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3256" windowHeight="11832" activeTab="2"/>
  </bookViews>
  <sheets>
    <sheet name="Данные" sheetId="1" r:id="rId1"/>
    <sheet name="Рост" sheetId="2" r:id="rId2"/>
    <sheet name="Месяц" sheetId="4" r:id="rId3"/>
  </sheets>
  <calcPr calcId="144525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2" i="4"/>
  <c r="B14" i="4" l="1"/>
  <c r="F2" i="2"/>
  <c r="B13" i="4" l="1"/>
  <c r="B12" i="4"/>
  <c r="B11" i="4"/>
  <c r="B10" i="4"/>
  <c r="B9" i="4"/>
  <c r="B8" i="4"/>
  <c r="B7" i="4"/>
  <c r="B6" i="4"/>
  <c r="B5" i="4"/>
  <c r="B4" i="4"/>
  <c r="B3" i="4"/>
  <c r="B2" i="4"/>
  <c r="E7" i="2"/>
  <c r="F7" i="2"/>
  <c r="E10" i="2"/>
  <c r="E14" i="2" s="1"/>
  <c r="E16" i="2"/>
  <c r="E13" i="2"/>
  <c r="E12" i="2"/>
  <c r="E11" i="2"/>
  <c r="E9" i="2"/>
  <c r="D30" i="1"/>
  <c r="C30" i="1"/>
  <c r="C31" i="1"/>
  <c r="D31" i="1"/>
  <c r="B31" i="1"/>
  <c r="B30" i="1"/>
  <c r="B4" i="2" l="1"/>
  <c r="B5" i="2"/>
  <c r="B3" i="2"/>
  <c r="C2" i="2"/>
  <c r="B6" i="2"/>
  <c r="B2" i="2"/>
  <c r="C6" i="2"/>
  <c r="C3" i="2"/>
  <c r="C4" i="2"/>
  <c r="C5" i="2"/>
  <c r="D6" i="2" l="1"/>
  <c r="E6" i="2"/>
  <c r="F6" i="2" s="1"/>
  <c r="H6" i="2" s="1"/>
  <c r="E2" i="2"/>
  <c r="G2" i="2" s="1"/>
  <c r="D2" i="2"/>
  <c r="E4" i="2"/>
  <c r="F4" i="2" s="1"/>
  <c r="H4" i="2" s="1"/>
  <c r="D4" i="2"/>
  <c r="E3" i="2"/>
  <c r="F3" i="2" s="1"/>
  <c r="D3" i="2"/>
  <c r="E5" i="2"/>
  <c r="F5" i="2" s="1"/>
  <c r="D5" i="2"/>
  <c r="H2" i="2" l="1"/>
  <c r="I6" i="2"/>
  <c r="G3" i="2"/>
  <c r="G4" i="2" s="1"/>
  <c r="G5" i="2" s="1"/>
  <c r="G6" i="2" s="1"/>
  <c r="I2" i="2"/>
  <c r="I4" i="2"/>
  <c r="I3" i="2"/>
  <c r="H3" i="2"/>
  <c r="H5" i="2"/>
  <c r="I5" i="2"/>
  <c r="E18" i="2" l="1"/>
  <c r="E20" i="2" s="1"/>
  <c r="E22" i="2" s="1"/>
  <c r="E24" i="2" s="1"/>
</calcChain>
</file>

<file path=xl/sharedStrings.xml><?xml version="1.0" encoding="utf-8"?>
<sst xmlns="http://schemas.openxmlformats.org/spreadsheetml/2006/main" count="46" uniqueCount="42">
  <si>
    <t>Рост</t>
  </si>
  <si>
    <t>Рандомное число [0,8)</t>
  </si>
  <si>
    <t>Месяц рождения (числом)</t>
  </si>
  <si>
    <t>1. Аникин Артём Сергеевич</t>
  </si>
  <si>
    <t>2. Архипов Кирилл Андреевич</t>
  </si>
  <si>
    <t>3. Быхало Мария Игоревна</t>
  </si>
  <si>
    <t>4. Говжеев Геннадий Денисович</t>
  </si>
  <si>
    <t>5. Грузилова Валерия Дмитриевна</t>
  </si>
  <si>
    <t>6. Жидков Ярослав Алексеевич</t>
  </si>
  <si>
    <t>7. Зверев Александр Александрович</t>
  </si>
  <si>
    <t>8. Золотарёв Иван Александрович</t>
  </si>
  <si>
    <t>9. Кичин Александр Андреевич</t>
  </si>
  <si>
    <t>10. Костров Вячеслав Антонович</t>
  </si>
  <si>
    <t>11. Кузнецов Антон Игоревич</t>
  </si>
  <si>
    <t>12. Лазарев Матвей Алексеевич</t>
  </si>
  <si>
    <t>13. Лапиков Матвей Юрьевич</t>
  </si>
  <si>
    <t>14. Лёвин Александр Александрович</t>
  </si>
  <si>
    <t>15. Меликбекян Ашот Арсенович (ИМО)</t>
  </si>
  <si>
    <t>16. Мещеряков Павел Алексеевич</t>
  </si>
  <si>
    <t>17. Наумов Владлен Витальевич</t>
  </si>
  <si>
    <t>18. Новопольский Артём Олегович</t>
  </si>
  <si>
    <t>19. Нухкадиев Багаутдин Садрутинович</t>
  </si>
  <si>
    <t>20. Паламарчук Ярослав Владимирович</t>
  </si>
  <si>
    <t>21. Попов Артем Иванович</t>
  </si>
  <si>
    <t>22. Романова Карина Витальевна</t>
  </si>
  <si>
    <t>23. Слюсарева Виктория Александровна</t>
  </si>
  <si>
    <t>24. Толоконов Илья Дмитриевич</t>
  </si>
  <si>
    <t>25. Хоменок Андрей Викторович</t>
  </si>
  <si>
    <t>26. Четверкин Михаил Сергеевич</t>
  </si>
  <si>
    <t>Кол-во</t>
  </si>
  <si>
    <t>Кол-во уникальных</t>
  </si>
  <si>
    <t>№</t>
  </si>
  <si>
    <t>От</t>
  </si>
  <si>
    <t>До</t>
  </si>
  <si>
    <t>Диапазон</t>
  </si>
  <si>
    <t>Кол-во диапазонов</t>
  </si>
  <si>
    <t>Мин. значение</t>
  </si>
  <si>
    <t>Макс. значение</t>
  </si>
  <si>
    <t>Размах выборки</t>
  </si>
  <si>
    <t>Размер диапазона</t>
  </si>
  <si>
    <t>Среднее</t>
  </si>
  <si>
    <t>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</si>
</sst>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C9DAF8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3" fillId="0" borderId="0" xfId="2" applyFont="1" applyAlignment="1"/>
    <xf numFmtId="0" fontId="3" fillId="0" borderId="0" xfId="2" applyFont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colors>
    <mruColors>
      <color rgb="FFC9DAF8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Интервальный полигон роста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Рост!$F$2:$F$6</c:f>
              <c:strCache>
                <c:ptCount val="1"/>
                <c:pt idx="0">
                  <c:v>0,153846154 0,192307692 0,346153846 0,230769231 0,076923077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Рост!$D$2:$D$6</c:f>
              <c:strCache>
                <c:ptCount val="5"/>
                <c:pt idx="0">
                  <c:v>[163, 169)</c:v>
                </c:pt>
                <c:pt idx="1">
                  <c:v>[169, 175)</c:v>
                </c:pt>
                <c:pt idx="2">
                  <c:v>[175, 181)</c:v>
                </c:pt>
                <c:pt idx="3">
                  <c:v>[181, 187)</c:v>
                </c:pt>
                <c:pt idx="4">
                  <c:v>[187, 193]</c:v>
                </c:pt>
              </c:strCache>
            </c:strRef>
          </c:cat>
          <c:val>
            <c:numRef>
              <c:f>Рост!$F$2:$F$6</c:f>
              <c:numCache>
                <c:formatCode>General</c:formatCode>
                <c:ptCount val="5"/>
                <c:pt idx="0">
                  <c:v>0.15384615384615385</c:v>
                </c:pt>
                <c:pt idx="1">
                  <c:v>0.19230769230769232</c:v>
                </c:pt>
                <c:pt idx="2">
                  <c:v>0.34615384615384615</c:v>
                </c:pt>
                <c:pt idx="3">
                  <c:v>0.23076923076923078</c:v>
                </c:pt>
                <c:pt idx="4">
                  <c:v>7.6923076923076927E-2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500096"/>
        <c:axId val="132502272"/>
      </c:barChart>
      <c:catAx>
        <c:axId val="13250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n_i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2502272"/>
        <c:crosses val="autoZero"/>
        <c:auto val="1"/>
        <c:lblAlgn val="ctr"/>
        <c:lblOffset val="100"/>
        <c:noMultiLvlLbl val="0"/>
      </c:catAx>
      <c:valAx>
        <c:axId val="13250227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ω_</a:t>
                </a:r>
                <a:r>
                  <a:rPr lang="en-US"/>
                  <a:t>i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500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141294838145232E-2"/>
          <c:y val="5.1400554097404488E-2"/>
          <c:w val="0.89052537182852143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Рост!$C$27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Рост!$B$28:$B$34</c:f>
              <c:numCache>
                <c:formatCode>General</c:formatCode>
                <c:ptCount val="7"/>
                <c:pt idx="1">
                  <c:v>163</c:v>
                </c:pt>
                <c:pt idx="2">
                  <c:v>169</c:v>
                </c:pt>
                <c:pt idx="3">
                  <c:v>175</c:v>
                </c:pt>
                <c:pt idx="4">
                  <c:v>181</c:v>
                </c:pt>
                <c:pt idx="5">
                  <c:v>187</c:v>
                </c:pt>
                <c:pt idx="6">
                  <c:v>193</c:v>
                </c:pt>
              </c:numCache>
            </c:numRef>
          </c:cat>
          <c:val>
            <c:numRef>
              <c:f>Рост!$C$28:$C$33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Рост!$D$27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tx1"/>
              </a:solidFill>
              <a:headEnd type="triangle"/>
            </a:ln>
          </c:spPr>
          <c:marker>
            <c:symbol val="none"/>
          </c:marker>
          <c:cat>
            <c:numRef>
              <c:f>Рост!$B$28:$B$34</c:f>
              <c:numCache>
                <c:formatCode>General</c:formatCode>
                <c:ptCount val="7"/>
                <c:pt idx="1">
                  <c:v>163</c:v>
                </c:pt>
                <c:pt idx="2">
                  <c:v>169</c:v>
                </c:pt>
                <c:pt idx="3">
                  <c:v>175</c:v>
                </c:pt>
                <c:pt idx="4">
                  <c:v>181</c:v>
                </c:pt>
                <c:pt idx="5">
                  <c:v>187</c:v>
                </c:pt>
                <c:pt idx="6">
                  <c:v>193</c:v>
                </c:pt>
              </c:numCache>
            </c:numRef>
          </c:cat>
          <c:val>
            <c:numRef>
              <c:f>Рост!$D$28:$D$33</c:f>
              <c:numCache>
                <c:formatCode>General</c:formatCode>
                <c:ptCount val="6"/>
                <c:pt idx="1">
                  <c:v>0.15384615384615385</c:v>
                </c:pt>
                <c:pt idx="2">
                  <c:v>0.15384615384615385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Рост!$E$27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dPt>
            <c:idx val="3"/>
            <c:bubble3D val="0"/>
            <c:spPr>
              <a:ln>
                <a:solidFill>
                  <a:schemeClr val="tx1"/>
                </a:solidFill>
                <a:headEnd type="triangle"/>
              </a:ln>
            </c:spPr>
          </c:dPt>
          <c:dPt>
            <c:idx val="4"/>
            <c:bubble3D val="0"/>
            <c:spPr>
              <a:ln>
                <a:solidFill>
                  <a:schemeClr val="tx1"/>
                </a:solidFill>
                <a:headEnd type="triangle"/>
              </a:ln>
            </c:spPr>
          </c:dPt>
          <c:cat>
            <c:numRef>
              <c:f>Рост!$B$28:$B$34</c:f>
              <c:numCache>
                <c:formatCode>General</c:formatCode>
                <c:ptCount val="7"/>
                <c:pt idx="1">
                  <c:v>163</c:v>
                </c:pt>
                <c:pt idx="2">
                  <c:v>169</c:v>
                </c:pt>
                <c:pt idx="3">
                  <c:v>175</c:v>
                </c:pt>
                <c:pt idx="4">
                  <c:v>181</c:v>
                </c:pt>
                <c:pt idx="5">
                  <c:v>187</c:v>
                </c:pt>
                <c:pt idx="6">
                  <c:v>193</c:v>
                </c:pt>
              </c:numCache>
            </c:numRef>
          </c:cat>
          <c:val>
            <c:numRef>
              <c:f>Рост!$E$28:$E$33</c:f>
              <c:numCache>
                <c:formatCode>General</c:formatCode>
                <c:ptCount val="6"/>
                <c:pt idx="2">
                  <c:v>0.34615384615384615</c:v>
                </c:pt>
                <c:pt idx="3">
                  <c:v>0.34615384615384615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Рост!$F$27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tx1"/>
              </a:solidFill>
              <a:headEnd type="triangle"/>
            </a:ln>
          </c:spPr>
          <c:marker>
            <c:symbol val="none"/>
          </c:marker>
          <c:cat>
            <c:numRef>
              <c:f>Рост!$B$28:$B$34</c:f>
              <c:numCache>
                <c:formatCode>General</c:formatCode>
                <c:ptCount val="7"/>
                <c:pt idx="1">
                  <c:v>163</c:v>
                </c:pt>
                <c:pt idx="2">
                  <c:v>169</c:v>
                </c:pt>
                <c:pt idx="3">
                  <c:v>175</c:v>
                </c:pt>
                <c:pt idx="4">
                  <c:v>181</c:v>
                </c:pt>
                <c:pt idx="5">
                  <c:v>187</c:v>
                </c:pt>
                <c:pt idx="6">
                  <c:v>193</c:v>
                </c:pt>
              </c:numCache>
            </c:numRef>
          </c:cat>
          <c:val>
            <c:numRef>
              <c:f>Рост!$F$28:$F$33</c:f>
              <c:numCache>
                <c:formatCode>General</c:formatCode>
                <c:ptCount val="6"/>
                <c:pt idx="3">
                  <c:v>0.69230769230769229</c:v>
                </c:pt>
                <c:pt idx="4">
                  <c:v>0.69230769230769229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Рост!$G$27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tx1"/>
              </a:solidFill>
              <a:headEnd type="triangle"/>
            </a:ln>
          </c:spPr>
          <c:marker>
            <c:symbol val="none"/>
          </c:marker>
          <c:cat>
            <c:numRef>
              <c:f>Рост!$B$28:$B$34</c:f>
              <c:numCache>
                <c:formatCode>General</c:formatCode>
                <c:ptCount val="7"/>
                <c:pt idx="1">
                  <c:v>163</c:v>
                </c:pt>
                <c:pt idx="2">
                  <c:v>169</c:v>
                </c:pt>
                <c:pt idx="3">
                  <c:v>175</c:v>
                </c:pt>
                <c:pt idx="4">
                  <c:v>181</c:v>
                </c:pt>
                <c:pt idx="5">
                  <c:v>187</c:v>
                </c:pt>
                <c:pt idx="6">
                  <c:v>193</c:v>
                </c:pt>
              </c:numCache>
            </c:numRef>
          </c:cat>
          <c:val>
            <c:numRef>
              <c:f>Рост!$G$28:$G$33</c:f>
              <c:numCache>
                <c:formatCode>General</c:formatCode>
                <c:ptCount val="6"/>
                <c:pt idx="4">
                  <c:v>0.92307692307692313</c:v>
                </c:pt>
                <c:pt idx="5">
                  <c:v>0.92307692307692313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Рост!$H$27</c:f>
              <c:strCache>
                <c:ptCount val="1"/>
                <c:pt idx="0">
                  <c:v>6</c:v>
                </c:pt>
              </c:strCache>
            </c:strRef>
          </c:tx>
          <c:spPr>
            <a:ln>
              <a:solidFill>
                <a:schemeClr val="tx1"/>
              </a:solidFill>
              <a:headEnd type="triangle"/>
            </a:ln>
          </c:spPr>
          <c:marker>
            <c:symbol val="none"/>
          </c:marker>
          <c:cat>
            <c:numRef>
              <c:f>Рост!$B$28:$B$34</c:f>
              <c:numCache>
                <c:formatCode>General</c:formatCode>
                <c:ptCount val="7"/>
                <c:pt idx="1">
                  <c:v>163</c:v>
                </c:pt>
                <c:pt idx="2">
                  <c:v>169</c:v>
                </c:pt>
                <c:pt idx="3">
                  <c:v>175</c:v>
                </c:pt>
                <c:pt idx="4">
                  <c:v>181</c:v>
                </c:pt>
                <c:pt idx="5">
                  <c:v>187</c:v>
                </c:pt>
                <c:pt idx="6">
                  <c:v>193</c:v>
                </c:pt>
              </c:numCache>
            </c:numRef>
          </c:cat>
          <c:val>
            <c:numRef>
              <c:f>Рост!$H$28:$H$34</c:f>
              <c:numCache>
                <c:formatCode>General</c:formatCode>
                <c:ptCount val="7"/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82560"/>
        <c:axId val="135640192"/>
      </c:lineChart>
      <c:catAx>
        <c:axId val="21688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640192"/>
        <c:crosses val="autoZero"/>
        <c:auto val="1"/>
        <c:lblAlgn val="ctr"/>
        <c:lblOffset val="100"/>
        <c:noMultiLvlLbl val="0"/>
      </c:catAx>
      <c:valAx>
        <c:axId val="13564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882560"/>
        <c:crosses val="autoZero"/>
        <c:crossBetween val="between"/>
      </c:valAx>
      <c:spPr>
        <a:ln w="9525" cap="rnd" cmpd="sng">
          <a:prstDash val="solid"/>
          <a:beve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Полигон месяцев рождения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Lbl>
              <c:idx val="1"/>
              <c:layout>
                <c:manualLayout>
                  <c:x val="8.8794175102113303E-3"/>
                  <c:y val="-2.071864085715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1.92387379387912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8.8794175102106787E-4"/>
                  <c:y val="-2.071864085715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5.3276505061267982E-3"/>
                  <c:y val="-1.47990291836855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Месяц!$A$2:$A$13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Месяц!$C$2:$C$13</c:f>
              <c:numCache>
                <c:formatCode>General</c:formatCode>
                <c:ptCount val="12"/>
                <c:pt idx="0">
                  <c:v>0.19230769230769232</c:v>
                </c:pt>
                <c:pt idx="1">
                  <c:v>0</c:v>
                </c:pt>
                <c:pt idx="2">
                  <c:v>7.6923076923076927E-2</c:v>
                </c:pt>
                <c:pt idx="3">
                  <c:v>7.6923076923076927E-2</c:v>
                </c:pt>
                <c:pt idx="4">
                  <c:v>3.8461538461538464E-2</c:v>
                </c:pt>
                <c:pt idx="5">
                  <c:v>7.6923076923076927E-2</c:v>
                </c:pt>
                <c:pt idx="6">
                  <c:v>0.15384615384615385</c:v>
                </c:pt>
                <c:pt idx="7">
                  <c:v>0.15384615384615385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3.8461538461538464E-2</c:v>
                </c:pt>
                <c:pt idx="11">
                  <c:v>7.6923076923076927E-2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562304"/>
        <c:axId val="132655744"/>
      </c:lineChart>
      <c:catAx>
        <c:axId val="13256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n_i</a:t>
                </a:r>
                <a:endParaRPr lang="ru-RU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655744"/>
        <c:crosses val="autoZero"/>
        <c:auto val="1"/>
        <c:lblAlgn val="ctr"/>
        <c:lblOffset val="100"/>
        <c:noMultiLvlLbl val="0"/>
      </c:catAx>
      <c:valAx>
        <c:axId val="13265574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ω_i</a:t>
                </a:r>
                <a:endParaRPr lang="ru-RU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562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104776</xdr:rowOff>
    </xdr:from>
    <xdr:ext cx="1504950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3152776"/>
              <a:ext cx="15049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sz="1100" b="0" i="1">
                            <a:latin typeface="Cambria Math"/>
                          </a:rPr>
                        </m:ctrlPr>
                      </m:bar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x</m:t>
                            </m:r>
                          </m:e>
                          <m:sub>
                            <m:r>
                              <a:rPr lang="ru-RU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в</m:t>
                            </m:r>
                          </m:sub>
                        </m:sSub>
                      </m:e>
                    </m:bar>
                    <m:r>
                      <a:rPr lang="en-US" sz="1100" b="0" i="0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i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ω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i</m:t>
                            </m:r>
                          </m:sub>
                        </m:sSub>
                      </m:e>
                    </m:nary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ru-RU" sz="1100" i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3152776"/>
              <a:ext cx="15049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n-US" sz="1100" b="0" i="0">
                  <a:latin typeface="Cambria Math"/>
                </a:rPr>
                <a:t>¯(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x_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в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∑▒〖x_i ω_i 〗=</a:t>
              </a:r>
              <a:endParaRPr lang="ru-RU" sz="1100" i="0"/>
            </a:p>
          </xdr:txBody>
        </xdr:sp>
      </mc:Fallback>
    </mc:AlternateContent>
    <xdr:clientData/>
  </xdr:oneCellAnchor>
  <xdr:oneCellAnchor>
    <xdr:from>
      <xdr:col>0</xdr:col>
      <xdr:colOff>0</xdr:colOff>
      <xdr:row>18</xdr:row>
      <xdr:rowOff>152400</xdr:rowOff>
    </xdr:from>
    <xdr:ext cx="1514474" cy="3333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3581400"/>
              <a:ext cx="1514474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100" b="0" i="0">
                            <a:latin typeface="Cambria Math"/>
                          </a:rPr>
                          <m:t>Д</m:t>
                        </m:r>
                      </m:e>
                      <m:sub>
                        <m:r>
                          <a:rPr lang="ru-RU" sz="1100" b="0" i="0">
                            <a:latin typeface="Cambria Math"/>
                          </a:rPr>
                          <m:t>в</m:t>
                        </m:r>
                      </m:sub>
                    </m:sSub>
                    <m:r>
                      <a:rPr lang="en-US" sz="1100" b="0" i="0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x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i</m:t>
                            </m:r>
                          </m:sub>
                          <m:sup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ω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i</m:t>
                            </m:r>
                          </m:sub>
                        </m:sSub>
                      </m:e>
                    </m:nary>
                    <m:r>
                      <a:rPr lang="en-US" sz="1100" b="0" i="0">
                        <a:latin typeface="Cambria Math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bar>
                          <m:barPr>
                            <m:pos m:val="top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x</m:t>
                                </m:r>
                              </m:e>
                              <m:sub>
                                <m:r>
                                  <a:rPr lang="ru-RU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в</m:t>
                                </m:r>
                              </m:sub>
                            </m:sSub>
                          </m:e>
                        </m:bar>
                      </m:e>
                      <m:sup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ru-RU" i="0">
                <a:effectLst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3581400"/>
              <a:ext cx="1514474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0">
                  <a:latin typeface="Cambria Math"/>
                </a:rPr>
                <a:t>Д</a:t>
              </a:r>
              <a:r>
                <a:rPr lang="en-US" sz="1100" b="0" i="0">
                  <a:latin typeface="Cambria Math"/>
                </a:rPr>
                <a:t>_</a:t>
              </a:r>
              <a:r>
                <a:rPr lang="ru-RU" sz="1100" b="0" i="0">
                  <a:latin typeface="Cambria Math"/>
                </a:rPr>
                <a:t>в</a:t>
              </a:r>
              <a:r>
                <a:rPr lang="en-US" sz="1100" b="0" i="0">
                  <a:latin typeface="Cambria Math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∑▒〖x_i^2 ω_i 〗</a:t>
              </a:r>
              <a:r>
                <a:rPr lang="en-US" sz="1100" b="0" i="0">
                  <a:latin typeface="Cambria Math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¯(x_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в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)^2=</a:t>
              </a:r>
              <a:endParaRPr lang="ru-RU" i="0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20</xdr:row>
      <xdr:rowOff>114300</xdr:rowOff>
    </xdr:from>
    <xdr:ext cx="1514475" cy="305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0" y="3924300"/>
              <a:ext cx="1514475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ru-RU" sz="1100" i="0">
                            <a:latin typeface="Cambria Math"/>
                            <a:ea typeface="Cambria Math"/>
                          </a:rPr>
                          <m:t>σ</m:t>
                        </m:r>
                      </m:e>
                      <m:sub>
                        <m:r>
                          <a:rPr lang="ru-RU" sz="1100" b="0" i="0">
                            <a:latin typeface="Cambria Math"/>
                            <a:ea typeface="Cambria Math"/>
                          </a:rPr>
                          <m:t>в</m:t>
                        </m:r>
                      </m:sub>
                    </m:sSub>
                    <m:r>
                      <a:rPr lang="ru-RU" sz="1100" b="0" i="0">
                        <a:latin typeface="Cambria Math"/>
                        <a:ea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100" b="0" i="1">
                            <a:latin typeface="Cambria Math"/>
                            <a:ea typeface="Cambria Math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ru-RU" sz="11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ru-RU" sz="1100" b="0" i="0">
                                <a:latin typeface="Cambria Math"/>
                                <a:ea typeface="Cambria Math"/>
                              </a:rPr>
                              <m:t>Д</m:t>
                            </m:r>
                          </m:e>
                          <m:sub>
                            <m:r>
                              <a:rPr lang="ru-RU" sz="1100" b="0" i="0">
                                <a:latin typeface="Cambria Math"/>
                                <a:ea typeface="Cambria Math"/>
                              </a:rPr>
                              <m:t>в</m:t>
                            </m:r>
                          </m:sub>
                        </m:sSub>
                      </m:e>
                    </m:rad>
                    <m:r>
                      <a:rPr lang="ru-RU" sz="1100" b="0" i="0">
                        <a:latin typeface="Cambria Math"/>
                        <a:ea typeface="Cambria Math"/>
                      </a:rPr>
                      <m:t>=</m:t>
                    </m:r>
                  </m:oMath>
                </m:oMathPara>
              </a14:m>
              <a:endParaRPr lang="ru-RU" sz="1100" i="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3924300"/>
              <a:ext cx="1514475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lang="ru-RU" sz="1100" i="0">
                  <a:latin typeface="Cambria Math"/>
                  <a:ea typeface="Cambria Math"/>
                </a:rPr>
                <a:t>σ</a:t>
              </a:r>
              <a:r>
                <a:rPr lang="en-US" sz="1100" b="0" i="0">
                  <a:latin typeface="Cambria Math"/>
                  <a:ea typeface="Cambria Math"/>
                </a:rPr>
                <a:t>_</a:t>
              </a:r>
              <a:r>
                <a:rPr lang="ru-RU" sz="1100" b="0" i="0">
                  <a:latin typeface="Cambria Math"/>
                  <a:ea typeface="Cambria Math"/>
                </a:rPr>
                <a:t>в=√(Д_в )=</a:t>
              </a:r>
              <a:endParaRPr lang="ru-RU" sz="1100" i="0"/>
            </a:p>
          </xdr:txBody>
        </xdr:sp>
      </mc:Fallback>
    </mc:AlternateContent>
    <xdr:clientData/>
  </xdr:oneCellAnchor>
  <xdr:oneCellAnchor>
    <xdr:from>
      <xdr:col>0</xdr:col>
      <xdr:colOff>0</xdr:colOff>
      <xdr:row>22</xdr:row>
      <xdr:rowOff>95250</xdr:rowOff>
    </xdr:from>
    <xdr:ext cx="1514475" cy="408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4286250"/>
              <a:ext cx="1514475" cy="408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v</m:t>
                        </m:r>
                      </m:e>
                      <m:sub>
                        <m:r>
                          <a:rPr lang="ru-RU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в</m:t>
                        </m:r>
                      </m:sub>
                    </m:sSub>
                    <m:r>
                      <a:rPr lang="ru-RU" sz="110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100" b="0" i="1"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ru-RU" sz="1100" i="0">
                                <a:latin typeface="Cambria Math"/>
                                <a:ea typeface="Cambria Math"/>
                              </a:rPr>
                              <m:t>σ</m:t>
                            </m:r>
                          </m:e>
                          <m:sub>
                            <m:r>
                              <a:rPr lang="ru-RU" sz="1100" b="0" i="0">
                                <a:latin typeface="Cambria Math"/>
                                <a:ea typeface="Cambria Math"/>
                              </a:rPr>
                              <m:t>в</m:t>
                            </m:r>
                          </m:sub>
                        </m:sSub>
                      </m:num>
                      <m:den>
                        <m:bar>
                          <m:barPr>
                            <m:pos m:val="top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x</m:t>
                                </m:r>
                              </m:e>
                              <m:sub>
                                <m:r>
                                  <a:rPr lang="ru-RU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в</m:t>
                                </m:r>
                              </m:sub>
                            </m:sSub>
                          </m:e>
                        </m:bar>
                      </m:den>
                    </m:f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∗100%</m:t>
                    </m:r>
                    <m:r>
                      <a:rPr lang="ru-RU" sz="1100" b="0" i="0">
                        <a:latin typeface="Cambria Math"/>
                        <a:ea typeface="Cambria Math"/>
                      </a:rPr>
                      <m:t>=</m:t>
                    </m:r>
                  </m:oMath>
                </m:oMathPara>
              </a14:m>
              <a:endParaRPr lang="ru-RU" sz="1100" i="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4286250"/>
              <a:ext cx="1514475" cy="408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v_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в=</a:t>
              </a:r>
              <a:r>
                <a:rPr lang="ru-RU" sz="1100" i="0">
                  <a:latin typeface="Cambria Math"/>
                  <a:ea typeface="Cambria Math"/>
                </a:rPr>
                <a:t>σ</a:t>
              </a:r>
              <a:r>
                <a:rPr lang="en-US" sz="1100" b="0" i="0">
                  <a:latin typeface="Cambria Math"/>
                  <a:ea typeface="Cambria Math"/>
                </a:rPr>
                <a:t>_</a:t>
              </a:r>
              <a:r>
                <a:rPr lang="ru-RU" sz="1100" b="0" i="0">
                  <a:latin typeface="Cambria Math"/>
                  <a:ea typeface="Cambria Math"/>
                </a:rPr>
                <a:t>в/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¯(x_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в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∗100%</a:t>
              </a:r>
              <a:r>
                <a:rPr lang="ru-RU" sz="1100" b="0" i="0">
                  <a:latin typeface="Cambria Math"/>
                  <a:ea typeface="Cambria Math"/>
                </a:rPr>
                <a:t>=</a:t>
              </a:r>
              <a:endParaRPr lang="ru-RU" sz="1100" i="0"/>
            </a:p>
          </xdr:txBody>
        </xdr:sp>
      </mc:Fallback>
    </mc:AlternateContent>
    <xdr:clientData/>
  </xdr:oneCellAnchor>
  <xdr:oneCellAnchor>
    <xdr:from>
      <xdr:col>4</xdr:col>
      <xdr:colOff>600075</xdr:colOff>
      <xdr:row>0</xdr:row>
      <xdr:rowOff>0</xdr:rowOff>
    </xdr:from>
    <xdr:ext cx="619125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695575" y="0"/>
              <a:ext cx="619125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ω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i</m:t>
                        </m:r>
                      </m:sub>
                    </m:sSub>
                  </m:oMath>
                </m:oMathPara>
              </a14:m>
              <a:endParaRPr lang="ru-RU" sz="1100" i="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695575" y="0"/>
              <a:ext cx="619125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_i</a:t>
              </a:r>
              <a:endParaRPr lang="ru-RU" sz="1100" i="0"/>
            </a:p>
          </xdr:txBody>
        </xdr:sp>
      </mc:Fallback>
    </mc:AlternateContent>
    <xdr:clientData/>
  </xdr:oneCellAnchor>
  <xdr:oneCellAnchor>
    <xdr:from>
      <xdr:col>6</xdr:col>
      <xdr:colOff>0</xdr:colOff>
      <xdr:row>0</xdr:row>
      <xdr:rowOff>0</xdr:rowOff>
    </xdr:from>
    <xdr:ext cx="619125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724150" y="0"/>
              <a:ext cx="619125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ω</m:t>
                        </m:r>
                      </m:e>
                      <m:sub>
                        <m:r>
                          <a:rPr lang="ru-RU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н</m:t>
                        </m:r>
                      </m:sub>
                    </m:sSub>
                  </m:oMath>
                </m:oMathPara>
              </a14:m>
              <a:endParaRPr lang="ru-RU" sz="1100" i="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724150" y="0"/>
              <a:ext cx="619125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н</a:t>
              </a:r>
              <a:endParaRPr lang="ru-RU" sz="1100" i="0"/>
            </a:p>
          </xdr:txBody>
        </xdr:sp>
      </mc:Fallback>
    </mc:AlternateContent>
    <xdr:clientData/>
  </xdr:oneCellAnchor>
  <xdr:oneCellAnchor>
    <xdr:from>
      <xdr:col>7</xdr:col>
      <xdr:colOff>0</xdr:colOff>
      <xdr:row>0</xdr:row>
      <xdr:rowOff>0</xdr:rowOff>
    </xdr:from>
    <xdr:ext cx="619125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3333750" y="0"/>
              <a:ext cx="619125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x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i</m:t>
                        </m:r>
                      </m:sub>
                    </m:sSub>
                    <m:r>
                      <a:rPr lang="ru-RU" sz="110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ω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i</m:t>
                        </m:r>
                      </m:sub>
                    </m:sSub>
                  </m:oMath>
                </m:oMathPara>
              </a14:m>
              <a:endParaRPr lang="ru-RU" sz="1100" i="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333750" y="0"/>
              <a:ext cx="619125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x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_i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_i</a:t>
              </a:r>
              <a:endParaRPr lang="ru-RU" sz="1100" i="0"/>
            </a:p>
          </xdr:txBody>
        </xdr:sp>
      </mc:Fallback>
    </mc:AlternateContent>
    <xdr:clientData/>
  </xdr:oneCellAnchor>
  <xdr:oneCellAnchor>
    <xdr:from>
      <xdr:col>8</xdr:col>
      <xdr:colOff>0</xdr:colOff>
      <xdr:row>0</xdr:row>
      <xdr:rowOff>0</xdr:rowOff>
    </xdr:from>
    <xdr:ext cx="619125" cy="190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3985260" y="0"/>
              <a:ext cx="619125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x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i</m:t>
                        </m:r>
                      </m:sub>
                      <m:sup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ru-RU" sz="110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ω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i</m:t>
                        </m:r>
                      </m:sub>
                    </m:sSub>
                  </m:oMath>
                </m:oMathPara>
              </a14:m>
              <a:endParaRPr lang="ru-RU" sz="1100" i="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3985260" y="0"/>
              <a:ext cx="619125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x_i^2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_i</a:t>
              </a:r>
              <a:endParaRPr lang="ru-RU" sz="1100" i="0"/>
            </a:p>
          </xdr:txBody>
        </xdr:sp>
      </mc:Fallback>
    </mc:AlternateContent>
    <xdr:clientData/>
  </xdr:oneCellAnchor>
  <xdr:oneCellAnchor>
    <xdr:from>
      <xdr:col>4</xdr:col>
      <xdr:colOff>0</xdr:colOff>
      <xdr:row>0</xdr:row>
      <xdr:rowOff>0</xdr:rowOff>
    </xdr:from>
    <xdr:ext cx="619125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504950" y="0"/>
              <a:ext cx="619125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n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i</m:t>
                        </m:r>
                      </m:sub>
                    </m:sSub>
                  </m:oMath>
                </m:oMathPara>
              </a14:m>
              <a:endParaRPr lang="ru-RU" sz="1100" i="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504950" y="0"/>
              <a:ext cx="619125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n_i</a:t>
              </a:r>
              <a:endParaRPr lang="ru-RU" sz="1100" i="0"/>
            </a:p>
          </xdr:txBody>
        </xdr:sp>
      </mc:Fallback>
    </mc:AlternateContent>
    <xdr:clientData/>
  </xdr:oneCellAnchor>
  <xdr:twoCellAnchor>
    <xdr:from>
      <xdr:col>10</xdr:col>
      <xdr:colOff>7620</xdr:colOff>
      <xdr:row>0</xdr:row>
      <xdr:rowOff>175260</xdr:rowOff>
    </xdr:from>
    <xdr:to>
      <xdr:col>21</xdr:col>
      <xdr:colOff>266700</xdr:colOff>
      <xdr:row>24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91440</xdr:colOff>
      <xdr:row>28</xdr:row>
      <xdr:rowOff>91440</xdr:rowOff>
    </xdr:from>
    <xdr:to>
      <xdr:col>20</xdr:col>
      <xdr:colOff>304800</xdr:colOff>
      <xdr:row>51</xdr:row>
      <xdr:rowOff>76200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619125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38125" y="0"/>
              <a:ext cx="619125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n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i</m:t>
                        </m:r>
                      </m:sub>
                    </m:sSub>
                  </m:oMath>
                </m:oMathPara>
              </a14:m>
              <a:endParaRPr lang="ru-RU" sz="1100" i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8125" y="0"/>
              <a:ext cx="619125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n_i</a:t>
              </a:r>
              <a:endParaRPr lang="ru-RU" sz="1100" i="0"/>
            </a:p>
          </xdr:txBody>
        </xdr:sp>
      </mc:Fallback>
    </mc:AlternateContent>
    <xdr:clientData/>
  </xdr:oneCellAnchor>
  <xdr:oneCellAnchor>
    <xdr:from>
      <xdr:col>2</xdr:col>
      <xdr:colOff>0</xdr:colOff>
      <xdr:row>0</xdr:row>
      <xdr:rowOff>0</xdr:rowOff>
    </xdr:from>
    <xdr:ext cx="619125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/>
            <xdr:cNvSpPr txBox="1"/>
          </xdr:nvSpPr>
          <xdr:spPr>
            <a:xfrm>
              <a:off x="853440" y="0"/>
              <a:ext cx="619125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ω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i</m:t>
                        </m:r>
                      </m:sub>
                    </m:sSub>
                  </m:oMath>
                </m:oMathPara>
              </a14:m>
              <a:endParaRPr lang="ru-RU" sz="1100" i="0"/>
            </a:p>
          </xdr:txBody>
        </xdr:sp>
      </mc:Choice>
      <mc:Fallback xmlns="">
        <xdr:sp macro="" textlink="">
          <xdr:nvSpPr>
            <xdr:cNvPr id="70" name="TextBox 69"/>
            <xdr:cNvSpPr txBox="1"/>
          </xdr:nvSpPr>
          <xdr:spPr>
            <a:xfrm>
              <a:off x="853440" y="0"/>
              <a:ext cx="619125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_i</a:t>
              </a:r>
              <a:endParaRPr lang="ru-RU" sz="1100" i="0"/>
            </a:p>
          </xdr:txBody>
        </xdr:sp>
      </mc:Fallback>
    </mc:AlternateContent>
    <xdr:clientData/>
  </xdr:oneCellAnchor>
  <xdr:twoCellAnchor>
    <xdr:from>
      <xdr:col>5</xdr:col>
      <xdr:colOff>293914</xdr:colOff>
      <xdr:row>1</xdr:row>
      <xdr:rowOff>152400</xdr:rowOff>
    </xdr:from>
    <xdr:to>
      <xdr:col>19</xdr:col>
      <xdr:colOff>576943</xdr:colOff>
      <xdr:row>29</xdr:row>
      <xdr:rowOff>152400</xdr:rowOff>
    </xdr:to>
    <xdr:graphicFrame macro="">
      <xdr:nvGraphicFramePr>
        <xdr:cNvPr id="71" name="Диаграмма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G16" sqref="G16"/>
    </sheetView>
  </sheetViews>
  <sheetFormatPr defaultRowHeight="14.4" x14ac:dyDescent="0.3"/>
  <cols>
    <col min="1" max="1" width="38" customWidth="1"/>
    <col min="3" max="3" width="21.6640625" customWidth="1"/>
    <col min="4" max="4" width="25.44140625" customWidth="1"/>
  </cols>
  <sheetData>
    <row r="1" spans="1:4" ht="15" thickBot="1" x14ac:dyDescent="0.35">
      <c r="B1" s="3" t="s">
        <v>0</v>
      </c>
      <c r="C1" s="8" t="s">
        <v>1</v>
      </c>
      <c r="D1" s="2" t="s">
        <v>2</v>
      </c>
    </row>
    <row r="2" spans="1:4" x14ac:dyDescent="0.3">
      <c r="A2" s="5" t="s">
        <v>3</v>
      </c>
      <c r="B2" s="4">
        <v>169</v>
      </c>
      <c r="C2" s="9">
        <v>4</v>
      </c>
      <c r="D2" s="1">
        <v>7</v>
      </c>
    </row>
    <row r="3" spans="1:4" x14ac:dyDescent="0.3">
      <c r="A3" s="6" t="s">
        <v>4</v>
      </c>
      <c r="B3" s="4">
        <v>193</v>
      </c>
      <c r="C3" s="9">
        <v>6</v>
      </c>
      <c r="D3" s="1">
        <v>10</v>
      </c>
    </row>
    <row r="4" spans="1:4" x14ac:dyDescent="0.3">
      <c r="A4" s="6" t="s">
        <v>5</v>
      </c>
      <c r="B4" s="4">
        <v>174</v>
      </c>
      <c r="C4" s="9">
        <v>0</v>
      </c>
      <c r="D4" s="1">
        <v>4</v>
      </c>
    </row>
    <row r="5" spans="1:4" x14ac:dyDescent="0.3">
      <c r="A5" s="6" t="s">
        <v>6</v>
      </c>
      <c r="B5" s="4">
        <v>177</v>
      </c>
      <c r="C5" s="9">
        <v>3</v>
      </c>
      <c r="D5" s="1">
        <v>12</v>
      </c>
    </row>
    <row r="6" spans="1:4" x14ac:dyDescent="0.3">
      <c r="A6" s="6" t="s">
        <v>7</v>
      </c>
      <c r="B6" s="4">
        <v>174</v>
      </c>
      <c r="C6" s="9">
        <v>3</v>
      </c>
      <c r="D6" s="1">
        <v>5</v>
      </c>
    </row>
    <row r="7" spans="1:4" x14ac:dyDescent="0.3">
      <c r="A7" s="6" t="s">
        <v>8</v>
      </c>
      <c r="B7" s="4">
        <v>177</v>
      </c>
      <c r="C7" s="9">
        <v>0</v>
      </c>
      <c r="D7" s="1">
        <v>8</v>
      </c>
    </row>
    <row r="8" spans="1:4" x14ac:dyDescent="0.3">
      <c r="A8" s="6" t="s">
        <v>9</v>
      </c>
      <c r="B8" s="4">
        <v>189</v>
      </c>
      <c r="C8" s="9">
        <v>2</v>
      </c>
      <c r="D8" s="1">
        <v>12</v>
      </c>
    </row>
    <row r="9" spans="1:4" x14ac:dyDescent="0.3">
      <c r="A9" s="6" t="s">
        <v>10</v>
      </c>
      <c r="B9" s="4">
        <v>181</v>
      </c>
      <c r="C9" s="9">
        <v>6</v>
      </c>
      <c r="D9" s="1">
        <v>1</v>
      </c>
    </row>
    <row r="10" spans="1:4" x14ac:dyDescent="0.3">
      <c r="A10" s="6" t="s">
        <v>11</v>
      </c>
      <c r="B10" s="4">
        <v>179</v>
      </c>
      <c r="C10" s="9">
        <v>7</v>
      </c>
      <c r="D10" s="1">
        <v>1</v>
      </c>
    </row>
    <row r="11" spans="1:4" x14ac:dyDescent="0.3">
      <c r="A11" s="6" t="s">
        <v>12</v>
      </c>
      <c r="B11" s="4">
        <v>182</v>
      </c>
      <c r="C11" s="9">
        <v>3</v>
      </c>
      <c r="D11" s="1">
        <v>3</v>
      </c>
    </row>
    <row r="12" spans="1:4" x14ac:dyDescent="0.3">
      <c r="A12" s="6" t="s">
        <v>13</v>
      </c>
      <c r="B12" s="4">
        <v>183</v>
      </c>
      <c r="C12" s="9">
        <v>4</v>
      </c>
      <c r="D12" s="1">
        <v>6</v>
      </c>
    </row>
    <row r="13" spans="1:4" x14ac:dyDescent="0.3">
      <c r="A13" s="6" t="s">
        <v>14</v>
      </c>
      <c r="B13" s="4">
        <v>186</v>
      </c>
      <c r="C13" s="9">
        <v>0</v>
      </c>
      <c r="D13" s="1">
        <v>8</v>
      </c>
    </row>
    <row r="14" spans="1:4" ht="15" thickBot="1" x14ac:dyDescent="0.35">
      <c r="A14" s="7" t="s">
        <v>15</v>
      </c>
      <c r="B14" s="4">
        <v>180</v>
      </c>
      <c r="C14" s="9">
        <v>1</v>
      </c>
      <c r="D14" s="1">
        <v>8</v>
      </c>
    </row>
    <row r="15" spans="1:4" ht="15.75" thickBot="1" x14ac:dyDescent="0.3">
      <c r="B15" s="4"/>
      <c r="C15" s="9"/>
      <c r="D15" s="1"/>
    </row>
    <row r="16" spans="1:4" x14ac:dyDescent="0.3">
      <c r="A16" s="10" t="s">
        <v>16</v>
      </c>
      <c r="B16" s="4">
        <v>165</v>
      </c>
      <c r="C16" s="9">
        <v>0</v>
      </c>
      <c r="D16" s="1">
        <v>1</v>
      </c>
    </row>
    <row r="17" spans="1:4" x14ac:dyDescent="0.3">
      <c r="A17" s="11" t="s">
        <v>17</v>
      </c>
      <c r="B17" s="4">
        <v>166</v>
      </c>
      <c r="C17" s="9">
        <v>3</v>
      </c>
      <c r="D17" s="1">
        <v>11</v>
      </c>
    </row>
    <row r="18" spans="1:4" x14ac:dyDescent="0.3">
      <c r="A18" s="11" t="s">
        <v>18</v>
      </c>
      <c r="B18" s="4">
        <v>172</v>
      </c>
      <c r="C18" s="9">
        <v>2</v>
      </c>
      <c r="D18" s="1">
        <v>10</v>
      </c>
    </row>
    <row r="19" spans="1:4" x14ac:dyDescent="0.3">
      <c r="A19" s="11" t="s">
        <v>19</v>
      </c>
      <c r="B19" s="4">
        <v>178</v>
      </c>
      <c r="C19" s="9">
        <v>4</v>
      </c>
      <c r="D19" s="1">
        <v>1</v>
      </c>
    </row>
    <row r="20" spans="1:4" x14ac:dyDescent="0.3">
      <c r="A20" s="11" t="s">
        <v>20</v>
      </c>
      <c r="B20" s="4">
        <v>176</v>
      </c>
      <c r="C20" s="9">
        <v>5</v>
      </c>
      <c r="D20" s="1">
        <v>9</v>
      </c>
    </row>
    <row r="21" spans="1:4" x14ac:dyDescent="0.3">
      <c r="A21" s="11" t="s">
        <v>21</v>
      </c>
      <c r="B21" s="4">
        <v>180</v>
      </c>
      <c r="C21" s="9">
        <v>4</v>
      </c>
      <c r="D21" s="1">
        <v>7</v>
      </c>
    </row>
    <row r="22" spans="1:4" x14ac:dyDescent="0.3">
      <c r="A22" s="11" t="s">
        <v>22</v>
      </c>
      <c r="B22" s="4">
        <v>175</v>
      </c>
      <c r="C22" s="9">
        <v>7</v>
      </c>
      <c r="D22" s="1">
        <v>1</v>
      </c>
    </row>
    <row r="23" spans="1:4" x14ac:dyDescent="0.3">
      <c r="A23" s="11" t="s">
        <v>23</v>
      </c>
      <c r="B23" s="4">
        <v>182</v>
      </c>
      <c r="C23" s="9">
        <v>1</v>
      </c>
      <c r="D23" s="1">
        <v>4</v>
      </c>
    </row>
    <row r="24" spans="1:4" x14ac:dyDescent="0.3">
      <c r="A24" s="11" t="s">
        <v>24</v>
      </c>
      <c r="B24" s="4">
        <v>165</v>
      </c>
      <c r="C24" s="9">
        <v>7</v>
      </c>
      <c r="D24" s="1">
        <v>3</v>
      </c>
    </row>
    <row r="25" spans="1:4" x14ac:dyDescent="0.3">
      <c r="A25" s="11" t="s">
        <v>25</v>
      </c>
      <c r="B25" s="4">
        <v>163</v>
      </c>
      <c r="C25" s="9">
        <v>5</v>
      </c>
      <c r="D25" s="1">
        <v>6</v>
      </c>
    </row>
    <row r="26" spans="1:4" x14ac:dyDescent="0.3">
      <c r="A26" s="11" t="s">
        <v>26</v>
      </c>
      <c r="B26" s="4">
        <v>179</v>
      </c>
      <c r="C26" s="9">
        <v>4</v>
      </c>
      <c r="D26" s="1">
        <v>7</v>
      </c>
    </row>
    <row r="27" spans="1:4" x14ac:dyDescent="0.3">
      <c r="A27" s="11" t="s">
        <v>27</v>
      </c>
      <c r="B27" s="4">
        <v>186</v>
      </c>
      <c r="C27" s="9">
        <v>7</v>
      </c>
      <c r="D27" s="1">
        <v>7</v>
      </c>
    </row>
    <row r="28" spans="1:4" ht="15" thickBot="1" x14ac:dyDescent="0.35">
      <c r="A28" s="12" t="s">
        <v>28</v>
      </c>
      <c r="B28" s="4">
        <v>173</v>
      </c>
      <c r="C28" s="9">
        <v>6</v>
      </c>
      <c r="D28" s="1">
        <v>8</v>
      </c>
    </row>
    <row r="30" spans="1:4" x14ac:dyDescent="0.3">
      <c r="A30" t="s">
        <v>29</v>
      </c>
      <c r="B30">
        <f>COUNTA(B$2:B$28)</f>
        <v>26</v>
      </c>
      <c r="C30">
        <f t="shared" ref="C30" si="0">COUNTA(C$2:C$28)</f>
        <v>26</v>
      </c>
      <c r="D30">
        <f>COUNTA(D$2:D$28)</f>
        <v>26</v>
      </c>
    </row>
    <row r="31" spans="1:4" x14ac:dyDescent="0.3">
      <c r="A31" t="s">
        <v>30</v>
      </c>
      <c r="B31">
        <f>SUMPRODUCT(1/COUNTIF(B$2:B$28,B$2:B$28&amp;""))-IF(SUMPRODUCT(ISBLANK(B$2:B$28)^2),1,0)</f>
        <v>19</v>
      </c>
      <c r="C31">
        <f t="shared" ref="C31:D31" si="1">SUMPRODUCT(1/COUNTIF(C$2:C$28,C$2:C$28&amp;""))-IF(SUMPRODUCT(ISBLANK(C$2:C$28)^2),1,0)</f>
        <v>8</v>
      </c>
      <c r="D31">
        <f t="shared" si="1"/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3" zoomScaleNormal="100" workbookViewId="0">
      <selection activeCell="E22" sqref="E22"/>
    </sheetView>
  </sheetViews>
  <sheetFormatPr defaultRowHeight="14.4" x14ac:dyDescent="0.3"/>
  <cols>
    <col min="1" max="1" width="3.5546875" customWidth="1"/>
    <col min="2" max="3" width="4.5546875" customWidth="1"/>
    <col min="4" max="4" width="9.88671875" customWidth="1"/>
  </cols>
  <sheetData>
    <row r="1" spans="1:9" x14ac:dyDescent="0.3">
      <c r="A1" s="1" t="s">
        <v>31</v>
      </c>
      <c r="B1" s="1" t="s">
        <v>32</v>
      </c>
      <c r="C1" s="1" t="s">
        <v>33</v>
      </c>
      <c r="D1" s="1" t="s">
        <v>34</v>
      </c>
    </row>
    <row r="2" spans="1:9" ht="15" x14ac:dyDescent="0.25">
      <c r="A2">
        <v>1</v>
      </c>
      <c r="B2">
        <f>$E$11 + $E$14 * ($A2-1)</f>
        <v>163</v>
      </c>
      <c r="C2">
        <f>$E$11 + $E$14 * $A2</f>
        <v>169</v>
      </c>
      <c r="D2" s="1" t="str">
        <f>CONCATENATE("[", $B2, ", ",$C2,")")</f>
        <v>[163, 169)</v>
      </c>
      <c r="E2">
        <f>COUNTIFS(Данные!$B$2:$B$28,CONCATENATE("&gt;=",$B2),Данные!$B$2:$B$28,CONCATENATE("&lt;",$C2))</f>
        <v>4</v>
      </c>
      <c r="F2">
        <f>$E2/$E$9</f>
        <v>0.15384615384615385</v>
      </c>
      <c r="G2">
        <f>F2</f>
        <v>0.15384615384615385</v>
      </c>
      <c r="H2">
        <f>($B2+$C2) / 2 * $F2</f>
        <v>25.53846153846154</v>
      </c>
      <c r="I2">
        <f>(($B2+$C2) / 2)^2 * $F2</f>
        <v>4239.3846153846152</v>
      </c>
    </row>
    <row r="3" spans="1:9" ht="15" x14ac:dyDescent="0.25">
      <c r="A3">
        <v>2</v>
      </c>
      <c r="B3">
        <f t="shared" ref="B3:B6" si="0">$E$11 + $E$14 * ($A3-1)</f>
        <v>169</v>
      </c>
      <c r="C3">
        <f t="shared" ref="C3:C6" si="1">$E$11 + $E$14 * $A3</f>
        <v>175</v>
      </c>
      <c r="D3" s="1" t="str">
        <f t="shared" ref="D3:D5" si="2">CONCATENATE("[", $B3, ", ",$C3,")")</f>
        <v>[169, 175)</v>
      </c>
      <c r="E3">
        <f>COUNTIFS(Данные!$B$2:$B$28,CONCATENATE("&gt;=",$B3),Данные!$B$2:$B$28,CONCATENATE("&lt;",$C3))</f>
        <v>5</v>
      </c>
      <c r="F3">
        <f t="shared" ref="F3:F6" si="3">$E3/$E$9</f>
        <v>0.19230769230769232</v>
      </c>
      <c r="G3">
        <f t="shared" ref="G3:G6" si="4">F3+G2</f>
        <v>0.34615384615384615</v>
      </c>
      <c r="H3">
        <f t="shared" ref="H3:H6" si="5">($B3+$C3) / 2 * $F3</f>
        <v>33.07692307692308</v>
      </c>
      <c r="I3">
        <f t="shared" ref="I3:I6" si="6">(($B3+$C3) / 2)^2 * $F3</f>
        <v>5689.2307692307695</v>
      </c>
    </row>
    <row r="4" spans="1:9" ht="15" x14ac:dyDescent="0.25">
      <c r="A4">
        <v>3</v>
      </c>
      <c r="B4">
        <f t="shared" si="0"/>
        <v>175</v>
      </c>
      <c r="C4">
        <f t="shared" si="1"/>
        <v>181</v>
      </c>
      <c r="D4" s="1" t="str">
        <f t="shared" si="2"/>
        <v>[175, 181)</v>
      </c>
      <c r="E4">
        <f>COUNTIFS(Данные!$B$2:$B$28,CONCATENATE("&gt;=",$B4),Данные!$B$2:$B$28,CONCATENATE("&lt;",$C4))</f>
        <v>9</v>
      </c>
      <c r="F4">
        <f t="shared" si="3"/>
        <v>0.34615384615384615</v>
      </c>
      <c r="G4">
        <f t="shared" si="4"/>
        <v>0.69230769230769229</v>
      </c>
      <c r="H4">
        <f t="shared" si="5"/>
        <v>61.615384615384613</v>
      </c>
      <c r="I4">
        <f t="shared" si="6"/>
        <v>10967.538461538461</v>
      </c>
    </row>
    <row r="5" spans="1:9" ht="15" x14ac:dyDescent="0.25">
      <c r="A5">
        <v>4</v>
      </c>
      <c r="B5">
        <f t="shared" si="0"/>
        <v>181</v>
      </c>
      <c r="C5">
        <f t="shared" si="1"/>
        <v>187</v>
      </c>
      <c r="D5" s="1" t="str">
        <f t="shared" si="2"/>
        <v>[181, 187)</v>
      </c>
      <c r="E5">
        <f>COUNTIFS(Данные!$B$2:$B$28,CONCATENATE("&gt;=",$B5),Данные!$B$2:$B$28,CONCATENATE("&lt;",$C5))</f>
        <v>6</v>
      </c>
      <c r="F5">
        <f t="shared" si="3"/>
        <v>0.23076923076923078</v>
      </c>
      <c r="G5">
        <f t="shared" si="4"/>
        <v>0.92307692307692313</v>
      </c>
      <c r="H5">
        <f t="shared" si="5"/>
        <v>42.461538461538467</v>
      </c>
      <c r="I5">
        <f t="shared" si="6"/>
        <v>7812.9230769230771</v>
      </c>
    </row>
    <row r="6" spans="1:9" ht="15" x14ac:dyDescent="0.25">
      <c r="A6">
        <v>5</v>
      </c>
      <c r="B6">
        <f t="shared" si="0"/>
        <v>187</v>
      </c>
      <c r="C6">
        <f t="shared" si="1"/>
        <v>193</v>
      </c>
      <c r="D6" s="1" t="str">
        <f>CONCATENATE("[", $B6, ", ",$C6,"]")</f>
        <v>[187, 193]</v>
      </c>
      <c r="E6">
        <f>COUNTIFS(Данные!$B$2:$B$28,CONCATENATE("&gt;=",$B6),Данные!$B$2:$B$28,CONCATENATE("&lt;=",$C6))</f>
        <v>2</v>
      </c>
      <c r="F6">
        <f t="shared" si="3"/>
        <v>7.6923076923076927E-2</v>
      </c>
      <c r="G6">
        <f t="shared" si="4"/>
        <v>1</v>
      </c>
      <c r="H6">
        <f t="shared" si="5"/>
        <v>14.615384615384617</v>
      </c>
      <c r="I6">
        <f t="shared" si="6"/>
        <v>2776.9230769230771</v>
      </c>
    </row>
    <row r="7" spans="1:9" x14ac:dyDescent="0.3">
      <c r="A7" s="1" t="s">
        <v>41</v>
      </c>
      <c r="D7" s="1" t="s">
        <v>41</v>
      </c>
      <c r="E7">
        <f>SUM(E$2:E6)</f>
        <v>26</v>
      </c>
      <c r="F7">
        <f>SUM(F$2:F6)</f>
        <v>1</v>
      </c>
    </row>
    <row r="9" spans="1:9" x14ac:dyDescent="0.3">
      <c r="A9" t="s">
        <v>29</v>
      </c>
      <c r="E9">
        <f>Данные!B30</f>
        <v>26</v>
      </c>
    </row>
    <row r="10" spans="1:9" x14ac:dyDescent="0.3">
      <c r="A10" t="s">
        <v>35</v>
      </c>
      <c r="E10">
        <f>1+_xlfn.FLOOR.PRECISE(LOG(E9,2))</f>
        <v>5</v>
      </c>
    </row>
    <row r="11" spans="1:9" x14ac:dyDescent="0.3">
      <c r="A11" t="s">
        <v>36</v>
      </c>
      <c r="E11">
        <f>MIN(Данные!$B$2:$B$28)</f>
        <v>163</v>
      </c>
    </row>
    <row r="12" spans="1:9" x14ac:dyDescent="0.3">
      <c r="A12" t="s">
        <v>37</v>
      </c>
      <c r="E12">
        <f>MAX(Данные!$B$2:$B$28)</f>
        <v>193</v>
      </c>
    </row>
    <row r="13" spans="1:9" x14ac:dyDescent="0.3">
      <c r="A13" t="s">
        <v>38</v>
      </c>
      <c r="E13">
        <f>E12-E11</f>
        <v>30</v>
      </c>
    </row>
    <row r="14" spans="1:9" x14ac:dyDescent="0.3">
      <c r="A14" t="s">
        <v>39</v>
      </c>
      <c r="E14">
        <f>E13/$E10</f>
        <v>6</v>
      </c>
    </row>
    <row r="16" spans="1:9" x14ac:dyDescent="0.3">
      <c r="D16" s="14" t="s">
        <v>40</v>
      </c>
      <c r="E16" s="13">
        <f>AVERAGE(Данные!B2:B28)</f>
        <v>177.07692307692307</v>
      </c>
    </row>
    <row r="18" spans="2:8" ht="15" x14ac:dyDescent="0.25">
      <c r="C18" s="13"/>
      <c r="E18" s="13">
        <f>SUM(H2:H6)</f>
        <v>177.30769230769229</v>
      </c>
    </row>
    <row r="20" spans="2:8" ht="15" x14ac:dyDescent="0.25">
      <c r="C20" s="13"/>
      <c r="E20" s="13">
        <f>SUM(I2:I6) - E18^2</f>
        <v>47.982248520715075</v>
      </c>
    </row>
    <row r="22" spans="2:8" ht="15" x14ac:dyDescent="0.25">
      <c r="C22" s="13"/>
      <c r="E22" s="13">
        <f>E20^0.5</f>
        <v>6.926922009140501</v>
      </c>
    </row>
    <row r="24" spans="2:8" ht="15" x14ac:dyDescent="0.25">
      <c r="C24" s="13"/>
      <c r="E24" s="13">
        <f>E22/E18 * 100</f>
        <v>3.906723909710478</v>
      </c>
    </row>
    <row r="27" spans="2:8" x14ac:dyDescent="0.3"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</row>
    <row r="28" spans="2:8" x14ac:dyDescent="0.3">
      <c r="C28">
        <v>0</v>
      </c>
    </row>
    <row r="29" spans="2:8" x14ac:dyDescent="0.3">
      <c r="B29">
        <v>163</v>
      </c>
      <c r="C29">
        <v>0</v>
      </c>
      <c r="D29">
        <v>0.15384615384615385</v>
      </c>
    </row>
    <row r="30" spans="2:8" x14ac:dyDescent="0.3">
      <c r="B30">
        <v>169</v>
      </c>
      <c r="D30">
        <v>0.15384615384615385</v>
      </c>
      <c r="E30">
        <v>0.34615384615384615</v>
      </c>
    </row>
    <row r="31" spans="2:8" x14ac:dyDescent="0.3">
      <c r="B31">
        <v>175</v>
      </c>
      <c r="E31">
        <v>0.34615384615384615</v>
      </c>
      <c r="F31">
        <v>0.69230769230769229</v>
      </c>
    </row>
    <row r="32" spans="2:8" x14ac:dyDescent="0.3">
      <c r="B32">
        <v>181</v>
      </c>
      <c r="F32">
        <v>0.69230769230769229</v>
      </c>
      <c r="G32">
        <v>0.92307692307692313</v>
      </c>
    </row>
    <row r="33" spans="2:8" x14ac:dyDescent="0.3">
      <c r="B33">
        <v>187</v>
      </c>
      <c r="G33">
        <v>0.92307692307692313</v>
      </c>
      <c r="H33">
        <v>1</v>
      </c>
    </row>
    <row r="34" spans="2:8" x14ac:dyDescent="0.3">
      <c r="B34">
        <v>193</v>
      </c>
      <c r="H3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Normal="100" workbookViewId="0">
      <selection activeCell="E10" sqref="E10"/>
    </sheetView>
  </sheetViews>
  <sheetFormatPr defaultRowHeight="14.4" x14ac:dyDescent="0.3"/>
  <cols>
    <col min="1" max="1" width="3.5546875" customWidth="1"/>
  </cols>
  <sheetData>
    <row r="1" spans="1:3" x14ac:dyDescent="0.3">
      <c r="A1" t="s">
        <v>31</v>
      </c>
    </row>
    <row r="2" spans="1:3" ht="15" x14ac:dyDescent="0.25">
      <c r="A2">
        <v>1</v>
      </c>
      <c r="B2">
        <f>COUNTIF(Данные!$D$2:$D$28,$A2)</f>
        <v>5</v>
      </c>
      <c r="C2">
        <f>$B2/$B$14</f>
        <v>0.19230769230769232</v>
      </c>
    </row>
    <row r="3" spans="1:3" ht="15" x14ac:dyDescent="0.25">
      <c r="A3">
        <v>2</v>
      </c>
      <c r="B3">
        <f>COUNTIF(Данные!$D$2:$D$28,$A3)</f>
        <v>0</v>
      </c>
      <c r="C3">
        <f t="shared" ref="C3:C14" si="0">$B3/$B$14</f>
        <v>0</v>
      </c>
    </row>
    <row r="4" spans="1:3" ht="15" x14ac:dyDescent="0.25">
      <c r="A4">
        <v>3</v>
      </c>
      <c r="B4">
        <f>COUNTIF(Данные!$D$2:$D$28,$A4)</f>
        <v>2</v>
      </c>
      <c r="C4">
        <f t="shared" si="0"/>
        <v>7.6923076923076927E-2</v>
      </c>
    </row>
    <row r="5" spans="1:3" ht="15" x14ac:dyDescent="0.25">
      <c r="A5">
        <v>4</v>
      </c>
      <c r="B5">
        <f>COUNTIF(Данные!$D$2:$D$28,$A5)</f>
        <v>2</v>
      </c>
      <c r="C5">
        <f t="shared" si="0"/>
        <v>7.6923076923076927E-2</v>
      </c>
    </row>
    <row r="6" spans="1:3" ht="15" x14ac:dyDescent="0.25">
      <c r="A6">
        <v>5</v>
      </c>
      <c r="B6">
        <f>COUNTIF(Данные!$D$2:$D$28,$A6)</f>
        <v>1</v>
      </c>
      <c r="C6">
        <f t="shared" si="0"/>
        <v>3.8461538461538464E-2</v>
      </c>
    </row>
    <row r="7" spans="1:3" ht="15" x14ac:dyDescent="0.25">
      <c r="A7">
        <v>6</v>
      </c>
      <c r="B7">
        <f>COUNTIF(Данные!$D$2:$D$28,$A7)</f>
        <v>2</v>
      </c>
      <c r="C7">
        <f t="shared" si="0"/>
        <v>7.6923076923076927E-2</v>
      </c>
    </row>
    <row r="8" spans="1:3" ht="15" x14ac:dyDescent="0.25">
      <c r="A8">
        <v>7</v>
      </c>
      <c r="B8">
        <f>COUNTIF(Данные!$D$2:$D$28,$A8)</f>
        <v>4</v>
      </c>
      <c r="C8">
        <f t="shared" si="0"/>
        <v>0.15384615384615385</v>
      </c>
    </row>
    <row r="9" spans="1:3" ht="15" x14ac:dyDescent="0.25">
      <c r="A9">
        <v>8</v>
      </c>
      <c r="B9">
        <f>COUNTIF(Данные!$D$2:$D$28,$A9)</f>
        <v>4</v>
      </c>
      <c r="C9">
        <f t="shared" si="0"/>
        <v>0.15384615384615385</v>
      </c>
    </row>
    <row r="10" spans="1:3" ht="15" x14ac:dyDescent="0.25">
      <c r="A10">
        <v>9</v>
      </c>
      <c r="B10">
        <f>COUNTIF(Данные!$D$2:$D$28,$A10)</f>
        <v>1</v>
      </c>
      <c r="C10">
        <f t="shared" si="0"/>
        <v>3.8461538461538464E-2</v>
      </c>
    </row>
    <row r="11" spans="1:3" ht="15" x14ac:dyDescent="0.25">
      <c r="A11">
        <v>10</v>
      </c>
      <c r="B11">
        <f>COUNTIF(Данные!$D$2:$D$28,$A11)</f>
        <v>2</v>
      </c>
      <c r="C11">
        <f t="shared" si="0"/>
        <v>7.6923076923076927E-2</v>
      </c>
    </row>
    <row r="12" spans="1:3" ht="15" x14ac:dyDescent="0.25">
      <c r="A12">
        <v>11</v>
      </c>
      <c r="B12">
        <f>COUNTIF(Данные!$D$2:$D$28,$A12)</f>
        <v>1</v>
      </c>
      <c r="C12">
        <f t="shared" si="0"/>
        <v>3.8461538461538464E-2</v>
      </c>
    </row>
    <row r="13" spans="1:3" ht="15" x14ac:dyDescent="0.25">
      <c r="A13">
        <v>12</v>
      </c>
      <c r="B13">
        <f>COUNTIF(Данные!$D$2:$D$28,$A13)</f>
        <v>2</v>
      </c>
      <c r="C13">
        <f t="shared" si="0"/>
        <v>7.6923076923076927E-2</v>
      </c>
    </row>
    <row r="14" spans="1:3" x14ac:dyDescent="0.3">
      <c r="A14" s="1" t="s">
        <v>41</v>
      </c>
      <c r="B14">
        <f>SUM(B$2:B13)</f>
        <v>26</v>
      </c>
      <c r="C14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Рост</vt:lpstr>
      <vt:lpstr>Месяц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</dc:creator>
  <cp:lastModifiedBy>ASUS</cp:lastModifiedBy>
  <dcterms:created xsi:type="dcterms:W3CDTF">2021-09-09T20:28:05Z</dcterms:created>
  <dcterms:modified xsi:type="dcterms:W3CDTF">2021-09-26T17:23:06Z</dcterms:modified>
</cp:coreProperties>
</file>