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\Desktop\"/>
    </mc:Choice>
  </mc:AlternateContent>
  <xr:revisionPtr revIDLastSave="0" documentId="8_{F87BFBD7-968C-4059-AA56-BFD1C62F37CB}" xr6:coauthVersionLast="47" xr6:coauthVersionMax="47" xr10:uidLastSave="{00000000-0000-0000-0000-000000000000}"/>
  <bookViews>
    <workbookView xWindow="-108" yWindow="-108" windowWidth="23256" windowHeight="12576" xr2:uid="{254CA4C2-D62A-485D-948D-609B0E1BB194}"/>
  </bookViews>
  <sheets>
    <sheet name="Лист1" sheetId="1" r:id="rId1"/>
  </sheets>
  <definedNames>
    <definedName name="solver_adj" localSheetId="0" hidden="1">Лист1!$G$2:$G$8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Лист1!$C$18</definedName>
    <definedName name="solver_lhs10" localSheetId="0" hidden="1">Лист1!$G$3</definedName>
    <definedName name="solver_lhs11" localSheetId="0" hidden="1">Лист1!$G$3</definedName>
    <definedName name="solver_lhs12" localSheetId="0" hidden="1">Лист1!$G$4</definedName>
    <definedName name="solver_lhs13" localSheetId="0" hidden="1">Лист1!$G$4</definedName>
    <definedName name="solver_lhs14" localSheetId="0" hidden="1">Лист1!$G$5</definedName>
    <definedName name="solver_lhs15" localSheetId="0" hidden="1">Лист1!$G$5</definedName>
    <definedName name="solver_lhs16" localSheetId="0" hidden="1">Лист1!$G$6</definedName>
    <definedName name="solver_lhs17" localSheetId="0" hidden="1">Лист1!$G$6</definedName>
    <definedName name="solver_lhs18" localSheetId="0" hidden="1">Лист1!$G$7</definedName>
    <definedName name="solver_lhs19" localSheetId="0" hidden="1">Лист1!$G$8</definedName>
    <definedName name="solver_lhs2" localSheetId="0" hidden="1">Лист1!$C$19</definedName>
    <definedName name="solver_lhs3" localSheetId="0" hidden="1">Лист1!$C$20</definedName>
    <definedName name="solver_lhs4" localSheetId="0" hidden="1">Лист1!$C$21</definedName>
    <definedName name="solver_lhs5" localSheetId="0" hidden="1">Лист1!$C$22</definedName>
    <definedName name="solver_lhs6" localSheetId="0" hidden="1">Лист1!$C$23</definedName>
    <definedName name="solver_lhs7" localSheetId="0" hidden="1">Лист1!$G$2</definedName>
    <definedName name="solver_lhs8" localSheetId="0" hidden="1">Лист1!$G$2</definedName>
    <definedName name="solver_lhs9" localSheetId="0" hidden="1">Лист1!$G$2:$G$8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19</definedName>
    <definedName name="solver_nwt" localSheetId="0" hidden="1">1</definedName>
    <definedName name="solver_opt" localSheetId="0" hidden="1">Лист1!$G$9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2</definedName>
    <definedName name="solver_rel11" localSheetId="0" hidden="1">3</definedName>
    <definedName name="solver_rel12" localSheetId="0" hidden="1">2</definedName>
    <definedName name="solver_rel13" localSheetId="0" hidden="1">3</definedName>
    <definedName name="solver_rel14" localSheetId="0" hidden="1">2</definedName>
    <definedName name="solver_rel15" localSheetId="0" hidden="1">3</definedName>
    <definedName name="solver_rel16" localSheetId="0" hidden="1">2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2</definedName>
    <definedName name="solver_rel8" localSheetId="0" hidden="1">3</definedName>
    <definedName name="solver_rel9" localSheetId="0" hidden="1">4</definedName>
    <definedName name="solver_rhs1" localSheetId="0" hidden="1">1050</definedName>
    <definedName name="solver_rhs10" localSheetId="0" hidden="1">Лист1!$C$20</definedName>
    <definedName name="solver_rhs11" localSheetId="0" hidden="1">0</definedName>
    <definedName name="solver_rhs12" localSheetId="0" hidden="1">Лист1!$C$21</definedName>
    <definedName name="solver_rhs13" localSheetId="0" hidden="1">0</definedName>
    <definedName name="solver_rhs14" localSheetId="0" hidden="1">Лист1!$C$22</definedName>
    <definedName name="solver_rhs15" localSheetId="0" hidden="1">0</definedName>
    <definedName name="solver_rhs16" localSheetId="0" hidden="1">Лист1!$C$23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Лист1!$C$19</definedName>
    <definedName name="solver_rhs8" localSheetId="0" hidden="1">0</definedName>
    <definedName name="solver_rhs9" localSheetId="0" hidden="1">"целое"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3" i="1"/>
  <c r="H4" i="1"/>
  <c r="H5" i="1"/>
  <c r="H6" i="1"/>
  <c r="H2" i="1"/>
  <c r="C18" i="1"/>
  <c r="C22" i="1"/>
  <c r="C23" i="1"/>
  <c r="C21" i="1"/>
  <c r="C20" i="1"/>
  <c r="C19" i="1"/>
  <c r="C17" i="1"/>
  <c r="G9" i="1" s="1"/>
  <c r="D12" i="1"/>
  <c r="D13" i="1"/>
  <c r="D14" i="1"/>
  <c r="D15" i="1"/>
  <c r="D11" i="1"/>
</calcChain>
</file>

<file path=xl/sharedStrings.xml><?xml version="1.0" encoding="utf-8"?>
<sst xmlns="http://schemas.openxmlformats.org/spreadsheetml/2006/main" count="34" uniqueCount="28">
  <si>
    <t>Товар</t>
  </si>
  <si>
    <t>Закупочная цена (руб./кг)</t>
  </si>
  <si>
    <t>Цена продажи (руб./кг)</t>
  </si>
  <si>
    <t>Смесь «Осень»</t>
  </si>
  <si>
    <t>-</t>
  </si>
  <si>
    <t>Смесь «Зима»</t>
  </si>
  <si>
    <t>Сушеные бананы</t>
  </si>
  <si>
    <t>Сушеные абрикосы</t>
  </si>
  <si>
    <t>Кусочки кокоса</t>
  </si>
  <si>
    <t>Изюм</t>
  </si>
  <si>
    <t>Грецкие орехи</t>
  </si>
  <si>
    <t>Запасы</t>
  </si>
  <si>
    <t>кг</t>
  </si>
  <si>
    <t>должно быть расфасовано (доля от запасов)</t>
  </si>
  <si>
    <t>Оптимальный план</t>
  </si>
  <si>
    <t>x1</t>
  </si>
  <si>
    <t>x2</t>
  </si>
  <si>
    <t>x3</t>
  </si>
  <si>
    <t>x4</t>
  </si>
  <si>
    <t>x5</t>
  </si>
  <si>
    <t>y1</t>
  </si>
  <si>
    <t>y2</t>
  </si>
  <si>
    <t>Расходы на товары</t>
  </si>
  <si>
    <t>кол-во кг</t>
  </si>
  <si>
    <t>кол-во пакетико</t>
  </si>
  <si>
    <t>Прибыль</t>
  </si>
  <si>
    <t>Ограничение на 30% смесей</t>
  </si>
  <si>
    <t>Естественные ограничения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</si>
</sst>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A8BC-B123-46C7-9D32-86A1960E0589}">
  <dimension ref="B1:H23"/>
  <sheetViews>
    <sheetView tabSelected="1" workbookViewId="0">
      <selection activeCell="N5" sqref="N5"/>
    </sheetView>
  </sheetViews>
  <sheetFormatPr defaultRowHeight="14.4" x14ac:dyDescent="0.3"/>
  <cols>
    <col min="2" max="2" width="35" customWidth="1"/>
    <col min="3" max="3" width="21.33203125" customWidth="1"/>
    <col min="4" max="4" width="21.21875" customWidth="1"/>
    <col min="6" max="6" width="16.33203125" customWidth="1"/>
  </cols>
  <sheetData>
    <row r="1" spans="2:8" ht="36" customHeight="1" thickBot="1" x14ac:dyDescent="0.35">
      <c r="B1" s="1" t="s">
        <v>0</v>
      </c>
      <c r="C1" s="2" t="s">
        <v>1</v>
      </c>
      <c r="D1" s="2" t="s">
        <v>2</v>
      </c>
      <c r="F1" s="8" t="s">
        <v>14</v>
      </c>
      <c r="G1" s="8" t="s">
        <v>23</v>
      </c>
      <c r="H1" s="8" t="s">
        <v>24</v>
      </c>
    </row>
    <row r="2" spans="2:8" ht="21.6" customHeight="1" thickBot="1" x14ac:dyDescent="0.35">
      <c r="B2" s="3" t="s">
        <v>3</v>
      </c>
      <c r="C2" s="4" t="s">
        <v>4</v>
      </c>
      <c r="D2" s="4">
        <v>790</v>
      </c>
      <c r="F2" s="5" t="s">
        <v>15</v>
      </c>
      <c r="G2" s="5">
        <v>590</v>
      </c>
      <c r="H2" s="5">
        <f>G2/(0.2*2)</f>
        <v>1475</v>
      </c>
    </row>
    <row r="3" spans="2:8" ht="21" customHeight="1" thickBot="1" x14ac:dyDescent="0.35">
      <c r="B3" s="3" t="s">
        <v>5</v>
      </c>
      <c r="C3" s="4" t="s">
        <v>4</v>
      </c>
      <c r="D3" s="4">
        <v>840</v>
      </c>
      <c r="F3" s="6" t="s">
        <v>16</v>
      </c>
      <c r="G3" s="5">
        <v>390</v>
      </c>
      <c r="H3" s="5">
        <f t="shared" ref="H3:H8" si="0">G3/(0.2*2)</f>
        <v>975</v>
      </c>
    </row>
    <row r="4" spans="2:8" ht="23.4" customHeight="1" thickBot="1" x14ac:dyDescent="0.35">
      <c r="B4" s="3" t="s">
        <v>6</v>
      </c>
      <c r="C4" s="4">
        <v>270</v>
      </c>
      <c r="D4" s="4">
        <v>560</v>
      </c>
      <c r="F4" s="6" t="s">
        <v>17</v>
      </c>
      <c r="G4" s="5">
        <v>290</v>
      </c>
      <c r="H4" s="5">
        <f t="shared" si="0"/>
        <v>725</v>
      </c>
    </row>
    <row r="5" spans="2:8" ht="36.6" customHeight="1" thickBot="1" x14ac:dyDescent="0.35">
      <c r="B5" s="3" t="s">
        <v>7</v>
      </c>
      <c r="C5" s="4">
        <v>310</v>
      </c>
      <c r="D5" s="4">
        <v>650</v>
      </c>
      <c r="F5" s="6" t="s">
        <v>18</v>
      </c>
      <c r="G5" s="5">
        <v>490</v>
      </c>
      <c r="H5" s="5">
        <f t="shared" si="0"/>
        <v>1225</v>
      </c>
    </row>
    <row r="6" spans="2:8" ht="27" customHeight="1" thickBot="1" x14ac:dyDescent="0.35">
      <c r="B6" s="3" t="s">
        <v>8</v>
      </c>
      <c r="C6" s="4">
        <v>340</v>
      </c>
      <c r="D6" s="4">
        <v>720</v>
      </c>
      <c r="F6" s="6" t="s">
        <v>19</v>
      </c>
      <c r="G6" s="5">
        <v>690</v>
      </c>
      <c r="H6" s="5">
        <f t="shared" si="0"/>
        <v>1725</v>
      </c>
    </row>
    <row r="7" spans="2:8" ht="18.600000000000001" thickBot="1" x14ac:dyDescent="0.35">
      <c r="B7" s="3" t="s">
        <v>9</v>
      </c>
      <c r="C7" s="4">
        <v>340</v>
      </c>
      <c r="D7" s="4">
        <v>700</v>
      </c>
      <c r="F7" s="6" t="s">
        <v>20</v>
      </c>
      <c r="G7" s="5">
        <v>210</v>
      </c>
      <c r="H7" s="5">
        <f>5*G7/(0.2*2)</f>
        <v>2625</v>
      </c>
    </row>
    <row r="8" spans="2:8" ht="21" customHeight="1" thickBot="1" x14ac:dyDescent="0.35">
      <c r="B8" s="3" t="s">
        <v>10</v>
      </c>
      <c r="C8" s="4">
        <v>520</v>
      </c>
      <c r="D8" s="4">
        <v>1100</v>
      </c>
      <c r="F8" s="7" t="s">
        <v>21</v>
      </c>
      <c r="G8" s="5">
        <v>0</v>
      </c>
      <c r="H8" s="5">
        <f>5*G8/(0.2*2)</f>
        <v>0</v>
      </c>
    </row>
    <row r="9" spans="2:8" ht="18.600000000000001" thickBot="1" x14ac:dyDescent="0.35">
      <c r="F9" s="8" t="s">
        <v>25</v>
      </c>
      <c r="G9" s="11">
        <f>2678000-C17+220*G7+20*G8</f>
        <v>1446200</v>
      </c>
      <c r="H9" s="12"/>
    </row>
    <row r="10" spans="2:8" ht="54.6" thickBot="1" x14ac:dyDescent="0.35">
      <c r="B10" s="1" t="s">
        <v>11</v>
      </c>
      <c r="C10" s="1" t="s">
        <v>12</v>
      </c>
      <c r="D10" s="1" t="s">
        <v>13</v>
      </c>
    </row>
    <row r="11" spans="2:8" ht="18.600000000000001" thickBot="1" x14ac:dyDescent="0.35">
      <c r="B11" s="3" t="s">
        <v>6</v>
      </c>
      <c r="C11" s="4">
        <v>800</v>
      </c>
      <c r="D11" s="4">
        <f>C11/2</f>
        <v>400</v>
      </c>
    </row>
    <row r="12" spans="2:8" ht="36.6" thickBot="1" x14ac:dyDescent="0.35">
      <c r="B12" s="3" t="s">
        <v>7</v>
      </c>
      <c r="C12" s="4">
        <v>600</v>
      </c>
      <c r="D12" s="4">
        <f t="shared" ref="D12:D15" si="1">C12/2</f>
        <v>300</v>
      </c>
    </row>
    <row r="13" spans="2:8" ht="18.600000000000001" thickBot="1" x14ac:dyDescent="0.35">
      <c r="B13" s="3" t="s">
        <v>8</v>
      </c>
      <c r="C13" s="4">
        <v>500</v>
      </c>
      <c r="D13" s="4">
        <f t="shared" si="1"/>
        <v>250</v>
      </c>
    </row>
    <row r="14" spans="2:8" ht="18.600000000000001" thickBot="1" x14ac:dyDescent="0.35">
      <c r="B14" s="3" t="s">
        <v>9</v>
      </c>
      <c r="C14" s="4">
        <v>700</v>
      </c>
      <c r="D14" s="4">
        <f t="shared" si="1"/>
        <v>350</v>
      </c>
    </row>
    <row r="15" spans="2:8" ht="18.600000000000001" thickBot="1" x14ac:dyDescent="0.35">
      <c r="B15" s="3" t="s">
        <v>10</v>
      </c>
      <c r="C15" s="4">
        <v>900</v>
      </c>
      <c r="D15" s="4">
        <f t="shared" si="1"/>
        <v>450</v>
      </c>
    </row>
    <row r="16" spans="2:8" ht="15" thickBot="1" x14ac:dyDescent="0.35"/>
    <row r="17" spans="2:3" ht="19.2" customHeight="1" thickBot="1" x14ac:dyDescent="0.35">
      <c r="B17" s="9" t="s">
        <v>22</v>
      </c>
      <c r="C17" s="10">
        <f>SUMPRODUCT(C11:C15,C4:C8)</f>
        <v>1278000</v>
      </c>
    </row>
    <row r="18" spans="2:3" ht="18.600000000000001" thickBot="1" x14ac:dyDescent="0.35">
      <c r="B18" s="9" t="s">
        <v>26</v>
      </c>
      <c r="C18" s="10">
        <f>5*G7+5*G8</f>
        <v>1050</v>
      </c>
    </row>
    <row r="19" spans="2:3" ht="18.600000000000001" thickBot="1" x14ac:dyDescent="0.35">
      <c r="B19" s="9" t="s">
        <v>27</v>
      </c>
      <c r="C19" s="10">
        <f>800-G7-G8</f>
        <v>590</v>
      </c>
    </row>
    <row r="20" spans="2:3" ht="18.600000000000001" thickBot="1" x14ac:dyDescent="0.35">
      <c r="C20" s="10">
        <f>600-G7</f>
        <v>390</v>
      </c>
    </row>
    <row r="21" spans="2:3" ht="18.600000000000001" thickBot="1" x14ac:dyDescent="0.35">
      <c r="C21" s="10">
        <f>500-G7-G8</f>
        <v>290</v>
      </c>
    </row>
    <row r="22" spans="2:3" ht="18.600000000000001" thickBot="1" x14ac:dyDescent="0.35">
      <c r="C22" s="10">
        <f>700-G8-G7</f>
        <v>490</v>
      </c>
    </row>
    <row r="23" spans="2:3" ht="18.600000000000001" thickBot="1" x14ac:dyDescent="0.35">
      <c r="C23" s="10">
        <f>900-2*G8-G7</f>
        <v>690</v>
      </c>
    </row>
  </sheetData>
  <mergeCells count="1">
    <mergeCell ref="G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</dc:creator>
  <cp:lastModifiedBy>Valeria</cp:lastModifiedBy>
  <dcterms:created xsi:type="dcterms:W3CDTF">2022-12-25T09:41:35Z</dcterms:created>
  <dcterms:modified xsi:type="dcterms:W3CDTF">2022-12-25T10:25:21Z</dcterms:modified>
</cp:coreProperties>
</file>