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e\OneDrive\Área de Trabalho\CURSO DE EXCEL\"/>
    </mc:Choice>
  </mc:AlternateContent>
  <xr:revisionPtr revIDLastSave="0" documentId="13_ncr:1_{A01862A5-E2CE-4982-B249-90077AC61267}" xr6:coauthVersionLast="47" xr6:coauthVersionMax="47" xr10:uidLastSave="{00000000-0000-0000-0000-000000000000}"/>
  <bookViews>
    <workbookView xWindow="-120" yWindow="-120" windowWidth="20640" windowHeight="11040" tabRatio="1" xr2:uid="{19113831-3632-4303-AFAA-4FA0A4D758E2}"/>
  </bookViews>
  <sheets>
    <sheet name="Planilha2" sheetId="2" r:id="rId1"/>
    <sheet name="Planilha1" sheetId="1" r:id="rId2"/>
  </sheets>
  <definedNames>
    <definedName name="aporte">Planilha2!$D$20</definedName>
    <definedName name="patrimonio">Planilha2!$D$23</definedName>
    <definedName name="qtd_anos">Planilha2!$D$21</definedName>
    <definedName name="rendimento_carteira">Planilha2!$D$15</definedName>
    <definedName name="salario">Planilha2!$D$14</definedName>
    <definedName name="sugestao_investimento">Planilha2!$B$16</definedName>
    <definedName name="taxa_mensal">Planilha2!$D$22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4" i="2" s="1"/>
  <c r="C39" i="2"/>
  <c r="C40" i="2"/>
  <c r="C41" i="2"/>
  <c r="C42" i="2"/>
  <c r="C43" i="2"/>
  <c r="C38" i="2"/>
  <c r="G4" i="1"/>
  <c r="A20" i="1"/>
  <c r="A9" i="1"/>
  <c r="A10" i="1"/>
  <c r="A11" i="1"/>
  <c r="A12" i="1"/>
  <c r="A13" i="1"/>
  <c r="A14" i="1"/>
  <c r="A15" i="1"/>
  <c r="A16" i="1"/>
  <c r="A17" i="1"/>
  <c r="A18" i="1"/>
  <c r="A19" i="1"/>
  <c r="A4" i="1"/>
  <c r="A5" i="1"/>
  <c r="A6" i="1"/>
  <c r="A7" i="1"/>
  <c r="A8" i="1"/>
  <c r="A3" i="1"/>
  <c r="C34" i="2"/>
  <c r="D16" i="2"/>
  <c r="C28" i="2"/>
  <c r="D28" i="2" s="1"/>
  <c r="C29" i="2"/>
  <c r="D29" i="2" s="1"/>
  <c r="C30" i="2"/>
  <c r="D30" i="2" s="1"/>
  <c r="C31" i="2"/>
  <c r="D31" i="2" s="1"/>
  <c r="C27" i="2"/>
  <c r="D27" i="2" s="1"/>
  <c r="D42" i="2" l="1"/>
  <c r="D40" i="2"/>
  <c r="D41" i="2"/>
  <c r="D39" i="2"/>
  <c r="D38" i="2"/>
  <c r="D43" i="2"/>
  <c r="D44" i="2" l="1"/>
</calcChain>
</file>

<file path=xl/sharedStrings.xml><?xml version="1.0" encoding="utf-8"?>
<sst xmlns="http://schemas.openxmlformats.org/spreadsheetml/2006/main" count="70" uniqueCount="36">
  <si>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</si>
  <si>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</si>
  <si>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</si>
  <si>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</si>
  <si>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</si>
  <si>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</si>
  <si>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 2 anos?</t>
  </si>
  <si>
    <t>Quanto em  5 anos?</t>
  </si>
  <si>
    <t>Quanto em  10 anos?</t>
  </si>
  <si>
    <t>Quanto em  20 anos?</t>
  </si>
  <si>
    <t>Quanto em  30 anos?</t>
  </si>
  <si>
    <t xml:space="preserve">Cenários </t>
  </si>
  <si>
    <t>Dividendos</t>
  </si>
  <si>
    <t>Rendimento Carteira</t>
  </si>
  <si>
    <t>Salário</t>
  </si>
  <si>
    <t>CONFIGURAÇÕES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</si>
  <si>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</si>
  <si>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</si>
  <si>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</si>
  <si>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</si>
  <si>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</si>
  <si>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</si>
  <si>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</si>
  <si>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 xml:space="preserve">PAPEL </t>
  </si>
  <si>
    <t>TIJOLO</t>
  </si>
  <si>
    <t>HÍBRIDOS</t>
  </si>
  <si>
    <t>FOF's</t>
  </si>
  <si>
    <t>DESENVOLVIMENTO</t>
  </si>
  <si>
    <t>HOTELARIAS</t>
  </si>
  <si>
    <t>MODERADO</t>
  </si>
  <si>
    <t xml:space="preserve">PERFIL </t>
  </si>
  <si>
    <t>TIPOS DE FII</t>
  </si>
  <si>
    <t>%</t>
  </si>
  <si>
    <t>CHAVE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</si>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</sst>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Segoe UI"/>
      <family val="2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99FF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theme="2"/>
      </bottom>
      <diagonal/>
    </border>
    <border>
      <left/>
      <right/>
      <top style="medium">
        <color indexed="64"/>
      </top>
      <bottom style="medium">
        <color theme="2"/>
      </bottom>
      <diagonal/>
    </border>
    <border>
      <left/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 tint="-0.24994659260841701"/>
      </right>
      <top style="medium">
        <color indexed="64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thin">
        <color theme="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/>
      </top>
      <bottom style="medium">
        <color theme="2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Border="1"/>
    <xf numFmtId="0" fontId="0" fillId="0" borderId="7" xfId="0" applyBorder="1"/>
    <xf numFmtId="164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4" borderId="14" xfId="0" applyFont="1" applyFill="1" applyBorder="1"/>
    <xf numFmtId="8" fontId="0" fillId="4" borderId="15" xfId="0" applyNumberFormat="1" applyFill="1" applyBorder="1" applyAlignment="1">
      <alignment horizontal="center"/>
    </xf>
    <xf numFmtId="8" fontId="0" fillId="4" borderId="16" xfId="0" applyNumberFormat="1" applyFill="1" applyBorder="1" applyAlignment="1">
      <alignment horizontal="center"/>
    </xf>
    <xf numFmtId="0" fontId="6" fillId="4" borderId="17" xfId="0" applyFont="1" applyFill="1" applyBorder="1"/>
    <xf numFmtId="8" fontId="0" fillId="4" borderId="18" xfId="0" applyNumberFormat="1" applyFill="1" applyBorder="1" applyAlignment="1">
      <alignment horizontal="center"/>
    </xf>
    <xf numFmtId="8" fontId="0" fillId="4" borderId="19" xfId="0" applyNumberFormat="1" applyFill="1" applyBorder="1" applyAlignment="1">
      <alignment horizontal="center"/>
    </xf>
    <xf numFmtId="0" fontId="6" fillId="4" borderId="20" xfId="0" applyFont="1" applyFill="1" applyBorder="1"/>
    <xf numFmtId="8" fontId="0" fillId="4" borderId="21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0" fontId="6" fillId="4" borderId="23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164" fontId="0" fillId="2" borderId="25" xfId="1" applyNumberFormat="1" applyFont="1" applyFill="1" applyBorder="1" applyAlignment="1">
      <alignment horizontal="center"/>
    </xf>
    <xf numFmtId="0" fontId="6" fillId="4" borderId="26" xfId="0" applyFont="1" applyFill="1" applyBorder="1" applyAlignment="1">
      <alignment horizontal="left"/>
    </xf>
    <xf numFmtId="0" fontId="6" fillId="4" borderId="27" xfId="0" applyFont="1" applyFill="1" applyBorder="1" applyAlignment="1">
      <alignment horizontal="left"/>
    </xf>
    <xf numFmtId="10" fontId="0" fillId="2" borderId="28" xfId="0" applyNumberFormat="1" applyFill="1" applyBorder="1" applyAlignment="1">
      <alignment horizontal="center"/>
    </xf>
    <xf numFmtId="0" fontId="6" fillId="4" borderId="29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/>
    </xf>
    <xf numFmtId="0" fontId="7" fillId="4" borderId="33" xfId="0" applyFont="1" applyFill="1" applyBorder="1" applyAlignment="1">
      <alignment horizontal="left"/>
    </xf>
    <xf numFmtId="8" fontId="0" fillId="4" borderId="34" xfId="0" applyNumberForma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8" fontId="0" fillId="4" borderId="22" xfId="0" applyNumberForma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0" fillId="0" borderId="6" xfId="0" applyBorder="1"/>
    <xf numFmtId="164" fontId="0" fillId="4" borderId="31" xfId="1" applyNumberFormat="1" applyFont="1" applyFill="1" applyBorder="1" applyAlignment="1">
      <alignment horizontal="center"/>
    </xf>
    <xf numFmtId="0" fontId="3" fillId="5" borderId="0" xfId="3" applyBorder="1"/>
    <xf numFmtId="0" fontId="3" fillId="5" borderId="0" xfId="3"/>
    <xf numFmtId="0" fontId="7" fillId="4" borderId="0" xfId="0" applyFont="1" applyFill="1" applyBorder="1"/>
    <xf numFmtId="0" fontId="5" fillId="4" borderId="0" xfId="0" applyFont="1" applyFill="1"/>
    <xf numFmtId="164" fontId="5" fillId="4" borderId="0" xfId="1" applyNumberFormat="1" applyFont="1" applyFill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5" fillId="7" borderId="0" xfId="0" applyNumberFormat="1" applyFont="1" applyFill="1"/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9" fontId="0" fillId="0" borderId="0" xfId="2" applyNumberFormat="1" applyFont="1" applyBorder="1" applyAlignment="1">
      <alignment horizontal="center"/>
    </xf>
    <xf numFmtId="9" fontId="3" fillId="5" borderId="0" xfId="2" applyFont="1" applyFill="1" applyBorder="1"/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9FF33"/>
      <color rgb="FFFF9933"/>
      <color rgb="FF0F2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Planilha2!$C$37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Planilha2!$B$38:$B$43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Planilha2!$C$38:$C$43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1-486E-9604-0024AAD0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613834</xdr:colOff>
      <xdr:row>1</xdr:row>
      <xdr:rowOff>10584</xdr:rowOff>
    </xdr:from>
    <xdr:to>
      <xdr:col>3</xdr:col>
      <xdr:colOff>148045</xdr:colOff>
      <xdr:row>10</xdr:row>
      <xdr:rowOff>105834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E0A46F6-820C-DBE0-2F50-6B041BD0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834" y="201084"/>
          <a:ext cx="4741211" cy="180975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relaxedInset"/>
        </a:sp3d>
      </xdr:spPr>
    </xdr:pic>
    <xdr:clientData/>
  </xdr:twoCellAnchor>
  <xdr:twoCellAnchor>
    <xdr:from>
      <xdr:col>0</xdr:col>
      <xdr:colOff>127001</xdr:colOff>
      <xdr:row>44</xdr:row>
      <xdr:rowOff>73023</xdr:rowOff>
    </xdr:from>
    <xdr:to>
      <xdr:col>4</xdr:col>
      <xdr:colOff>0</xdr:colOff>
      <xdr:row>61</xdr:row>
      <xdr:rowOff>169332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E4BCE-DBC3-35EA-FD21-DED4511E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3873-CA26-4CC9-A238-CB96F4BBC513}">
  <dimension ref="A12:XFD68"/>
  <sheetViews>
    <sheetView showGridLines="0" showRowColHeaders="0" tabSelected="1" zoomScale="90" zoomScaleNormal="90" workbookViewId="0">
      <selection activeCell="B13" sqref="B13:D13"/>
    </sheetView>
  </sheetViews>
  <sheetFormatPr defaultColWidth="0" defaultRowHeight="15" x14ac:dyDescent="0.25"/>
  <cols>
    <col min="1" max="1" width="3.85546875" customWidth="1"/>
    <col min="2" max="2" width="40.5703125" bestFit="1" customWidth="1"/>
    <col min="3" max="3" width="37.42578125" bestFit="1" customWidth="1"/>
    <col min="4" max="4" width="14.42578125" customWidth="1"/>
    <col min="5" max="5" width="4.7109375" customWidth="1"/>
    <col min="6" max="6" width="12.140625" hidden="1"/>
    <col min="7" max="16383" width="9.140625" hidden="1"/>
    <col min="16384" max="16384" width="2.7109375" hidden="1"/>
  </cols>
  <sheetData>
    <row r="12" spans="2:4" ht="15.75" thickBot="1" x14ac:dyDescent="0.3"/>
    <row r="13" spans="2:4" ht="20.25" x14ac:dyDescent="0.35">
      <c r="B13" s="33" t="s">
        <v>15</v>
      </c>
      <c r="C13" s="34"/>
      <c r="D13" s="35"/>
    </row>
    <row r="14" spans="2:4" ht="16.5" thickBot="1" x14ac:dyDescent="0.3">
      <c r="B14" s="19" t="s">
        <v>14</v>
      </c>
      <c r="C14" s="20"/>
      <c r="D14" s="21">
        <v>2000</v>
      </c>
    </row>
    <row r="15" spans="2:4" ht="16.5" thickBot="1" x14ac:dyDescent="0.3">
      <c r="B15" s="22" t="s">
        <v>13</v>
      </c>
      <c r="C15" s="23"/>
      <c r="D15" s="24">
        <v>6.0000000000000001E-3</v>
      </c>
    </row>
    <row r="16" spans="2:4" ht="16.5" thickBot="1" x14ac:dyDescent="0.3">
      <c r="B16" s="25" t="s">
        <v>35</v>
      </c>
      <c r="C16" s="26"/>
      <c r="D16" s="43">
        <f>D14*30%</f>
        <v>600</v>
      </c>
    </row>
    <row r="18" spans="1:6 16384:16384" ht="15.75" thickBot="1" x14ac:dyDescent="0.3"/>
    <row r="19" spans="1:6 16384:16384" ht="31.5" thickBot="1" x14ac:dyDescent="0.3">
      <c r="B19" s="36" t="s">
        <v>0</v>
      </c>
      <c r="C19" s="37"/>
      <c r="D19" s="38"/>
    </row>
    <row r="20" spans="1:6 16384:16384" ht="16.5" thickBot="1" x14ac:dyDescent="0.3">
      <c r="B20" s="8" t="s">
        <v>1</v>
      </c>
      <c r="C20" s="9"/>
      <c r="D20" s="5">
        <v>200</v>
      </c>
    </row>
    <row r="21" spans="1:6 16384:16384" ht="16.5" thickBot="1" x14ac:dyDescent="0.3">
      <c r="B21" s="8" t="s">
        <v>2</v>
      </c>
      <c r="C21" s="9"/>
      <c r="D21" s="6">
        <v>5</v>
      </c>
    </row>
    <row r="22" spans="1:6 16384:16384" ht="16.5" thickBot="1" x14ac:dyDescent="0.3">
      <c r="B22" s="8" t="s">
        <v>3</v>
      </c>
      <c r="C22" s="9"/>
      <c r="D22" s="7">
        <v>1.0789999999999999E-2</v>
      </c>
    </row>
    <row r="23" spans="1:6 16384:16384" ht="16.5" thickBot="1" x14ac:dyDescent="0.3">
      <c r="B23" s="27" t="s">
        <v>4</v>
      </c>
      <c r="C23" s="28"/>
      <c r="D23" s="29">
        <f>FV(taxa_mensal,qtd_anos*12,aporte)*-1</f>
        <v>16755.382799697527</v>
      </c>
    </row>
    <row r="24" spans="1:6 16384:16384" ht="16.5" thickBot="1" x14ac:dyDescent="0.3">
      <c r="B24" s="30" t="s">
        <v>5</v>
      </c>
      <c r="C24" s="31"/>
      <c r="D24" s="32">
        <f>patrimonio*rendimento_carteira</f>
        <v>100.53229679818516</v>
      </c>
    </row>
    <row r="25" spans="1:6 16384:16384" ht="15.75" thickBot="1" x14ac:dyDescent="0.3">
      <c r="B25" s="3"/>
      <c r="C25" s="3"/>
      <c r="D25" s="3"/>
      <c r="E25" s="3"/>
      <c r="F25" s="2"/>
      <c r="XFD25" s="3"/>
    </row>
    <row r="26" spans="1:6 16384:16384" s="42" customFormat="1" ht="31.5" thickBot="1" x14ac:dyDescent="0.35">
      <c r="A26"/>
      <c r="B26" s="39" t="s">
        <v>11</v>
      </c>
      <c r="C26" s="40"/>
      <c r="D26" s="41" t="s">
        <v>12</v>
      </c>
      <c r="E26" s="3"/>
      <c r="XFD26" s="3"/>
    </row>
    <row r="27" spans="1:6 16384:16384" s="3" customFormat="1" ht="16.5" thickBot="1" x14ac:dyDescent="0.3">
      <c r="A27" s="1">
        <v>2</v>
      </c>
      <c r="B27" s="10" t="s">
        <v>6</v>
      </c>
      <c r="C27" s="11">
        <f>FV($D$22,$A27*12,$D$20)*-1</f>
        <v>5445.5254595290435</v>
      </c>
      <c r="D27" s="12">
        <f>C27*rendimento_carteira</f>
        <v>32.673152757174265</v>
      </c>
    </row>
    <row r="28" spans="1:6 16384:16384" s="3" customFormat="1" ht="16.5" thickBot="1" x14ac:dyDescent="0.3">
      <c r="A28" s="1">
        <v>5</v>
      </c>
      <c r="B28" s="13" t="s">
        <v>7</v>
      </c>
      <c r="C28" s="14">
        <f>FV($D$22,$A28*12,$D$20)*-1</f>
        <v>16755.382799697527</v>
      </c>
      <c r="D28" s="15">
        <f>C28*rendimento_carteira</f>
        <v>100.53229679818516</v>
      </c>
    </row>
    <row r="29" spans="1:6 16384:16384" s="3" customFormat="1" ht="16.5" thickBot="1" x14ac:dyDescent="0.3">
      <c r="A29" s="1">
        <v>10</v>
      </c>
      <c r="B29" s="13" t="s">
        <v>8</v>
      </c>
      <c r="C29" s="14">
        <f>FV($D$22,$A29*12,$D$20)*-1</f>
        <v>48656.842506034438</v>
      </c>
      <c r="D29" s="15">
        <f>C29*rendimento_carteira</f>
        <v>291.94105503620665</v>
      </c>
    </row>
    <row r="30" spans="1:6 16384:16384" s="3" customFormat="1" ht="16.5" thickBot="1" x14ac:dyDescent="0.3">
      <c r="A30" s="1">
        <v>20</v>
      </c>
      <c r="B30" s="13" t="s">
        <v>9</v>
      </c>
      <c r="C30" s="14">
        <f>FV($D$22,$A30*12,$D$20)*-1</f>
        <v>225039.68001941612</v>
      </c>
      <c r="D30" s="15">
        <f>C30*rendimento_carteira</f>
        <v>1350.2380801164968</v>
      </c>
    </row>
    <row r="31" spans="1:6 16384:16384" s="4" customFormat="1" ht="16.5" thickBot="1" x14ac:dyDescent="0.3">
      <c r="A31" s="1">
        <v>30</v>
      </c>
      <c r="B31" s="16" t="s">
        <v>10</v>
      </c>
      <c r="C31" s="17">
        <f>FV($D$22,$A31*12,$D$20)*-1</f>
        <v>864433.93100094295</v>
      </c>
      <c r="D31" s="18">
        <f>C31*rendimento_carteira</f>
        <v>5186.6035860056581</v>
      </c>
      <c r="E31" s="3"/>
      <c r="XFD31" s="3"/>
    </row>
    <row r="32" spans="1:6 16384:16384" x14ac:dyDescent="0.25">
      <c r="XFD32" s="3"/>
    </row>
    <row r="33" spans="2:4" x14ac:dyDescent="0.25">
      <c r="B33" s="44" t="s">
        <v>19</v>
      </c>
      <c r="C33" s="45" t="s">
        <v>29</v>
      </c>
      <c r="D33" s="45"/>
    </row>
    <row r="34" spans="2:4" ht="15.75" x14ac:dyDescent="0.25">
      <c r="B34" s="46" t="s">
        <v>18</v>
      </c>
      <c r="C34" s="48">
        <f>aporte</f>
        <v>200</v>
      </c>
      <c r="D34" s="47"/>
    </row>
    <row r="35" spans="2:4" ht="15.75" x14ac:dyDescent="0.25">
      <c r="B35" s="46"/>
      <c r="C35" s="48"/>
      <c r="D35" s="47"/>
    </row>
    <row r="37" spans="2:4" x14ac:dyDescent="0.25">
      <c r="B37" s="50" t="s">
        <v>20</v>
      </c>
      <c r="C37" s="50" t="s">
        <v>21</v>
      </c>
      <c r="D37" s="50" t="s">
        <v>22</v>
      </c>
    </row>
    <row r="38" spans="2:4" x14ac:dyDescent="0.25">
      <c r="B38" s="51" t="s">
        <v>23</v>
      </c>
      <c r="C38" s="53">
        <f>VLOOKUP($C$33&amp;"-"&amp;B38,Planilha1!$A:$D,4,FALSE)</f>
        <v>0.32</v>
      </c>
      <c r="D38" s="54">
        <f>C38*$C$34</f>
        <v>64</v>
      </c>
    </row>
    <row r="39" spans="2:4" x14ac:dyDescent="0.25">
      <c r="B39" s="51" t="s">
        <v>24</v>
      </c>
      <c r="C39" s="53">
        <f>VLOOKUP($C$33&amp;"-"&amp;B39,Planilha1!$A:$D,4,FALSE)</f>
        <v>0.35</v>
      </c>
      <c r="D39" s="54">
        <f t="shared" ref="D39:D43" si="0">C39*$C$34</f>
        <v>70</v>
      </c>
    </row>
    <row r="40" spans="2:4" x14ac:dyDescent="0.25">
      <c r="B40" s="51" t="s">
        <v>25</v>
      </c>
      <c r="C40" s="53">
        <f>VLOOKUP($C$33&amp;"-"&amp;B40,Planilha1!$A:$D,4,FALSE)</f>
        <v>0.08</v>
      </c>
      <c r="D40" s="54">
        <f t="shared" si="0"/>
        <v>16</v>
      </c>
    </row>
    <row r="41" spans="2:4" x14ac:dyDescent="0.25">
      <c r="B41" s="51" t="s">
        <v>26</v>
      </c>
      <c r="C41" s="53">
        <f>VLOOKUP($C$33&amp;"-"&amp;B41,Planilha1!$A:$D,4,FALSE)</f>
        <v>0.05</v>
      </c>
      <c r="D41" s="54">
        <f t="shared" si="0"/>
        <v>10</v>
      </c>
    </row>
    <row r="42" spans="2:4" x14ac:dyDescent="0.25">
      <c r="B42" s="51" t="s">
        <v>27</v>
      </c>
      <c r="C42" s="53">
        <f>VLOOKUP($C$33&amp;"-"&amp;B42,Planilha1!$A:$D,4,FALSE)</f>
        <v>0.1</v>
      </c>
      <c r="D42" s="54">
        <f t="shared" si="0"/>
        <v>20</v>
      </c>
    </row>
    <row r="43" spans="2:4" x14ac:dyDescent="0.25">
      <c r="B43" s="51" t="s">
        <v>28</v>
      </c>
      <c r="C43" s="53">
        <f>VLOOKUP($C$33&amp;"-"&amp;B43,Planilha1!$A:$D,4,FALSE)</f>
        <v>0.1</v>
      </c>
      <c r="D43" s="54">
        <f t="shared" si="0"/>
        <v>20</v>
      </c>
    </row>
    <row r="44" spans="2:4" x14ac:dyDescent="0.25">
      <c r="B44" s="49"/>
      <c r="C44" s="49"/>
      <c r="D44" s="52">
        <f>SUM(D38:D43)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</sheetData>
  <mergeCells count="10">
    <mergeCell ref="B19:D19"/>
    <mergeCell ref="B13:D13"/>
    <mergeCell ref="B14:C14"/>
    <mergeCell ref="B15:C15"/>
    <mergeCell ref="B16:C16"/>
    <mergeCell ref="B20:C20"/>
    <mergeCell ref="B21:C21"/>
    <mergeCell ref="B22:C22"/>
    <mergeCell ref="B23:C23"/>
    <mergeCell ref="B24:C24"/>
  </mergeCells>
  <dataValidations disablePrompts="1" count="1">
    <dataValidation type="list" allowBlank="1" showInputMessage="1" showErrorMessage="1" sqref="C33" xr:uid="{5D949B0D-C783-431B-8888-A9F0B86BDA6C}">
      <formula1>"CONSERVADOR,MODERADO,AGRESSIVO"</formula1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F6A-A85A-4597-99AD-4D8A6C3AD859}">
  <dimension ref="A2:G20"/>
  <sheetViews>
    <sheetView zoomScaleNormal="100" workbookViewId="0">
      <selection activeCell="A2" sqref="A2:D2"/>
    </sheetView>
  </sheetViews>
  <sheetFormatPr defaultRowHeight="15" x14ac:dyDescent="0.25"/>
  <cols>
    <col min="1" max="1" width="30" bestFit="1" customWidth="1"/>
    <col min="2" max="2" width="14.42578125" bestFit="1" customWidth="1"/>
    <col min="3" max="3" width="18.5703125" bestFit="1" customWidth="1"/>
    <col min="4" max="4" width="8.140625" style="51" bestFit="1" customWidth="1"/>
    <col min="6" max="6" width="18.28515625" bestFit="1" customWidth="1"/>
    <col min="7" max="7" width="18" bestFit="1" customWidth="1"/>
  </cols>
  <sheetData>
    <row r="2" spans="1:7" ht="23.25" customHeight="1" x14ac:dyDescent="0.25">
      <c r="A2" s="61" t="s">
        <v>33</v>
      </c>
      <c r="B2" s="62" t="s">
        <v>30</v>
      </c>
      <c r="C2" s="63" t="s">
        <v>31</v>
      </c>
      <c r="D2" s="63" t="s">
        <v>32</v>
      </c>
    </row>
    <row r="3" spans="1:7" x14ac:dyDescent="0.25">
      <c r="A3" s="3" t="str">
        <f>B3&amp;"-"&amp;C3</f>
        <v xml:space="preserve">MODERADO-PAPEL </v>
      </c>
      <c r="B3" s="3" t="s">
        <v>29</v>
      </c>
      <c r="C3" s="55" t="s">
        <v>23</v>
      </c>
      <c r="D3" s="59">
        <v>0.32</v>
      </c>
    </row>
    <row r="4" spans="1:7" x14ac:dyDescent="0.25">
      <c r="A4" s="3" t="str">
        <f t="shared" ref="A4:A20" si="0">B4&amp;"-"&amp;C4</f>
        <v>MODERADO-TIJOLO</v>
      </c>
      <c r="B4" s="3" t="s">
        <v>29</v>
      </c>
      <c r="C4" s="55" t="s">
        <v>24</v>
      </c>
      <c r="D4" s="59">
        <v>0.35</v>
      </c>
      <c r="F4" s="45" t="s">
        <v>34</v>
      </c>
      <c r="G4" s="60">
        <f>VLOOKUP(F4,$A:$D,4,FALSE)</f>
        <v>0.35</v>
      </c>
    </row>
    <row r="5" spans="1:7" x14ac:dyDescent="0.25">
      <c r="A5" s="3" t="str">
        <f t="shared" si="0"/>
        <v>MODERADO-HÍBRIDOS</v>
      </c>
      <c r="B5" s="3" t="s">
        <v>29</v>
      </c>
      <c r="C5" s="55" t="s">
        <v>25</v>
      </c>
      <c r="D5" s="59">
        <v>0.08</v>
      </c>
    </row>
    <row r="6" spans="1:7" x14ac:dyDescent="0.25">
      <c r="A6" s="3" t="str">
        <f t="shared" si="0"/>
        <v>MODERADO-FOF's</v>
      </c>
      <c r="B6" s="3" t="s">
        <v>29</v>
      </c>
      <c r="C6" s="55" t="s">
        <v>26</v>
      </c>
      <c r="D6" s="59">
        <v>0.05</v>
      </c>
    </row>
    <row r="7" spans="1:7" x14ac:dyDescent="0.25">
      <c r="A7" s="3" t="str">
        <f t="shared" si="0"/>
        <v>MODERADO-DESENVOLVIMENTO</v>
      </c>
      <c r="B7" s="3" t="s">
        <v>29</v>
      </c>
      <c r="C7" s="55" t="s">
        <v>27</v>
      </c>
      <c r="D7" s="59">
        <v>0.1</v>
      </c>
    </row>
    <row r="8" spans="1:7" ht="15.75" thickBot="1" x14ac:dyDescent="0.3">
      <c r="A8" s="4" t="str">
        <f t="shared" si="0"/>
        <v>MODERADO-HOTELARIAS</v>
      </c>
      <c r="B8" s="4" t="s">
        <v>29</v>
      </c>
      <c r="C8" s="56" t="s">
        <v>28</v>
      </c>
      <c r="D8" s="58">
        <v>0.1</v>
      </c>
    </row>
    <row r="9" spans="1:7" x14ac:dyDescent="0.25">
      <c r="A9" s="42" t="str">
        <f t="shared" si="0"/>
        <v xml:space="preserve">CONSERVADOR-PAPEL </v>
      </c>
      <c r="B9" s="42" t="s">
        <v>17</v>
      </c>
      <c r="C9" s="57" t="s">
        <v>23</v>
      </c>
      <c r="D9" s="59">
        <v>0.3</v>
      </c>
    </row>
    <row r="10" spans="1:7" x14ac:dyDescent="0.25">
      <c r="A10" s="3" t="str">
        <f t="shared" si="0"/>
        <v>CONSERVADOR-TIJOLO</v>
      </c>
      <c r="B10" s="3" t="s">
        <v>17</v>
      </c>
      <c r="C10" s="55" t="s">
        <v>24</v>
      </c>
      <c r="D10" s="59">
        <v>0.5</v>
      </c>
    </row>
    <row r="11" spans="1:7" x14ac:dyDescent="0.25">
      <c r="A11" s="3" t="str">
        <f t="shared" si="0"/>
        <v>CONSERVADOR-HÍBRIDOS</v>
      </c>
      <c r="B11" s="3" t="s">
        <v>17</v>
      </c>
      <c r="C11" s="55" t="s">
        <v>25</v>
      </c>
      <c r="D11" s="59">
        <v>0.1</v>
      </c>
    </row>
    <row r="12" spans="1:7" x14ac:dyDescent="0.25">
      <c r="A12" s="3" t="str">
        <f t="shared" si="0"/>
        <v>CONSERVADOR-FOF's</v>
      </c>
      <c r="B12" s="3" t="s">
        <v>17</v>
      </c>
      <c r="C12" s="55" t="s">
        <v>26</v>
      </c>
      <c r="D12" s="59">
        <v>0.1</v>
      </c>
    </row>
    <row r="13" spans="1:7" x14ac:dyDescent="0.25">
      <c r="A13" s="3" t="str">
        <f t="shared" si="0"/>
        <v>CONSERVADOR-DESENVOLVIMENTO</v>
      </c>
      <c r="B13" s="3" t="s">
        <v>17</v>
      </c>
      <c r="C13" s="55" t="s">
        <v>27</v>
      </c>
      <c r="D13" s="59">
        <v>0</v>
      </c>
    </row>
    <row r="14" spans="1:7" ht="15.75" thickBot="1" x14ac:dyDescent="0.3">
      <c r="A14" s="4" t="str">
        <f t="shared" si="0"/>
        <v>CONSERVADOR-HOTELARIAS</v>
      </c>
      <c r="B14" s="4" t="s">
        <v>17</v>
      </c>
      <c r="C14" s="56" t="s">
        <v>28</v>
      </c>
      <c r="D14" s="58">
        <v>0</v>
      </c>
    </row>
    <row r="15" spans="1:7" x14ac:dyDescent="0.25">
      <c r="A15" t="str">
        <f t="shared" si="0"/>
        <v xml:space="preserve">AGRESSIVO-PAPEL </v>
      </c>
      <c r="B15" t="s">
        <v>16</v>
      </c>
      <c r="C15" s="51" t="s">
        <v>23</v>
      </c>
      <c r="D15" s="59">
        <v>0.5</v>
      </c>
    </row>
    <row r="16" spans="1:7" x14ac:dyDescent="0.25">
      <c r="A16" t="str">
        <f t="shared" si="0"/>
        <v>AGRESSIVO-TIJOLO</v>
      </c>
      <c r="B16" t="s">
        <v>16</v>
      </c>
      <c r="C16" s="51" t="s">
        <v>24</v>
      </c>
      <c r="D16" s="59">
        <v>0.1</v>
      </c>
    </row>
    <row r="17" spans="1:4" x14ac:dyDescent="0.25">
      <c r="A17" t="str">
        <f t="shared" si="0"/>
        <v>AGRESSIVO-HÍBRIDOS</v>
      </c>
      <c r="B17" t="s">
        <v>16</v>
      </c>
      <c r="C17" s="51" t="s">
        <v>25</v>
      </c>
      <c r="D17" s="59">
        <v>0.05</v>
      </c>
    </row>
    <row r="18" spans="1:4" x14ac:dyDescent="0.25">
      <c r="A18" t="str">
        <f t="shared" si="0"/>
        <v>AGRESSIVO-FOF's</v>
      </c>
      <c r="B18" t="s">
        <v>16</v>
      </c>
      <c r="C18" s="51" t="s">
        <v>26</v>
      </c>
      <c r="D18" s="59">
        <v>0.05</v>
      </c>
    </row>
    <row r="19" spans="1:4" x14ac:dyDescent="0.25">
      <c r="A19" t="str">
        <f t="shared" si="0"/>
        <v>AGRESSIVO-DESENVOLVIMENTO</v>
      </c>
      <c r="B19" t="s">
        <v>16</v>
      </c>
      <c r="C19" s="51" t="s">
        <v>27</v>
      </c>
      <c r="D19" s="59">
        <v>0.2</v>
      </c>
    </row>
    <row r="20" spans="1:4" x14ac:dyDescent="0.25">
      <c r="A20" t="str">
        <f t="shared" si="0"/>
        <v>AGRESSIVO-HOTELARIAS</v>
      </c>
      <c r="B20" t="s">
        <v>16</v>
      </c>
      <c r="C20" s="51" t="s">
        <v>28</v>
      </c>
      <c r="D20" s="5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Planilha2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moura</dc:creator>
  <cp:lastModifiedBy>jose moura</cp:lastModifiedBy>
  <cp:lastPrinted>2025-06-29T19:25:39Z</cp:lastPrinted>
  <dcterms:created xsi:type="dcterms:W3CDTF">2025-06-29T00:11:55Z</dcterms:created>
  <dcterms:modified xsi:type="dcterms:W3CDTF">2025-06-30T00:33:13Z</dcterms:modified>
</cp:coreProperties>
</file>