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she\Downloads\"/>
    </mc:Choice>
  </mc:AlternateContent>
  <bookViews>
    <workbookView xWindow="0" yWindow="0" windowWidth="23040" windowHeight="8808"/>
  </bookViews>
  <sheets>
    <sheet name="Sheet1" sheetId="1" r:id="rId1"/>
  </sheets>
  <definedNames>
    <definedName name="_xlnm._FilterDatabase" localSheetId="0" hidden="1">Sheet1!$A$1:$G$72</definedName>
  </definedNames>
  <calcPr calcId="152511"/>
</workbook>
</file>

<file path=xl/calcChain.xml><?xml version="1.0" encoding="utf-8"?>
<calcChain xmlns="http://schemas.openxmlformats.org/spreadsheetml/2006/main">
  <c r="D40" i="1" l="1"/>
  <c r="D20" i="1"/>
  <c r="D36" i="1"/>
  <c r="D6" i="1"/>
  <c r="F56" i="1" s="1"/>
  <c r="D45" i="1"/>
  <c r="D9" i="1"/>
  <c r="F9" i="1" s="1"/>
  <c r="D46" i="1"/>
  <c r="D3" i="1"/>
  <c r="D33" i="1"/>
  <c r="F33" i="1" s="1"/>
  <c r="D67" i="1"/>
  <c r="D2" i="1"/>
  <c r="F2" i="1" s="1"/>
  <c r="D5" i="1"/>
  <c r="D15" i="1"/>
  <c r="D70" i="1"/>
  <c r="D38" i="1"/>
  <c r="D62" i="1"/>
  <c r="D69" i="1"/>
  <c r="D68" i="1"/>
  <c r="F68" i="1" s="1"/>
  <c r="D71" i="1"/>
  <c r="F71" i="1" s="1"/>
  <c r="D65" i="1"/>
  <c r="D8" i="1"/>
  <c r="F8" i="1" s="1"/>
  <c r="D61" i="1"/>
  <c r="D44" i="1"/>
  <c r="D72" i="1"/>
  <c r="D66" i="1"/>
  <c r="D28" i="1"/>
  <c r="D56" i="1"/>
  <c r="D7" i="1"/>
  <c r="D58" i="1"/>
  <c r="D57" i="1"/>
  <c r="D27" i="1"/>
  <c r="D10" i="1"/>
  <c r="D30" i="1"/>
  <c r="F30" i="1" s="1"/>
  <c r="D19" i="1"/>
  <c r="D31" i="1"/>
  <c r="D23" i="1"/>
  <c r="D17" i="1"/>
  <c r="D12" i="1"/>
  <c r="D22" i="1"/>
  <c r="D32" i="1"/>
  <c r="D14" i="1"/>
  <c r="D13" i="1"/>
  <c r="D26" i="1"/>
  <c r="D18" i="1"/>
  <c r="D16" i="1"/>
  <c r="D24" i="1"/>
  <c r="D60" i="1"/>
  <c r="D21" i="1"/>
  <c r="D39" i="1"/>
  <c r="D34" i="1"/>
  <c r="D25" i="1"/>
  <c r="F36" i="1" s="1"/>
  <c r="D55" i="1"/>
  <c r="D63" i="1"/>
  <c r="D35" i="1"/>
  <c r="D41" i="1"/>
  <c r="D59" i="1"/>
  <c r="F59" i="1" s="1"/>
  <c r="D42" i="1"/>
  <c r="D64" i="1"/>
  <c r="D4" i="1"/>
  <c r="D37" i="1"/>
  <c r="F5" i="1" s="1"/>
  <c r="D11" i="1"/>
  <c r="D50" i="1"/>
  <c r="D43" i="1"/>
  <c r="D52" i="1"/>
  <c r="D49" i="1"/>
  <c r="F62" i="1" s="1"/>
  <c r="D47" i="1"/>
  <c r="D54" i="1"/>
  <c r="D53" i="1"/>
  <c r="D51" i="1"/>
  <c r="F51" i="1" s="1"/>
  <c r="D48" i="1"/>
  <c r="F48" i="1" s="1"/>
  <c r="D29" i="1"/>
  <c r="F29" i="1" s="1"/>
  <c r="C75" i="1"/>
  <c r="B74" i="1"/>
  <c r="F32" i="1" l="1"/>
  <c r="F31" i="1"/>
  <c r="F70" i="1"/>
  <c r="F17" i="1"/>
  <c r="F50" i="1"/>
  <c r="F4" i="1"/>
  <c r="F39" i="1"/>
  <c r="F60" i="1"/>
  <c r="F19" i="1"/>
  <c r="F64" i="1"/>
  <c r="F67" i="1"/>
  <c r="F3" i="1"/>
  <c r="F42" i="1"/>
  <c r="F18" i="1"/>
  <c r="F65" i="1"/>
  <c r="F10" i="1"/>
  <c r="F7" i="1"/>
  <c r="F12" i="1"/>
  <c r="F43" i="1"/>
  <c r="F66" i="1"/>
  <c r="F55" i="1"/>
  <c r="F16" i="1"/>
  <c r="F52" i="1"/>
  <c r="F6" i="1"/>
  <c r="F35" i="1"/>
  <c r="F46" i="1"/>
  <c r="E45" i="1"/>
  <c r="F45" i="1"/>
  <c r="F20" i="1"/>
  <c r="F49" i="1"/>
  <c r="F28" i="1"/>
  <c r="F22" i="1"/>
  <c r="F27" i="1"/>
  <c r="F57" i="1"/>
  <c r="F26" i="1"/>
  <c r="F63" i="1"/>
  <c r="F53" i="1"/>
  <c r="F23" i="1"/>
  <c r="F58" i="1"/>
  <c r="F47" i="1"/>
  <c r="F14" i="1"/>
  <c r="F54" i="1"/>
  <c r="F25" i="1"/>
  <c r="F34" i="1"/>
  <c r="F40" i="1"/>
  <c r="F44" i="1"/>
  <c r="F69" i="1"/>
  <c r="F21" i="1"/>
  <c r="F11" i="1"/>
  <c r="F72" i="1"/>
  <c r="F41" i="1"/>
  <c r="F24" i="1"/>
  <c r="F37" i="1"/>
  <c r="F61" i="1"/>
  <c r="F38" i="1"/>
  <c r="F15" i="1"/>
  <c r="F13" i="1"/>
  <c r="D76" i="1"/>
  <c r="E29" i="1"/>
  <c r="E48" i="1"/>
  <c r="E25" i="1"/>
  <c r="E26" i="1"/>
  <c r="E51" i="1"/>
  <c r="E23" i="1"/>
  <c r="E47" i="1"/>
  <c r="E60" i="1"/>
  <c r="E65" i="1"/>
  <c r="E58" i="1"/>
  <c r="E36" i="1"/>
  <c r="E27" i="1"/>
  <c r="E42" i="1"/>
  <c r="E8" i="1"/>
  <c r="E55" i="1"/>
  <c r="E11" i="1"/>
  <c r="E44" i="1"/>
  <c r="E19" i="1"/>
  <c r="E68" i="1"/>
  <c r="E41" i="1"/>
  <c r="E10" i="1"/>
  <c r="E52" i="1"/>
  <c r="E63" i="1"/>
  <c r="E57" i="1"/>
  <c r="E16" i="1"/>
  <c r="E40" i="1"/>
  <c r="E38" i="1"/>
  <c r="E9" i="1"/>
  <c r="E46" i="1"/>
  <c r="E56" i="1"/>
  <c r="E50" i="1"/>
  <c r="E4" i="1"/>
  <c r="E15" i="1"/>
  <c r="E32" i="1"/>
  <c r="E17" i="1"/>
  <c r="E62" i="1"/>
  <c r="E22" i="1"/>
  <c r="E12" i="1"/>
  <c r="E43" i="1"/>
  <c r="E61" i="1"/>
  <c r="E30" i="1"/>
  <c r="E33" i="1"/>
  <c r="E21" i="1"/>
  <c r="E67" i="1"/>
  <c r="E72" i="1"/>
  <c r="E13" i="1"/>
  <c r="E53" i="1"/>
  <c r="E59" i="1"/>
  <c r="E28" i="1"/>
  <c r="E49" i="1"/>
  <c r="E20" i="1"/>
  <c r="E31" i="1"/>
  <c r="E34" i="1"/>
  <c r="E54" i="1"/>
  <c r="E18" i="1"/>
  <c r="E14" i="1"/>
  <c r="E5" i="1"/>
  <c r="E70" i="1"/>
  <c r="E35" i="1"/>
  <c r="E6" i="1"/>
  <c r="E39" i="1"/>
  <c r="E3" i="1"/>
  <c r="E7" i="1"/>
  <c r="E71" i="1"/>
  <c r="E66" i="1"/>
  <c r="E69" i="1"/>
  <c r="E64" i="1"/>
  <c r="E37" i="1"/>
  <c r="E2" i="1"/>
  <c r="E24" i="1"/>
  <c r="G29" i="1" l="1"/>
  <c r="G48" i="1"/>
  <c r="G25" i="1"/>
  <c r="G26" i="1"/>
  <c r="G51" i="1"/>
  <c r="G23" i="1"/>
  <c r="G16" i="1"/>
  <c r="G66" i="1"/>
  <c r="G11" i="1"/>
  <c r="G13" i="1"/>
  <c r="G64" i="1"/>
  <c r="G41" i="1"/>
  <c r="G34" i="1"/>
  <c r="G54" i="1"/>
  <c r="G10" i="1"/>
  <c r="G47" i="1"/>
  <c r="G52" i="1"/>
  <c r="G60" i="1"/>
  <c r="G65" i="1"/>
  <c r="G63" i="1"/>
  <c r="G42" i="1"/>
  <c r="G50" i="1"/>
  <c r="G32" i="1"/>
  <c r="G22" i="1"/>
  <c r="G7" i="1"/>
  <c r="G67" i="1"/>
  <c r="G69" i="1"/>
  <c r="G19" i="1"/>
  <c r="G2" i="1"/>
  <c r="G49" i="1"/>
  <c r="G14" i="1"/>
  <c r="G46" i="1"/>
  <c r="G58" i="1"/>
  <c r="G70" i="1"/>
  <c r="G35" i="1"/>
  <c r="G36" i="1"/>
  <c r="G6" i="1"/>
  <c r="G27" i="1"/>
  <c r="G4" i="1"/>
  <c r="G17" i="1"/>
  <c r="G30" i="1"/>
  <c r="G12" i="1"/>
  <c r="G55" i="1"/>
  <c r="G72" i="1"/>
  <c r="G40" i="1"/>
  <c r="G61" i="1"/>
  <c r="G37" i="1"/>
  <c r="G28" i="1"/>
  <c r="G45" i="1"/>
  <c r="G24" i="1"/>
  <c r="G56" i="1"/>
  <c r="G57" i="1"/>
  <c r="G39" i="1"/>
  <c r="G3" i="1"/>
  <c r="G15" i="1"/>
  <c r="G62" i="1"/>
  <c r="G33" i="1"/>
  <c r="G8" i="1"/>
  <c r="G44" i="1"/>
  <c r="G38" i="1"/>
  <c r="G68" i="1"/>
  <c r="G9" i="1"/>
  <c r="G20" i="1"/>
  <c r="G18" i="1"/>
  <c r="G71" i="1"/>
  <c r="G43" i="1"/>
  <c r="G21" i="1"/>
  <c r="G53" i="1"/>
  <c r="G59" i="1"/>
  <c r="G31" i="1"/>
  <c r="G5" i="1"/>
</calcChain>
</file>

<file path=xl/sharedStrings.xml><?xml version="1.0" encoding="utf-8"?>
<sst xmlns="http://schemas.openxmlformats.org/spreadsheetml/2006/main" count="81" uniqueCount="81">
  <si>
    <t>keyword</t>
  </si>
  <si>
    <t>count</t>
  </si>
  <si>
    <t>gas</t>
  </si>
  <si>
    <t>company</t>
  </si>
  <si>
    <t>emission</t>
  </si>
  <si>
    <t>oil</t>
  </si>
  <si>
    <t>pollution</t>
  </si>
  <si>
    <t>industry</t>
  </si>
  <si>
    <t>carbon</t>
  </si>
  <si>
    <t>impact</t>
  </si>
  <si>
    <t>crisis</t>
  </si>
  <si>
    <t>heat</t>
  </si>
  <si>
    <t>green</t>
  </si>
  <si>
    <t>issue</t>
  </si>
  <si>
    <t>risk</t>
  </si>
  <si>
    <t>cause</t>
  </si>
  <si>
    <t>clean</t>
  </si>
  <si>
    <t>cost</t>
  </si>
  <si>
    <t>australia</t>
  </si>
  <si>
    <t>renewable</t>
  </si>
  <si>
    <t>support</t>
  </si>
  <si>
    <t>help</t>
  </si>
  <si>
    <t>reduce</t>
  </si>
  <si>
    <t>problem</t>
  </si>
  <si>
    <t>research</t>
  </si>
  <si>
    <t>rise</t>
  </si>
  <si>
    <t>protect</t>
  </si>
  <si>
    <t>phase</t>
  </si>
  <si>
    <t>waste</t>
  </si>
  <si>
    <t>develop</t>
  </si>
  <si>
    <t>concern</t>
  </si>
  <si>
    <t>solar</t>
  </si>
  <si>
    <t>investment</t>
  </si>
  <si>
    <t>clear</t>
  </si>
  <si>
    <t>pos</t>
  </si>
  <si>
    <t>neg</t>
  </si>
  <si>
    <t>total</t>
  </si>
  <si>
    <t>total pos</t>
  </si>
  <si>
    <t>total neg</t>
  </si>
  <si>
    <t>heating</t>
  </si>
  <si>
    <t>fire</t>
  </si>
  <si>
    <t>coal</t>
  </si>
  <si>
    <t>damage</t>
  </si>
  <si>
    <t>plastic</t>
  </si>
  <si>
    <t>flood</t>
  </si>
  <si>
    <t>extreme</t>
  </si>
  <si>
    <t>loss</t>
  </si>
  <si>
    <t>storm</t>
  </si>
  <si>
    <t>affect</t>
  </si>
  <si>
    <t>death</t>
  </si>
  <si>
    <t>warn</t>
  </si>
  <si>
    <t>threat</t>
  </si>
  <si>
    <t>burn</t>
  </si>
  <si>
    <t>die</t>
  </si>
  <si>
    <t xml:space="preserve"> kill</t>
  </si>
  <si>
    <t>solution</t>
  </si>
  <si>
    <t>fail</t>
  </si>
  <si>
    <t>mining</t>
  </si>
  <si>
    <t>decline</t>
  </si>
  <si>
    <t>threaten</t>
  </si>
  <si>
    <t>potential</t>
  </si>
  <si>
    <t>improve</t>
  </si>
  <si>
    <t>disaster</t>
  </si>
  <si>
    <t>disease</t>
  </si>
  <si>
    <t>sustainable</t>
  </si>
  <si>
    <t>vulnerable</t>
  </si>
  <si>
    <t>fossil fuel</t>
  </si>
  <si>
    <t>climate change</t>
  </si>
  <si>
    <t>climate crisis</t>
  </si>
  <si>
    <t>renewable energy</t>
  </si>
  <si>
    <t>air pollution</t>
  </si>
  <si>
    <t>net zero</t>
  </si>
  <si>
    <t>global heating</t>
  </si>
  <si>
    <t>greenhouse gas</t>
  </si>
  <si>
    <t>climate action</t>
  </si>
  <si>
    <t>clean energy</t>
  </si>
  <si>
    <t>clean air</t>
  </si>
  <si>
    <t>gas emission</t>
  </si>
  <si>
    <t>pmi</t>
  </si>
  <si>
    <t>t-score</t>
  </si>
  <si>
    <t>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</si>
</sst>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0" fillId="0" borderId="0" xfId="0" applyFill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selection activeCell="J61" sqref="J61"/>
    </sheetView>
  </sheetViews>
  <sheetFormatPr defaultRowHeight="14.4" x14ac:dyDescent="0.3"/>
  <cols>
    <col min="1" max="1" width="15.21875" customWidth="1"/>
    <col min="2" max="2" width="11.109375" customWidth="1"/>
    <col min="5" max="5" width="16.21875" customWidth="1"/>
    <col min="6" max="6" width="18" customWidth="1"/>
    <col min="7" max="7" width="18.33203125" customWidth="1"/>
  </cols>
  <sheetData>
    <row r="1" spans="1:7" x14ac:dyDescent="0.3">
      <c r="A1" s="1" t="s">
        <v>0</v>
      </c>
      <c r="B1" s="1" t="s">
        <v>1</v>
      </c>
      <c r="C1" s="4" t="s">
        <v>34</v>
      </c>
      <c r="D1" s="4" t="s">
        <v>35</v>
      </c>
      <c r="E1" s="4" t="s">
        <v>78</v>
      </c>
      <c r="F1" s="4" t="s">
        <v>79</v>
      </c>
      <c r="G1" s="4" t="s">
        <v>80</v>
      </c>
    </row>
    <row r="2" spans="1:7" x14ac:dyDescent="0.3">
      <c r="A2" t="s">
        <v>13</v>
      </c>
      <c r="B2">
        <v>389</v>
      </c>
      <c r="C2">
        <v>34</v>
      </c>
      <c r="D2">
        <f>B2-C2</f>
        <v>355</v>
      </c>
      <c r="E2">
        <f>LOG((C2/$B$74)/((B2/$B$74)*($C$75/$B$74)), 2)</f>
        <v>-2.041233121767593</v>
      </c>
      <c r="F2">
        <f>(C2-D2)/((C2+D2)^0.5)</f>
        <v>-16.275346062684942</v>
      </c>
      <c r="G2">
        <f>(($B$74*(C2*($D$76-D2) - D2*($C$75-C2)))/(B2 * $C$75 * $D$76 * ($B$74 - B2)))</f>
        <v>-5.8672196902760491E-5</v>
      </c>
    </row>
    <row r="3" spans="1:7" x14ac:dyDescent="0.3">
      <c r="A3" t="s">
        <v>10</v>
      </c>
      <c r="B3">
        <v>437</v>
      </c>
      <c r="C3">
        <v>51</v>
      </c>
      <c r="D3">
        <f>B3-C3</f>
        <v>386</v>
      </c>
      <c r="E3">
        <f>LOG((C3/$B$74)/((B3/$B$74)*($C$75/$B$74)), 2)</f>
        <v>-1.6241337455608431</v>
      </c>
      <c r="F3">
        <f>(C3-D3)/((C3+D3)^0.5)</f>
        <v>-16.025223253370484</v>
      </c>
      <c r="G3">
        <f>(($B$74*(C3*($D$76-D3) - D3*($C$75-C3)))/(B3 * $C$75 * $D$76 * ($B$74 - B3)))</f>
        <v>-5.2484796863599785E-5</v>
      </c>
    </row>
    <row r="4" spans="1:7" x14ac:dyDescent="0.3">
      <c r="A4" s="3" t="s">
        <v>66</v>
      </c>
      <c r="B4">
        <v>862</v>
      </c>
      <c r="C4">
        <v>197</v>
      </c>
      <c r="D4">
        <f>B4-C4</f>
        <v>665</v>
      </c>
      <c r="E4">
        <f>LOG((C4/$B$74)/((B4/$B$74)*($C$75/$B$74)), 2)</f>
        <v>-0.65456185766446251</v>
      </c>
      <c r="F4">
        <f>(C4-D4)/((C4+D4)^0.5)</f>
        <v>-15.940143256990016</v>
      </c>
      <c r="G4">
        <f>(($B$74*(C4*($D$76-D4) - D4*($C$75-C4)))/(B4 * $C$75 * $D$76 * ($B$74 - B4)))</f>
        <v>-2.8946711514362165E-5</v>
      </c>
    </row>
    <row r="5" spans="1:7" x14ac:dyDescent="0.3">
      <c r="A5" t="s">
        <v>14</v>
      </c>
      <c r="B5">
        <v>389</v>
      </c>
      <c r="C5">
        <v>42</v>
      </c>
      <c r="D5">
        <f>B5-C5</f>
        <v>347</v>
      </c>
      <c r="E5">
        <f>LOG((C5/$B$74)/((B5/$B$74)*($C$75/$B$74)), 2)</f>
        <v>-1.7363785402391718</v>
      </c>
      <c r="F5">
        <f>(C5-D5)/((C5+D5)^0.5)</f>
        <v>-15.464113860183511</v>
      </c>
      <c r="G5">
        <f>(($B$74*(C5*($D$76-D5) - D5*($C$75-C5)))/(B5 * $C$75 * $D$76 * ($B$74 - B5)))</f>
        <v>-5.4241725966451658E-5</v>
      </c>
    </row>
    <row r="6" spans="1:7" x14ac:dyDescent="0.3">
      <c r="A6" t="s">
        <v>6</v>
      </c>
      <c r="B6">
        <v>575</v>
      </c>
      <c r="C6">
        <v>112</v>
      </c>
      <c r="D6">
        <f>B6-C6</f>
        <v>463</v>
      </c>
      <c r="E6">
        <f>LOG((C6/$B$74)/((B6/$B$74)*($C$75/$B$74)), 2)</f>
        <v>-0.88513284180587426</v>
      </c>
      <c r="F6">
        <f>(C6-D6)/((C6+D6)^0.5)</f>
        <v>-14.637711866806649</v>
      </c>
      <c r="G6">
        <f>(($B$74*(C6*($D$76-D6) - D6*($C$75-C6)))/(B6 * $C$75 * $D$76 * ($B$74 - B6)))</f>
        <v>-3.587042203846929E-5</v>
      </c>
    </row>
    <row r="7" spans="1:7" x14ac:dyDescent="0.3">
      <c r="A7" t="s">
        <v>30</v>
      </c>
      <c r="B7">
        <v>284</v>
      </c>
      <c r="C7">
        <v>25</v>
      </c>
      <c r="D7">
        <f>B7-C7</f>
        <v>259</v>
      </c>
      <c r="E7">
        <f>LOG((C7/$B$74)/((B7/$B$74)*($C$75/$B$74)), 2)</f>
        <v>-2.0309605477616981</v>
      </c>
      <c r="F7">
        <f>(C7-D7)/((C7+D7)^0.5)</f>
        <v>-13.885345400868083</v>
      </c>
      <c r="G7">
        <f>(($B$74*(C7*($D$76-D7) - D7*($C$75-C7)))/(B7 * $C$75 * $D$76 * ($B$74 - B7)))</f>
        <v>-5.8234236085270384E-5</v>
      </c>
    </row>
    <row r="8" spans="1:7" x14ac:dyDescent="0.3">
      <c r="A8" t="s">
        <v>23</v>
      </c>
      <c r="B8">
        <v>339</v>
      </c>
      <c r="C8">
        <v>43</v>
      </c>
      <c r="D8">
        <f>B8-C8</f>
        <v>296</v>
      </c>
      <c r="E8">
        <f>LOG((C8/$B$74)/((B8/$B$74)*($C$75/$B$74)), 2)</f>
        <v>-1.5039463264659865</v>
      </c>
      <c r="F8">
        <f>(C8-D8)/((C8+D8)^0.5)</f>
        <v>-13.741073798817283</v>
      </c>
      <c r="G8">
        <f>(($B$74*(C8*($D$76-D8) - D8*($C$75-C8)))/(B8 * $C$75 * $D$76 * ($B$74 - B8)))</f>
        <v>-5.0051381489787723E-5</v>
      </c>
    </row>
    <row r="9" spans="1:7" x14ac:dyDescent="0.3">
      <c r="A9" t="s">
        <v>8</v>
      </c>
      <c r="B9">
        <v>487</v>
      </c>
      <c r="C9">
        <v>101</v>
      </c>
      <c r="D9">
        <f>B9-C9</f>
        <v>386</v>
      </c>
      <c r="E9">
        <f>LOG((C9/$B$74)/((B9/$B$74)*($C$75/$B$74)), 2)</f>
        <v>-0.79463609736228835</v>
      </c>
      <c r="F9">
        <f>(C9-D9)/((C9+D9)^0.5)</f>
        <v>-12.914582751239147</v>
      </c>
      <c r="G9">
        <f>(($B$74*(C9*($D$76-D9) - D9*($C$75-C9)))/(B9 * $C$75 * $D$76 * ($B$74 - B9)))</f>
        <v>-3.2983246223977567E-5</v>
      </c>
    </row>
    <row r="10" spans="1:7" ht="15" x14ac:dyDescent="0.3">
      <c r="A10" s="2" t="s">
        <v>40</v>
      </c>
      <c r="B10">
        <v>228</v>
      </c>
      <c r="C10">
        <v>19</v>
      </c>
      <c r="D10">
        <f>B10-C10</f>
        <v>209</v>
      </c>
      <c r="E10">
        <f>LOG((C10/$B$74)/((B10/$B$74)*($C$75/$B$74)), 2)</f>
        <v>-2.1100321187528972</v>
      </c>
      <c r="F10">
        <f>(C10-D10)/((C10+D10)^0.5)</f>
        <v>-12.583057392117915</v>
      </c>
      <c r="G10">
        <f>(($B$74*(C10*($D$76-D10) - D10*($C$75-C10)))/(B10 * $C$75 * $D$76 * ($B$74 - B10)))</f>
        <v>-5.9077100776259134E-5</v>
      </c>
    </row>
    <row r="11" spans="1:7" x14ac:dyDescent="0.3">
      <c r="A11" t="s">
        <v>68</v>
      </c>
      <c r="B11">
        <v>263</v>
      </c>
      <c r="C11">
        <v>31</v>
      </c>
      <c r="D11">
        <f>B11-C11</f>
        <v>232</v>
      </c>
      <c r="E11">
        <f>LOG((C11/$B$74)/((B11/$B$74)*($C$75/$B$74)), 2)</f>
        <v>-1.6097922969371681</v>
      </c>
      <c r="F11">
        <f>(C11-D11)/((C11+D11)^0.5)</f>
        <v>-12.394190961161968</v>
      </c>
      <c r="G11">
        <f>(($B$74*(C11*($D$76-D11) - D11*($C$75-C11)))/(B11 * $C$75 * $D$76 * ($B$74 - B11)))</f>
        <v>-5.1784846536444775E-5</v>
      </c>
    </row>
    <row r="12" spans="1:7" ht="15" x14ac:dyDescent="0.3">
      <c r="A12" s="2" t="s">
        <v>46</v>
      </c>
      <c r="B12">
        <v>190</v>
      </c>
      <c r="C12">
        <v>10</v>
      </c>
      <c r="D12">
        <f>B12-C12</f>
        <v>180</v>
      </c>
      <c r="E12">
        <f>LOG((C12/$B$74)/((B12/$B$74)*($C$75/$B$74)), 2)</f>
        <v>-2.7729971314753263</v>
      </c>
      <c r="F12">
        <f>(C12-D12)/((C12+D12)^0.5)</f>
        <v>-12.333096251870199</v>
      </c>
      <c r="G12">
        <f>(($B$74*(C12*($D$76-D12) - D12*($C$75-C12)))/(B12 * $C$75 * $D$76 * ($B$74 - B12)))</f>
        <v>-6.5516252882128636E-5</v>
      </c>
    </row>
    <row r="13" spans="1:7" ht="15" x14ac:dyDescent="0.3">
      <c r="A13" s="2" t="s">
        <v>50</v>
      </c>
      <c r="B13">
        <v>175</v>
      </c>
      <c r="C13">
        <v>7</v>
      </c>
      <c r="D13">
        <f>B13-C13</f>
        <v>168</v>
      </c>
      <c r="E13">
        <f>LOG((C13/$B$74)/((B13/$B$74)*($C$75/$B$74)), 2)</f>
        <v>-3.1689258078064659</v>
      </c>
      <c r="F13">
        <f>(C13-D13)/((C13+D13)^0.5)</f>
        <v>-12.170456030897117</v>
      </c>
      <c r="G13">
        <f>(($B$74*(C13*($D$76-D13) - D13*($C$75-C13)))/(B13 * $C$75 * $D$76 * ($B$74 - B13)))</f>
        <v>-6.8160650384343425E-5</v>
      </c>
    </row>
    <row r="14" spans="1:7" ht="15" x14ac:dyDescent="0.3">
      <c r="A14" s="2" t="s">
        <v>49</v>
      </c>
      <c r="B14">
        <v>181</v>
      </c>
      <c r="C14">
        <v>9</v>
      </c>
      <c r="D14">
        <f>B14-C14</f>
        <v>172</v>
      </c>
      <c r="E14">
        <f>LOG((C14/$B$74)/((B14/$B$74)*($C$75/$B$74)), 2)</f>
        <v>-2.8549905036726337</v>
      </c>
      <c r="F14">
        <f>(C14-D14)/((C14+D14)^0.5)</f>
        <v>-12.115694583828811</v>
      </c>
      <c r="G14">
        <f>(($B$74*(C14*($D$76-D14) - D14*($C$75-C14)))/(B14 * $C$75 * $D$76 * ($B$74 - B14)))</f>
        <v>-6.6107330753192219E-5</v>
      </c>
    </row>
    <row r="15" spans="1:7" x14ac:dyDescent="0.3">
      <c r="A15" s="3" t="s">
        <v>15</v>
      </c>
      <c r="B15">
        <v>384</v>
      </c>
      <c r="C15">
        <v>74</v>
      </c>
      <c r="D15">
        <f>B15-C15</f>
        <v>310</v>
      </c>
      <c r="E15">
        <f>LOG((C15/$B$74)/((B15/$B$74)*($C$75/$B$74)), 2)</f>
        <v>-0.90057875312394708</v>
      </c>
      <c r="F15">
        <f>(C15-D15)/((C15+D15)^0.5)</f>
        <v>-12.043324568683961</v>
      </c>
      <c r="G15">
        <f>(($B$74*(C15*($D$76-D15) - D15*($C$75-C15)))/(B15 * $C$75 * $D$76 * ($B$74 - B15)))</f>
        <v>-3.5977298262098401E-5</v>
      </c>
    </row>
    <row r="16" spans="1:7" ht="15" x14ac:dyDescent="0.3">
      <c r="A16" s="2" t="s">
        <v>53</v>
      </c>
      <c r="B16">
        <v>148</v>
      </c>
      <c r="C16">
        <v>1</v>
      </c>
      <c r="D16">
        <f>B16-C16</f>
        <v>147</v>
      </c>
      <c r="E16">
        <f>LOG((C16/$B$74)/((B16/$B$74)*($C$75/$B$74)), 2)</f>
        <v>-5.7345229836606908</v>
      </c>
      <c r="F16">
        <f>(C16-D16)/((C16+D16)^0.5)</f>
        <v>-12.001126073291083</v>
      </c>
      <c r="G16">
        <f>(($B$74*(C16*($D$76-D16) - D16*($C$75-C16)))/(B16 * $C$75 * $D$76 * ($B$74 - B16)))</f>
        <v>-7.5147427317387954E-5</v>
      </c>
    </row>
    <row r="17" spans="1:7" ht="15" x14ac:dyDescent="0.3">
      <c r="A17" s="2" t="s">
        <v>45</v>
      </c>
      <c r="B17">
        <v>200</v>
      </c>
      <c r="C17">
        <v>16</v>
      </c>
      <c r="D17">
        <f>B17-C17</f>
        <v>184</v>
      </c>
      <c r="E17">
        <f>LOG((C17/$B$74)/((B17/$B$74)*($C$75/$B$74)), 2)</f>
        <v>-2.1689258078064655</v>
      </c>
      <c r="F17">
        <f>(C17-D17)/((C17+D17)^0.5)</f>
        <v>-11.879393923933998</v>
      </c>
      <c r="G17">
        <f>(($B$74*(C17*($D$76-D17) - D17*($C$75-C17)))/(B17 * $C$75 * $D$76 * ($B$74 - B17)))</f>
        <v>-5.9707216854877963E-5</v>
      </c>
    </row>
    <row r="18" spans="1:7" ht="15" x14ac:dyDescent="0.3">
      <c r="A18" s="2" t="s">
        <v>52</v>
      </c>
      <c r="B18">
        <v>159</v>
      </c>
      <c r="C18">
        <v>5</v>
      </c>
      <c r="D18">
        <f>B18-C18</f>
        <v>154</v>
      </c>
      <c r="E18">
        <f>LOG((C18/$B$74)/((B18/$B$74)*($C$75/$B$74)), 2)</f>
        <v>-3.5160244784287342</v>
      </c>
      <c r="F18">
        <f>(C18-D18)/((C18+D18)^0.5)</f>
        <v>-11.816468627200347</v>
      </c>
      <c r="G18">
        <f>(($B$74*(C18*($D$76-D18) - D18*($C$75-C18)))/(B18 * $C$75 * $D$76 * ($B$74 - B18)))</f>
        <v>-6.9929039562822732E-5</v>
      </c>
    </row>
    <row r="19" spans="1:7" ht="15" x14ac:dyDescent="0.3">
      <c r="A19" s="2" t="s">
        <v>42</v>
      </c>
      <c r="B19">
        <v>222</v>
      </c>
      <c r="C19">
        <v>23</v>
      </c>
      <c r="D19">
        <f>B19-C19</f>
        <v>199</v>
      </c>
      <c r="E19">
        <f>LOG((C19/$B$74)/((B19/$B$74)*($C$75/$B$74)), 2)</f>
        <v>-1.7959235283248336</v>
      </c>
      <c r="F19">
        <f>(C19-D19)/((C19+D19)^0.5)</f>
        <v>-11.812346571766827</v>
      </c>
      <c r="G19">
        <f>(($B$74*(C19*($D$76-D19) - D19*($C$75-C19)))/(B19 * $C$75 * $D$76 * ($B$74 - B19)))</f>
        <v>-5.4728688032460942E-5</v>
      </c>
    </row>
    <row r="20" spans="1:7" x14ac:dyDescent="0.3">
      <c r="A20" t="s">
        <v>4</v>
      </c>
      <c r="B20">
        <v>722</v>
      </c>
      <c r="C20">
        <v>205</v>
      </c>
      <c r="D20">
        <f>B20-C20</f>
        <v>517</v>
      </c>
      <c r="E20">
        <f>LOG((C20/$B$74)/((B20/$B$74)*($C$75/$B$74)), 2)</f>
        <v>-0.34144454541346564</v>
      </c>
      <c r="F20">
        <f>(C20-D20)/((C20+D20)^0.5)</f>
        <v>-11.611437670010675</v>
      </c>
      <c r="G20">
        <f>(($B$74*(C20*($D$76-D20) - D20*($C$75-C20)))/(B20 * $C$75 * $D$76 * ($B$74 - B20)))</f>
        <v>-1.6607853753807443E-5</v>
      </c>
    </row>
    <row r="21" spans="1:7" ht="15" x14ac:dyDescent="0.3">
      <c r="A21" s="2" t="s">
        <v>56</v>
      </c>
      <c r="B21">
        <v>142</v>
      </c>
      <c r="C21">
        <v>2</v>
      </c>
      <c r="D21">
        <f>B21-C21</f>
        <v>140</v>
      </c>
      <c r="E21">
        <f>LOG((C21/$B$74)/((B21/$B$74)*($C$75/$B$74)), 2)</f>
        <v>-4.6748167375364229</v>
      </c>
      <c r="F21">
        <f>(C21-D21)/((C21+D21)^0.5)</f>
        <v>-11.58070274449431</v>
      </c>
      <c r="G21">
        <f>(($B$74*(C21*($D$76-D21) - D21*($C$75-C21)))/(B21 * $C$75 * $D$76 * ($B$74 - B21)))</f>
        <v>-7.3565809599674293E-5</v>
      </c>
    </row>
    <row r="22" spans="1:7" ht="15" x14ac:dyDescent="0.3">
      <c r="A22" s="2" t="s">
        <v>47</v>
      </c>
      <c r="B22">
        <v>188</v>
      </c>
      <c r="C22">
        <v>15</v>
      </c>
      <c r="D22">
        <f>B22-C22</f>
        <v>173</v>
      </c>
      <c r="E22">
        <f>LOG((C22/$B$74)/((B22/$B$74)*($C$75/$B$74)), 2)</f>
        <v>-2.1727678741008596</v>
      </c>
      <c r="F22">
        <f>(C22-D22)/((C22+D22)^0.5)</f>
        <v>-11.52333432833367</v>
      </c>
      <c r="G22">
        <f>(($B$74*(C22*($D$76-D22) - D22*($C$75-C22)))/(B22 * $C$75 * $D$76 * ($B$74 - B22)))</f>
        <v>-5.9717399463108924E-5</v>
      </c>
    </row>
    <row r="23" spans="1:7" ht="15" x14ac:dyDescent="0.3">
      <c r="A23" s="2" t="s">
        <v>44</v>
      </c>
      <c r="B23">
        <v>204</v>
      </c>
      <c r="C23">
        <v>20</v>
      </c>
      <c r="D23">
        <f>B23-C23</f>
        <v>184</v>
      </c>
      <c r="E23">
        <f>LOG((C23/$B$74)/((B23/$B$74)*($C$75/$B$74)), 2)</f>
        <v>-1.8755668651158739</v>
      </c>
      <c r="F23">
        <f>(C23-D23)/((C23+D23)^0.5)</f>
        <v>-11.482296689029679</v>
      </c>
      <c r="G23">
        <f>(($B$74*(C23*($D$76-D23) - D23*($C$75-C23)))/(B23 * $C$75 * $D$76 * ($B$74 - B23)))</f>
        <v>-5.5868091954489156E-5</v>
      </c>
    </row>
    <row r="24" spans="1:7" ht="15" x14ac:dyDescent="0.3">
      <c r="A24" s="2" t="s">
        <v>54</v>
      </c>
      <c r="B24">
        <v>147</v>
      </c>
      <c r="C24">
        <v>4</v>
      </c>
      <c r="D24">
        <f>B24-C24</f>
        <v>143</v>
      </c>
      <c r="E24">
        <f>LOG((C24/$B$74)/((B24/$B$74)*($C$75/$B$74)), 2)</f>
        <v>-3.7247419628681055</v>
      </c>
      <c r="F24">
        <f>(C24-D24)/((C24+D24)^0.5)</f>
        <v>-11.464526773908283</v>
      </c>
      <c r="G24">
        <f>(($B$74*(C24*($D$76-D24) - D24*($C$75-C24)))/(B24 * $C$75 * $D$76 * ($B$74 - B24)))</f>
        <v>-7.0789561877413048E-5</v>
      </c>
    </row>
    <row r="25" spans="1:7" ht="15" x14ac:dyDescent="0.3">
      <c r="A25" s="2" t="s">
        <v>59</v>
      </c>
      <c r="B25">
        <v>138</v>
      </c>
      <c r="C25">
        <v>2</v>
      </c>
      <c r="D25">
        <f>B25-C25</f>
        <v>136</v>
      </c>
      <c r="E25">
        <f>LOG((C25/$B$74)/((B25/$B$74)*($C$75/$B$74)), 2)</f>
        <v>-4.6335940748099107</v>
      </c>
      <c r="F25">
        <f>(C25-D25)/((C25+D25)^0.5)</f>
        <v>-11.406837512167233</v>
      </c>
      <c r="G25">
        <f>(($B$74*(C25*($D$76-D25) - D25*($C$75-C25)))/(B25 * $C$75 * $D$76 * ($B$74 - B25)))</f>
        <v>-7.3464520433035588E-5</v>
      </c>
    </row>
    <row r="26" spans="1:7" ht="15" x14ac:dyDescent="0.3">
      <c r="A26" s="2" t="s">
        <v>51</v>
      </c>
      <c r="B26">
        <v>159</v>
      </c>
      <c r="C26">
        <v>9</v>
      </c>
      <c r="D26">
        <f>B26-C26</f>
        <v>150</v>
      </c>
      <c r="E26">
        <f>LOG((C26/$B$74)/((B26/$B$74)*($C$75/$B$74)), 2)</f>
        <v>-2.6680275718737838</v>
      </c>
      <c r="F26">
        <f>(C26-D26)/((C26+D26)^0.5)</f>
        <v>-11.182027358625833</v>
      </c>
      <c r="G26">
        <f>(($B$74*(C26*($D$76-D26) - D26*($C$75-C26)))/(B26 * $C$75 * $D$76 * ($B$74 - B26)))</f>
        <v>-6.4570530448957193E-5</v>
      </c>
    </row>
    <row r="27" spans="1:7" ht="15" x14ac:dyDescent="0.3">
      <c r="A27" s="2" t="s">
        <v>39</v>
      </c>
      <c r="B27">
        <v>236</v>
      </c>
      <c r="C27">
        <v>33</v>
      </c>
      <c r="D27">
        <f>B27-C27</f>
        <v>203</v>
      </c>
      <c r="E27">
        <f>LOG((C27/$B$74)/((B27/$B$74)*($C$75/$B$74)), 2)</f>
        <v>-1.3633185480351284</v>
      </c>
      <c r="F27">
        <f>(C27-D27)/((C27+D27)^0.5)</f>
        <v>-11.066057433370029</v>
      </c>
      <c r="G27">
        <f>(($B$74*(C27*($D$76-D27) - D27*($C$75-C27)))/(B27 * $C$75 * $D$76 * ($B$74 - B27)))</f>
        <v>-4.7020803062271969E-5</v>
      </c>
    </row>
    <row r="28" spans="1:7" x14ac:dyDescent="0.3">
      <c r="A28" t="s">
        <v>28</v>
      </c>
      <c r="B28">
        <v>292</v>
      </c>
      <c r="C28">
        <v>53</v>
      </c>
      <c r="D28">
        <f>B28-C28</f>
        <v>239</v>
      </c>
      <c r="E28">
        <f>LOG((C28/$B$74)/((B28/$B$74)*($C$75/$B$74)), 2)</f>
        <v>-0.98697372234855896</v>
      </c>
      <c r="F28">
        <f>(C28-D28)/((C28+D28)^0.5)</f>
        <v>-10.884826689240143</v>
      </c>
      <c r="G28">
        <f>(($B$74*(C28*($D$76-D28) - D28*($C$75-C28)))/(B28 * $C$75 * $D$76 * ($B$74 - B28)))</f>
        <v>-3.8215440715293536E-5</v>
      </c>
    </row>
    <row r="29" spans="1:7" x14ac:dyDescent="0.3">
      <c r="A29" t="s">
        <v>2</v>
      </c>
      <c r="B29">
        <v>807</v>
      </c>
      <c r="C29">
        <v>253</v>
      </c>
      <c r="D29">
        <f>B29-C29</f>
        <v>554</v>
      </c>
      <c r="E29">
        <f>LOG((C29/$B$74)/((B29/$B$74)*($C$75/$B$74)), 2)</f>
        <v>-0.1985009066152108</v>
      </c>
      <c r="F29">
        <f>(C29-D29)/((C29+D29)^0.5)</f>
        <v>-10.59570182432188</v>
      </c>
      <c r="G29">
        <f>(($B$74*(C29*($D$76-D29) - D29*($C$75-C29)))/(B29 * $C$75 * $D$76 * ($B$74 - B29)))</f>
        <v>-1.0173418302352755E-5</v>
      </c>
    </row>
    <row r="30" spans="1:7" ht="15" x14ac:dyDescent="0.3">
      <c r="A30" s="2" t="s">
        <v>41</v>
      </c>
      <c r="B30">
        <v>225</v>
      </c>
      <c r="C30">
        <v>34</v>
      </c>
      <c r="D30">
        <f>B30-C30</f>
        <v>191</v>
      </c>
      <c r="E30">
        <f>LOG((C30/$B$74)/((B30/$B$74)*($C$75/$B$74)), 2)</f>
        <v>-1.2513879679984383</v>
      </c>
      <c r="F30">
        <f>(C30-D30)/((C30+D30)^0.5)</f>
        <v>-10.466666666666667</v>
      </c>
      <c r="G30">
        <f>(($B$74*(C30*($D$76-D30) - D30*($C$75-C30)))/(B30 * $C$75 * $D$76 * ($B$74 - B30)))</f>
        <v>-4.4584763003622752E-5</v>
      </c>
    </row>
    <row r="31" spans="1:7" ht="15" x14ac:dyDescent="0.3">
      <c r="A31" s="2" t="s">
        <v>43</v>
      </c>
      <c r="B31">
        <v>205</v>
      </c>
      <c r="C31">
        <v>30</v>
      </c>
      <c r="D31">
        <f>B31-C31</f>
        <v>175</v>
      </c>
      <c r="E31">
        <f>LOG((C31/$B$74)/((B31/$B$74)*($C$75/$B$74)), 2)</f>
        <v>-1.2976591219286684</v>
      </c>
      <c r="F31">
        <f>(C31-D31)/((C31+D31)^0.5)</f>
        <v>-10.127239288658883</v>
      </c>
      <c r="G31">
        <f>(($B$74*(C31*($D$76-D31) - D31*($C$75-C31)))/(B31 * $C$75 * $D$76 * ($B$74 - B31)))</f>
        <v>-4.5559153459153962E-5</v>
      </c>
    </row>
    <row r="32" spans="1:7" ht="15" x14ac:dyDescent="0.3">
      <c r="A32" s="2" t="s">
        <v>48</v>
      </c>
      <c r="B32">
        <v>185</v>
      </c>
      <c r="C32">
        <v>25</v>
      </c>
      <c r="D32">
        <f>B32-C32</f>
        <v>160</v>
      </c>
      <c r="E32">
        <f>LOG((C32/$B$74)/((B32/$B$74)*($C$75/$B$74)), 2)</f>
        <v>-1.4125948887733282</v>
      </c>
      <c r="F32">
        <f>(C32-D32)/((C32+D32)^0.5)</f>
        <v>-9.925397398266405</v>
      </c>
      <c r="G32">
        <f>(($B$74*(C32*($D$76-D32) - D32*($C$75-C32)))/(B32 * $C$75 * $D$76 * ($B$74 - B32)))</f>
        <v>-4.7904398085757847E-5</v>
      </c>
    </row>
    <row r="33" spans="1:7" x14ac:dyDescent="0.3">
      <c r="A33" s="3" t="s">
        <v>11</v>
      </c>
      <c r="B33">
        <v>430</v>
      </c>
      <c r="C33">
        <v>113</v>
      </c>
      <c r="D33">
        <f>B33-C33</f>
        <v>317</v>
      </c>
      <c r="E33">
        <f>LOG((C33/$B$74)/((B33/$B$74)*($C$75/$B$74)), 2)</f>
        <v>-0.45308350520601354</v>
      </c>
      <c r="F33">
        <f>(C33-D33)/((C33+D33)^0.5)</f>
        <v>-9.8377535722764069</v>
      </c>
      <c r="G33">
        <f>(($B$74*(C33*($D$76-D33) - D33*($C$75-C33)))/(B33 * $C$75 * $D$76 * ($B$74 - B33)))</f>
        <v>-2.0930847448439779E-5</v>
      </c>
    </row>
    <row r="34" spans="1:7" ht="15" x14ac:dyDescent="0.3">
      <c r="A34" s="2" t="s">
        <v>58</v>
      </c>
      <c r="B34">
        <v>139</v>
      </c>
      <c r="C34">
        <v>12</v>
      </c>
      <c r="D34">
        <f>B34-C34</f>
        <v>127</v>
      </c>
      <c r="E34">
        <f>LOG((C34/$B$74)/((B34/$B$74)*($C$75/$B$74)), 2)</f>
        <v>-2.0590481900340918</v>
      </c>
      <c r="F34">
        <f>(C34-D34)/((C34+D34)^0.5)</f>
        <v>-9.7541726913196669</v>
      </c>
      <c r="G34">
        <f>(($B$74*(C34*($D$76-D34) - D34*($C$75-C34)))/(B34 * $C$75 * $D$76 * ($B$74 - B34)))</f>
        <v>-5.8181534802808318E-5</v>
      </c>
    </row>
    <row r="35" spans="1:7" ht="15" x14ac:dyDescent="0.3">
      <c r="A35" s="2" t="s">
        <v>62</v>
      </c>
      <c r="B35">
        <v>121</v>
      </c>
      <c r="C35">
        <v>7</v>
      </c>
      <c r="D35">
        <f>B35-C35</f>
        <v>114</v>
      </c>
      <c r="E35">
        <f>LOG((C35/$B$74)/((B35/$B$74)*($C$75/$B$74)), 2)</f>
        <v>-2.6365779332487311</v>
      </c>
      <c r="F35">
        <f>(C35-D35)/((C35+D35)^0.5)</f>
        <v>-9.7272727272727266</v>
      </c>
      <c r="G35">
        <f>(($B$74*(C35*($D$76-D35) - D35*($C$75-C35)))/(B35 * $C$75 * $D$76 * ($B$74 - B35)))</f>
        <v>-6.4185158946111979E-5</v>
      </c>
    </row>
    <row r="36" spans="1:7" x14ac:dyDescent="0.3">
      <c r="A36" t="s">
        <v>5</v>
      </c>
      <c r="B36">
        <v>639</v>
      </c>
      <c r="C36">
        <v>201</v>
      </c>
      <c r="D36">
        <f>B36-C36</f>
        <v>438</v>
      </c>
      <c r="E36">
        <f>LOG((C36/$B$74)/((B36/$B$74)*($C$75/$B$74)), 2)</f>
        <v>-0.19369004779980631</v>
      </c>
      <c r="F36">
        <f>(C36-D36)/((C36+D36)^0.5)</f>
        <v>-9.3755750997314404</v>
      </c>
      <c r="G36">
        <f>(($B$74*(C36*($D$76-D36) - D36*($C$75-C36)))/(B36 * $C$75 * $D$76 * ($B$74 - B36)))</f>
        <v>-9.8591167365745E-6</v>
      </c>
    </row>
    <row r="37" spans="1:7" x14ac:dyDescent="0.3">
      <c r="A37" s="3" t="s">
        <v>67</v>
      </c>
      <c r="B37">
        <v>446</v>
      </c>
      <c r="C37">
        <v>124</v>
      </c>
      <c r="D37">
        <f>B37-C37</f>
        <v>322</v>
      </c>
      <c r="E37">
        <f>LOG((C37/$B$74)/((B37/$B$74)*($C$75/$B$74)), 2)</f>
        <v>-0.37177320756517018</v>
      </c>
      <c r="F37">
        <f>(C37-D37)/((C37+D37)^0.5)</f>
        <v>-9.3755717314454934</v>
      </c>
      <c r="G37">
        <f>(($B$74*(C37*($D$76-D37) - D37*($C$75-C37)))/(B37 * $C$75 * $D$76 * ($B$74 - B37)))</f>
        <v>-1.7655840642349801E-5</v>
      </c>
    </row>
    <row r="38" spans="1:7" x14ac:dyDescent="0.3">
      <c r="A38" s="3" t="s">
        <v>17</v>
      </c>
      <c r="B38">
        <v>373</v>
      </c>
      <c r="C38">
        <v>102</v>
      </c>
      <c r="D38">
        <f>B38-C38</f>
        <v>271</v>
      </c>
      <c r="E38">
        <f>LOG((C38/$B$74)/((B38/$B$74)*($C$75/$B$74)), 2)</f>
        <v>-0.39567609631548301</v>
      </c>
      <c r="F38">
        <f>(C38-D38)/((C38+D38)^0.5)</f>
        <v>-8.7504883050266109</v>
      </c>
      <c r="G38">
        <f>(($B$74*(C38*($D$76-D38) - D38*($C$75-C38)))/(B38 * $C$75 * $D$76 * ($B$74 - B38)))</f>
        <v>-1.8575347098444985E-5</v>
      </c>
    </row>
    <row r="39" spans="1:7" ht="15" x14ac:dyDescent="0.3">
      <c r="A39" s="2" t="s">
        <v>57</v>
      </c>
      <c r="B39">
        <v>140</v>
      </c>
      <c r="C39">
        <v>22</v>
      </c>
      <c r="D39">
        <f>B39-C39</f>
        <v>118</v>
      </c>
      <c r="E39">
        <f>LOG((C39/$B$74)/((B39/$B$74)*($C$75/$B$74)), 2)</f>
        <v>-1.1949210163394099</v>
      </c>
      <c r="F39">
        <f>(C39-D39)/((C39+D39)^0.5)</f>
        <v>-8.1134808453937595</v>
      </c>
      <c r="G39">
        <f>(($B$74*(C39*($D$76-D39) - D39*($C$75-C39)))/(B39 * $C$75 * $D$76 * ($B$74 - B39)))</f>
        <v>-4.3115441495704642E-5</v>
      </c>
    </row>
    <row r="40" spans="1:7" x14ac:dyDescent="0.3">
      <c r="A40" t="s">
        <v>3</v>
      </c>
      <c r="B40">
        <v>783</v>
      </c>
      <c r="C40">
        <v>279</v>
      </c>
      <c r="D40">
        <f>B40-C40</f>
        <v>504</v>
      </c>
      <c r="E40">
        <f>LOG((C40/$B$74)/((B40/$B$74)*($C$75/$B$74)), 2)</f>
        <v>-1.3816803493593684E-2</v>
      </c>
      <c r="F40">
        <f>(C40-D40)/((C40+D40)^0.5)</f>
        <v>-8.0408440112834612</v>
      </c>
      <c r="G40">
        <f>(($B$74*(C40*($D$76-D40) - D40*($C$75-C40)))/(B40 * $C$75 * $D$76 * ($B$74 - B40)))</f>
        <v>-7.5342673879721541E-7</v>
      </c>
    </row>
    <row r="41" spans="1:7" ht="15" x14ac:dyDescent="0.3">
      <c r="A41" s="2" t="s">
        <v>63</v>
      </c>
      <c r="B41">
        <v>108</v>
      </c>
      <c r="C41">
        <v>15</v>
      </c>
      <c r="D41">
        <f>B41-C41</f>
        <v>93</v>
      </c>
      <c r="E41">
        <f>LOG((C41/$B$74)/((B41/$B$74)*($C$75/$B$74)), 2)</f>
        <v>-1.3730665245866911</v>
      </c>
      <c r="F41">
        <f>(C41-D41)/((C41+D41)^0.5)</f>
        <v>-7.5055534994651349</v>
      </c>
      <c r="G41">
        <f>(($B$74*(C41*($D$76-D41) - D41*($C$75-C41)))/(B41 * $C$75 * $D$76 * ($B$74 - B41)))</f>
        <v>-4.6926326561234635E-5</v>
      </c>
    </row>
    <row r="42" spans="1:7" ht="15" x14ac:dyDescent="0.3">
      <c r="A42" s="2" t="s">
        <v>65</v>
      </c>
      <c r="B42">
        <v>114</v>
      </c>
      <c r="C42">
        <v>17</v>
      </c>
      <c r="D42">
        <f>B42-C42</f>
        <v>97</v>
      </c>
      <c r="E42">
        <f>LOG((C42/$B$74)/((B42/$B$74)*($C$75/$B$74)), 2)</f>
        <v>-1.2704967909461433</v>
      </c>
      <c r="F42">
        <f>(C42-D42)/((C42+D42)^0.5)</f>
        <v>-7.4926864926535517</v>
      </c>
      <c r="G42">
        <f>(($B$74*(C42*($D$76-D42) - D42*($C$75-C42)))/(B42 * $C$75 * $D$76 * ($B$74 - B42)))</f>
        <v>-4.4765079259980607E-5</v>
      </c>
    </row>
    <row r="43" spans="1:7" x14ac:dyDescent="0.3">
      <c r="A43" t="s">
        <v>70</v>
      </c>
      <c r="B43">
        <v>159</v>
      </c>
      <c r="C43">
        <v>33</v>
      </c>
      <c r="D43">
        <f>B43-C43</f>
        <v>126</v>
      </c>
      <c r="E43">
        <f>LOG((C43/$B$74)/((B43/$B$74)*($C$75/$B$74)), 2)</f>
        <v>-0.79355845395764246</v>
      </c>
      <c r="F43">
        <f>(C43-D43)/((C43+D43)^0.5)</f>
        <v>-7.3753797471787399</v>
      </c>
      <c r="G43">
        <f>(($B$74*(C43*($D$76-D43) - D43*($C$75-C43)))/(B43 * $C$75 * $D$76 * ($B$74 - B43)))</f>
        <v>-3.2419475765763953E-5</v>
      </c>
    </row>
    <row r="44" spans="1:7" x14ac:dyDescent="0.3">
      <c r="A44" t="s">
        <v>25</v>
      </c>
      <c r="B44">
        <v>333</v>
      </c>
      <c r="C44">
        <v>102</v>
      </c>
      <c r="D44">
        <f>B44-C44</f>
        <v>231</v>
      </c>
      <c r="E44">
        <f>LOG((C44/$B$74)/((B44/$B$74)*($C$75/$B$74)), 2)</f>
        <v>-0.23202264313150725</v>
      </c>
      <c r="F44">
        <f>(C44-D44)/((C44+D44)^0.5)</f>
        <v>-7.0691564541303631</v>
      </c>
      <c r="G44">
        <f>(($B$74*(C44*($D$76-D44) - D44*($C$75-C44)))/(B44 * $C$75 * $D$76 * ($B$74 - B44)))</f>
        <v>-1.1481720883091154E-5</v>
      </c>
    </row>
    <row r="45" spans="1:7" x14ac:dyDescent="0.3">
      <c r="A45" t="s">
        <v>7</v>
      </c>
      <c r="B45">
        <v>536</v>
      </c>
      <c r="C45">
        <v>189</v>
      </c>
      <c r="D45">
        <f>B45-C45</f>
        <v>347</v>
      </c>
      <c r="E45">
        <f>LOG((C45/$B$74)/((B45/$B$74)*($C$75/$B$74)), 2)</f>
        <v>-2.891638426844036E-2</v>
      </c>
      <c r="F45">
        <f>(C45-D45)/((C45+D45)^0.5)</f>
        <v>-6.8245605620927448</v>
      </c>
      <c r="G45">
        <f>(($B$74*(C45*($D$76-D45) - D45*($C$75-C45)))/(B45 * $C$75 * $D$76 * ($B$74 - B45)))</f>
        <v>-1.5492268983170712E-6</v>
      </c>
    </row>
    <row r="46" spans="1:7" x14ac:dyDescent="0.3">
      <c r="A46" t="s">
        <v>9</v>
      </c>
      <c r="B46">
        <v>444</v>
      </c>
      <c r="C46">
        <v>158</v>
      </c>
      <c r="D46">
        <f>B46-C46</f>
        <v>286</v>
      </c>
      <c r="E46">
        <f>LOG((C46/$B$74)/((B46/$B$74)*($C$75/$B$74)), 2)</f>
        <v>-1.5704736204743674E-2</v>
      </c>
      <c r="F46">
        <f>(C46-D46)/((C46+D46)^0.5)</f>
        <v>-6.0746111728159935</v>
      </c>
      <c r="G46">
        <f>(($B$74*(C46*($D$76-D46) - D46*($C$75-C46)))/(B46 * $C$75 * $D$76 * ($B$74 - B46)))</f>
        <v>-8.4138068051229263E-7</v>
      </c>
    </row>
    <row r="47" spans="1:7" x14ac:dyDescent="0.3">
      <c r="A47" t="s">
        <v>73</v>
      </c>
      <c r="B47">
        <v>134</v>
      </c>
      <c r="C47">
        <v>32</v>
      </c>
      <c r="D47">
        <f>B47-C47</f>
        <v>102</v>
      </c>
      <c r="E47">
        <f>LOG((C47/$B$74)/((B47/$B$74)*($C$75/$B$74)), 2)</f>
        <v>-0.59115880848951319</v>
      </c>
      <c r="F47">
        <f>(C47-D47)/((C47+D47)^0.5)</f>
        <v>-6.0470789790695205</v>
      </c>
      <c r="G47">
        <f>(($B$74*(C47*($D$76-D47) - D47*($C$75-C47)))/(B47 * $C$75 * $D$76 * ($B$74 - B47)))</f>
        <v>-2.5729770367849977E-5</v>
      </c>
    </row>
    <row r="48" spans="1:7" x14ac:dyDescent="0.3">
      <c r="A48" t="s">
        <v>77</v>
      </c>
      <c r="B48">
        <v>88</v>
      </c>
      <c r="C48">
        <v>17</v>
      </c>
      <c r="D48">
        <f>B48-C48</f>
        <v>71</v>
      </c>
      <c r="E48">
        <f>LOG((C48/$B$74)/((B48/$B$74)*($C$75/$B$74)), 2)</f>
        <v>-0.89703839541869856</v>
      </c>
      <c r="F48">
        <f>(C48-D48)/((C48+D48)^0.5)</f>
        <v>-5.7564193416014815</v>
      </c>
      <c r="G48">
        <f>(($B$74*(C48*($D$76-D48) - D48*($C$75-C48)))/(B48 * $C$75 * $D$76 * ($B$74 - B48)))</f>
        <v>-3.5356150355768883E-5</v>
      </c>
    </row>
    <row r="49" spans="1:7" x14ac:dyDescent="0.3">
      <c r="A49" t="s">
        <v>72</v>
      </c>
      <c r="B49">
        <v>140</v>
      </c>
      <c r="C49">
        <v>39</v>
      </c>
      <c r="D49">
        <f>B49-C49</f>
        <v>101</v>
      </c>
      <c r="E49">
        <f>LOG((C49/$B$74)/((B49/$B$74)*($C$75/$B$74)), 2)</f>
        <v>-0.36895041611445895</v>
      </c>
      <c r="F49">
        <f>(C49-D49)/((C49+D49)^0.5)</f>
        <v>-5.2399563793168031</v>
      </c>
      <c r="G49">
        <f>(($B$74*(C49*($D$76-D49) - D49*($C$75-C49)))/(B49 * $C$75 * $D$76 * ($B$74 - B49)))</f>
        <v>-1.7275153262654026E-5</v>
      </c>
    </row>
    <row r="50" spans="1:7" x14ac:dyDescent="0.3">
      <c r="A50" t="s">
        <v>69</v>
      </c>
      <c r="B50">
        <v>193</v>
      </c>
      <c r="C50">
        <v>103</v>
      </c>
      <c r="D50">
        <f>B50-C50</f>
        <v>90</v>
      </c>
      <c r="E50">
        <f>LOG((C50/$B$74)/((B50/$B$74)*($C$75/$B$74)), 2)</f>
        <v>0.56897387188339754</v>
      </c>
      <c r="F50">
        <f>(C50-D50)/((C50+D50)^0.5)</f>
        <v>0.93576047597330292</v>
      </c>
      <c r="G50">
        <f>(($B$74*(C50*($D$76-D50) - D50*($C$75-C50)))/(B50 * $C$75 * $D$76 * ($B$74 - B50)))</f>
        <v>3.7108692045912991E-5</v>
      </c>
    </row>
    <row r="51" spans="1:7" x14ac:dyDescent="0.3">
      <c r="A51" t="s">
        <v>76</v>
      </c>
      <c r="B51">
        <v>94</v>
      </c>
      <c r="C51">
        <v>61</v>
      </c>
      <c r="D51">
        <f>B51-C51</f>
        <v>33</v>
      </c>
      <c r="E51">
        <f>LOG((C51/$B$74)/((B51/$B$74)*($C$75/$B$74)), 2)</f>
        <v>0.85107886785350839</v>
      </c>
      <c r="F51">
        <f>(C51-D51)/((C51+D51)^0.5)</f>
        <v>2.8879794895246214</v>
      </c>
      <c r="G51">
        <f>(($B$74*(C51*($D$76-D51) - D51*($C$75-C51)))/(B51 * $C$75 * $D$76 * ($B$74 - B51)))</f>
        <v>6.14009034423925E-5</v>
      </c>
    </row>
    <row r="52" spans="1:7" x14ac:dyDescent="0.3">
      <c r="A52" t="s">
        <v>71</v>
      </c>
      <c r="B52">
        <v>150</v>
      </c>
      <c r="C52">
        <v>94</v>
      </c>
      <c r="D52">
        <f>B52-C52</f>
        <v>56</v>
      </c>
      <c r="E52">
        <f>LOG((C52/$B$74)/((B52/$B$74)*($C$75/$B$74)), 2)</f>
        <v>0.80070054315001582</v>
      </c>
      <c r="F52">
        <f>(C52-D52)/((C52+D52)^0.5)</f>
        <v>3.102687007525359</v>
      </c>
      <c r="G52">
        <f>(($B$74*(C52*($D$76-D52) - D52*($C$75-C52)))/(B52 * $C$75 * $D$76 * ($B$74 - B52)))</f>
        <v>5.6828193899078168E-5</v>
      </c>
    </row>
    <row r="53" spans="1:7" x14ac:dyDescent="0.3">
      <c r="A53" t="s">
        <v>75</v>
      </c>
      <c r="B53">
        <v>113</v>
      </c>
      <c r="C53">
        <v>73</v>
      </c>
      <c r="D53">
        <f>B53-C53</f>
        <v>40</v>
      </c>
      <c r="E53">
        <f>LOG((C53/$B$74)/((B53/$B$74)*($C$75/$B$74)), 2)</f>
        <v>0.84457597843308896</v>
      </c>
      <c r="F53">
        <f>(C53-D53)/((C53+D53)^0.5)</f>
        <v>3.1043788656658711</v>
      </c>
      <c r="G53">
        <f>(($B$74*(C53*($D$76-D53) - D53*($C$75-C53)))/(B53 * $C$75 * $D$76 * ($B$74 - B53)))</f>
        <v>6.0837772622329762E-5</v>
      </c>
    </row>
    <row r="54" spans="1:7" x14ac:dyDescent="0.3">
      <c r="A54" t="s">
        <v>74</v>
      </c>
      <c r="B54">
        <v>120</v>
      </c>
      <c r="C54">
        <v>79</v>
      </c>
      <c r="D54">
        <f>B54-C54</f>
        <v>41</v>
      </c>
      <c r="E54">
        <f>LOG((C54/$B$74)/((B54/$B$74)*($C$75/$B$74)), 2)</f>
        <v>0.87182053453684394</v>
      </c>
      <c r="F54">
        <f>(C54-D54)/((C54+D54)^0.5)</f>
        <v>3.468909530866052</v>
      </c>
      <c r="G54">
        <f>(($B$74*(C54*($D$76-D54) - D54*($C$75-C54)))/(B54 * $C$75 * $D$76 * ($B$74 - B54)))</f>
        <v>6.3476855394843703E-5</v>
      </c>
    </row>
    <row r="55" spans="1:7" ht="15" x14ac:dyDescent="0.3">
      <c r="A55" s="2" t="s">
        <v>60</v>
      </c>
      <c r="B55">
        <v>133</v>
      </c>
      <c r="C55">
        <v>94</v>
      </c>
      <c r="D55">
        <f>B55-C55</f>
        <v>39</v>
      </c>
      <c r="E55">
        <f>LOG((C55/$B$74)/((B55/$B$74)*($C$75/$B$74)), 2)</f>
        <v>0.97423679814470721</v>
      </c>
      <c r="F55">
        <f>(C55-D55)/((C55+D55)^0.5)</f>
        <v>4.7691048323826593</v>
      </c>
      <c r="G55">
        <f>(($B$74*(C55*($D$76-D55) - D55*($C$75-C55)))/(B55 * $C$75 * $D$76 * ($B$74 - B55)))</f>
        <v>7.382053504549884E-5</v>
      </c>
    </row>
    <row r="56" spans="1:7" x14ac:dyDescent="0.3">
      <c r="A56" t="s">
        <v>29</v>
      </c>
      <c r="B56">
        <v>284</v>
      </c>
      <c r="C56">
        <v>191</v>
      </c>
      <c r="D56">
        <f>B56-C56</f>
        <v>93</v>
      </c>
      <c r="E56">
        <f>LOG((C56/$B$74)/((B56/$B$74)*($C$75/$B$74)), 2)</f>
        <v>0.90261209049932589</v>
      </c>
      <c r="F56">
        <f>(C56-D56)/((C56+D56)^0.5)</f>
        <v>5.8152301251498812</v>
      </c>
      <c r="G56">
        <f>(($B$74*(C56*($D$76-D56) - D56*($C$75-C56)))/(B56 * $C$75 * $D$76 * ($B$74 - B56)))</f>
        <v>6.7034412543089027E-5</v>
      </c>
    </row>
    <row r="57" spans="1:7" x14ac:dyDescent="0.3">
      <c r="A57" t="s">
        <v>32</v>
      </c>
      <c r="B57">
        <v>268</v>
      </c>
      <c r="C57">
        <v>184</v>
      </c>
      <c r="D57">
        <f>B57-C57</f>
        <v>84</v>
      </c>
      <c r="E57">
        <f>LOG((C57/$B$74)/((B57/$B$74)*($C$75/$B$74)), 2)</f>
        <v>0.93240314756749998</v>
      </c>
      <c r="F57">
        <f>(C57-D57)/((C57+D57)^0.5)</f>
        <v>6.1084722178152608</v>
      </c>
      <c r="G57">
        <f>(($B$74*(C57*($D$76-D57) - D57*($C$75-C57)))/(B57 * $C$75 * $D$76 * ($B$74 - B57)))</f>
        <v>6.9986395001392574E-5</v>
      </c>
    </row>
    <row r="58" spans="1:7" x14ac:dyDescent="0.3">
      <c r="A58" t="s">
        <v>31</v>
      </c>
      <c r="B58">
        <v>275</v>
      </c>
      <c r="C58">
        <v>195</v>
      </c>
      <c r="D58">
        <f>B58-C58</f>
        <v>80</v>
      </c>
      <c r="E58">
        <f>LOG((C58/$B$74)/((B58/$B$74)*($C$75/$B$74)), 2)</f>
        <v>0.97897288730584786</v>
      </c>
      <c r="F58">
        <f>(C58-D58)/((C58+D58)^0.5)</f>
        <v>6.9347609252885629</v>
      </c>
      <c r="G58">
        <f>(($B$74*(C58*($D$76-D58) - D58*($C$75-C58)))/(B58 * $C$75 * $D$76 * ($B$74 - B58)))</f>
        <v>7.4835601157214392E-5</v>
      </c>
    </row>
    <row r="59" spans="1:7" ht="15" x14ac:dyDescent="0.3">
      <c r="A59" s="2" t="s">
        <v>64</v>
      </c>
      <c r="B59">
        <v>119</v>
      </c>
      <c r="C59">
        <v>98</v>
      </c>
      <c r="D59">
        <f>B59-C59</f>
        <v>21</v>
      </c>
      <c r="E59">
        <f>LOG((C59/$B$74)/((B59/$B$74)*($C$75/$B$74)), 2)</f>
        <v>1.194822462775524</v>
      </c>
      <c r="F59">
        <f>(C59-D59)/((C59+D59)^0.5)</f>
        <v>7.0585784271172276</v>
      </c>
      <c r="G59">
        <f>(($B$74*(C59*($D$76-D59) - D59*($C$75-C59)))/(B59 * $C$75 * $D$76 * ($B$74 - B59)))</f>
        <v>9.8591717594066679E-5</v>
      </c>
    </row>
    <row r="60" spans="1:7" ht="15" x14ac:dyDescent="0.3">
      <c r="A60" s="2" t="s">
        <v>55</v>
      </c>
      <c r="B60">
        <v>145</v>
      </c>
      <c r="C60">
        <v>116</v>
      </c>
      <c r="D60">
        <f>B60-C60</f>
        <v>29</v>
      </c>
      <c r="E60">
        <f>LOG((C60/$B$74)/((B60/$B$74)*($C$75/$B$74)), 2)</f>
        <v>1.1530022870808971</v>
      </c>
      <c r="F60">
        <f>(C60-D60)/((C60+D60)^0.5)</f>
        <v>7.2249567472753773</v>
      </c>
      <c r="G60">
        <f>(($B$74*(C60*($D$76-D60) - D60*($C$75-C60)))/(B60 * $C$75 * $D$76 * ($B$74 - B60)))</f>
        <v>9.3709050096875995E-5</v>
      </c>
    </row>
    <row r="61" spans="1:7" x14ac:dyDescent="0.3">
      <c r="A61" s="3" t="s">
        <v>24</v>
      </c>
      <c r="B61">
        <v>338</v>
      </c>
      <c r="C61">
        <v>238</v>
      </c>
      <c r="D61">
        <f>B61-C61</f>
        <v>100</v>
      </c>
      <c r="E61">
        <f>LOG((C61/$B$74)/((B61/$B$74)*($C$75/$B$74)), 2)</f>
        <v>0.96886870899401845</v>
      </c>
      <c r="F61">
        <f>(C61-D61)/((C61+D61)^0.5)</f>
        <v>7.5062104464418127</v>
      </c>
      <c r="G61">
        <f>(($B$74*(C61*($D$76-D61) - D61*($C$75-C61)))/(B61 * $C$75 * $D$76 * ($B$74 - B61)))</f>
        <v>7.4005495242494794E-5</v>
      </c>
    </row>
    <row r="62" spans="1:7" x14ac:dyDescent="0.3">
      <c r="A62" t="s">
        <v>18</v>
      </c>
      <c r="B62">
        <v>371</v>
      </c>
      <c r="C62">
        <v>259</v>
      </c>
      <c r="D62">
        <f>B62-C62</f>
        <v>112</v>
      </c>
      <c r="E62">
        <f>LOG((C62/$B$74)/((B62/$B$74)*($C$75/$B$74)), 2)</f>
        <v>0.9564632930340099</v>
      </c>
      <c r="F62">
        <f>(C62-D62)/((C62+D62)^0.5)</f>
        <v>7.6318597352721254</v>
      </c>
      <c r="G62">
        <f>(($B$74*(C62*($D$76-D62) - D62*($C$75-C62)))/(B62 * $C$75 * $D$76 * ($B$74 - B62)))</f>
        <v>7.2828932883391929E-5</v>
      </c>
    </row>
    <row r="63" spans="1:7" ht="15" x14ac:dyDescent="0.3">
      <c r="A63" s="2" t="s">
        <v>61</v>
      </c>
      <c r="B63">
        <v>125</v>
      </c>
      <c r="C63">
        <v>107</v>
      </c>
      <c r="D63">
        <f>B63-C63</f>
        <v>18</v>
      </c>
      <c r="E63">
        <f>LOG((C63/$B$74)/((B63/$B$74)*($C$75/$B$74)), 2)</f>
        <v>1.2506130837073195</v>
      </c>
      <c r="F63">
        <f>(C63-D63)/((C63+D63)^0.5)</f>
        <v>7.9604019998992506</v>
      </c>
      <c r="G63">
        <f>(($B$74*(C63*($D$76-D63) - D63*($C$75-C63)))/(B63 * $C$75 * $D$76 * ($B$74 - B63)))</f>
        <v>1.0552543274665095E-4</v>
      </c>
    </row>
    <row r="64" spans="1:7" x14ac:dyDescent="0.3">
      <c r="A64" t="s">
        <v>33</v>
      </c>
      <c r="B64">
        <v>266</v>
      </c>
      <c r="C64">
        <v>201</v>
      </c>
      <c r="D64">
        <f>B64-C64</f>
        <v>65</v>
      </c>
      <c r="E64">
        <f>LOG((C64/$B$74)/((B64/$B$74)*($C$75/$B$74)), 2)</f>
        <v>1.0706996376459983</v>
      </c>
      <c r="F64">
        <f>(C64-D64)/((C64+D64)^0.5)</f>
        <v>8.3386950169955352</v>
      </c>
      <c r="G64">
        <f>(($B$74*(C64*($D$76-D64) - D64*($C$75-C64)))/(B64 * $C$75 * $D$76 * ($B$74 - B64)))</f>
        <v>8.4769504168506966E-5</v>
      </c>
    </row>
    <row r="65" spans="1:7" x14ac:dyDescent="0.3">
      <c r="A65" t="s">
        <v>22</v>
      </c>
      <c r="B65">
        <v>359</v>
      </c>
      <c r="C65">
        <v>278</v>
      </c>
      <c r="D65">
        <f>B65-C65</f>
        <v>81</v>
      </c>
      <c r="E65">
        <f>LOG((C65/$B$74)/((B65/$B$74)*($C$75/$B$74)), 2)</f>
        <v>1.1060314208687159</v>
      </c>
      <c r="F65">
        <f>(C65-D65)/((C65+D65)^0.5)</f>
        <v>10.397262335194412</v>
      </c>
      <c r="G65">
        <f>(($B$74*(C65*($D$76-D65) - D65*($C$75-C65)))/(B65 * $C$75 * $D$76 * ($B$74 - B65)))</f>
        <v>8.9190040597315608E-5</v>
      </c>
    </row>
    <row r="66" spans="1:7" x14ac:dyDescent="0.3">
      <c r="A66" t="s">
        <v>27</v>
      </c>
      <c r="B66">
        <v>312</v>
      </c>
      <c r="C66">
        <v>253</v>
      </c>
      <c r="D66">
        <f>B66-C66</f>
        <v>59</v>
      </c>
      <c r="E66">
        <f>LOG((C66/$B$74)/((B66/$B$74)*($C$75/$B$74)), 2)</f>
        <v>1.1725217378003214</v>
      </c>
      <c r="F66">
        <f>(C66-D66)/((C66+D66)^0.5)</f>
        <v>10.983087231202578</v>
      </c>
      <c r="G66">
        <f>(($B$74*(C66*($D$76-D66) - D66*($C$75-C66)))/(B66 * $C$75 * $D$76 * ($B$74 - B66)))</f>
        <v>9.6821341445264912E-5</v>
      </c>
    </row>
    <row r="67" spans="1:7" x14ac:dyDescent="0.3">
      <c r="A67" s="3" t="s">
        <v>12</v>
      </c>
      <c r="B67">
        <v>395</v>
      </c>
      <c r="C67">
        <v>309</v>
      </c>
      <c r="D67">
        <f>B67-C67</f>
        <v>86</v>
      </c>
      <c r="E67">
        <f>LOG((C67/$B$74)/((B67/$B$74)*($C$75/$B$74)), 2)</f>
        <v>1.1206845668081686</v>
      </c>
      <c r="F67">
        <f>(C67-D67)/((C67+D67)^0.5)</f>
        <v>11.220347701013795</v>
      </c>
      <c r="G67">
        <f>(($B$74*(C67*($D$76-D67) - D67*($C$75-C67)))/(B67 * $C$75 * $D$76 * ($B$74 - B67)))</f>
        <v>9.1052953483159908E-5</v>
      </c>
    </row>
    <row r="68" spans="1:7" x14ac:dyDescent="0.3">
      <c r="A68" t="s">
        <v>20</v>
      </c>
      <c r="B68">
        <v>364</v>
      </c>
      <c r="C68">
        <v>293</v>
      </c>
      <c r="D68">
        <f>B68-C68</f>
        <v>71</v>
      </c>
      <c r="E68">
        <f>LOG((C68/$B$74)/((B68/$B$74)*($C$75/$B$74)), 2)</f>
        <v>1.1618925961918112</v>
      </c>
      <c r="F68">
        <f>(C68-D68)/((C68+D68)^0.5)</f>
        <v>11.635961687613294</v>
      </c>
      <c r="G68">
        <f>(($B$74*(C68*($D$76-D68) - D68*($C$75-C68)))/(B68 * $C$75 * $D$76 * ($B$74 - B68)))</f>
        <v>9.5790113779515665E-5</v>
      </c>
    </row>
    <row r="69" spans="1:7" x14ac:dyDescent="0.3">
      <c r="A69" s="3" t="s">
        <v>19</v>
      </c>
      <c r="B69">
        <v>365</v>
      </c>
      <c r="C69">
        <v>301</v>
      </c>
      <c r="D69">
        <f>B69-C69</f>
        <v>64</v>
      </c>
      <c r="E69">
        <f>LOG((C69/$B$74)/((B69/$B$74)*($C$75/$B$74)), 2)</f>
        <v>1.1967974049605816</v>
      </c>
      <c r="F69">
        <f>(C69-D69)/((C69+D69)^0.5)</f>
        <v>12.405146965388065</v>
      </c>
      <c r="G69">
        <f>(($B$74*(C69*($D$76-D69) - D69*($C$75-C69)))/(B69 * $C$75 * $D$76 * ($B$74 - B69)))</f>
        <v>1.0003650187112295E-4</v>
      </c>
    </row>
    <row r="70" spans="1:7" x14ac:dyDescent="0.3">
      <c r="A70" t="s">
        <v>16</v>
      </c>
      <c r="B70">
        <v>374</v>
      </c>
      <c r="C70">
        <v>309</v>
      </c>
      <c r="D70">
        <f>B70-C70</f>
        <v>65</v>
      </c>
      <c r="E70">
        <f>LOG((C70/$B$74)/((B70/$B$74)*($C$75/$B$74)), 2)</f>
        <v>1.1994989499849975</v>
      </c>
      <c r="F70">
        <f>(C70-D70)/((C70+D70)^0.5)</f>
        <v>12.616939635878468</v>
      </c>
      <c r="G70">
        <f>(($B$74*(C70*($D$76-D70) - D70*($C$75-C70)))/(B70 * $C$75 * $D$76 * ($B$74 - B70)))</f>
        <v>1.0041388281461594E-4</v>
      </c>
    </row>
    <row r="71" spans="1:7" x14ac:dyDescent="0.3">
      <c r="A71" t="s">
        <v>21</v>
      </c>
      <c r="B71">
        <v>360</v>
      </c>
      <c r="C71">
        <v>312</v>
      </c>
      <c r="D71">
        <f>B71-C71</f>
        <v>48</v>
      </c>
      <c r="E71">
        <f>LOG((C71/$B$74)/((B71/$B$74)*($C$75/$B$74)), 2)</f>
        <v>1.2684795045008332</v>
      </c>
      <c r="F71">
        <f>(C71-D71)/((C71+D71)^0.5)</f>
        <v>13.914021704740868</v>
      </c>
      <c r="G71">
        <f>(($B$74*(C71*($D$76-D71) - D71*($C$75-C71)))/(B71 * $C$75 * $D$76 * ($B$74 - B71)))</f>
        <v>1.0904881065731697E-4</v>
      </c>
    </row>
    <row r="72" spans="1:7" x14ac:dyDescent="0.3">
      <c r="A72" t="s">
        <v>26</v>
      </c>
      <c r="B72">
        <v>330</v>
      </c>
      <c r="C72">
        <v>295</v>
      </c>
      <c r="D72">
        <f>B72-C72</f>
        <v>35</v>
      </c>
      <c r="E72">
        <f>LOG((C72/$B$74)/((B72/$B$74)*($C$75/$B$74)), 2)</f>
        <v>1.3131793119716471</v>
      </c>
      <c r="F72">
        <f>(C72-D72)/((C72+D72)^0.5)</f>
        <v>14.312528946642688</v>
      </c>
      <c r="G72">
        <f>(($B$74*(C72*($D$76-D72) - D72*($C$75-C72)))/(B72 * $C$75 * $D$76 * ($B$74 - B72)))</f>
        <v>1.1474521108934227E-4</v>
      </c>
    </row>
    <row r="74" spans="1:7" x14ac:dyDescent="0.3">
      <c r="A74" t="s">
        <v>36</v>
      </c>
      <c r="B74">
        <f>SUM(B2:B73)</f>
        <v>20542</v>
      </c>
    </row>
    <row r="75" spans="1:7" x14ac:dyDescent="0.3">
      <c r="A75" t="s">
        <v>37</v>
      </c>
      <c r="C75">
        <f>SUM(C2:C74)</f>
        <v>7390</v>
      </c>
    </row>
    <row r="76" spans="1:7" x14ac:dyDescent="0.3">
      <c r="A76" t="s">
        <v>38</v>
      </c>
      <c r="D76">
        <f>SUM(D2:D75)</f>
        <v>13152</v>
      </c>
    </row>
  </sheetData>
  <autoFilter ref="A1:G72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Валерия Кошелева</cp:lastModifiedBy>
  <dcterms:created xsi:type="dcterms:W3CDTF">2024-02-23T13:28:00Z</dcterms:created>
  <dcterms:modified xsi:type="dcterms:W3CDTF">2024-03-01T21:52:28Z</dcterms:modified>
</cp:coreProperties>
</file>