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ocal_Git_Repos\ProjekatUSP\ValerijanBranch\USP-projekat\"/>
    </mc:Choice>
  </mc:AlternateContent>
  <bookViews>
    <workbookView xWindow="-120" yWindow="-120" windowWidth="29040" windowHeight="15840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2" hidden="1">'Equipment - budzet'!$B$4:$I$35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Q14" i="1" s="1"/>
  <c r="K24" i="1"/>
  <c r="O19" i="1"/>
  <c r="Q19" i="1" s="1"/>
  <c r="I15" i="1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3" l="1"/>
  <c r="D2" i="2"/>
  <c r="D2" i="4"/>
  <c r="A37" i="1"/>
  <c r="A31" i="1"/>
  <c r="R24" i="1"/>
  <c r="P24" i="1"/>
  <c r="N24" i="1"/>
  <c r="M24" i="1"/>
  <c r="L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S19" i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4" i="1"/>
  <c r="O24" i="1" l="1"/>
  <c r="I24" i="1"/>
  <c r="J26" i="1" s="1"/>
  <c r="S14" i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<sst xmlns="http://schemas.openxmlformats.org/spreadsheetml/2006/main" count="197" uniqueCount="100">
  <si>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</si>
  <si>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</si>
  <si>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</si>
  <si>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</si>
  <si>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</si>
  <si>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</si>
  <si>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</si>
  <si>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</si>
  <si>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</si>
  <si>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</si>
  <si>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</si>
  <si>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</si>
  <si>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</si>
  <si>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</si>
  <si>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</si>
  <si>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</si>
  <si>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</si>
  <si>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</si>
  <si>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</si>
  <si>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</si>
  <si>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</si>
  <si>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</si>
  <si>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</si>
  <si>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</si>
  <si>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</si>
  <si>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</si>
  <si>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</si>
  <si>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</si>
  <si>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</si>
  <si>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</si>
  <si>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</si>
  <si>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</si>
  <si>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</si>
  <si>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</si>
  <si>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</si>
  <si>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</si>
  <si>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</si>
  <si>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</si>
  <si>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</si>
  <si>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</si>
  <si>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</si>
  <si>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</si>
  <si>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</si>
  <si>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</si>
  <si>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</si>
  <si>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</si>
  <si>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</si>
  <si>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</si>
  <si>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</si>
  <si>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</si>
  <si>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</si>
  <si>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</si>
  <si>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</si>
  <si>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</si>
  <si>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</si>
  <si>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</si>
  <si>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</si>
  <si>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</si>
  <si>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</si>
  <si>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</si>
  <si>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</si>
  <si>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</si>
  <si>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</si>
  <si>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</si>
  <si>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WP4</t>
  </si>
  <si>
    <t>TOM</t>
  </si>
  <si>
    <t>"TomTom N.V."</t>
  </si>
  <si>
    <t>Netherlands</t>
  </si>
  <si>
    <t>Amsterdam, NL</t>
  </si>
  <si>
    <t>Belgrade, SRB</t>
  </si>
  <si>
    <t>GOOGLE</t>
  </si>
  <si>
    <t>"Google Spain, S.L."</t>
  </si>
  <si>
    <t>Spain</t>
  </si>
  <si>
    <t>Madrid, ESP</t>
  </si>
  <si>
    <t>WP5</t>
  </si>
  <si>
    <t>MSG</t>
  </si>
  <si>
    <t>"Message Bird"</t>
  </si>
  <si>
    <t>WP6</t>
  </si>
  <si>
    <t>TEL</t>
  </si>
  <si>
    <t>Telekom Srbija</t>
  </si>
  <si>
    <t>Serbia</t>
  </si>
  <si>
    <t>Computer Server, 3.5GHz CPU, 32GB RAM, 2x500GB SSD</t>
  </si>
  <si>
    <t>Network Modem, 1GBPs, good range, compatible with DSL technologies</t>
  </si>
  <si>
    <t>Desktop-PC, 3GHz CPU, Octa-core, 16GB RAM, 512GB SSD</t>
  </si>
  <si>
    <t>License acquiring, administrative and legal duties, necessary for "Google Play" and "Google Maps"</t>
  </si>
  <si>
    <t>License acquiring, administrative and legal duties, necessary for using "TomTom Maps"</t>
  </si>
  <si>
    <t>ETF</t>
  </si>
  <si>
    <t>School of Electrical Engineering</t>
  </si>
  <si>
    <t>FON</t>
  </si>
  <si>
    <t>Faculty of Organizational Sciences</t>
  </si>
  <si>
    <t>WP1- Upravljanje projektom</t>
  </si>
  <si>
    <t>WP2- Planiranje projekta</t>
  </si>
  <si>
    <t>WP3- Dizajniranje arhitekture sistema</t>
  </si>
  <si>
    <t>WP4- Postavljanje neophodne infrastrukture</t>
  </si>
  <si>
    <t>WP5- Razvoj veb sistema sa serverskim I klijentkim delom</t>
  </si>
  <si>
    <t>WP6-  Povezivanje sa "Google Maps" i "TomTom" bazama podataka</t>
  </si>
  <si>
    <t>WP7- Adaptiranje aplikacija za mobilne uredjaje (Android)</t>
  </si>
  <si>
    <t>WP8- Integracija i testiranje sistema</t>
  </si>
  <si>
    <t>WP9- Evaluacija I disiminacija</t>
  </si>
  <si>
    <t>133360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</si>
</sst>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wrapText="1"/>
    </xf>
    <xf numFmtId="164" fontId="8" fillId="0" borderId="15" xfId="0" applyNumberFormat="1" applyFont="1" applyFill="1" applyBorder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topLeftCell="A10" zoomScale="115" zoomScaleNormal="115" workbookViewId="0">
      <selection activeCell="L14" sqref="L14"/>
    </sheetView>
  </sheetViews>
  <sheetFormatPr defaultColWidth="11.453125" defaultRowHeight="14.5" x14ac:dyDescent="0.35"/>
  <cols>
    <col min="1" max="1" width="11.453125" customWidth="1"/>
    <col min="2" max="2" width="24.81640625" customWidth="1"/>
    <col min="3" max="3" width="14.81640625" customWidth="1"/>
    <col min="4" max="4" width="6" customWidth="1"/>
    <col min="5" max="5" width="5.54296875" customWidth="1"/>
    <col min="6" max="6" width="5.26953125" customWidth="1"/>
    <col min="7" max="7" width="5.1796875" customWidth="1"/>
    <col min="8" max="8" width="5.26953125" customWidth="1"/>
    <col min="9" max="9" width="7" customWidth="1"/>
    <col min="10" max="13" width="14.1796875" customWidth="1"/>
    <col min="14" max="14" width="15.1796875" customWidth="1"/>
    <col min="15" max="19" width="14.1796875" customWidth="1"/>
  </cols>
  <sheetData>
    <row r="1" spans="1:19" ht="25" x14ac:dyDescent="0.35">
      <c r="A1" s="1" t="s">
        <v>0</v>
      </c>
    </row>
    <row r="3" spans="1:19" x14ac:dyDescent="0.35">
      <c r="E3" s="64"/>
      <c r="F3" s="64"/>
      <c r="G3" s="64"/>
      <c r="H3" s="64"/>
      <c r="I3" s="64"/>
    </row>
    <row r="4" spans="1:19" x14ac:dyDescent="0.35">
      <c r="D4" s="2"/>
      <c r="E4" s="65" t="s">
        <v>1</v>
      </c>
      <c r="F4" s="66"/>
      <c r="G4" s="66"/>
      <c r="H4" s="66"/>
      <c r="I4" s="66"/>
      <c r="J4" s="3"/>
      <c r="L4" s="66" t="s">
        <v>2</v>
      </c>
      <c r="M4" s="66"/>
      <c r="N4" s="66"/>
      <c r="O4" s="4">
        <v>0.25</v>
      </c>
    </row>
    <row r="5" spans="1:19" x14ac:dyDescent="0.35">
      <c r="D5" s="2"/>
      <c r="E5" s="65" t="s">
        <v>3</v>
      </c>
      <c r="F5" s="66"/>
      <c r="G5" s="66"/>
      <c r="H5" s="66"/>
      <c r="I5" s="66"/>
      <c r="J5" s="3"/>
      <c r="L5" s="66" t="s">
        <v>4</v>
      </c>
      <c r="M5" s="66"/>
      <c r="N5" s="66"/>
      <c r="O5" s="4">
        <v>1</v>
      </c>
    </row>
    <row r="6" spans="1:19" x14ac:dyDescent="0.35">
      <c r="D6" s="2"/>
      <c r="E6" s="65" t="s">
        <v>5</v>
      </c>
      <c r="F6" s="66"/>
      <c r="G6" s="66"/>
      <c r="H6" s="66"/>
      <c r="I6" s="66"/>
      <c r="J6" s="3"/>
      <c r="L6" s="66" t="s">
        <v>6</v>
      </c>
      <c r="M6" s="66"/>
      <c r="N6" s="66"/>
      <c r="O6" s="5">
        <v>0.7</v>
      </c>
      <c r="P6" s="6" t="s">
        <v>7</v>
      </c>
      <c r="Q6" s="6"/>
    </row>
    <row r="7" spans="1:19" x14ac:dyDescent="0.35">
      <c r="E7" s="66" t="s">
        <v>8</v>
      </c>
      <c r="F7" s="66"/>
      <c r="G7" s="66"/>
      <c r="H7" s="66"/>
      <c r="I7" s="66"/>
      <c r="J7" s="3"/>
      <c r="L7" s="66" t="s">
        <v>9</v>
      </c>
      <c r="M7" s="66"/>
      <c r="N7" s="66"/>
      <c r="O7" s="4">
        <v>1</v>
      </c>
    </row>
    <row r="8" spans="1:19" x14ac:dyDescent="0.35">
      <c r="J8" s="2"/>
      <c r="O8" s="7"/>
    </row>
    <row r="9" spans="1:19" ht="15" thickBot="1" x14ac:dyDescent="0.4"/>
    <row r="10" spans="1:19" ht="16" thickBot="1" x14ac:dyDescent="0.4">
      <c r="A10" s="67" t="s">
        <v>10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8"/>
    </row>
    <row r="12" spans="1:19" ht="15.5" x14ac:dyDescent="0.35">
      <c r="D12" s="69" t="s">
        <v>11</v>
      </c>
      <c r="E12" s="69"/>
      <c r="F12" s="69"/>
      <c r="G12" s="69"/>
      <c r="H12" s="69"/>
      <c r="I12" s="69"/>
      <c r="J12" s="70" t="s">
        <v>12</v>
      </c>
      <c r="K12" s="70"/>
      <c r="L12" s="70"/>
      <c r="M12" s="70"/>
      <c r="N12" s="70"/>
      <c r="O12" s="70"/>
      <c r="P12" s="70"/>
      <c r="Q12" s="70"/>
      <c r="R12" s="70"/>
      <c r="S12" s="9"/>
    </row>
    <row r="13" spans="1:19" s="14" customFormat="1" ht="90" customHeight="1" x14ac:dyDescent="0.25">
      <c r="A13" s="63" t="s">
        <v>52</v>
      </c>
      <c r="B13" s="63"/>
      <c r="C13" s="63"/>
      <c r="D13" s="47" t="s">
        <v>61</v>
      </c>
      <c r="E13" s="10" t="s">
        <v>62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5">
      <c r="A14" s="58" t="s">
        <v>90</v>
      </c>
      <c r="B14" s="58"/>
      <c r="C14" s="58"/>
      <c r="D14" s="15">
        <v>8</v>
      </c>
      <c r="E14" s="15">
        <v>20</v>
      </c>
      <c r="F14" s="15"/>
      <c r="G14" s="15">
        <v>6</v>
      </c>
      <c r="H14" s="15">
        <v>4</v>
      </c>
      <c r="I14" s="16">
        <f>+SUM(D14:H14)</f>
        <v>38</v>
      </c>
      <c r="J14" s="17">
        <v>60600</v>
      </c>
      <c r="K14" s="74">
        <v>160466</v>
      </c>
      <c r="L14" s="17"/>
      <c r="M14" s="17"/>
      <c r="N14" s="17"/>
      <c r="O14" s="18">
        <f>+$O$4*(J14+K14-N14)</f>
        <v>55266.5</v>
      </c>
      <c r="P14" s="17"/>
      <c r="Q14" s="17">
        <f>+J14+K14+L14+M14+O14+P14</f>
        <v>276332.5</v>
      </c>
      <c r="R14" s="18"/>
      <c r="S14" s="18">
        <f>+Q14-R14</f>
        <v>276332.5</v>
      </c>
    </row>
    <row r="15" spans="1:19" x14ac:dyDescent="0.35">
      <c r="A15" s="58" t="s">
        <v>91</v>
      </c>
      <c r="B15" s="58"/>
      <c r="C15" s="58"/>
      <c r="D15" s="15">
        <v>2</v>
      </c>
      <c r="E15" s="15">
        <v>3</v>
      </c>
      <c r="F15" s="15"/>
      <c r="G15" s="15"/>
      <c r="H15" s="15"/>
      <c r="I15" s="16">
        <f t="shared" ref="I15:I23" si="0">+SUM(D15:H15)</f>
        <v>5</v>
      </c>
      <c r="J15" s="17">
        <v>7500</v>
      </c>
      <c r="K15" s="17"/>
      <c r="L15" s="17"/>
      <c r="M15" s="17"/>
      <c r="N15" s="17"/>
      <c r="O15" s="18">
        <f t="shared" ref="O15:O23" si="1">+$O$4*(J15+K15-N15)</f>
        <v>1875</v>
      </c>
      <c r="P15" s="17"/>
      <c r="Q15" s="17">
        <f t="shared" ref="Q15:Q23" si="2">+J15+K15+L15+M15+O15+P15</f>
        <v>9375</v>
      </c>
      <c r="R15" s="18"/>
      <c r="S15" s="18">
        <f t="shared" ref="S15:S23" si="3">+Q15-R15</f>
        <v>9375</v>
      </c>
    </row>
    <row r="16" spans="1:19" x14ac:dyDescent="0.35">
      <c r="A16" s="58" t="s">
        <v>92</v>
      </c>
      <c r="B16" s="58"/>
      <c r="C16" s="58"/>
      <c r="D16" s="15">
        <v>2</v>
      </c>
      <c r="E16" s="15">
        <v>8</v>
      </c>
      <c r="F16" s="15">
        <v>1</v>
      </c>
      <c r="G16" s="15">
        <v>1</v>
      </c>
      <c r="H16" s="15"/>
      <c r="I16" s="16">
        <f t="shared" si="0"/>
        <v>12</v>
      </c>
      <c r="J16" s="17">
        <v>19800</v>
      </c>
      <c r="K16" s="17"/>
      <c r="L16" s="17"/>
      <c r="M16" s="17"/>
      <c r="N16" s="17"/>
      <c r="O16" s="18">
        <f t="shared" si="1"/>
        <v>4950</v>
      </c>
      <c r="P16" s="17"/>
      <c r="Q16" s="17">
        <f t="shared" si="2"/>
        <v>24750</v>
      </c>
      <c r="R16" s="18"/>
      <c r="S16" s="18">
        <f t="shared" si="3"/>
        <v>24750</v>
      </c>
    </row>
    <row r="17" spans="1:20" x14ac:dyDescent="0.35">
      <c r="A17" s="58" t="s">
        <v>93</v>
      </c>
      <c r="B17" s="58"/>
      <c r="C17" s="58"/>
      <c r="D17" s="15"/>
      <c r="E17" s="15">
        <v>3</v>
      </c>
      <c r="F17" s="15">
        <v>7</v>
      </c>
      <c r="G17" s="15"/>
      <c r="H17" s="15"/>
      <c r="I17" s="16">
        <f t="shared" si="0"/>
        <v>10</v>
      </c>
      <c r="J17" s="17">
        <v>16450</v>
      </c>
      <c r="K17" s="17">
        <v>38570</v>
      </c>
      <c r="L17" s="17"/>
      <c r="M17" s="17"/>
      <c r="N17" s="17"/>
      <c r="O17" s="18">
        <f t="shared" si="1"/>
        <v>13755</v>
      </c>
      <c r="P17" s="17"/>
      <c r="Q17" s="17">
        <f t="shared" si="2"/>
        <v>68775</v>
      </c>
      <c r="R17" s="18"/>
      <c r="S17" s="18">
        <f t="shared" si="3"/>
        <v>68775</v>
      </c>
    </row>
    <row r="18" spans="1:20" x14ac:dyDescent="0.35">
      <c r="A18" s="58" t="s">
        <v>94</v>
      </c>
      <c r="B18" s="58"/>
      <c r="C18" s="58"/>
      <c r="D18" s="15">
        <v>2</v>
      </c>
      <c r="E18" s="15">
        <v>24</v>
      </c>
      <c r="F18" s="15">
        <v>2</v>
      </c>
      <c r="G18" s="15">
        <v>2</v>
      </c>
      <c r="H18" s="15">
        <v>2</v>
      </c>
      <c r="I18" s="16">
        <f t="shared" si="0"/>
        <v>32</v>
      </c>
      <c r="J18" s="17">
        <v>60900</v>
      </c>
      <c r="K18" s="17">
        <v>19924</v>
      </c>
      <c r="L18" s="17"/>
      <c r="M18" s="17"/>
      <c r="N18" s="17"/>
      <c r="O18" s="18">
        <f t="shared" si="1"/>
        <v>20206</v>
      </c>
      <c r="P18" s="17"/>
      <c r="Q18" s="17">
        <f t="shared" si="2"/>
        <v>101030</v>
      </c>
      <c r="R18" s="18"/>
      <c r="S18" s="18">
        <f t="shared" si="3"/>
        <v>101030</v>
      </c>
    </row>
    <row r="19" spans="1:20" x14ac:dyDescent="0.35">
      <c r="A19" s="58" t="s">
        <v>95</v>
      </c>
      <c r="B19" s="58"/>
      <c r="C19" s="58"/>
      <c r="D19" s="15"/>
      <c r="E19" s="15">
        <v>12</v>
      </c>
      <c r="F19" s="15">
        <v>1</v>
      </c>
      <c r="G19" s="15"/>
      <c r="H19" s="15">
        <v>2</v>
      </c>
      <c r="I19" s="16">
        <f t="shared" si="0"/>
        <v>15</v>
      </c>
      <c r="J19" s="17">
        <v>47250</v>
      </c>
      <c r="K19" s="17">
        <v>55370</v>
      </c>
      <c r="L19" s="17">
        <v>5000</v>
      </c>
      <c r="M19" s="17"/>
      <c r="N19" s="17"/>
      <c r="O19" s="18">
        <f>+$O$4*(J19+K19-N19)</f>
        <v>25655</v>
      </c>
      <c r="P19" s="17"/>
      <c r="Q19" s="17">
        <f>+J19+K19+L19+M19+O19+P19</f>
        <v>133275</v>
      </c>
      <c r="R19" s="18"/>
      <c r="S19" s="18">
        <f t="shared" si="3"/>
        <v>133275</v>
      </c>
    </row>
    <row r="20" spans="1:20" x14ac:dyDescent="0.35">
      <c r="A20" s="58" t="s">
        <v>96</v>
      </c>
      <c r="B20" s="58"/>
      <c r="C20" s="58"/>
      <c r="D20" s="15"/>
      <c r="E20" s="15">
        <v>12</v>
      </c>
      <c r="F20" s="15">
        <v>3</v>
      </c>
      <c r="G20" s="15"/>
      <c r="H20" s="15">
        <v>3</v>
      </c>
      <c r="I20" s="16">
        <f t="shared" si="0"/>
        <v>18</v>
      </c>
      <c r="J20" s="17">
        <v>29700</v>
      </c>
      <c r="K20" s="17"/>
      <c r="L20" s="17"/>
      <c r="M20" s="17"/>
      <c r="N20" s="17"/>
      <c r="O20" s="18">
        <f t="shared" si="1"/>
        <v>7425</v>
      </c>
      <c r="P20" s="17"/>
      <c r="Q20" s="17">
        <f t="shared" si="2"/>
        <v>37125</v>
      </c>
      <c r="R20" s="18"/>
      <c r="S20" s="18">
        <f t="shared" si="3"/>
        <v>37125</v>
      </c>
    </row>
    <row r="21" spans="1:20" x14ac:dyDescent="0.35">
      <c r="A21" s="58" t="s">
        <v>97</v>
      </c>
      <c r="B21" s="58"/>
      <c r="C21" s="58"/>
      <c r="D21" s="15">
        <v>3</v>
      </c>
      <c r="E21" s="15">
        <v>12</v>
      </c>
      <c r="F21" s="15"/>
      <c r="G21" s="15"/>
      <c r="H21" s="15"/>
      <c r="I21" s="16">
        <f t="shared" si="0"/>
        <v>15</v>
      </c>
      <c r="J21" s="17">
        <v>24750</v>
      </c>
      <c r="K21" s="17"/>
      <c r="L21" s="17"/>
      <c r="M21" s="17"/>
      <c r="N21" s="17"/>
      <c r="O21" s="18">
        <f t="shared" si="1"/>
        <v>6187.5</v>
      </c>
      <c r="P21" s="17"/>
      <c r="Q21" s="17">
        <f t="shared" si="2"/>
        <v>30937.5</v>
      </c>
      <c r="R21" s="18"/>
      <c r="S21" s="18">
        <f t="shared" si="3"/>
        <v>30937.5</v>
      </c>
    </row>
    <row r="22" spans="1:20" x14ac:dyDescent="0.35">
      <c r="A22" s="58" t="s">
        <v>98</v>
      </c>
      <c r="B22" s="58"/>
      <c r="C22" s="58"/>
      <c r="D22" s="15">
        <v>1</v>
      </c>
      <c r="E22" s="15">
        <v>4</v>
      </c>
      <c r="F22" s="15">
        <v>1</v>
      </c>
      <c r="G22" s="15"/>
      <c r="H22" s="15">
        <v>4</v>
      </c>
      <c r="I22" s="16">
        <f t="shared" si="0"/>
        <v>10</v>
      </c>
      <c r="J22" s="17">
        <v>15900</v>
      </c>
      <c r="K22" s="17">
        <v>3334</v>
      </c>
      <c r="L22" s="17"/>
      <c r="M22" s="17"/>
      <c r="N22" s="17"/>
      <c r="O22" s="18">
        <f t="shared" si="1"/>
        <v>4808.5</v>
      </c>
      <c r="P22" s="17"/>
      <c r="Q22" s="17">
        <f t="shared" si="2"/>
        <v>24042.5</v>
      </c>
      <c r="R22" s="18"/>
      <c r="S22" s="18">
        <f t="shared" si="3"/>
        <v>24042.5</v>
      </c>
    </row>
    <row r="23" spans="1:20" x14ac:dyDescent="0.35">
      <c r="A23" s="58" t="s">
        <v>42</v>
      </c>
      <c r="B23" s="58"/>
      <c r="C23" s="58"/>
      <c r="D23" s="15"/>
      <c r="E23" s="15"/>
      <c r="F23" s="15"/>
      <c r="G23" s="15"/>
      <c r="H23" s="15"/>
      <c r="I23" s="16">
        <f t="shared" si="0"/>
        <v>0</v>
      </c>
      <c r="J23" s="17"/>
      <c r="K23" s="17"/>
      <c r="L23" s="17"/>
      <c r="M23" s="17"/>
      <c r="N23" s="17"/>
      <c r="O23" s="18">
        <f t="shared" si="1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35">
      <c r="A24" s="62" t="s">
        <v>18</v>
      </c>
      <c r="B24" s="62"/>
      <c r="C24" s="62"/>
      <c r="D24" s="15">
        <f>SUM(D14:D23)</f>
        <v>18</v>
      </c>
      <c r="E24" s="15">
        <f t="shared" ref="E24:I24" si="4">SUM(E14:E23)</f>
        <v>98</v>
      </c>
      <c r="F24" s="15">
        <f t="shared" si="4"/>
        <v>15</v>
      </c>
      <c r="G24" s="15">
        <f t="shared" si="4"/>
        <v>9</v>
      </c>
      <c r="H24" s="15">
        <f t="shared" si="4"/>
        <v>15</v>
      </c>
      <c r="I24" s="19">
        <f t="shared" si="4"/>
        <v>155</v>
      </c>
      <c r="J24" s="20">
        <f>SUM(J14:J23)</f>
        <v>282850</v>
      </c>
      <c r="K24" s="20">
        <f>SUM(K14:K23)</f>
        <v>277664</v>
      </c>
      <c r="L24" s="20">
        <f t="shared" ref="L24:S24" si="5">SUM(L14:L23)</f>
        <v>5000</v>
      </c>
      <c r="M24" s="20">
        <f t="shared" si="5"/>
        <v>0</v>
      </c>
      <c r="N24" s="20">
        <f t="shared" si="5"/>
        <v>0</v>
      </c>
      <c r="O24" s="20">
        <f t="shared" si="5"/>
        <v>140128.5</v>
      </c>
      <c r="P24" s="20">
        <f t="shared" si="5"/>
        <v>0</v>
      </c>
      <c r="Q24" s="20">
        <f t="shared" si="5"/>
        <v>705642.5</v>
      </c>
      <c r="R24" s="21">
        <f t="shared" si="5"/>
        <v>0</v>
      </c>
      <c r="S24" s="22">
        <f t="shared" si="5"/>
        <v>705642.5</v>
      </c>
      <c r="T24" s="23"/>
    </row>
    <row r="25" spans="1:20" x14ac:dyDescent="0.3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1824.8387096774193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5">
      <c r="A27" s="30"/>
      <c r="S27" s="31"/>
    </row>
    <row r="28" spans="1:20" x14ac:dyDescent="0.35">
      <c r="A28" s="61" t="s">
        <v>30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20" x14ac:dyDescent="0.3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5">
      <c r="A31" s="54" t="str">
        <f>CONCATENATE("participant"," ",J6)</f>
        <v xml:space="preserve">participant </v>
      </c>
      <c r="B31" s="55"/>
      <c r="C31" s="33" t="s">
        <v>32</v>
      </c>
      <c r="D31" s="58" t="s">
        <v>33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20" ht="36" customHeight="1" x14ac:dyDescent="0.35">
      <c r="A32" s="48" t="s">
        <v>34</v>
      </c>
      <c r="B32" s="48"/>
      <c r="C32" s="73" t="s">
        <v>99</v>
      </c>
      <c r="D32" s="60" t="s">
        <v>58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S32" s="31"/>
    </row>
    <row r="33" spans="1:19" ht="29.25" customHeight="1" x14ac:dyDescent="0.35">
      <c r="A33" s="48" t="s">
        <v>35</v>
      </c>
      <c r="B33" s="48"/>
      <c r="C33" s="34">
        <v>111804</v>
      </c>
      <c r="D33" s="53" t="s">
        <v>59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S33" s="31"/>
    </row>
    <row r="34" spans="1:19" ht="31.5" customHeight="1" x14ac:dyDescent="0.35">
      <c r="A34" s="48" t="s">
        <v>36</v>
      </c>
      <c r="B34" s="48"/>
      <c r="C34" s="34">
        <v>32500</v>
      </c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S34" s="31"/>
    </row>
    <row r="35" spans="1:19" s="35" customFormat="1" x14ac:dyDescent="0.3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3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35">
      <c r="A37" s="54" t="str">
        <f>CONCATENATE("participant"," ",C9)</f>
        <v xml:space="preserve">participant </v>
      </c>
      <c r="B37" s="55"/>
      <c r="C37" s="33" t="s">
        <v>32</v>
      </c>
      <c r="D37" s="56" t="s">
        <v>33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</row>
    <row r="38" spans="1:19" ht="27.75" customHeight="1" x14ac:dyDescent="0.35">
      <c r="A38" s="48" t="s">
        <v>37</v>
      </c>
      <c r="B38" s="48"/>
      <c r="C38" s="34">
        <v>5000</v>
      </c>
      <c r="D38" s="52" t="s">
        <v>60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S38" s="31"/>
    </row>
    <row r="39" spans="1:19" ht="25.5" customHeight="1" x14ac:dyDescent="0.35">
      <c r="A39" s="48" t="s">
        <v>38</v>
      </c>
      <c r="B39" s="48"/>
      <c r="C39" s="34"/>
      <c r="D39" s="49" t="s">
        <v>39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1"/>
      <c r="S39" s="31"/>
    </row>
    <row r="40" spans="1:19" ht="26.25" customHeight="1" x14ac:dyDescent="0.35">
      <c r="A40" s="48" t="s">
        <v>40</v>
      </c>
      <c r="B40" s="48"/>
      <c r="C40" s="34"/>
      <c r="D40" s="52" t="s">
        <v>41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S40" s="31"/>
    </row>
  </sheetData>
  <protectedRanges>
    <protectedRange sqref="C32:P40 D14:H23 P14:P23 R14:S23 O6 J14:J23 L14:N23 K15:K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topLeftCell="A4" zoomScale="130" zoomScaleNormal="130" workbookViewId="0">
      <selection activeCell="J6" sqref="J6"/>
    </sheetView>
  </sheetViews>
  <sheetFormatPr defaultRowHeight="14.5" x14ac:dyDescent="0.35"/>
  <cols>
    <col min="2" max="2" width="9.26953125" customWidth="1"/>
    <col min="4" max="4" width="27.26953125" customWidth="1"/>
    <col min="5" max="5" width="12.54296875" customWidth="1"/>
    <col min="6" max="6" width="30.1796875" customWidth="1"/>
    <col min="7" max="7" width="17.7265625" bestFit="1" customWidth="1"/>
  </cols>
  <sheetData>
    <row r="1" spans="2:16" ht="15" thickBot="1" x14ac:dyDescent="0.4"/>
    <row r="2" spans="2:16" ht="19" thickBot="1" x14ac:dyDescent="0.5">
      <c r="B2" s="71" t="s">
        <v>43</v>
      </c>
      <c r="C2" s="72"/>
      <c r="D2" s="42">
        <f>SUM(P5:P35)</f>
        <v>133360</v>
      </c>
    </row>
    <row r="4" spans="2:16" ht="161" x14ac:dyDescent="0.35">
      <c r="B4" s="40" t="s">
        <v>51</v>
      </c>
      <c r="C4" s="40" t="s">
        <v>44</v>
      </c>
      <c r="D4" s="40" t="s">
        <v>45</v>
      </c>
      <c r="E4" s="39" t="s">
        <v>46</v>
      </c>
      <c r="F4" s="43" t="s">
        <v>53</v>
      </c>
      <c r="G4" s="43" t="s">
        <v>54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55</v>
      </c>
      <c r="N4" s="10" t="s">
        <v>56</v>
      </c>
      <c r="O4" s="10" t="s">
        <v>57</v>
      </c>
      <c r="P4" s="45" t="s">
        <v>50</v>
      </c>
    </row>
    <row r="5" spans="2:16" x14ac:dyDescent="0.35">
      <c r="B5" s="38" t="s">
        <v>64</v>
      </c>
      <c r="C5" s="38" t="s">
        <v>65</v>
      </c>
      <c r="D5" s="38" t="s">
        <v>66</v>
      </c>
      <c r="E5" s="38" t="s">
        <v>67</v>
      </c>
      <c r="F5" s="38" t="s">
        <v>68</v>
      </c>
      <c r="G5" s="38" t="s">
        <v>69</v>
      </c>
      <c r="H5" s="38">
        <v>4</v>
      </c>
      <c r="I5" s="38"/>
      <c r="J5" s="38"/>
      <c r="K5" s="38"/>
      <c r="L5" s="38"/>
      <c r="M5" s="38">
        <v>4</v>
      </c>
      <c r="N5" s="38">
        <v>3200</v>
      </c>
      <c r="O5" s="38">
        <v>960</v>
      </c>
      <c r="P5" s="38">
        <f>N5+O5</f>
        <v>4160</v>
      </c>
    </row>
    <row r="6" spans="2:16" x14ac:dyDescent="0.35">
      <c r="B6" s="38" t="s">
        <v>64</v>
      </c>
      <c r="C6" s="38" t="s">
        <v>70</v>
      </c>
      <c r="D6" s="38" t="s">
        <v>71</v>
      </c>
      <c r="E6" s="38" t="s">
        <v>72</v>
      </c>
      <c r="F6" s="38" t="s">
        <v>73</v>
      </c>
      <c r="G6" s="38" t="s">
        <v>69</v>
      </c>
      <c r="H6" s="38">
        <v>4</v>
      </c>
      <c r="I6" s="38"/>
      <c r="J6" s="38"/>
      <c r="K6" s="38"/>
      <c r="L6" s="38"/>
      <c r="M6" s="38">
        <v>4</v>
      </c>
      <c r="N6" s="38">
        <v>4000</v>
      </c>
      <c r="O6" s="38">
        <v>960</v>
      </c>
      <c r="P6" s="38">
        <f t="shared" ref="P6:P35" si="0">N6+O6</f>
        <v>4960</v>
      </c>
    </row>
    <row r="7" spans="2:16" x14ac:dyDescent="0.35">
      <c r="B7" s="38" t="s">
        <v>74</v>
      </c>
      <c r="C7" s="38" t="s">
        <v>75</v>
      </c>
      <c r="D7" s="38" t="s">
        <v>76</v>
      </c>
      <c r="E7" s="38" t="s">
        <v>67</v>
      </c>
      <c r="F7" s="38" t="s">
        <v>68</v>
      </c>
      <c r="G7" s="38" t="s">
        <v>69</v>
      </c>
      <c r="H7" s="38">
        <v>8</v>
      </c>
      <c r="I7" s="38"/>
      <c r="J7" s="38"/>
      <c r="K7" s="38"/>
      <c r="L7" s="38"/>
      <c r="M7" s="38">
        <v>14</v>
      </c>
      <c r="N7" s="38">
        <v>6400</v>
      </c>
      <c r="O7" s="38">
        <v>8320</v>
      </c>
      <c r="P7" s="38">
        <f t="shared" si="0"/>
        <v>14720</v>
      </c>
    </row>
    <row r="8" spans="2:16" x14ac:dyDescent="0.35">
      <c r="B8" s="38" t="s">
        <v>77</v>
      </c>
      <c r="C8" s="38" t="s">
        <v>65</v>
      </c>
      <c r="D8" s="46" t="s">
        <v>66</v>
      </c>
      <c r="E8" s="46" t="s">
        <v>67</v>
      </c>
      <c r="F8" s="46" t="s">
        <v>68</v>
      </c>
      <c r="G8" s="46" t="s">
        <v>69</v>
      </c>
      <c r="H8" s="38">
        <v>8</v>
      </c>
      <c r="I8" s="38"/>
      <c r="J8" s="38"/>
      <c r="K8" s="38"/>
      <c r="L8" s="38"/>
      <c r="M8" s="38">
        <v>20</v>
      </c>
      <c r="N8" s="38">
        <v>6400</v>
      </c>
      <c r="O8" s="38">
        <v>12160</v>
      </c>
      <c r="P8" s="38">
        <f t="shared" si="0"/>
        <v>18560</v>
      </c>
    </row>
    <row r="9" spans="2:16" x14ac:dyDescent="0.35">
      <c r="B9" s="38" t="s">
        <v>77</v>
      </c>
      <c r="C9" s="38" t="s">
        <v>70</v>
      </c>
      <c r="D9" s="46" t="s">
        <v>71</v>
      </c>
      <c r="E9" s="46" t="s">
        <v>72</v>
      </c>
      <c r="F9" s="46" t="s">
        <v>73</v>
      </c>
      <c r="G9" s="46" t="s">
        <v>69</v>
      </c>
      <c r="H9" s="38">
        <v>8</v>
      </c>
      <c r="I9" s="38"/>
      <c r="J9" s="38"/>
      <c r="K9" s="38"/>
      <c r="L9" s="38"/>
      <c r="M9" s="38">
        <v>20</v>
      </c>
      <c r="N9" s="38">
        <v>8000</v>
      </c>
      <c r="O9" s="38">
        <v>12160</v>
      </c>
      <c r="P9" s="38">
        <f t="shared" si="0"/>
        <v>20160</v>
      </c>
    </row>
    <row r="10" spans="2:16" x14ac:dyDescent="0.35">
      <c r="B10" s="38" t="s">
        <v>63</v>
      </c>
      <c r="C10" s="38" t="s">
        <v>86</v>
      </c>
      <c r="D10" s="38" t="s">
        <v>87</v>
      </c>
      <c r="E10" s="38" t="s">
        <v>80</v>
      </c>
      <c r="F10" s="38" t="s">
        <v>69</v>
      </c>
      <c r="G10" s="38" t="s">
        <v>68</v>
      </c>
      <c r="H10" s="38">
        <v>5</v>
      </c>
      <c r="I10" s="38">
        <v>2</v>
      </c>
      <c r="J10" s="38">
        <v>2</v>
      </c>
      <c r="K10" s="38">
        <v>2</v>
      </c>
      <c r="L10" s="38">
        <v>1</v>
      </c>
      <c r="M10" s="38">
        <v>7</v>
      </c>
      <c r="N10" s="38">
        <v>9600</v>
      </c>
      <c r="O10" s="38">
        <v>14400</v>
      </c>
      <c r="P10" s="38">
        <f t="shared" si="0"/>
        <v>24000</v>
      </c>
    </row>
    <row r="11" spans="2:16" x14ac:dyDescent="0.35">
      <c r="B11" s="38" t="s">
        <v>63</v>
      </c>
      <c r="C11" s="38" t="s">
        <v>86</v>
      </c>
      <c r="D11" s="46" t="s">
        <v>87</v>
      </c>
      <c r="E11" s="46" t="s">
        <v>80</v>
      </c>
      <c r="F11" s="38" t="s">
        <v>69</v>
      </c>
      <c r="G11" s="46" t="s">
        <v>73</v>
      </c>
      <c r="H11" s="46">
        <v>5</v>
      </c>
      <c r="I11" s="46">
        <v>2</v>
      </c>
      <c r="J11" s="46">
        <v>2</v>
      </c>
      <c r="K11" s="46">
        <v>2</v>
      </c>
      <c r="L11" s="46">
        <v>1</v>
      </c>
      <c r="M11" s="46">
        <v>7</v>
      </c>
      <c r="N11" s="46">
        <v>12000</v>
      </c>
      <c r="O11" s="46">
        <v>10800</v>
      </c>
      <c r="P11" s="38">
        <f t="shared" si="0"/>
        <v>22800</v>
      </c>
    </row>
    <row r="12" spans="2:16" x14ac:dyDescent="0.35">
      <c r="B12" s="46" t="s">
        <v>63</v>
      </c>
      <c r="C12" s="46" t="s">
        <v>86</v>
      </c>
      <c r="D12" s="46" t="s">
        <v>87</v>
      </c>
      <c r="E12" s="46" t="s">
        <v>80</v>
      </c>
      <c r="F12" s="46" t="s">
        <v>69</v>
      </c>
      <c r="G12" s="46" t="s">
        <v>68</v>
      </c>
      <c r="H12" s="46">
        <v>5</v>
      </c>
      <c r="I12" s="46">
        <v>2</v>
      </c>
      <c r="J12" s="46">
        <v>2</v>
      </c>
      <c r="K12" s="46">
        <v>2</v>
      </c>
      <c r="L12" s="46">
        <v>1</v>
      </c>
      <c r="M12" s="46">
        <v>7</v>
      </c>
      <c r="N12" s="46">
        <v>9600</v>
      </c>
      <c r="O12" s="46">
        <v>14400</v>
      </c>
      <c r="P12" s="38">
        <f t="shared" si="0"/>
        <v>24000</v>
      </c>
    </row>
    <row r="13" spans="2:16" x14ac:dyDescent="0.3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3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3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3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3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3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3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3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3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3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3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3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3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3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3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3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3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3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3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3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3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3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3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zoomScale="130" zoomScaleNormal="130" workbookViewId="0">
      <selection activeCell="B12" sqref="B12"/>
    </sheetView>
  </sheetViews>
  <sheetFormatPr defaultRowHeight="14.5" x14ac:dyDescent="0.35"/>
  <cols>
    <col min="2" max="2" width="18.54296875" customWidth="1"/>
    <col min="3" max="3" width="11.1796875" customWidth="1"/>
    <col min="4" max="4" width="30" customWidth="1"/>
    <col min="5" max="5" width="12.1796875" customWidth="1"/>
    <col min="6" max="6" width="66.1796875" customWidth="1"/>
    <col min="7" max="7" width="34.26953125" bestFit="1" customWidth="1"/>
    <col min="9" max="9" width="12" bestFit="1" customWidth="1"/>
  </cols>
  <sheetData>
    <row r="1" spans="2:9" ht="15" thickBot="1" x14ac:dyDescent="0.4"/>
    <row r="2" spans="2:9" ht="19" thickBot="1" x14ac:dyDescent="0.5">
      <c r="B2" s="71" t="s">
        <v>43</v>
      </c>
      <c r="C2" s="72"/>
      <c r="D2" s="42">
        <f>SUM(I5:I35)</f>
        <v>111804</v>
      </c>
    </row>
    <row r="4" spans="2:9" ht="29" x14ac:dyDescent="0.35">
      <c r="B4" s="40" t="s">
        <v>51</v>
      </c>
      <c r="C4" s="40" t="s">
        <v>44</v>
      </c>
      <c r="D4" s="40" t="s">
        <v>45</v>
      </c>
      <c r="E4" s="39" t="s">
        <v>46</v>
      </c>
      <c r="F4" s="39" t="s">
        <v>47</v>
      </c>
      <c r="G4" s="39" t="s">
        <v>49</v>
      </c>
      <c r="H4" s="39" t="s">
        <v>48</v>
      </c>
      <c r="I4" s="41" t="s">
        <v>50</v>
      </c>
    </row>
    <row r="5" spans="2:9" x14ac:dyDescent="0.35">
      <c r="B5" s="38" t="s">
        <v>64</v>
      </c>
      <c r="C5" s="38" t="s">
        <v>78</v>
      </c>
      <c r="D5" s="38" t="s">
        <v>79</v>
      </c>
      <c r="E5" s="38" t="s">
        <v>80</v>
      </c>
      <c r="F5" s="38" t="s">
        <v>81</v>
      </c>
      <c r="G5" s="38">
        <v>2000</v>
      </c>
      <c r="H5" s="38">
        <v>6</v>
      </c>
      <c r="I5" s="38">
        <f>G5*H5</f>
        <v>12000</v>
      </c>
    </row>
    <row r="6" spans="2:9" x14ac:dyDescent="0.35">
      <c r="B6" s="46" t="s">
        <v>64</v>
      </c>
      <c r="C6" s="46" t="s">
        <v>78</v>
      </c>
      <c r="D6" s="46" t="s">
        <v>79</v>
      </c>
      <c r="E6" s="46" t="s">
        <v>80</v>
      </c>
      <c r="F6" s="38" t="s">
        <v>82</v>
      </c>
      <c r="G6" s="38">
        <v>100</v>
      </c>
      <c r="H6" s="38">
        <v>10</v>
      </c>
      <c r="I6" s="38">
        <f t="shared" ref="I6:I35" si="0">G6*H6</f>
        <v>1000</v>
      </c>
    </row>
    <row r="7" spans="2:9" x14ac:dyDescent="0.35">
      <c r="B7" s="38" t="s">
        <v>64</v>
      </c>
      <c r="C7" s="38" t="s">
        <v>65</v>
      </c>
      <c r="D7" s="38" t="s">
        <v>66</v>
      </c>
      <c r="E7" s="38" t="s">
        <v>67</v>
      </c>
      <c r="F7" s="38" t="s">
        <v>83</v>
      </c>
      <c r="G7" s="38">
        <v>1300</v>
      </c>
      <c r="H7" s="38">
        <v>2</v>
      </c>
      <c r="I7" s="38">
        <f t="shared" si="0"/>
        <v>2600</v>
      </c>
    </row>
    <row r="8" spans="2:9" x14ac:dyDescent="0.35">
      <c r="B8" s="38" t="s">
        <v>64</v>
      </c>
      <c r="C8" s="38" t="s">
        <v>70</v>
      </c>
      <c r="D8" s="38" t="s">
        <v>71</v>
      </c>
      <c r="E8" s="38" t="s">
        <v>72</v>
      </c>
      <c r="F8" s="46" t="s">
        <v>83</v>
      </c>
      <c r="G8" s="46">
        <v>1300</v>
      </c>
      <c r="H8" s="38">
        <v>2</v>
      </c>
      <c r="I8" s="38">
        <f t="shared" si="0"/>
        <v>2600</v>
      </c>
    </row>
    <row r="9" spans="2:9" x14ac:dyDescent="0.35">
      <c r="B9" s="38" t="s">
        <v>77</v>
      </c>
      <c r="C9" s="38" t="s">
        <v>65</v>
      </c>
      <c r="D9" s="46" t="s">
        <v>66</v>
      </c>
      <c r="E9" s="46" t="s">
        <v>67</v>
      </c>
      <c r="F9" s="46" t="s">
        <v>83</v>
      </c>
      <c r="G9" s="46">
        <v>1300</v>
      </c>
      <c r="H9" s="38">
        <v>4</v>
      </c>
      <c r="I9" s="38">
        <f t="shared" si="0"/>
        <v>5200</v>
      </c>
    </row>
    <row r="10" spans="2:9" x14ac:dyDescent="0.35">
      <c r="B10" s="38" t="s">
        <v>77</v>
      </c>
      <c r="C10" s="38" t="s">
        <v>70</v>
      </c>
      <c r="D10" s="46" t="s">
        <v>71</v>
      </c>
      <c r="E10" s="46" t="s">
        <v>72</v>
      </c>
      <c r="F10" s="46" t="s">
        <v>83</v>
      </c>
      <c r="G10" s="46">
        <v>1300</v>
      </c>
      <c r="H10" s="38">
        <v>4</v>
      </c>
      <c r="I10" s="38">
        <f t="shared" si="0"/>
        <v>5200</v>
      </c>
    </row>
    <row r="11" spans="2:9" x14ac:dyDescent="0.35">
      <c r="B11" s="38" t="s">
        <v>74</v>
      </c>
      <c r="C11" s="38" t="s">
        <v>75</v>
      </c>
      <c r="D11" s="38" t="s">
        <v>76</v>
      </c>
      <c r="E11" s="46" t="s">
        <v>67</v>
      </c>
      <c r="F11" s="46" t="s">
        <v>83</v>
      </c>
      <c r="G11" s="46">
        <v>1301</v>
      </c>
      <c r="H11" s="38">
        <v>4</v>
      </c>
      <c r="I11" s="38">
        <f t="shared" si="0"/>
        <v>5204</v>
      </c>
    </row>
    <row r="12" spans="2:9" x14ac:dyDescent="0.35">
      <c r="B12" s="38" t="s">
        <v>63</v>
      </c>
      <c r="C12" s="38" t="s">
        <v>86</v>
      </c>
      <c r="D12" s="46" t="s">
        <v>87</v>
      </c>
      <c r="E12" s="38" t="s">
        <v>80</v>
      </c>
      <c r="F12" s="46" t="s">
        <v>83</v>
      </c>
      <c r="G12" s="38">
        <v>1300</v>
      </c>
      <c r="H12" s="38">
        <v>50</v>
      </c>
      <c r="I12" s="38">
        <f t="shared" si="0"/>
        <v>65000</v>
      </c>
    </row>
    <row r="13" spans="2:9" x14ac:dyDescent="0.35">
      <c r="B13" s="46" t="s">
        <v>63</v>
      </c>
      <c r="C13" s="38" t="s">
        <v>88</v>
      </c>
      <c r="D13" s="38" t="s">
        <v>89</v>
      </c>
      <c r="E13" s="38" t="s">
        <v>80</v>
      </c>
      <c r="F13" s="46" t="s">
        <v>83</v>
      </c>
      <c r="G13" s="38">
        <v>1300</v>
      </c>
      <c r="H13" s="38">
        <v>10</v>
      </c>
      <c r="I13" s="38">
        <f t="shared" si="0"/>
        <v>13000</v>
      </c>
    </row>
    <row r="14" spans="2:9" x14ac:dyDescent="0.3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D6" sqref="D6"/>
    </sheetView>
  </sheetViews>
  <sheetFormatPr defaultRowHeight="14.5" x14ac:dyDescent="0.35"/>
  <cols>
    <col min="2" max="2" width="18.54296875" customWidth="1"/>
    <col min="4" max="4" width="22" customWidth="1"/>
    <col min="5" max="5" width="12.26953125" customWidth="1"/>
    <col min="6" max="6" width="87" customWidth="1"/>
    <col min="7" max="7" width="34.26953125" bestFit="1" customWidth="1"/>
    <col min="9" max="9" width="12" bestFit="1" customWidth="1"/>
  </cols>
  <sheetData>
    <row r="1" spans="2:9" ht="15" thickBot="1" x14ac:dyDescent="0.4"/>
    <row r="2" spans="2:9" ht="19" thickBot="1" x14ac:dyDescent="0.5">
      <c r="B2" s="71" t="s">
        <v>43</v>
      </c>
      <c r="C2" s="72"/>
      <c r="D2" s="42">
        <f>SUM(I5:I35)</f>
        <v>5000</v>
      </c>
    </row>
    <row r="4" spans="2:9" ht="43.5" x14ac:dyDescent="0.35">
      <c r="B4" s="40" t="s">
        <v>51</v>
      </c>
      <c r="C4" s="40" t="s">
        <v>44</v>
      </c>
      <c r="D4" s="40" t="s">
        <v>45</v>
      </c>
      <c r="E4" s="39" t="s">
        <v>46</v>
      </c>
      <c r="F4" s="39" t="s">
        <v>47</v>
      </c>
      <c r="G4" s="39" t="s">
        <v>49</v>
      </c>
      <c r="H4" s="39" t="s">
        <v>48</v>
      </c>
      <c r="I4" s="41" t="s">
        <v>50</v>
      </c>
    </row>
    <row r="5" spans="2:9" x14ac:dyDescent="0.35">
      <c r="B5" s="38" t="s">
        <v>77</v>
      </c>
      <c r="C5" s="38" t="s">
        <v>70</v>
      </c>
      <c r="D5" s="46" t="s">
        <v>71</v>
      </c>
      <c r="E5" s="38" t="s">
        <v>72</v>
      </c>
      <c r="F5" s="38" t="s">
        <v>84</v>
      </c>
      <c r="G5" s="38">
        <v>3000</v>
      </c>
      <c r="H5" s="38">
        <v>1</v>
      </c>
      <c r="I5" s="38">
        <f>G5*H5</f>
        <v>3000</v>
      </c>
    </row>
    <row r="6" spans="2:9" x14ac:dyDescent="0.35">
      <c r="B6" s="38" t="s">
        <v>77</v>
      </c>
      <c r="C6" s="38" t="s">
        <v>65</v>
      </c>
      <c r="D6" s="46" t="s">
        <v>66</v>
      </c>
      <c r="E6" s="38" t="s">
        <v>67</v>
      </c>
      <c r="F6" s="46" t="s">
        <v>85</v>
      </c>
      <c r="G6" s="38">
        <v>2000</v>
      </c>
      <c r="H6" s="38">
        <v>1</v>
      </c>
      <c r="I6" s="38">
        <f t="shared" ref="I6:I35" si="0">G6*H6</f>
        <v>2000</v>
      </c>
    </row>
    <row r="7" spans="2:9" x14ac:dyDescent="0.3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3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3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3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3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3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3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3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MATIJA</cp:lastModifiedBy>
  <cp:lastPrinted>2014-02-27T12:39:20Z</cp:lastPrinted>
  <dcterms:created xsi:type="dcterms:W3CDTF">2014-02-27T12:37:14Z</dcterms:created>
  <dcterms:modified xsi:type="dcterms:W3CDTF">2021-04-29T00:06:22Z</dcterms:modified>
</cp:coreProperties>
</file>