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avA\"/>
    </mc:Choice>
  </mc:AlternateContent>
  <bookViews>
    <workbookView xWindow="120" yWindow="75" windowWidth="18960" windowHeight="11580"/>
  </bookViews>
  <sheets>
    <sheet name="Лист1" sheetId="1" r:id="rId1"/>
    <sheet name="Sheet 2" sheetId="2" r:id="rId2"/>
    <sheet name="Sheet 3" sheetId="3" r:id="rId3"/>
  </sheets>
  <calcPr calcId="162913"/>
</workbook>
</file>

<file path=xl/calcChain.xml><?xml version="1.0" encoding="utf-8"?>
<calcChain xmlns="http://schemas.openxmlformats.org/spreadsheetml/2006/main">
  <c r="E81" i="1" l="1"/>
  <c r="F26" i="1"/>
  <c r="C49" i="1" l="1"/>
  <c r="C60" i="1" l="1"/>
  <c r="E79" i="1"/>
  <c r="G33" i="1"/>
  <c r="F35" i="1"/>
  <c r="D91" i="1"/>
  <c r="E27" i="1"/>
  <c r="E26" i="1"/>
  <c r="G37" i="1"/>
  <c r="F27" i="1"/>
  <c r="D99" i="1"/>
  <c r="J48" i="1"/>
  <c r="J46" i="1"/>
  <c r="I46" i="1"/>
  <c r="C52" i="1"/>
  <c r="G35" i="1"/>
  <c r="F36" i="1"/>
  <c r="E36" i="1"/>
  <c r="E35" i="1"/>
  <c r="F25" i="1"/>
  <c r="E42" i="1" l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G41" i="1" l="1"/>
  <c r="C63" i="1"/>
  <c r="I56" i="1" s="1"/>
  <c r="J56" i="1" s="1"/>
  <c r="G39" i="1"/>
  <c r="I47" i="1"/>
  <c r="J47" i="1" s="1"/>
  <c r="C103" i="1"/>
  <c r="C84" i="1"/>
  <c r="C78" i="1" s="1"/>
  <c r="I55" i="1"/>
  <c r="J55" i="1" s="1"/>
  <c r="D71" i="1"/>
  <c r="C87" i="1" s="1"/>
  <c r="I105" i="1" s="1"/>
  <c r="J57" i="1" l="1"/>
  <c r="C67" i="1" s="1"/>
  <c r="C95" i="1"/>
  <c r="C56" i="1"/>
  <c r="D105" i="1" s="1"/>
</calcChain>
</file>

<file path=xl/sharedStrings.xml><?xml version="1.0" encoding="utf-8"?>
<sst xmlns="http://schemas.openxmlformats.org/spreadsheetml/2006/main" count="97" uniqueCount="65">
  <si>
    <t>Таблица 2</t>
  </si>
  <si>
    <t>В миллиграммах</t>
  </si>
  <si>
    <t>Номер измерения</t>
  </si>
  <si>
    <t>Нагрузка на чашку</t>
  </si>
  <si>
    <t>Отсчет по шкале</t>
  </si>
  <si>
    <t>Положение равновесия</t>
  </si>
  <si>
    <t xml:space="preserve">Разность положений равновесия </t>
  </si>
  <si>
    <t>левую</t>
  </si>
  <si>
    <t>правую</t>
  </si>
  <si>
    <t>L′</t>
  </si>
  <si>
    <t>L′′</t>
  </si>
  <si>
    <t>L1 -18</t>
  </si>
  <si>
    <t>∆L</t>
  </si>
  <si>
    <t>—</t>
  </si>
  <si>
    <t>1</t>
  </si>
  <si>
    <t>Р</t>
  </si>
  <si>
    <t xml:space="preserve"> + 50</t>
  </si>
  <si>
    <t xml:space="preserve"> + 100</t>
  </si>
  <si>
    <t>Р и  - две гири массой, соответствующей НПВ</t>
  </si>
  <si>
    <t xml:space="preserve">        3.4.1.1 Определение основной абсолютной погрешности взвешивания </t>
  </si>
  <si>
    <t>по шкале для ненагруженных весов</t>
  </si>
  <si>
    <t>мг</t>
  </si>
  <si>
    <t xml:space="preserve">        Пределы допускаемой основной абсолютной погрешности взвешивания </t>
  </si>
  <si>
    <t>по шкале не должны быть более ± 0,15 мг</t>
  </si>
  <si>
    <t xml:space="preserve">        Результат :</t>
  </si>
  <si>
    <t xml:space="preserve">       3.4.1.2 Определение основной абсолютной погрешности взвешивания при НПВ</t>
  </si>
  <si>
    <t xml:space="preserve">       Пределы допускаемой основной абсолютной погрешности взвешивания </t>
  </si>
  <si>
    <t>при НПВ не должны быть более ± 0,75 мг.</t>
  </si>
  <si>
    <t xml:space="preserve">       Результат:</t>
  </si>
  <si>
    <t xml:space="preserve">      3.4.2 Определение погрешности от неравноплечести коромысла при НПВ</t>
  </si>
  <si>
    <t xml:space="preserve">где а - масса гири, добавляемая на одну из чашек, после перестановки гирь, </t>
  </si>
  <si>
    <t>левая чашка</t>
  </si>
  <si>
    <t>правая чашка</t>
  </si>
  <si>
    <t xml:space="preserve">а = </t>
  </si>
  <si>
    <t xml:space="preserve">        Плечо длиннее: </t>
  </si>
  <si>
    <t>Если гиря добавлена на левую чашку</t>
  </si>
  <si>
    <t>Если гиря добавлена на правую чашку</t>
  </si>
  <si>
    <t xml:space="preserve"> [(Е8 + Е9) – (Е4 + Е10)] =</t>
  </si>
  <si>
    <t xml:space="preserve">        Допускаемая погрешность от неравноплечести не должна быть более ± 1,0 мг.</t>
  </si>
  <si>
    <t xml:space="preserve">        Результат:</t>
  </si>
  <si>
    <t xml:space="preserve">        3.4.3 Определение размаха показаний весов</t>
  </si>
  <si>
    <t xml:space="preserve">       Размах показаний не должен быть более 0,15 мг.</t>
  </si>
  <si>
    <t xml:space="preserve">       3.4.4 Определение непостоянства показаний ненагруженных весов</t>
  </si>
  <si>
    <t xml:space="preserve">       Непостоянство показаний ненагруженных весов не должно быть более 0,15 мг.</t>
  </si>
  <si>
    <t xml:space="preserve">      Заключение о пригодности:</t>
  </si>
  <si>
    <t>(должность, подпись, инициалы, фамилия)</t>
  </si>
  <si>
    <r>
      <t>1</t>
    </r>
    <r>
      <rPr>
        <sz val="7"/>
        <rFont val="Times New Roman"/>
        <family val="1"/>
        <charset val="204"/>
      </rPr>
      <t xml:space="preserve">    </t>
    </r>
    <r>
      <rPr>
        <sz val="12"/>
        <rFont val="Arial"/>
        <family val="2"/>
        <charset val="204"/>
      </rPr>
      <t xml:space="preserve">Умови відомчої повірки </t>
    </r>
    <r>
      <rPr>
        <u/>
        <sz val="12"/>
        <rFont val="Arial"/>
        <family val="2"/>
        <charset val="204"/>
      </rPr>
      <t>відповідають</t>
    </r>
    <r>
      <rPr>
        <sz val="12"/>
        <rFont val="Arial"/>
        <family val="2"/>
        <charset val="204"/>
      </rPr>
      <t xml:space="preserve"> вимогам наведеним в ЕД на еталони і ЗВТ.</t>
    </r>
  </si>
  <si>
    <r>
      <t>3.1</t>
    </r>
    <r>
      <rPr>
        <sz val="7"/>
        <rFont val="Times New Roman"/>
        <family val="1"/>
        <charset val="204"/>
      </rPr>
      <t xml:space="preserve">     </t>
    </r>
    <r>
      <rPr>
        <sz val="12"/>
        <rFont val="Arial"/>
        <family val="2"/>
        <charset val="204"/>
      </rPr>
      <t xml:space="preserve">Зовнішній огляд проведено, </t>
    </r>
    <r>
      <rPr>
        <u/>
        <sz val="12"/>
        <rFont val="Arial"/>
        <family val="2"/>
        <charset val="204"/>
      </rPr>
      <t>відповідає</t>
    </r>
    <r>
      <rPr>
        <sz val="12"/>
        <rFont val="Arial"/>
        <family val="2"/>
        <charset val="204"/>
      </rPr>
      <t xml:space="preserve"> вимогам 5.1 ДСТУ 7690:2015.</t>
    </r>
  </si>
  <si>
    <t xml:space="preserve">Протокол № </t>
  </si>
  <si>
    <t>відомчої повірки ваг лабораторних рівноплечіх</t>
  </si>
  <si>
    <t>Підрозділ</t>
  </si>
  <si>
    <t>Власник</t>
  </si>
  <si>
    <t>Заводський номер</t>
  </si>
  <si>
    <t>Клас точності</t>
  </si>
  <si>
    <t>Максимальне навантаження</t>
  </si>
  <si>
    <t>Мінімальне навантаження</t>
  </si>
  <si>
    <t>Ціна повірочної поділки шкали</t>
  </si>
  <si>
    <t>Ціна поділки дійсна</t>
  </si>
  <si>
    <r>
      <t>2</t>
    </r>
    <r>
      <rPr>
        <sz val="7"/>
        <rFont val="Times New Roman"/>
        <family val="1"/>
        <charset val="204"/>
      </rPr>
      <t xml:space="preserve">    </t>
    </r>
    <r>
      <rPr>
        <sz val="12"/>
        <rFont val="Arial"/>
        <family val="2"/>
        <charset val="204"/>
      </rPr>
      <t xml:space="preserve">Еталони та ЗВТ, які використовуються під час відомчої повірки, </t>
    </r>
    <r>
      <rPr>
        <u/>
        <sz val="12"/>
        <rFont val="Arial"/>
        <family val="2"/>
        <charset val="204"/>
      </rPr>
      <t>відповідають</t>
    </r>
    <r>
      <rPr>
        <sz val="12"/>
        <rFont val="Arial"/>
        <family val="2"/>
        <charset val="204"/>
      </rPr>
      <t xml:space="preserve"> вимогам ДСТУ 7690:2015.</t>
    </r>
  </si>
  <si>
    <r>
      <t>3 </t>
    </r>
    <r>
      <rPr>
        <sz val="7"/>
        <rFont val="Times New Roman"/>
        <family val="1"/>
        <charset val="204"/>
      </rPr>
      <t xml:space="preserve">   </t>
    </r>
    <r>
      <rPr>
        <sz val="12"/>
        <rFont val="Arial"/>
        <family val="2"/>
        <charset val="204"/>
      </rPr>
      <t xml:space="preserve">Результати повірки </t>
    </r>
  </si>
  <si>
    <r>
      <t xml:space="preserve">3.2 Випробування проведено, </t>
    </r>
    <r>
      <rPr>
        <u/>
        <sz val="12"/>
        <rFont val="Arial"/>
        <family val="2"/>
        <charset val="204"/>
      </rPr>
      <t>відповідає</t>
    </r>
    <r>
      <rPr>
        <sz val="12"/>
        <rFont val="Arial"/>
        <family val="2"/>
        <charset val="204"/>
      </rPr>
      <t xml:space="preserve"> вимогам 5.2 ДСТУ 7690:2015.</t>
    </r>
  </si>
  <si>
    <t xml:space="preserve">        3.3 Определение метрологических характеристик</t>
  </si>
  <si>
    <t xml:space="preserve">        3.3.1 Определение основной абсолютной погрешности взвешивания</t>
  </si>
  <si>
    <t xml:space="preserve">       Дата ведомственной поверки</t>
  </si>
  <si>
    <t xml:space="preserve">      Ведомственную поверку выполнил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</si>
</sst>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C19]dd\ mmmm\ yyyy\ \г\.;@"/>
  </numFmts>
  <fonts count="11">
    <font>
      <sz val="10"/>
      <name val="Arial Cyr"/>
    </font>
    <font>
      <sz val="10"/>
      <color rgb="FF000000"/>
      <name val="Arial Cyr"/>
      <charset val="1"/>
    </font>
    <font>
      <sz val="12"/>
      <color rgb="FF000000"/>
      <name val="Arial"/>
      <charset val="1"/>
    </font>
    <font>
      <sz val="12"/>
      <color rgb="FF000000"/>
      <name val="Arial Cyr"/>
      <charset val="1"/>
    </font>
    <font>
      <sz val="9"/>
      <color rgb="FF000000"/>
      <name val="Arial Cyr"/>
      <charset val="1"/>
    </font>
    <font>
      <sz val="8"/>
      <color rgb="FF000000"/>
      <name val="Arial Cyr"/>
      <charset val="1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u/>
      <sz val="12"/>
      <name val="Arial"/>
      <family val="2"/>
      <charset val="204"/>
    </font>
    <font>
      <sz val="7"/>
      <name val="Times New Roman"/>
      <family val="1"/>
      <charset val="204"/>
    </font>
    <font>
      <sz val="12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0" applyNumberFormat="1" applyFont="1" applyBorder="1" applyAlignment="1"/>
    <xf numFmtId="0" fontId="2" fillId="0" borderId="0" xfId="0" applyNumberFormat="1" applyFont="1" applyBorder="1" applyAlignment="1"/>
    <xf numFmtId="0" fontId="2" fillId="0" borderId="0" xfId="0" applyNumberFormat="1" applyFont="1" applyBorder="1" applyAlignment="1">
      <alignment horizontal="right"/>
    </xf>
    <xf numFmtId="0" fontId="2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/>
    <xf numFmtId="2" fontId="3" fillId="0" borderId="0" xfId="0" applyNumberFormat="1" applyFont="1" applyBorder="1" applyAlignment="1">
      <alignment horizontal="right"/>
    </xf>
    <xf numFmtId="0" fontId="1" fillId="0" borderId="0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center"/>
    </xf>
    <xf numFmtId="2" fontId="3" fillId="0" borderId="0" xfId="0" applyNumberFormat="1" applyFont="1" applyBorder="1" applyAlignment="1"/>
    <xf numFmtId="0" fontId="3" fillId="0" borderId="0" xfId="0" applyNumberFormat="1" applyFont="1" applyBorder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4" fillId="0" borderId="0" xfId="0" applyNumberFormat="1" applyFont="1" applyBorder="1" applyAlignment="1"/>
    <xf numFmtId="0" fontId="3" fillId="0" borderId="2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justify"/>
    </xf>
    <xf numFmtId="0" fontId="3" fillId="0" borderId="1" xfId="0" applyNumberFormat="1" applyFont="1" applyBorder="1" applyAlignment="1">
      <alignment horizontal="right"/>
    </xf>
    <xf numFmtId="0" fontId="7" fillId="0" borderId="0" xfId="0" applyFont="1" applyAlignment="1">
      <alignment horizontal="center" vertical="center"/>
    </xf>
    <xf numFmtId="0" fontId="1" fillId="0" borderId="4" xfId="0" applyNumberFormat="1" applyFont="1" applyBorder="1" applyAlignment="1"/>
    <xf numFmtId="0" fontId="6" fillId="0" borderId="0" xfId="0" applyFont="1" applyAlignment="1">
      <alignment horizontal="left" vertical="center" wrapText="1" indent="3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 indent="2"/>
    </xf>
    <xf numFmtId="0" fontId="6" fillId="0" borderId="5" xfId="0" applyFont="1" applyBorder="1" applyAlignment="1">
      <alignment horizontal="justify" vertical="center" wrapText="1"/>
    </xf>
    <xf numFmtId="0" fontId="6" fillId="0" borderId="0" xfId="0" applyFont="1" applyAlignment="1">
      <alignment vertical="center"/>
    </xf>
    <xf numFmtId="0" fontId="10" fillId="0" borderId="0" xfId="0" applyNumberFormat="1" applyFont="1" applyBorder="1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5" fillId="0" borderId="3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874694</xdr:colOff>
      <xdr:row>89</xdr:row>
      <xdr:rowOff>151804</xdr:rowOff>
    </xdr:from>
    <xdr:to>
      <xdr:col>3</xdr:col>
      <xdr:colOff>44420</xdr:colOff>
      <xdr:row>91</xdr:row>
      <xdr:rowOff>50601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905000" cy="190500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0</xdr:col>
      <xdr:colOff>1007315</xdr:colOff>
      <xdr:row>97</xdr:row>
      <xdr:rowOff>151804</xdr:rowOff>
    </xdr:from>
    <xdr:to>
      <xdr:col>3</xdr:col>
      <xdr:colOff>44420</xdr:colOff>
      <xdr:row>99</xdr:row>
      <xdr:rowOff>37951</xdr:rowOff>
    </xdr:to>
    <xdr:pic>
      <xdr:nvPicPr>
        <xdr:cNvPr id="3" name="图片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0"/>
          <a:ext cx="1905000" cy="190500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0</xdr:col>
      <xdr:colOff>708664</xdr:colOff>
      <xdr:row>47</xdr:row>
      <xdr:rowOff>75902</xdr:rowOff>
    </xdr:from>
    <xdr:to>
      <xdr:col>2</xdr:col>
      <xdr:colOff>310117</xdr:colOff>
      <xdr:row>49</xdr:row>
      <xdr:rowOff>113853</xdr:rowOff>
    </xdr:to>
    <xdr:pic>
      <xdr:nvPicPr>
        <xdr:cNvPr id="4" name="图片 3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0" y="0"/>
          <a:ext cx="1905000" cy="190500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0</xdr:col>
      <xdr:colOff>696515</xdr:colOff>
      <xdr:row>50</xdr:row>
      <xdr:rowOff>75902</xdr:rowOff>
    </xdr:from>
    <xdr:to>
      <xdr:col>2</xdr:col>
      <xdr:colOff>353714</xdr:colOff>
      <xdr:row>52</xdr:row>
      <xdr:rowOff>113853</xdr:rowOff>
    </xdr:to>
    <xdr:pic>
      <xdr:nvPicPr>
        <xdr:cNvPr id="5" name="图片 4"/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0" y="0"/>
          <a:ext cx="1905000" cy="190500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0</xdr:col>
      <xdr:colOff>741060</xdr:colOff>
      <xdr:row>58</xdr:row>
      <xdr:rowOff>50601</xdr:rowOff>
    </xdr:from>
    <xdr:to>
      <xdr:col>2</xdr:col>
      <xdr:colOff>386618</xdr:colOff>
      <xdr:row>60</xdr:row>
      <xdr:rowOff>139154</xdr:rowOff>
    </xdr:to>
    <xdr:pic>
      <xdr:nvPicPr>
        <xdr:cNvPr id="6" name="图片 5"/>
        <xdr:cNvPicPr/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0" y="0"/>
          <a:ext cx="1905000" cy="190500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0</xdr:col>
      <xdr:colOff>708664</xdr:colOff>
      <xdr:row>61</xdr:row>
      <xdr:rowOff>37951</xdr:rowOff>
    </xdr:from>
    <xdr:to>
      <xdr:col>2</xdr:col>
      <xdr:colOff>386618</xdr:colOff>
      <xdr:row>63</xdr:row>
      <xdr:rowOff>126503</xdr:rowOff>
    </xdr:to>
    <xdr:pic>
      <xdr:nvPicPr>
        <xdr:cNvPr id="7" name="图片 6"/>
        <xdr:cNvPicPr/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0" y="0"/>
          <a:ext cx="1905000" cy="190500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0</xdr:col>
      <xdr:colOff>763332</xdr:colOff>
      <xdr:row>69</xdr:row>
      <xdr:rowOff>75902</xdr:rowOff>
    </xdr:from>
    <xdr:to>
      <xdr:col>3</xdr:col>
      <xdr:colOff>375924</xdr:colOff>
      <xdr:row>71</xdr:row>
      <xdr:rowOff>113853</xdr:rowOff>
    </xdr:to>
    <xdr:pic>
      <xdr:nvPicPr>
        <xdr:cNvPr id="8" name="图片 7"/>
        <xdr:cNvPicPr/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0" y="0"/>
          <a:ext cx="1905000" cy="190500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MS P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MS P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6"/>
  <sheetViews>
    <sheetView tabSelected="1" topLeftCell="A51" workbookViewId="0">
      <selection activeCell="J76" sqref="J76"/>
    </sheetView>
  </sheetViews>
  <sheetFormatPr defaultColWidth="9" defaultRowHeight="12.75"/>
  <cols>
    <col min="1" max="1" width="13.7109375" style="1" customWidth="1"/>
    <col min="2" max="2" width="21.5703125" style="1" customWidth="1"/>
    <col min="3" max="3" width="11.140625" style="1" customWidth="1"/>
    <col min="4" max="4" width="20.42578125" style="1" customWidth="1"/>
    <col min="5" max="5" width="11.140625" style="1" customWidth="1"/>
    <col min="6" max="6" width="14.7109375" style="1" customWidth="1"/>
    <col min="7" max="7" width="15" style="1" customWidth="1"/>
    <col min="8" max="8" width="8.28515625" style="1" customWidth="1"/>
    <col min="9" max="9" width="12.7109375" style="1" customWidth="1"/>
    <col min="10" max="10" width="14.7109375" style="1" customWidth="1"/>
    <col min="11" max="256" width="9.140625" style="1" customWidth="1"/>
  </cols>
  <sheetData>
    <row r="1" spans="1:7" ht="18">
      <c r="C1" s="27" t="s">
        <v>48</v>
      </c>
      <c r="D1" s="28"/>
    </row>
    <row r="3" spans="1:7" ht="20.25" customHeight="1">
      <c r="A3" s="28"/>
      <c r="B3" s="36" t="s">
        <v>49</v>
      </c>
      <c r="C3" s="36"/>
      <c r="D3" s="36"/>
      <c r="E3" s="36"/>
      <c r="F3" s="36"/>
      <c r="G3" s="28"/>
    </row>
    <row r="5" spans="1:7" ht="18" customHeight="1" thickBot="1">
      <c r="B5" s="29" t="s">
        <v>50</v>
      </c>
      <c r="C5" s="30"/>
      <c r="D5" s="31" t="s">
        <v>51</v>
      </c>
      <c r="E5" s="32"/>
    </row>
    <row r="6" spans="1:7" ht="35.25" customHeight="1" thickBot="1">
      <c r="B6" s="29" t="s">
        <v>52</v>
      </c>
      <c r="C6" s="30"/>
      <c r="D6" s="31" t="s">
        <v>53</v>
      </c>
      <c r="E6" s="30"/>
    </row>
    <row r="7" spans="1:7" ht="36" customHeight="1" thickBot="1">
      <c r="B7" s="29" t="s">
        <v>54</v>
      </c>
      <c r="C7" s="30"/>
      <c r="D7" s="31" t="s">
        <v>55</v>
      </c>
      <c r="E7" s="30"/>
    </row>
    <row r="8" spans="1:7" ht="51" customHeight="1" thickBot="1">
      <c r="B8" s="29" t="s">
        <v>56</v>
      </c>
      <c r="C8" s="30"/>
      <c r="D8" s="31" t="s">
        <v>57</v>
      </c>
      <c r="E8" s="30"/>
    </row>
    <row r="10" spans="1:7" ht="15">
      <c r="A10" s="35" t="s">
        <v>46</v>
      </c>
      <c r="B10" s="35"/>
      <c r="C10" s="35"/>
      <c r="D10" s="35"/>
      <c r="E10" s="35"/>
      <c r="F10" s="35"/>
      <c r="G10" s="35"/>
    </row>
    <row r="12" spans="1:7" ht="15">
      <c r="A12" s="33" t="s">
        <v>58</v>
      </c>
      <c r="B12" s="33"/>
      <c r="C12" s="33"/>
      <c r="D12" s="33"/>
      <c r="E12" s="33"/>
      <c r="F12" s="33"/>
    </row>
    <row r="14" spans="1:7" ht="15">
      <c r="A14" s="35" t="s">
        <v>59</v>
      </c>
      <c r="B14" s="35"/>
      <c r="C14" s="35"/>
      <c r="D14" s="35"/>
    </row>
    <row r="16" spans="1:7" ht="15">
      <c r="A16" s="35" t="s">
        <v>47</v>
      </c>
      <c r="B16" s="35"/>
      <c r="C16" s="35"/>
      <c r="D16" s="35"/>
      <c r="E16" s="35"/>
      <c r="F16" s="35"/>
      <c r="G16" s="35"/>
    </row>
    <row r="18" spans="1:7" ht="15">
      <c r="A18" s="35" t="s">
        <v>60</v>
      </c>
      <c r="B18" s="35"/>
      <c r="C18" s="35"/>
      <c r="D18" s="35"/>
      <c r="E18" s="35"/>
      <c r="F18" s="35"/>
    </row>
    <row r="20" spans="1:7" ht="15">
      <c r="A20" s="34" t="s">
        <v>61</v>
      </c>
    </row>
    <row r="21" spans="1:7" ht="15">
      <c r="A21" s="34" t="s">
        <v>62</v>
      </c>
    </row>
    <row r="22" spans="1:7" ht="15">
      <c r="A22" s="2" t="s">
        <v>0</v>
      </c>
      <c r="F22" s="41" t="s">
        <v>1</v>
      </c>
      <c r="G22" s="41"/>
    </row>
    <row r="23" spans="1:7" ht="45">
      <c r="A23" s="39" t="s">
        <v>2</v>
      </c>
      <c r="B23" s="39" t="s">
        <v>3</v>
      </c>
      <c r="C23" s="39"/>
      <c r="D23" s="39" t="s">
        <v>4</v>
      </c>
      <c r="E23" s="42"/>
      <c r="F23" s="4" t="s">
        <v>5</v>
      </c>
      <c r="G23" s="4" t="s">
        <v>6</v>
      </c>
    </row>
    <row r="24" spans="1:7" ht="15">
      <c r="A24" s="39"/>
      <c r="B24" s="4" t="s">
        <v>7</v>
      </c>
      <c r="C24" s="4" t="s">
        <v>8</v>
      </c>
      <c r="D24" s="4" t="s">
        <v>9</v>
      </c>
      <c r="E24" s="4" t="s">
        <v>10</v>
      </c>
      <c r="F24" s="4" t="s">
        <v>11</v>
      </c>
      <c r="G24" s="5" t="s">
        <v>12</v>
      </c>
    </row>
    <row r="25" spans="1:7" ht="15">
      <c r="A25" s="4">
        <v>1</v>
      </c>
      <c r="B25" s="6">
        <v>0</v>
      </c>
      <c r="C25" s="6">
        <v>0</v>
      </c>
      <c r="D25" s="7">
        <v>0</v>
      </c>
      <c r="E25" s="7">
        <v>0</v>
      </c>
      <c r="F25" s="8">
        <f>AVERAGE(D25,E25)</f>
        <v>0</v>
      </c>
      <c r="G25" s="9" t="s">
        <v>13</v>
      </c>
    </row>
    <row r="26" spans="1:7" ht="15">
      <c r="A26" s="4">
        <v>2</v>
      </c>
      <c r="B26" s="6">
        <v>49.95</v>
      </c>
      <c r="C26" s="6">
        <v>0</v>
      </c>
      <c r="D26" s="7">
        <v>50</v>
      </c>
      <c r="E26" s="7">
        <f>D26</f>
        <v>50</v>
      </c>
      <c r="F26" s="8">
        <f>AVERAGE(D26,E26)</f>
        <v>50</v>
      </c>
      <c r="G26" s="9" t="s">
        <v>13</v>
      </c>
    </row>
    <row r="27" spans="1:7" ht="15">
      <c r="A27" s="4">
        <v>3</v>
      </c>
      <c r="B27" s="6">
        <v>100</v>
      </c>
      <c r="C27" s="6">
        <v>0</v>
      </c>
      <c r="D27" s="7">
        <v>99.9</v>
      </c>
      <c r="E27" s="7">
        <f>D27</f>
        <v>99.9</v>
      </c>
      <c r="F27" s="8">
        <f>AVERAGE(D27,E27)</f>
        <v>99.9</v>
      </c>
      <c r="G27" s="9" t="s">
        <v>13</v>
      </c>
    </row>
    <row r="28" spans="1:7" ht="15">
      <c r="A28" s="4">
        <v>4</v>
      </c>
      <c r="B28" s="6">
        <v>0</v>
      </c>
      <c r="C28" s="6">
        <v>0</v>
      </c>
      <c r="D28" s="7">
        <v>0</v>
      </c>
      <c r="E28" s="7">
        <f t="shared" ref="E28:E42" si="0">D28</f>
        <v>0</v>
      </c>
      <c r="F28" s="8">
        <f t="shared" ref="F28:F42" si="1">AVERAGE(D28,E28)</f>
        <v>0</v>
      </c>
      <c r="G28" s="9" t="s">
        <v>13</v>
      </c>
    </row>
    <row r="29" spans="1:7" ht="15">
      <c r="A29" s="4">
        <v>5</v>
      </c>
      <c r="B29" s="6" t="s">
        <v>14</v>
      </c>
      <c r="C29" s="6" t="s">
        <v>15</v>
      </c>
      <c r="D29" s="26">
        <v>-0.95</v>
      </c>
      <c r="E29" s="7">
        <f t="shared" si="0"/>
        <v>-0.95</v>
      </c>
      <c r="F29" s="8">
        <f t="shared" si="1"/>
        <v>-0.95</v>
      </c>
      <c r="G29" s="9" t="s">
        <v>13</v>
      </c>
    </row>
    <row r="30" spans="1:7" ht="15">
      <c r="A30" s="4">
        <v>6</v>
      </c>
      <c r="B30" s="6" t="s">
        <v>16</v>
      </c>
      <c r="C30" s="6" t="s">
        <v>15</v>
      </c>
      <c r="D30" s="7">
        <v>48.65</v>
      </c>
      <c r="E30" s="7">
        <f t="shared" si="0"/>
        <v>48.65</v>
      </c>
      <c r="F30" s="8">
        <f t="shared" si="1"/>
        <v>48.65</v>
      </c>
      <c r="G30" s="9" t="s">
        <v>13</v>
      </c>
    </row>
    <row r="31" spans="1:7" ht="15">
      <c r="A31" s="4">
        <v>7</v>
      </c>
      <c r="B31" s="6" t="s">
        <v>17</v>
      </c>
      <c r="C31" s="6" t="s">
        <v>15</v>
      </c>
      <c r="D31" s="7">
        <v>99.05</v>
      </c>
      <c r="E31" s="7">
        <f t="shared" si="0"/>
        <v>99.05</v>
      </c>
      <c r="F31" s="8">
        <f t="shared" si="1"/>
        <v>99.05</v>
      </c>
      <c r="G31" s="9" t="s">
        <v>13</v>
      </c>
    </row>
    <row r="32" spans="1:7" ht="15">
      <c r="A32" s="4">
        <v>8</v>
      </c>
      <c r="B32" s="6" t="s">
        <v>14</v>
      </c>
      <c r="C32" s="6" t="s">
        <v>15</v>
      </c>
      <c r="D32" s="7">
        <v>-0.9</v>
      </c>
      <c r="E32" s="7">
        <f t="shared" si="0"/>
        <v>-0.9</v>
      </c>
      <c r="F32" s="8">
        <f t="shared" si="1"/>
        <v>-0.9</v>
      </c>
      <c r="G32" s="9" t="s">
        <v>13</v>
      </c>
    </row>
    <row r="33" spans="1:10" ht="15">
      <c r="A33" s="4">
        <v>9</v>
      </c>
      <c r="B33" s="6" t="s">
        <v>15</v>
      </c>
      <c r="C33" s="6" t="s">
        <v>14</v>
      </c>
      <c r="D33" s="7">
        <v>-0.4</v>
      </c>
      <c r="E33" s="7">
        <f t="shared" si="0"/>
        <v>-0.4</v>
      </c>
      <c r="F33" s="8">
        <f t="shared" si="1"/>
        <v>-0.4</v>
      </c>
      <c r="G33" s="40">
        <f>SUM(F33,-F34)</f>
        <v>-0.4</v>
      </c>
    </row>
    <row r="34" spans="1:10" ht="15">
      <c r="A34" s="4">
        <v>10</v>
      </c>
      <c r="B34" s="6">
        <v>0</v>
      </c>
      <c r="C34" s="6">
        <v>0</v>
      </c>
      <c r="D34" s="7">
        <v>0</v>
      </c>
      <c r="E34" s="7">
        <f t="shared" si="0"/>
        <v>0</v>
      </c>
      <c r="F34" s="8">
        <f t="shared" si="1"/>
        <v>0</v>
      </c>
      <c r="G34" s="40"/>
    </row>
    <row r="35" spans="1:10" ht="15">
      <c r="A35" s="4">
        <v>11</v>
      </c>
      <c r="B35" s="6" t="s">
        <v>15</v>
      </c>
      <c r="C35" s="6" t="s">
        <v>14</v>
      </c>
      <c r="D35" s="7">
        <v>-0.45</v>
      </c>
      <c r="E35" s="7">
        <f>D35</f>
        <v>-0.45</v>
      </c>
      <c r="F35" s="8">
        <f>AVERAGE(D35,E35)</f>
        <v>-0.45</v>
      </c>
      <c r="G35" s="40">
        <f>SUM(F35,-F36)</f>
        <v>-0.45</v>
      </c>
    </row>
    <row r="36" spans="1:10" ht="15">
      <c r="A36" s="4">
        <v>12</v>
      </c>
      <c r="B36" s="6">
        <v>0</v>
      </c>
      <c r="C36" s="6">
        <v>0</v>
      </c>
      <c r="D36" s="7">
        <v>0</v>
      </c>
      <c r="E36" s="7">
        <f>D36</f>
        <v>0</v>
      </c>
      <c r="F36" s="8">
        <f>AVERAGE(D36,E36)</f>
        <v>0</v>
      </c>
      <c r="G36" s="40"/>
    </row>
    <row r="37" spans="1:10" ht="15">
      <c r="A37" s="4">
        <v>13</v>
      </c>
      <c r="B37" s="6" t="s">
        <v>15</v>
      </c>
      <c r="C37" s="6" t="s">
        <v>14</v>
      </c>
      <c r="D37" s="7">
        <v>-0.3</v>
      </c>
      <c r="E37" s="7">
        <f t="shared" si="0"/>
        <v>-0.3</v>
      </c>
      <c r="F37" s="8">
        <f t="shared" si="1"/>
        <v>-0.3</v>
      </c>
      <c r="G37" s="40">
        <f>SUM(F37,-F38)</f>
        <v>-0.35</v>
      </c>
    </row>
    <row r="38" spans="1:10" ht="15">
      <c r="A38" s="4">
        <v>14</v>
      </c>
      <c r="B38" s="6">
        <v>0</v>
      </c>
      <c r="C38" s="6">
        <v>0</v>
      </c>
      <c r="D38" s="7">
        <v>0.05</v>
      </c>
      <c r="E38" s="7">
        <f t="shared" si="0"/>
        <v>0.05</v>
      </c>
      <c r="F38" s="8">
        <f t="shared" si="1"/>
        <v>0.05</v>
      </c>
      <c r="G38" s="40"/>
    </row>
    <row r="39" spans="1:10" ht="15">
      <c r="A39" s="4">
        <v>15</v>
      </c>
      <c r="B39" s="6" t="s">
        <v>15</v>
      </c>
      <c r="C39" s="6" t="s">
        <v>14</v>
      </c>
      <c r="D39" s="7">
        <v>-0.3</v>
      </c>
      <c r="E39" s="7">
        <f t="shared" si="0"/>
        <v>-0.3</v>
      </c>
      <c r="F39" s="8">
        <f t="shared" si="1"/>
        <v>-0.3</v>
      </c>
      <c r="G39" s="40">
        <f>SUM(F39,-F40)</f>
        <v>-0.4</v>
      </c>
    </row>
    <row r="40" spans="1:10" ht="15">
      <c r="A40" s="4">
        <v>16</v>
      </c>
      <c r="B40" s="6">
        <v>0</v>
      </c>
      <c r="C40" s="6">
        <v>0</v>
      </c>
      <c r="D40" s="7">
        <v>0.1</v>
      </c>
      <c r="E40" s="7">
        <f t="shared" si="0"/>
        <v>0.1</v>
      </c>
      <c r="F40" s="8">
        <f t="shared" si="1"/>
        <v>0.1</v>
      </c>
      <c r="G40" s="40"/>
    </row>
    <row r="41" spans="1:10" ht="15">
      <c r="A41" s="4">
        <v>17</v>
      </c>
      <c r="B41" s="6" t="s">
        <v>15</v>
      </c>
      <c r="C41" s="6" t="s">
        <v>14</v>
      </c>
      <c r="D41" s="7">
        <v>-0.2</v>
      </c>
      <c r="E41" s="7">
        <f t="shared" si="0"/>
        <v>-0.2</v>
      </c>
      <c r="F41" s="8">
        <f t="shared" si="1"/>
        <v>-0.2</v>
      </c>
      <c r="G41" s="40">
        <f>SUM(F41,-F42)</f>
        <v>-0.30000000000000004</v>
      </c>
    </row>
    <row r="42" spans="1:10" ht="15">
      <c r="A42" s="4">
        <v>18</v>
      </c>
      <c r="B42" s="6">
        <v>0</v>
      </c>
      <c r="C42" s="6">
        <v>0</v>
      </c>
      <c r="D42" s="7">
        <v>0.1</v>
      </c>
      <c r="E42" s="7">
        <f t="shared" si="0"/>
        <v>0.1</v>
      </c>
      <c r="F42" s="8">
        <f t="shared" si="1"/>
        <v>0.1</v>
      </c>
      <c r="G42" s="40"/>
    </row>
    <row r="44" spans="1:10" ht="15">
      <c r="A44" s="2" t="s">
        <v>18</v>
      </c>
    </row>
    <row r="46" spans="1:10" ht="15">
      <c r="A46" s="2" t="s">
        <v>19</v>
      </c>
      <c r="I46" s="1">
        <f>ABS(C49)</f>
        <v>4.9999999999997158E-2</v>
      </c>
      <c r="J46" s="1">
        <f>IF(I46&gt;=0.15,1,0)</f>
        <v>0</v>
      </c>
    </row>
    <row r="47" spans="1:10" ht="15">
      <c r="A47" s="10" t="s">
        <v>20</v>
      </c>
      <c r="I47" s="1">
        <f>ABS(C52)</f>
        <v>9.9999999999994316E-2</v>
      </c>
      <c r="J47" s="1">
        <f>IF(I47&gt;=0.15,1,0)</f>
        <v>0</v>
      </c>
    </row>
    <row r="48" spans="1:10">
      <c r="J48" s="1">
        <f>IF((SUM(J46,J47))=0,0,1)</f>
        <v>0</v>
      </c>
    </row>
    <row r="49" spans="1:10" ht="15">
      <c r="A49" s="2"/>
      <c r="C49" s="11">
        <f>SUM(F26,-(F25+F28)/2,-B26)</f>
        <v>4.9999999999997158E-2</v>
      </c>
      <c r="D49" s="10" t="s">
        <v>21</v>
      </c>
    </row>
    <row r="52" spans="1:10" ht="15">
      <c r="C52" s="11">
        <f>SUM(F27,-(F25+F28)/2,-B27)</f>
        <v>-9.9999999999994316E-2</v>
      </c>
      <c r="D52" s="10" t="s">
        <v>21</v>
      </c>
    </row>
    <row r="53" spans="1:10" ht="15">
      <c r="C53" s="2"/>
      <c r="E53" s="12"/>
    </row>
    <row r="54" spans="1:10" ht="15">
      <c r="A54" s="2" t="s">
        <v>22</v>
      </c>
    </row>
    <row r="55" spans="1:10" ht="15">
      <c r="A55" s="2" t="s">
        <v>23</v>
      </c>
      <c r="I55" s="1">
        <f>ABS(C60)</f>
        <v>0.37500000000000711</v>
      </c>
      <c r="J55" s="1">
        <f>IF(I55&gt;=0.75,1,0)</f>
        <v>0</v>
      </c>
    </row>
    <row r="56" spans="1:10" ht="15">
      <c r="A56" s="10" t="s">
        <v>24</v>
      </c>
      <c r="C56" s="13" t="str">
        <f>IF(J48=0,"ГОДЕН","НЕ ГОДЕН")</f>
        <v>ГОДЕН</v>
      </c>
      <c r="I56" s="1">
        <f>ABS(C63)</f>
        <v>2.5000000000005684E-2</v>
      </c>
      <c r="J56" s="1">
        <f>IF(I56&gt;=0.75,1,0)</f>
        <v>0</v>
      </c>
    </row>
    <row r="57" spans="1:10">
      <c r="J57" s="1">
        <f>IF((SUM(J55,J56))=0,0,1)</f>
        <v>0</v>
      </c>
    </row>
    <row r="58" spans="1:10" ht="15">
      <c r="A58" s="2" t="s">
        <v>25</v>
      </c>
    </row>
    <row r="60" spans="1:10" ht="15">
      <c r="A60" s="2"/>
      <c r="C60" s="14">
        <f>SUM(F30,-(SUM(F29,F32)/2),-B26)</f>
        <v>-0.37500000000000711</v>
      </c>
      <c r="D60" s="10" t="s">
        <v>21</v>
      </c>
    </row>
    <row r="62" spans="1:10" ht="15">
      <c r="A62" s="2"/>
      <c r="E62" s="10"/>
    </row>
    <row r="63" spans="1:10" ht="15">
      <c r="C63" s="14">
        <f>SUM(F31,-(SUM(F29,F32)/2),-B27)</f>
        <v>-2.5000000000005684E-2</v>
      </c>
      <c r="D63" s="10" t="s">
        <v>21</v>
      </c>
    </row>
    <row r="65" spans="1:6" ht="15">
      <c r="A65" s="2" t="s">
        <v>26</v>
      </c>
    </row>
    <row r="66" spans="1:6" ht="15">
      <c r="A66" s="2" t="s">
        <v>27</v>
      </c>
    </row>
    <row r="67" spans="1:6" ht="15">
      <c r="A67" s="10" t="s">
        <v>28</v>
      </c>
      <c r="C67" s="13" t="str">
        <f>IF(J57=0,"ГОДЕН","НЕ ГОДЕН")</f>
        <v>ГОДЕН</v>
      </c>
    </row>
    <row r="69" spans="1:6" ht="15">
      <c r="A69" s="2" t="s">
        <v>29</v>
      </c>
    </row>
    <row r="71" spans="1:6" ht="15">
      <c r="D71" s="14">
        <f>IF(B76=0,E81,E79)</f>
        <v>0.65</v>
      </c>
      <c r="E71" s="10" t="s">
        <v>21</v>
      </c>
    </row>
    <row r="73" spans="1:6" ht="15">
      <c r="A73" s="2" t="s">
        <v>30</v>
      </c>
      <c r="C73" s="10"/>
      <c r="D73" s="15"/>
    </row>
    <row r="75" spans="1:6" ht="30">
      <c r="B75" s="5" t="s">
        <v>31</v>
      </c>
      <c r="C75" s="5" t="s">
        <v>32</v>
      </c>
    </row>
    <row r="76" spans="1:6" ht="15">
      <c r="A76" s="3" t="s">
        <v>33</v>
      </c>
      <c r="B76" s="16">
        <v>0</v>
      </c>
      <c r="C76" s="17">
        <v>0</v>
      </c>
    </row>
    <row r="77" spans="1:6" ht="15">
      <c r="A77" s="3"/>
      <c r="B77" s="18"/>
      <c r="C77" s="19"/>
    </row>
    <row r="78" spans="1:6" ht="15">
      <c r="A78" s="2" t="s">
        <v>34</v>
      </c>
      <c r="C78" s="20" t="str">
        <f>IF(C84&gt;0,"левое","правое")</f>
        <v>правое</v>
      </c>
    </row>
    <row r="79" spans="1:6" ht="16.5" customHeight="1">
      <c r="A79" s="10" t="s">
        <v>35</v>
      </c>
      <c r="E79" s="14">
        <f>B76/2-0.5*((F32+F33)-(F28+F34))</f>
        <v>0.65</v>
      </c>
      <c r="F79" s="10" t="s">
        <v>21</v>
      </c>
    </row>
    <row r="80" spans="1:6" ht="27.75" customHeight="1"/>
    <row r="81" spans="1:12" ht="17.25" customHeight="1">
      <c r="A81" s="10" t="s">
        <v>36</v>
      </c>
      <c r="E81" s="14">
        <f>-C76/2-0.5*((F32+F33)-(F28+F34))</f>
        <v>0.65</v>
      </c>
      <c r="F81" s="10" t="s">
        <v>21</v>
      </c>
    </row>
    <row r="83" spans="1:12" ht="15.75" customHeight="1"/>
    <row r="84" spans="1:12" ht="18.75" customHeight="1">
      <c r="A84" s="2" t="s">
        <v>37</v>
      </c>
      <c r="C84" s="14">
        <f>(SUM(Лист1!F32,Лист1!F33)-SUM(Лист1!F28,Лист1!F34))</f>
        <v>-1.3</v>
      </c>
      <c r="D84" s="10" t="s">
        <v>21</v>
      </c>
    </row>
    <row r="85" spans="1:12" ht="15">
      <c r="A85" s="2" t="s">
        <v>38</v>
      </c>
      <c r="B85" s="10"/>
      <c r="D85" s="10"/>
      <c r="E85" s="21"/>
      <c r="F85" s="10"/>
      <c r="G85" s="10"/>
    </row>
    <row r="86" spans="1:12" ht="15">
      <c r="G86" s="10"/>
    </row>
    <row r="87" spans="1:12" ht="15">
      <c r="A87" s="2" t="s">
        <v>39</v>
      </c>
      <c r="C87" s="13" t="str">
        <f>IF(D71&lt;=1,"ГОДЕН","НЕ ГОДЕН")</f>
        <v>ГОДЕН</v>
      </c>
    </row>
    <row r="89" spans="1:12" ht="15">
      <c r="A89" s="2" t="s">
        <v>40</v>
      </c>
    </row>
    <row r="90" spans="1:12" ht="15">
      <c r="A90" s="2"/>
    </row>
    <row r="91" spans="1:12" ht="15">
      <c r="A91" s="2"/>
      <c r="B91" s="2"/>
      <c r="D91" s="22">
        <f>MAX(G33:G42)-MIN(G33:G42)</f>
        <v>0.14999999999999997</v>
      </c>
      <c r="E91" s="10" t="s">
        <v>21</v>
      </c>
    </row>
    <row r="93" spans="1:12" ht="15">
      <c r="A93" s="2" t="s">
        <v>41</v>
      </c>
    </row>
    <row r="94" spans="1:12" ht="15">
      <c r="A94" s="2"/>
      <c r="K94" s="14"/>
      <c r="L94" s="2"/>
    </row>
    <row r="95" spans="1:12" ht="15">
      <c r="A95" s="2" t="s">
        <v>28</v>
      </c>
      <c r="C95" s="13" t="str">
        <f>IF(D91&lt;=0.15,"ГОДЕН","НЕ ГОДЕН")</f>
        <v>ГОДЕН</v>
      </c>
    </row>
    <row r="97" spans="1:9" ht="15">
      <c r="A97" s="2" t="s">
        <v>42</v>
      </c>
    </row>
    <row r="98" spans="1:9" ht="15">
      <c r="A98" s="2"/>
    </row>
    <row r="99" spans="1:9" ht="15">
      <c r="A99" s="2"/>
      <c r="D99" s="22">
        <f>(MAX(F34,F36,F38,F40,F42))-(MIN(F34,F36,F38,F40,F42))</f>
        <v>0.1</v>
      </c>
      <c r="E99" s="2" t="s">
        <v>21</v>
      </c>
    </row>
    <row r="101" spans="1:9" ht="30.75" customHeight="1">
      <c r="A101" s="2" t="s">
        <v>43</v>
      </c>
    </row>
    <row r="102" spans="1:9" ht="15">
      <c r="A102" s="2"/>
    </row>
    <row r="103" spans="1:9" ht="15">
      <c r="A103" s="2" t="s">
        <v>28</v>
      </c>
      <c r="C103" s="13" t="str">
        <f>IF(D99&lt;=0.15,"ГОДЕН","НЕ ГОДЕН")</f>
        <v>ГОДЕН</v>
      </c>
    </row>
    <row r="105" spans="1:9" ht="15">
      <c r="A105" s="10" t="s">
        <v>44</v>
      </c>
      <c r="B105" s="21"/>
      <c r="C105" s="21"/>
      <c r="D105" s="13" t="str">
        <f>IF(I105=TRUE,"ГОДЕН","НЕ ГОДЕН")</f>
        <v>ГОДЕН</v>
      </c>
      <c r="I105" s="23" t="b">
        <f>AND(C56="ГОДЕН",C67="ГОДЕН",C87="ГОДЕН",C95="ГОДЕН",C103="ГОДЕН")</f>
        <v>1</v>
      </c>
    </row>
    <row r="107" spans="1:9" ht="15">
      <c r="A107" s="2"/>
    </row>
    <row r="108" spans="1:9" ht="15">
      <c r="A108" s="10" t="s">
        <v>64</v>
      </c>
      <c r="D108" s="24"/>
      <c r="E108" s="24"/>
      <c r="F108" s="12"/>
      <c r="G108" s="20"/>
    </row>
    <row r="109" spans="1:9">
      <c r="D109" s="37" t="s">
        <v>45</v>
      </c>
      <c r="E109" s="37"/>
      <c r="F109" s="37"/>
      <c r="G109" s="37"/>
    </row>
    <row r="111" spans="1:9" ht="15">
      <c r="A111" s="10" t="s">
        <v>63</v>
      </c>
      <c r="D111" s="38"/>
      <c r="E111" s="38"/>
    </row>
    <row r="116" spans="1:1" ht="15">
      <c r="A116" s="25"/>
    </row>
  </sheetData>
  <mergeCells count="16">
    <mergeCell ref="D109:G109"/>
    <mergeCell ref="D111:E111"/>
    <mergeCell ref="A23:A24"/>
    <mergeCell ref="G39:G40"/>
    <mergeCell ref="F22:G22"/>
    <mergeCell ref="G41:G42"/>
    <mergeCell ref="B23:C23"/>
    <mergeCell ref="G37:G38"/>
    <mergeCell ref="D23:E23"/>
    <mergeCell ref="G33:G34"/>
    <mergeCell ref="G35:G36"/>
    <mergeCell ref="A16:G16"/>
    <mergeCell ref="A18:F18"/>
    <mergeCell ref="B3:F3"/>
    <mergeCell ref="A10:G10"/>
    <mergeCell ref="A14:D1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Sheet 2</vt:lpstr>
      <vt:lpstr>Sheet 3</vt:lpstr>
    </vt:vector>
  </TitlesOfParts>
  <Company>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 phone</dc:creator>
  <cp:lastModifiedBy>Пользователь</cp:lastModifiedBy>
  <dcterms:created xsi:type="dcterms:W3CDTF">2019-01-09T06:20:40Z</dcterms:created>
  <dcterms:modified xsi:type="dcterms:W3CDTF">2022-01-17T13:06:13Z</dcterms:modified>
</cp:coreProperties>
</file>