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  <sheet name="Лист3" sheetId="3" r:id="rId3"/>
    <sheet name="Лист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4" l="1"/>
  <c r="B2" i="1" l="1"/>
  <c r="A2" i="1"/>
  <c r="C2" i="1" s="1"/>
  <c r="E26" i="3" a="1"/>
  <c r="E26" i="3" s="1"/>
  <c r="D36" i="3"/>
  <c r="A31" i="4" s="1"/>
  <c r="D35" i="3"/>
  <c r="D27" i="3"/>
  <c r="D28" i="3"/>
  <c r="D29" i="3"/>
  <c r="D30" i="3"/>
  <c r="D31" i="3"/>
  <c r="D32" i="3"/>
  <c r="D33" i="3"/>
  <c r="D34" i="3"/>
  <c r="D26" i="3"/>
  <c r="E35" i="3" l="1"/>
  <c r="E36" i="3"/>
  <c r="E33" i="3"/>
  <c r="E31" i="3"/>
  <c r="E30" i="3"/>
  <c r="E29" i="3"/>
  <c r="E28" i="3"/>
  <c r="E27" i="3"/>
  <c r="E34" i="3"/>
  <c r="E32" i="3"/>
  <c r="A3" i="1"/>
  <c r="F36" i="3" l="1"/>
  <c r="B31" i="4" s="1"/>
  <c r="F35" i="3"/>
  <c r="A21" i="4"/>
  <c r="A22" i="4" l="1"/>
  <c r="D19" i="3"/>
  <c r="D18" i="3"/>
  <c r="D16" i="3"/>
  <c r="C23" i="3" s="1"/>
  <c r="D15" i="3"/>
  <c r="B23" i="3" s="1"/>
  <c r="D13" i="3"/>
  <c r="D14" i="3" s="1"/>
  <c r="B2" i="4" s="1"/>
  <c r="D12" i="3"/>
  <c r="A2" i="4" s="1"/>
  <c r="C3" i="1"/>
  <c r="B3" i="1"/>
  <c r="D3" i="1" s="1"/>
  <c r="A4" i="1"/>
  <c r="C4" i="1" s="1"/>
  <c r="B4" i="1"/>
  <c r="D4" i="1" s="1"/>
  <c r="A5" i="1"/>
  <c r="C5" i="1" s="1"/>
  <c r="B5" i="1"/>
  <c r="D5" i="1" s="1"/>
  <c r="A6" i="1"/>
  <c r="C6" i="1" s="1"/>
  <c r="B6" i="1"/>
  <c r="D6" i="1" s="1"/>
  <c r="A7" i="1"/>
  <c r="C7" i="1" s="1"/>
  <c r="B7" i="1"/>
  <c r="D7" i="1" s="1"/>
  <c r="A8" i="1"/>
  <c r="C8" i="1" s="1"/>
  <c r="B8" i="1"/>
  <c r="D8" i="1" s="1"/>
  <c r="A9" i="1"/>
  <c r="C9" i="1" s="1"/>
  <c r="B9" i="1"/>
  <c r="D9" i="1" s="1"/>
  <c r="A10" i="1"/>
  <c r="C10" i="1" s="1"/>
  <c r="B10" i="1"/>
  <c r="D10" i="1" s="1"/>
  <c r="A11" i="1"/>
  <c r="C11" i="1" s="1"/>
  <c r="B11" i="1"/>
  <c r="D11" i="1" s="1"/>
  <c r="A12" i="1"/>
  <c r="C12" i="1" s="1"/>
  <c r="B12" i="1"/>
  <c r="D12" i="1" s="1"/>
  <c r="A13" i="1"/>
  <c r="C13" i="1" s="1"/>
  <c r="B13" i="1"/>
  <c r="D13" i="1" s="1"/>
  <c r="A14" i="1"/>
  <c r="C14" i="1" s="1"/>
  <c r="B14" i="1"/>
  <c r="D14" i="1" s="1"/>
  <c r="A15" i="1"/>
  <c r="C15" i="1" s="1"/>
  <c r="B15" i="1"/>
  <c r="D15" i="1" s="1"/>
  <c r="A16" i="1"/>
  <c r="C16" i="1" s="1"/>
  <c r="B16" i="1"/>
  <c r="D16" i="1" s="1"/>
  <c r="A17" i="1"/>
  <c r="C17" i="1" s="1"/>
  <c r="B17" i="1"/>
  <c r="D17" i="1" s="1"/>
  <c r="A18" i="1"/>
  <c r="C18" i="1" s="1"/>
  <c r="B18" i="1"/>
  <c r="D18" i="1" s="1"/>
  <c r="A19" i="1"/>
  <c r="C19" i="1" s="1"/>
  <c r="B19" i="1"/>
  <c r="D19" i="1" s="1"/>
  <c r="A20" i="1"/>
  <c r="C20" i="1" s="1"/>
  <c r="B20" i="1"/>
  <c r="D20" i="1" s="1"/>
  <c r="A21" i="1"/>
  <c r="C21" i="1" s="1"/>
  <c r="B21" i="1"/>
  <c r="D21" i="1" s="1"/>
  <c r="A22" i="1"/>
  <c r="C22" i="1" s="1"/>
  <c r="B22" i="1"/>
  <c r="D22" i="1" s="1"/>
  <c r="A23" i="1"/>
  <c r="C23" i="1" s="1"/>
  <c r="B23" i="1"/>
  <c r="D23" i="1" s="1"/>
  <c r="A24" i="1"/>
  <c r="C24" i="1" s="1"/>
  <c r="B24" i="1"/>
  <c r="D24" i="1" s="1"/>
  <c r="A25" i="1"/>
  <c r="C25" i="1" s="1"/>
  <c r="B25" i="1"/>
  <c r="D25" i="1" s="1"/>
  <c r="A26" i="1"/>
  <c r="C26" i="1" s="1"/>
  <c r="B26" i="1"/>
  <c r="D26" i="1" s="1"/>
  <c r="A27" i="1"/>
  <c r="C27" i="1" s="1"/>
  <c r="B27" i="1"/>
  <c r="D27" i="1" s="1"/>
  <c r="A28" i="1"/>
  <c r="C28" i="1" s="1"/>
  <c r="B28" i="1"/>
  <c r="D28" i="1" s="1"/>
  <c r="A29" i="1"/>
  <c r="C29" i="1" s="1"/>
  <c r="B29" i="1"/>
  <c r="D29" i="1" s="1"/>
  <c r="A30" i="1"/>
  <c r="C30" i="1" s="1"/>
  <c r="B30" i="1"/>
  <c r="D30" i="1" s="1"/>
  <c r="A31" i="1"/>
  <c r="E31" i="1" s="1"/>
  <c r="B31" i="1"/>
  <c r="D31" i="1" s="1"/>
  <c r="A32" i="1"/>
  <c r="C32" i="1" s="1"/>
  <c r="B32" i="1"/>
  <c r="D32" i="1" s="1"/>
  <c r="A33" i="1"/>
  <c r="C33" i="1" s="1"/>
  <c r="B33" i="1"/>
  <c r="D33" i="1" s="1"/>
  <c r="A34" i="1"/>
  <c r="C34" i="1" s="1"/>
  <c r="B34" i="1"/>
  <c r="D34" i="1" s="1"/>
  <c r="A35" i="1"/>
  <c r="C35" i="1" s="1"/>
  <c r="B35" i="1"/>
  <c r="D35" i="1" s="1"/>
  <c r="A36" i="1"/>
  <c r="C36" i="1" s="1"/>
  <c r="B36" i="1"/>
  <c r="D36" i="1" s="1"/>
  <c r="A37" i="1"/>
  <c r="C37" i="1" s="1"/>
  <c r="B37" i="1"/>
  <c r="D37" i="1" s="1"/>
  <c r="A38" i="1"/>
  <c r="C38" i="1" s="1"/>
  <c r="B38" i="1"/>
  <c r="D38" i="1" s="1"/>
  <c r="A39" i="1"/>
  <c r="C39" i="1" s="1"/>
  <c r="B39" i="1"/>
  <c r="D39" i="1" s="1"/>
  <c r="A40" i="1"/>
  <c r="C40" i="1" s="1"/>
  <c r="B40" i="1"/>
  <c r="D40" i="1" s="1"/>
  <c r="A41" i="1"/>
  <c r="C41" i="1" s="1"/>
  <c r="B41" i="1"/>
  <c r="D41" i="1" s="1"/>
  <c r="A42" i="1"/>
  <c r="C42" i="1" s="1"/>
  <c r="B42" i="1"/>
  <c r="D42" i="1" s="1"/>
  <c r="A43" i="1"/>
  <c r="C43" i="1" s="1"/>
  <c r="B43" i="1"/>
  <c r="D43" i="1" s="1"/>
  <c r="A44" i="1"/>
  <c r="C44" i="1" s="1"/>
  <c r="B44" i="1"/>
  <c r="D44" i="1" s="1"/>
  <c r="A45" i="1"/>
  <c r="C45" i="1" s="1"/>
  <c r="B45" i="1"/>
  <c r="D45" i="1" s="1"/>
  <c r="A46" i="1"/>
  <c r="C46" i="1" s="1"/>
  <c r="B46" i="1"/>
  <c r="D46" i="1" s="1"/>
  <c r="A47" i="1"/>
  <c r="C47" i="1" s="1"/>
  <c r="B47" i="1"/>
  <c r="D47" i="1" s="1"/>
  <c r="A48" i="1"/>
  <c r="C48" i="1" s="1"/>
  <c r="B48" i="1"/>
  <c r="D48" i="1" s="1"/>
  <c r="A49" i="1"/>
  <c r="C49" i="1" s="1"/>
  <c r="B49" i="1"/>
  <c r="D49" i="1" s="1"/>
  <c r="A50" i="1"/>
  <c r="C50" i="1" s="1"/>
  <c r="B50" i="1"/>
  <c r="D50" i="1" s="1"/>
  <c r="A51" i="1"/>
  <c r="C51" i="1" s="1"/>
  <c r="B51" i="1"/>
  <c r="D51" i="1" s="1"/>
  <c r="A52" i="1"/>
  <c r="C52" i="1" s="1"/>
  <c r="B52" i="1"/>
  <c r="D52" i="1" s="1"/>
  <c r="A53" i="1"/>
  <c r="C53" i="1" s="1"/>
  <c r="B53" i="1"/>
  <c r="D53" i="1" s="1"/>
  <c r="A54" i="1"/>
  <c r="C54" i="1" s="1"/>
  <c r="B54" i="1"/>
  <c r="D54" i="1" s="1"/>
  <c r="A55" i="1"/>
  <c r="C55" i="1" s="1"/>
  <c r="B55" i="1"/>
  <c r="D55" i="1" s="1"/>
  <c r="A56" i="1"/>
  <c r="C56" i="1" s="1"/>
  <c r="B56" i="1"/>
  <c r="D56" i="1" s="1"/>
  <c r="A57" i="1"/>
  <c r="C57" i="1" s="1"/>
  <c r="B57" i="1"/>
  <c r="D57" i="1" s="1"/>
  <c r="A58" i="1"/>
  <c r="C58" i="1" s="1"/>
  <c r="B58" i="1"/>
  <c r="D58" i="1" s="1"/>
  <c r="A59" i="1"/>
  <c r="C59" i="1" s="1"/>
  <c r="B59" i="1"/>
  <c r="D59" i="1" s="1"/>
  <c r="A60" i="1"/>
  <c r="C60" i="1" s="1"/>
  <c r="B60" i="1"/>
  <c r="D60" i="1" s="1"/>
  <c r="A61" i="1"/>
  <c r="C61" i="1" s="1"/>
  <c r="B61" i="1"/>
  <c r="D61" i="1" s="1"/>
  <c r="A62" i="1"/>
  <c r="C62" i="1" s="1"/>
  <c r="B62" i="1"/>
  <c r="D62" i="1" s="1"/>
  <c r="A63" i="1"/>
  <c r="C63" i="1" s="1"/>
  <c r="B63" i="1"/>
  <c r="D63" i="1" s="1"/>
  <c r="A64" i="1"/>
  <c r="C64" i="1" s="1"/>
  <c r="B64" i="1"/>
  <c r="D64" i="1" s="1"/>
  <c r="A65" i="1"/>
  <c r="C65" i="1" s="1"/>
  <c r="B65" i="1"/>
  <c r="D65" i="1" s="1"/>
  <c r="A66" i="1"/>
  <c r="C66" i="1" s="1"/>
  <c r="B66" i="1"/>
  <c r="D66" i="1" s="1"/>
  <c r="A67" i="1"/>
  <c r="C67" i="1" s="1"/>
  <c r="B67" i="1"/>
  <c r="D67" i="1" s="1"/>
  <c r="A68" i="1"/>
  <c r="C68" i="1" s="1"/>
  <c r="B68" i="1"/>
  <c r="D68" i="1" s="1"/>
  <c r="A69" i="1"/>
  <c r="C69" i="1" s="1"/>
  <c r="B69" i="1"/>
  <c r="D69" i="1" s="1"/>
  <c r="A70" i="1"/>
  <c r="C70" i="1" s="1"/>
  <c r="B70" i="1"/>
  <c r="D70" i="1" s="1"/>
  <c r="A71" i="1"/>
  <c r="C71" i="1" s="1"/>
  <c r="B71" i="1"/>
  <c r="D71" i="1" s="1"/>
  <c r="A72" i="1"/>
  <c r="C72" i="1" s="1"/>
  <c r="B72" i="1"/>
  <c r="D72" i="1" s="1"/>
  <c r="A73" i="1"/>
  <c r="C73" i="1" s="1"/>
  <c r="B73" i="1"/>
  <c r="D73" i="1" s="1"/>
  <c r="A74" i="1"/>
  <c r="E74" i="1" s="1"/>
  <c r="B74" i="1"/>
  <c r="D74" i="1" s="1"/>
  <c r="A75" i="1"/>
  <c r="C75" i="1" s="1"/>
  <c r="B75" i="1"/>
  <c r="D75" i="1" s="1"/>
  <c r="A76" i="1"/>
  <c r="C76" i="1" s="1"/>
  <c r="B76" i="1"/>
  <c r="D76" i="1" s="1"/>
  <c r="A77" i="1"/>
  <c r="C77" i="1" s="1"/>
  <c r="B77" i="1"/>
  <c r="D77" i="1" s="1"/>
  <c r="A78" i="1"/>
  <c r="C78" i="1" s="1"/>
  <c r="B78" i="1"/>
  <c r="D78" i="1" s="1"/>
  <c r="A79" i="1"/>
  <c r="C79" i="1" s="1"/>
  <c r="B79" i="1"/>
  <c r="D79" i="1" s="1"/>
  <c r="A80" i="1"/>
  <c r="C80" i="1" s="1"/>
  <c r="B80" i="1"/>
  <c r="D80" i="1" s="1"/>
  <c r="A81" i="1"/>
  <c r="C81" i="1" s="1"/>
  <c r="B81" i="1"/>
  <c r="D81" i="1" s="1"/>
  <c r="A82" i="1"/>
  <c r="C82" i="1" s="1"/>
  <c r="B82" i="1"/>
  <c r="D82" i="1" s="1"/>
  <c r="A83" i="1"/>
  <c r="C83" i="1" s="1"/>
  <c r="B83" i="1"/>
  <c r="D83" i="1" s="1"/>
  <c r="A84" i="1"/>
  <c r="C84" i="1" s="1"/>
  <c r="B84" i="1"/>
  <c r="D84" i="1" s="1"/>
  <c r="A85" i="1"/>
  <c r="C85" i="1" s="1"/>
  <c r="B85" i="1"/>
  <c r="D85" i="1" s="1"/>
  <c r="A86" i="1"/>
  <c r="C86" i="1" s="1"/>
  <c r="B86" i="1"/>
  <c r="D86" i="1" s="1"/>
  <c r="A87" i="1"/>
  <c r="C87" i="1" s="1"/>
  <c r="B87" i="1"/>
  <c r="D87" i="1" s="1"/>
  <c r="A88" i="1"/>
  <c r="C88" i="1" s="1"/>
  <c r="B88" i="1"/>
  <c r="D88" i="1" s="1"/>
  <c r="A89" i="1"/>
  <c r="C89" i="1" s="1"/>
  <c r="B89" i="1"/>
  <c r="D89" i="1" s="1"/>
  <c r="A90" i="1"/>
  <c r="C90" i="1" s="1"/>
  <c r="B90" i="1"/>
  <c r="D90" i="1" s="1"/>
  <c r="A91" i="1"/>
  <c r="C91" i="1" s="1"/>
  <c r="B91" i="1"/>
  <c r="D91" i="1" s="1"/>
  <c r="A92" i="1"/>
  <c r="C92" i="1" s="1"/>
  <c r="B92" i="1"/>
  <c r="D92" i="1" s="1"/>
  <c r="A93" i="1"/>
  <c r="C93" i="1" s="1"/>
  <c r="B93" i="1"/>
  <c r="D93" i="1" s="1"/>
  <c r="A94" i="1"/>
  <c r="C94" i="1" s="1"/>
  <c r="B94" i="1"/>
  <c r="D94" i="1" s="1"/>
  <c r="A95" i="1"/>
  <c r="C95" i="1" s="1"/>
  <c r="B95" i="1"/>
  <c r="D95" i="1" s="1"/>
  <c r="A96" i="1"/>
  <c r="C96" i="1" s="1"/>
  <c r="B96" i="1"/>
  <c r="D96" i="1" s="1"/>
  <c r="A97" i="1"/>
  <c r="C97" i="1" s="1"/>
  <c r="B97" i="1"/>
  <c r="D97" i="1" s="1"/>
  <c r="A98" i="1"/>
  <c r="C98" i="1" s="1"/>
  <c r="B98" i="1"/>
  <c r="D98" i="1" s="1"/>
  <c r="A99" i="1"/>
  <c r="C99" i="1" s="1"/>
  <c r="B99" i="1"/>
  <c r="D99" i="1" s="1"/>
  <c r="A100" i="1"/>
  <c r="C100" i="1" s="1"/>
  <c r="B100" i="1"/>
  <c r="D100" i="1" s="1"/>
  <c r="A101" i="1"/>
  <c r="C101" i="1" s="1"/>
  <c r="B101" i="1"/>
  <c r="D101" i="1" s="1"/>
  <c r="D2" i="1"/>
  <c r="B8" i="4" l="1"/>
  <c r="B11" i="4"/>
  <c r="B12" i="4"/>
  <c r="B5" i="4"/>
  <c r="B6" i="4"/>
  <c r="B9" i="4"/>
  <c r="D17" i="3"/>
  <c r="F49" i="1"/>
  <c r="F37" i="1"/>
  <c r="F34" i="1"/>
  <c r="F22" i="1"/>
  <c r="F13" i="1"/>
  <c r="F97" i="1"/>
  <c r="F31" i="1"/>
  <c r="F85" i="1"/>
  <c r="F26" i="1"/>
  <c r="F73" i="1"/>
  <c r="F25" i="1"/>
  <c r="F62" i="1"/>
  <c r="F61" i="1"/>
  <c r="F19" i="1"/>
  <c r="F50" i="1"/>
  <c r="F14" i="1"/>
  <c r="F46" i="1"/>
  <c r="F10" i="1"/>
  <c r="F43" i="1"/>
  <c r="F7" i="1"/>
  <c r="F38" i="1"/>
  <c r="F98" i="1"/>
  <c r="F86" i="1"/>
  <c r="F74" i="1"/>
  <c r="F96" i="1"/>
  <c r="F84" i="1"/>
  <c r="F72" i="1"/>
  <c r="F60" i="1"/>
  <c r="F48" i="1"/>
  <c r="F36" i="1"/>
  <c r="F24" i="1"/>
  <c r="F12" i="1"/>
  <c r="F95" i="1"/>
  <c r="F83" i="1"/>
  <c r="F71" i="1"/>
  <c r="F59" i="1"/>
  <c r="F47" i="1"/>
  <c r="F35" i="1"/>
  <c r="F23" i="1"/>
  <c r="F11" i="1"/>
  <c r="F94" i="1"/>
  <c r="F82" i="1"/>
  <c r="F70" i="1"/>
  <c r="F58" i="1"/>
  <c r="F93" i="1"/>
  <c r="F81" i="1"/>
  <c r="F69" i="1"/>
  <c r="F57" i="1"/>
  <c r="F45" i="1"/>
  <c r="F33" i="1"/>
  <c r="F21" i="1"/>
  <c r="F9" i="1"/>
  <c r="F92" i="1"/>
  <c r="F80" i="1"/>
  <c r="F68" i="1"/>
  <c r="F56" i="1"/>
  <c r="F44" i="1"/>
  <c r="F32" i="1"/>
  <c r="F20" i="1"/>
  <c r="F8" i="1"/>
  <c r="F91" i="1"/>
  <c r="F79" i="1"/>
  <c r="F67" i="1"/>
  <c r="F55" i="1"/>
  <c r="E62" i="1"/>
  <c r="G62" i="1" s="1"/>
  <c r="F90" i="1"/>
  <c r="F78" i="1"/>
  <c r="F66" i="1"/>
  <c r="F54" i="1"/>
  <c r="F42" i="1"/>
  <c r="F30" i="1"/>
  <c r="F18" i="1"/>
  <c r="F6" i="1"/>
  <c r="F101" i="1"/>
  <c r="F89" i="1"/>
  <c r="F77" i="1"/>
  <c r="F65" i="1"/>
  <c r="F53" i="1"/>
  <c r="F41" i="1"/>
  <c r="F29" i="1"/>
  <c r="F17" i="1"/>
  <c r="F5" i="1"/>
  <c r="F100" i="1"/>
  <c r="F88" i="1"/>
  <c r="F76" i="1"/>
  <c r="F64" i="1"/>
  <c r="F52" i="1"/>
  <c r="F40" i="1"/>
  <c r="F28" i="1"/>
  <c r="F16" i="1"/>
  <c r="F4" i="1"/>
  <c r="F99" i="1"/>
  <c r="F87" i="1"/>
  <c r="F75" i="1"/>
  <c r="F63" i="1"/>
  <c r="F51" i="1"/>
  <c r="F39" i="1"/>
  <c r="F27" i="1"/>
  <c r="F15" i="1"/>
  <c r="F3" i="1"/>
  <c r="E73" i="1"/>
  <c r="G73" i="1" s="1"/>
  <c r="E61" i="1"/>
  <c r="G61" i="1" s="1"/>
  <c r="E50" i="1"/>
  <c r="G50" i="1" s="1"/>
  <c r="C74" i="1"/>
  <c r="G74" i="1" s="1"/>
  <c r="E49" i="1"/>
  <c r="G49" i="1" s="1"/>
  <c r="E38" i="1"/>
  <c r="G38" i="1" s="1"/>
  <c r="E37" i="1"/>
  <c r="G37" i="1" s="1"/>
  <c r="E26" i="1"/>
  <c r="G26" i="1" s="1"/>
  <c r="E25" i="1"/>
  <c r="G25" i="1" s="1"/>
  <c r="E97" i="1"/>
  <c r="G97" i="1" s="1"/>
  <c r="E14" i="1"/>
  <c r="G14" i="1" s="1"/>
  <c r="E85" i="1"/>
  <c r="G85" i="1" s="1"/>
  <c r="E13" i="1"/>
  <c r="G13" i="1" s="1"/>
  <c r="F2" i="1"/>
  <c r="E98" i="1"/>
  <c r="G98" i="1" s="1"/>
  <c r="E86" i="1"/>
  <c r="G86" i="1" s="1"/>
  <c r="C31" i="1"/>
  <c r="G31" i="1" s="1"/>
  <c r="E96" i="1"/>
  <c r="G96" i="1" s="1"/>
  <c r="E84" i="1"/>
  <c r="G84" i="1" s="1"/>
  <c r="E72" i="1"/>
  <c r="G72" i="1" s="1"/>
  <c r="E60" i="1"/>
  <c r="G60" i="1" s="1"/>
  <c r="E48" i="1"/>
  <c r="G48" i="1" s="1"/>
  <c r="E36" i="1"/>
  <c r="G36" i="1" s="1"/>
  <c r="E24" i="1"/>
  <c r="G24" i="1" s="1"/>
  <c r="E12" i="1"/>
  <c r="G12" i="1" s="1"/>
  <c r="E95" i="1"/>
  <c r="G95" i="1" s="1"/>
  <c r="E83" i="1"/>
  <c r="G83" i="1" s="1"/>
  <c r="E71" i="1"/>
  <c r="G71" i="1" s="1"/>
  <c r="E59" i="1"/>
  <c r="G59" i="1" s="1"/>
  <c r="E47" i="1"/>
  <c r="G47" i="1" s="1"/>
  <c r="E35" i="1"/>
  <c r="G35" i="1" s="1"/>
  <c r="E23" i="1"/>
  <c r="G23" i="1" s="1"/>
  <c r="E11" i="1"/>
  <c r="G11" i="1" s="1"/>
  <c r="E94" i="1"/>
  <c r="G94" i="1" s="1"/>
  <c r="E82" i="1"/>
  <c r="G82" i="1" s="1"/>
  <c r="E70" i="1"/>
  <c r="G70" i="1" s="1"/>
  <c r="E58" i="1"/>
  <c r="G58" i="1" s="1"/>
  <c r="E46" i="1"/>
  <c r="G46" i="1" s="1"/>
  <c r="E34" i="1"/>
  <c r="G34" i="1" s="1"/>
  <c r="E22" i="1"/>
  <c r="G22" i="1" s="1"/>
  <c r="E10" i="1"/>
  <c r="G10" i="1" s="1"/>
  <c r="E93" i="1"/>
  <c r="G93" i="1" s="1"/>
  <c r="E81" i="1"/>
  <c r="G81" i="1" s="1"/>
  <c r="E69" i="1"/>
  <c r="G69" i="1" s="1"/>
  <c r="E57" i="1"/>
  <c r="G57" i="1" s="1"/>
  <c r="E45" i="1"/>
  <c r="G45" i="1" s="1"/>
  <c r="E33" i="1"/>
  <c r="G33" i="1" s="1"/>
  <c r="E21" i="1"/>
  <c r="G21" i="1" s="1"/>
  <c r="E9" i="1"/>
  <c r="G9" i="1" s="1"/>
  <c r="E92" i="1"/>
  <c r="G92" i="1" s="1"/>
  <c r="E80" i="1"/>
  <c r="G80" i="1" s="1"/>
  <c r="E68" i="1"/>
  <c r="G68" i="1" s="1"/>
  <c r="E56" i="1"/>
  <c r="G56" i="1" s="1"/>
  <c r="E44" i="1"/>
  <c r="G44" i="1" s="1"/>
  <c r="E32" i="1"/>
  <c r="G32" i="1" s="1"/>
  <c r="E20" i="1"/>
  <c r="G20" i="1" s="1"/>
  <c r="E8" i="1"/>
  <c r="G8" i="1" s="1"/>
  <c r="E91" i="1"/>
  <c r="G91" i="1" s="1"/>
  <c r="E79" i="1"/>
  <c r="G79" i="1" s="1"/>
  <c r="E67" i="1"/>
  <c r="G67" i="1" s="1"/>
  <c r="E55" i="1"/>
  <c r="G55" i="1" s="1"/>
  <c r="E43" i="1"/>
  <c r="G43" i="1" s="1"/>
  <c r="E19" i="1"/>
  <c r="G19" i="1" s="1"/>
  <c r="E7" i="1"/>
  <c r="G7" i="1" s="1"/>
  <c r="E90" i="1"/>
  <c r="G90" i="1" s="1"/>
  <c r="E78" i="1"/>
  <c r="G78" i="1" s="1"/>
  <c r="E66" i="1"/>
  <c r="G66" i="1" s="1"/>
  <c r="E54" i="1"/>
  <c r="G54" i="1" s="1"/>
  <c r="E42" i="1"/>
  <c r="G42" i="1" s="1"/>
  <c r="E30" i="1"/>
  <c r="G30" i="1" s="1"/>
  <c r="E18" i="1"/>
  <c r="G18" i="1" s="1"/>
  <c r="E6" i="1"/>
  <c r="G6" i="1" s="1"/>
  <c r="E101" i="1"/>
  <c r="G101" i="1" s="1"/>
  <c r="E89" i="1"/>
  <c r="G89" i="1" s="1"/>
  <c r="E77" i="1"/>
  <c r="G77" i="1" s="1"/>
  <c r="E65" i="1"/>
  <c r="G65" i="1" s="1"/>
  <c r="E53" i="1"/>
  <c r="G53" i="1" s="1"/>
  <c r="E41" i="1"/>
  <c r="G41" i="1" s="1"/>
  <c r="E29" i="1"/>
  <c r="G29" i="1" s="1"/>
  <c r="E17" i="1"/>
  <c r="G17" i="1" s="1"/>
  <c r="E5" i="1"/>
  <c r="G5" i="1" s="1"/>
  <c r="E100" i="1"/>
  <c r="G100" i="1" s="1"/>
  <c r="E88" i="1"/>
  <c r="G88" i="1" s="1"/>
  <c r="E76" i="1"/>
  <c r="G76" i="1" s="1"/>
  <c r="E64" i="1"/>
  <c r="G64" i="1" s="1"/>
  <c r="E52" i="1"/>
  <c r="G52" i="1" s="1"/>
  <c r="E40" i="1"/>
  <c r="G40" i="1" s="1"/>
  <c r="E28" i="1"/>
  <c r="G28" i="1" s="1"/>
  <c r="E16" i="1"/>
  <c r="G16" i="1" s="1"/>
  <c r="E4" i="1"/>
  <c r="G4" i="1" s="1"/>
  <c r="E99" i="1"/>
  <c r="G99" i="1" s="1"/>
  <c r="E87" i="1"/>
  <c r="G87" i="1" s="1"/>
  <c r="E75" i="1"/>
  <c r="G75" i="1" s="1"/>
  <c r="E63" i="1"/>
  <c r="G63" i="1" s="1"/>
  <c r="E51" i="1"/>
  <c r="G51" i="1" s="1"/>
  <c r="E39" i="1"/>
  <c r="G39" i="1" s="1"/>
  <c r="E27" i="1"/>
  <c r="G27" i="1" s="1"/>
  <c r="E15" i="1"/>
  <c r="G15" i="1" s="1"/>
  <c r="E3" i="1"/>
  <c r="G3" i="1" s="1"/>
  <c r="E2" i="1"/>
  <c r="G2" i="1" s="1"/>
  <c r="N29" i="4" l="1"/>
  <c r="O29" i="4" s="1"/>
  <c r="N28" i="4"/>
  <c r="O28" i="4" s="1"/>
  <c r="N30" i="4"/>
  <c r="O30" i="4" s="1"/>
  <c r="N31" i="4"/>
  <c r="O31" i="4" s="1"/>
  <c r="N32" i="4"/>
  <c r="O32" i="4" s="1"/>
  <c r="E31" i="4"/>
  <c r="R32" i="4"/>
  <c r="S32" i="4" s="1"/>
  <c r="R27" i="4"/>
  <c r="S27" i="4" s="1"/>
  <c r="R29" i="4"/>
  <c r="S29" i="4" s="1"/>
  <c r="R31" i="4"/>
  <c r="S31" i="4" s="1"/>
  <c r="R30" i="4"/>
  <c r="S30" i="4" s="1"/>
  <c r="P29" i="4"/>
  <c r="Q29" i="4" s="1"/>
  <c r="P32" i="4"/>
  <c r="Q32" i="4" s="1"/>
  <c r="P30" i="4"/>
  <c r="Q30" i="4" s="1"/>
  <c r="P31" i="4"/>
  <c r="Q31" i="4" s="1"/>
  <c r="C31" i="4"/>
  <c r="D31" i="4"/>
  <c r="N27" i="4"/>
  <c r="O27" i="4" s="1"/>
  <c r="R28" i="4"/>
  <c r="S28" i="4" s="1"/>
  <c r="P28" i="4"/>
  <c r="Q28" i="4" s="1"/>
  <c r="P27" i="4"/>
  <c r="Q27" i="4" s="1"/>
  <c r="H13" i="1"/>
  <c r="H28" i="1"/>
  <c r="H40" i="1"/>
  <c r="H3" i="1"/>
  <c r="H34" i="1"/>
  <c r="H50" i="1"/>
  <c r="H52" i="1"/>
  <c r="H67" i="1"/>
  <c r="H21" i="1"/>
  <c r="H37" i="1"/>
  <c r="H19" i="1"/>
  <c r="H64" i="1"/>
  <c r="H27" i="1"/>
  <c r="H79" i="1"/>
  <c r="H33" i="1"/>
  <c r="C21" i="4"/>
  <c r="C22" i="4"/>
  <c r="E22" i="4"/>
  <c r="E21" i="4"/>
  <c r="D21" i="4"/>
  <c r="D22" i="4"/>
  <c r="H35" i="1"/>
  <c r="H65" i="1"/>
  <c r="H22" i="1"/>
  <c r="H55" i="1"/>
  <c r="H9" i="1"/>
  <c r="H15" i="1"/>
  <c r="H84" i="1"/>
  <c r="H46" i="1"/>
  <c r="H89" i="1"/>
  <c r="H7" i="1"/>
  <c r="H2" i="1"/>
  <c r="H68" i="1"/>
  <c r="H4" i="1"/>
  <c r="H41" i="1"/>
  <c r="H78" i="1"/>
  <c r="H80" i="1"/>
  <c r="H36" i="1"/>
  <c r="H82" i="1"/>
  <c r="H66" i="1"/>
  <c r="H99" i="1"/>
  <c r="A24" i="4"/>
  <c r="E24" i="4" s="1"/>
  <c r="H29" i="1"/>
  <c r="H16" i="1"/>
  <c r="H53" i="1"/>
  <c r="H90" i="1"/>
  <c r="H10" i="1"/>
  <c r="A23" i="4"/>
  <c r="E23" i="4" s="1"/>
  <c r="H49" i="1"/>
  <c r="H47" i="1"/>
  <c r="H96" i="1"/>
  <c r="H61" i="1"/>
  <c r="H39" i="1"/>
  <c r="H6" i="1"/>
  <c r="H76" i="1"/>
  <c r="H91" i="1"/>
  <c r="H45" i="1"/>
  <c r="H92" i="1"/>
  <c r="H23" i="1"/>
  <c r="H72" i="1"/>
  <c r="H97" i="1"/>
  <c r="H87" i="1"/>
  <c r="H17" i="1"/>
  <c r="H54" i="1"/>
  <c r="H26" i="1"/>
  <c r="H101" i="1"/>
  <c r="H77" i="1"/>
  <c r="H44" i="1"/>
  <c r="H93" i="1"/>
  <c r="H32" i="1"/>
  <c r="H81" i="1"/>
  <c r="H20" i="1"/>
  <c r="H69" i="1"/>
  <c r="H56" i="1"/>
  <c r="H31" i="1"/>
  <c r="H38" i="1"/>
  <c r="H43" i="1"/>
  <c r="H70" i="1"/>
  <c r="H24" i="1"/>
  <c r="H83" i="1"/>
  <c r="H98" i="1"/>
  <c r="H12" i="1"/>
  <c r="H73" i="1"/>
  <c r="H94" i="1"/>
  <c r="H48" i="1"/>
  <c r="H58" i="1"/>
  <c r="H85" i="1"/>
  <c r="H42" i="1"/>
  <c r="H59" i="1"/>
  <c r="H88" i="1"/>
  <c r="H14" i="1"/>
  <c r="H11" i="1"/>
  <c r="H60" i="1"/>
  <c r="H71" i="1"/>
  <c r="H86" i="1"/>
  <c r="H74" i="1"/>
  <c r="H95" i="1"/>
  <c r="H62" i="1"/>
  <c r="H18" i="1"/>
  <c r="H51" i="1"/>
  <c r="H63" i="1"/>
  <c r="H100" i="1"/>
  <c r="H30" i="1"/>
  <c r="H75" i="1"/>
  <c r="H5" i="1"/>
  <c r="H8" i="1"/>
  <c r="H57" i="1"/>
  <c r="H25" i="1"/>
  <c r="S33" i="4" l="1"/>
  <c r="Q33" i="4"/>
  <c r="O33" i="4"/>
  <c r="D24" i="4"/>
  <c r="C24" i="4"/>
  <c r="D23" i="4"/>
  <c r="C23" i="4"/>
  <c r="A25" i="4" l="1"/>
  <c r="A26" i="4"/>
  <c r="D26" i="4" l="1"/>
  <c r="E26" i="4"/>
  <c r="C26" i="4"/>
  <c r="D25" i="4"/>
  <c r="E25" i="4"/>
  <c r="C25" i="4"/>
  <c r="A27" i="4"/>
  <c r="D27" i="4" l="1"/>
  <c r="C27" i="4"/>
  <c r="E27" i="4"/>
  <c r="A28" i="4"/>
  <c r="D28" i="4" l="1"/>
  <c r="C28" i="4"/>
  <c r="E28" i="4"/>
  <c r="A29" i="4"/>
  <c r="D29" i="4" l="1"/>
  <c r="C29" i="4"/>
  <c r="E29" i="4"/>
  <c r="F28" i="3" l="1"/>
  <c r="B23" i="4" s="1"/>
  <c r="F27" i="3"/>
  <c r="B22" i="4" s="1"/>
  <c r="F30" i="3"/>
  <c r="B25" i="4" s="1"/>
  <c r="B30" i="4"/>
  <c r="F31" i="3"/>
  <c r="B26" i="4" s="1"/>
  <c r="F29" i="3"/>
  <c r="B24" i="4" s="1"/>
  <c r="F32" i="3"/>
  <c r="B27" i="4" s="1"/>
  <c r="F34" i="3"/>
  <c r="B29" i="4" s="1"/>
  <c r="F33" i="3"/>
  <c r="B28" i="4" s="1"/>
  <c r="A30" i="4"/>
  <c r="D30" i="4" l="1"/>
  <c r="C30" i="4"/>
  <c r="E30" i="4"/>
  <c r="F26" i="3"/>
  <c r="B21" i="4" s="1"/>
  <c r="G26" i="3"/>
  <c r="H26" i="3" l="1"/>
  <c r="G27" i="3"/>
  <c r="G28" i="3" l="1"/>
  <c r="H27" i="3"/>
  <c r="G29" i="3" l="1"/>
  <c r="H28" i="3"/>
  <c r="G30" i="3" l="1"/>
  <c r="H29" i="3"/>
  <c r="G31" i="3" l="1"/>
  <c r="H30" i="3"/>
  <c r="G32" i="3" l="1"/>
  <c r="H31" i="3"/>
  <c r="G33" i="3" l="1"/>
  <c r="H32" i="3"/>
  <c r="G34" i="3" l="1"/>
  <c r="G35" i="3" s="1"/>
  <c r="H33" i="3"/>
  <c r="H35" i="3" l="1"/>
  <c r="G36" i="3"/>
  <c r="H36" i="3" s="1"/>
  <c r="H34" i="3"/>
</calcChain>
</file>

<file path=xl/sharedStrings.xml><?xml version="1.0" encoding="utf-8"?>
<sst xmlns="http://schemas.openxmlformats.org/spreadsheetml/2006/main" count="78" uniqueCount="57">
  <si>
    <t>РРСЧ</t>
  </si>
  <si>
    <t>X1</t>
  </si>
  <si>
    <t>X2</t>
  </si>
  <si>
    <t>X3</t>
  </si>
  <si>
    <t>V</t>
  </si>
  <si>
    <t>Y</t>
  </si>
  <si>
    <t>Z</t>
  </si>
  <si>
    <t>α1=</t>
  </si>
  <si>
    <t>β1=</t>
  </si>
  <si>
    <t>α2=</t>
  </si>
  <si>
    <t>β2=</t>
  </si>
  <si>
    <t>a3=</t>
  </si>
  <si>
    <t>b3=</t>
  </si>
  <si>
    <t>Выборочное среднее</t>
  </si>
  <si>
    <t>Выборочная дисперсия</t>
  </si>
  <si>
    <t>Выборочное ср. квадр. отклонение</t>
  </si>
  <si>
    <t>Наименьшее значение</t>
  </si>
  <si>
    <t>Наибольшее значение</t>
  </si>
  <si>
    <t>Размах выборки</t>
  </si>
  <si>
    <t>Асимметрия</t>
  </si>
  <si>
    <t>Эксцесс</t>
  </si>
  <si>
    <t>n</t>
  </si>
  <si>
    <t>x_min</t>
  </si>
  <si>
    <t>x_max</t>
  </si>
  <si>
    <t>R</t>
  </si>
  <si>
    <t>k</t>
  </si>
  <si>
    <t>h</t>
  </si>
  <si>
    <t>Группа</t>
  </si>
  <si>
    <t>Левая граница</t>
  </si>
  <si>
    <t>Правая граница</t>
  </si>
  <si>
    <t>Середина</t>
  </si>
  <si>
    <t>Частота</t>
  </si>
  <si>
    <t>Относительная частота</t>
  </si>
  <si>
    <t>Накопленная частота</t>
  </si>
  <si>
    <t>Относительная накопленная частота</t>
  </si>
  <si>
    <t>Математическое ожидание</t>
  </si>
  <si>
    <t>Средне квадратическое отклонение</t>
  </si>
  <si>
    <t>Параметры нормального распределения</t>
  </si>
  <si>
    <t>Параметры гамма-распределения</t>
  </si>
  <si>
    <t>α=</t>
  </si>
  <si>
    <t>β=</t>
  </si>
  <si>
    <t>m=</t>
  </si>
  <si>
    <t>σ=</t>
  </si>
  <si>
    <t>Параметры равномерного распределения</t>
  </si>
  <si>
    <t>a=</t>
  </si>
  <si>
    <t>b=</t>
  </si>
  <si>
    <t>Плотность отсит. Частот</t>
  </si>
  <si>
    <t>Плотность нормального распределения</t>
  </si>
  <si>
    <t>Плотность гамма-распределения</t>
  </si>
  <si>
    <t>Плотность равномерного распределения</t>
  </si>
  <si>
    <t>Нормальное распределение</t>
  </si>
  <si>
    <t>Вероятность</t>
  </si>
  <si>
    <t>Гамма распределение</t>
  </si>
  <si>
    <t>Равномерное распрделение</t>
  </si>
  <si>
    <t>.</t>
  </si>
  <si>
    <t>max при α=0,05</t>
  </si>
  <si>
    <t xml:space="preserve">Выборочные данные  "не подходят" под рассмотренные распределения СВ с рассмотренными параметрами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</si>
</sst>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0000000"/>
    <numFmt numFmtId="166" formatCode="0.000000"/>
    <numFmt numFmtId="167" formatCode="0.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u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2" fillId="0" borderId="3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0" xfId="0" applyFont="1"/>
    <xf numFmtId="164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/>
    <xf numFmtId="0" fontId="0" fillId="0" borderId="0" xfId="0" applyBorder="1"/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" xfId="0" applyFill="1" applyBorder="1"/>
    <xf numFmtId="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0" fillId="0" borderId="16" xfId="0" applyNumberFormat="1" applyBorder="1" applyAlignment="1">
      <alignment horizontal="center" vertical="center"/>
    </xf>
    <xf numFmtId="0" fontId="0" fillId="0" borderId="0" xfId="0" applyFill="1" applyBorder="1"/>
    <xf numFmtId="165" fontId="0" fillId="0" borderId="0" xfId="0" applyNumberFormat="1" applyBorder="1"/>
    <xf numFmtId="0" fontId="0" fillId="0" borderId="1" xfId="0" applyFill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0" fillId="0" borderId="8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Border="1" applyAlignment="1">
      <alignment horizontal="center" vertical="center" wrapText="1"/>
    </xf>
    <xf numFmtId="166" fontId="0" fillId="0" borderId="0" xfId="0" applyNumberFormat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ysClr val="windowText" lastClr="000000"/>
                </a:solidFill>
              </a:rPr>
              <a:t>Полигон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Лист3!$E$26:$E$36</c:f>
              <c:strCache>
                <c:ptCount val="1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7</c:v>
                </c:pt>
                <c:pt idx="5">
                  <c:v>9</c:v>
                </c:pt>
                <c:pt idx="6">
                  <c:v>9</c:v>
                </c:pt>
                <c:pt idx="7">
                  <c:v>18</c:v>
                </c:pt>
                <c:pt idx="8">
                  <c:v>26</c:v>
                </c:pt>
                <c:pt idx="9">
                  <c:v>22</c:v>
                </c:pt>
                <c:pt idx="10">
                  <c:v>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Лист3!$D$26:$D$36</c:f>
              <c:numCache>
                <c:formatCode>0</c:formatCode>
                <c:ptCount val="11"/>
                <c:pt idx="0">
                  <c:v>31</c:v>
                </c:pt>
                <c:pt idx="1">
                  <c:v>33</c:v>
                </c:pt>
                <c:pt idx="2">
                  <c:v>35</c:v>
                </c:pt>
                <c:pt idx="3">
                  <c:v>37</c:v>
                </c:pt>
                <c:pt idx="4">
                  <c:v>39</c:v>
                </c:pt>
                <c:pt idx="5">
                  <c:v>41</c:v>
                </c:pt>
                <c:pt idx="6">
                  <c:v>43</c:v>
                </c:pt>
                <c:pt idx="7">
                  <c:v>45</c:v>
                </c:pt>
                <c:pt idx="8">
                  <c:v>47</c:v>
                </c:pt>
                <c:pt idx="9">
                  <c:v>49</c:v>
                </c:pt>
                <c:pt idx="10">
                  <c:v>51</c:v>
                </c:pt>
              </c:numCache>
            </c:numRef>
          </c:cat>
          <c:val>
            <c:numRef>
              <c:f>Лист3!$E$26:$E$36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7</c:v>
                </c:pt>
                <c:pt idx="5">
                  <c:v>9</c:v>
                </c:pt>
                <c:pt idx="6">
                  <c:v>9</c:v>
                </c:pt>
                <c:pt idx="7">
                  <c:v>18</c:v>
                </c:pt>
                <c:pt idx="8">
                  <c:v>26</c:v>
                </c:pt>
                <c:pt idx="9">
                  <c:v>22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2-4432-8DF7-8D4D3EB1F01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54410800"/>
        <c:axId val="1254407472"/>
      </c:lineChart>
      <c:catAx>
        <c:axId val="125441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ysClr val="windowText" lastClr="000000"/>
                    </a:solidFill>
                  </a:rPr>
                  <a:t>Время безотказной работы(часы)</a:t>
                </a:r>
              </a:p>
            </c:rich>
          </c:tx>
          <c:layout>
            <c:manualLayout>
              <c:xMode val="edge"/>
              <c:yMode val="edge"/>
              <c:x val="0.27432524059492563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4407472"/>
        <c:crosses val="autoZero"/>
        <c:auto val="1"/>
        <c:lblAlgn val="ctr"/>
        <c:lblOffset val="100"/>
        <c:noMultiLvlLbl val="0"/>
      </c:catAx>
      <c:valAx>
        <c:axId val="125440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ysClr val="windowText" lastClr="000000"/>
                    </a:solidFill>
                  </a:rPr>
                  <a:t>Частоты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441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ysClr val="windowText" lastClr="000000"/>
                </a:solidFill>
              </a:rPr>
              <a:t>Кумулята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Лист3!$E$26:$E$36</c:f>
              <c:strCache>
                <c:ptCount val="1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7</c:v>
                </c:pt>
                <c:pt idx="5">
                  <c:v>9</c:v>
                </c:pt>
                <c:pt idx="6">
                  <c:v>9</c:v>
                </c:pt>
                <c:pt idx="7">
                  <c:v>18</c:v>
                </c:pt>
                <c:pt idx="8">
                  <c:v>26</c:v>
                </c:pt>
                <c:pt idx="9">
                  <c:v>22</c:v>
                </c:pt>
                <c:pt idx="10">
                  <c:v>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Лист3!$D$26:$D$36</c:f>
              <c:numCache>
                <c:formatCode>0</c:formatCode>
                <c:ptCount val="11"/>
                <c:pt idx="0">
                  <c:v>31</c:v>
                </c:pt>
                <c:pt idx="1">
                  <c:v>33</c:v>
                </c:pt>
                <c:pt idx="2">
                  <c:v>35</c:v>
                </c:pt>
                <c:pt idx="3">
                  <c:v>37</c:v>
                </c:pt>
                <c:pt idx="4">
                  <c:v>39</c:v>
                </c:pt>
                <c:pt idx="5">
                  <c:v>41</c:v>
                </c:pt>
                <c:pt idx="6">
                  <c:v>43</c:v>
                </c:pt>
                <c:pt idx="7">
                  <c:v>45</c:v>
                </c:pt>
                <c:pt idx="8">
                  <c:v>47</c:v>
                </c:pt>
                <c:pt idx="9">
                  <c:v>49</c:v>
                </c:pt>
                <c:pt idx="10">
                  <c:v>51</c:v>
                </c:pt>
              </c:numCache>
            </c:numRef>
          </c:cat>
          <c:val>
            <c:numRef>
              <c:f>Лист3!$G$26:$G$36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6</c:v>
                </c:pt>
                <c:pt idx="4">
                  <c:v>13</c:v>
                </c:pt>
                <c:pt idx="5">
                  <c:v>22</c:v>
                </c:pt>
                <c:pt idx="6">
                  <c:v>31</c:v>
                </c:pt>
                <c:pt idx="7">
                  <c:v>49</c:v>
                </c:pt>
                <c:pt idx="8">
                  <c:v>75</c:v>
                </c:pt>
                <c:pt idx="9">
                  <c:v>97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6D-4115-86C1-5BB36A96764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54410800"/>
        <c:axId val="1254407472"/>
      </c:lineChart>
      <c:catAx>
        <c:axId val="125441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ysClr val="windowText" lastClr="000000"/>
                    </a:solidFill>
                  </a:rPr>
                  <a:t>Время</a:t>
                </a:r>
                <a:r>
                  <a:rPr lang="ru-RU" baseline="0">
                    <a:solidFill>
                      <a:sysClr val="windowText" lastClr="000000"/>
                    </a:solidFill>
                  </a:rPr>
                  <a:t> безотказной работы(часы)</a:t>
                </a:r>
                <a:endParaRPr lang="ru-RU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6736679790026244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4407472"/>
        <c:crosses val="autoZero"/>
        <c:auto val="1"/>
        <c:lblAlgn val="ctr"/>
        <c:lblOffset val="100"/>
        <c:noMultiLvlLbl val="0"/>
      </c:catAx>
      <c:valAx>
        <c:axId val="125440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ysClr val="windowText" lastClr="000000"/>
                    </a:solidFill>
                  </a:rPr>
                  <a:t>Накопительные</a:t>
                </a:r>
                <a:r>
                  <a:rPr lang="ru-RU" baseline="0">
                    <a:solidFill>
                      <a:sysClr val="windowText" lastClr="000000"/>
                    </a:solidFill>
                  </a:rPr>
                  <a:t> частоты</a:t>
                </a:r>
                <a:endParaRPr lang="ru-RU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441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Аппроксимация</a:t>
            </a:r>
            <a:r>
              <a:rPr lang="ru-RU" baseline="0"/>
              <a:t> нормальным распределением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Лист4!$B$20</c:f>
              <c:strCache>
                <c:ptCount val="1"/>
                <c:pt idx="0">
                  <c:v>Плотность отсит. Частот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Лист4!$A$21:$A$31</c:f>
              <c:numCache>
                <c:formatCode>0</c:formatCode>
                <c:ptCount val="11"/>
                <c:pt idx="0">
                  <c:v>31</c:v>
                </c:pt>
                <c:pt idx="1">
                  <c:v>33</c:v>
                </c:pt>
                <c:pt idx="2">
                  <c:v>35</c:v>
                </c:pt>
                <c:pt idx="3">
                  <c:v>37</c:v>
                </c:pt>
                <c:pt idx="4">
                  <c:v>39</c:v>
                </c:pt>
                <c:pt idx="5">
                  <c:v>41</c:v>
                </c:pt>
                <c:pt idx="6">
                  <c:v>43</c:v>
                </c:pt>
                <c:pt idx="7">
                  <c:v>45</c:v>
                </c:pt>
                <c:pt idx="8">
                  <c:v>47</c:v>
                </c:pt>
                <c:pt idx="9">
                  <c:v>49</c:v>
                </c:pt>
                <c:pt idx="10">
                  <c:v>51</c:v>
                </c:pt>
              </c:numCache>
            </c:numRef>
          </c:cat>
          <c:val>
            <c:numRef>
              <c:f>Лист4!$B$21:$B$31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3.5000000000000003E-2</c:v>
                </c:pt>
                <c:pt idx="5">
                  <c:v>4.4999999999999998E-2</c:v>
                </c:pt>
                <c:pt idx="6">
                  <c:v>4.4999999999999998E-2</c:v>
                </c:pt>
                <c:pt idx="7">
                  <c:v>0.09</c:v>
                </c:pt>
                <c:pt idx="8">
                  <c:v>0.13</c:v>
                </c:pt>
                <c:pt idx="9">
                  <c:v>0.11</c:v>
                </c:pt>
                <c:pt idx="10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C7-4923-A5AD-8616E2D72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816963359"/>
        <c:axId val="816965023"/>
      </c:barChart>
      <c:lineChart>
        <c:grouping val="standard"/>
        <c:varyColors val="0"/>
        <c:ser>
          <c:idx val="1"/>
          <c:order val="1"/>
          <c:tx>
            <c:strRef>
              <c:f>Лист4!$C$20</c:f>
              <c:strCache>
                <c:ptCount val="1"/>
                <c:pt idx="0">
                  <c:v>Плотность нормального распределения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Лист4!$A$21:$A$31</c:f>
              <c:numCache>
                <c:formatCode>0</c:formatCode>
                <c:ptCount val="11"/>
                <c:pt idx="0">
                  <c:v>31</c:v>
                </c:pt>
                <c:pt idx="1">
                  <c:v>33</c:v>
                </c:pt>
                <c:pt idx="2">
                  <c:v>35</c:v>
                </c:pt>
                <c:pt idx="3">
                  <c:v>37</c:v>
                </c:pt>
                <c:pt idx="4">
                  <c:v>39</c:v>
                </c:pt>
                <c:pt idx="5">
                  <c:v>41</c:v>
                </c:pt>
                <c:pt idx="6">
                  <c:v>43</c:v>
                </c:pt>
                <c:pt idx="7">
                  <c:v>45</c:v>
                </c:pt>
                <c:pt idx="8">
                  <c:v>47</c:v>
                </c:pt>
                <c:pt idx="9">
                  <c:v>49</c:v>
                </c:pt>
                <c:pt idx="10">
                  <c:v>51</c:v>
                </c:pt>
              </c:numCache>
            </c:numRef>
          </c:cat>
          <c:val>
            <c:numRef>
              <c:f>Лист4!$C$21:$C$31</c:f>
              <c:numCache>
                <c:formatCode>0.000</c:formatCode>
                <c:ptCount val="11"/>
                <c:pt idx="0">
                  <c:v>1.369945567643076E-4</c:v>
                </c:pt>
                <c:pt idx="1">
                  <c:v>7.87678233479005E-4</c:v>
                </c:pt>
                <c:pt idx="2">
                  <c:v>3.4655503020485901E-3</c:v>
                </c:pt>
                <c:pt idx="3">
                  <c:v>1.1667381512973654E-2</c:v>
                </c:pt>
                <c:pt idx="4">
                  <c:v>3.0057469907612381E-2</c:v>
                </c:pt>
                <c:pt idx="5">
                  <c:v>5.925285384552631E-2</c:v>
                </c:pt>
                <c:pt idx="6">
                  <c:v>8.938074158320243E-2</c:v>
                </c:pt>
                <c:pt idx="7">
                  <c:v>0.10317072073197874</c:v>
                </c:pt>
                <c:pt idx="8">
                  <c:v>9.1126943738778665E-2</c:v>
                </c:pt>
                <c:pt idx="9">
                  <c:v>6.1590676605547227E-2</c:v>
                </c:pt>
                <c:pt idx="10">
                  <c:v>3.1853779897800458E-2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C7-4923-A5AD-8616E2D72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6963359"/>
        <c:axId val="816965023"/>
      </c:lineChart>
      <c:catAx>
        <c:axId val="816963359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965023"/>
        <c:crosses val="autoZero"/>
        <c:auto val="1"/>
        <c:lblAlgn val="ctr"/>
        <c:lblOffset val="100"/>
        <c:noMultiLvlLbl val="0"/>
      </c:catAx>
      <c:valAx>
        <c:axId val="81696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96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Аппроксимация</a:t>
            </a:r>
            <a:r>
              <a:rPr lang="ru-RU" baseline="0"/>
              <a:t> гамма-распределением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Лист4!$B$20</c:f>
              <c:strCache>
                <c:ptCount val="1"/>
                <c:pt idx="0">
                  <c:v>Плотность отсит. Частот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Лист4!$A$21:$A$31</c:f>
              <c:numCache>
                <c:formatCode>0</c:formatCode>
                <c:ptCount val="11"/>
                <c:pt idx="0">
                  <c:v>31</c:v>
                </c:pt>
                <c:pt idx="1">
                  <c:v>33</c:v>
                </c:pt>
                <c:pt idx="2">
                  <c:v>35</c:v>
                </c:pt>
                <c:pt idx="3">
                  <c:v>37</c:v>
                </c:pt>
                <c:pt idx="4">
                  <c:v>39</c:v>
                </c:pt>
                <c:pt idx="5">
                  <c:v>41</c:v>
                </c:pt>
                <c:pt idx="6">
                  <c:v>43</c:v>
                </c:pt>
                <c:pt idx="7">
                  <c:v>45</c:v>
                </c:pt>
                <c:pt idx="8">
                  <c:v>47</c:v>
                </c:pt>
                <c:pt idx="9">
                  <c:v>49</c:v>
                </c:pt>
                <c:pt idx="10">
                  <c:v>51</c:v>
                </c:pt>
              </c:numCache>
            </c:numRef>
          </c:cat>
          <c:val>
            <c:numRef>
              <c:f>Лист4!$B$21:$B$31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3.5000000000000003E-2</c:v>
                </c:pt>
                <c:pt idx="5">
                  <c:v>4.4999999999999998E-2</c:v>
                </c:pt>
                <c:pt idx="6">
                  <c:v>4.4999999999999998E-2</c:v>
                </c:pt>
                <c:pt idx="7">
                  <c:v>0.09</c:v>
                </c:pt>
                <c:pt idx="8">
                  <c:v>0.13</c:v>
                </c:pt>
                <c:pt idx="9">
                  <c:v>0.11</c:v>
                </c:pt>
                <c:pt idx="10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46-4202-B4D4-A2C8C7A8E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816963359"/>
        <c:axId val="816965023"/>
      </c:barChart>
      <c:lineChart>
        <c:grouping val="standard"/>
        <c:varyColors val="0"/>
        <c:ser>
          <c:idx val="1"/>
          <c:order val="1"/>
          <c:tx>
            <c:strRef>
              <c:f>Лист4!$D$20</c:f>
              <c:strCache>
                <c:ptCount val="1"/>
                <c:pt idx="0">
                  <c:v>Плотность гамма-распределения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Лист4!$A$21:$A$31</c:f>
              <c:numCache>
                <c:formatCode>0</c:formatCode>
                <c:ptCount val="11"/>
                <c:pt idx="0">
                  <c:v>31</c:v>
                </c:pt>
                <c:pt idx="1">
                  <c:v>33</c:v>
                </c:pt>
                <c:pt idx="2">
                  <c:v>35</c:v>
                </c:pt>
                <c:pt idx="3">
                  <c:v>37</c:v>
                </c:pt>
                <c:pt idx="4">
                  <c:v>39</c:v>
                </c:pt>
                <c:pt idx="5">
                  <c:v>41</c:v>
                </c:pt>
                <c:pt idx="6">
                  <c:v>43</c:v>
                </c:pt>
                <c:pt idx="7">
                  <c:v>45</c:v>
                </c:pt>
                <c:pt idx="8">
                  <c:v>47</c:v>
                </c:pt>
                <c:pt idx="9">
                  <c:v>49</c:v>
                </c:pt>
                <c:pt idx="10">
                  <c:v>51</c:v>
                </c:pt>
              </c:numCache>
            </c:numRef>
          </c:cat>
          <c:val>
            <c:numRef>
              <c:f>Лист4!$D$21:$D$31</c:f>
              <c:numCache>
                <c:formatCode>0.000</c:formatCode>
                <c:ptCount val="11"/>
                <c:pt idx="0">
                  <c:v>3.2542543005290961E-5</c:v>
                </c:pt>
                <c:pt idx="1">
                  <c:v>3.601377931396327E-4</c:v>
                </c:pt>
                <c:pt idx="2">
                  <c:v>2.4259077222995753E-3</c:v>
                </c:pt>
                <c:pt idx="3">
                  <c:v>1.0511016156491245E-2</c:v>
                </c:pt>
                <c:pt idx="4">
                  <c:v>3.0687879994023049E-2</c:v>
                </c:pt>
                <c:pt idx="5">
                  <c:v>6.280539620947978E-2</c:v>
                </c:pt>
                <c:pt idx="6">
                  <c:v>9.3204777621167689E-2</c:v>
                </c:pt>
                <c:pt idx="7">
                  <c:v>0.10327312266112414</c:v>
                </c:pt>
                <c:pt idx="8">
                  <c:v>8.7636276831882506E-2</c:v>
                </c:pt>
                <c:pt idx="9">
                  <c:v>5.8235359457964084E-2</c:v>
                </c:pt>
                <c:pt idx="10">
                  <c:v>3.0902590113362112E-2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46-4202-B4D4-A2C8C7A8E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6963359"/>
        <c:axId val="816965023"/>
      </c:lineChart>
      <c:catAx>
        <c:axId val="816963359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965023"/>
        <c:crosses val="autoZero"/>
        <c:auto val="1"/>
        <c:lblAlgn val="ctr"/>
        <c:lblOffset val="100"/>
        <c:noMultiLvlLbl val="0"/>
      </c:catAx>
      <c:valAx>
        <c:axId val="81696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96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Аппроксимация</a:t>
            </a:r>
            <a:r>
              <a:rPr lang="ru-RU" baseline="0"/>
              <a:t> равномерным распределением</a:t>
            </a:r>
            <a:endParaRPr lang="ru-RU"/>
          </a:p>
        </c:rich>
      </c:tx>
      <c:layout>
        <c:manualLayout>
          <c:xMode val="edge"/>
          <c:yMode val="edge"/>
          <c:x val="0.23774202137776257"/>
          <c:y val="2.69764781761363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7117263208340998E-2"/>
          <c:y val="0.21041192296678671"/>
          <c:w val="0.88174331711720744"/>
          <c:h val="0.624519264938728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Лист4!$B$20</c:f>
              <c:strCache>
                <c:ptCount val="1"/>
                <c:pt idx="0">
                  <c:v>Плотность отсит. Частот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Лист4!$A$21:$A$31</c:f>
              <c:numCache>
                <c:formatCode>0</c:formatCode>
                <c:ptCount val="11"/>
                <c:pt idx="0">
                  <c:v>31</c:v>
                </c:pt>
                <c:pt idx="1">
                  <c:v>33</c:v>
                </c:pt>
                <c:pt idx="2">
                  <c:v>35</c:v>
                </c:pt>
                <c:pt idx="3">
                  <c:v>37</c:v>
                </c:pt>
                <c:pt idx="4">
                  <c:v>39</c:v>
                </c:pt>
                <c:pt idx="5">
                  <c:v>41</c:v>
                </c:pt>
                <c:pt idx="6">
                  <c:v>43</c:v>
                </c:pt>
                <c:pt idx="7">
                  <c:v>45</c:v>
                </c:pt>
                <c:pt idx="8">
                  <c:v>47</c:v>
                </c:pt>
                <c:pt idx="9">
                  <c:v>49</c:v>
                </c:pt>
                <c:pt idx="10">
                  <c:v>51</c:v>
                </c:pt>
              </c:numCache>
            </c:numRef>
          </c:cat>
          <c:val>
            <c:numRef>
              <c:f>Лист4!$B$21:$B$31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3.5000000000000003E-2</c:v>
                </c:pt>
                <c:pt idx="5">
                  <c:v>4.4999999999999998E-2</c:v>
                </c:pt>
                <c:pt idx="6">
                  <c:v>4.4999999999999998E-2</c:v>
                </c:pt>
                <c:pt idx="7">
                  <c:v>0.09</c:v>
                </c:pt>
                <c:pt idx="8">
                  <c:v>0.13</c:v>
                </c:pt>
                <c:pt idx="9">
                  <c:v>0.11</c:v>
                </c:pt>
                <c:pt idx="10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87-4372-AC5C-4B63785A5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816963359"/>
        <c:axId val="816965023"/>
      </c:barChart>
      <c:lineChart>
        <c:grouping val="standard"/>
        <c:varyColors val="0"/>
        <c:ser>
          <c:idx val="1"/>
          <c:order val="1"/>
          <c:tx>
            <c:strRef>
              <c:f>Лист4!$E$20</c:f>
              <c:strCache>
                <c:ptCount val="1"/>
                <c:pt idx="0">
                  <c:v>Плотность равномерного распределения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Лист4!$A$21:$A$31</c:f>
              <c:numCache>
                <c:formatCode>0</c:formatCode>
                <c:ptCount val="11"/>
                <c:pt idx="0">
                  <c:v>31</c:v>
                </c:pt>
                <c:pt idx="1">
                  <c:v>33</c:v>
                </c:pt>
                <c:pt idx="2">
                  <c:v>35</c:v>
                </c:pt>
                <c:pt idx="3">
                  <c:v>37</c:v>
                </c:pt>
                <c:pt idx="4">
                  <c:v>39</c:v>
                </c:pt>
                <c:pt idx="5">
                  <c:v>41</c:v>
                </c:pt>
                <c:pt idx="6">
                  <c:v>43</c:v>
                </c:pt>
                <c:pt idx="7">
                  <c:v>45</c:v>
                </c:pt>
                <c:pt idx="8">
                  <c:v>47</c:v>
                </c:pt>
                <c:pt idx="9">
                  <c:v>49</c:v>
                </c:pt>
                <c:pt idx="10">
                  <c:v>51</c:v>
                </c:pt>
              </c:numCache>
            </c:numRef>
          </c:cat>
          <c:val>
            <c:numRef>
              <c:f>Лист4!$E$21:$E$31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7.4667518164155344E-2</c:v>
                </c:pt>
                <c:pt idx="5">
                  <c:v>7.4667518164155344E-2</c:v>
                </c:pt>
                <c:pt idx="6">
                  <c:v>7.4667518164155344E-2</c:v>
                </c:pt>
                <c:pt idx="7">
                  <c:v>7.4667518164155344E-2</c:v>
                </c:pt>
                <c:pt idx="8">
                  <c:v>7.4667518164155344E-2</c:v>
                </c:pt>
                <c:pt idx="9">
                  <c:v>7.4667518164155344E-2</c:v>
                </c:pt>
                <c:pt idx="10">
                  <c:v>7.4667518164155344E-2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87-4372-AC5C-4B63785A5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6963359"/>
        <c:axId val="816965023"/>
      </c:lineChart>
      <c:catAx>
        <c:axId val="816963359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965023"/>
        <c:crosses val="autoZero"/>
        <c:auto val="1"/>
        <c:lblAlgn val="ctr"/>
        <c:lblOffset val="100"/>
        <c:noMultiLvlLbl val="0"/>
      </c:catAx>
      <c:valAx>
        <c:axId val="81696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96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</xdr:colOff>
      <xdr:row>6</xdr:row>
      <xdr:rowOff>133349</xdr:rowOff>
    </xdr:from>
    <xdr:to>
      <xdr:col>17</xdr:col>
      <xdr:colOff>23121</xdr:colOff>
      <xdr:row>13</xdr:row>
      <xdr:rowOff>104774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025" y="1276349"/>
          <a:ext cx="4852296" cy="130492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581025</xdr:colOff>
      <xdr:row>17</xdr:row>
      <xdr:rowOff>57150</xdr:rowOff>
    </xdr:from>
    <xdr:to>
      <xdr:col>17</xdr:col>
      <xdr:colOff>18434</xdr:colOff>
      <xdr:row>20</xdr:row>
      <xdr:rowOff>85646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57825" y="3305175"/>
          <a:ext cx="4923809" cy="628571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8</xdr:col>
      <xdr:colOff>600075</xdr:colOff>
      <xdr:row>7</xdr:row>
      <xdr:rowOff>133349</xdr:rowOff>
    </xdr:from>
    <xdr:to>
      <xdr:col>17</xdr:col>
      <xdr:colOff>36807</xdr:colOff>
      <xdr:row>14</xdr:row>
      <xdr:rowOff>57149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6875" y="1476374"/>
          <a:ext cx="4923132" cy="13239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38</xdr:row>
      <xdr:rowOff>85725</xdr:rowOff>
    </xdr:from>
    <xdr:to>
      <xdr:col>4</xdr:col>
      <xdr:colOff>428625</xdr:colOff>
      <xdr:row>52</xdr:row>
      <xdr:rowOff>161925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752475</xdr:colOff>
      <xdr:row>38</xdr:row>
      <xdr:rowOff>95250</xdr:rowOff>
    </xdr:from>
    <xdr:to>
      <xdr:col>9</xdr:col>
      <xdr:colOff>85725</xdr:colOff>
      <xdr:row>52</xdr:row>
      <xdr:rowOff>171450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33</xdr:row>
      <xdr:rowOff>19050</xdr:rowOff>
    </xdr:from>
    <xdr:to>
      <xdr:col>3</xdr:col>
      <xdr:colOff>533400</xdr:colOff>
      <xdr:row>48</xdr:row>
      <xdr:rowOff>342900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781050</xdr:colOff>
      <xdr:row>33</xdr:row>
      <xdr:rowOff>28575</xdr:rowOff>
    </xdr:from>
    <xdr:to>
      <xdr:col>8</xdr:col>
      <xdr:colOff>85725</xdr:colOff>
      <xdr:row>48</xdr:row>
      <xdr:rowOff>352425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49</xdr:row>
      <xdr:rowOff>9524</xdr:rowOff>
    </xdr:from>
    <xdr:to>
      <xdr:col>3</xdr:col>
      <xdr:colOff>457200</xdr:colOff>
      <xdr:row>66</xdr:row>
      <xdr:rowOff>161925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219075</xdr:colOff>
      <xdr:row>25</xdr:row>
      <xdr:rowOff>47625</xdr:rowOff>
    </xdr:from>
    <xdr:to>
      <xdr:col>14</xdr:col>
      <xdr:colOff>438123</xdr:colOff>
      <xdr:row>25</xdr:row>
      <xdr:rowOff>285720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87550" y="8029575"/>
          <a:ext cx="219048" cy="2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171450</xdr:colOff>
      <xdr:row>25</xdr:row>
      <xdr:rowOff>47625</xdr:rowOff>
    </xdr:from>
    <xdr:to>
      <xdr:col>16</xdr:col>
      <xdr:colOff>390498</xdr:colOff>
      <xdr:row>25</xdr:row>
      <xdr:rowOff>285720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87725" y="8029575"/>
          <a:ext cx="219048" cy="238095"/>
        </a:xfrm>
        <a:prstGeom prst="rect">
          <a:avLst/>
        </a:prstGeom>
      </xdr:spPr>
    </xdr:pic>
    <xdr:clientData/>
  </xdr:twoCellAnchor>
  <xdr:twoCellAnchor editAs="oneCell">
    <xdr:from>
      <xdr:col>18</xdr:col>
      <xdr:colOff>190500</xdr:colOff>
      <xdr:row>25</xdr:row>
      <xdr:rowOff>66675</xdr:rowOff>
    </xdr:from>
    <xdr:to>
      <xdr:col>18</xdr:col>
      <xdr:colOff>409548</xdr:colOff>
      <xdr:row>25</xdr:row>
      <xdr:rowOff>304770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564100" y="8048625"/>
          <a:ext cx="219048" cy="23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21</xdr:row>
      <xdr:rowOff>19050</xdr:rowOff>
    </xdr:from>
    <xdr:to>
      <xdr:col>10</xdr:col>
      <xdr:colOff>323823</xdr:colOff>
      <xdr:row>21</xdr:row>
      <xdr:rowOff>257145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29925" y="5600700"/>
          <a:ext cx="219048" cy="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C2" sqref="C2"/>
    </sheetView>
  </sheetViews>
  <sheetFormatPr defaultRowHeight="15" x14ac:dyDescent="0.25"/>
  <sheetData>
    <row r="1" spans="1:11" x14ac:dyDescent="0.25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t="s">
        <v>7</v>
      </c>
      <c r="K1" s="1">
        <v>1.4</v>
      </c>
    </row>
    <row r="2" spans="1:11" x14ac:dyDescent="0.25">
      <c r="A2" s="2">
        <f ca="1">RAND()</f>
        <v>0.50345359624429675</v>
      </c>
      <c r="B2" s="2">
        <f ca="1">RAND()</f>
        <v>0.55977967798197048</v>
      </c>
      <c r="C2" s="2">
        <f ca="1">POWER(-K$2*LN(A2),1/K$1)</f>
        <v>6.4940410809382865</v>
      </c>
      <c r="D2" s="2">
        <f ca="1">POWER(-K$4*LN(B2),1/K$3)</f>
        <v>5.760239013378091</v>
      </c>
      <c r="E2" s="2">
        <f ca="1">K$5+(K$6-K$5)*A2</f>
        <v>40.069071924885932</v>
      </c>
      <c r="F2" s="2">
        <f ca="1">INT(LN(A2)/LN(1-0.7))+1</f>
        <v>1</v>
      </c>
      <c r="G2" s="2">
        <f ca="1">MIN(C2,D2)+E2</f>
        <v>45.829310938264022</v>
      </c>
      <c r="H2" s="2">
        <f ca="1">G2/(1+0.1*F2)</f>
        <v>41.663009943876382</v>
      </c>
      <c r="J2" t="s">
        <v>8</v>
      </c>
      <c r="K2">
        <v>20</v>
      </c>
    </row>
    <row r="3" spans="1:11" x14ac:dyDescent="0.25">
      <c r="A3" s="2">
        <f ca="1">RAND()</f>
        <v>0.2764890956424132</v>
      </c>
      <c r="B3" s="2">
        <f t="shared" ref="A3:B34" ca="1" si="0">RAND()</f>
        <v>0.15045465357085575</v>
      </c>
      <c r="C3" s="2">
        <f t="shared" ref="C3:C66" ca="1" si="1">POWER(-K$2*LN(A3),1/K$1)</f>
        <v>10.168011148103311</v>
      </c>
      <c r="D3" s="2">
        <f t="shared" ref="D3:D66" ca="1" si="2">POWER(-K$4*LN(B3),1/K$3)</f>
        <v>13.41068662167535</v>
      </c>
      <c r="E3" s="2">
        <f t="shared" ref="E3:E66" ca="1" si="3">K$5+(K$6-K$5)*A3</f>
        <v>35.529781912848264</v>
      </c>
      <c r="F3" s="2">
        <f t="shared" ref="F3:F66" ca="1" si="4">INT(LN(A3)/LN(1-0.7))+1</f>
        <v>2</v>
      </c>
      <c r="G3" s="2">
        <f t="shared" ref="G3:G66" ca="1" si="5">MIN(C3,D3)+E3</f>
        <v>45.697793060951575</v>
      </c>
      <c r="H3" s="2">
        <f t="shared" ref="H3:H66" ca="1" si="6">G3/(1+0.1*F3)</f>
        <v>38.08149421745965</v>
      </c>
      <c r="J3" t="s">
        <v>9</v>
      </c>
      <c r="K3" s="1">
        <v>1.4</v>
      </c>
    </row>
    <row r="4" spans="1:11" x14ac:dyDescent="0.25">
      <c r="A4" s="2">
        <f t="shared" ca="1" si="0"/>
        <v>0.9760242462084735</v>
      </c>
      <c r="B4" s="2">
        <f t="shared" ca="1" si="0"/>
        <v>0.62063927545194952</v>
      </c>
      <c r="C4" s="2">
        <f t="shared" ca="1" si="1"/>
        <v>0.59670279958211547</v>
      </c>
      <c r="D4" s="2">
        <f t="shared" ca="1" si="2"/>
        <v>5.0081902685995043</v>
      </c>
      <c r="E4" s="2">
        <f t="shared" ca="1" si="3"/>
        <v>49.520484924169466</v>
      </c>
      <c r="F4" s="2">
        <f t="shared" ca="1" si="4"/>
        <v>1</v>
      </c>
      <c r="G4" s="2">
        <f t="shared" ca="1" si="5"/>
        <v>50.117187723751584</v>
      </c>
      <c r="H4" s="2">
        <f t="shared" ca="1" si="6"/>
        <v>45.561079748865076</v>
      </c>
      <c r="J4" t="s">
        <v>10</v>
      </c>
      <c r="K4">
        <v>20</v>
      </c>
    </row>
    <row r="5" spans="1:11" x14ac:dyDescent="0.25">
      <c r="A5" s="2">
        <f t="shared" ca="1" si="0"/>
        <v>0.9261921938500336</v>
      </c>
      <c r="B5" s="2">
        <f t="shared" ca="1" si="0"/>
        <v>0.98666966454655869</v>
      </c>
      <c r="C5" s="2">
        <f ca="1">POWER(-K$2*LN(A5),1/K$1)</f>
        <v>1.3571418906736237</v>
      </c>
      <c r="D5" s="2">
        <f t="shared" ca="1" si="2"/>
        <v>0.3908292784569336</v>
      </c>
      <c r="E5" s="2">
        <f t="shared" ca="1" si="3"/>
        <v>48.523843877000672</v>
      </c>
      <c r="F5" s="2">
        <f t="shared" ca="1" si="4"/>
        <v>1</v>
      </c>
      <c r="G5" s="2">
        <f t="shared" ca="1" si="5"/>
        <v>48.914673155457606</v>
      </c>
      <c r="H5" s="2">
        <f t="shared" ca="1" si="6"/>
        <v>44.467884686779641</v>
      </c>
      <c r="J5" t="s">
        <v>11</v>
      </c>
      <c r="K5">
        <v>30</v>
      </c>
    </row>
    <row r="6" spans="1:11" x14ac:dyDescent="0.25">
      <c r="A6" s="2">
        <f t="shared" ca="1" si="0"/>
        <v>0.59282745276647686</v>
      </c>
      <c r="B6" s="2">
        <f t="shared" ca="1" si="0"/>
        <v>0.23237867000295997</v>
      </c>
      <c r="C6" s="2">
        <f t="shared" ca="1" si="1"/>
        <v>5.3474786467995603</v>
      </c>
      <c r="D6" s="2">
        <f t="shared" ca="1" si="2"/>
        <v>11.131963456163829</v>
      </c>
      <c r="E6" s="2">
        <f t="shared" ca="1" si="3"/>
        <v>41.856549055329538</v>
      </c>
      <c r="F6" s="2">
        <f t="shared" ca="1" si="4"/>
        <v>1</v>
      </c>
      <c r="G6" s="2">
        <f t="shared" ca="1" si="5"/>
        <v>47.204027702129096</v>
      </c>
      <c r="H6" s="2">
        <f t="shared" ca="1" si="6"/>
        <v>42.912752456480995</v>
      </c>
      <c r="J6" t="s">
        <v>12</v>
      </c>
      <c r="K6">
        <v>50</v>
      </c>
    </row>
    <row r="7" spans="1:11" x14ac:dyDescent="0.25">
      <c r="A7" s="2">
        <f t="shared" ca="1" si="0"/>
        <v>0.65558464880733491</v>
      </c>
      <c r="B7" s="2">
        <f t="shared" ca="1" si="0"/>
        <v>0.64064479662131113</v>
      </c>
      <c r="C7" s="2">
        <f t="shared" ca="1" si="1"/>
        <v>4.5902952549145235</v>
      </c>
      <c r="D7" s="2">
        <f t="shared" ca="1" si="2"/>
        <v>4.7679415894536179</v>
      </c>
      <c r="E7" s="2">
        <f t="shared" ca="1" si="3"/>
        <v>43.111692976146699</v>
      </c>
      <c r="F7" s="2">
        <f t="shared" ca="1" si="4"/>
        <v>1</v>
      </c>
      <c r="G7" s="2">
        <f t="shared" ca="1" si="5"/>
        <v>47.701988231061222</v>
      </c>
      <c r="H7" s="2">
        <f t="shared" ca="1" si="6"/>
        <v>43.365443846419289</v>
      </c>
    </row>
    <row r="8" spans="1:11" x14ac:dyDescent="0.25">
      <c r="A8" s="2">
        <f t="shared" ca="1" si="0"/>
        <v>3.594147025638228E-2</v>
      </c>
      <c r="B8" s="2">
        <f t="shared" ca="1" si="0"/>
        <v>0.26769479650582428</v>
      </c>
      <c r="C8" s="2">
        <f t="shared" ca="1" si="1"/>
        <v>20.049152116054902</v>
      </c>
      <c r="D8" s="2">
        <f t="shared" ca="1" si="2"/>
        <v>10.349974861655717</v>
      </c>
      <c r="E8" s="2">
        <f t="shared" ca="1" si="3"/>
        <v>30.718829405127646</v>
      </c>
      <c r="F8" s="2">
        <f t="shared" ca="1" si="4"/>
        <v>3</v>
      </c>
      <c r="G8" s="2">
        <f t="shared" ca="1" si="5"/>
        <v>41.06880426678336</v>
      </c>
      <c r="H8" s="2">
        <f t="shared" ca="1" si="6"/>
        <v>31.59138789752566</v>
      </c>
    </row>
    <row r="9" spans="1:11" x14ac:dyDescent="0.25">
      <c r="A9" s="2">
        <f t="shared" ca="1" si="0"/>
        <v>0.76752370873914111</v>
      </c>
      <c r="B9" s="2">
        <f t="shared" ca="1" si="0"/>
        <v>0.25507330237085746</v>
      </c>
      <c r="C9" s="2">
        <f t="shared" ca="1" si="1"/>
        <v>3.2874169561266458</v>
      </c>
      <c r="D9" s="2">
        <f t="shared" ca="1" si="2"/>
        <v>10.619499149963138</v>
      </c>
      <c r="E9" s="2">
        <f t="shared" ca="1" si="3"/>
        <v>45.350474174782818</v>
      </c>
      <c r="F9" s="2">
        <f t="shared" ca="1" si="4"/>
        <v>1</v>
      </c>
      <c r="G9" s="2">
        <f t="shared" ca="1" si="5"/>
        <v>48.637891130909466</v>
      </c>
      <c r="H9" s="2">
        <f t="shared" ca="1" si="6"/>
        <v>44.216264664463147</v>
      </c>
    </row>
    <row r="10" spans="1:11" x14ac:dyDescent="0.25">
      <c r="A10" s="2">
        <f t="shared" ca="1" si="0"/>
        <v>0.60855673294586066</v>
      </c>
      <c r="B10" s="2">
        <f t="shared" ca="1" si="0"/>
        <v>0.7325626119818478</v>
      </c>
      <c r="C10" s="2">
        <f t="shared" ca="1" si="1"/>
        <v>5.1547756155689353</v>
      </c>
      <c r="D10" s="2">
        <f t="shared" ca="1" si="2"/>
        <v>3.6914671157025563</v>
      </c>
      <c r="E10" s="2">
        <f t="shared" ca="1" si="3"/>
        <v>42.171134658917211</v>
      </c>
      <c r="F10" s="2">
        <f t="shared" ca="1" si="4"/>
        <v>1</v>
      </c>
      <c r="G10" s="2">
        <f t="shared" ca="1" si="5"/>
        <v>45.862601774619769</v>
      </c>
      <c r="H10" s="2">
        <f t="shared" ca="1" si="6"/>
        <v>41.69327434056342</v>
      </c>
    </row>
    <row r="11" spans="1:11" x14ac:dyDescent="0.25">
      <c r="A11" s="2">
        <f t="shared" ca="1" si="0"/>
        <v>0.30371144273742345</v>
      </c>
      <c r="B11" s="2">
        <f t="shared" ca="1" si="0"/>
        <v>0.30252867319627619</v>
      </c>
      <c r="C11" s="2">
        <f t="shared" ca="1" si="1"/>
        <v>9.6317714575733735</v>
      </c>
      <c r="D11" s="2">
        <f t="shared" ca="1" si="2"/>
        <v>9.6542880459540381</v>
      </c>
      <c r="E11" s="2">
        <f t="shared" ca="1" si="3"/>
        <v>36.074228854748469</v>
      </c>
      <c r="F11" s="2">
        <f t="shared" ca="1" si="4"/>
        <v>1</v>
      </c>
      <c r="G11" s="2">
        <f t="shared" ca="1" si="5"/>
        <v>45.706000312321841</v>
      </c>
      <c r="H11" s="2">
        <f t="shared" ca="1" si="6"/>
        <v>41.550909374838035</v>
      </c>
    </row>
    <row r="12" spans="1:11" x14ac:dyDescent="0.25">
      <c r="A12" s="2">
        <f t="shared" ca="1" si="0"/>
        <v>7.922641895247351E-2</v>
      </c>
      <c r="B12" s="2">
        <f t="shared" ca="1" si="0"/>
        <v>0.76670324364588649</v>
      </c>
      <c r="C12" s="2">
        <f t="shared" ca="1" si="1"/>
        <v>16.516473886647123</v>
      </c>
      <c r="D12" s="2">
        <f t="shared" ca="1" si="2"/>
        <v>3.2969035464723091</v>
      </c>
      <c r="E12" s="2">
        <f t="shared" ca="1" si="3"/>
        <v>31.58452837904947</v>
      </c>
      <c r="F12" s="2">
        <f t="shared" ca="1" si="4"/>
        <v>3</v>
      </c>
      <c r="G12" s="2">
        <f t="shared" ca="1" si="5"/>
        <v>34.881431925521781</v>
      </c>
      <c r="H12" s="2">
        <f t="shared" ca="1" si="6"/>
        <v>26.831870711939832</v>
      </c>
    </row>
    <row r="13" spans="1:11" x14ac:dyDescent="0.25">
      <c r="A13" s="2">
        <f t="shared" ca="1" si="0"/>
        <v>0.10302994272269894</v>
      </c>
      <c r="B13" s="2">
        <f t="shared" ca="1" si="0"/>
        <v>0.97302020565124203</v>
      </c>
      <c r="C13" s="2">
        <f t="shared" ca="1" si="1"/>
        <v>15.275130867988043</v>
      </c>
      <c r="D13" s="2">
        <f t="shared" ca="1" si="2"/>
        <v>0.64990963419889802</v>
      </c>
      <c r="E13" s="2">
        <f t="shared" ca="1" si="3"/>
        <v>32.060598854453978</v>
      </c>
      <c r="F13" s="2">
        <f t="shared" ca="1" si="4"/>
        <v>2</v>
      </c>
      <c r="G13" s="2">
        <f t="shared" ca="1" si="5"/>
        <v>32.710508488652877</v>
      </c>
      <c r="H13" s="2">
        <f t="shared" ca="1" si="6"/>
        <v>27.258757073877398</v>
      </c>
    </row>
    <row r="14" spans="1:11" x14ac:dyDescent="0.25">
      <c r="A14" s="2">
        <f t="shared" ca="1" si="0"/>
        <v>0.72772903086364715</v>
      </c>
      <c r="B14" s="2">
        <f t="shared" ca="1" si="0"/>
        <v>0.60238792092504001</v>
      </c>
      <c r="C14" s="2">
        <f t="shared" ca="1" si="1"/>
        <v>3.747387931039075</v>
      </c>
      <c r="D14" s="2">
        <f t="shared" ca="1" si="2"/>
        <v>5.2300878530004828</v>
      </c>
      <c r="E14" s="2">
        <f t="shared" ca="1" si="3"/>
        <v>44.554580617272947</v>
      </c>
      <c r="F14" s="2">
        <f t="shared" ca="1" si="4"/>
        <v>1</v>
      </c>
      <c r="G14" s="2">
        <f t="shared" ca="1" si="5"/>
        <v>48.301968548312018</v>
      </c>
      <c r="H14" s="2">
        <f t="shared" ca="1" si="6"/>
        <v>43.910880498465467</v>
      </c>
    </row>
    <row r="15" spans="1:11" x14ac:dyDescent="0.25">
      <c r="A15" s="2">
        <f t="shared" ca="1" si="0"/>
        <v>0.46321099812241595</v>
      </c>
      <c r="B15" s="2">
        <f t="shared" ca="1" si="0"/>
        <v>3.2458766442512221E-2</v>
      </c>
      <c r="C15" s="2">
        <f t="shared" ca="1" si="1"/>
        <v>7.047853293727421</v>
      </c>
      <c r="D15" s="2">
        <f t="shared" ca="1" si="2"/>
        <v>20.48611787432656</v>
      </c>
      <c r="E15" s="2">
        <f t="shared" ca="1" si="3"/>
        <v>39.264219962448323</v>
      </c>
      <c r="F15" s="2">
        <f t="shared" ca="1" si="4"/>
        <v>1</v>
      </c>
      <c r="G15" s="2">
        <f t="shared" ca="1" si="5"/>
        <v>46.312073256175744</v>
      </c>
      <c r="H15" s="2">
        <f t="shared" ca="1" si="6"/>
        <v>42.101884778341585</v>
      </c>
    </row>
    <row r="16" spans="1:11" x14ac:dyDescent="0.25">
      <c r="A16" s="2">
        <f t="shared" ca="1" si="0"/>
        <v>0.26404682103659904</v>
      </c>
      <c r="B16" s="2">
        <f t="shared" ca="1" si="0"/>
        <v>0.60660175089175494</v>
      </c>
      <c r="C16" s="2">
        <f t="shared" ca="1" si="1"/>
        <v>10.426829619927231</v>
      </c>
      <c r="D16" s="2">
        <f t="shared" ca="1" si="2"/>
        <v>5.1786074383811362</v>
      </c>
      <c r="E16" s="2">
        <f t="shared" ca="1" si="3"/>
        <v>35.280936420731983</v>
      </c>
      <c r="F16" s="2">
        <f t="shared" ca="1" si="4"/>
        <v>2</v>
      </c>
      <c r="G16" s="2">
        <f t="shared" ca="1" si="5"/>
        <v>40.459543859113118</v>
      </c>
      <c r="H16" s="2">
        <f t="shared" ca="1" si="6"/>
        <v>33.716286549260936</v>
      </c>
    </row>
    <row r="17" spans="1:8" x14ac:dyDescent="0.25">
      <c r="A17" s="2">
        <f t="shared" ca="1" si="0"/>
        <v>0.34215662915029377</v>
      </c>
      <c r="B17" s="2">
        <f t="shared" ca="1" si="0"/>
        <v>0.31001899744000094</v>
      </c>
      <c r="C17" s="2">
        <f t="shared" ca="1" si="1"/>
        <v>8.9333765644538001</v>
      </c>
      <c r="D17" s="2">
        <f t="shared" ca="1" si="2"/>
        <v>9.5128048784498453</v>
      </c>
      <c r="E17" s="2">
        <f t="shared" ca="1" si="3"/>
        <v>36.843132583005875</v>
      </c>
      <c r="F17" s="2">
        <f t="shared" ca="1" si="4"/>
        <v>1</v>
      </c>
      <c r="G17" s="2">
        <f t="shared" ca="1" si="5"/>
        <v>45.776509147459677</v>
      </c>
      <c r="H17" s="2">
        <f t="shared" ca="1" si="6"/>
        <v>41.61500831587243</v>
      </c>
    </row>
    <row r="18" spans="1:8" x14ac:dyDescent="0.25">
      <c r="A18" s="2">
        <f t="shared" ca="1" si="0"/>
        <v>0.62540617133903131</v>
      </c>
      <c r="B18" s="2">
        <f t="shared" ca="1" si="0"/>
        <v>0.89229697897257776</v>
      </c>
      <c r="C18" s="2">
        <f t="shared" ca="1" si="1"/>
        <v>4.9506774767468267</v>
      </c>
      <c r="D18" s="2">
        <f t="shared" ca="1" si="2"/>
        <v>1.8011451701477155</v>
      </c>
      <c r="E18" s="2">
        <f t="shared" ca="1" si="3"/>
        <v>42.508123426780628</v>
      </c>
      <c r="F18" s="2">
        <f t="shared" ca="1" si="4"/>
        <v>1</v>
      </c>
      <c r="G18" s="2">
        <f t="shared" ca="1" si="5"/>
        <v>44.309268596928341</v>
      </c>
      <c r="H18" s="2">
        <f t="shared" ca="1" si="6"/>
        <v>40.281153269934855</v>
      </c>
    </row>
    <row r="19" spans="1:8" x14ac:dyDescent="0.25">
      <c r="A19" s="2">
        <f t="shared" ca="1" si="0"/>
        <v>0.54199369998435665</v>
      </c>
      <c r="B19" s="2">
        <f t="shared" ca="1" si="0"/>
        <v>0.4973154128493269</v>
      </c>
      <c r="C19" s="2">
        <f t="shared" ca="1" si="1"/>
        <v>5.9874309756201676</v>
      </c>
      <c r="D19" s="2">
        <f t="shared" ca="1" si="2"/>
        <v>6.5767467731986065</v>
      </c>
      <c r="E19" s="2">
        <f t="shared" ca="1" si="3"/>
        <v>40.839873999687129</v>
      </c>
      <c r="F19" s="2">
        <f t="shared" ca="1" si="4"/>
        <v>1</v>
      </c>
      <c r="G19" s="2">
        <f t="shared" ca="1" si="5"/>
        <v>46.8273049753073</v>
      </c>
      <c r="H19" s="2">
        <f t="shared" ca="1" si="6"/>
        <v>42.570277250279361</v>
      </c>
    </row>
    <row r="20" spans="1:8" x14ac:dyDescent="0.25">
      <c r="A20" s="2">
        <f t="shared" ca="1" si="0"/>
        <v>0.40986923793723795</v>
      </c>
      <c r="B20" s="2">
        <f t="shared" ca="1" si="0"/>
        <v>0.33820487195100457</v>
      </c>
      <c r="C20" s="2">
        <f t="shared" ca="1" si="1"/>
        <v>7.8311336080383747</v>
      </c>
      <c r="D20" s="2">
        <f t="shared" ca="1" si="2"/>
        <v>9.0023865083251486</v>
      </c>
      <c r="E20" s="2">
        <f t="shared" ca="1" si="3"/>
        <v>38.197384758744761</v>
      </c>
      <c r="F20" s="2">
        <f t="shared" ca="1" si="4"/>
        <v>1</v>
      </c>
      <c r="G20" s="2">
        <f t="shared" ca="1" si="5"/>
        <v>46.028518366783132</v>
      </c>
      <c r="H20" s="2">
        <f t="shared" ca="1" si="6"/>
        <v>41.844107606166482</v>
      </c>
    </row>
    <row r="21" spans="1:8" x14ac:dyDescent="0.25">
      <c r="A21" s="2">
        <f t="shared" ca="1" si="0"/>
        <v>0.37258951497085502</v>
      </c>
      <c r="B21" s="2">
        <f t="shared" ca="1" si="0"/>
        <v>0.83362887695775689</v>
      </c>
      <c r="C21" s="2">
        <f t="shared" ca="1" si="1"/>
        <v>8.4204502250995183</v>
      </c>
      <c r="D21" s="2">
        <f t="shared" ca="1" si="2"/>
        <v>2.5161144672235656</v>
      </c>
      <c r="E21" s="2">
        <f t="shared" ca="1" si="3"/>
        <v>37.451790299417098</v>
      </c>
      <c r="F21" s="2">
        <f t="shared" ca="1" si="4"/>
        <v>1</v>
      </c>
      <c r="G21" s="2">
        <f t="shared" ca="1" si="5"/>
        <v>39.967904766640665</v>
      </c>
      <c r="H21" s="2">
        <f t="shared" ca="1" si="6"/>
        <v>36.334458878764238</v>
      </c>
    </row>
    <row r="22" spans="1:8" x14ac:dyDescent="0.25">
      <c r="A22" s="2">
        <f t="shared" ca="1" si="0"/>
        <v>0.96938068543954337</v>
      </c>
      <c r="B22" s="2">
        <f t="shared" ca="1" si="0"/>
        <v>0.25444355796044871</v>
      </c>
      <c r="C22" s="2">
        <f t="shared" ca="1" si="1"/>
        <v>0.71233825957713559</v>
      </c>
      <c r="D22" s="2">
        <f t="shared" ca="1" si="2"/>
        <v>10.633220098704244</v>
      </c>
      <c r="E22" s="2">
        <f t="shared" ca="1" si="3"/>
        <v>49.387613708790866</v>
      </c>
      <c r="F22" s="2">
        <f t="shared" ca="1" si="4"/>
        <v>1</v>
      </c>
      <c r="G22" s="2">
        <f t="shared" ca="1" si="5"/>
        <v>50.099951968368003</v>
      </c>
      <c r="H22" s="2">
        <f t="shared" ca="1" si="6"/>
        <v>45.545410880334543</v>
      </c>
    </row>
    <row r="23" spans="1:8" x14ac:dyDescent="0.25">
      <c r="A23" s="2">
        <f t="shared" ca="1" si="0"/>
        <v>0.15805006617092898</v>
      </c>
      <c r="B23" s="2">
        <f t="shared" ca="1" si="0"/>
        <v>0.25931570627232148</v>
      </c>
      <c r="C23" s="2">
        <f t="shared" ca="1" si="1"/>
        <v>13.16067667521755</v>
      </c>
      <c r="D23" s="2">
        <f t="shared" ca="1" si="2"/>
        <v>10.527756166734571</v>
      </c>
      <c r="E23" s="2">
        <f t="shared" ca="1" si="3"/>
        <v>33.161001323418581</v>
      </c>
      <c r="F23" s="2">
        <f t="shared" ca="1" si="4"/>
        <v>2</v>
      </c>
      <c r="G23" s="2">
        <f t="shared" ca="1" si="5"/>
        <v>43.688757490153151</v>
      </c>
      <c r="H23" s="2">
        <f t="shared" ca="1" si="6"/>
        <v>36.407297908460961</v>
      </c>
    </row>
    <row r="24" spans="1:8" x14ac:dyDescent="0.25">
      <c r="A24" s="2">
        <f t="shared" ca="1" si="0"/>
        <v>0.42462437874764924</v>
      </c>
      <c r="B24" s="2">
        <f t="shared" ca="1" si="0"/>
        <v>4.6579270786726856E-2</v>
      </c>
      <c r="C24" s="2">
        <f t="shared" ca="1" si="1"/>
        <v>7.6080521737796003</v>
      </c>
      <c r="D24" s="2">
        <f t="shared" ca="1" si="2"/>
        <v>18.919922060556605</v>
      </c>
      <c r="E24" s="2">
        <f t="shared" ca="1" si="3"/>
        <v>38.492487574952989</v>
      </c>
      <c r="F24" s="2">
        <f t="shared" ca="1" si="4"/>
        <v>1</v>
      </c>
      <c r="G24" s="2">
        <f t="shared" ca="1" si="5"/>
        <v>46.100539748732587</v>
      </c>
      <c r="H24" s="2">
        <f t="shared" ca="1" si="6"/>
        <v>41.909581589756897</v>
      </c>
    </row>
    <row r="25" spans="1:8" x14ac:dyDescent="0.25">
      <c r="A25" s="2">
        <f t="shared" ca="1" si="0"/>
        <v>0.96387775637013307</v>
      </c>
      <c r="B25" s="2">
        <f t="shared" ca="1" si="0"/>
        <v>9.7060013412467616E-2</v>
      </c>
      <c r="C25" s="2">
        <f t="shared" ca="1" si="1"/>
        <v>0.80322121738591679</v>
      </c>
      <c r="D25" s="2">
        <f t="shared" ca="1" si="2"/>
        <v>15.560624499921801</v>
      </c>
      <c r="E25" s="2">
        <f t="shared" ca="1" si="3"/>
        <v>49.277555127402664</v>
      </c>
      <c r="F25" s="2">
        <f t="shared" ca="1" si="4"/>
        <v>1</v>
      </c>
      <c r="G25" s="2">
        <f t="shared" ca="1" si="5"/>
        <v>50.080776344788582</v>
      </c>
      <c r="H25" s="2">
        <f t="shared" ca="1" si="6"/>
        <v>45.527978495262346</v>
      </c>
    </row>
    <row r="26" spans="1:8" x14ac:dyDescent="0.25">
      <c r="A26" s="2">
        <f t="shared" ca="1" si="0"/>
        <v>0.64833698683846341</v>
      </c>
      <c r="B26" s="2">
        <f t="shared" ca="1" si="0"/>
        <v>0.82508229749827822</v>
      </c>
      <c r="C26" s="2">
        <f t="shared" ca="1" si="1"/>
        <v>4.6763011582428193</v>
      </c>
      <c r="D26" s="2">
        <f t="shared" ca="1" si="2"/>
        <v>2.6170910393933116</v>
      </c>
      <c r="E26" s="2">
        <f t="shared" ca="1" si="3"/>
        <v>42.96673973676927</v>
      </c>
      <c r="F26" s="2">
        <f t="shared" ca="1" si="4"/>
        <v>1</v>
      </c>
      <c r="G26" s="2">
        <f t="shared" ca="1" si="5"/>
        <v>45.583830776162579</v>
      </c>
      <c r="H26" s="2">
        <f t="shared" ca="1" si="6"/>
        <v>41.439846160147795</v>
      </c>
    </row>
    <row r="27" spans="1:8" x14ac:dyDescent="0.25">
      <c r="A27" s="2">
        <f t="shared" ca="1" si="0"/>
        <v>0.51806861470461052</v>
      </c>
      <c r="B27" s="2">
        <f t="shared" ca="1" si="0"/>
        <v>0.68834144659717678</v>
      </c>
      <c r="C27" s="2">
        <f t="shared" ca="1" si="1"/>
        <v>6.2994452197135482</v>
      </c>
      <c r="D27" s="2">
        <f t="shared" ca="1" si="2"/>
        <v>4.2050943177554716</v>
      </c>
      <c r="E27" s="2">
        <f t="shared" ca="1" si="3"/>
        <v>40.361372294092206</v>
      </c>
      <c r="F27" s="2">
        <f t="shared" ca="1" si="4"/>
        <v>1</v>
      </c>
      <c r="G27" s="2">
        <f t="shared" ca="1" si="5"/>
        <v>44.56646661184768</v>
      </c>
      <c r="H27" s="2">
        <f t="shared" ca="1" si="6"/>
        <v>40.514969647134251</v>
      </c>
    </row>
    <row r="28" spans="1:8" x14ac:dyDescent="0.25">
      <c r="A28" s="2">
        <f t="shared" ca="1" si="0"/>
        <v>0.95607583236710592</v>
      </c>
      <c r="B28" s="2">
        <f t="shared" ca="1" si="0"/>
        <v>0.27104115987540789</v>
      </c>
      <c r="C28" s="2">
        <f t="shared" ca="1" si="1"/>
        <v>0.92629775521997715</v>
      </c>
      <c r="D28" s="2">
        <f t="shared" ca="1" si="2"/>
        <v>10.280192482318817</v>
      </c>
      <c r="E28" s="2">
        <f t="shared" ca="1" si="3"/>
        <v>49.121516647342119</v>
      </c>
      <c r="F28" s="2">
        <f t="shared" ca="1" si="4"/>
        <v>1</v>
      </c>
      <c r="G28" s="2">
        <f t="shared" ca="1" si="5"/>
        <v>50.047814402562096</v>
      </c>
      <c r="H28" s="2">
        <f t="shared" ca="1" si="6"/>
        <v>45.498013093238264</v>
      </c>
    </row>
    <row r="29" spans="1:8" x14ac:dyDescent="0.25">
      <c r="A29" s="2">
        <f t="shared" ca="1" si="0"/>
        <v>0.94851860010148004</v>
      </c>
      <c r="B29" s="2">
        <f t="shared" ca="1" si="0"/>
        <v>0.72968969304370201</v>
      </c>
      <c r="C29" s="2">
        <f t="shared" ca="1" si="1"/>
        <v>1.0404451535708195</v>
      </c>
      <c r="D29" s="2">
        <f t="shared" ca="1" si="2"/>
        <v>3.724700464462205</v>
      </c>
      <c r="E29" s="2">
        <f t="shared" ca="1" si="3"/>
        <v>48.970372002029599</v>
      </c>
      <c r="F29" s="2">
        <f t="shared" ca="1" si="4"/>
        <v>1</v>
      </c>
      <c r="G29" s="2">
        <f t="shared" ca="1" si="5"/>
        <v>50.010817155600421</v>
      </c>
      <c r="H29" s="2">
        <f t="shared" ca="1" si="6"/>
        <v>45.464379232364017</v>
      </c>
    </row>
    <row r="30" spans="1:8" x14ac:dyDescent="0.25">
      <c r="A30" s="2">
        <f t="shared" ca="1" si="0"/>
        <v>8.169802253295122E-2</v>
      </c>
      <c r="B30" s="2">
        <f t="shared" ca="1" si="0"/>
        <v>0.60534452806727856</v>
      </c>
      <c r="C30" s="2">
        <f t="shared" ca="1" si="1"/>
        <v>16.37328445418639</v>
      </c>
      <c r="D30" s="2">
        <f t="shared" ca="1" si="2"/>
        <v>5.1939507350828942</v>
      </c>
      <c r="E30" s="2">
        <f t="shared" ca="1" si="3"/>
        <v>31.633960450659025</v>
      </c>
      <c r="F30" s="2">
        <f t="shared" ca="1" si="4"/>
        <v>3</v>
      </c>
      <c r="G30" s="2">
        <f t="shared" ca="1" si="5"/>
        <v>36.827911185741918</v>
      </c>
      <c r="H30" s="2">
        <f t="shared" ca="1" si="6"/>
        <v>28.329162450570706</v>
      </c>
    </row>
    <row r="31" spans="1:8" x14ac:dyDescent="0.25">
      <c r="A31" s="2">
        <f t="shared" ca="1" si="0"/>
        <v>0.99551237720983043</v>
      </c>
      <c r="B31" s="2">
        <f t="shared" ca="1" si="0"/>
        <v>0.34345253952104771</v>
      </c>
      <c r="C31" s="2">
        <f t="shared" ca="1" si="1"/>
        <v>0.17900836095587633</v>
      </c>
      <c r="D31" s="2">
        <f t="shared" ca="1" si="2"/>
        <v>8.9108734034205153</v>
      </c>
      <c r="E31" s="2">
        <f t="shared" ca="1" si="3"/>
        <v>49.910247544196608</v>
      </c>
      <c r="F31" s="2">
        <f t="shared" ca="1" si="4"/>
        <v>1</v>
      </c>
      <c r="G31" s="2">
        <f t="shared" ca="1" si="5"/>
        <v>50.089255905152484</v>
      </c>
      <c r="H31" s="2">
        <f t="shared" ca="1" si="6"/>
        <v>45.535687186502251</v>
      </c>
    </row>
    <row r="32" spans="1:8" x14ac:dyDescent="0.25">
      <c r="A32" s="2">
        <f t="shared" ca="1" si="0"/>
        <v>0.50100026362459649</v>
      </c>
      <c r="B32" s="2">
        <f t="shared" ca="1" si="0"/>
        <v>0.5352924245408035</v>
      </c>
      <c r="C32" s="2">
        <f t="shared" ca="1" si="1"/>
        <v>6.5270257964345726</v>
      </c>
      <c r="D32" s="2">
        <f t="shared" ca="1" si="2"/>
        <v>6.0740506587492895</v>
      </c>
      <c r="E32" s="2">
        <f t="shared" ca="1" si="3"/>
        <v>40.020005272491929</v>
      </c>
      <c r="F32" s="2">
        <f t="shared" ca="1" si="4"/>
        <v>1</v>
      </c>
      <c r="G32" s="2">
        <f t="shared" ca="1" si="5"/>
        <v>46.094055931241215</v>
      </c>
      <c r="H32" s="2">
        <f t="shared" ca="1" si="6"/>
        <v>41.903687210219282</v>
      </c>
    </row>
    <row r="33" spans="1:8" x14ac:dyDescent="0.25">
      <c r="A33" s="2">
        <f t="shared" ca="1" si="0"/>
        <v>0.52180569876994021</v>
      </c>
      <c r="B33" s="2">
        <f t="shared" ca="1" si="0"/>
        <v>0.33196860070133316</v>
      </c>
      <c r="C33" s="2">
        <f t="shared" ca="1" si="1"/>
        <v>6.2501907489829263</v>
      </c>
      <c r="D33" s="2">
        <f t="shared" ca="1" si="2"/>
        <v>9.1125101465545537</v>
      </c>
      <c r="E33" s="2">
        <f t="shared" ca="1" si="3"/>
        <v>40.436113975398804</v>
      </c>
      <c r="F33" s="2">
        <f t="shared" ca="1" si="4"/>
        <v>1</v>
      </c>
      <c r="G33" s="2">
        <f t="shared" ca="1" si="5"/>
        <v>46.686304724381728</v>
      </c>
      <c r="H33" s="2">
        <f t="shared" ca="1" si="6"/>
        <v>42.442095203983385</v>
      </c>
    </row>
    <row r="34" spans="1:8" x14ac:dyDescent="0.25">
      <c r="A34" s="2">
        <f t="shared" ca="1" si="0"/>
        <v>0.65229999983318432</v>
      </c>
      <c r="B34" s="2">
        <f t="shared" ca="1" si="0"/>
        <v>0.80672765583655459</v>
      </c>
      <c r="C34" s="2">
        <f t="shared" ca="1" si="1"/>
        <v>4.629233932764782</v>
      </c>
      <c r="D34" s="2">
        <f t="shared" ca="1" si="2"/>
        <v>2.8323322843650844</v>
      </c>
      <c r="E34" s="2">
        <f t="shared" ca="1" si="3"/>
        <v>43.045999996663689</v>
      </c>
      <c r="F34" s="2">
        <f t="shared" ca="1" si="4"/>
        <v>1</v>
      </c>
      <c r="G34" s="2">
        <f t="shared" ca="1" si="5"/>
        <v>45.878332281028776</v>
      </c>
      <c r="H34" s="2">
        <f t="shared" ca="1" si="6"/>
        <v>41.707574800935248</v>
      </c>
    </row>
    <row r="35" spans="1:8" x14ac:dyDescent="0.25">
      <c r="A35" s="2">
        <f t="shared" ref="A35:B66" ca="1" si="7">RAND()</f>
        <v>0.36994392130239351</v>
      </c>
      <c r="B35" s="2">
        <f t="shared" ca="1" si="7"/>
        <v>0.57755000359194864</v>
      </c>
      <c r="C35" s="2">
        <f t="shared" ca="1" si="1"/>
        <v>8.4638173014055944</v>
      </c>
      <c r="D35" s="2">
        <f t="shared" ca="1" si="2"/>
        <v>5.5368776472931103</v>
      </c>
      <c r="E35" s="2">
        <f t="shared" ca="1" si="3"/>
        <v>37.398878426047872</v>
      </c>
      <c r="F35" s="2">
        <f t="shared" ca="1" si="4"/>
        <v>1</v>
      </c>
      <c r="G35" s="2">
        <f t="shared" ca="1" si="5"/>
        <v>42.935756073340983</v>
      </c>
      <c r="H35" s="2">
        <f t="shared" ca="1" si="6"/>
        <v>39.032505521219072</v>
      </c>
    </row>
    <row r="36" spans="1:8" x14ac:dyDescent="0.25">
      <c r="A36" s="2">
        <f t="shared" ca="1" si="7"/>
        <v>0.69660090466986779</v>
      </c>
      <c r="B36" s="2">
        <f t="shared" ca="1" si="7"/>
        <v>0.56130461970282697</v>
      </c>
      <c r="C36" s="2">
        <f t="shared" ca="1" si="1"/>
        <v>4.1087222630850162</v>
      </c>
      <c r="D36" s="2">
        <f t="shared" ca="1" si="2"/>
        <v>5.7409343431323876</v>
      </c>
      <c r="E36" s="2">
        <f t="shared" ca="1" si="3"/>
        <v>43.93201809339736</v>
      </c>
      <c r="F36" s="2">
        <f t="shared" ca="1" si="4"/>
        <v>1</v>
      </c>
      <c r="G36" s="2">
        <f t="shared" ca="1" si="5"/>
        <v>48.040740356482374</v>
      </c>
      <c r="H36" s="2">
        <f t="shared" ca="1" si="6"/>
        <v>43.673400324074883</v>
      </c>
    </row>
    <row r="37" spans="1:8" x14ac:dyDescent="0.25">
      <c r="A37" s="2">
        <f t="shared" ca="1" si="7"/>
        <v>0.4286526377794786</v>
      </c>
      <c r="B37" s="2">
        <f t="shared" ca="1" si="7"/>
        <v>0.3823883645915428</v>
      </c>
      <c r="C37" s="2">
        <f t="shared" ca="1" si="1"/>
        <v>7.548053763788646</v>
      </c>
      <c r="D37" s="2">
        <f t="shared" ca="1" si="2"/>
        <v>8.2617016072519132</v>
      </c>
      <c r="E37" s="2">
        <f t="shared" ca="1" si="3"/>
        <v>38.573052755589572</v>
      </c>
      <c r="F37" s="2">
        <f t="shared" ca="1" si="4"/>
        <v>1</v>
      </c>
      <c r="G37" s="2">
        <f t="shared" ca="1" si="5"/>
        <v>46.121106519378216</v>
      </c>
      <c r="H37" s="2">
        <f t="shared" ca="1" si="6"/>
        <v>41.928278653980193</v>
      </c>
    </row>
    <row r="38" spans="1:8" x14ac:dyDescent="0.25">
      <c r="A38" s="2">
        <f t="shared" ca="1" si="7"/>
        <v>0.9632151464632378</v>
      </c>
      <c r="B38" s="2">
        <f t="shared" ca="1" si="7"/>
        <v>0.19343614182782998</v>
      </c>
      <c r="C38" s="2">
        <f t="shared" ca="1" si="1"/>
        <v>0.81391671949365962</v>
      </c>
      <c r="D38" s="2">
        <f t="shared" ca="1" si="2"/>
        <v>12.11428221969838</v>
      </c>
      <c r="E38" s="2">
        <f t="shared" ca="1" si="3"/>
        <v>49.264302929264758</v>
      </c>
      <c r="F38" s="2">
        <f t="shared" ca="1" si="4"/>
        <v>1</v>
      </c>
      <c r="G38" s="2">
        <f t="shared" ca="1" si="5"/>
        <v>50.07821964875842</v>
      </c>
      <c r="H38" s="2">
        <f t="shared" ca="1" si="6"/>
        <v>45.525654226144013</v>
      </c>
    </row>
    <row r="39" spans="1:8" x14ac:dyDescent="0.25">
      <c r="A39" s="2">
        <f t="shared" ca="1" si="7"/>
        <v>0.51906800394504227</v>
      </c>
      <c r="B39" s="2">
        <f t="shared" ca="1" si="7"/>
        <v>0.86595348359346502</v>
      </c>
      <c r="C39" s="2">
        <f t="shared" ca="1" si="1"/>
        <v>6.2862537898723829</v>
      </c>
      <c r="D39" s="2">
        <f t="shared" ca="1" si="2"/>
        <v>2.1280112088415541</v>
      </c>
      <c r="E39" s="2">
        <f t="shared" ca="1" si="3"/>
        <v>40.381360078900848</v>
      </c>
      <c r="F39" s="2">
        <f t="shared" ca="1" si="4"/>
        <v>1</v>
      </c>
      <c r="G39" s="2">
        <f t="shared" ca="1" si="5"/>
        <v>42.509371287742404</v>
      </c>
      <c r="H39" s="2">
        <f t="shared" ca="1" si="6"/>
        <v>38.644882988856729</v>
      </c>
    </row>
    <row r="40" spans="1:8" x14ac:dyDescent="0.25">
      <c r="A40" s="2">
        <f t="shared" ca="1" si="7"/>
        <v>0.42717299901462202</v>
      </c>
      <c r="B40" s="2">
        <f t="shared" ca="1" si="7"/>
        <v>0.47763700342497928</v>
      </c>
      <c r="C40" s="2">
        <f t="shared" ca="1" si="1"/>
        <v>7.5700483564091119</v>
      </c>
      <c r="D40" s="2">
        <f t="shared" ca="1" si="2"/>
        <v>6.8460732194798783</v>
      </c>
      <c r="E40" s="2">
        <f t="shared" ca="1" si="3"/>
        <v>38.54345998029244</v>
      </c>
      <c r="F40" s="2">
        <f t="shared" ca="1" si="4"/>
        <v>1</v>
      </c>
      <c r="G40" s="2">
        <f t="shared" ca="1" si="5"/>
        <v>45.389533199772316</v>
      </c>
      <c r="H40" s="2">
        <f t="shared" ca="1" si="6"/>
        <v>41.263211999793015</v>
      </c>
    </row>
    <row r="41" spans="1:8" x14ac:dyDescent="0.25">
      <c r="A41" s="2">
        <f t="shared" ca="1" si="7"/>
        <v>0.90832778453514817</v>
      </c>
      <c r="B41" s="2">
        <f t="shared" ca="1" si="7"/>
        <v>0.69879057485492524</v>
      </c>
      <c r="C41" s="2">
        <f t="shared" ca="1" si="1"/>
        <v>1.5952995657106617</v>
      </c>
      <c r="D41" s="2">
        <f t="shared" ca="1" si="2"/>
        <v>4.083214493770531</v>
      </c>
      <c r="E41" s="2">
        <f t="shared" ca="1" si="3"/>
        <v>48.166555690702964</v>
      </c>
      <c r="F41" s="2">
        <f t="shared" ca="1" si="4"/>
        <v>1</v>
      </c>
      <c r="G41" s="2">
        <f t="shared" ca="1" si="5"/>
        <v>49.761855256413625</v>
      </c>
      <c r="H41" s="2">
        <f t="shared" ca="1" si="6"/>
        <v>45.238050233103294</v>
      </c>
    </row>
    <row r="42" spans="1:8" x14ac:dyDescent="0.25">
      <c r="A42" s="2">
        <f t="shared" ca="1" si="7"/>
        <v>0.96464254097612556</v>
      </c>
      <c r="B42" s="2">
        <f t="shared" ca="1" si="7"/>
        <v>1.7640995385268532E-2</v>
      </c>
      <c r="C42" s="2">
        <f t="shared" ca="1" si="1"/>
        <v>0.79081438984971164</v>
      </c>
      <c r="D42" s="2">
        <f t="shared" ca="1" si="2"/>
        <v>23.027508684784905</v>
      </c>
      <c r="E42" s="2">
        <f t="shared" ca="1" si="3"/>
        <v>49.292850819522513</v>
      </c>
      <c r="F42" s="2">
        <f t="shared" ca="1" si="4"/>
        <v>1</v>
      </c>
      <c r="G42" s="2">
        <f t="shared" ca="1" si="5"/>
        <v>50.083665209372228</v>
      </c>
      <c r="H42" s="2">
        <f t="shared" ca="1" si="6"/>
        <v>45.530604735792927</v>
      </c>
    </row>
    <row r="43" spans="1:8" x14ac:dyDescent="0.25">
      <c r="A43" s="2">
        <f t="shared" ca="1" si="7"/>
        <v>0.68033934844725641</v>
      </c>
      <c r="B43" s="2">
        <f t="shared" ca="1" si="7"/>
        <v>0.764786601097178</v>
      </c>
      <c r="C43" s="2">
        <f t="shared" ca="1" si="1"/>
        <v>4.2987226198762292</v>
      </c>
      <c r="D43" s="2">
        <f t="shared" ca="1" si="2"/>
        <v>3.3190617268012637</v>
      </c>
      <c r="E43" s="2">
        <f t="shared" ca="1" si="3"/>
        <v>43.60678696894513</v>
      </c>
      <c r="F43" s="2">
        <f t="shared" ca="1" si="4"/>
        <v>1</v>
      </c>
      <c r="G43" s="2">
        <f t="shared" ca="1" si="5"/>
        <v>46.925848695746396</v>
      </c>
      <c r="H43" s="2">
        <f t="shared" ca="1" si="6"/>
        <v>42.659862450678538</v>
      </c>
    </row>
    <row r="44" spans="1:8" x14ac:dyDescent="0.25">
      <c r="A44" s="2">
        <f t="shared" ca="1" si="7"/>
        <v>0.26857372161456683</v>
      </c>
      <c r="B44" s="2">
        <f t="shared" ca="1" si="7"/>
        <v>0.87286737497571953</v>
      </c>
      <c r="C44" s="2">
        <f t="shared" ca="1" si="1"/>
        <v>10.331580672617479</v>
      </c>
      <c r="D44" s="2">
        <f t="shared" ca="1" si="2"/>
        <v>2.0433449829636796</v>
      </c>
      <c r="E44" s="2">
        <f t="shared" ca="1" si="3"/>
        <v>35.371474432291336</v>
      </c>
      <c r="F44" s="2">
        <f t="shared" ca="1" si="4"/>
        <v>2</v>
      </c>
      <c r="G44" s="2">
        <f t="shared" ca="1" si="5"/>
        <v>37.414819415255018</v>
      </c>
      <c r="H44" s="2">
        <f t="shared" ca="1" si="6"/>
        <v>31.179016179379182</v>
      </c>
    </row>
    <row r="45" spans="1:8" x14ac:dyDescent="0.25">
      <c r="A45" s="2">
        <f t="shared" ca="1" si="7"/>
        <v>9.6857208460461308E-2</v>
      </c>
      <c r="B45" s="2">
        <f t="shared" ca="1" si="7"/>
        <v>0.41451393164648587</v>
      </c>
      <c r="C45" s="2">
        <f t="shared" ca="1" si="1"/>
        <v>15.570590660017226</v>
      </c>
      <c r="D45" s="2">
        <f t="shared" ca="1" si="2"/>
        <v>7.7603354341238555</v>
      </c>
      <c r="E45" s="2">
        <f t="shared" ca="1" si="3"/>
        <v>31.937144169209226</v>
      </c>
      <c r="F45" s="2">
        <f t="shared" ca="1" si="4"/>
        <v>2</v>
      </c>
      <c r="G45" s="2">
        <f t="shared" ca="1" si="5"/>
        <v>39.697479603333079</v>
      </c>
      <c r="H45" s="2">
        <f t="shared" ca="1" si="6"/>
        <v>33.081233002777566</v>
      </c>
    </row>
    <row r="46" spans="1:8" x14ac:dyDescent="0.25">
      <c r="A46" s="2">
        <f t="shared" ca="1" si="7"/>
        <v>0.43276572487745157</v>
      </c>
      <c r="B46" s="2">
        <f t="shared" ca="1" si="7"/>
        <v>0.24513224737853101</v>
      </c>
      <c r="C46" s="2">
        <f t="shared" ca="1" si="1"/>
        <v>7.4871761964034924</v>
      </c>
      <c r="D46" s="2">
        <f t="shared" ca="1" si="2"/>
        <v>10.839307763194524</v>
      </c>
      <c r="E46" s="2">
        <f t="shared" ca="1" si="3"/>
        <v>38.655314497549028</v>
      </c>
      <c r="F46" s="2">
        <f t="shared" ca="1" si="4"/>
        <v>1</v>
      </c>
      <c r="G46" s="2">
        <f t="shared" ca="1" si="5"/>
        <v>46.142490693952524</v>
      </c>
      <c r="H46" s="2">
        <f t="shared" ca="1" si="6"/>
        <v>41.947718812684109</v>
      </c>
    </row>
    <row r="47" spans="1:8" x14ac:dyDescent="0.25">
      <c r="A47" s="2">
        <f t="shared" ca="1" si="7"/>
        <v>0.63288168771171316</v>
      </c>
      <c r="B47" s="2">
        <f t="shared" ca="1" si="7"/>
        <v>0.81955557098867504</v>
      </c>
      <c r="C47" s="2">
        <f t="shared" ca="1" si="1"/>
        <v>4.8608276057372501</v>
      </c>
      <c r="D47" s="2">
        <f t="shared" ca="1" si="2"/>
        <v>2.6821132346626047</v>
      </c>
      <c r="E47" s="2">
        <f t="shared" ca="1" si="3"/>
        <v>42.657633754234261</v>
      </c>
      <c r="F47" s="2">
        <f t="shared" ca="1" si="4"/>
        <v>1</v>
      </c>
      <c r="G47" s="2">
        <f t="shared" ca="1" si="5"/>
        <v>45.339746988896863</v>
      </c>
      <c r="H47" s="2">
        <f t="shared" ca="1" si="6"/>
        <v>41.217951808088053</v>
      </c>
    </row>
    <row r="48" spans="1:8" x14ac:dyDescent="0.25">
      <c r="A48" s="2">
        <f t="shared" ca="1" si="7"/>
        <v>0.43953912844102494</v>
      </c>
      <c r="B48" s="2">
        <f t="shared" ca="1" si="7"/>
        <v>0.66750415853693146</v>
      </c>
      <c r="C48" s="2">
        <f t="shared" ca="1" si="1"/>
        <v>7.387747849426173</v>
      </c>
      <c r="D48" s="2">
        <f t="shared" ca="1" si="2"/>
        <v>4.449507223075444</v>
      </c>
      <c r="E48" s="2">
        <f t="shared" ca="1" si="3"/>
        <v>38.790782568820497</v>
      </c>
      <c r="F48" s="2">
        <f t="shared" ca="1" si="4"/>
        <v>1</v>
      </c>
      <c r="G48" s="2">
        <f t="shared" ca="1" si="5"/>
        <v>43.24028979189594</v>
      </c>
      <c r="H48" s="2">
        <f t="shared" ca="1" si="6"/>
        <v>39.309354356269033</v>
      </c>
    </row>
    <row r="49" spans="1:8" x14ac:dyDescent="0.25">
      <c r="A49" s="2">
        <f t="shared" ca="1" si="7"/>
        <v>0.51991226723067341</v>
      </c>
      <c r="B49" s="2">
        <f t="shared" ca="1" si="7"/>
        <v>0.11914362215933949</v>
      </c>
      <c r="C49" s="2">
        <f t="shared" ca="1" si="1"/>
        <v>6.2751211081044023</v>
      </c>
      <c r="D49" s="2">
        <f t="shared" ca="1" si="2"/>
        <v>14.5709826516616</v>
      </c>
      <c r="E49" s="2">
        <f t="shared" ca="1" si="3"/>
        <v>40.398245344613471</v>
      </c>
      <c r="F49" s="2">
        <f t="shared" ca="1" si="4"/>
        <v>1</v>
      </c>
      <c r="G49" s="2">
        <f t="shared" ca="1" si="5"/>
        <v>46.673366452717872</v>
      </c>
      <c r="H49" s="2">
        <f t="shared" ca="1" si="6"/>
        <v>42.430333138834428</v>
      </c>
    </row>
    <row r="50" spans="1:8" x14ac:dyDescent="0.25">
      <c r="A50" s="2">
        <f t="shared" ca="1" si="7"/>
        <v>0.25859449492742348</v>
      </c>
      <c r="B50" s="2">
        <f t="shared" ca="1" si="7"/>
        <v>0.68163162548642475</v>
      </c>
      <c r="C50" s="2">
        <f t="shared" ca="1" si="1"/>
        <v>10.543268533555096</v>
      </c>
      <c r="D50" s="2">
        <f t="shared" ca="1" si="2"/>
        <v>4.2835838597921869</v>
      </c>
      <c r="E50" s="2">
        <f t="shared" ca="1" si="3"/>
        <v>35.171889898548471</v>
      </c>
      <c r="F50" s="2">
        <f t="shared" ca="1" si="4"/>
        <v>2</v>
      </c>
      <c r="G50" s="2">
        <f t="shared" ca="1" si="5"/>
        <v>39.455473758340659</v>
      </c>
      <c r="H50" s="2">
        <f t="shared" ca="1" si="6"/>
        <v>32.879561465283885</v>
      </c>
    </row>
    <row r="51" spans="1:8" x14ac:dyDescent="0.25">
      <c r="A51" s="2">
        <f t="shared" ca="1" si="7"/>
        <v>0.43651389789644512</v>
      </c>
      <c r="B51" s="2">
        <f t="shared" ca="1" si="7"/>
        <v>9.0300303707595897E-2</v>
      </c>
      <c r="C51" s="2">
        <f t="shared" ca="1" si="1"/>
        <v>7.4320308693286243</v>
      </c>
      <c r="D51" s="2">
        <f t="shared" ca="1" si="2"/>
        <v>15.90312467602023</v>
      </c>
      <c r="E51" s="2">
        <f t="shared" ca="1" si="3"/>
        <v>38.730277957928905</v>
      </c>
      <c r="F51" s="2">
        <f t="shared" ca="1" si="4"/>
        <v>1</v>
      </c>
      <c r="G51" s="2">
        <f t="shared" ca="1" si="5"/>
        <v>46.162308827257533</v>
      </c>
      <c r="H51" s="2">
        <f t="shared" ca="1" si="6"/>
        <v>41.965735297506846</v>
      </c>
    </row>
    <row r="52" spans="1:8" x14ac:dyDescent="0.25">
      <c r="A52" s="2">
        <f t="shared" ca="1" si="7"/>
        <v>0.50935705481916393</v>
      </c>
      <c r="B52" s="2">
        <f t="shared" ca="1" si="7"/>
        <v>0.51084658040643194</v>
      </c>
      <c r="C52" s="2">
        <f t="shared" ca="1" si="1"/>
        <v>6.4150515570665219</v>
      </c>
      <c r="D52" s="2">
        <f t="shared" ca="1" si="2"/>
        <v>6.3952051327362573</v>
      </c>
      <c r="E52" s="2">
        <f t="shared" ca="1" si="3"/>
        <v>40.187141096383279</v>
      </c>
      <c r="F52" s="2">
        <f t="shared" ca="1" si="4"/>
        <v>1</v>
      </c>
      <c r="G52" s="2">
        <f t="shared" ca="1" si="5"/>
        <v>46.582346229119537</v>
      </c>
      <c r="H52" s="2">
        <f t="shared" ca="1" si="6"/>
        <v>42.347587481017754</v>
      </c>
    </row>
    <row r="53" spans="1:8" x14ac:dyDescent="0.25">
      <c r="A53" s="2">
        <f t="shared" ca="1" si="7"/>
        <v>0.87425845928268753</v>
      </c>
      <c r="B53" s="2">
        <f t="shared" ca="1" si="7"/>
        <v>0.85409163020834378</v>
      </c>
      <c r="C53" s="2">
        <f t="shared" ca="1" si="1"/>
        <v>2.026222990711176</v>
      </c>
      <c r="D53" s="2">
        <f t="shared" ca="1" si="2"/>
        <v>2.2717619154815605</v>
      </c>
      <c r="E53" s="2">
        <f t="shared" ca="1" si="3"/>
        <v>47.485169185653746</v>
      </c>
      <c r="F53" s="2">
        <f t="shared" ca="1" si="4"/>
        <v>1</v>
      </c>
      <c r="G53" s="2">
        <f t="shared" ca="1" si="5"/>
        <v>49.511392176364922</v>
      </c>
      <c r="H53" s="2">
        <f t="shared" ca="1" si="6"/>
        <v>45.010356523968106</v>
      </c>
    </row>
    <row r="54" spans="1:8" x14ac:dyDescent="0.25">
      <c r="A54" s="2">
        <f t="shared" ca="1" si="7"/>
        <v>0.92544297678078924</v>
      </c>
      <c r="B54" s="2">
        <f t="shared" ca="1" si="7"/>
        <v>0.92255922712263672</v>
      </c>
      <c r="C54" s="2">
        <f t="shared" ca="1" si="1"/>
        <v>1.3673579110746126</v>
      </c>
      <c r="D54" s="2">
        <f t="shared" ca="1" si="2"/>
        <v>1.4064753749771586</v>
      </c>
      <c r="E54" s="2">
        <f t="shared" ca="1" si="3"/>
        <v>48.508859535615784</v>
      </c>
      <c r="F54" s="2">
        <f t="shared" ca="1" si="4"/>
        <v>1</v>
      </c>
      <c r="G54" s="2">
        <f t="shared" ca="1" si="5"/>
        <v>49.876217446690397</v>
      </c>
      <c r="H54" s="2">
        <f t="shared" ca="1" si="6"/>
        <v>45.342015860627633</v>
      </c>
    </row>
    <row r="55" spans="1:8" x14ac:dyDescent="0.25">
      <c r="A55" s="2">
        <f t="shared" ca="1" si="7"/>
        <v>0.3627284801158932</v>
      </c>
      <c r="B55" s="2">
        <f t="shared" ca="1" si="7"/>
        <v>0.195843411177542</v>
      </c>
      <c r="C55" s="2">
        <f t="shared" ca="1" si="1"/>
        <v>8.5832304732200004</v>
      </c>
      <c r="D55" s="2">
        <f t="shared" ca="1" si="2"/>
        <v>12.049066865319926</v>
      </c>
      <c r="E55" s="2">
        <f t="shared" ca="1" si="3"/>
        <v>37.254569602317865</v>
      </c>
      <c r="F55" s="2">
        <f t="shared" ca="1" si="4"/>
        <v>1</v>
      </c>
      <c r="G55" s="2">
        <f t="shared" ca="1" si="5"/>
        <v>45.837800075537864</v>
      </c>
      <c r="H55" s="2">
        <f t="shared" ca="1" si="6"/>
        <v>41.670727341398056</v>
      </c>
    </row>
    <row r="56" spans="1:8" x14ac:dyDescent="0.25">
      <c r="A56" s="2">
        <f t="shared" ca="1" si="7"/>
        <v>0.97018278091335042</v>
      </c>
      <c r="B56" s="2">
        <f t="shared" ca="1" si="7"/>
        <v>1.3929689980195725E-2</v>
      </c>
      <c r="C56" s="2">
        <f t="shared" ca="1" si="1"/>
        <v>0.69875370095740408</v>
      </c>
      <c r="D56" s="2">
        <f t="shared" ca="1" si="2"/>
        <v>23.981913151130808</v>
      </c>
      <c r="E56" s="2">
        <f t="shared" ca="1" si="3"/>
        <v>49.40365561826701</v>
      </c>
      <c r="F56" s="2">
        <f t="shared" ca="1" si="4"/>
        <v>1</v>
      </c>
      <c r="G56" s="2">
        <f t="shared" ca="1" si="5"/>
        <v>50.102409319224414</v>
      </c>
      <c r="H56" s="2">
        <f t="shared" ca="1" si="6"/>
        <v>45.547644835658552</v>
      </c>
    </row>
    <row r="57" spans="1:8" x14ac:dyDescent="0.25">
      <c r="A57" s="2">
        <f t="shared" ca="1" si="7"/>
        <v>0.32619884234901075</v>
      </c>
      <c r="B57" s="2">
        <f t="shared" ca="1" si="7"/>
        <v>0.66926345724888214</v>
      </c>
      <c r="C57" s="2">
        <f t="shared" ca="1" si="1"/>
        <v>9.215769209931576</v>
      </c>
      <c r="D57" s="2">
        <f t="shared" ca="1" si="2"/>
        <v>4.4287916924129815</v>
      </c>
      <c r="E57" s="2">
        <f t="shared" ca="1" si="3"/>
        <v>36.523976846980219</v>
      </c>
      <c r="F57" s="2">
        <f t="shared" ca="1" si="4"/>
        <v>1</v>
      </c>
      <c r="G57" s="2">
        <f t="shared" ca="1" si="5"/>
        <v>40.952768539393197</v>
      </c>
      <c r="H57" s="2">
        <f t="shared" ca="1" si="6"/>
        <v>37.229789581266537</v>
      </c>
    </row>
    <row r="58" spans="1:8" x14ac:dyDescent="0.25">
      <c r="A58" s="2">
        <f t="shared" ca="1" si="7"/>
        <v>0.87031448450636251</v>
      </c>
      <c r="B58" s="2">
        <f t="shared" ca="1" si="7"/>
        <v>2.6499986621340788E-2</v>
      </c>
      <c r="C58" s="2">
        <f t="shared" ca="1" si="1"/>
        <v>2.074689297160897</v>
      </c>
      <c r="D58" s="2">
        <f t="shared" ca="1" si="2"/>
        <v>21.34482791328638</v>
      </c>
      <c r="E58" s="2">
        <f t="shared" ca="1" si="3"/>
        <v>47.406289690127252</v>
      </c>
      <c r="F58" s="2">
        <f t="shared" ca="1" si="4"/>
        <v>1</v>
      </c>
      <c r="G58" s="2">
        <f t="shared" ca="1" si="5"/>
        <v>49.480978987288147</v>
      </c>
      <c r="H58" s="2">
        <f t="shared" ca="1" si="6"/>
        <v>44.982708170261951</v>
      </c>
    </row>
    <row r="59" spans="1:8" x14ac:dyDescent="0.25">
      <c r="A59" s="2">
        <f t="shared" ca="1" si="7"/>
        <v>0.42176143475427774</v>
      </c>
      <c r="B59" s="2">
        <f t="shared" ca="1" si="7"/>
        <v>0.73450734040022625</v>
      </c>
      <c r="C59" s="2">
        <f t="shared" ca="1" si="1"/>
        <v>7.6509247969901857</v>
      </c>
      <c r="D59" s="2">
        <f t="shared" ca="1" si="2"/>
        <v>3.6689770408942652</v>
      </c>
      <c r="E59" s="2">
        <f t="shared" ca="1" si="3"/>
        <v>38.435228695085556</v>
      </c>
      <c r="F59" s="2">
        <f t="shared" ca="1" si="4"/>
        <v>1</v>
      </c>
      <c r="G59" s="2">
        <f t="shared" ca="1" si="5"/>
        <v>42.104205735979818</v>
      </c>
      <c r="H59" s="2">
        <f t="shared" ca="1" si="6"/>
        <v>38.276550669072556</v>
      </c>
    </row>
    <row r="60" spans="1:8" x14ac:dyDescent="0.25">
      <c r="A60" s="2">
        <f t="shared" ca="1" si="7"/>
        <v>0.22712196166628584</v>
      </c>
      <c r="B60" s="2">
        <f t="shared" ca="1" si="7"/>
        <v>0.42885969252498124</v>
      </c>
      <c r="C60" s="2">
        <f t="shared" ca="1" si="1"/>
        <v>11.256352644449903</v>
      </c>
      <c r="D60" s="2">
        <f t="shared" ca="1" si="2"/>
        <v>7.5449799457048323</v>
      </c>
      <c r="E60" s="2">
        <f t="shared" ca="1" si="3"/>
        <v>34.542439233325716</v>
      </c>
      <c r="F60" s="2">
        <f t="shared" ca="1" si="4"/>
        <v>2</v>
      </c>
      <c r="G60" s="2">
        <f t="shared" ca="1" si="5"/>
        <v>42.087419179030547</v>
      </c>
      <c r="H60" s="2">
        <f t="shared" ca="1" si="6"/>
        <v>35.07284931585879</v>
      </c>
    </row>
    <row r="61" spans="1:8" x14ac:dyDescent="0.25">
      <c r="A61" s="2">
        <f t="shared" ca="1" si="7"/>
        <v>0.26100758116545475</v>
      </c>
      <c r="B61" s="2">
        <f t="shared" ca="1" si="7"/>
        <v>0.18422172616776678</v>
      </c>
      <c r="C61" s="2">
        <f t="shared" ca="1" si="1"/>
        <v>10.491499022919303</v>
      </c>
      <c r="D61" s="2">
        <f t="shared" ca="1" si="2"/>
        <v>12.370284801457522</v>
      </c>
      <c r="E61" s="2">
        <f t="shared" ca="1" si="3"/>
        <v>35.220151623309093</v>
      </c>
      <c r="F61" s="2">
        <f t="shared" ca="1" si="4"/>
        <v>2</v>
      </c>
      <c r="G61" s="2">
        <f t="shared" ca="1" si="5"/>
        <v>45.711650646228392</v>
      </c>
      <c r="H61" s="2">
        <f t="shared" ca="1" si="6"/>
        <v>38.093042205190329</v>
      </c>
    </row>
    <row r="62" spans="1:8" x14ac:dyDescent="0.25">
      <c r="A62" s="2">
        <f t="shared" ca="1" si="7"/>
        <v>0.56944324444164895</v>
      </c>
      <c r="B62" s="2">
        <f t="shared" ca="1" si="7"/>
        <v>0.71008782337816778</v>
      </c>
      <c r="C62" s="2">
        <f t="shared" ca="1" si="1"/>
        <v>5.6383473799680592</v>
      </c>
      <c r="D62" s="2">
        <f t="shared" ca="1" si="2"/>
        <v>3.9518550740319456</v>
      </c>
      <c r="E62" s="2">
        <f t="shared" ca="1" si="3"/>
        <v>41.388864888832977</v>
      </c>
      <c r="F62" s="2">
        <f t="shared" ca="1" si="4"/>
        <v>1</v>
      </c>
      <c r="G62" s="2">
        <f t="shared" ca="1" si="5"/>
        <v>45.340719962864924</v>
      </c>
      <c r="H62" s="2">
        <f t="shared" ca="1" si="6"/>
        <v>41.218836329877199</v>
      </c>
    </row>
    <row r="63" spans="1:8" x14ac:dyDescent="0.25">
      <c r="A63" s="2">
        <f t="shared" ca="1" si="7"/>
        <v>0.55509403737256213</v>
      </c>
      <c r="B63" s="2">
        <f t="shared" ca="1" si="7"/>
        <v>0.18759076990800938</v>
      </c>
      <c r="C63" s="2">
        <f t="shared" ca="1" si="1"/>
        <v>5.8197240042053444</v>
      </c>
      <c r="D63" s="2">
        <f t="shared" ca="1" si="2"/>
        <v>12.275477483052796</v>
      </c>
      <c r="E63" s="2">
        <f t="shared" ca="1" si="3"/>
        <v>41.101880747451247</v>
      </c>
      <c r="F63" s="2">
        <f t="shared" ca="1" si="4"/>
        <v>1</v>
      </c>
      <c r="G63" s="2">
        <f t="shared" ca="1" si="5"/>
        <v>46.921604751656588</v>
      </c>
      <c r="H63" s="2">
        <f t="shared" ca="1" si="6"/>
        <v>42.656004319687803</v>
      </c>
    </row>
    <row r="64" spans="1:8" x14ac:dyDescent="0.25">
      <c r="A64" s="2">
        <f t="shared" ca="1" si="7"/>
        <v>0.87971489719169682</v>
      </c>
      <c r="B64" s="2">
        <f t="shared" ca="1" si="7"/>
        <v>0.81562018897006339</v>
      </c>
      <c r="C64" s="2">
        <f t="shared" ca="1" si="1"/>
        <v>1.9587599404524494</v>
      </c>
      <c r="D64" s="2">
        <f t="shared" ca="1" si="2"/>
        <v>2.7282956327089125</v>
      </c>
      <c r="E64" s="2">
        <f t="shared" ca="1" si="3"/>
        <v>47.594297943833936</v>
      </c>
      <c r="F64" s="2">
        <f t="shared" ca="1" si="4"/>
        <v>1</v>
      </c>
      <c r="G64" s="2">
        <f t="shared" ca="1" si="5"/>
        <v>49.553057884286389</v>
      </c>
      <c r="H64" s="2">
        <f t="shared" ca="1" si="6"/>
        <v>45.048234440260352</v>
      </c>
    </row>
    <row r="65" spans="1:8" x14ac:dyDescent="0.25">
      <c r="A65" s="2">
        <f t="shared" ca="1" si="7"/>
        <v>0.4887830471492608</v>
      </c>
      <c r="B65" s="2">
        <f t="shared" ca="1" si="7"/>
        <v>0.46174242191687043</v>
      </c>
      <c r="C65" s="2">
        <f t="shared" ca="1" si="1"/>
        <v>6.6927216420783902</v>
      </c>
      <c r="D65" s="2">
        <f t="shared" ca="1" si="2"/>
        <v>7.0686134480463698</v>
      </c>
      <c r="E65" s="2">
        <f t="shared" ca="1" si="3"/>
        <v>39.775660942985212</v>
      </c>
      <c r="F65" s="2">
        <f t="shared" ca="1" si="4"/>
        <v>1</v>
      </c>
      <c r="G65" s="2">
        <f t="shared" ca="1" si="5"/>
        <v>46.468382585063601</v>
      </c>
      <c r="H65" s="2">
        <f t="shared" ca="1" si="6"/>
        <v>42.243984168239635</v>
      </c>
    </row>
    <row r="66" spans="1:8" x14ac:dyDescent="0.25">
      <c r="A66" s="2">
        <f t="shared" ca="1" si="7"/>
        <v>0.71372274806241043</v>
      </c>
      <c r="B66" s="2">
        <f t="shared" ca="1" si="7"/>
        <v>0.79378277445341905</v>
      </c>
      <c r="C66" s="2">
        <f t="shared" ca="1" si="1"/>
        <v>3.9096673654004359</v>
      </c>
      <c r="D66" s="2">
        <f t="shared" ca="1" si="2"/>
        <v>2.9831218251134217</v>
      </c>
      <c r="E66" s="2">
        <f t="shared" ca="1" si="3"/>
        <v>44.27445496124821</v>
      </c>
      <c r="F66" s="2">
        <f t="shared" ca="1" si="4"/>
        <v>1</v>
      </c>
      <c r="G66" s="2">
        <f t="shared" ca="1" si="5"/>
        <v>47.257576786361632</v>
      </c>
      <c r="H66" s="2">
        <f t="shared" ca="1" si="6"/>
        <v>42.961433442146934</v>
      </c>
    </row>
    <row r="67" spans="1:8" x14ac:dyDescent="0.25">
      <c r="A67" s="2">
        <f t="shared" ref="A67:B101" ca="1" si="8">RAND()</f>
        <v>0.18252658761686624</v>
      </c>
      <c r="B67" s="2">
        <f t="shared" ca="1" si="8"/>
        <v>0.6121743104064058</v>
      </c>
      <c r="C67" s="2">
        <f t="shared" ref="C67:C101" ca="1" si="9">POWER(-K$2*LN(A67),1/K$1)</f>
        <v>12.418533084219671</v>
      </c>
      <c r="D67" s="2">
        <f t="shared" ref="D67:D101" ca="1" si="10">POWER(-K$4*LN(B67),1/K$3)</f>
        <v>5.1107616274719883</v>
      </c>
      <c r="E67" s="2">
        <f t="shared" ref="E67:E101" ca="1" si="11">K$5+(K$6-K$5)*A67</f>
        <v>33.650531752337322</v>
      </c>
      <c r="F67" s="2">
        <f t="shared" ref="F67:F101" ca="1" si="12">INT(LN(A67)/LN(1-0.7))+1</f>
        <v>2</v>
      </c>
      <c r="G67" s="2">
        <f t="shared" ref="G67:G101" ca="1" si="13">MIN(C67,D67)+E67</f>
        <v>38.76129337980931</v>
      </c>
      <c r="H67" s="2">
        <f t="shared" ref="H67:H101" ca="1" si="14">G67/(1+0.1*F67)</f>
        <v>32.301077816507757</v>
      </c>
    </row>
    <row r="68" spans="1:8" x14ac:dyDescent="0.25">
      <c r="A68" s="2">
        <f t="shared" ca="1" si="8"/>
        <v>0.16474423823104822</v>
      </c>
      <c r="B68" s="2">
        <f t="shared" ca="1" si="8"/>
        <v>0.71561408172810848</v>
      </c>
      <c r="C68" s="2">
        <f t="shared" ca="1" si="9"/>
        <v>12.948615903933456</v>
      </c>
      <c r="D68" s="2">
        <f t="shared" ca="1" si="10"/>
        <v>3.8877293133722626</v>
      </c>
      <c r="E68" s="2">
        <f t="shared" ca="1" si="11"/>
        <v>33.294884764620967</v>
      </c>
      <c r="F68" s="2">
        <f t="shared" ca="1" si="12"/>
        <v>2</v>
      </c>
      <c r="G68" s="2">
        <f t="shared" ca="1" si="13"/>
        <v>37.182614077993229</v>
      </c>
      <c r="H68" s="2">
        <f t="shared" ca="1" si="14"/>
        <v>30.985511731661024</v>
      </c>
    </row>
    <row r="69" spans="1:8" x14ac:dyDescent="0.25">
      <c r="A69" s="2">
        <f t="shared" ca="1" si="8"/>
        <v>0.62104388880549655</v>
      </c>
      <c r="B69" s="2">
        <f t="shared" ca="1" si="8"/>
        <v>0.80410042297415751</v>
      </c>
      <c r="C69" s="2">
        <f t="shared" ca="1" si="9"/>
        <v>5.0033017882955093</v>
      </c>
      <c r="D69" s="2">
        <f t="shared" ca="1" si="10"/>
        <v>2.8629933183019323</v>
      </c>
      <c r="E69" s="2">
        <f t="shared" ca="1" si="11"/>
        <v>42.420877776109933</v>
      </c>
      <c r="F69" s="2">
        <f t="shared" ca="1" si="12"/>
        <v>1</v>
      </c>
      <c r="G69" s="2">
        <f t="shared" ca="1" si="13"/>
        <v>45.283871094411865</v>
      </c>
      <c r="H69" s="2">
        <f t="shared" ca="1" si="14"/>
        <v>41.167155540374416</v>
      </c>
    </row>
    <row r="70" spans="1:8" x14ac:dyDescent="0.25">
      <c r="A70" s="2">
        <f t="shared" ca="1" si="8"/>
        <v>0.99434761765553248</v>
      </c>
      <c r="B70" s="2">
        <f t="shared" ca="1" si="8"/>
        <v>0.37495329479207606</v>
      </c>
      <c r="C70" s="2">
        <f t="shared" ca="1" si="9"/>
        <v>0.21117233351449552</v>
      </c>
      <c r="D70" s="2">
        <f t="shared" ca="1" si="10"/>
        <v>8.381887424913554</v>
      </c>
      <c r="E70" s="2">
        <f t="shared" ca="1" si="11"/>
        <v>49.886952353110651</v>
      </c>
      <c r="F70" s="2">
        <f t="shared" ca="1" si="12"/>
        <v>1</v>
      </c>
      <c r="G70" s="2">
        <f t="shared" ca="1" si="13"/>
        <v>50.098124686625148</v>
      </c>
      <c r="H70" s="2">
        <f t="shared" ca="1" si="14"/>
        <v>45.543749715113769</v>
      </c>
    </row>
    <row r="71" spans="1:8" x14ac:dyDescent="0.25">
      <c r="A71" s="2">
        <f t="shared" ca="1" si="8"/>
        <v>0.70012692318682579</v>
      </c>
      <c r="B71" s="2">
        <f t="shared" ca="1" si="8"/>
        <v>0.8316263161412748</v>
      </c>
      <c r="C71" s="2">
        <f t="shared" ca="1" si="9"/>
        <v>4.0676551906073897</v>
      </c>
      <c r="D71" s="2">
        <f t="shared" ca="1" si="10"/>
        <v>2.5398243136043557</v>
      </c>
      <c r="E71" s="2">
        <f t="shared" ca="1" si="11"/>
        <v>44.002538463736514</v>
      </c>
      <c r="F71" s="2">
        <f t="shared" ca="1" si="12"/>
        <v>1</v>
      </c>
      <c r="G71" s="2">
        <f t="shared" ca="1" si="13"/>
        <v>46.54236277734087</v>
      </c>
      <c r="H71" s="2">
        <f t="shared" ca="1" si="14"/>
        <v>42.311238888491694</v>
      </c>
    </row>
    <row r="72" spans="1:8" x14ac:dyDescent="0.25">
      <c r="A72" s="2">
        <f t="shared" ca="1" si="8"/>
        <v>0.97336885262394657</v>
      </c>
      <c r="B72" s="2">
        <f t="shared" ca="1" si="8"/>
        <v>6.3689151764153573E-3</v>
      </c>
      <c r="C72" s="2">
        <f t="shared" ca="1" si="9"/>
        <v>0.64381758360006935</v>
      </c>
      <c r="D72" s="2">
        <f t="shared" ca="1" si="10"/>
        <v>27.042477738849264</v>
      </c>
      <c r="E72" s="2">
        <f t="shared" ca="1" si="11"/>
        <v>49.46737705247893</v>
      </c>
      <c r="F72" s="2">
        <f t="shared" ca="1" si="12"/>
        <v>1</v>
      </c>
      <c r="G72" s="2">
        <f t="shared" ca="1" si="13"/>
        <v>50.111194636078999</v>
      </c>
      <c r="H72" s="2">
        <f t="shared" ca="1" si="14"/>
        <v>45.555631487344542</v>
      </c>
    </row>
    <row r="73" spans="1:8" x14ac:dyDescent="0.25">
      <c r="A73" s="2">
        <f t="shared" ca="1" si="8"/>
        <v>0.2027371204745757</v>
      </c>
      <c r="B73" s="2">
        <f t="shared" ca="1" si="8"/>
        <v>0.28178669508491938</v>
      </c>
      <c r="C73" s="2">
        <f t="shared" ca="1" si="9"/>
        <v>11.865895625353565</v>
      </c>
      <c r="D73" s="2">
        <f t="shared" ca="1" si="10"/>
        <v>10.060562315972074</v>
      </c>
      <c r="E73" s="2">
        <f t="shared" ca="1" si="11"/>
        <v>34.05474240949151</v>
      </c>
      <c r="F73" s="2">
        <f t="shared" ca="1" si="12"/>
        <v>2</v>
      </c>
      <c r="G73" s="2">
        <f t="shared" ca="1" si="13"/>
        <v>44.115304725463588</v>
      </c>
      <c r="H73" s="2">
        <f t="shared" ca="1" si="14"/>
        <v>36.762753937886323</v>
      </c>
    </row>
    <row r="74" spans="1:8" x14ac:dyDescent="0.25">
      <c r="A74" s="2">
        <f t="shared" ca="1" si="8"/>
        <v>0.97848632369971522</v>
      </c>
      <c r="B74" s="2">
        <f t="shared" ca="1" si="8"/>
        <v>0.68485858853968529</v>
      </c>
      <c r="C74" s="2">
        <f t="shared" ca="1" si="9"/>
        <v>0.55176761225385074</v>
      </c>
      <c r="D74" s="2">
        <f t="shared" ca="1" si="10"/>
        <v>4.2458122708166783</v>
      </c>
      <c r="E74" s="2">
        <f t="shared" ca="1" si="11"/>
        <v>49.569726473994308</v>
      </c>
      <c r="F74" s="2">
        <f t="shared" ca="1" si="12"/>
        <v>1</v>
      </c>
      <c r="G74" s="2">
        <f t="shared" ca="1" si="13"/>
        <v>50.121494086248155</v>
      </c>
      <c r="H74" s="2">
        <f t="shared" ca="1" si="14"/>
        <v>45.564994623861956</v>
      </c>
    </row>
    <row r="75" spans="1:8" x14ac:dyDescent="0.25">
      <c r="A75" s="2">
        <f t="shared" ca="1" si="8"/>
        <v>0.1195235888391174</v>
      </c>
      <c r="B75" s="2">
        <f t="shared" ca="1" si="8"/>
        <v>0.97368027099701049</v>
      </c>
      <c r="C75" s="2">
        <f t="shared" ca="1" si="9"/>
        <v>14.555402113704323</v>
      </c>
      <c r="D75" s="2">
        <f t="shared" ca="1" si="10"/>
        <v>0.63835833906097983</v>
      </c>
      <c r="E75" s="2">
        <f t="shared" ca="1" si="11"/>
        <v>32.390471776782348</v>
      </c>
      <c r="F75" s="2">
        <f t="shared" ca="1" si="12"/>
        <v>2</v>
      </c>
      <c r="G75" s="2">
        <f t="shared" ca="1" si="13"/>
        <v>33.028830115843327</v>
      </c>
      <c r="H75" s="2">
        <f t="shared" ca="1" si="14"/>
        <v>27.524025096536107</v>
      </c>
    </row>
    <row r="76" spans="1:8" x14ac:dyDescent="0.25">
      <c r="A76" s="2">
        <f t="shared" ca="1" si="8"/>
        <v>0.48786192484954793</v>
      </c>
      <c r="B76" s="2">
        <f t="shared" ca="1" si="8"/>
        <v>0.49549752543072112</v>
      </c>
      <c r="C76" s="2">
        <f t="shared" ca="1" si="9"/>
        <v>6.7053140337635639</v>
      </c>
      <c r="D76" s="2">
        <f t="shared" ca="1" si="10"/>
        <v>6.601356279190675</v>
      </c>
      <c r="E76" s="2">
        <f t="shared" ca="1" si="11"/>
        <v>39.757238496990958</v>
      </c>
      <c r="F76" s="2">
        <f t="shared" ca="1" si="12"/>
        <v>1</v>
      </c>
      <c r="G76" s="2">
        <f t="shared" ca="1" si="13"/>
        <v>46.358594776181633</v>
      </c>
      <c r="H76" s="2">
        <f t="shared" ca="1" si="14"/>
        <v>42.144177069256024</v>
      </c>
    </row>
    <row r="77" spans="1:8" x14ac:dyDescent="0.25">
      <c r="A77" s="2">
        <f t="shared" ca="1" si="8"/>
        <v>0.1730018200660024</v>
      </c>
      <c r="B77" s="2">
        <f t="shared" ca="1" si="8"/>
        <v>0.46019660068137935</v>
      </c>
      <c r="C77" s="2">
        <f t="shared" ca="1" si="9"/>
        <v>12.696795500950028</v>
      </c>
      <c r="D77" s="2">
        <f t="shared" ca="1" si="10"/>
        <v>7.0905105640789268</v>
      </c>
      <c r="E77" s="2">
        <f t="shared" ca="1" si="11"/>
        <v>33.460036401320046</v>
      </c>
      <c r="F77" s="2">
        <f t="shared" ca="1" si="12"/>
        <v>2</v>
      </c>
      <c r="G77" s="2">
        <f t="shared" ca="1" si="13"/>
        <v>40.550546965398972</v>
      </c>
      <c r="H77" s="2">
        <f t="shared" ca="1" si="14"/>
        <v>33.792122471165811</v>
      </c>
    </row>
    <row r="78" spans="1:8" x14ac:dyDescent="0.25">
      <c r="A78" s="2">
        <f t="shared" ca="1" si="8"/>
        <v>0.80951649668875414</v>
      </c>
      <c r="B78" s="2">
        <f t="shared" ca="1" si="8"/>
        <v>0.27426713161233351</v>
      </c>
      <c r="C78" s="2">
        <f t="shared" ca="1" si="9"/>
        <v>2.7997490521146791</v>
      </c>
      <c r="D78" s="2">
        <f t="shared" ca="1" si="10"/>
        <v>10.213554918812701</v>
      </c>
      <c r="E78" s="2">
        <f t="shared" ca="1" si="11"/>
        <v>46.190329933775082</v>
      </c>
      <c r="F78" s="2">
        <f t="shared" ca="1" si="12"/>
        <v>1</v>
      </c>
      <c r="G78" s="2">
        <f t="shared" ca="1" si="13"/>
        <v>48.99007898588976</v>
      </c>
      <c r="H78" s="2">
        <f t="shared" ca="1" si="14"/>
        <v>44.536435441717963</v>
      </c>
    </row>
    <row r="79" spans="1:8" x14ac:dyDescent="0.25">
      <c r="A79" s="2">
        <f t="shared" ca="1" si="8"/>
        <v>0.4242895543447619</v>
      </c>
      <c r="B79" s="2">
        <f t="shared" ca="1" si="8"/>
        <v>0.20676970910826697</v>
      </c>
      <c r="C79" s="2">
        <f t="shared" ca="1" si="9"/>
        <v>7.6130561923012774</v>
      </c>
      <c r="D79" s="2">
        <f t="shared" ca="1" si="10"/>
        <v>11.761106151134934</v>
      </c>
      <c r="E79" s="2">
        <f t="shared" ca="1" si="11"/>
        <v>38.48579108689524</v>
      </c>
      <c r="F79" s="2">
        <f t="shared" ca="1" si="12"/>
        <v>1</v>
      </c>
      <c r="G79" s="2">
        <f t="shared" ca="1" si="13"/>
        <v>46.098847279196519</v>
      </c>
      <c r="H79" s="2">
        <f t="shared" ca="1" si="14"/>
        <v>41.908042981087739</v>
      </c>
    </row>
    <row r="80" spans="1:8" x14ac:dyDescent="0.25">
      <c r="A80" s="2">
        <f t="shared" ca="1" si="8"/>
        <v>0.55601989537460683</v>
      </c>
      <c r="B80" s="2">
        <f t="shared" ca="1" si="8"/>
        <v>0.53846046781471224</v>
      </c>
      <c r="C80" s="2">
        <f t="shared" ca="1" si="9"/>
        <v>5.8079497684399835</v>
      </c>
      <c r="D80" s="2">
        <f t="shared" ca="1" si="10"/>
        <v>6.0330286978390815</v>
      </c>
      <c r="E80" s="2">
        <f t="shared" ca="1" si="11"/>
        <v>41.120397907492134</v>
      </c>
      <c r="F80" s="2">
        <f t="shared" ca="1" si="12"/>
        <v>1</v>
      </c>
      <c r="G80" s="2">
        <f t="shared" ca="1" si="13"/>
        <v>46.928347675932116</v>
      </c>
      <c r="H80" s="2">
        <f t="shared" ca="1" si="14"/>
        <v>42.662134250847373</v>
      </c>
    </row>
    <row r="81" spans="1:8" x14ac:dyDescent="0.25">
      <c r="A81" s="2">
        <f t="shared" ca="1" si="8"/>
        <v>0.20889351838032755</v>
      </c>
      <c r="B81" s="2">
        <f t="shared" ca="1" si="8"/>
        <v>0.23328016676033647</v>
      </c>
      <c r="C81" s="2">
        <f t="shared" ca="1" si="9"/>
        <v>11.706588949022526</v>
      </c>
      <c r="D81" s="2">
        <f t="shared" ca="1" si="10"/>
        <v>11.110859451679739</v>
      </c>
      <c r="E81" s="2">
        <f t="shared" ca="1" si="11"/>
        <v>34.177870367606552</v>
      </c>
      <c r="F81" s="2">
        <f t="shared" ca="1" si="12"/>
        <v>2</v>
      </c>
      <c r="G81" s="2">
        <f t="shared" ca="1" si="13"/>
        <v>45.288729819286289</v>
      </c>
      <c r="H81" s="2">
        <f t="shared" ca="1" si="14"/>
        <v>37.740608182738576</v>
      </c>
    </row>
    <row r="82" spans="1:8" x14ac:dyDescent="0.25">
      <c r="A82" s="2">
        <f t="shared" ca="1" si="8"/>
        <v>0.21727549573433824</v>
      </c>
      <c r="B82" s="2">
        <f t="shared" ca="1" si="8"/>
        <v>0.83671153663040532</v>
      </c>
      <c r="C82" s="2">
        <f t="shared" ca="1" si="9"/>
        <v>11.495748800307526</v>
      </c>
      <c r="D82" s="2">
        <f t="shared" ca="1" si="10"/>
        <v>2.4795525824824214</v>
      </c>
      <c r="E82" s="2">
        <f t="shared" ca="1" si="11"/>
        <v>34.345509914686765</v>
      </c>
      <c r="F82" s="2">
        <f t="shared" ca="1" si="12"/>
        <v>2</v>
      </c>
      <c r="G82" s="2">
        <f t="shared" ca="1" si="13"/>
        <v>36.825062497169185</v>
      </c>
      <c r="H82" s="2">
        <f t="shared" ca="1" si="14"/>
        <v>30.687552080974321</v>
      </c>
    </row>
    <row r="83" spans="1:8" x14ac:dyDescent="0.25">
      <c r="A83" s="2">
        <f t="shared" ca="1" si="8"/>
        <v>0.12209885061602577</v>
      </c>
      <c r="B83" s="2">
        <f t="shared" ca="1" si="8"/>
        <v>0.81588885032736314</v>
      </c>
      <c r="C83" s="2">
        <f t="shared" ca="1" si="9"/>
        <v>14.450918620421076</v>
      </c>
      <c r="D83" s="2">
        <f t="shared" ca="1" si="10"/>
        <v>2.7251457714614253</v>
      </c>
      <c r="E83" s="2">
        <f t="shared" ca="1" si="11"/>
        <v>32.441977012320514</v>
      </c>
      <c r="F83" s="2">
        <f t="shared" ca="1" si="12"/>
        <v>2</v>
      </c>
      <c r="G83" s="2">
        <f t="shared" ca="1" si="13"/>
        <v>35.167122783781942</v>
      </c>
      <c r="H83" s="2">
        <f t="shared" ca="1" si="14"/>
        <v>29.305935653151618</v>
      </c>
    </row>
    <row r="84" spans="1:8" x14ac:dyDescent="0.25">
      <c r="A84" s="2">
        <f t="shared" ca="1" si="8"/>
        <v>0.31577576381591643</v>
      </c>
      <c r="B84" s="2">
        <f t="shared" ca="1" si="8"/>
        <v>0.14564879510068718</v>
      </c>
      <c r="C84" s="2">
        <f t="shared" ca="1" si="9"/>
        <v>9.4058137733915341</v>
      </c>
      <c r="D84" s="2">
        <f t="shared" ca="1" si="10"/>
        <v>13.57446640414628</v>
      </c>
      <c r="E84" s="2">
        <f t="shared" ca="1" si="11"/>
        <v>36.31551527631833</v>
      </c>
      <c r="F84" s="2">
        <f t="shared" ca="1" si="12"/>
        <v>1</v>
      </c>
      <c r="G84" s="2">
        <f t="shared" ca="1" si="13"/>
        <v>45.721329049709865</v>
      </c>
      <c r="H84" s="2">
        <f t="shared" ca="1" si="14"/>
        <v>41.564844590645329</v>
      </c>
    </row>
    <row r="85" spans="1:8" x14ac:dyDescent="0.25">
      <c r="A85" s="2">
        <f t="shared" ca="1" si="8"/>
        <v>0.93466027954809339</v>
      </c>
      <c r="B85" s="2">
        <f t="shared" ca="1" si="8"/>
        <v>0.75591894375264068</v>
      </c>
      <c r="C85" s="2">
        <f t="shared" ca="1" si="9"/>
        <v>1.2400150792627835</v>
      </c>
      <c r="D85" s="2">
        <f t="shared" ca="1" si="10"/>
        <v>3.4215412665397049</v>
      </c>
      <c r="E85" s="2">
        <f t="shared" ca="1" si="11"/>
        <v>48.693205590961867</v>
      </c>
      <c r="F85" s="2">
        <f t="shared" ca="1" si="12"/>
        <v>1</v>
      </c>
      <c r="G85" s="2">
        <f t="shared" ca="1" si="13"/>
        <v>49.933220670224649</v>
      </c>
      <c r="H85" s="2">
        <f t="shared" ca="1" si="14"/>
        <v>45.393836972931496</v>
      </c>
    </row>
    <row r="86" spans="1:8" x14ac:dyDescent="0.25">
      <c r="A86" s="2">
        <f t="shared" ca="1" si="8"/>
        <v>0.13018395469592947</v>
      </c>
      <c r="B86" s="2">
        <f t="shared" ca="1" si="8"/>
        <v>0.86779077028394136</v>
      </c>
      <c r="C86" s="2">
        <f t="shared" ca="1" si="9"/>
        <v>14.13481238038287</v>
      </c>
      <c r="D86" s="2">
        <f t="shared" ca="1" si="10"/>
        <v>2.1055799869902594</v>
      </c>
      <c r="E86" s="2">
        <f t="shared" ca="1" si="11"/>
        <v>32.603679093918586</v>
      </c>
      <c r="F86" s="2">
        <f t="shared" ca="1" si="12"/>
        <v>2</v>
      </c>
      <c r="G86" s="2">
        <f t="shared" ca="1" si="13"/>
        <v>34.709259080908843</v>
      </c>
      <c r="H86" s="2">
        <f t="shared" ca="1" si="14"/>
        <v>28.924382567424036</v>
      </c>
    </row>
    <row r="87" spans="1:8" x14ac:dyDescent="0.25">
      <c r="A87" s="2">
        <f t="shared" ca="1" si="8"/>
        <v>0.38411489324195047</v>
      </c>
      <c r="B87" s="2">
        <f t="shared" ca="1" si="8"/>
        <v>0.23625726307988415</v>
      </c>
      <c r="C87" s="2">
        <f t="shared" ca="1" si="9"/>
        <v>8.2340286288924673</v>
      </c>
      <c r="D87" s="2">
        <f t="shared" ca="1" si="10"/>
        <v>11.041627972380788</v>
      </c>
      <c r="E87" s="2">
        <f t="shared" ca="1" si="11"/>
        <v>37.682297864839008</v>
      </c>
      <c r="F87" s="2">
        <f t="shared" ca="1" si="12"/>
        <v>1</v>
      </c>
      <c r="G87" s="2">
        <f t="shared" ca="1" si="13"/>
        <v>45.916326493731475</v>
      </c>
      <c r="H87" s="2">
        <f t="shared" ca="1" si="14"/>
        <v>41.742114994301339</v>
      </c>
    </row>
    <row r="88" spans="1:8" x14ac:dyDescent="0.25">
      <c r="A88" s="2">
        <f t="shared" ca="1" si="8"/>
        <v>8.3609167060471834E-2</v>
      </c>
      <c r="B88" s="2">
        <f t="shared" ca="1" si="8"/>
        <v>0.34896711007074499</v>
      </c>
      <c r="C88" s="2">
        <f t="shared" ca="1" si="9"/>
        <v>16.265172570093746</v>
      </c>
      <c r="D88" s="2">
        <f t="shared" ca="1" si="10"/>
        <v>8.8158030689187736</v>
      </c>
      <c r="E88" s="2">
        <f t="shared" ca="1" si="11"/>
        <v>31.672183341209436</v>
      </c>
      <c r="F88" s="2">
        <f t="shared" ca="1" si="12"/>
        <v>3</v>
      </c>
      <c r="G88" s="2">
        <f t="shared" ca="1" si="13"/>
        <v>40.487986410128208</v>
      </c>
      <c r="H88" s="2">
        <f t="shared" ca="1" si="14"/>
        <v>31.14460493086785</v>
      </c>
    </row>
    <row r="89" spans="1:8" x14ac:dyDescent="0.25">
      <c r="A89" s="2">
        <f t="shared" ca="1" si="8"/>
        <v>0.92193772509838268</v>
      </c>
      <c r="B89" s="2">
        <f t="shared" ca="1" si="8"/>
        <v>0.14472241824311038</v>
      </c>
      <c r="C89" s="2">
        <f t="shared" ca="1" si="9"/>
        <v>1.414864691009954</v>
      </c>
      <c r="D89" s="2">
        <f t="shared" ca="1" si="10"/>
        <v>13.606564053067858</v>
      </c>
      <c r="E89" s="2">
        <f t="shared" ca="1" si="11"/>
        <v>48.438754501967651</v>
      </c>
      <c r="F89" s="2">
        <f t="shared" ca="1" si="12"/>
        <v>1</v>
      </c>
      <c r="G89" s="2">
        <f t="shared" ca="1" si="13"/>
        <v>49.853619192977604</v>
      </c>
      <c r="H89" s="2">
        <f t="shared" ca="1" si="14"/>
        <v>45.321471993616001</v>
      </c>
    </row>
    <row r="90" spans="1:8" x14ac:dyDescent="0.25">
      <c r="A90" s="2">
        <f t="shared" ca="1" si="8"/>
        <v>0.47639377291004892</v>
      </c>
      <c r="B90" s="2">
        <f t="shared" ca="1" si="8"/>
        <v>0.84112933024177128</v>
      </c>
      <c r="C90" s="2">
        <f t="shared" ca="1" si="9"/>
        <v>6.863312784418846</v>
      </c>
      <c r="D90" s="2">
        <f t="shared" ca="1" si="10"/>
        <v>2.4270125208591944</v>
      </c>
      <c r="E90" s="2">
        <f t="shared" ca="1" si="11"/>
        <v>39.527875458200981</v>
      </c>
      <c r="F90" s="2">
        <f t="shared" ca="1" si="12"/>
        <v>1</v>
      </c>
      <c r="G90" s="2">
        <f t="shared" ca="1" si="13"/>
        <v>41.954887979060175</v>
      </c>
      <c r="H90" s="2">
        <f t="shared" ca="1" si="14"/>
        <v>38.140807253691065</v>
      </c>
    </row>
    <row r="91" spans="1:8" x14ac:dyDescent="0.25">
      <c r="A91" s="2">
        <f t="shared" ca="1" si="8"/>
        <v>0.64958544416960617</v>
      </c>
      <c r="B91" s="2">
        <f t="shared" ca="1" si="8"/>
        <v>0.77741452671215561</v>
      </c>
      <c r="C91" s="2">
        <f t="shared" ca="1" si="9"/>
        <v>4.6614632755891368</v>
      </c>
      <c r="D91" s="2">
        <f t="shared" ca="1" si="10"/>
        <v>3.172978288979416</v>
      </c>
      <c r="E91" s="2">
        <f t="shared" ca="1" si="11"/>
        <v>42.991708883392121</v>
      </c>
      <c r="F91" s="2">
        <f t="shared" ca="1" si="12"/>
        <v>1</v>
      </c>
      <c r="G91" s="2">
        <f t="shared" ca="1" si="13"/>
        <v>46.164687172371536</v>
      </c>
      <c r="H91" s="2">
        <f t="shared" ca="1" si="14"/>
        <v>41.967897429428668</v>
      </c>
    </row>
    <row r="92" spans="1:8" x14ac:dyDescent="0.25">
      <c r="A92" s="2">
        <f t="shared" ca="1" si="8"/>
        <v>0.22427606087806651</v>
      </c>
      <c r="B92" s="2">
        <f t="shared" ca="1" si="8"/>
        <v>0.119957143703739</v>
      </c>
      <c r="C92" s="2">
        <f t="shared" ca="1" si="9"/>
        <v>11.324667090456629</v>
      </c>
      <c r="D92" s="2">
        <f t="shared" ca="1" si="10"/>
        <v>14.53767646865637</v>
      </c>
      <c r="E92" s="2">
        <f t="shared" ca="1" si="11"/>
        <v>34.485521217561327</v>
      </c>
      <c r="F92" s="2">
        <f t="shared" ca="1" si="12"/>
        <v>2</v>
      </c>
      <c r="G92" s="2">
        <f t="shared" ca="1" si="13"/>
        <v>45.810188308017956</v>
      </c>
      <c r="H92" s="2">
        <f t="shared" ca="1" si="14"/>
        <v>38.175156923348297</v>
      </c>
    </row>
    <row r="93" spans="1:8" x14ac:dyDescent="0.25">
      <c r="A93" s="2">
        <f t="shared" ca="1" si="8"/>
        <v>0.35733092633179364</v>
      </c>
      <c r="B93" s="2">
        <f t="shared" ca="1" si="8"/>
        <v>0.57248456235034084</v>
      </c>
      <c r="C93" s="2">
        <f t="shared" ca="1" si="9"/>
        <v>8.6736778590680057</v>
      </c>
      <c r="D93" s="2">
        <f t="shared" ca="1" si="10"/>
        <v>5.6001982791495735</v>
      </c>
      <c r="E93" s="2">
        <f t="shared" ca="1" si="11"/>
        <v>37.146618526635876</v>
      </c>
      <c r="F93" s="2">
        <f t="shared" ca="1" si="12"/>
        <v>1</v>
      </c>
      <c r="G93" s="2">
        <f t="shared" ca="1" si="13"/>
        <v>42.74681680578545</v>
      </c>
      <c r="H93" s="2">
        <f t="shared" ca="1" si="14"/>
        <v>38.860742550714043</v>
      </c>
    </row>
    <row r="94" spans="1:8" x14ac:dyDescent="0.25">
      <c r="A94" s="2">
        <f t="shared" ca="1" si="8"/>
        <v>0.79995016142515529</v>
      </c>
      <c r="B94" s="2">
        <f t="shared" ca="1" si="8"/>
        <v>0.17655556008973072</v>
      </c>
      <c r="C94" s="2">
        <f t="shared" ca="1" si="9"/>
        <v>2.9113662067573096</v>
      </c>
      <c r="D94" s="2">
        <f t="shared" ca="1" si="10"/>
        <v>12.591512443823268</v>
      </c>
      <c r="E94" s="2">
        <f t="shared" ca="1" si="11"/>
        <v>45.999003228503106</v>
      </c>
      <c r="F94" s="2">
        <f t="shared" ca="1" si="12"/>
        <v>1</v>
      </c>
      <c r="G94" s="2">
        <f t="shared" ca="1" si="13"/>
        <v>48.910369435260414</v>
      </c>
      <c r="H94" s="2">
        <f t="shared" ca="1" si="14"/>
        <v>44.463972213873099</v>
      </c>
    </row>
    <row r="95" spans="1:8" x14ac:dyDescent="0.25">
      <c r="A95" s="2">
        <f t="shared" ca="1" si="8"/>
        <v>0.67809988380496233</v>
      </c>
      <c r="B95" s="2">
        <f t="shared" ca="1" si="8"/>
        <v>7.8448906844355903E-2</v>
      </c>
      <c r="C95" s="2">
        <f t="shared" ca="1" si="9"/>
        <v>4.3249751455394918</v>
      </c>
      <c r="D95" s="2">
        <f t="shared" ca="1" si="10"/>
        <v>16.562337785559858</v>
      </c>
      <c r="E95" s="2">
        <f t="shared" ca="1" si="11"/>
        <v>43.561997676099246</v>
      </c>
      <c r="F95" s="2">
        <f t="shared" ca="1" si="12"/>
        <v>1</v>
      </c>
      <c r="G95" s="2">
        <f t="shared" ca="1" si="13"/>
        <v>47.886972821638736</v>
      </c>
      <c r="H95" s="2">
        <f t="shared" ca="1" si="14"/>
        <v>43.533611656035212</v>
      </c>
    </row>
    <row r="96" spans="1:8" x14ac:dyDescent="0.25">
      <c r="A96" s="2">
        <f t="shared" ca="1" si="8"/>
        <v>0.85434043432038509</v>
      </c>
      <c r="B96" s="2">
        <f t="shared" ca="1" si="8"/>
        <v>0.54554561298332682</v>
      </c>
      <c r="C96" s="2">
        <f t="shared" ca="1" si="9"/>
        <v>2.2687644007536729</v>
      </c>
      <c r="D96" s="2">
        <f t="shared" ca="1" si="10"/>
        <v>5.9417517396672972</v>
      </c>
      <c r="E96" s="2">
        <f t="shared" ca="1" si="11"/>
        <v>47.0868086864077</v>
      </c>
      <c r="F96" s="2">
        <f t="shared" ca="1" si="12"/>
        <v>1</v>
      </c>
      <c r="G96" s="2">
        <f t="shared" ca="1" si="13"/>
        <v>49.355573087161375</v>
      </c>
      <c r="H96" s="2">
        <f t="shared" ca="1" si="14"/>
        <v>44.868702806510335</v>
      </c>
    </row>
    <row r="97" spans="1:8" x14ac:dyDescent="0.25">
      <c r="A97" s="2">
        <f t="shared" ca="1" si="8"/>
        <v>0.35091971771915309</v>
      </c>
      <c r="B97" s="2">
        <f t="shared" ca="1" si="8"/>
        <v>0.82956823701816707</v>
      </c>
      <c r="C97" s="2">
        <f t="shared" ca="1" si="9"/>
        <v>8.7824031857197973</v>
      </c>
      <c r="D97" s="2">
        <f t="shared" ca="1" si="10"/>
        <v>2.5641588147543564</v>
      </c>
      <c r="E97" s="2">
        <f t="shared" ca="1" si="11"/>
        <v>37.018394354383062</v>
      </c>
      <c r="F97" s="2">
        <f t="shared" ca="1" si="12"/>
        <v>1</v>
      </c>
      <c r="G97" s="2">
        <f t="shared" ca="1" si="13"/>
        <v>39.58255316913742</v>
      </c>
      <c r="H97" s="2">
        <f t="shared" ca="1" si="14"/>
        <v>35.984139244670381</v>
      </c>
    </row>
    <row r="98" spans="1:8" x14ac:dyDescent="0.25">
      <c r="A98" s="2">
        <f t="shared" ca="1" si="8"/>
        <v>0.74284343793033702</v>
      </c>
      <c r="B98" s="2">
        <f t="shared" ca="1" si="8"/>
        <v>0.41519956090430143</v>
      </c>
      <c r="C98" s="2">
        <f t="shared" ca="1" si="9"/>
        <v>3.5726169653457078</v>
      </c>
      <c r="D98" s="2">
        <f t="shared" ca="1" si="10"/>
        <v>7.7499300634165209</v>
      </c>
      <c r="E98" s="2">
        <f t="shared" ca="1" si="11"/>
        <v>44.856868758606737</v>
      </c>
      <c r="F98" s="2">
        <f t="shared" ca="1" si="12"/>
        <v>1</v>
      </c>
      <c r="G98" s="2">
        <f t="shared" ca="1" si="13"/>
        <v>48.429485723952446</v>
      </c>
      <c r="H98" s="2">
        <f t="shared" ca="1" si="14"/>
        <v>44.026805203593128</v>
      </c>
    </row>
    <row r="99" spans="1:8" x14ac:dyDescent="0.25">
      <c r="A99" s="2">
        <f t="shared" ca="1" si="8"/>
        <v>0.82910051798907325</v>
      </c>
      <c r="B99" s="2">
        <f t="shared" ca="1" si="8"/>
        <v>0.24853689423403991</v>
      </c>
      <c r="C99" s="2">
        <f t="shared" ca="1" si="9"/>
        <v>2.5696845785253819</v>
      </c>
      <c r="D99" s="2">
        <f t="shared" ca="1" si="10"/>
        <v>10.763242716869678</v>
      </c>
      <c r="E99" s="2">
        <f t="shared" ca="1" si="11"/>
        <v>46.582010359781464</v>
      </c>
      <c r="F99" s="2">
        <f t="shared" ca="1" si="12"/>
        <v>1</v>
      </c>
      <c r="G99" s="2">
        <f t="shared" ca="1" si="13"/>
        <v>49.151694938306846</v>
      </c>
      <c r="H99" s="2">
        <f t="shared" ca="1" si="14"/>
        <v>44.683359034824399</v>
      </c>
    </row>
    <row r="100" spans="1:8" x14ac:dyDescent="0.25">
      <c r="A100" s="2">
        <f t="shared" ca="1" si="8"/>
        <v>0.72027935475263072</v>
      </c>
      <c r="B100" s="2">
        <f t="shared" ca="1" si="8"/>
        <v>7.9931583525018279E-2</v>
      </c>
      <c r="C100" s="2">
        <f t="shared" ca="1" si="9"/>
        <v>3.8336509908687249</v>
      </c>
      <c r="D100" s="2">
        <f t="shared" ca="1" si="10"/>
        <v>16.475221700038677</v>
      </c>
      <c r="E100" s="2">
        <f t="shared" ca="1" si="11"/>
        <v>44.40558709505261</v>
      </c>
      <c r="F100" s="2">
        <f t="shared" ca="1" si="12"/>
        <v>1</v>
      </c>
      <c r="G100" s="2">
        <f t="shared" ca="1" si="13"/>
        <v>48.239238085921336</v>
      </c>
      <c r="H100" s="2">
        <f t="shared" ca="1" si="14"/>
        <v>43.853852805383028</v>
      </c>
    </row>
    <row r="101" spans="1:8" x14ac:dyDescent="0.25">
      <c r="A101" s="2">
        <f t="shared" ca="1" si="8"/>
        <v>0.70586456737213576</v>
      </c>
      <c r="B101" s="2">
        <f t="shared" ca="1" si="8"/>
        <v>0.32786362320548335</v>
      </c>
      <c r="C101" s="2">
        <f t="shared" ca="1" si="9"/>
        <v>4.0009161720667699</v>
      </c>
      <c r="D101" s="2">
        <f t="shared" ca="1" si="10"/>
        <v>9.1858368821887719</v>
      </c>
      <c r="E101" s="2">
        <f t="shared" ca="1" si="11"/>
        <v>44.117291347442716</v>
      </c>
      <c r="F101" s="2">
        <f t="shared" ca="1" si="12"/>
        <v>1</v>
      </c>
      <c r="G101" s="2">
        <f t="shared" ca="1" si="13"/>
        <v>48.118207519509482</v>
      </c>
      <c r="H101" s="2">
        <f t="shared" ca="1" si="14"/>
        <v>43.743825017735887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B1" workbookViewId="0">
      <selection activeCell="C2" sqref="C2"/>
    </sheetView>
  </sheetViews>
  <sheetFormatPr defaultRowHeight="15" x14ac:dyDescent="0.25"/>
  <sheetData>
    <row r="1" spans="1:11" ht="15.75" thickBot="1" x14ac:dyDescent="0.3">
      <c r="A1" s="4" t="s">
        <v>0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1" t="s">
        <v>6</v>
      </c>
    </row>
    <row r="2" spans="1:11" ht="15.75" thickBot="1" x14ac:dyDescent="0.3">
      <c r="A2" s="5">
        <v>0.16353999999999999</v>
      </c>
      <c r="B2" s="41">
        <v>0.104018</v>
      </c>
      <c r="C2" s="42">
        <v>0.214309</v>
      </c>
      <c r="D2" s="42">
        <v>15.22926</v>
      </c>
      <c r="E2" s="42">
        <v>11.569599999999999</v>
      </c>
      <c r="F2" s="42">
        <v>32.080370000000002</v>
      </c>
      <c r="G2" s="42">
        <v>2</v>
      </c>
      <c r="H2" s="42">
        <v>43.649970000000003</v>
      </c>
      <c r="J2" s="2" t="s">
        <v>7</v>
      </c>
      <c r="K2" s="3">
        <v>1.4</v>
      </c>
    </row>
    <row r="3" spans="1:11" ht="15.75" thickBot="1" x14ac:dyDescent="0.3">
      <c r="A3" s="6">
        <v>0.96100600000000003</v>
      </c>
      <c r="B3" s="43">
        <v>0.27644800000000003</v>
      </c>
      <c r="C3" s="44">
        <v>0.21829000000000001</v>
      </c>
      <c r="D3" s="44">
        <v>10.168839999999999</v>
      </c>
      <c r="E3" s="44">
        <v>11.470689999999999</v>
      </c>
      <c r="F3" s="44">
        <v>35.528970000000001</v>
      </c>
      <c r="G3" s="44">
        <v>2</v>
      </c>
      <c r="H3" s="44">
        <v>45.697809999999997</v>
      </c>
      <c r="J3" s="2" t="s">
        <v>8</v>
      </c>
      <c r="K3" s="2">
        <v>20</v>
      </c>
    </row>
    <row r="4" spans="1:11" ht="15.75" thickBot="1" x14ac:dyDescent="0.3">
      <c r="A4" s="6">
        <v>0.78020199999999995</v>
      </c>
      <c r="B4" s="43">
        <v>0.59170500000000004</v>
      </c>
      <c r="C4" s="44">
        <v>0.32424399999999998</v>
      </c>
      <c r="D4" s="44">
        <v>5.3613109999999997</v>
      </c>
      <c r="E4" s="44">
        <v>9.2510630000000003</v>
      </c>
      <c r="F4" s="44">
        <v>41.834110000000003</v>
      </c>
      <c r="G4" s="44">
        <v>1</v>
      </c>
      <c r="H4" s="44">
        <v>47.195419999999999</v>
      </c>
      <c r="J4" s="2" t="s">
        <v>9</v>
      </c>
      <c r="K4" s="3">
        <v>1.4</v>
      </c>
    </row>
    <row r="5" spans="1:11" ht="15.75" thickBot="1" x14ac:dyDescent="0.3">
      <c r="A5" s="6">
        <v>0.57913400000000004</v>
      </c>
      <c r="B5" s="43">
        <v>0.69537099999999996</v>
      </c>
      <c r="C5" s="44">
        <v>0.64196699999999995</v>
      </c>
      <c r="D5" s="44">
        <v>4.123062</v>
      </c>
      <c r="E5" s="44">
        <v>4.7521659999999999</v>
      </c>
      <c r="F5" s="44">
        <v>43.907409999999999</v>
      </c>
      <c r="G5" s="44">
        <v>1</v>
      </c>
      <c r="H5" s="44">
        <v>48.030470000000001</v>
      </c>
      <c r="J5" s="2" t="s">
        <v>10</v>
      </c>
      <c r="K5" s="2">
        <v>20</v>
      </c>
    </row>
    <row r="6" spans="1:11" ht="15.75" thickBot="1" x14ac:dyDescent="0.3">
      <c r="A6" s="6">
        <v>0.810921</v>
      </c>
      <c r="B6" s="43">
        <v>0.41412199999999999</v>
      </c>
      <c r="C6" s="44">
        <v>0.388652</v>
      </c>
      <c r="D6" s="44">
        <v>7.7662870000000002</v>
      </c>
      <c r="E6" s="44">
        <v>8.1617270000000008</v>
      </c>
      <c r="F6" s="44">
        <v>38.282440000000001</v>
      </c>
      <c r="G6" s="44">
        <v>1</v>
      </c>
      <c r="H6" s="44">
        <v>46.048729999999999</v>
      </c>
      <c r="J6" s="2" t="s">
        <v>11</v>
      </c>
      <c r="K6" s="2">
        <v>30</v>
      </c>
    </row>
    <row r="7" spans="1:11" ht="15.75" thickBot="1" x14ac:dyDescent="0.3">
      <c r="A7" s="6">
        <v>0.57457899999999995</v>
      </c>
      <c r="B7" s="43">
        <v>0.43349500000000002</v>
      </c>
      <c r="C7" s="44">
        <v>0.87584600000000001</v>
      </c>
      <c r="D7" s="44">
        <v>7.4764220000000003</v>
      </c>
      <c r="E7" s="44">
        <v>2.0066449999999998</v>
      </c>
      <c r="F7" s="44">
        <v>38.669899999999998</v>
      </c>
      <c r="G7" s="44">
        <v>1</v>
      </c>
      <c r="H7" s="44">
        <v>40.676549999999999</v>
      </c>
      <c r="J7" s="2" t="s">
        <v>12</v>
      </c>
      <c r="K7" s="2">
        <v>50</v>
      </c>
    </row>
    <row r="8" spans="1:11" ht="15.75" thickBot="1" x14ac:dyDescent="0.3">
      <c r="A8" s="6">
        <v>0.309332</v>
      </c>
      <c r="B8" s="43">
        <v>0.24691099999999999</v>
      </c>
      <c r="C8" s="44">
        <v>0.75954200000000005</v>
      </c>
      <c r="D8" s="44">
        <v>10.79946</v>
      </c>
      <c r="E8" s="44">
        <v>3.3796740000000001</v>
      </c>
      <c r="F8" s="44">
        <v>34.938220000000001</v>
      </c>
      <c r="G8" s="44">
        <v>2</v>
      </c>
      <c r="H8" s="44">
        <v>38.317900000000002</v>
      </c>
    </row>
    <row r="9" spans="1:11" ht="15.75" thickBot="1" x14ac:dyDescent="0.3">
      <c r="A9" s="6">
        <v>0.81080799999999997</v>
      </c>
      <c r="B9" s="43">
        <v>0.913887</v>
      </c>
      <c r="C9" s="44">
        <v>9.9834000000000006E-2</v>
      </c>
      <c r="D9" s="44">
        <v>1.522308</v>
      </c>
      <c r="E9" s="44">
        <v>15.4261</v>
      </c>
      <c r="F9" s="44">
        <v>48.277749999999997</v>
      </c>
      <c r="G9" s="44">
        <v>1</v>
      </c>
      <c r="H9" s="44">
        <v>49.800060000000002</v>
      </c>
    </row>
    <row r="10" spans="1:11" ht="15.75" thickBot="1" x14ac:dyDescent="0.3">
      <c r="A10" s="6">
        <v>0.65215900000000004</v>
      </c>
      <c r="B10" s="43">
        <v>0.81778099999999998</v>
      </c>
      <c r="C10" s="44">
        <v>0.71168799999999999</v>
      </c>
      <c r="D10" s="44">
        <v>2.70295</v>
      </c>
      <c r="E10" s="44">
        <v>3.933284</v>
      </c>
      <c r="F10" s="44">
        <v>46.355620000000002</v>
      </c>
      <c r="G10" s="44">
        <v>1</v>
      </c>
      <c r="H10" s="44">
        <v>49.058570000000003</v>
      </c>
    </row>
    <row r="11" spans="1:11" ht="15.75" thickBot="1" x14ac:dyDescent="0.3">
      <c r="A11" s="6">
        <v>0.375282</v>
      </c>
      <c r="B11" s="43">
        <v>9.8221000000000003E-2</v>
      </c>
      <c r="C11" s="44">
        <v>0.230492</v>
      </c>
      <c r="D11" s="44">
        <v>15.5039</v>
      </c>
      <c r="E11" s="44">
        <v>11.17634</v>
      </c>
      <c r="F11" s="44">
        <v>31.96443</v>
      </c>
      <c r="G11" s="44">
        <v>2</v>
      </c>
      <c r="H11" s="44">
        <v>43.14076</v>
      </c>
    </row>
    <row r="12" spans="1:11" ht="15.75" thickBot="1" x14ac:dyDescent="0.3">
      <c r="A12" s="6">
        <v>0.54444199999999998</v>
      </c>
      <c r="B12" s="43">
        <v>0.698905</v>
      </c>
      <c r="C12" s="44">
        <v>0.88208699999999995</v>
      </c>
      <c r="D12" s="44">
        <v>4.0818770000000004</v>
      </c>
      <c r="E12" s="44">
        <v>1.929273</v>
      </c>
      <c r="F12" s="44">
        <v>43.978110000000001</v>
      </c>
      <c r="G12" s="44">
        <v>1</v>
      </c>
      <c r="H12" s="44">
        <v>45.907380000000003</v>
      </c>
    </row>
    <row r="13" spans="1:11" ht="15.75" thickBot="1" x14ac:dyDescent="0.3">
      <c r="A13" s="6">
        <v>0.57400300000000004</v>
      </c>
      <c r="B13" s="43">
        <v>0.69057000000000002</v>
      </c>
      <c r="C13" s="44">
        <v>0.61282099999999995</v>
      </c>
      <c r="D13" s="44">
        <v>4.1790710000000004</v>
      </c>
      <c r="E13" s="44">
        <v>5.1029</v>
      </c>
      <c r="F13" s="44">
        <v>43.811390000000003</v>
      </c>
      <c r="G13" s="44">
        <v>1</v>
      </c>
      <c r="H13" s="44">
        <v>47.990459999999999</v>
      </c>
    </row>
    <row r="14" spans="1:11" ht="15.75" thickBot="1" x14ac:dyDescent="0.3">
      <c r="A14" s="6">
        <v>9.8416000000000003E-2</v>
      </c>
      <c r="B14" s="43">
        <v>7.2344000000000006E-2</v>
      </c>
      <c r="C14" s="44">
        <v>7.0086999999999997E-2</v>
      </c>
      <c r="D14" s="44">
        <v>16.937200000000001</v>
      </c>
      <c r="E14" s="44">
        <v>17.08295</v>
      </c>
      <c r="F14" s="44">
        <v>31.44688</v>
      </c>
      <c r="G14" s="44">
        <v>3</v>
      </c>
      <c r="H14" s="44">
        <v>48.384079999999997</v>
      </c>
    </row>
    <row r="15" spans="1:11" ht="15.75" thickBot="1" x14ac:dyDescent="0.3">
      <c r="A15" s="6">
        <v>1.1598000000000001E-2</v>
      </c>
      <c r="B15" s="43">
        <v>0.45199600000000001</v>
      </c>
      <c r="C15" s="44">
        <v>0.67097799999999996</v>
      </c>
      <c r="D15" s="44">
        <v>7.2074660000000002</v>
      </c>
      <c r="E15" s="44">
        <v>4.4086169999999996</v>
      </c>
      <c r="F15" s="44">
        <v>39.039909999999999</v>
      </c>
      <c r="G15" s="44">
        <v>1</v>
      </c>
      <c r="H15" s="44">
        <v>43.448529999999998</v>
      </c>
    </row>
    <row r="16" spans="1:11" ht="15.75" thickBot="1" x14ac:dyDescent="0.3">
      <c r="A16" s="6">
        <v>4.9808999999999999E-2</v>
      </c>
      <c r="B16" s="43">
        <v>0.64047900000000002</v>
      </c>
      <c r="C16" s="44">
        <v>0.111973</v>
      </c>
      <c r="D16" s="44">
        <v>4.7699259999999999</v>
      </c>
      <c r="E16" s="44">
        <v>14.8734</v>
      </c>
      <c r="F16" s="44">
        <v>42.809570000000001</v>
      </c>
      <c r="G16" s="44">
        <v>1</v>
      </c>
      <c r="H16" s="44">
        <v>47.579500000000003</v>
      </c>
    </row>
    <row r="17" spans="1:8" ht="15.75" thickBot="1" x14ac:dyDescent="0.3">
      <c r="A17" s="6">
        <v>0.14726500000000001</v>
      </c>
      <c r="B17" s="43">
        <v>0.10459300000000001</v>
      </c>
      <c r="C17" s="44">
        <v>0.47867500000000002</v>
      </c>
      <c r="D17" s="44">
        <v>15.202769999999999</v>
      </c>
      <c r="E17" s="44">
        <v>6.8317040000000002</v>
      </c>
      <c r="F17" s="44">
        <v>32.09187</v>
      </c>
      <c r="G17" s="44">
        <v>2</v>
      </c>
      <c r="H17" s="44">
        <v>38.923569999999998</v>
      </c>
    </row>
    <row r="18" spans="1:8" ht="15.75" thickBot="1" x14ac:dyDescent="0.3">
      <c r="A18" s="6">
        <v>0.34374300000000002</v>
      </c>
      <c r="B18" s="43">
        <v>0.36949100000000001</v>
      </c>
      <c r="C18" s="44">
        <v>0.61436999999999997</v>
      </c>
      <c r="D18" s="44">
        <v>8.4712630000000004</v>
      </c>
      <c r="E18" s="44">
        <v>5.0841010000000004</v>
      </c>
      <c r="F18" s="44">
        <v>37.38982</v>
      </c>
      <c r="G18" s="44">
        <v>1</v>
      </c>
      <c r="H18" s="44">
        <v>42.47392</v>
      </c>
    </row>
    <row r="19" spans="1:8" ht="15.75" thickBot="1" x14ac:dyDescent="0.3">
      <c r="A19" s="6">
        <v>0.89492700000000003</v>
      </c>
      <c r="B19" s="43">
        <v>0.34814099999999998</v>
      </c>
      <c r="C19" s="44">
        <v>0.57501800000000003</v>
      </c>
      <c r="D19" s="44">
        <v>8.8299810000000001</v>
      </c>
      <c r="E19" s="44">
        <v>5.5684979999999999</v>
      </c>
      <c r="F19" s="44">
        <v>36.962809999999998</v>
      </c>
      <c r="G19" s="44">
        <v>1</v>
      </c>
      <c r="H19" s="44">
        <v>42.531309999999998</v>
      </c>
    </row>
    <row r="20" spans="1:8" ht="15.75" thickBot="1" x14ac:dyDescent="0.3">
      <c r="A20" s="6">
        <v>0.53758600000000001</v>
      </c>
      <c r="B20" s="43">
        <v>0.55649700000000002</v>
      </c>
      <c r="C20" s="44">
        <v>0.103877</v>
      </c>
      <c r="D20" s="44">
        <v>5.8018840000000003</v>
      </c>
      <c r="E20" s="44">
        <v>15.23582</v>
      </c>
      <c r="F20" s="44">
        <v>41.129939999999998</v>
      </c>
      <c r="G20" s="44">
        <v>1</v>
      </c>
      <c r="H20" s="44">
        <v>46.931829999999998</v>
      </c>
    </row>
    <row r="21" spans="1:8" ht="15.75" thickBot="1" x14ac:dyDescent="0.3">
      <c r="A21" s="6">
        <v>0.39668999999999999</v>
      </c>
      <c r="B21" s="43">
        <v>0.480765</v>
      </c>
      <c r="C21" s="44">
        <v>0.20591599999999999</v>
      </c>
      <c r="D21" s="44">
        <v>6.8028170000000001</v>
      </c>
      <c r="E21" s="44">
        <v>11.78314</v>
      </c>
      <c r="F21" s="44">
        <v>39.615299999999998</v>
      </c>
      <c r="G21" s="44">
        <v>1</v>
      </c>
      <c r="H21" s="44">
        <v>46.418120000000002</v>
      </c>
    </row>
    <row r="22" spans="1:8" ht="15.75" thickBot="1" x14ac:dyDescent="0.3">
      <c r="A22" s="6">
        <v>0.37873200000000001</v>
      </c>
      <c r="B22" s="43">
        <v>0.776111</v>
      </c>
      <c r="C22" s="44">
        <v>0.85743599999999998</v>
      </c>
      <c r="D22" s="44">
        <v>3.1880679999999999</v>
      </c>
      <c r="E22" s="44">
        <v>2.2314150000000001</v>
      </c>
      <c r="F22" s="44">
        <v>45.522219999999997</v>
      </c>
      <c r="G22" s="44">
        <v>1</v>
      </c>
      <c r="H22" s="44">
        <v>47.753639999999997</v>
      </c>
    </row>
    <row r="23" spans="1:8" ht="15.75" thickBot="1" x14ac:dyDescent="0.3">
      <c r="A23" s="6">
        <v>9.5380000000000006E-2</v>
      </c>
      <c r="B23" s="43">
        <v>0.64316200000000001</v>
      </c>
      <c r="C23" s="44">
        <v>0.59853299999999998</v>
      </c>
      <c r="D23" s="44">
        <v>4.7379129999999998</v>
      </c>
      <c r="E23" s="44">
        <v>5.2773260000000004</v>
      </c>
      <c r="F23" s="44">
        <v>42.863239999999998</v>
      </c>
      <c r="G23" s="44">
        <v>1</v>
      </c>
      <c r="H23" s="44">
        <v>47.601149999999997</v>
      </c>
    </row>
    <row r="24" spans="1:8" ht="15.75" thickBot="1" x14ac:dyDescent="0.3">
      <c r="A24" s="6">
        <v>0.891513</v>
      </c>
      <c r="B24" s="43">
        <v>0.75832999999999995</v>
      </c>
      <c r="C24" s="44">
        <v>0.15107000000000001</v>
      </c>
      <c r="D24" s="44">
        <v>3.3936799999999998</v>
      </c>
      <c r="E24" s="44">
        <v>13.39005</v>
      </c>
      <c r="F24" s="44">
        <v>45.166600000000003</v>
      </c>
      <c r="G24" s="44">
        <v>1</v>
      </c>
      <c r="H24" s="44">
        <v>48.560279999999999</v>
      </c>
    </row>
    <row r="25" spans="1:8" ht="15.75" thickBot="1" x14ac:dyDescent="0.3">
      <c r="A25" s="6">
        <v>0.72654399999999997</v>
      </c>
      <c r="B25" s="43">
        <v>0.303506</v>
      </c>
      <c r="C25" s="44">
        <v>0.271036</v>
      </c>
      <c r="D25" s="44">
        <v>9.6356819999999992</v>
      </c>
      <c r="E25" s="44">
        <v>10.280290000000001</v>
      </c>
      <c r="F25" s="44">
        <v>36.070120000000003</v>
      </c>
      <c r="G25" s="44">
        <v>1</v>
      </c>
      <c r="H25" s="44">
        <v>45.705800000000004</v>
      </c>
    </row>
    <row r="26" spans="1:8" ht="15.75" thickBot="1" x14ac:dyDescent="0.3">
      <c r="A26" s="6">
        <v>0.954434</v>
      </c>
      <c r="B26" s="43">
        <v>0.42779099999999998</v>
      </c>
      <c r="C26" s="44">
        <v>0.428929</v>
      </c>
      <c r="D26" s="44">
        <v>7.5608519999999997</v>
      </c>
      <c r="E26" s="44">
        <v>7.5439449999999999</v>
      </c>
      <c r="F26" s="44">
        <v>38.55583</v>
      </c>
      <c r="G26" s="44">
        <v>1</v>
      </c>
      <c r="H26" s="44">
        <v>46.099769999999999</v>
      </c>
    </row>
    <row r="27" spans="1:8" ht="15.75" thickBot="1" x14ac:dyDescent="0.3">
      <c r="A27" s="6">
        <v>0.28705999999999998</v>
      </c>
      <c r="B27" s="43">
        <v>0.43079099999999998</v>
      </c>
      <c r="C27" s="44">
        <v>0.88329299999999999</v>
      </c>
      <c r="D27" s="44">
        <v>7.5163570000000002</v>
      </c>
      <c r="E27" s="44">
        <v>1.914245</v>
      </c>
      <c r="F27" s="44">
        <v>38.615819999999999</v>
      </c>
      <c r="G27" s="44">
        <v>1</v>
      </c>
      <c r="H27" s="44">
        <v>40.530059999999999</v>
      </c>
    </row>
    <row r="28" spans="1:8" ht="15.75" thickBot="1" x14ac:dyDescent="0.3">
      <c r="A28" s="6">
        <v>0.41981400000000002</v>
      </c>
      <c r="B28" s="43">
        <v>0.51091600000000004</v>
      </c>
      <c r="C28" s="44">
        <v>0.73435099999999998</v>
      </c>
      <c r="D28" s="44">
        <v>6.3942810000000003</v>
      </c>
      <c r="E28" s="44">
        <v>3.670782</v>
      </c>
      <c r="F28" s="44">
        <v>40.218319999999999</v>
      </c>
      <c r="G28" s="44">
        <v>1</v>
      </c>
      <c r="H28" s="44">
        <v>43.889099999999999</v>
      </c>
    </row>
    <row r="29" spans="1:8" ht="15.75" thickBot="1" x14ac:dyDescent="0.3">
      <c r="A29" s="6">
        <v>5.4239999999999997E-2</v>
      </c>
      <c r="B29" s="43">
        <v>0.40205999999999997</v>
      </c>
      <c r="C29" s="44">
        <v>0.30150399999999999</v>
      </c>
      <c r="D29" s="44">
        <v>7.9514100000000001</v>
      </c>
      <c r="E29" s="44">
        <v>9.6738560000000007</v>
      </c>
      <c r="F29" s="44">
        <v>38.041200000000003</v>
      </c>
      <c r="G29" s="44">
        <v>1</v>
      </c>
      <c r="H29" s="44">
        <v>45.992609999999999</v>
      </c>
    </row>
    <row r="30" spans="1:8" ht="15.75" thickBot="1" x14ac:dyDescent="0.3">
      <c r="A30" s="6">
        <v>0.91778000000000004</v>
      </c>
      <c r="B30" s="43">
        <v>0.60128700000000002</v>
      </c>
      <c r="C30" s="44">
        <v>0.833368</v>
      </c>
      <c r="D30" s="44">
        <v>5.2435669999999996</v>
      </c>
      <c r="E30" s="44">
        <v>2.5192060000000001</v>
      </c>
      <c r="F30" s="44">
        <v>42.025739999999999</v>
      </c>
      <c r="G30" s="44">
        <v>1</v>
      </c>
      <c r="H30" s="44">
        <v>44.544939999999997</v>
      </c>
    </row>
    <row r="31" spans="1:8" ht="15.75" thickBot="1" x14ac:dyDescent="0.3">
      <c r="A31" s="6">
        <v>0.67654999999999998</v>
      </c>
      <c r="B31" s="43">
        <v>0.19942199999999999</v>
      </c>
      <c r="C31" s="44">
        <v>0.97581499999999999</v>
      </c>
      <c r="D31" s="44">
        <v>11.95332</v>
      </c>
      <c r="E31" s="44">
        <v>0.60046999999999995</v>
      </c>
      <c r="F31" s="44">
        <v>33.98845</v>
      </c>
      <c r="G31" s="44">
        <v>2</v>
      </c>
      <c r="H31" s="44">
        <v>34.588920000000002</v>
      </c>
    </row>
    <row r="32" spans="1:8" ht="15.75" thickBot="1" x14ac:dyDescent="0.3">
      <c r="A32" s="6">
        <v>0.72284599999999999</v>
      </c>
      <c r="B32" s="43">
        <v>9.7768999999999995E-2</v>
      </c>
      <c r="C32" s="44">
        <v>0.47343099999999999</v>
      </c>
      <c r="D32" s="44">
        <v>15.52591</v>
      </c>
      <c r="E32" s="44">
        <v>6.9045019999999999</v>
      </c>
      <c r="F32" s="44">
        <v>31.955390000000001</v>
      </c>
      <c r="G32" s="44">
        <v>2</v>
      </c>
      <c r="H32" s="44">
        <v>38.85989</v>
      </c>
    </row>
    <row r="33" spans="1:8" ht="15.75" thickBot="1" x14ac:dyDescent="0.3">
      <c r="A33" s="6">
        <v>0.62588299999999997</v>
      </c>
      <c r="B33" s="43">
        <v>0.32885700000000001</v>
      </c>
      <c r="C33" s="44">
        <v>5.7248E-2</v>
      </c>
      <c r="D33" s="44">
        <v>9.1680379999999992</v>
      </c>
      <c r="E33" s="44">
        <v>18.002079999999999</v>
      </c>
      <c r="F33" s="44">
        <v>36.577129999999997</v>
      </c>
      <c r="G33" s="44">
        <v>1</v>
      </c>
      <c r="H33" s="44">
        <v>45.745170000000002</v>
      </c>
    </row>
    <row r="34" spans="1:8" ht="15.75" thickBot="1" x14ac:dyDescent="0.3">
      <c r="A34" s="6">
        <v>0.89583100000000004</v>
      </c>
      <c r="B34" s="43">
        <v>0.66240399999999999</v>
      </c>
      <c r="C34" s="44">
        <v>0.81240100000000004</v>
      </c>
      <c r="D34" s="44">
        <v>4.5096550000000004</v>
      </c>
      <c r="E34" s="44">
        <v>2.7660079999999998</v>
      </c>
      <c r="F34" s="44">
        <v>43.248080000000002</v>
      </c>
      <c r="G34" s="44">
        <v>1</v>
      </c>
      <c r="H34" s="44">
        <v>46.01408</v>
      </c>
    </row>
    <row r="35" spans="1:8" ht="15.75" thickBot="1" x14ac:dyDescent="0.3">
      <c r="A35" s="6">
        <v>0.10935599999999999</v>
      </c>
      <c r="B35" s="43">
        <v>0.95480299999999996</v>
      </c>
      <c r="C35" s="44">
        <v>0.61121599999999998</v>
      </c>
      <c r="D35" s="44">
        <v>0.94584500000000005</v>
      </c>
      <c r="E35" s="44">
        <v>5.1224109999999996</v>
      </c>
      <c r="F35" s="44">
        <v>49.096049999999998</v>
      </c>
      <c r="G35" s="44">
        <v>1</v>
      </c>
      <c r="H35" s="44">
        <v>50.041899999999998</v>
      </c>
    </row>
    <row r="36" spans="1:8" ht="15.75" thickBot="1" x14ac:dyDescent="0.3">
      <c r="A36" s="6">
        <v>0.177449</v>
      </c>
      <c r="B36" s="43">
        <v>0.42020299999999999</v>
      </c>
      <c r="C36" s="44">
        <v>4.802E-2</v>
      </c>
      <c r="D36" s="44">
        <v>7.6743449999999998</v>
      </c>
      <c r="E36" s="44">
        <v>18.785450000000001</v>
      </c>
      <c r="F36" s="44">
        <v>38.404060000000001</v>
      </c>
      <c r="G36" s="44">
        <v>1</v>
      </c>
      <c r="H36" s="44">
        <v>46.078400000000002</v>
      </c>
    </row>
    <row r="37" spans="1:8" ht="15.75" thickBot="1" x14ac:dyDescent="0.3">
      <c r="A37" s="6">
        <v>1.4383999999999999E-2</v>
      </c>
      <c r="B37" s="43">
        <v>0.44891799999999998</v>
      </c>
      <c r="C37" s="44">
        <v>0.75994300000000004</v>
      </c>
      <c r="D37" s="44">
        <v>7.2517149999999999</v>
      </c>
      <c r="E37" s="44">
        <v>3.3750399999999998</v>
      </c>
      <c r="F37" s="44">
        <v>38.978349999999999</v>
      </c>
      <c r="G37" s="44">
        <v>1</v>
      </c>
      <c r="H37" s="44">
        <v>42.353389999999997</v>
      </c>
    </row>
    <row r="38" spans="1:8" ht="15.75" thickBot="1" x14ac:dyDescent="0.3">
      <c r="A38" s="6">
        <v>0.68630500000000005</v>
      </c>
      <c r="B38" s="43">
        <v>0.13900299999999999</v>
      </c>
      <c r="C38" s="44">
        <v>0.59186399999999995</v>
      </c>
      <c r="D38" s="44">
        <v>13.80871</v>
      </c>
      <c r="E38" s="44">
        <v>5.3593529999999996</v>
      </c>
      <c r="F38" s="44">
        <v>32.780059999999999</v>
      </c>
      <c r="G38" s="44">
        <v>2</v>
      </c>
      <c r="H38" s="44">
        <v>38.139409999999998</v>
      </c>
    </row>
    <row r="39" spans="1:8" ht="15.75" thickBot="1" x14ac:dyDescent="0.3">
      <c r="A39" s="6">
        <v>0.931782</v>
      </c>
      <c r="B39" s="43">
        <v>0.58702600000000005</v>
      </c>
      <c r="C39" s="44">
        <v>0.16230600000000001</v>
      </c>
      <c r="D39" s="44">
        <v>5.4191320000000003</v>
      </c>
      <c r="E39" s="44">
        <v>13.02501</v>
      </c>
      <c r="F39" s="44">
        <v>41.740519999999997</v>
      </c>
      <c r="G39" s="44">
        <v>1</v>
      </c>
      <c r="H39" s="44">
        <v>47.159649999999999</v>
      </c>
    </row>
    <row r="40" spans="1:8" ht="15.75" thickBot="1" x14ac:dyDescent="0.3">
      <c r="A40" s="6">
        <v>0.71962599999999999</v>
      </c>
      <c r="B40" s="43">
        <v>0.98813300000000004</v>
      </c>
      <c r="C40" s="44">
        <v>0.63036599999999998</v>
      </c>
      <c r="D40" s="44">
        <v>0.35949900000000001</v>
      </c>
      <c r="E40" s="44">
        <v>4.8910179999999999</v>
      </c>
      <c r="F40" s="44">
        <v>49.762650000000001</v>
      </c>
      <c r="G40" s="44">
        <v>1</v>
      </c>
      <c r="H40" s="44">
        <v>50.122149999999998</v>
      </c>
    </row>
    <row r="41" spans="1:8" ht="15.75" thickBot="1" x14ac:dyDescent="0.3">
      <c r="A41" s="6">
        <v>0.53771999999999998</v>
      </c>
      <c r="B41" s="43">
        <v>0.366865</v>
      </c>
      <c r="C41" s="44">
        <v>0.84556600000000004</v>
      </c>
      <c r="D41" s="44">
        <v>8.5145619999999997</v>
      </c>
      <c r="E41" s="44">
        <v>2.3740619999999999</v>
      </c>
      <c r="F41" s="44">
        <v>37.337310000000002</v>
      </c>
      <c r="G41" s="44">
        <v>1</v>
      </c>
      <c r="H41" s="44">
        <v>39.711370000000002</v>
      </c>
    </row>
    <row r="42" spans="1:8" ht="15.75" thickBot="1" x14ac:dyDescent="0.3">
      <c r="A42" s="6">
        <v>6.6251000000000004E-2</v>
      </c>
      <c r="B42" s="43">
        <v>0.26277099999999998</v>
      </c>
      <c r="C42" s="44">
        <v>0.84831599999999996</v>
      </c>
      <c r="D42" s="44">
        <v>10.45391</v>
      </c>
      <c r="E42" s="44">
        <v>2.3411520000000001</v>
      </c>
      <c r="F42" s="44">
        <v>35.255420000000001</v>
      </c>
      <c r="G42" s="44">
        <v>2</v>
      </c>
      <c r="H42" s="44">
        <v>37.59657</v>
      </c>
    </row>
    <row r="43" spans="1:8" ht="15.75" thickBot="1" x14ac:dyDescent="0.3">
      <c r="A43" s="6">
        <v>0.15676499999999999</v>
      </c>
      <c r="B43" s="43">
        <v>9.9059999999999995E-2</v>
      </c>
      <c r="C43" s="44">
        <v>0.47607300000000002</v>
      </c>
      <c r="D43" s="44">
        <v>15.46332</v>
      </c>
      <c r="E43" s="44">
        <v>6.8677640000000002</v>
      </c>
      <c r="F43" s="44">
        <v>31.981190000000002</v>
      </c>
      <c r="G43" s="44">
        <v>2</v>
      </c>
      <c r="H43" s="44">
        <v>38.848959999999998</v>
      </c>
    </row>
    <row r="44" spans="1:8" ht="15.75" thickBot="1" x14ac:dyDescent="0.3">
      <c r="A44" s="6">
        <v>0.15889800000000001</v>
      </c>
      <c r="B44" s="43">
        <v>0.47786600000000001</v>
      </c>
      <c r="C44" s="44">
        <v>0.3594</v>
      </c>
      <c r="D44" s="44">
        <v>6.8429029999999997</v>
      </c>
      <c r="E44" s="44">
        <v>8.6388909999999992</v>
      </c>
      <c r="F44" s="44">
        <v>39.557319999999997</v>
      </c>
      <c r="G44" s="44">
        <v>1</v>
      </c>
      <c r="H44" s="44">
        <v>46.400219999999997</v>
      </c>
    </row>
    <row r="45" spans="1:8" ht="15.75" thickBot="1" x14ac:dyDescent="0.3">
      <c r="A45" s="6">
        <v>0.79245200000000005</v>
      </c>
      <c r="B45" s="43">
        <v>0.193721</v>
      </c>
      <c r="C45" s="44">
        <v>5.8356999999999999E-2</v>
      </c>
      <c r="D45" s="44">
        <v>12.106540000000001</v>
      </c>
      <c r="E45" s="44">
        <v>17.915710000000001</v>
      </c>
      <c r="F45" s="44">
        <v>33.874409999999997</v>
      </c>
      <c r="G45" s="44">
        <v>2</v>
      </c>
      <c r="H45" s="44">
        <v>45.98095</v>
      </c>
    </row>
    <row r="46" spans="1:8" ht="15.75" thickBot="1" x14ac:dyDescent="0.3">
      <c r="A46" s="6">
        <v>0.53880899999999998</v>
      </c>
      <c r="B46" s="43">
        <v>0.33404200000000001</v>
      </c>
      <c r="C46" s="44">
        <v>0.43654100000000001</v>
      </c>
      <c r="D46" s="44">
        <v>9.0757239999999992</v>
      </c>
      <c r="E46" s="44">
        <v>7.4316339999999999</v>
      </c>
      <c r="F46" s="44">
        <v>36.68085</v>
      </c>
      <c r="G46" s="44">
        <v>1</v>
      </c>
      <c r="H46" s="44">
        <v>44.112479999999998</v>
      </c>
    </row>
    <row r="47" spans="1:8" ht="15.75" thickBot="1" x14ac:dyDescent="0.3">
      <c r="A47" s="6">
        <v>2.3633000000000001E-2</v>
      </c>
      <c r="B47" s="43">
        <v>0.83476600000000001</v>
      </c>
      <c r="C47" s="44">
        <v>0.29958299999999999</v>
      </c>
      <c r="D47" s="44">
        <v>2.5026320000000002</v>
      </c>
      <c r="E47" s="44">
        <v>9.7106670000000008</v>
      </c>
      <c r="F47" s="44">
        <v>46.695329999999998</v>
      </c>
      <c r="G47" s="44">
        <v>1</v>
      </c>
      <c r="H47" s="44">
        <v>49.197960000000002</v>
      </c>
    </row>
    <row r="48" spans="1:8" ht="15.75" thickBot="1" x14ac:dyDescent="0.3">
      <c r="A48" s="6">
        <v>0.96660900000000005</v>
      </c>
      <c r="B48" s="43">
        <v>0.91857999999999995</v>
      </c>
      <c r="C48" s="44">
        <v>0.67976300000000001</v>
      </c>
      <c r="D48" s="44">
        <v>1.4599530000000001</v>
      </c>
      <c r="E48" s="44">
        <v>4.3054759999999996</v>
      </c>
      <c r="F48" s="44">
        <v>48.371589999999998</v>
      </c>
      <c r="G48" s="44">
        <v>1</v>
      </c>
      <c r="H48" s="44">
        <v>49.831539999999997</v>
      </c>
    </row>
    <row r="49" spans="1:8" ht="15.75" thickBot="1" x14ac:dyDescent="0.3">
      <c r="A49" s="6">
        <v>0.57881199999999999</v>
      </c>
      <c r="B49" s="43">
        <v>0.59365400000000002</v>
      </c>
      <c r="C49" s="44">
        <v>0.61854799999999999</v>
      </c>
      <c r="D49" s="44">
        <v>5.3372929999999998</v>
      </c>
      <c r="E49" s="44">
        <v>5.0334789999999998</v>
      </c>
      <c r="F49" s="44">
        <v>41.873089999999998</v>
      </c>
      <c r="G49" s="44">
        <v>1</v>
      </c>
      <c r="H49" s="44">
        <v>46.906559999999999</v>
      </c>
    </row>
    <row r="50" spans="1:8" ht="15.75" thickBot="1" x14ac:dyDescent="0.3">
      <c r="A50" s="6">
        <v>0.14985100000000001</v>
      </c>
      <c r="B50" s="43">
        <v>0.33663500000000002</v>
      </c>
      <c r="C50" s="44">
        <v>0.288522</v>
      </c>
      <c r="D50" s="44">
        <v>9.0299650000000007</v>
      </c>
      <c r="E50" s="44">
        <v>9.9261839999999992</v>
      </c>
      <c r="F50" s="44">
        <v>36.732700000000001</v>
      </c>
      <c r="G50" s="44">
        <v>1</v>
      </c>
      <c r="H50" s="44">
        <v>45.76267</v>
      </c>
    </row>
    <row r="51" spans="1:8" ht="15.75" thickBot="1" x14ac:dyDescent="0.3">
      <c r="A51" s="6">
        <v>0.58756900000000001</v>
      </c>
      <c r="B51" s="43">
        <v>0.41476000000000002</v>
      </c>
      <c r="C51" s="44">
        <v>0.39803500000000003</v>
      </c>
      <c r="D51" s="44">
        <v>7.7566050000000004</v>
      </c>
      <c r="E51" s="44">
        <v>8.0140270000000005</v>
      </c>
      <c r="F51" s="44">
        <v>38.295189999999998</v>
      </c>
      <c r="G51" s="44">
        <v>1</v>
      </c>
      <c r="H51" s="44">
        <v>46.0518</v>
      </c>
    </row>
    <row r="52" spans="1:8" ht="15.75" thickBot="1" x14ac:dyDescent="0.3">
      <c r="A52" s="6">
        <v>0.47552899999999998</v>
      </c>
      <c r="B52" s="43">
        <v>0.64888900000000005</v>
      </c>
      <c r="C52" s="44">
        <v>0.100032</v>
      </c>
      <c r="D52" s="44">
        <v>4.6697379999999997</v>
      </c>
      <c r="E52" s="44">
        <v>15.41666</v>
      </c>
      <c r="F52" s="44">
        <v>42.977780000000003</v>
      </c>
      <c r="G52" s="44">
        <v>1</v>
      </c>
      <c r="H52" s="44">
        <v>47.64752</v>
      </c>
    </row>
    <row r="53" spans="1:8" ht="15.75" thickBot="1" x14ac:dyDescent="0.3">
      <c r="A53" s="6">
        <v>0.25257600000000002</v>
      </c>
      <c r="B53" s="43">
        <v>0.71179000000000003</v>
      </c>
      <c r="C53" s="44">
        <v>0.41565600000000003</v>
      </c>
      <c r="D53" s="44">
        <v>3.932096</v>
      </c>
      <c r="E53" s="44">
        <v>7.7430099999999999</v>
      </c>
      <c r="F53" s="44">
        <v>44.235799999999998</v>
      </c>
      <c r="G53" s="44">
        <v>1</v>
      </c>
      <c r="H53" s="44">
        <v>48.16789</v>
      </c>
    </row>
    <row r="54" spans="1:8" ht="15.75" thickBot="1" x14ac:dyDescent="0.3">
      <c r="A54" s="6">
        <v>0.17098099999999999</v>
      </c>
      <c r="B54" s="43">
        <v>0.478877</v>
      </c>
      <c r="C54" s="44">
        <v>2.5233999999999999E-2</v>
      </c>
      <c r="D54" s="44">
        <v>6.8289020000000002</v>
      </c>
      <c r="E54" s="44">
        <v>21.550059999999998</v>
      </c>
      <c r="F54" s="44">
        <v>39.577550000000002</v>
      </c>
      <c r="G54" s="44">
        <v>1</v>
      </c>
      <c r="H54" s="44">
        <v>46.40645</v>
      </c>
    </row>
    <row r="55" spans="1:8" ht="15.75" thickBot="1" x14ac:dyDescent="0.3">
      <c r="A55" s="6">
        <v>0.39135399999999998</v>
      </c>
      <c r="B55" s="43">
        <v>0.71730300000000002</v>
      </c>
      <c r="C55" s="44">
        <v>0.21635499999999999</v>
      </c>
      <c r="D55" s="44">
        <v>3.8681429999999999</v>
      </c>
      <c r="E55" s="44">
        <v>11.51858</v>
      </c>
      <c r="F55" s="44">
        <v>44.346069999999997</v>
      </c>
      <c r="G55" s="44">
        <v>1</v>
      </c>
      <c r="H55" s="44">
        <v>48.214210000000001</v>
      </c>
    </row>
    <row r="56" spans="1:8" ht="15.75" thickBot="1" x14ac:dyDescent="0.3">
      <c r="A56" s="6">
        <v>0.44858799999999999</v>
      </c>
      <c r="B56" s="43">
        <v>0.69447199999999998</v>
      </c>
      <c r="C56" s="44">
        <v>0.630718</v>
      </c>
      <c r="D56" s="44">
        <v>4.1335329999999999</v>
      </c>
      <c r="E56" s="44">
        <v>4.8867909999999997</v>
      </c>
      <c r="F56" s="44">
        <v>43.889449999999997</v>
      </c>
      <c r="G56" s="44">
        <v>1</v>
      </c>
      <c r="H56" s="44">
        <v>48.022979999999997</v>
      </c>
    </row>
    <row r="57" spans="1:8" ht="15.75" thickBot="1" x14ac:dyDescent="0.3">
      <c r="A57" s="6">
        <v>0.77856800000000004</v>
      </c>
      <c r="B57" s="43">
        <v>0.221474</v>
      </c>
      <c r="C57" s="44">
        <v>0.93494200000000005</v>
      </c>
      <c r="D57" s="44">
        <v>11.392620000000001</v>
      </c>
      <c r="E57" s="44">
        <v>1.2360640000000001</v>
      </c>
      <c r="F57" s="44">
        <v>34.429479999999998</v>
      </c>
      <c r="G57" s="44">
        <v>2</v>
      </c>
      <c r="H57" s="44">
        <v>35.66554</v>
      </c>
    </row>
    <row r="58" spans="1:8" ht="15.75" thickBot="1" x14ac:dyDescent="0.3">
      <c r="A58" s="6">
        <v>0.98505600000000004</v>
      </c>
      <c r="B58" s="43">
        <v>5.9195999999999999E-2</v>
      </c>
      <c r="C58" s="44">
        <v>0.26550499999999999</v>
      </c>
      <c r="D58" s="44">
        <v>17.851400000000002</v>
      </c>
      <c r="E58" s="44">
        <v>10.39601</v>
      </c>
      <c r="F58" s="44">
        <v>31.183920000000001</v>
      </c>
      <c r="G58" s="44">
        <v>3</v>
      </c>
      <c r="H58" s="44">
        <v>41.579929999999997</v>
      </c>
    </row>
    <row r="59" spans="1:8" ht="15.75" thickBot="1" x14ac:dyDescent="0.3">
      <c r="A59" s="6">
        <v>0.64475199999999999</v>
      </c>
      <c r="B59" s="43">
        <v>0.545543</v>
      </c>
      <c r="C59" s="44">
        <v>0.49286999999999997</v>
      </c>
      <c r="D59" s="44">
        <v>5.9417910000000003</v>
      </c>
      <c r="E59" s="44">
        <v>6.6370209999999998</v>
      </c>
      <c r="F59" s="44">
        <v>40.910850000000003</v>
      </c>
      <c r="G59" s="44">
        <v>1</v>
      </c>
      <c r="H59" s="44">
        <v>46.852640000000001</v>
      </c>
    </row>
    <row r="60" spans="1:8" ht="15.75" thickBot="1" x14ac:dyDescent="0.3">
      <c r="A60" s="6">
        <v>0.99891799999999997</v>
      </c>
      <c r="B60" s="43">
        <v>0.75907800000000003</v>
      </c>
      <c r="C60" s="44">
        <v>0.31918099999999999</v>
      </c>
      <c r="D60" s="44">
        <v>3.385043</v>
      </c>
      <c r="E60" s="44">
        <v>9.3432250000000003</v>
      </c>
      <c r="F60" s="44">
        <v>45.181550000000001</v>
      </c>
      <c r="G60" s="44">
        <v>1</v>
      </c>
      <c r="H60" s="44">
        <v>48.566600000000001</v>
      </c>
    </row>
    <row r="61" spans="1:8" ht="15.75" thickBot="1" x14ac:dyDescent="0.3">
      <c r="A61" s="6">
        <v>0.77385899999999996</v>
      </c>
      <c r="B61" s="43">
        <v>0.80394600000000005</v>
      </c>
      <c r="C61" s="44">
        <v>0.99274099999999998</v>
      </c>
      <c r="D61" s="44">
        <v>2.8647960000000001</v>
      </c>
      <c r="E61" s="44">
        <v>0.25264500000000001</v>
      </c>
      <c r="F61" s="44">
        <v>46.078919999999997</v>
      </c>
      <c r="G61" s="44">
        <v>1</v>
      </c>
      <c r="H61" s="44">
        <v>46.331560000000003</v>
      </c>
    </row>
    <row r="62" spans="1:8" ht="15.75" thickBot="1" x14ac:dyDescent="0.3">
      <c r="A62" s="6">
        <v>0.93009399999999998</v>
      </c>
      <c r="B62" s="43">
        <v>0.150698</v>
      </c>
      <c r="C62" s="44">
        <v>0.26931699999999997</v>
      </c>
      <c r="D62" s="44">
        <v>13.402509999999999</v>
      </c>
      <c r="E62" s="44">
        <v>10.31606</v>
      </c>
      <c r="F62" s="44">
        <v>33.013959999999997</v>
      </c>
      <c r="G62" s="44">
        <v>2</v>
      </c>
      <c r="H62" s="44">
        <v>43.330019999999998</v>
      </c>
    </row>
    <row r="63" spans="1:8" ht="15.75" thickBot="1" x14ac:dyDescent="0.3">
      <c r="A63" s="6">
        <v>0.64103699999999997</v>
      </c>
      <c r="B63" s="43">
        <v>0.56414500000000001</v>
      </c>
      <c r="C63" s="44">
        <v>0.71696300000000002</v>
      </c>
      <c r="D63" s="44">
        <v>5.7050539999999996</v>
      </c>
      <c r="E63" s="44">
        <v>3.8720880000000002</v>
      </c>
      <c r="F63" s="44">
        <v>41.282890000000002</v>
      </c>
      <c r="G63" s="44">
        <v>1</v>
      </c>
      <c r="H63" s="44">
        <v>45.154980000000002</v>
      </c>
    </row>
    <row r="64" spans="1:8" ht="15.75" thickBot="1" x14ac:dyDescent="0.3">
      <c r="A64" s="6">
        <v>3.7617999999999999E-2</v>
      </c>
      <c r="B64" s="43">
        <v>0.25415599999999999</v>
      </c>
      <c r="C64" s="44">
        <v>0.42479899999999998</v>
      </c>
      <c r="D64" s="44">
        <v>10.63949</v>
      </c>
      <c r="E64" s="44">
        <v>7.6054430000000002</v>
      </c>
      <c r="F64" s="44">
        <v>35.083120000000001</v>
      </c>
      <c r="G64" s="44">
        <v>2</v>
      </c>
      <c r="H64" s="44">
        <v>42.688569999999999</v>
      </c>
    </row>
    <row r="65" spans="1:8" ht="15.75" thickBot="1" x14ac:dyDescent="0.3">
      <c r="A65" s="6">
        <v>0.51228300000000004</v>
      </c>
      <c r="B65" s="43">
        <v>0.24060599999999999</v>
      </c>
      <c r="C65" s="44">
        <v>0.50132399999999999</v>
      </c>
      <c r="D65" s="44">
        <v>10.94176</v>
      </c>
      <c r="E65" s="44">
        <v>6.5226670000000002</v>
      </c>
      <c r="F65" s="44">
        <v>34.812109999999997</v>
      </c>
      <c r="G65" s="44">
        <v>2</v>
      </c>
      <c r="H65" s="44">
        <v>41.334780000000002</v>
      </c>
    </row>
    <row r="66" spans="1:8" ht="15.75" thickBot="1" x14ac:dyDescent="0.3">
      <c r="A66" s="6">
        <v>0.142757</v>
      </c>
      <c r="B66" s="43">
        <v>7.2158E-2</v>
      </c>
      <c r="C66" s="44">
        <v>0.34975699999999998</v>
      </c>
      <c r="D66" s="44">
        <v>16.94904</v>
      </c>
      <c r="E66" s="44">
        <v>8.8022779999999994</v>
      </c>
      <c r="F66" s="44">
        <v>31.443159999999999</v>
      </c>
      <c r="G66" s="44">
        <v>3</v>
      </c>
      <c r="H66" s="44">
        <v>40.245440000000002</v>
      </c>
    </row>
    <row r="67" spans="1:8" ht="15.75" thickBot="1" x14ac:dyDescent="0.3">
      <c r="A67" s="6">
        <v>0.90846300000000002</v>
      </c>
      <c r="B67" s="43">
        <v>0.81927099999999997</v>
      </c>
      <c r="C67" s="44">
        <v>0.80516299999999996</v>
      </c>
      <c r="D67" s="44">
        <v>2.68546</v>
      </c>
      <c r="E67" s="44">
        <v>2.850597</v>
      </c>
      <c r="F67" s="44">
        <v>46.38541</v>
      </c>
      <c r="G67" s="44">
        <v>1</v>
      </c>
      <c r="H67" s="44">
        <v>49.070869999999999</v>
      </c>
    </row>
    <row r="68" spans="1:8" ht="15.75" thickBot="1" x14ac:dyDescent="0.3">
      <c r="A68" s="6">
        <v>0.112124</v>
      </c>
      <c r="B68" s="43">
        <v>0.276727</v>
      </c>
      <c r="C68" s="44">
        <v>0.65463300000000002</v>
      </c>
      <c r="D68" s="44">
        <v>10.16314</v>
      </c>
      <c r="E68" s="44">
        <v>4.6015730000000001</v>
      </c>
      <c r="F68" s="44">
        <v>35.534550000000003</v>
      </c>
      <c r="G68" s="44">
        <v>2</v>
      </c>
      <c r="H68" s="44">
        <v>40.136119999999998</v>
      </c>
    </row>
    <row r="69" spans="1:8" ht="15.75" thickBot="1" x14ac:dyDescent="0.3">
      <c r="A69" s="6">
        <v>1.1408E-2</v>
      </c>
      <c r="B69" s="43">
        <v>0.89766299999999999</v>
      </c>
      <c r="C69" s="44">
        <v>0.40079700000000001</v>
      </c>
      <c r="D69" s="44">
        <v>1.732934</v>
      </c>
      <c r="E69" s="44">
        <v>7.9710109999999998</v>
      </c>
      <c r="F69" s="44">
        <v>47.95326</v>
      </c>
      <c r="G69" s="44">
        <v>1</v>
      </c>
      <c r="H69" s="44">
        <v>49.686199999999999</v>
      </c>
    </row>
    <row r="70" spans="1:8" ht="15.75" thickBot="1" x14ac:dyDescent="0.3">
      <c r="A70" s="6">
        <v>0.82077699999999998</v>
      </c>
      <c r="B70" s="43">
        <v>0.71497100000000002</v>
      </c>
      <c r="C70" s="44">
        <v>0.86642300000000005</v>
      </c>
      <c r="D70" s="44">
        <v>3.8951920000000002</v>
      </c>
      <c r="E70" s="44">
        <v>2.1222789999999998</v>
      </c>
      <c r="F70" s="44">
        <v>44.299410000000002</v>
      </c>
      <c r="G70" s="44">
        <v>1</v>
      </c>
      <c r="H70" s="44">
        <v>46.421689999999998</v>
      </c>
    </row>
    <row r="71" spans="1:8" ht="15.75" thickBot="1" x14ac:dyDescent="0.3">
      <c r="A71" s="6">
        <v>0.212704</v>
      </c>
      <c r="B71" s="43">
        <v>0.75235600000000002</v>
      </c>
      <c r="C71" s="44">
        <v>0.54076299999999999</v>
      </c>
      <c r="D71" s="44">
        <v>3.462707</v>
      </c>
      <c r="E71" s="44">
        <v>6.0032940000000004</v>
      </c>
      <c r="F71" s="44">
        <v>45.04712</v>
      </c>
      <c r="G71" s="44">
        <v>1</v>
      </c>
      <c r="H71" s="44">
        <v>48.509830000000001</v>
      </c>
    </row>
    <row r="72" spans="1:8" ht="15.75" thickBot="1" x14ac:dyDescent="0.3">
      <c r="A72" s="6">
        <v>0.89634199999999997</v>
      </c>
      <c r="B72" s="43">
        <v>0.28367300000000001</v>
      </c>
      <c r="C72" s="44">
        <v>0.242232</v>
      </c>
      <c r="D72" s="44">
        <v>10.022679999999999</v>
      </c>
      <c r="E72" s="44">
        <v>10.904780000000001</v>
      </c>
      <c r="F72" s="44">
        <v>35.673459999999999</v>
      </c>
      <c r="G72" s="44">
        <v>2</v>
      </c>
      <c r="H72" s="44">
        <v>45.69614</v>
      </c>
    </row>
    <row r="73" spans="1:8" ht="15.75" thickBot="1" x14ac:dyDescent="0.3">
      <c r="A73" s="6">
        <v>0.31860500000000003</v>
      </c>
      <c r="B73" s="43">
        <v>0.16372400000000001</v>
      </c>
      <c r="C73" s="44">
        <v>0.75431000000000004</v>
      </c>
      <c r="D73" s="44">
        <v>12.98047</v>
      </c>
      <c r="E73" s="44">
        <v>3.4401299999999999</v>
      </c>
      <c r="F73" s="44">
        <v>33.274470000000001</v>
      </c>
      <c r="G73" s="44">
        <v>2</v>
      </c>
      <c r="H73" s="44">
        <v>36.71461</v>
      </c>
    </row>
    <row r="74" spans="1:8" ht="15.75" thickBot="1" x14ac:dyDescent="0.3">
      <c r="A74" s="6">
        <v>0.851607</v>
      </c>
      <c r="B74" s="43">
        <v>0.62683800000000001</v>
      </c>
      <c r="C74" s="44">
        <v>0.107428</v>
      </c>
      <c r="D74" s="44">
        <v>4.9334369999999996</v>
      </c>
      <c r="E74" s="44">
        <v>15.0739</v>
      </c>
      <c r="F74" s="44">
        <v>42.536760000000001</v>
      </c>
      <c r="G74" s="44">
        <v>1</v>
      </c>
      <c r="H74" s="44">
        <v>47.470199999999998</v>
      </c>
    </row>
    <row r="75" spans="1:8" ht="15.75" thickBot="1" x14ac:dyDescent="0.3">
      <c r="A75" s="6">
        <v>0.82321599999999995</v>
      </c>
      <c r="B75" s="43">
        <v>6.9331000000000004E-2</v>
      </c>
      <c r="C75" s="44">
        <v>0.42261599999999999</v>
      </c>
      <c r="D75" s="44">
        <v>17.13269</v>
      </c>
      <c r="E75" s="44">
        <v>7.6381139999999998</v>
      </c>
      <c r="F75" s="44">
        <v>31.38663</v>
      </c>
      <c r="G75" s="44">
        <v>3</v>
      </c>
      <c r="H75" s="44">
        <v>39.024740000000001</v>
      </c>
    </row>
    <row r="76" spans="1:8" ht="15.75" thickBot="1" x14ac:dyDescent="0.3">
      <c r="A76" s="6">
        <v>0.81016999999999995</v>
      </c>
      <c r="B76" s="43">
        <v>2.8273E-2</v>
      </c>
      <c r="C76" s="44">
        <v>0.49372899999999997</v>
      </c>
      <c r="D76" s="44">
        <v>21.072199999999999</v>
      </c>
      <c r="E76" s="44">
        <v>6.6253549999999999</v>
      </c>
      <c r="F76" s="44">
        <v>30.565460000000002</v>
      </c>
      <c r="G76" s="44">
        <v>3</v>
      </c>
      <c r="H76" s="44">
        <v>37.190809999999999</v>
      </c>
    </row>
    <row r="77" spans="1:8" ht="15.75" thickBot="1" x14ac:dyDescent="0.3">
      <c r="A77" s="6">
        <v>0.591225</v>
      </c>
      <c r="B77" s="43">
        <v>0.27363700000000002</v>
      </c>
      <c r="C77" s="44">
        <v>0.52503699999999998</v>
      </c>
      <c r="D77" s="44">
        <v>10.22653</v>
      </c>
      <c r="E77" s="44">
        <v>6.2077600000000004</v>
      </c>
      <c r="F77" s="44">
        <v>35.472729999999999</v>
      </c>
      <c r="G77" s="44">
        <v>2</v>
      </c>
      <c r="H77" s="44">
        <v>41.680489999999999</v>
      </c>
    </row>
    <row r="78" spans="1:8" ht="15.75" thickBot="1" x14ac:dyDescent="0.3">
      <c r="A78" s="6">
        <v>3.6526000000000003E-2</v>
      </c>
      <c r="B78" s="43">
        <v>0.29065000000000002</v>
      </c>
      <c r="C78" s="44">
        <v>0.55549999999999999</v>
      </c>
      <c r="D78" s="44">
        <v>9.8842400000000001</v>
      </c>
      <c r="E78" s="44">
        <v>5.8145550000000004</v>
      </c>
      <c r="F78" s="44">
        <v>35.813000000000002</v>
      </c>
      <c r="G78" s="44">
        <v>2</v>
      </c>
      <c r="H78" s="44">
        <v>41.627549999999999</v>
      </c>
    </row>
    <row r="79" spans="1:8" ht="15.75" thickBot="1" x14ac:dyDescent="0.3">
      <c r="A79" s="6">
        <v>0.98309000000000002</v>
      </c>
      <c r="B79" s="43">
        <v>0.81482699999999997</v>
      </c>
      <c r="C79" s="44">
        <v>0.22580500000000001</v>
      </c>
      <c r="D79" s="44">
        <v>2.7375889999999998</v>
      </c>
      <c r="E79" s="44">
        <v>11.28787</v>
      </c>
      <c r="F79" s="44">
        <v>46.296550000000003</v>
      </c>
      <c r="G79" s="44">
        <v>1</v>
      </c>
      <c r="H79" s="44">
        <v>49.034140000000001</v>
      </c>
    </row>
    <row r="80" spans="1:8" ht="15.75" thickBot="1" x14ac:dyDescent="0.3">
      <c r="A80" s="6">
        <v>0.49945600000000001</v>
      </c>
      <c r="B80" s="43">
        <v>0.37220799999999998</v>
      </c>
      <c r="C80" s="44">
        <v>0.37937300000000002</v>
      </c>
      <c r="D80" s="44">
        <v>8.4266909999999999</v>
      </c>
      <c r="E80" s="44">
        <v>8.3102389999999993</v>
      </c>
      <c r="F80" s="44">
        <v>37.444159999999997</v>
      </c>
      <c r="G80" s="44">
        <v>1</v>
      </c>
      <c r="H80" s="44">
        <v>45.754399999999997</v>
      </c>
    </row>
    <row r="81" spans="1:8" ht="15.75" thickBot="1" x14ac:dyDescent="0.3">
      <c r="A81" s="6">
        <v>0.247007</v>
      </c>
      <c r="B81" s="43">
        <v>0.26681199999999999</v>
      </c>
      <c r="C81" s="44">
        <v>0.103282</v>
      </c>
      <c r="D81" s="44">
        <v>10.36849</v>
      </c>
      <c r="E81" s="44">
        <v>15.26341</v>
      </c>
      <c r="F81" s="44">
        <v>35.336239999999997</v>
      </c>
      <c r="G81" s="44">
        <v>2</v>
      </c>
      <c r="H81" s="44">
        <v>45.704740000000001</v>
      </c>
    </row>
    <row r="82" spans="1:8" ht="15.75" thickBot="1" x14ac:dyDescent="0.3">
      <c r="A82" s="6">
        <v>0.74595500000000003</v>
      </c>
      <c r="B82" s="43">
        <v>0.86126400000000003</v>
      </c>
      <c r="C82" s="44">
        <v>0.74357300000000004</v>
      </c>
      <c r="D82" s="44">
        <v>2.1850510000000001</v>
      </c>
      <c r="E82" s="44">
        <v>3.5641829999999999</v>
      </c>
      <c r="F82" s="44">
        <v>47.225290000000001</v>
      </c>
      <c r="G82" s="44">
        <v>1</v>
      </c>
      <c r="H82" s="44">
        <v>49.410339999999998</v>
      </c>
    </row>
    <row r="83" spans="1:8" ht="15.75" thickBot="1" x14ac:dyDescent="0.3">
      <c r="A83" s="6">
        <v>0.59160800000000002</v>
      </c>
      <c r="B83" s="43">
        <v>0.87010699999999996</v>
      </c>
      <c r="C83" s="44">
        <v>0.81835500000000005</v>
      </c>
      <c r="D83" s="44">
        <v>2.0772370000000002</v>
      </c>
      <c r="E83" s="44">
        <v>2.6962079999999999</v>
      </c>
      <c r="F83" s="44">
        <v>47.40213</v>
      </c>
      <c r="G83" s="44">
        <v>1</v>
      </c>
      <c r="H83" s="44">
        <v>49.479370000000003</v>
      </c>
    </row>
    <row r="84" spans="1:8" ht="15.75" thickBot="1" x14ac:dyDescent="0.3">
      <c r="A84" s="6">
        <v>0.16305800000000001</v>
      </c>
      <c r="B84" s="43">
        <v>0.58250299999999999</v>
      </c>
      <c r="C84" s="44">
        <v>0.78930800000000001</v>
      </c>
      <c r="D84" s="44">
        <v>5.4752210000000003</v>
      </c>
      <c r="E84" s="44">
        <v>3.0350969999999999</v>
      </c>
      <c r="F84" s="44">
        <v>41.650060000000003</v>
      </c>
      <c r="G84" s="44">
        <v>1</v>
      </c>
      <c r="H84" s="44">
        <v>44.68515</v>
      </c>
    </row>
    <row r="85" spans="1:8" ht="15.75" thickBot="1" x14ac:dyDescent="0.3">
      <c r="A85" s="6">
        <v>0.33029599999999998</v>
      </c>
      <c r="B85" s="43">
        <v>0.78656300000000001</v>
      </c>
      <c r="C85" s="44">
        <v>0.54102300000000003</v>
      </c>
      <c r="D85" s="44">
        <v>3.0669569999999999</v>
      </c>
      <c r="E85" s="44">
        <v>5.9999359999999999</v>
      </c>
      <c r="F85" s="44">
        <v>45.731259999999999</v>
      </c>
      <c r="G85" s="44">
        <v>1</v>
      </c>
      <c r="H85" s="44">
        <v>48.798209999999997</v>
      </c>
    </row>
    <row r="86" spans="1:8" ht="15.75" thickBot="1" x14ac:dyDescent="0.3">
      <c r="A86" s="6">
        <v>0.45240999999999998</v>
      </c>
      <c r="B86" s="43">
        <v>0.48372999999999999</v>
      </c>
      <c r="C86" s="44">
        <v>0.90155799999999997</v>
      </c>
      <c r="D86" s="44">
        <v>6.7619829999999999</v>
      </c>
      <c r="E86" s="44">
        <v>1.683009</v>
      </c>
      <c r="F86" s="44">
        <v>39.674590000000002</v>
      </c>
      <c r="G86" s="44">
        <v>1</v>
      </c>
      <c r="H86" s="44">
        <v>41.357599999999998</v>
      </c>
    </row>
    <row r="87" spans="1:8" ht="15.75" thickBot="1" x14ac:dyDescent="0.3">
      <c r="A87" s="6">
        <v>0.427699</v>
      </c>
      <c r="B87" s="43">
        <v>0.619722</v>
      </c>
      <c r="C87" s="44">
        <v>0.76707400000000003</v>
      </c>
      <c r="D87" s="44">
        <v>5.0192829999999997</v>
      </c>
      <c r="E87" s="44">
        <v>3.292618</v>
      </c>
      <c r="F87" s="44">
        <v>42.39443</v>
      </c>
      <c r="G87" s="44">
        <v>1</v>
      </c>
      <c r="H87" s="44">
        <v>45.687049999999999</v>
      </c>
    </row>
    <row r="88" spans="1:8" ht="15.75" thickBot="1" x14ac:dyDescent="0.3">
      <c r="A88" s="6">
        <v>0.43440800000000002</v>
      </c>
      <c r="B88" s="43">
        <v>0.101338</v>
      </c>
      <c r="C88" s="44">
        <v>0.85594000000000003</v>
      </c>
      <c r="D88" s="44">
        <v>15.35454</v>
      </c>
      <c r="E88" s="44">
        <v>2.249479</v>
      </c>
      <c r="F88" s="44">
        <v>32.026760000000003</v>
      </c>
      <c r="G88" s="44">
        <v>2</v>
      </c>
      <c r="H88" s="44">
        <v>34.276240000000001</v>
      </c>
    </row>
    <row r="89" spans="1:8" ht="15.75" thickBot="1" x14ac:dyDescent="0.3">
      <c r="A89" s="6">
        <v>0.61717500000000003</v>
      </c>
      <c r="B89" s="43">
        <v>0.69053799999999999</v>
      </c>
      <c r="C89" s="44">
        <v>0.32515699999999997</v>
      </c>
      <c r="D89" s="44">
        <v>4.1794370000000001</v>
      </c>
      <c r="E89" s="44">
        <v>9.2345609999999994</v>
      </c>
      <c r="F89" s="44">
        <v>43.810760000000002</v>
      </c>
      <c r="G89" s="44">
        <v>1</v>
      </c>
      <c r="H89" s="44">
        <v>47.990200000000002</v>
      </c>
    </row>
    <row r="90" spans="1:8" ht="15.75" thickBot="1" x14ac:dyDescent="0.3">
      <c r="A90" s="6">
        <v>0.70084599999999997</v>
      </c>
      <c r="B90" s="43">
        <v>0.93044400000000005</v>
      </c>
      <c r="C90" s="44">
        <v>0.55800300000000003</v>
      </c>
      <c r="D90" s="44">
        <v>1.2987310000000001</v>
      </c>
      <c r="E90" s="44">
        <v>5.7827679999999999</v>
      </c>
      <c r="F90" s="44">
        <v>48.608879999999999</v>
      </c>
      <c r="G90" s="44">
        <v>1</v>
      </c>
      <c r="H90" s="44">
        <v>49.907609999999998</v>
      </c>
    </row>
    <row r="91" spans="1:8" ht="15.75" thickBot="1" x14ac:dyDescent="0.3">
      <c r="A91" s="6">
        <v>0.59818300000000002</v>
      </c>
      <c r="B91" s="43">
        <v>0.81794500000000003</v>
      </c>
      <c r="C91" s="44">
        <v>0.58514299999999997</v>
      </c>
      <c r="D91" s="44">
        <v>2.701025</v>
      </c>
      <c r="E91" s="44">
        <v>5.4424539999999997</v>
      </c>
      <c r="F91" s="44">
        <v>46.358899999999998</v>
      </c>
      <c r="G91" s="44">
        <v>1</v>
      </c>
      <c r="H91" s="44">
        <v>49.059930000000001</v>
      </c>
    </row>
    <row r="92" spans="1:8" ht="15.75" thickBot="1" x14ac:dyDescent="0.3">
      <c r="A92" s="6">
        <v>4.3942000000000002E-2</v>
      </c>
      <c r="B92" s="43">
        <v>0.61121899999999996</v>
      </c>
      <c r="C92" s="44">
        <v>0.70087699999999997</v>
      </c>
      <c r="D92" s="44">
        <v>5.1223749999999999</v>
      </c>
      <c r="E92" s="44">
        <v>4.0589269999999997</v>
      </c>
      <c r="F92" s="44">
        <v>42.224379999999996</v>
      </c>
      <c r="G92" s="44">
        <v>1</v>
      </c>
      <c r="H92" s="44">
        <v>46.28331</v>
      </c>
    </row>
    <row r="93" spans="1:8" ht="15.75" thickBot="1" x14ac:dyDescent="0.3">
      <c r="A93" s="6">
        <v>0.62141599999999997</v>
      </c>
      <c r="B93" s="43">
        <v>0.83227200000000001</v>
      </c>
      <c r="C93" s="44">
        <v>0.14821100000000001</v>
      </c>
      <c r="D93" s="44">
        <v>2.532178</v>
      </c>
      <c r="E93" s="44">
        <v>13.48659</v>
      </c>
      <c r="F93" s="44">
        <v>46.645449999999997</v>
      </c>
      <c r="G93" s="44">
        <v>1</v>
      </c>
      <c r="H93" s="44">
        <v>49.177630000000001</v>
      </c>
    </row>
    <row r="94" spans="1:8" ht="15.75" thickBot="1" x14ac:dyDescent="0.3">
      <c r="A94" s="6">
        <v>0.23855899999999999</v>
      </c>
      <c r="B94" s="43">
        <v>0.63543300000000003</v>
      </c>
      <c r="C94" s="44">
        <v>0.2349</v>
      </c>
      <c r="D94" s="44">
        <v>4.8302589999999999</v>
      </c>
      <c r="E94" s="44">
        <v>11.07311</v>
      </c>
      <c r="F94" s="44">
        <v>42.708649999999999</v>
      </c>
      <c r="G94" s="44">
        <v>1</v>
      </c>
      <c r="H94" s="44">
        <v>47.538910000000001</v>
      </c>
    </row>
    <row r="95" spans="1:8" ht="15.75" thickBot="1" x14ac:dyDescent="0.3">
      <c r="A95" s="6">
        <v>0.42325699999999999</v>
      </c>
      <c r="B95" s="43">
        <v>0.46990300000000002</v>
      </c>
      <c r="C95" s="44">
        <v>0.54695099999999996</v>
      </c>
      <c r="D95" s="44">
        <v>6.9537709999999997</v>
      </c>
      <c r="E95" s="44">
        <v>5.9237260000000003</v>
      </c>
      <c r="F95" s="44">
        <v>39.398060000000001</v>
      </c>
      <c r="G95" s="44">
        <v>1</v>
      </c>
      <c r="H95" s="44">
        <v>45.32179</v>
      </c>
    </row>
    <row r="96" spans="1:8" ht="15.75" thickBot="1" x14ac:dyDescent="0.3">
      <c r="A96" s="6">
        <v>0.810948</v>
      </c>
      <c r="B96" s="43">
        <v>0.26653500000000002</v>
      </c>
      <c r="C96" s="44">
        <v>0.26947100000000002</v>
      </c>
      <c r="D96" s="44">
        <v>10.374309999999999</v>
      </c>
      <c r="E96" s="44">
        <v>10.312849999999999</v>
      </c>
      <c r="F96" s="44">
        <v>35.330710000000003</v>
      </c>
      <c r="G96" s="44">
        <v>2</v>
      </c>
      <c r="H96" s="44">
        <v>45.643560000000001</v>
      </c>
    </row>
    <row r="97" spans="1:8" ht="15.75" thickBot="1" x14ac:dyDescent="0.3">
      <c r="A97" s="6">
        <v>0.28661599999999998</v>
      </c>
      <c r="B97" s="43">
        <v>0.658138</v>
      </c>
      <c r="C97" s="44">
        <v>0.71658200000000005</v>
      </c>
      <c r="D97" s="44">
        <v>4.5600709999999998</v>
      </c>
      <c r="E97" s="44">
        <v>3.8765000000000001</v>
      </c>
      <c r="F97" s="44">
        <v>43.162759999999999</v>
      </c>
      <c r="G97" s="44">
        <v>1</v>
      </c>
      <c r="H97" s="44">
        <v>47.039259999999999</v>
      </c>
    </row>
    <row r="98" spans="1:8" ht="15.75" thickBot="1" x14ac:dyDescent="0.3">
      <c r="A98" s="6">
        <v>0.64288599999999996</v>
      </c>
      <c r="B98" s="43">
        <v>0.74753999999999998</v>
      </c>
      <c r="C98" s="44">
        <v>0.68071899999999996</v>
      </c>
      <c r="D98" s="44">
        <v>3.5183520000000001</v>
      </c>
      <c r="E98" s="44">
        <v>4.2942689999999999</v>
      </c>
      <c r="F98" s="44">
        <v>44.950789999999998</v>
      </c>
      <c r="G98" s="44">
        <v>1</v>
      </c>
      <c r="H98" s="44">
        <v>48.469149999999999</v>
      </c>
    </row>
    <row r="99" spans="1:8" ht="15.75" thickBot="1" x14ac:dyDescent="0.3">
      <c r="A99" s="6">
        <v>0.57942400000000005</v>
      </c>
      <c r="B99" s="43">
        <v>0.58650500000000005</v>
      </c>
      <c r="C99" s="44">
        <v>0.66359199999999996</v>
      </c>
      <c r="D99" s="44">
        <v>5.4255849999999999</v>
      </c>
      <c r="E99" s="44">
        <v>4.4956319999999996</v>
      </c>
      <c r="F99" s="44">
        <v>41.730089999999997</v>
      </c>
      <c r="G99" s="44">
        <v>1</v>
      </c>
      <c r="H99" s="44">
        <v>46.225720000000003</v>
      </c>
    </row>
    <row r="100" spans="1:8" ht="15.75" thickBot="1" x14ac:dyDescent="0.3">
      <c r="A100" s="6">
        <v>0.24299100000000001</v>
      </c>
      <c r="B100" s="43">
        <v>0.36923099999999998</v>
      </c>
      <c r="C100" s="44">
        <v>0.46228000000000002</v>
      </c>
      <c r="D100" s="44">
        <v>8.4755339999999997</v>
      </c>
      <c r="E100" s="44">
        <v>7.061013</v>
      </c>
      <c r="F100" s="44">
        <v>37.384630000000001</v>
      </c>
      <c r="G100" s="44">
        <v>1</v>
      </c>
      <c r="H100" s="44">
        <v>44.445639999999997</v>
      </c>
    </row>
    <row r="101" spans="1:8" ht="15.75" thickBot="1" x14ac:dyDescent="0.3">
      <c r="A101" s="6">
        <v>7.0054000000000005E-2</v>
      </c>
      <c r="B101" s="43">
        <v>0.97514400000000001</v>
      </c>
      <c r="C101" s="44">
        <v>1.0792E-2</v>
      </c>
      <c r="D101" s="44">
        <v>0.61247200000000002</v>
      </c>
      <c r="E101" s="44">
        <v>24.996279999999999</v>
      </c>
      <c r="F101" s="44">
        <v>49.502870000000001</v>
      </c>
      <c r="G101" s="44">
        <v>1</v>
      </c>
      <c r="H101" s="44">
        <v>50.115349999999999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"/>
  <sheetViews>
    <sheetView topLeftCell="A21" workbookViewId="0">
      <selection activeCell="K26" sqref="K26"/>
    </sheetView>
  </sheetViews>
  <sheetFormatPr defaultRowHeight="15" x14ac:dyDescent="0.25"/>
  <cols>
    <col min="1" max="10" width="15.7109375" style="7" customWidth="1"/>
    <col min="11" max="16384" width="9.140625" style="7"/>
  </cols>
  <sheetData>
    <row r="1" spans="1:10" x14ac:dyDescent="0.25">
      <c r="A1" s="32">
        <v>43.649970000000003</v>
      </c>
      <c r="B1" s="32">
        <v>45.697809999999997</v>
      </c>
      <c r="C1" s="32">
        <v>47.195419999999999</v>
      </c>
      <c r="D1" s="32">
        <v>48.030470000000001</v>
      </c>
      <c r="E1" s="32">
        <v>46.048729999999999</v>
      </c>
      <c r="F1" s="32">
        <v>40.676549999999999</v>
      </c>
      <c r="G1" s="32">
        <v>38.317900000000002</v>
      </c>
      <c r="H1" s="32">
        <v>49.800060000000002</v>
      </c>
      <c r="I1" s="32">
        <v>49.058570000000003</v>
      </c>
      <c r="J1" s="32">
        <v>43.14076</v>
      </c>
    </row>
    <row r="2" spans="1:10" x14ac:dyDescent="0.25">
      <c r="A2" s="32">
        <v>45.907380000000003</v>
      </c>
      <c r="B2" s="32">
        <v>47.990459999999999</v>
      </c>
      <c r="C2" s="32">
        <v>48.384079999999997</v>
      </c>
      <c r="D2" s="32">
        <v>43.448529999999998</v>
      </c>
      <c r="E2" s="32">
        <v>47.579500000000003</v>
      </c>
      <c r="F2" s="32">
        <v>38.923569999999998</v>
      </c>
      <c r="G2" s="32">
        <v>42.47392</v>
      </c>
      <c r="H2" s="32">
        <v>42.531309999999998</v>
      </c>
      <c r="I2" s="32">
        <v>46.931829999999998</v>
      </c>
      <c r="J2" s="32">
        <v>46.418120000000002</v>
      </c>
    </row>
    <row r="3" spans="1:10" x14ac:dyDescent="0.25">
      <c r="A3" s="32">
        <v>47.753639999999997</v>
      </c>
      <c r="B3" s="32">
        <v>47.601149999999997</v>
      </c>
      <c r="C3" s="32">
        <v>48.560279999999999</v>
      </c>
      <c r="D3" s="32">
        <v>45.705800000000004</v>
      </c>
      <c r="E3" s="32">
        <v>46.099769999999999</v>
      </c>
      <c r="F3" s="32">
        <v>40.530059999999999</v>
      </c>
      <c r="G3" s="32">
        <v>43.889099999999999</v>
      </c>
      <c r="H3" s="32">
        <v>45.992609999999999</v>
      </c>
      <c r="I3" s="32">
        <v>44.544939999999997</v>
      </c>
      <c r="J3" s="32">
        <v>34.588920000000002</v>
      </c>
    </row>
    <row r="4" spans="1:10" x14ac:dyDescent="0.25">
      <c r="A4" s="32">
        <v>38.85989</v>
      </c>
      <c r="B4" s="32">
        <v>45.745170000000002</v>
      </c>
      <c r="C4" s="32">
        <v>46.01408</v>
      </c>
      <c r="D4" s="32">
        <v>50.041899999999998</v>
      </c>
      <c r="E4" s="32">
        <v>46.078400000000002</v>
      </c>
      <c r="F4" s="32">
        <v>42.353389999999997</v>
      </c>
      <c r="G4" s="32">
        <v>38.139409999999998</v>
      </c>
      <c r="H4" s="32">
        <v>47.159649999999999</v>
      </c>
      <c r="I4" s="32">
        <v>50.122149999999998</v>
      </c>
      <c r="J4" s="32">
        <v>39.711370000000002</v>
      </c>
    </row>
    <row r="5" spans="1:10" x14ac:dyDescent="0.25">
      <c r="A5" s="32">
        <v>37.59657</v>
      </c>
      <c r="B5" s="32">
        <v>38.848959999999998</v>
      </c>
      <c r="C5" s="32">
        <v>46.400219999999997</v>
      </c>
      <c r="D5" s="32">
        <v>45.98095</v>
      </c>
      <c r="E5" s="32">
        <v>44.112479999999998</v>
      </c>
      <c r="F5" s="32">
        <v>49.197960000000002</v>
      </c>
      <c r="G5" s="32">
        <v>49.831539999999997</v>
      </c>
      <c r="H5" s="32">
        <v>46.906559999999999</v>
      </c>
      <c r="I5" s="32">
        <v>45.76267</v>
      </c>
      <c r="J5" s="32">
        <v>46.0518</v>
      </c>
    </row>
    <row r="6" spans="1:10" x14ac:dyDescent="0.25">
      <c r="A6" s="32">
        <v>47.64752</v>
      </c>
      <c r="B6" s="32">
        <v>48.16789</v>
      </c>
      <c r="C6" s="32">
        <v>46.40645</v>
      </c>
      <c r="D6" s="32">
        <v>48.214210000000001</v>
      </c>
      <c r="E6" s="32">
        <v>48.022979999999997</v>
      </c>
      <c r="F6" s="32">
        <v>35.66554</v>
      </c>
      <c r="G6" s="32">
        <v>41.579929999999997</v>
      </c>
      <c r="H6" s="32">
        <v>46.852640000000001</v>
      </c>
      <c r="I6" s="32">
        <v>48.566600000000001</v>
      </c>
      <c r="J6" s="32">
        <v>46.331560000000003</v>
      </c>
    </row>
    <row r="7" spans="1:10" x14ac:dyDescent="0.25">
      <c r="A7" s="32">
        <v>43.330019999999998</v>
      </c>
      <c r="B7" s="32">
        <v>45.154980000000002</v>
      </c>
      <c r="C7" s="32">
        <v>42.688569999999999</v>
      </c>
      <c r="D7" s="32">
        <v>41.334780000000002</v>
      </c>
      <c r="E7" s="32">
        <v>40.245440000000002</v>
      </c>
      <c r="F7" s="32">
        <v>49.070869999999999</v>
      </c>
      <c r="G7" s="32">
        <v>40.136119999999998</v>
      </c>
      <c r="H7" s="32">
        <v>49.686199999999999</v>
      </c>
      <c r="I7" s="32">
        <v>46.421689999999998</v>
      </c>
      <c r="J7" s="32">
        <v>48.509830000000001</v>
      </c>
    </row>
    <row r="8" spans="1:10" x14ac:dyDescent="0.25">
      <c r="A8" s="32">
        <v>45.69614</v>
      </c>
      <c r="B8" s="32">
        <v>36.71461</v>
      </c>
      <c r="C8" s="32">
        <v>47.470199999999998</v>
      </c>
      <c r="D8" s="32">
        <v>39.024740000000001</v>
      </c>
      <c r="E8" s="32">
        <v>37.190809999999999</v>
      </c>
      <c r="F8" s="32">
        <v>41.680489999999999</v>
      </c>
      <c r="G8" s="32">
        <v>41.627549999999999</v>
      </c>
      <c r="H8" s="32">
        <v>49.034140000000001</v>
      </c>
      <c r="I8" s="32">
        <v>45.754399999999997</v>
      </c>
      <c r="J8" s="32">
        <v>45.704740000000001</v>
      </c>
    </row>
    <row r="9" spans="1:10" x14ac:dyDescent="0.25">
      <c r="A9" s="32">
        <v>49.410339999999998</v>
      </c>
      <c r="B9" s="32">
        <v>49.479370000000003</v>
      </c>
      <c r="C9" s="32">
        <v>44.68515</v>
      </c>
      <c r="D9" s="32">
        <v>48.798209999999997</v>
      </c>
      <c r="E9" s="32">
        <v>41.357599999999998</v>
      </c>
      <c r="F9" s="32">
        <v>45.687049999999999</v>
      </c>
      <c r="G9" s="32">
        <v>34.276240000000001</v>
      </c>
      <c r="H9" s="32">
        <v>47.990200000000002</v>
      </c>
      <c r="I9" s="32">
        <v>49.907609999999998</v>
      </c>
      <c r="J9" s="32">
        <v>49.059930000000001</v>
      </c>
    </row>
    <row r="10" spans="1:10" x14ac:dyDescent="0.25">
      <c r="A10" s="32">
        <v>46.28331</v>
      </c>
      <c r="B10" s="32">
        <v>49.177630000000001</v>
      </c>
      <c r="C10" s="32">
        <v>47.538910000000001</v>
      </c>
      <c r="D10" s="32">
        <v>45.32179</v>
      </c>
      <c r="E10" s="32">
        <v>45.643560000000001</v>
      </c>
      <c r="F10" s="32">
        <v>47.039259999999999</v>
      </c>
      <c r="G10" s="32">
        <v>48.469149999999999</v>
      </c>
      <c r="H10" s="32">
        <v>46.225720000000003</v>
      </c>
      <c r="I10" s="32">
        <v>44.445639999999997</v>
      </c>
      <c r="J10" s="32">
        <v>50.115349999999999</v>
      </c>
    </row>
    <row r="12" spans="1:10" x14ac:dyDescent="0.25">
      <c r="A12" s="53" t="s">
        <v>13</v>
      </c>
      <c r="B12" s="54"/>
      <c r="C12" s="55"/>
      <c r="D12" s="8">
        <f>AVERAGE(A1:J10)</f>
        <v>45.072299900000019</v>
      </c>
    </row>
    <row r="13" spans="1:10" x14ac:dyDescent="0.25">
      <c r="A13" s="53" t="s">
        <v>14</v>
      </c>
      <c r="B13" s="54"/>
      <c r="C13" s="55"/>
      <c r="D13" s="8">
        <f>VAR(A1:J10)</f>
        <v>14.947044290423223</v>
      </c>
    </row>
    <row r="14" spans="1:10" x14ac:dyDescent="0.25">
      <c r="A14" s="53" t="s">
        <v>15</v>
      </c>
      <c r="B14" s="54"/>
      <c r="C14" s="55"/>
      <c r="D14" s="8">
        <f>SQRT(D13)</f>
        <v>3.8661407489152828</v>
      </c>
    </row>
    <row r="15" spans="1:10" x14ac:dyDescent="0.25">
      <c r="A15" s="53" t="s">
        <v>16</v>
      </c>
      <c r="B15" s="54"/>
      <c r="C15" s="55"/>
      <c r="D15" s="8">
        <f>MIN(A1:J10)</f>
        <v>34.276240000000001</v>
      </c>
    </row>
    <row r="16" spans="1:10" x14ac:dyDescent="0.25">
      <c r="A16" s="53" t="s">
        <v>17</v>
      </c>
      <c r="B16" s="54"/>
      <c r="C16" s="55"/>
      <c r="D16" s="8">
        <f>MAX(A1:J10)</f>
        <v>50.122149999999998</v>
      </c>
    </row>
    <row r="17" spans="1:8" x14ac:dyDescent="0.25">
      <c r="A17" s="53" t="s">
        <v>18</v>
      </c>
      <c r="B17" s="54"/>
      <c r="C17" s="55"/>
      <c r="D17" s="8">
        <f>D16-D15</f>
        <v>15.845909999999996</v>
      </c>
    </row>
    <row r="18" spans="1:8" x14ac:dyDescent="0.25">
      <c r="A18" s="53" t="s">
        <v>19</v>
      </c>
      <c r="B18" s="54"/>
      <c r="C18" s="55"/>
      <c r="D18" s="8">
        <f>SKEW(A1:J10)</f>
        <v>-0.93582337736259935</v>
      </c>
    </row>
    <row r="19" spans="1:8" x14ac:dyDescent="0.25">
      <c r="A19" s="53" t="s">
        <v>20</v>
      </c>
      <c r="B19" s="54"/>
      <c r="C19" s="55"/>
      <c r="D19" s="8">
        <f>KURT(A1:J10)</f>
        <v>0.13719408375687614</v>
      </c>
    </row>
    <row r="22" spans="1:8" x14ac:dyDescent="0.25">
      <c r="A22" s="10" t="s">
        <v>21</v>
      </c>
      <c r="B22" s="10" t="s">
        <v>22</v>
      </c>
      <c r="C22" s="10" t="s">
        <v>23</v>
      </c>
      <c r="D22" s="10" t="s">
        <v>24</v>
      </c>
      <c r="E22" s="10" t="s">
        <v>25</v>
      </c>
      <c r="F22" s="10" t="s">
        <v>26</v>
      </c>
    </row>
    <row r="23" spans="1:8" x14ac:dyDescent="0.25">
      <c r="A23" s="10">
        <v>100</v>
      </c>
      <c r="B23" s="11">
        <f>D15</f>
        <v>34.276240000000001</v>
      </c>
      <c r="C23" s="11">
        <f>D16</f>
        <v>50.122149999999998</v>
      </c>
      <c r="D23" s="10">
        <v>100</v>
      </c>
      <c r="E23" s="10">
        <v>11</v>
      </c>
      <c r="F23" s="10">
        <v>2</v>
      </c>
    </row>
    <row r="25" spans="1:8" ht="63" customHeight="1" x14ac:dyDescent="0.25">
      <c r="A25" s="12" t="s">
        <v>27</v>
      </c>
      <c r="B25" s="13" t="s">
        <v>28</v>
      </c>
      <c r="C25" s="13" t="s">
        <v>29</v>
      </c>
      <c r="D25" s="12" t="s">
        <v>30</v>
      </c>
      <c r="E25" s="12" t="s">
        <v>31</v>
      </c>
      <c r="F25" s="13" t="s">
        <v>32</v>
      </c>
      <c r="G25" s="13" t="s">
        <v>33</v>
      </c>
      <c r="H25" s="13" t="s">
        <v>34</v>
      </c>
    </row>
    <row r="26" spans="1:8" x14ac:dyDescent="0.25">
      <c r="A26" s="9">
        <v>1</v>
      </c>
      <c r="B26" s="14">
        <v>30</v>
      </c>
      <c r="C26" s="14">
        <v>32</v>
      </c>
      <c r="D26" s="14">
        <f t="shared" ref="D26:D36" si="0">AVERAGE(B26,C26)</f>
        <v>31</v>
      </c>
      <c r="E26" s="9">
        <f t="array" ref="E26:E36">FREQUENCY(A1:J10,C26:C36)</f>
        <v>0</v>
      </c>
      <c r="F26" s="9">
        <f>E26/A$23</f>
        <v>0</v>
      </c>
      <c r="G26" s="9">
        <f>E26</f>
        <v>0</v>
      </c>
      <c r="H26" s="9">
        <f>G26/A$23</f>
        <v>0</v>
      </c>
    </row>
    <row r="27" spans="1:8" x14ac:dyDescent="0.25">
      <c r="A27" s="9">
        <v>2</v>
      </c>
      <c r="B27" s="14">
        <v>32</v>
      </c>
      <c r="C27" s="14">
        <v>34</v>
      </c>
      <c r="D27" s="14">
        <f t="shared" si="0"/>
        <v>33</v>
      </c>
      <c r="E27" s="9">
        <v>0</v>
      </c>
      <c r="F27" s="9">
        <f t="shared" ref="F27:F34" si="1">E27/A$23</f>
        <v>0</v>
      </c>
      <c r="G27" s="9">
        <f>G26+E27</f>
        <v>0</v>
      </c>
      <c r="H27" s="9">
        <f t="shared" ref="H27:H34" si="2">G27/A$23</f>
        <v>0</v>
      </c>
    </row>
    <row r="28" spans="1:8" x14ac:dyDescent="0.25">
      <c r="A28" s="9">
        <v>3</v>
      </c>
      <c r="B28" s="14">
        <v>34</v>
      </c>
      <c r="C28" s="14">
        <v>36</v>
      </c>
      <c r="D28" s="14">
        <f t="shared" si="0"/>
        <v>35</v>
      </c>
      <c r="E28" s="9">
        <v>3</v>
      </c>
      <c r="F28" s="9">
        <f t="shared" si="1"/>
        <v>0.03</v>
      </c>
      <c r="G28" s="9">
        <f t="shared" ref="G28:G34" si="3">G27+E28</f>
        <v>3</v>
      </c>
      <c r="H28" s="9">
        <f t="shared" si="2"/>
        <v>0.03</v>
      </c>
    </row>
    <row r="29" spans="1:8" x14ac:dyDescent="0.25">
      <c r="A29" s="9">
        <v>4</v>
      </c>
      <c r="B29" s="14">
        <v>36</v>
      </c>
      <c r="C29" s="14">
        <v>38</v>
      </c>
      <c r="D29" s="14">
        <f t="shared" si="0"/>
        <v>37</v>
      </c>
      <c r="E29" s="9">
        <v>3</v>
      </c>
      <c r="F29" s="9">
        <f t="shared" si="1"/>
        <v>0.03</v>
      </c>
      <c r="G29" s="9">
        <f t="shared" si="3"/>
        <v>6</v>
      </c>
      <c r="H29" s="9">
        <f t="shared" si="2"/>
        <v>0.06</v>
      </c>
    </row>
    <row r="30" spans="1:8" x14ac:dyDescent="0.25">
      <c r="A30" s="9">
        <v>5</v>
      </c>
      <c r="B30" s="14">
        <v>38</v>
      </c>
      <c r="C30" s="14">
        <v>40</v>
      </c>
      <c r="D30" s="14">
        <f t="shared" si="0"/>
        <v>39</v>
      </c>
      <c r="E30" s="9">
        <v>7</v>
      </c>
      <c r="F30" s="9">
        <f t="shared" si="1"/>
        <v>7.0000000000000007E-2</v>
      </c>
      <c r="G30" s="9">
        <f t="shared" si="3"/>
        <v>13</v>
      </c>
      <c r="H30" s="9">
        <f t="shared" si="2"/>
        <v>0.13</v>
      </c>
    </row>
    <row r="31" spans="1:8" x14ac:dyDescent="0.25">
      <c r="A31" s="9">
        <v>6</v>
      </c>
      <c r="B31" s="14">
        <v>40</v>
      </c>
      <c r="C31" s="14">
        <v>42</v>
      </c>
      <c r="D31" s="14">
        <f t="shared" si="0"/>
        <v>41</v>
      </c>
      <c r="E31" s="9">
        <v>9</v>
      </c>
      <c r="F31" s="9">
        <f t="shared" si="1"/>
        <v>0.09</v>
      </c>
      <c r="G31" s="9">
        <f t="shared" si="3"/>
        <v>22</v>
      </c>
      <c r="H31" s="9">
        <f t="shared" si="2"/>
        <v>0.22</v>
      </c>
    </row>
    <row r="32" spans="1:8" x14ac:dyDescent="0.25">
      <c r="A32" s="9">
        <v>7</v>
      </c>
      <c r="B32" s="14">
        <v>42</v>
      </c>
      <c r="C32" s="14">
        <v>44</v>
      </c>
      <c r="D32" s="14">
        <f t="shared" si="0"/>
        <v>43</v>
      </c>
      <c r="E32" s="9">
        <v>9</v>
      </c>
      <c r="F32" s="9">
        <f t="shared" si="1"/>
        <v>0.09</v>
      </c>
      <c r="G32" s="9">
        <f t="shared" si="3"/>
        <v>31</v>
      </c>
      <c r="H32" s="9">
        <f t="shared" si="2"/>
        <v>0.31</v>
      </c>
    </row>
    <row r="33" spans="1:8" x14ac:dyDescent="0.25">
      <c r="A33" s="9">
        <v>8</v>
      </c>
      <c r="B33" s="14">
        <v>44</v>
      </c>
      <c r="C33" s="14">
        <v>46</v>
      </c>
      <c r="D33" s="14">
        <f t="shared" si="0"/>
        <v>45</v>
      </c>
      <c r="E33" s="9">
        <v>18</v>
      </c>
      <c r="F33" s="9">
        <f t="shared" si="1"/>
        <v>0.18</v>
      </c>
      <c r="G33" s="9">
        <f t="shared" si="3"/>
        <v>49</v>
      </c>
      <c r="H33" s="9">
        <f t="shared" si="2"/>
        <v>0.49</v>
      </c>
    </row>
    <row r="34" spans="1:8" x14ac:dyDescent="0.25">
      <c r="A34" s="9">
        <v>9</v>
      </c>
      <c r="B34" s="14">
        <v>46</v>
      </c>
      <c r="C34" s="14">
        <v>48</v>
      </c>
      <c r="D34" s="14">
        <f t="shared" si="0"/>
        <v>47</v>
      </c>
      <c r="E34" s="9">
        <v>26</v>
      </c>
      <c r="F34" s="9">
        <f t="shared" si="1"/>
        <v>0.26</v>
      </c>
      <c r="G34" s="9">
        <f t="shared" si="3"/>
        <v>75</v>
      </c>
      <c r="H34" s="9">
        <f t="shared" si="2"/>
        <v>0.75</v>
      </c>
    </row>
    <row r="35" spans="1:8" x14ac:dyDescent="0.25">
      <c r="A35" s="9">
        <v>10</v>
      </c>
      <c r="B35" s="14">
        <v>48</v>
      </c>
      <c r="C35" s="14">
        <v>50</v>
      </c>
      <c r="D35" s="14">
        <f t="shared" si="0"/>
        <v>49</v>
      </c>
      <c r="E35" s="9">
        <v>22</v>
      </c>
      <c r="F35" s="9">
        <f>E35/A$23</f>
        <v>0.22</v>
      </c>
      <c r="G35" s="9">
        <f>E35+G34</f>
        <v>97</v>
      </c>
      <c r="H35" s="9">
        <f>G35/A$23</f>
        <v>0.97</v>
      </c>
    </row>
    <row r="36" spans="1:8" x14ac:dyDescent="0.25">
      <c r="A36" s="9">
        <v>11</v>
      </c>
      <c r="B36" s="14">
        <v>50</v>
      </c>
      <c r="C36" s="14">
        <v>52</v>
      </c>
      <c r="D36" s="14">
        <f t="shared" si="0"/>
        <v>51</v>
      </c>
      <c r="E36" s="9">
        <v>3</v>
      </c>
      <c r="F36" s="9">
        <f>E36/A$23</f>
        <v>0.03</v>
      </c>
      <c r="G36" s="9">
        <f>E36+G35</f>
        <v>100</v>
      </c>
      <c r="H36" s="9">
        <f>G36/A$23</f>
        <v>1</v>
      </c>
    </row>
  </sheetData>
  <mergeCells count="8">
    <mergeCell ref="A17:C17"/>
    <mergeCell ref="A18:C18"/>
    <mergeCell ref="A19:C19"/>
    <mergeCell ref="A12:C12"/>
    <mergeCell ref="A13:C13"/>
    <mergeCell ref="A14:C14"/>
    <mergeCell ref="A15:C15"/>
    <mergeCell ref="A16:C16"/>
  </mergeCells>
  <pageMargins left="0.70866141732283472" right="0.70866141732283472" top="0.74803149606299213" bottom="0.74803149606299213" header="0.31496062992125984" footer="0.31496062992125984"/>
  <pageSetup paperSize="9" scale="55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8"/>
  <sheetViews>
    <sheetView workbookViewId="0">
      <selection activeCell="T39" sqref="T39"/>
    </sheetView>
  </sheetViews>
  <sheetFormatPr defaultRowHeight="15" x14ac:dyDescent="0.25"/>
  <cols>
    <col min="1" max="6" width="20.7109375" customWidth="1"/>
    <col min="11" max="11" width="18.5703125" customWidth="1"/>
    <col min="12" max="12" width="15.28515625" customWidth="1"/>
    <col min="14" max="14" width="13.140625" customWidth="1"/>
    <col min="16" max="16" width="12.5703125" customWidth="1"/>
    <col min="18" max="18" width="12.7109375" customWidth="1"/>
    <col min="20" max="20" width="13.28515625" customWidth="1"/>
  </cols>
  <sheetData>
    <row r="1" spans="1:2" ht="48" customHeight="1" x14ac:dyDescent="0.25">
      <c r="A1" s="18" t="s">
        <v>35</v>
      </c>
      <c r="B1" s="19" t="s">
        <v>36</v>
      </c>
    </row>
    <row r="2" spans="1:2" ht="15.75" thickBot="1" x14ac:dyDescent="0.3">
      <c r="A2" s="16">
        <f>Лист3!D12</f>
        <v>45.072299900000019</v>
      </c>
      <c r="B2" s="17">
        <f>Лист3!D14</f>
        <v>3.8661407489152828</v>
      </c>
    </row>
    <row r="3" spans="1:2" x14ac:dyDescent="0.25">
      <c r="A3" s="15"/>
      <c r="B3" s="15"/>
    </row>
    <row r="4" spans="1:2" ht="30" customHeight="1" x14ac:dyDescent="0.25">
      <c r="A4" s="60" t="s">
        <v>37</v>
      </c>
      <c r="B4" s="60"/>
    </row>
    <row r="5" spans="1:2" x14ac:dyDescent="0.25">
      <c r="A5" s="2" t="s">
        <v>41</v>
      </c>
      <c r="B5" s="3">
        <f>A2</f>
        <v>45.072299900000019</v>
      </c>
    </row>
    <row r="6" spans="1:2" x14ac:dyDescent="0.25">
      <c r="A6" s="2" t="s">
        <v>42</v>
      </c>
      <c r="B6" s="3">
        <f>B2</f>
        <v>3.8661407489152828</v>
      </c>
    </row>
    <row r="7" spans="1:2" ht="32.25" customHeight="1" x14ac:dyDescent="0.25">
      <c r="A7" s="60" t="s">
        <v>38</v>
      </c>
      <c r="B7" s="60"/>
    </row>
    <row r="8" spans="1:2" x14ac:dyDescent="0.25">
      <c r="A8" s="2" t="s">
        <v>39</v>
      </c>
      <c r="B8" s="3">
        <f>(A2/B2)^2</f>
        <v>135.91397595423993</v>
      </c>
    </row>
    <row r="9" spans="1:2" x14ac:dyDescent="0.25">
      <c r="A9" s="2" t="s">
        <v>40</v>
      </c>
      <c r="B9" s="3">
        <f>B2*B2/A2</f>
        <v>0.33162373172848048</v>
      </c>
    </row>
    <row r="10" spans="1:2" ht="29.25" customHeight="1" x14ac:dyDescent="0.25">
      <c r="A10" s="61" t="s">
        <v>43</v>
      </c>
      <c r="B10" s="61"/>
    </row>
    <row r="11" spans="1:2" x14ac:dyDescent="0.25">
      <c r="A11" s="20" t="s">
        <v>44</v>
      </c>
      <c r="B11" s="3">
        <f>A2-B2*SQRT(3)</f>
        <v>38.375947693666362</v>
      </c>
    </row>
    <row r="12" spans="1:2" x14ac:dyDescent="0.25">
      <c r="A12" s="20" t="s">
        <v>45</v>
      </c>
      <c r="B12" s="3">
        <f>A2+B2*SQRT(3)</f>
        <v>51.768652106333676</v>
      </c>
    </row>
    <row r="13" spans="1:2" ht="29.25" customHeight="1" x14ac:dyDescent="0.25">
      <c r="A13" s="62"/>
      <c r="B13" s="62"/>
    </row>
    <row r="14" spans="1:2" x14ac:dyDescent="0.25">
      <c r="A14" s="38"/>
      <c r="B14" s="39"/>
    </row>
    <row r="20" spans="1:21" ht="44.25" customHeight="1" x14ac:dyDescent="0.25">
      <c r="A20" s="22" t="s">
        <v>30</v>
      </c>
      <c r="B20" s="22" t="s">
        <v>46</v>
      </c>
      <c r="C20" s="22" t="s">
        <v>47</v>
      </c>
      <c r="D20" s="22" t="s">
        <v>48</v>
      </c>
      <c r="E20" s="35" t="s">
        <v>49</v>
      </c>
      <c r="F20" s="36"/>
    </row>
    <row r="21" spans="1:21" ht="15.75" thickBot="1" x14ac:dyDescent="0.3">
      <c r="A21" s="21">
        <f>Лист3!D26</f>
        <v>31</v>
      </c>
      <c r="B21" s="46">
        <f>Лист3!F26/Лист3!F$23</f>
        <v>0</v>
      </c>
      <c r="C21" s="46">
        <f>NORMDIST(A21,B$5,B$6,FALSE)</f>
        <v>1.369945567643076E-4</v>
      </c>
      <c r="D21" s="46">
        <f>GAMMADIST(A21,B$8,B$9,FALSE)</f>
        <v>3.2542543005290961E-5</v>
      </c>
      <c r="E21" s="47">
        <f>IF(A21&lt;B$11,0,IF(A21&lt;=B$12,1/(B$12-B$11),0))</f>
        <v>0</v>
      </c>
      <c r="F21" s="37"/>
    </row>
    <row r="22" spans="1:21" ht="21.75" customHeight="1" thickBot="1" x14ac:dyDescent="0.3">
      <c r="A22" s="21">
        <f>Лист3!D27</f>
        <v>33</v>
      </c>
      <c r="B22" s="46">
        <f>Лист3!F27/Лист3!F$23</f>
        <v>0</v>
      </c>
      <c r="C22" s="46">
        <f t="shared" ref="C22:C31" si="0">NORMDIST(A22,B$5,B$6,FALSE)</f>
        <v>7.87678233479005E-4</v>
      </c>
      <c r="D22" s="46">
        <f t="shared" ref="D22:D31" si="1">GAMMADIST(A22,B$8,B$9,FALSE)</f>
        <v>3.601377931396327E-4</v>
      </c>
      <c r="E22" s="47">
        <f t="shared" ref="E22:E31" si="2">IF(A22&lt;B$11,0,IF(A22&lt;=B$12,1/(B$12-B$11),0))</f>
        <v>0</v>
      </c>
      <c r="F22" s="37"/>
      <c r="K22" s="28" t="s">
        <v>55</v>
      </c>
      <c r="L22" s="29">
        <f>CHIINV(0.05,3)</f>
        <v>7.8147279032511792</v>
      </c>
    </row>
    <row r="23" spans="1:21" x14ac:dyDescent="0.25">
      <c r="A23" s="21">
        <f>Лист3!D28</f>
        <v>35</v>
      </c>
      <c r="B23" s="46">
        <f>Лист3!F28/Лист3!F$23</f>
        <v>1.4999999999999999E-2</v>
      </c>
      <c r="C23" s="46">
        <f t="shared" si="0"/>
        <v>3.4655503020485901E-3</v>
      </c>
      <c r="D23" s="46">
        <f t="shared" si="1"/>
        <v>2.4259077222995753E-3</v>
      </c>
      <c r="E23" s="47">
        <f t="shared" si="2"/>
        <v>0</v>
      </c>
      <c r="F23" s="37"/>
    </row>
    <row r="24" spans="1:21" x14ac:dyDescent="0.25">
      <c r="A24" s="21">
        <f>Лист3!D29</f>
        <v>37</v>
      </c>
      <c r="B24" s="46">
        <f>Лист3!F29/Лист3!F$23</f>
        <v>1.4999999999999999E-2</v>
      </c>
      <c r="C24" s="46">
        <f t="shared" si="0"/>
        <v>1.1667381512973654E-2</v>
      </c>
      <c r="D24" s="46">
        <f t="shared" si="1"/>
        <v>1.0511016156491245E-2</v>
      </c>
      <c r="E24" s="47">
        <f t="shared" si="2"/>
        <v>0</v>
      </c>
      <c r="F24" s="37"/>
    </row>
    <row r="25" spans="1:21" ht="15.75" x14ac:dyDescent="0.25">
      <c r="A25" s="21">
        <f>Лист3!D30</f>
        <v>39</v>
      </c>
      <c r="B25" s="46">
        <f>Лист3!F30/Лист3!F$23</f>
        <v>3.5000000000000003E-2</v>
      </c>
      <c r="C25" s="46">
        <f t="shared" si="0"/>
        <v>3.0057469907612381E-2</v>
      </c>
      <c r="D25" s="46">
        <f t="shared" si="1"/>
        <v>3.0687879994023049E-2</v>
      </c>
      <c r="E25" s="47">
        <f t="shared" si="2"/>
        <v>7.4667518164155344E-2</v>
      </c>
      <c r="F25" s="37"/>
      <c r="K25" s="23"/>
      <c r="L25" s="23"/>
      <c r="M25" s="23"/>
      <c r="N25" s="57" t="s">
        <v>50</v>
      </c>
      <c r="O25" s="57"/>
      <c r="P25" s="57" t="s">
        <v>52</v>
      </c>
      <c r="Q25" s="57"/>
      <c r="R25" s="57" t="s">
        <v>53</v>
      </c>
      <c r="S25" s="57"/>
    </row>
    <row r="26" spans="1:21" ht="25.5" customHeight="1" x14ac:dyDescent="0.25">
      <c r="A26" s="21">
        <f>Лист3!D31</f>
        <v>41</v>
      </c>
      <c r="B26" s="46">
        <f>Лист3!F31/Лист3!F$23</f>
        <v>4.4999999999999998E-2</v>
      </c>
      <c r="C26" s="46">
        <f t="shared" si="0"/>
        <v>5.925285384552631E-2</v>
      </c>
      <c r="D26" s="46">
        <f t="shared" si="1"/>
        <v>6.280539620947978E-2</v>
      </c>
      <c r="E26" s="47">
        <f t="shared" si="2"/>
        <v>7.4667518164155344E-2</v>
      </c>
      <c r="F26" s="37"/>
      <c r="K26" s="24" t="s">
        <v>28</v>
      </c>
      <c r="L26" s="24" t="s">
        <v>29</v>
      </c>
      <c r="M26" s="24" t="s">
        <v>31</v>
      </c>
      <c r="N26" s="24" t="s">
        <v>51</v>
      </c>
      <c r="O26" s="24"/>
      <c r="P26" s="24" t="s">
        <v>51</v>
      </c>
      <c r="Q26" s="24"/>
      <c r="R26" s="33" t="s">
        <v>51</v>
      </c>
      <c r="S26" s="24"/>
    </row>
    <row r="27" spans="1:21" x14ac:dyDescent="0.25">
      <c r="A27" s="21">
        <f>Лист3!D32</f>
        <v>43</v>
      </c>
      <c r="B27" s="46">
        <f>Лист3!F32/Лист3!F$23</f>
        <v>4.4999999999999998E-2</v>
      </c>
      <c r="C27" s="46">
        <f t="shared" si="0"/>
        <v>8.938074158320243E-2</v>
      </c>
      <c r="D27" s="46">
        <f t="shared" si="1"/>
        <v>9.3204777621167689E-2</v>
      </c>
      <c r="E27" s="47">
        <f t="shared" si="2"/>
        <v>7.4667518164155344E-2</v>
      </c>
      <c r="F27" s="37"/>
      <c r="K27" s="26">
        <v>32</v>
      </c>
      <c r="L27" s="26">
        <v>40</v>
      </c>
      <c r="M27" s="26">
        <v>11</v>
      </c>
      <c r="N27" s="26">
        <f t="shared" ref="N27:N32" si="3">NORMDIST(L27,B$5,B$6,TRUE)-NORMDIST(K27,B$5,B$6,TRUE)</f>
        <v>9.440260258757667E-2</v>
      </c>
      <c r="O27" s="26">
        <f t="shared" ref="O27:O32" si="4">(M27-100*N27)^2/(100*N27)</f>
        <v>0.25770349479018029</v>
      </c>
      <c r="P27" s="26">
        <f t="shared" ref="P27:P32" si="5">GAMMADIST(L27,B$8,B$9,TRUE)-GAMMADIST(K27,B$8,B$9,TRUE)</f>
        <v>9.0713781767847224E-2</v>
      </c>
      <c r="Q27" s="26">
        <f t="shared" ref="Q27:Q32" si="6">(M27-100*P27)^2/(100*P27)</f>
        <v>0.41003495439108628</v>
      </c>
      <c r="R27" s="26">
        <f t="shared" ref="R27:R32" si="7">IF(L27&lt;B$11,0,IF(L27&lt;=B$12,(L27-B$11)/(B$12-B$11),1))-IF(K27&lt;B$11,0,IF(K27&lt;=B$12,(K27-B$11)/(B$12-B$11),1))</f>
        <v>0.12126395508270531</v>
      </c>
      <c r="S27" s="26">
        <f t="shared" ref="S27:S32" si="8">(M27-100*R27)^2/(100*R27)</f>
        <v>0.10462852215126024</v>
      </c>
    </row>
    <row r="28" spans="1:21" x14ac:dyDescent="0.25">
      <c r="A28" s="21">
        <f>Лист3!D33</f>
        <v>45</v>
      </c>
      <c r="B28" s="46">
        <f>Лист3!F33/Лист3!F$23</f>
        <v>0.09</v>
      </c>
      <c r="C28" s="46">
        <f t="shared" si="0"/>
        <v>0.10317072073197874</v>
      </c>
      <c r="D28" s="46">
        <f t="shared" si="1"/>
        <v>0.10327312266112414</v>
      </c>
      <c r="E28" s="47">
        <f t="shared" si="2"/>
        <v>7.4667518164155344E-2</v>
      </c>
      <c r="F28" s="37"/>
      <c r="K28" s="23">
        <v>40</v>
      </c>
      <c r="L28" s="23">
        <v>42</v>
      </c>
      <c r="M28" s="23">
        <v>9</v>
      </c>
      <c r="N28" s="23">
        <f t="shared" si="3"/>
        <v>0.11863979109689322</v>
      </c>
      <c r="O28" s="23">
        <f t="shared" si="4"/>
        <v>0.69136807009698453</v>
      </c>
      <c r="P28" s="23">
        <f t="shared" si="5"/>
        <v>0.1255075574247223</v>
      </c>
      <c r="Q28" s="23">
        <f t="shared" si="6"/>
        <v>1.0045503714197881</v>
      </c>
      <c r="R28" s="23">
        <f t="shared" si="7"/>
        <v>0.14933503632831063</v>
      </c>
      <c r="S28" s="23">
        <f t="shared" si="8"/>
        <v>2.3575489199613275</v>
      </c>
    </row>
    <row r="29" spans="1:21" x14ac:dyDescent="0.25">
      <c r="A29" s="21">
        <f>Лист3!D34</f>
        <v>47</v>
      </c>
      <c r="B29" s="46">
        <f>Лист3!F34/Лист3!F$23</f>
        <v>0.13</v>
      </c>
      <c r="C29" s="46">
        <f t="shared" si="0"/>
        <v>9.1126943738778665E-2</v>
      </c>
      <c r="D29" s="46">
        <f t="shared" si="1"/>
        <v>8.7636276831882506E-2</v>
      </c>
      <c r="E29" s="47">
        <f t="shared" si="2"/>
        <v>7.4667518164155344E-2</v>
      </c>
      <c r="F29" s="37"/>
      <c r="K29" s="40">
        <v>42</v>
      </c>
      <c r="L29" s="40">
        <v>44</v>
      </c>
      <c r="M29" s="40">
        <v>9</v>
      </c>
      <c r="N29" s="23">
        <f t="shared" si="3"/>
        <v>0.17734991894528357</v>
      </c>
      <c r="O29" s="23">
        <f t="shared" si="4"/>
        <v>4.3022339029665062</v>
      </c>
      <c r="P29" s="23">
        <f t="shared" si="5"/>
        <v>0.18462265872520708</v>
      </c>
      <c r="Q29" s="23">
        <f t="shared" si="6"/>
        <v>4.8495930055656622</v>
      </c>
      <c r="R29" s="23">
        <f t="shared" si="7"/>
        <v>0.14933503632831069</v>
      </c>
      <c r="S29" s="23">
        <f t="shared" si="8"/>
        <v>2.3575489199613311</v>
      </c>
    </row>
    <row r="30" spans="1:21" x14ac:dyDescent="0.25">
      <c r="A30" s="21">
        <f>Лист3!D35</f>
        <v>49</v>
      </c>
      <c r="B30" s="46">
        <f>Лист3!F35/Лист3!F$23</f>
        <v>0.11</v>
      </c>
      <c r="C30" s="46">
        <f t="shared" si="0"/>
        <v>6.1590676605547227E-2</v>
      </c>
      <c r="D30" s="46">
        <f t="shared" si="1"/>
        <v>5.8235359457964084E-2</v>
      </c>
      <c r="E30" s="47">
        <f t="shared" si="2"/>
        <v>7.4667518164155344E-2</v>
      </c>
      <c r="F30" s="37"/>
      <c r="K30" s="40">
        <v>44</v>
      </c>
      <c r="L30" s="40">
        <v>46</v>
      </c>
      <c r="M30" s="40">
        <v>18</v>
      </c>
      <c r="N30" s="23">
        <f t="shared" si="3"/>
        <v>0.20406433160040371</v>
      </c>
      <c r="O30" s="23">
        <f t="shared" si="4"/>
        <v>0.28377916455687124</v>
      </c>
      <c r="P30" s="23">
        <f t="shared" si="5"/>
        <v>0.20428500478811557</v>
      </c>
      <c r="Q30" s="23">
        <f t="shared" si="6"/>
        <v>0.2886954224420421</v>
      </c>
      <c r="R30" s="23">
        <f t="shared" si="7"/>
        <v>0.14933503632831069</v>
      </c>
      <c r="S30" s="23">
        <f t="shared" si="8"/>
        <v>0.62968478135211514</v>
      </c>
    </row>
    <row r="31" spans="1:21" x14ac:dyDescent="0.25">
      <c r="A31" s="21">
        <f>Лист3!D36</f>
        <v>51</v>
      </c>
      <c r="B31" s="46">
        <f>Лист3!F36/Лист3!F$23</f>
        <v>1.4999999999999999E-2</v>
      </c>
      <c r="C31" s="46">
        <f t="shared" si="0"/>
        <v>3.1853779897800458E-2</v>
      </c>
      <c r="D31" s="46">
        <f t="shared" si="1"/>
        <v>3.0902590113362112E-2</v>
      </c>
      <c r="E31" s="46">
        <f t="shared" si="2"/>
        <v>7.4667518164155344E-2</v>
      </c>
      <c r="K31" s="40">
        <v>46</v>
      </c>
      <c r="L31" s="40">
        <v>48</v>
      </c>
      <c r="M31" s="40">
        <v>26</v>
      </c>
      <c r="N31" s="23">
        <f t="shared" si="3"/>
        <v>0.1807375280870841</v>
      </c>
      <c r="O31" s="23">
        <f t="shared" si="4"/>
        <v>3.4760569762350024</v>
      </c>
      <c r="P31" s="23">
        <f t="shared" si="5"/>
        <v>0.17410557973900687</v>
      </c>
      <c r="Q31" s="23">
        <f t="shared" si="6"/>
        <v>4.2375732259884389</v>
      </c>
      <c r="R31" s="23">
        <f t="shared" si="7"/>
        <v>0.14933503632831069</v>
      </c>
      <c r="S31" s="23">
        <f t="shared" si="8"/>
        <v>8.2008445476465841</v>
      </c>
    </row>
    <row r="32" spans="1:21" ht="18" customHeight="1" thickBot="1" x14ac:dyDescent="0.3">
      <c r="K32" s="40">
        <v>48</v>
      </c>
      <c r="L32" s="40">
        <v>52</v>
      </c>
      <c r="M32" s="40">
        <v>25</v>
      </c>
      <c r="N32" s="23">
        <f t="shared" si="3"/>
        <v>0.18786974314909333</v>
      </c>
      <c r="O32" s="26">
        <f t="shared" si="4"/>
        <v>2.0547048990726555</v>
      </c>
      <c r="P32" s="40">
        <f t="shared" si="5"/>
        <v>0.17937466229070809</v>
      </c>
      <c r="Q32" s="45">
        <f t="shared" si="6"/>
        <v>2.7807374034063428</v>
      </c>
      <c r="R32" s="40">
        <f t="shared" si="7"/>
        <v>0.28139589960405198</v>
      </c>
      <c r="S32" s="45">
        <f t="shared" si="8"/>
        <v>0.35029028970737591</v>
      </c>
      <c r="T32" s="58"/>
      <c r="U32" s="58"/>
    </row>
    <row r="33" spans="11:23" ht="16.5" customHeight="1" thickBot="1" x14ac:dyDescent="0.3">
      <c r="K33" s="15"/>
      <c r="L33" s="15"/>
      <c r="M33" s="15"/>
      <c r="N33" s="15"/>
      <c r="O33" s="27">
        <f>SUM(O27:O32)</f>
        <v>11.0658465077182</v>
      </c>
      <c r="P33" s="15"/>
      <c r="Q33" s="27">
        <f>SUM(Q27:Q32)</f>
        <v>13.57118438321336</v>
      </c>
      <c r="R33" s="15"/>
      <c r="S33" s="27">
        <f>SUM(S27:S32)</f>
        <v>14.000545980779993</v>
      </c>
      <c r="T33" s="34"/>
      <c r="U33" s="34"/>
    </row>
    <row r="34" spans="11:23" x14ac:dyDescent="0.25">
      <c r="T34" s="25"/>
      <c r="U34" s="25"/>
    </row>
    <row r="35" spans="11:23" x14ac:dyDescent="0.25">
      <c r="T35" s="25"/>
      <c r="U35" s="25"/>
    </row>
    <row r="36" spans="11:23" x14ac:dyDescent="0.25">
      <c r="T36" s="25"/>
      <c r="U36" s="25"/>
    </row>
    <row r="37" spans="11:23" ht="27" customHeight="1" x14ac:dyDescent="0.25">
      <c r="K37" s="59" t="s">
        <v>56</v>
      </c>
      <c r="L37" s="59"/>
      <c r="M37" s="59"/>
      <c r="N37" s="59"/>
      <c r="O37" s="59"/>
      <c r="P37" s="59"/>
      <c r="Q37" s="51"/>
      <c r="R37" s="51"/>
      <c r="S37" s="51"/>
      <c r="T37" s="52"/>
      <c r="U37" s="52"/>
      <c r="V37" s="51"/>
      <c r="W37" s="51"/>
    </row>
    <row r="38" spans="11:23" x14ac:dyDescent="0.25">
      <c r="K38" s="59"/>
      <c r="L38" s="59"/>
      <c r="M38" s="59"/>
      <c r="N38" s="59"/>
      <c r="O38" s="59"/>
      <c r="P38" s="59"/>
      <c r="Q38" s="25"/>
      <c r="R38" s="25"/>
      <c r="S38" s="25"/>
      <c r="T38" s="25"/>
      <c r="U38" s="25"/>
    </row>
    <row r="39" spans="11:23" ht="21.75" customHeight="1" x14ac:dyDescent="0.25"/>
    <row r="41" spans="11:23" ht="15" customHeight="1" x14ac:dyDescent="0.35"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</row>
    <row r="42" spans="11:23" ht="18" customHeight="1" x14ac:dyDescent="0.35">
      <c r="L42" s="48"/>
      <c r="M42" s="48"/>
      <c r="N42" s="48"/>
      <c r="O42" s="48"/>
      <c r="P42" s="48"/>
      <c r="Q42" s="48"/>
      <c r="R42" s="48"/>
      <c r="S42" s="48"/>
      <c r="T42" s="48"/>
      <c r="U42" s="48"/>
    </row>
    <row r="49" spans="10:57" x14ac:dyDescent="0.25">
      <c r="J49" s="15"/>
      <c r="K49" s="49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spans="10:57" x14ac:dyDescent="0.25"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spans="10:57" x14ac:dyDescent="0.25"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10:57" x14ac:dyDescent="0.25">
      <c r="J52" s="15"/>
      <c r="K52" s="63"/>
      <c r="L52" s="63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15"/>
    </row>
    <row r="53" spans="10:57" x14ac:dyDescent="0.25"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</row>
    <row r="54" spans="10:57" x14ac:dyDescent="0.25">
      <c r="J54" s="15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15"/>
    </row>
    <row r="78" spans="13:13" x14ac:dyDescent="0.25">
      <c r="M78" t="s">
        <v>54</v>
      </c>
    </row>
  </sheetData>
  <mergeCells count="11">
    <mergeCell ref="A4:B4"/>
    <mergeCell ref="A7:B7"/>
    <mergeCell ref="A10:B10"/>
    <mergeCell ref="A13:B13"/>
    <mergeCell ref="K52:L52"/>
    <mergeCell ref="M52:BD52"/>
    <mergeCell ref="N25:O25"/>
    <mergeCell ref="P25:Q25"/>
    <mergeCell ref="R25:S25"/>
    <mergeCell ref="T32:U32"/>
    <mergeCell ref="K37:P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2023-03-21T10:01:22Z</dcterms:modified>
</cp:coreProperties>
</file>