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3.1" sheetId="6" r:id="rId1"/>
    <sheet name="3.2" sheetId="7" r:id="rId2"/>
    <sheet name="3.5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  <c r="D26" i="8"/>
  <c r="E26" i="8"/>
  <c r="F26" i="8"/>
  <c r="B26" i="8"/>
  <c r="C25" i="8"/>
  <c r="D25" i="8"/>
  <c r="E25" i="8"/>
  <c r="F25" i="8"/>
  <c r="B25" i="8"/>
  <c r="C24" i="8"/>
  <c r="D24" i="8"/>
  <c r="E24" i="8"/>
  <c r="F24" i="8"/>
  <c r="B24" i="8"/>
  <c r="B27" i="7"/>
  <c r="B31" i="7" s="1"/>
  <c r="B19" i="8"/>
  <c r="B18" i="8"/>
  <c r="B16" i="8"/>
  <c r="C52" i="7"/>
  <c r="D52" i="7"/>
  <c r="E52" i="7"/>
  <c r="F52" i="7"/>
  <c r="G52" i="7"/>
  <c r="H52" i="7"/>
  <c r="I52" i="7"/>
  <c r="J52" i="7"/>
  <c r="K52" i="7"/>
  <c r="B52" i="7"/>
  <c r="C43" i="7"/>
  <c r="D43" i="7"/>
  <c r="E43" i="7"/>
  <c r="F43" i="7"/>
  <c r="G43" i="7"/>
  <c r="H43" i="7"/>
  <c r="I43" i="7"/>
  <c r="J43" i="7"/>
  <c r="K43" i="7"/>
  <c r="B43" i="7"/>
  <c r="C34" i="7"/>
  <c r="D34" i="7"/>
  <c r="E34" i="7"/>
  <c r="F34" i="7"/>
  <c r="G34" i="7"/>
  <c r="H34" i="7"/>
  <c r="I34" i="7"/>
  <c r="J34" i="7"/>
  <c r="K34" i="7"/>
  <c r="B34" i="7"/>
  <c r="B53" i="7"/>
  <c r="N50" i="7" s="1"/>
  <c r="B47" i="7"/>
  <c r="B49" i="7" s="1"/>
  <c r="B44" i="7"/>
  <c r="N41" i="7" s="1"/>
  <c r="B38" i="7"/>
  <c r="B40" i="7" s="1"/>
  <c r="B35" i="7"/>
  <c r="B26" i="7"/>
  <c r="E24" i="7"/>
  <c r="I23" i="7"/>
  <c r="E23" i="7"/>
  <c r="K22" i="7"/>
  <c r="K23" i="7" s="1"/>
  <c r="J22" i="7"/>
  <c r="J23" i="7" s="1"/>
  <c r="I22" i="7"/>
  <c r="I24" i="7" s="1"/>
  <c r="H22" i="7"/>
  <c r="H23" i="7" s="1"/>
  <c r="G22" i="7"/>
  <c r="G23" i="7" s="1"/>
  <c r="F22" i="7"/>
  <c r="F23" i="7" s="1"/>
  <c r="E22" i="7"/>
  <c r="D22" i="7"/>
  <c r="D23" i="7" s="1"/>
  <c r="C22" i="7"/>
  <c r="C24" i="7" s="1"/>
  <c r="B22" i="7"/>
  <c r="B12" i="6"/>
  <c r="B13" i="6"/>
  <c r="B26" i="6"/>
  <c r="B14" i="6"/>
  <c r="C25" i="6"/>
  <c r="D25" i="6"/>
  <c r="E25" i="6"/>
  <c r="F25" i="6"/>
  <c r="G25" i="6"/>
  <c r="H25" i="6"/>
  <c r="I25" i="6"/>
  <c r="J25" i="6"/>
  <c r="K25" i="6"/>
  <c r="B25" i="6"/>
  <c r="C23" i="6"/>
  <c r="D23" i="6"/>
  <c r="E23" i="6"/>
  <c r="F23" i="6"/>
  <c r="G23" i="6"/>
  <c r="H23" i="6"/>
  <c r="I23" i="6"/>
  <c r="J23" i="6"/>
  <c r="K23" i="6"/>
  <c r="B23" i="6"/>
  <c r="C24" i="6"/>
  <c r="D24" i="6"/>
  <c r="E24" i="6"/>
  <c r="F24" i="6"/>
  <c r="G24" i="6"/>
  <c r="H24" i="6"/>
  <c r="I24" i="6"/>
  <c r="J24" i="6"/>
  <c r="K24" i="6"/>
  <c r="B24" i="6"/>
  <c r="N32" i="7" l="1"/>
  <c r="B24" i="7"/>
  <c r="B23" i="7"/>
  <c r="D24" i="7"/>
  <c r="C23" i="7"/>
  <c r="F24" i="7"/>
  <c r="G24" i="7"/>
  <c r="H24" i="7"/>
  <c r="J24" i="7"/>
  <c r="K24" i="7"/>
</calcChain>
</file>

<file path=xl/sharedStrings.xml><?xml version="1.0" encoding="utf-8"?>
<sst xmlns="http://schemas.openxmlformats.org/spreadsheetml/2006/main" count="61" uniqueCount="33">
  <si>
    <t>λ</t>
  </si>
  <si>
    <t>n</t>
  </si>
  <si>
    <t>Tв, час</t>
  </si>
  <si>
    <t>t, час</t>
  </si>
  <si>
    <t>μi</t>
  </si>
  <si>
    <t xml:space="preserve">λi/μi </t>
  </si>
  <si>
    <t>λс</t>
  </si>
  <si>
    <t>номер элемента</t>
  </si>
  <si>
    <t>среднее время восстановления элемента</t>
  </si>
  <si>
    <t>время работы элемента</t>
  </si>
  <si>
    <t>P(t)</t>
  </si>
  <si>
    <t>вероятность безотказной работы элемента</t>
  </si>
  <si>
    <t>T</t>
  </si>
  <si>
    <t>Тв</t>
  </si>
  <si>
    <t>Кг</t>
  </si>
  <si>
    <t>наработка на отказ</t>
  </si>
  <si>
    <t>среднее время восстановления</t>
  </si>
  <si>
    <t>Коэффициент готовности</t>
  </si>
  <si>
    <t>λi</t>
  </si>
  <si>
    <t>λi*10^(-1)</t>
  </si>
  <si>
    <t>λi*10^(-2)</t>
  </si>
  <si>
    <t>Tв</t>
  </si>
  <si>
    <t>μ</t>
  </si>
  <si>
    <t>Для λi</t>
  </si>
  <si>
    <t>Точная:</t>
  </si>
  <si>
    <t>Погрешность</t>
  </si>
  <si>
    <t>Приближенная:</t>
  </si>
  <si>
    <t>Кгi</t>
  </si>
  <si>
    <t>Для λi*10^(-1)</t>
  </si>
  <si>
    <t>Для λi*10^(-2)</t>
  </si>
  <si>
    <t>%</t>
  </si>
  <si>
    <t>Вариант 6</t>
  </si>
  <si>
    <t>Exp(0,005)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</si>
</sst>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2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/>
    <xf numFmtId="167" fontId="0" fillId="0" borderId="1" xfId="0" applyNumberFormat="1" applyBorder="1"/>
    <xf numFmtId="0" fontId="0" fillId="0" borderId="5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Font="1" applyBorder="1"/>
    <xf numFmtId="165" fontId="0" fillId="0" borderId="19" xfId="0" applyNumberFormat="1" applyBorder="1"/>
    <xf numFmtId="0" fontId="0" fillId="0" borderId="18" xfId="0" applyFill="1" applyBorder="1"/>
    <xf numFmtId="0" fontId="0" fillId="0" borderId="7" xfId="0" applyFill="1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/>
    <xf numFmtId="0" fontId="1" fillId="0" borderId="1" xfId="0" applyFont="1" applyFill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Коэффициент готовности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'3.5'!$A$26</c:f>
              <c:strCache>
                <c:ptCount val="1"/>
                <c:pt idx="0">
                  <c:v>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'3.5'!$B$23:$F$23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'3.5'!$B$26:$F$26</c:f>
              <c:numCache>
                <c:formatCode>0.0000</c:formatCode>
                <c:ptCount val="5"/>
                <c:pt idx="0">
                  <c:v>0.94339622641509435</c:v>
                </c:pt>
                <c:pt idx="1">
                  <c:v>0.8928571428571429</c:v>
                </c:pt>
                <c:pt idx="2">
                  <c:v>0.84745762711864403</c:v>
                </c:pt>
                <c:pt idx="3">
                  <c:v>0.80645161290322576</c:v>
                </c:pt>
                <c:pt idx="4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4522-89AB-C23DFD50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349279"/>
        <c:axId val="2055344287"/>
      </c:lineChart>
      <c:catAx>
        <c:axId val="205534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44287"/>
        <c:crosses val="autoZero"/>
        <c:auto val="1"/>
        <c:lblAlgn val="ctr"/>
        <c:lblOffset val="100"/>
        <c:noMultiLvlLbl val="0"/>
      </c:catAx>
      <c:valAx>
        <c:axId val="20553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492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1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114300</xdr:rowOff>
    </xdr:from>
    <xdr:to>
      <xdr:col>11</xdr:col>
      <xdr:colOff>84901</xdr:colOff>
      <xdr:row>5</xdr:row>
      <xdr:rowOff>47514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14300"/>
          <a:ext cx="6590476" cy="88571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85725</xdr:colOff>
      <xdr:row>14</xdr:row>
      <xdr:rowOff>123825</xdr:rowOff>
    </xdr:from>
    <xdr:to>
      <xdr:col>3</xdr:col>
      <xdr:colOff>152163</xdr:colOff>
      <xdr:row>21</xdr:row>
      <xdr:rowOff>56990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819400"/>
          <a:ext cx="1895238" cy="1276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</xdr:col>
      <xdr:colOff>209550</xdr:colOff>
      <xdr:row>19</xdr:row>
      <xdr:rowOff>19050</xdr:rowOff>
    </xdr:from>
    <xdr:to>
      <xdr:col>6</xdr:col>
      <xdr:colOff>371302</xdr:colOff>
      <xdr:row>21</xdr:row>
      <xdr:rowOff>19002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7950" y="3676650"/>
          <a:ext cx="1380952" cy="3809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11</xdr:col>
      <xdr:colOff>542058</xdr:colOff>
      <xdr:row>18</xdr:row>
      <xdr:rowOff>66251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4775"/>
          <a:ext cx="6933333" cy="33904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oneCellAnchor>
    <xdr:from>
      <xdr:col>5</xdr:col>
      <xdr:colOff>180975</xdr:colOff>
      <xdr:row>34</xdr:row>
      <xdr:rowOff>95250</xdr:rowOff>
    </xdr:from>
    <xdr:ext cx="65" cy="172227"/>
    <xdr:sp macro="" textlink="">
      <xdr:nvSpPr>
        <xdr:cNvPr id="5" name="TextBox 4"/>
        <xdr:cNvSpPr txBox="1"/>
      </xdr:nvSpPr>
      <xdr:spPr>
        <a:xfrm>
          <a:off x="3228975" y="51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180975</xdr:colOff>
      <xdr:row>43</xdr:row>
      <xdr:rowOff>95250</xdr:rowOff>
    </xdr:from>
    <xdr:ext cx="65" cy="172227"/>
    <xdr:sp macro="" textlink="">
      <xdr:nvSpPr>
        <xdr:cNvPr id="8" name="TextBox 7"/>
        <xdr:cNvSpPr txBox="1"/>
      </xdr:nvSpPr>
      <xdr:spPr>
        <a:xfrm>
          <a:off x="3228975" y="683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180975</xdr:colOff>
      <xdr:row>52</xdr:row>
      <xdr:rowOff>95250</xdr:rowOff>
    </xdr:from>
    <xdr:ext cx="65" cy="172227"/>
    <xdr:sp macro="" textlink="">
      <xdr:nvSpPr>
        <xdr:cNvPr id="9" name="TextBox 8"/>
        <xdr:cNvSpPr txBox="1"/>
      </xdr:nvSpPr>
      <xdr:spPr>
        <a:xfrm>
          <a:off x="3228975" y="857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12</xdr:col>
      <xdr:colOff>0</xdr:colOff>
      <xdr:row>33</xdr:row>
      <xdr:rowOff>161925</xdr:rowOff>
    </xdr:from>
    <xdr:to>
      <xdr:col>14</xdr:col>
      <xdr:colOff>571236</xdr:colOff>
      <xdr:row>37</xdr:row>
      <xdr:rowOff>57065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457950"/>
          <a:ext cx="2114286" cy="676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15</xdr:col>
      <xdr:colOff>76200</xdr:colOff>
      <xdr:row>32</xdr:row>
      <xdr:rowOff>180975</xdr:rowOff>
    </xdr:from>
    <xdr:to>
      <xdr:col>17</xdr:col>
      <xdr:colOff>599857</xdr:colOff>
      <xdr:row>38</xdr:row>
      <xdr:rowOff>190354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6286500"/>
          <a:ext cx="1742857" cy="117142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10</xdr:col>
      <xdr:colOff>361143</xdr:colOff>
      <xdr:row>7</xdr:row>
      <xdr:rowOff>9370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6457143" cy="123809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114300</xdr:colOff>
      <xdr:row>7</xdr:row>
      <xdr:rowOff>133350</xdr:rowOff>
    </xdr:from>
    <xdr:to>
      <xdr:col>10</xdr:col>
      <xdr:colOff>418286</xdr:colOff>
      <xdr:row>11</xdr:row>
      <xdr:rowOff>104683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466850"/>
          <a:ext cx="6514286" cy="73333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581025</xdr:colOff>
      <xdr:row>13</xdr:row>
      <xdr:rowOff>152400</xdr:rowOff>
    </xdr:from>
    <xdr:to>
      <xdr:col>5</xdr:col>
      <xdr:colOff>314130</xdr:colOff>
      <xdr:row>16</xdr:row>
      <xdr:rowOff>190424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525" y="2628900"/>
          <a:ext cx="1561905" cy="6095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590550</xdr:colOff>
      <xdr:row>17</xdr:row>
      <xdr:rowOff>47625</xdr:rowOff>
    </xdr:from>
    <xdr:to>
      <xdr:col>4</xdr:col>
      <xdr:colOff>323731</xdr:colOff>
      <xdr:row>19</xdr:row>
      <xdr:rowOff>190435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4050" y="3286125"/>
          <a:ext cx="952381" cy="52381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7</xdr:col>
      <xdr:colOff>504825</xdr:colOff>
      <xdr:row>21</xdr:row>
      <xdr:rowOff>47625</xdr:rowOff>
    </xdr:from>
    <xdr:to>
      <xdr:col>14</xdr:col>
      <xdr:colOff>485775</xdr:colOff>
      <xdr:row>33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26"/>
  <sheetViews>
    <sheetView workbookViewId="0">
      <selection activeCell="I18" sqref="I18"/>
    </sheetView>
  </sheetViews>
  <sheetFormatPr defaultRowHeight="15" x14ac:dyDescent="0.25"/>
  <sheetData>
    <row r="6" spans="1:17" ht="15.75" thickBot="1" x14ac:dyDescent="0.3"/>
    <row r="7" spans="1:17" x14ac:dyDescent="0.25">
      <c r="A7" s="1" t="s">
        <v>1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M7" s="11" t="s">
        <v>7</v>
      </c>
      <c r="N7" s="12"/>
      <c r="O7" s="12"/>
      <c r="P7" s="12"/>
      <c r="Q7" s="13"/>
    </row>
    <row r="8" spans="1:17" x14ac:dyDescent="0.25">
      <c r="A8" s="1" t="s">
        <v>2</v>
      </c>
      <c r="B8" s="1">
        <v>4</v>
      </c>
      <c r="C8" s="1">
        <v>6.5</v>
      </c>
      <c r="D8" s="1">
        <v>8.5</v>
      </c>
      <c r="E8" s="1">
        <v>12</v>
      </c>
      <c r="F8" s="1">
        <v>3.8</v>
      </c>
      <c r="G8" s="1">
        <v>7.3</v>
      </c>
      <c r="H8" s="1">
        <v>2.4</v>
      </c>
      <c r="I8" s="1">
        <v>8</v>
      </c>
      <c r="J8" s="1">
        <v>7</v>
      </c>
      <c r="K8" s="1">
        <v>7.5</v>
      </c>
      <c r="M8" s="14" t="s">
        <v>8</v>
      </c>
      <c r="N8" s="10"/>
      <c r="O8" s="10"/>
      <c r="P8" s="10"/>
      <c r="Q8" s="15"/>
    </row>
    <row r="9" spans="1:17" x14ac:dyDescent="0.25">
      <c r="A9" s="1" t="s">
        <v>3</v>
      </c>
      <c r="B9" s="1">
        <v>40</v>
      </c>
      <c r="C9" s="1">
        <v>21</v>
      </c>
      <c r="D9" s="1">
        <v>20</v>
      </c>
      <c r="E9" s="1">
        <v>18</v>
      </c>
      <c r="F9" s="1">
        <v>19</v>
      </c>
      <c r="G9" s="1">
        <v>18</v>
      </c>
      <c r="H9" s="1">
        <v>16</v>
      </c>
      <c r="I9" s="1">
        <v>18</v>
      </c>
      <c r="J9" s="1">
        <v>21</v>
      </c>
      <c r="K9" s="1">
        <v>23</v>
      </c>
      <c r="M9" s="14" t="s">
        <v>9</v>
      </c>
      <c r="N9" s="10"/>
      <c r="O9" s="10"/>
      <c r="P9" s="10"/>
      <c r="Q9" s="15"/>
    </row>
    <row r="10" spans="1:17" ht="15.75" thickBot="1" x14ac:dyDescent="0.3">
      <c r="A10" s="1" t="s">
        <v>10</v>
      </c>
      <c r="B10" s="9">
        <v>0.97</v>
      </c>
      <c r="C10" s="9">
        <v>0.99</v>
      </c>
      <c r="D10" s="9">
        <v>0.98</v>
      </c>
      <c r="E10" s="9">
        <v>0.95</v>
      </c>
      <c r="F10" s="9">
        <v>0.96</v>
      </c>
      <c r="G10" s="9">
        <v>0.99</v>
      </c>
      <c r="H10" s="9">
        <v>0.94</v>
      </c>
      <c r="I10" s="9">
        <v>0.95</v>
      </c>
      <c r="J10" s="9">
        <v>0.99</v>
      </c>
      <c r="K10" s="9">
        <v>0.98</v>
      </c>
      <c r="M10" s="22" t="s">
        <v>11</v>
      </c>
      <c r="N10" s="23"/>
      <c r="O10" s="23"/>
      <c r="P10" s="23"/>
      <c r="Q10" s="24"/>
    </row>
    <row r="11" spans="1:17" x14ac:dyDescent="0.25">
      <c r="A11" s="3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7" ht="15.75" thickBot="1" x14ac:dyDescent="0.3">
      <c r="A12" s="8" t="s">
        <v>12</v>
      </c>
      <c r="B12" s="2">
        <f>B14*B13/(1-B14)</f>
        <v>62.970251373250868</v>
      </c>
      <c r="C12" s="17"/>
      <c r="D12" s="17"/>
      <c r="E12" s="17"/>
      <c r="F12" s="17"/>
      <c r="G12" s="17"/>
      <c r="H12" s="17"/>
      <c r="I12" s="17"/>
      <c r="J12" s="17"/>
      <c r="K12" s="17"/>
    </row>
    <row r="13" spans="1:17" x14ac:dyDescent="0.25">
      <c r="A13" s="8" t="s">
        <v>13</v>
      </c>
      <c r="B13" s="2">
        <f>SUM(B25:K25)/B26</f>
        <v>6.4982194489154539</v>
      </c>
      <c r="C13" s="18"/>
      <c r="D13" s="18"/>
      <c r="E13" s="18"/>
      <c r="F13" s="18"/>
      <c r="G13" s="18"/>
      <c r="H13" s="18"/>
      <c r="I13" s="18"/>
      <c r="J13" s="18"/>
      <c r="K13" s="18"/>
      <c r="M13" s="11" t="s">
        <v>15</v>
      </c>
      <c r="N13" s="12"/>
      <c r="O13" s="12"/>
      <c r="P13" s="12"/>
      <c r="Q13" s="13"/>
    </row>
    <row r="14" spans="1:17" x14ac:dyDescent="0.25">
      <c r="A14" s="8" t="s">
        <v>14</v>
      </c>
      <c r="B14" s="2">
        <f>1/(1+SUM(B25:K25))</f>
        <v>0.90645800358049666</v>
      </c>
      <c r="C14" s="3"/>
      <c r="D14" s="3"/>
      <c r="E14" s="3"/>
      <c r="F14" s="3"/>
      <c r="G14" s="3"/>
      <c r="H14" s="3"/>
      <c r="I14" s="3"/>
      <c r="J14" s="3"/>
      <c r="K14" s="3"/>
      <c r="M14" s="14" t="s">
        <v>16</v>
      </c>
      <c r="N14" s="10"/>
      <c r="O14" s="10"/>
      <c r="P14" s="10"/>
      <c r="Q14" s="15"/>
    </row>
    <row r="15" spans="1:17" ht="15.75" thickBot="1" x14ac:dyDescent="0.3">
      <c r="A15" s="19"/>
      <c r="B15" s="20"/>
      <c r="C15" s="3"/>
      <c r="D15" s="3"/>
      <c r="E15" s="3"/>
      <c r="F15" s="3"/>
      <c r="G15" s="3"/>
      <c r="H15" s="3"/>
      <c r="I15" s="3"/>
      <c r="J15" s="3"/>
      <c r="K15" s="3"/>
      <c r="M15" s="21" t="s">
        <v>17</v>
      </c>
      <c r="N15" s="25"/>
      <c r="O15" s="25"/>
      <c r="P15" s="25"/>
      <c r="Q15" s="26"/>
    </row>
    <row r="23" spans="1:11" x14ac:dyDescent="0.25">
      <c r="A23" s="1" t="s">
        <v>18</v>
      </c>
      <c r="B23" s="28">
        <f>LN(B10)/(-B9)</f>
        <v>7.6148018711771437E-4</v>
      </c>
      <c r="C23" s="28">
        <f t="shared" ref="C23:K23" si="0">LN(C10)/(-C9)</f>
        <v>4.7858742159530716E-4</v>
      </c>
      <c r="D23" s="28">
        <f t="shared" si="0"/>
        <v>1.0101353658759733E-3</v>
      </c>
      <c r="E23" s="28">
        <f t="shared" si="0"/>
        <v>2.849627465975032E-3</v>
      </c>
      <c r="F23" s="28">
        <f t="shared" si="0"/>
        <v>2.1485260273818507E-3</v>
      </c>
      <c r="G23" s="28">
        <f t="shared" si="0"/>
        <v>5.5835199186119171E-4</v>
      </c>
      <c r="H23" s="28">
        <f t="shared" si="0"/>
        <v>3.8672127323804706E-3</v>
      </c>
      <c r="I23" s="28">
        <f t="shared" si="0"/>
        <v>2.849627465975032E-3</v>
      </c>
      <c r="J23" s="28">
        <f t="shared" si="0"/>
        <v>4.7858742159530716E-4</v>
      </c>
      <c r="K23" s="28">
        <f t="shared" si="0"/>
        <v>8.7837857902258549E-4</v>
      </c>
    </row>
    <row r="24" spans="1:11" x14ac:dyDescent="0.25">
      <c r="A24" s="1" t="s">
        <v>4</v>
      </c>
      <c r="B24" s="2">
        <f>1/B8</f>
        <v>0.25</v>
      </c>
      <c r="C24" s="2">
        <f t="shared" ref="C24:K24" si="1">1/C8</f>
        <v>0.15384615384615385</v>
      </c>
      <c r="D24" s="2">
        <f t="shared" si="1"/>
        <v>0.11764705882352941</v>
      </c>
      <c r="E24" s="2">
        <f t="shared" si="1"/>
        <v>8.3333333333333329E-2</v>
      </c>
      <c r="F24" s="2">
        <f t="shared" si="1"/>
        <v>0.26315789473684209</v>
      </c>
      <c r="G24" s="2">
        <f t="shared" si="1"/>
        <v>0.13698630136986301</v>
      </c>
      <c r="H24" s="2">
        <f t="shared" si="1"/>
        <v>0.41666666666666669</v>
      </c>
      <c r="I24" s="2">
        <f t="shared" si="1"/>
        <v>0.125</v>
      </c>
      <c r="J24" s="2">
        <f t="shared" si="1"/>
        <v>0.14285714285714285</v>
      </c>
      <c r="K24" s="2">
        <f t="shared" si="1"/>
        <v>0.13333333333333333</v>
      </c>
    </row>
    <row r="25" spans="1:11" x14ac:dyDescent="0.25">
      <c r="A25" s="1" t="s">
        <v>5</v>
      </c>
      <c r="B25" s="2">
        <f>B23/B24</f>
        <v>3.0459207484708575E-3</v>
      </c>
      <c r="C25" s="2">
        <f t="shared" ref="C25:K25" si="2">C23/C24</f>
        <v>3.1108182403694964E-3</v>
      </c>
      <c r="D25" s="2">
        <f t="shared" si="2"/>
        <v>8.5861506099457734E-3</v>
      </c>
      <c r="E25" s="2">
        <f t="shared" si="2"/>
        <v>3.4195529591700385E-2</v>
      </c>
      <c r="F25" s="2">
        <f t="shared" si="2"/>
        <v>8.1643989040510335E-3</v>
      </c>
      <c r="G25" s="2">
        <f t="shared" si="2"/>
        <v>4.0759695405867E-3</v>
      </c>
      <c r="H25" s="2">
        <f t="shared" si="2"/>
        <v>9.2813105577131284E-3</v>
      </c>
      <c r="I25" s="2">
        <f t="shared" si="2"/>
        <v>2.2797019727800256E-2</v>
      </c>
      <c r="J25" s="2">
        <f t="shared" si="2"/>
        <v>3.3501119511671505E-3</v>
      </c>
      <c r="K25" s="2">
        <f t="shared" si="2"/>
        <v>6.587839342669391E-3</v>
      </c>
    </row>
    <row r="26" spans="1:11" x14ac:dyDescent="0.25">
      <c r="A26" s="1" t="s">
        <v>6</v>
      </c>
      <c r="B26" s="28">
        <f>SUM(B23:K23)</f>
        <v>1.5880514658780463E-2</v>
      </c>
    </row>
  </sheetData>
  <mergeCells count="7">
    <mergeCell ref="M15:Q15"/>
    <mergeCell ref="M7:Q7"/>
    <mergeCell ref="M8:Q8"/>
    <mergeCell ref="M9:Q9"/>
    <mergeCell ref="M10:Q10"/>
    <mergeCell ref="M13:Q13"/>
    <mergeCell ref="M14:Q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53"/>
  <sheetViews>
    <sheetView workbookViewId="0">
      <selection activeCell="B27" sqref="B27"/>
    </sheetView>
  </sheetViews>
  <sheetFormatPr defaultRowHeight="15" x14ac:dyDescent="0.25"/>
  <cols>
    <col min="11" max="11" width="8.140625" customWidth="1"/>
    <col min="13" max="13" width="14" customWidth="1"/>
  </cols>
  <sheetData>
    <row r="21" spans="1:15" x14ac:dyDescent="0.25">
      <c r="A21" s="1" t="s">
        <v>1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</row>
    <row r="22" spans="1:15" x14ac:dyDescent="0.25">
      <c r="A22" s="8" t="s">
        <v>18</v>
      </c>
      <c r="B22" s="1">
        <f>0.5*POWER(10, -2)</f>
        <v>5.0000000000000001E-3</v>
      </c>
      <c r="C22" s="1">
        <f>0.55*POWER(10, -2)</f>
        <v>5.5000000000000005E-3</v>
      </c>
      <c r="D22" s="1">
        <f>0.47*POWER(10, -2)</f>
        <v>4.7000000000000002E-3</v>
      </c>
      <c r="E22" s="1">
        <f>0.58*POWER(10, -2)</f>
        <v>5.7999999999999996E-3</v>
      </c>
      <c r="F22" s="1">
        <f t="shared" ref="F22:K22" si="0">0.5*POWER(10, -2)</f>
        <v>5.0000000000000001E-3</v>
      </c>
      <c r="G22" s="1">
        <f>0.47*POWER(10, -2)</f>
        <v>4.7000000000000002E-3</v>
      </c>
      <c r="H22" s="1">
        <f>0.6*POWER(10, -2)</f>
        <v>6.0000000000000001E-3</v>
      </c>
      <c r="I22" s="1">
        <f>0.52*POWER(10, -2)</f>
        <v>5.2000000000000006E-3</v>
      </c>
      <c r="J22" s="1">
        <f>0.52*POWER(10, -2)</f>
        <v>5.2000000000000006E-3</v>
      </c>
      <c r="K22" s="1">
        <f t="shared" si="0"/>
        <v>5.0000000000000001E-3</v>
      </c>
    </row>
    <row r="23" spans="1:15" x14ac:dyDescent="0.25">
      <c r="A23" s="8" t="s">
        <v>19</v>
      </c>
      <c r="B23" s="1">
        <f>B22/10</f>
        <v>5.0000000000000001E-4</v>
      </c>
      <c r="C23" s="1">
        <f t="shared" ref="C23:K23" si="1">C22/10</f>
        <v>5.5000000000000003E-4</v>
      </c>
      <c r="D23" s="1">
        <f t="shared" si="1"/>
        <v>4.7000000000000004E-4</v>
      </c>
      <c r="E23" s="1">
        <f t="shared" si="1"/>
        <v>5.8E-4</v>
      </c>
      <c r="F23" s="1">
        <f t="shared" si="1"/>
        <v>5.0000000000000001E-4</v>
      </c>
      <c r="G23" s="1">
        <f t="shared" si="1"/>
        <v>4.7000000000000004E-4</v>
      </c>
      <c r="H23" s="1">
        <f t="shared" si="1"/>
        <v>6.0000000000000006E-4</v>
      </c>
      <c r="I23" s="1">
        <f t="shared" si="1"/>
        <v>5.2000000000000006E-4</v>
      </c>
      <c r="J23" s="1">
        <f t="shared" si="1"/>
        <v>5.2000000000000006E-4</v>
      </c>
      <c r="K23" s="1">
        <f t="shared" si="1"/>
        <v>5.0000000000000001E-4</v>
      </c>
    </row>
    <row r="24" spans="1:15" x14ac:dyDescent="0.25">
      <c r="A24" s="8" t="s">
        <v>20</v>
      </c>
      <c r="B24" s="1">
        <f>B22/100</f>
        <v>5.0000000000000002E-5</v>
      </c>
      <c r="C24" s="1">
        <f t="shared" ref="C24:K24" si="2">C22/100</f>
        <v>5.5000000000000009E-5</v>
      </c>
      <c r="D24" s="1">
        <f t="shared" si="2"/>
        <v>4.7000000000000004E-5</v>
      </c>
      <c r="E24" s="1">
        <f t="shared" si="2"/>
        <v>5.7999999999999994E-5</v>
      </c>
      <c r="F24" s="1">
        <f t="shared" si="2"/>
        <v>5.0000000000000002E-5</v>
      </c>
      <c r="G24" s="1">
        <f t="shared" si="2"/>
        <v>4.7000000000000004E-5</v>
      </c>
      <c r="H24" s="1">
        <f t="shared" si="2"/>
        <v>6.0000000000000002E-5</v>
      </c>
      <c r="I24" s="1">
        <f t="shared" si="2"/>
        <v>5.2000000000000004E-5</v>
      </c>
      <c r="J24" s="1">
        <f t="shared" si="2"/>
        <v>5.2000000000000004E-5</v>
      </c>
      <c r="K24" s="1">
        <f t="shared" si="2"/>
        <v>5.0000000000000002E-5</v>
      </c>
    </row>
    <row r="25" spans="1:15" x14ac:dyDescent="0.25">
      <c r="A25" s="8" t="s">
        <v>21</v>
      </c>
      <c r="B25" s="1">
        <v>5</v>
      </c>
      <c r="C25" s="3"/>
      <c r="D25" s="3"/>
      <c r="E25" s="3"/>
      <c r="F25" s="3"/>
      <c r="G25" s="3"/>
      <c r="H25" s="3"/>
      <c r="I25" s="3"/>
      <c r="J25" s="3"/>
      <c r="K25" s="3"/>
    </row>
    <row r="26" spans="1:15" x14ac:dyDescent="0.25">
      <c r="A26" s="1" t="s">
        <v>22</v>
      </c>
      <c r="B26" s="1">
        <f>1/B25</f>
        <v>0.2</v>
      </c>
      <c r="C26" s="3"/>
      <c r="D26" s="3"/>
      <c r="E26" s="3"/>
      <c r="F26" s="3"/>
      <c r="G26" s="3"/>
      <c r="H26" s="3"/>
      <c r="I26" s="3"/>
      <c r="J26" s="3"/>
      <c r="K26" s="3"/>
    </row>
    <row r="27" spans="1:15" x14ac:dyDescent="0.25">
      <c r="A27" s="30" t="s">
        <v>0</v>
      </c>
      <c r="B27" s="7">
        <f>SUM(B22:K22)</f>
        <v>5.2100000000000007E-2</v>
      </c>
    </row>
    <row r="28" spans="1:15" ht="15.75" thickBot="1" x14ac:dyDescent="0.3"/>
    <row r="29" spans="1:15" x14ac:dyDescent="0.25">
      <c r="A29" s="31" t="s">
        <v>23</v>
      </c>
      <c r="B29" s="32"/>
      <c r="C29" s="32"/>
      <c r="D29" s="32"/>
      <c r="E29" s="32"/>
      <c r="F29" s="32"/>
      <c r="G29" s="32"/>
      <c r="H29" s="32"/>
      <c r="I29" s="32"/>
      <c r="J29" s="32"/>
      <c r="K29" s="33"/>
    </row>
    <row r="30" spans="1:15" x14ac:dyDescent="0.25">
      <c r="A30" s="34" t="s">
        <v>24</v>
      </c>
      <c r="B30" s="3"/>
      <c r="C30" s="3"/>
      <c r="D30" s="3"/>
      <c r="E30" s="3"/>
      <c r="F30" s="3"/>
      <c r="G30" s="3"/>
      <c r="H30" s="3"/>
      <c r="I30" s="3"/>
      <c r="J30" s="3"/>
      <c r="K30" s="35"/>
    </row>
    <row r="31" spans="1:15" x14ac:dyDescent="0.25">
      <c r="A31" s="36" t="s">
        <v>14</v>
      </c>
      <c r="B31" s="1">
        <f>B26/(B27+B26)</f>
        <v>0.79333597778659271</v>
      </c>
      <c r="C31" s="3"/>
      <c r="D31" s="16"/>
      <c r="E31" s="16"/>
      <c r="F31" s="16"/>
      <c r="G31" s="16"/>
      <c r="H31" s="16"/>
      <c r="I31" s="16"/>
      <c r="J31" s="16"/>
      <c r="K31" s="37"/>
    </row>
    <row r="32" spans="1:15" x14ac:dyDescent="0.25">
      <c r="A32" s="34"/>
      <c r="B32" s="3"/>
      <c r="C32" s="3"/>
      <c r="D32" s="3"/>
      <c r="E32" s="3"/>
      <c r="F32" s="3"/>
      <c r="G32" s="3"/>
      <c r="H32" s="3"/>
      <c r="I32" s="3"/>
      <c r="J32" s="3"/>
      <c r="K32" s="35"/>
      <c r="M32" t="s">
        <v>25</v>
      </c>
      <c r="N32" s="4">
        <f>(1-(B35/B31))*100</f>
        <v>2.5310229133907347</v>
      </c>
      <c r="O32" t="s">
        <v>30</v>
      </c>
    </row>
    <row r="33" spans="1:15" x14ac:dyDescent="0.25">
      <c r="A33" s="38" t="s">
        <v>26</v>
      </c>
      <c r="B33" s="16"/>
      <c r="C33" s="16"/>
      <c r="D33" s="3"/>
      <c r="E33" s="3"/>
      <c r="F33" s="3"/>
      <c r="G33" s="3"/>
      <c r="H33" s="3"/>
      <c r="I33" s="3"/>
      <c r="J33" s="3"/>
      <c r="K33" s="35"/>
    </row>
    <row r="34" spans="1:15" x14ac:dyDescent="0.25">
      <c r="A34" s="29" t="s">
        <v>27</v>
      </c>
      <c r="B34" s="1">
        <f>$B$26/(B22+$B$26)</f>
        <v>0.97560975609756095</v>
      </c>
      <c r="C34" s="1">
        <f t="shared" ref="C34:K34" si="3">$B$26/(C22+$B$26)</f>
        <v>0.97323600973236013</v>
      </c>
      <c r="D34" s="1">
        <f t="shared" si="3"/>
        <v>0.97703957010258913</v>
      </c>
      <c r="E34" s="1">
        <f t="shared" si="3"/>
        <v>0.97181729834791064</v>
      </c>
      <c r="F34" s="1">
        <f t="shared" si="3"/>
        <v>0.97560975609756095</v>
      </c>
      <c r="G34" s="1">
        <f t="shared" si="3"/>
        <v>0.97703957010258913</v>
      </c>
      <c r="H34" s="1">
        <f t="shared" si="3"/>
        <v>0.970873786407767</v>
      </c>
      <c r="I34" s="1">
        <f t="shared" si="3"/>
        <v>0.97465886939571145</v>
      </c>
      <c r="J34" s="1">
        <f t="shared" si="3"/>
        <v>0.97465886939571145</v>
      </c>
      <c r="K34" s="5">
        <f t="shared" si="3"/>
        <v>0.97560975609756095</v>
      </c>
    </row>
    <row r="35" spans="1:15" ht="15.75" thickBot="1" x14ac:dyDescent="0.3">
      <c r="A35" s="39" t="s">
        <v>14</v>
      </c>
      <c r="B35" s="6">
        <f>PRODUCT(B34:K34)</f>
        <v>0.77325646240864165</v>
      </c>
      <c r="C35" s="40"/>
      <c r="D35" s="40"/>
      <c r="E35" s="40"/>
      <c r="F35" s="40"/>
      <c r="G35" s="40"/>
      <c r="H35" s="40"/>
      <c r="I35" s="40"/>
      <c r="J35" s="40"/>
      <c r="K35" s="41"/>
    </row>
    <row r="36" spans="1:15" ht="15.75" thickBot="1" x14ac:dyDescent="0.3"/>
    <row r="37" spans="1:15" x14ac:dyDescent="0.25">
      <c r="A37" s="31" t="s">
        <v>28</v>
      </c>
      <c r="B37" s="32"/>
      <c r="C37" s="32"/>
      <c r="D37" s="32"/>
      <c r="E37" s="32"/>
      <c r="F37" s="32"/>
      <c r="G37" s="32"/>
      <c r="H37" s="32"/>
      <c r="I37" s="32"/>
      <c r="J37" s="32"/>
      <c r="K37" s="33"/>
    </row>
    <row r="38" spans="1:15" x14ac:dyDescent="0.25">
      <c r="A38" s="29" t="s">
        <v>0</v>
      </c>
      <c r="B38" s="1">
        <f>SUM(B23:K23)</f>
        <v>5.2100000000000011E-3</v>
      </c>
      <c r="C38" s="3"/>
      <c r="D38" s="3"/>
      <c r="E38" s="3"/>
      <c r="F38" s="3"/>
      <c r="G38" s="3"/>
      <c r="H38" s="3"/>
      <c r="I38" s="3"/>
      <c r="J38" s="3"/>
      <c r="K38" s="35"/>
    </row>
    <row r="39" spans="1:15" x14ac:dyDescent="0.25">
      <c r="A39" s="34" t="s">
        <v>24</v>
      </c>
      <c r="B39" s="3"/>
      <c r="C39" s="3"/>
      <c r="D39" s="3"/>
      <c r="E39" s="3"/>
      <c r="F39" s="3"/>
      <c r="G39" s="3"/>
      <c r="H39" s="3"/>
      <c r="I39" s="3"/>
      <c r="J39" s="3"/>
      <c r="K39" s="35"/>
    </row>
    <row r="40" spans="1:15" x14ac:dyDescent="0.25">
      <c r="A40" s="36" t="s">
        <v>14</v>
      </c>
      <c r="B40" s="1">
        <f>B26/(B38+B26)</f>
        <v>0.97461137371473128</v>
      </c>
      <c r="C40" s="3"/>
      <c r="D40" s="3"/>
      <c r="E40" s="3"/>
      <c r="F40" s="3"/>
      <c r="G40" s="3"/>
      <c r="H40" s="3"/>
      <c r="I40" s="3"/>
      <c r="J40" s="3"/>
      <c r="K40" s="35"/>
    </row>
    <row r="41" spans="1:15" x14ac:dyDescent="0.25">
      <c r="A41" s="34"/>
      <c r="B41" s="3"/>
      <c r="C41" s="3"/>
      <c r="D41" s="3"/>
      <c r="E41" s="3"/>
      <c r="F41" s="3"/>
      <c r="G41" s="3"/>
      <c r="H41" s="3"/>
      <c r="I41" s="3"/>
      <c r="J41" s="3"/>
      <c r="K41" s="35"/>
      <c r="M41" t="s">
        <v>25</v>
      </c>
      <c r="N41" s="27">
        <f>(1-(B44/B40))*100</f>
        <v>2.9939285521418668E-2</v>
      </c>
      <c r="O41" t="s">
        <v>30</v>
      </c>
    </row>
    <row r="42" spans="1:15" x14ac:dyDescent="0.25">
      <c r="A42" s="38" t="s">
        <v>26</v>
      </c>
      <c r="B42" s="16"/>
      <c r="C42" s="16"/>
      <c r="D42" s="3"/>
      <c r="E42" s="3"/>
      <c r="F42" s="3"/>
      <c r="G42" s="3"/>
      <c r="H42" s="3"/>
      <c r="I42" s="3"/>
      <c r="J42" s="3"/>
      <c r="K42" s="35"/>
    </row>
    <row r="43" spans="1:15" x14ac:dyDescent="0.25">
      <c r="A43" s="29" t="s">
        <v>27</v>
      </c>
      <c r="B43" s="1">
        <f>$B$26/(B23+$B$26)</f>
        <v>0.99750623441396513</v>
      </c>
      <c r="C43" s="1">
        <f t="shared" ref="C43:K43" si="4">$B$26/(C23+$B$26)</f>
        <v>0.99725754176015957</v>
      </c>
      <c r="D43" s="1">
        <f t="shared" si="4"/>
        <v>0.99765550955255156</v>
      </c>
      <c r="E43" s="1">
        <f t="shared" si="4"/>
        <v>0.9971083856815236</v>
      </c>
      <c r="F43" s="1">
        <f t="shared" si="4"/>
        <v>0.99750623441396513</v>
      </c>
      <c r="G43" s="1">
        <f t="shared" si="4"/>
        <v>0.99765550955255156</v>
      </c>
      <c r="H43" s="1">
        <f t="shared" si="4"/>
        <v>0.99700897308075775</v>
      </c>
      <c r="I43" s="1">
        <f t="shared" si="4"/>
        <v>0.99740674246957917</v>
      </c>
      <c r="J43" s="1">
        <f t="shared" si="4"/>
        <v>0.99740674246957917</v>
      </c>
      <c r="K43" s="5">
        <f t="shared" si="4"/>
        <v>0.99750623441396513</v>
      </c>
    </row>
    <row r="44" spans="1:15" ht="15.75" thickBot="1" x14ac:dyDescent="0.3">
      <c r="A44" s="39" t="s">
        <v>14</v>
      </c>
      <c r="B44" s="6">
        <f>PRODUCT(B43:K43)</f>
        <v>0.97431958203283064</v>
      </c>
      <c r="C44" s="40"/>
      <c r="D44" s="40"/>
      <c r="E44" s="40"/>
      <c r="F44" s="40"/>
      <c r="G44" s="40"/>
      <c r="H44" s="40"/>
      <c r="I44" s="40"/>
      <c r="J44" s="40"/>
      <c r="K44" s="41"/>
    </row>
    <row r="45" spans="1:15" ht="15.75" thickBot="1" x14ac:dyDescent="0.3"/>
    <row r="46" spans="1:15" x14ac:dyDescent="0.25">
      <c r="A46" s="31" t="s">
        <v>29</v>
      </c>
      <c r="B46" s="32"/>
      <c r="C46" s="32"/>
      <c r="D46" s="32"/>
      <c r="E46" s="32"/>
      <c r="F46" s="32"/>
      <c r="G46" s="32"/>
      <c r="H46" s="32"/>
      <c r="I46" s="32"/>
      <c r="J46" s="32"/>
      <c r="K46" s="33"/>
    </row>
    <row r="47" spans="1:15" x14ac:dyDescent="0.25">
      <c r="A47" s="29" t="s">
        <v>0</v>
      </c>
      <c r="B47" s="1">
        <f>SUM(B24:K24)</f>
        <v>5.2100000000000009E-4</v>
      </c>
      <c r="C47" s="3"/>
      <c r="D47" s="3"/>
      <c r="E47" s="3"/>
      <c r="F47" s="3"/>
      <c r="G47" s="3"/>
      <c r="H47" s="3"/>
      <c r="I47" s="3"/>
      <c r="J47" s="3"/>
      <c r="K47" s="35"/>
    </row>
    <row r="48" spans="1:15" x14ac:dyDescent="0.25">
      <c r="A48" s="34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5"/>
    </row>
    <row r="49" spans="1:15" x14ac:dyDescent="0.25">
      <c r="A49" s="36" t="s">
        <v>14</v>
      </c>
      <c r="B49" s="1">
        <f>B26/(B47+B26)</f>
        <v>0.99740176839333539</v>
      </c>
      <c r="C49" s="3"/>
      <c r="D49" s="3"/>
      <c r="E49" s="3"/>
      <c r="F49" s="3"/>
      <c r="G49" s="3"/>
      <c r="H49" s="3"/>
      <c r="I49" s="3"/>
      <c r="J49" s="3"/>
      <c r="K49" s="35"/>
    </row>
    <row r="50" spans="1:15" x14ac:dyDescent="0.25">
      <c r="A50" s="34"/>
      <c r="B50" s="3"/>
      <c r="C50" s="3"/>
      <c r="D50" s="3"/>
      <c r="E50" s="3"/>
      <c r="F50" s="3"/>
      <c r="G50" s="3"/>
      <c r="H50" s="3"/>
      <c r="I50" s="3"/>
      <c r="J50" s="3"/>
      <c r="K50" s="35"/>
      <c r="M50" t="s">
        <v>25</v>
      </c>
      <c r="N50" s="27">
        <f>(1-(B53/B49))*100</f>
        <v>3.0457493626068199E-4</v>
      </c>
      <c r="O50" t="s">
        <v>30</v>
      </c>
    </row>
    <row r="51" spans="1:15" x14ac:dyDescent="0.25">
      <c r="A51" s="38" t="s">
        <v>26</v>
      </c>
      <c r="B51" s="16"/>
      <c r="C51" s="16"/>
      <c r="D51" s="3"/>
      <c r="E51" s="3"/>
      <c r="F51" s="3"/>
      <c r="G51" s="3"/>
      <c r="H51" s="3"/>
      <c r="I51" s="3"/>
      <c r="J51" s="3"/>
      <c r="K51" s="35"/>
    </row>
    <row r="52" spans="1:15" x14ac:dyDescent="0.25">
      <c r="A52" s="29" t="s">
        <v>27</v>
      </c>
      <c r="B52" s="1">
        <f>$B$26/(B24+$B$26)</f>
        <v>0.99975006248437892</v>
      </c>
      <c r="C52" s="1">
        <f t="shared" ref="C52:K52" si="5">$B$26/(C24+$B$26)</f>
        <v>0.99972507560420887</v>
      </c>
      <c r="D52" s="1">
        <f t="shared" si="5"/>
        <v>0.99976505521202519</v>
      </c>
      <c r="E52" s="1">
        <f t="shared" si="5"/>
        <v>0.99971008407561801</v>
      </c>
      <c r="F52" s="1">
        <f t="shared" si="5"/>
        <v>0.99975006248437892</v>
      </c>
      <c r="G52" s="1">
        <f t="shared" si="5"/>
        <v>0.99976505521202519</v>
      </c>
      <c r="H52" s="1">
        <f t="shared" si="5"/>
        <v>0.99970008997300808</v>
      </c>
      <c r="I52" s="1">
        <f t="shared" si="5"/>
        <v>0.99974006758242862</v>
      </c>
      <c r="J52" s="1">
        <f t="shared" si="5"/>
        <v>0.99974006758242862</v>
      </c>
      <c r="K52" s="5">
        <f t="shared" si="5"/>
        <v>0.99975006248437892</v>
      </c>
    </row>
    <row r="53" spans="1:15" ht="15.75" thickBot="1" x14ac:dyDescent="0.3">
      <c r="A53" s="39" t="s">
        <v>14</v>
      </c>
      <c r="B53" s="6">
        <f>PRODUCT(B52:K52)</f>
        <v>0.99739873055753503</v>
      </c>
      <c r="C53" s="40"/>
      <c r="D53" s="40"/>
      <c r="E53" s="40"/>
      <c r="F53" s="40"/>
      <c r="G53" s="40"/>
      <c r="H53" s="40"/>
      <c r="I53" s="40"/>
      <c r="J53" s="40"/>
      <c r="K53" s="4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G26"/>
  <sheetViews>
    <sheetView tabSelected="1" workbookViewId="0">
      <selection activeCell="P19" sqref="P19"/>
    </sheetView>
  </sheetViews>
  <sheetFormatPr defaultRowHeight="15" x14ac:dyDescent="0.25"/>
  <cols>
    <col min="1" max="1" width="10.85546875" customWidth="1"/>
  </cols>
  <sheetData>
    <row r="14" spans="1:2" x14ac:dyDescent="0.25">
      <c r="A14" t="s">
        <v>31</v>
      </c>
    </row>
    <row r="15" spans="1:2" x14ac:dyDescent="0.25">
      <c r="A15" s="1" t="s">
        <v>32</v>
      </c>
    </row>
    <row r="16" spans="1:2" x14ac:dyDescent="0.25">
      <c r="A16" s="1" t="s">
        <v>0</v>
      </c>
      <c r="B16" s="1">
        <f>0.005</f>
        <v>5.0000000000000001E-3</v>
      </c>
    </row>
    <row r="17" spans="1:7" x14ac:dyDescent="0.25">
      <c r="A17" s="1" t="s">
        <v>21</v>
      </c>
      <c r="B17" s="1">
        <v>12</v>
      </c>
    </row>
    <row r="18" spans="1:7" x14ac:dyDescent="0.25">
      <c r="A18" s="42" t="s">
        <v>12</v>
      </c>
      <c r="B18" s="42">
        <f>1/B16</f>
        <v>200</v>
      </c>
    </row>
    <row r="19" spans="1:7" x14ac:dyDescent="0.25">
      <c r="A19" s="43" t="s">
        <v>14</v>
      </c>
      <c r="B19" s="44">
        <f>B18/(B18+B17)</f>
        <v>0.94339622641509435</v>
      </c>
    </row>
    <row r="21" spans="1:7" x14ac:dyDescent="0.25">
      <c r="A21" s="3"/>
      <c r="B21" s="3"/>
      <c r="C21" s="3"/>
      <c r="D21" s="3"/>
      <c r="E21" s="3"/>
      <c r="F21" s="3"/>
      <c r="G21" s="3"/>
    </row>
    <row r="22" spans="1:7" x14ac:dyDescent="0.25">
      <c r="A22" s="3"/>
      <c r="B22" s="16"/>
      <c r="C22" s="16"/>
      <c r="D22" s="16"/>
      <c r="E22" s="16"/>
      <c r="F22" s="16"/>
      <c r="G22" s="3"/>
    </row>
    <row r="23" spans="1:7" x14ac:dyDescent="0.25">
      <c r="A23" s="1" t="s">
        <v>1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</row>
    <row r="24" spans="1:7" x14ac:dyDescent="0.25">
      <c r="A24" s="1" t="s">
        <v>0</v>
      </c>
      <c r="B24" s="1">
        <f>$B$16*B23</f>
        <v>5.0000000000000001E-3</v>
      </c>
      <c r="C24" s="1">
        <f t="shared" ref="C24:F24" si="0">$B$16*C23</f>
        <v>0.01</v>
      </c>
      <c r="D24" s="1">
        <f t="shared" si="0"/>
        <v>1.4999999999999999E-2</v>
      </c>
      <c r="E24" s="1">
        <f t="shared" si="0"/>
        <v>0.02</v>
      </c>
      <c r="F24" s="1">
        <f t="shared" si="0"/>
        <v>2.5000000000000001E-2</v>
      </c>
    </row>
    <row r="25" spans="1:7" x14ac:dyDescent="0.25">
      <c r="A25" s="1" t="s">
        <v>12</v>
      </c>
      <c r="B25" s="1">
        <f>1/B24</f>
        <v>200</v>
      </c>
      <c r="C25" s="1">
        <f t="shared" ref="C25:F25" si="1">1/C24</f>
        <v>100</v>
      </c>
      <c r="D25" s="9">
        <f t="shared" si="1"/>
        <v>66.666666666666671</v>
      </c>
      <c r="E25" s="1">
        <f t="shared" si="1"/>
        <v>50</v>
      </c>
      <c r="F25" s="1">
        <f t="shared" si="1"/>
        <v>40</v>
      </c>
    </row>
    <row r="26" spans="1:7" x14ac:dyDescent="0.25">
      <c r="A26" s="1" t="s">
        <v>14</v>
      </c>
      <c r="B26" s="2">
        <f>B25/(B25+$B$17)</f>
        <v>0.94339622641509435</v>
      </c>
      <c r="C26" s="2">
        <f t="shared" ref="C26:F26" si="2">C25/(C25+$B$17)</f>
        <v>0.8928571428571429</v>
      </c>
      <c r="D26" s="2">
        <f t="shared" si="2"/>
        <v>0.84745762711864403</v>
      </c>
      <c r="E26" s="2">
        <f t="shared" si="2"/>
        <v>0.80645161290322576</v>
      </c>
      <c r="F26" s="2">
        <f t="shared" si="2"/>
        <v>0.76923076923076927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3.1</vt:lpstr>
      <vt:lpstr>3.2</vt:lpstr>
      <vt:lpstr>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2023-04-02T10:53:16Z</dcterms:modified>
</cp:coreProperties>
</file>