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3"/>
    <sheet name="Лист2" sheetId="2" state="visible" r:id="rId4"/>
    <sheet name="Лист3" sheetId="3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<sst xmlns="http://schemas.openxmlformats.org/spreadsheetml/2006/main" count="55" uniqueCount="20">
  <si>
    <t xml:space="preserve">«Экономика Отрасли (связь)»</t>
  </si>
  <si>
    <r>
      <rPr>
        <sz val="16"/>
        <color theme="1"/>
        <rFont val="Times New Roman"/>
        <family val="1"/>
        <charset val="204"/>
      </rPr>
      <t xml:space="preserve">Тема:   </t>
    </r>
    <r>
      <rPr>
        <sz val="11"/>
        <color theme="1"/>
        <rFont val="Times New Roman"/>
        <family val="1"/>
        <charset val="204"/>
      </rPr>
      <t xml:space="preserve">Точка безубыточности</t>
    </r>
  </si>
  <si>
    <r>
      <rPr>
        <sz val="12"/>
        <color theme="1"/>
        <rFont val="Times New Roman"/>
        <family val="1"/>
        <charset val="204"/>
      </rPr>
      <t xml:space="preserve">Определить: </t>
    </r>
    <r>
      <rPr>
        <sz val="11"/>
        <color theme="1"/>
        <rFont val="Times New Roman"/>
        <family val="1"/>
        <charset val="204"/>
      </rPr>
      <t xml:space="preserve">точку безубыточности</t>
    </r>
    <r>
      <rPr>
        <sz val="18"/>
        <color theme="1"/>
        <rFont val="Times New Roman"/>
        <family val="1"/>
        <charset val="204"/>
      </rPr>
      <t xml:space="preserve"> математическим и графическим </t>
    </r>
    <r>
      <rPr>
        <sz val="11"/>
        <color theme="1"/>
        <rFont val="Times New Roman"/>
        <family val="1"/>
        <charset val="204"/>
      </rPr>
      <t xml:space="preserve">методами</t>
    </r>
  </si>
  <si>
    <r>
      <rPr>
        <sz val="12"/>
        <color theme="1"/>
        <rFont val="Times New Roman"/>
        <family val="1"/>
        <charset val="204"/>
      </rPr>
      <t xml:space="preserve">при следующих  исходных данных, представленных в таблице</t>
    </r>
    <r>
      <rPr>
        <sz val="12"/>
        <color theme="1"/>
        <rFont val="Arial"/>
        <family val="2"/>
        <charset val="204"/>
      </rPr>
      <t xml:space="preserve">, по </t>
    </r>
    <r>
      <rPr>
        <i val="true"/>
        <sz val="12"/>
        <color theme="1"/>
        <rFont val="Arial"/>
        <family val="2"/>
        <charset val="204"/>
      </rPr>
      <t xml:space="preserve">вариантам</t>
    </r>
  </si>
  <si>
    <t xml:space="preserve">V=(З постоянные)/(Ц-З переменные на единицу)</t>
  </si>
  <si>
    <t xml:space="preserve">•V- объем оказанных услуг, соответствующий критической точки</t>
  </si>
  <si>
    <t xml:space="preserve">•З - затраты</t>
  </si>
  <si>
    <t xml:space="preserve">•Ц- Цена единицы</t>
  </si>
  <si>
    <t xml:space="preserve">Исходные данные</t>
  </si>
  <si>
    <t xml:space="preserve">Вариант </t>
  </si>
  <si>
    <t xml:space="preserve">Количество услуг связи</t>
  </si>
  <si>
    <t xml:space="preserve">Цена услуги</t>
  </si>
  <si>
    <t xml:space="preserve">Постоянные затраты</t>
  </si>
  <si>
    <t xml:space="preserve">Переменные затраты</t>
  </si>
  <si>
    <t xml:space="preserve">Таблица 2</t>
  </si>
  <si>
    <t xml:space="preserve">Пост. Затр.</t>
  </si>
  <si>
    <t xml:space="preserve">Перем.затр.</t>
  </si>
  <si>
    <t xml:space="preserve">Общие затр.</t>
  </si>
  <si>
    <t xml:space="preserve">Доход</t>
  </si>
  <si>
    <t xml:space="preserve">Чистая прибыль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</si>
</sst>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.00"/>
    <numFmt numFmtId="166" formatCode="General"/>
    <numFmt numFmtId="167" formatCode="0"/>
  </numFmts>
  <fonts count="16">
    <font>
      <sz val="11"/>
      <color theme="1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6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8"/>
      <color theme="1"/>
      <name val="Times New Roman"/>
      <family val="1"/>
      <charset val="204"/>
    </font>
    <font>
      <sz val="12"/>
      <color theme="1"/>
      <name val="Arial"/>
      <family val="2"/>
      <charset val="204"/>
    </font>
    <font>
      <i val="true"/>
      <sz val="12"/>
      <color theme="1"/>
      <name val="Arial"/>
      <family val="2"/>
      <charset val="204"/>
    </font>
    <font>
      <b val="true"/>
      <sz val="14"/>
      <color theme="1"/>
      <name val="Calibri"/>
      <family val="2"/>
      <charset val="204"/>
    </font>
    <font>
      <sz val="16"/>
      <color theme="1"/>
      <name val="Calibri"/>
      <family val="2"/>
      <charset val="204"/>
    </font>
    <font>
      <b val="true"/>
      <sz val="11"/>
      <color theme="1"/>
      <name val="Calibri"/>
      <family val="2"/>
      <charset val="204"/>
    </font>
    <font>
      <sz val="13"/>
      <color rgb="FF000000"/>
      <name val="Arial"/>
      <family val="2"/>
    </font>
    <font>
      <sz val="10"/>
      <color rgb="FF000000"/>
      <name val="Arial"/>
      <family val="2"/>
    </font>
    <font>
      <sz val="9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medium"/>
      <top style="medium"/>
      <bottom/>
      <diagonal/>
    </border>
    <border diagonalUp="false" diagonalDown="false">
      <left/>
      <right style="medium"/>
      <top/>
      <bottom style="medium"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center" textRotation="0" wrapText="false" indent="9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6" fillId="0" borderId="2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6" fillId="2" borderId="2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6" fillId="0" borderId="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6" fillId="0" borderId="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6" fillId="2" borderId="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5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0" borderId="3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6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0" fillId="0" borderId="7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0" fillId="2" borderId="7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5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2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latin typeface="Arial"/>
              </a:rPr>
              <a:t>Точка безубыточности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Лист1!$B$21</c:f>
              <c:strCache>
                <c:ptCount val="1"/>
                <c:pt idx="0">
                  <c:v>Пост. Затр.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Лист1!$A$22:$A$49</c:f>
              <c:strCach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strCache>
            </c:strRef>
          </c:cat>
          <c:val>
            <c:numRef>
              <c:f>Лист1!$B$22:$B$49</c:f>
              <c:numCache>
                <c:formatCode>General</c:formatCode>
                <c:ptCount val="28"/>
                <c:pt idx="0">
                  <c:v>510000</c:v>
                </c:pt>
                <c:pt idx="1">
                  <c:v>510000</c:v>
                </c:pt>
                <c:pt idx="2">
                  <c:v>510000</c:v>
                </c:pt>
                <c:pt idx="3">
                  <c:v>510000</c:v>
                </c:pt>
                <c:pt idx="4">
                  <c:v>510000</c:v>
                </c:pt>
                <c:pt idx="5">
                  <c:v>510000</c:v>
                </c:pt>
                <c:pt idx="6">
                  <c:v>510000</c:v>
                </c:pt>
                <c:pt idx="7">
                  <c:v>510000</c:v>
                </c:pt>
                <c:pt idx="8">
                  <c:v>510000</c:v>
                </c:pt>
                <c:pt idx="9">
                  <c:v>510000</c:v>
                </c:pt>
                <c:pt idx="10">
                  <c:v>510000</c:v>
                </c:pt>
                <c:pt idx="11">
                  <c:v>510000</c:v>
                </c:pt>
                <c:pt idx="12">
                  <c:v>510000</c:v>
                </c:pt>
                <c:pt idx="13">
                  <c:v>510000</c:v>
                </c:pt>
                <c:pt idx="14">
                  <c:v>510000</c:v>
                </c:pt>
                <c:pt idx="15">
                  <c:v>510000</c:v>
                </c:pt>
                <c:pt idx="16">
                  <c:v>510000</c:v>
                </c:pt>
                <c:pt idx="17">
                  <c:v>510000</c:v>
                </c:pt>
                <c:pt idx="18">
                  <c:v>510000</c:v>
                </c:pt>
                <c:pt idx="19">
                  <c:v>510000</c:v>
                </c:pt>
                <c:pt idx="20">
                  <c:v>510000</c:v>
                </c:pt>
                <c:pt idx="21">
                  <c:v>510000</c:v>
                </c:pt>
                <c:pt idx="22">
                  <c:v>510000</c:v>
                </c:pt>
                <c:pt idx="23">
                  <c:v>510000</c:v>
                </c:pt>
                <c:pt idx="24">
                  <c:v>510000</c:v>
                </c:pt>
                <c:pt idx="25">
                  <c:v>510000</c:v>
                </c:pt>
                <c:pt idx="26">
                  <c:v>510000</c:v>
                </c:pt>
                <c:pt idx="27">
                  <c:v>510000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Лист1!$C$21</c:f>
              <c:strCache>
                <c:ptCount val="1"/>
                <c:pt idx="0">
                  <c:v>Перем.затр.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Лист1!$A$22:$A$49</c:f>
              <c:strCach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strCache>
            </c:strRef>
          </c:cat>
          <c:val>
            <c:numRef>
              <c:f>Лист1!$C$22:$C$49</c:f>
              <c:numCache>
                <c:formatCode>0</c:formatCode>
                <c:ptCount val="28"/>
                <c:pt idx="0">
                  <c:v>47542.8571428571</c:v>
                </c:pt>
                <c:pt idx="1">
                  <c:v>95085.7142857143</c:v>
                </c:pt>
                <c:pt idx="2">
                  <c:v>142628.571428571</c:v>
                </c:pt>
                <c:pt idx="3">
                  <c:v>190171.428571429</c:v>
                </c:pt>
                <c:pt idx="4">
                  <c:v>237714.285714286</c:v>
                </c:pt>
                <c:pt idx="5">
                  <c:v>285257.142857143</c:v>
                </c:pt>
                <c:pt idx="6">
                  <c:v>332800</c:v>
                </c:pt>
                <c:pt idx="7">
                  <c:v>380342.857142857</c:v>
                </c:pt>
                <c:pt idx="8">
                  <c:v>427885.714285714</c:v>
                </c:pt>
                <c:pt idx="9">
                  <c:v>475428.571428572</c:v>
                </c:pt>
                <c:pt idx="10">
                  <c:v>522971.428571429</c:v>
                </c:pt>
                <c:pt idx="11">
                  <c:v>570514.285714286</c:v>
                </c:pt>
                <c:pt idx="12">
                  <c:v>618057.142857143</c:v>
                </c:pt>
                <c:pt idx="13">
                  <c:v>665600</c:v>
                </c:pt>
                <c:pt idx="14">
                  <c:v>713142.857142857</c:v>
                </c:pt>
                <c:pt idx="15">
                  <c:v>760685.714285714</c:v>
                </c:pt>
                <c:pt idx="16">
                  <c:v>808228.571428572</c:v>
                </c:pt>
                <c:pt idx="17">
                  <c:v>855771.428571429</c:v>
                </c:pt>
                <c:pt idx="18">
                  <c:v>903314.285714286</c:v>
                </c:pt>
                <c:pt idx="19">
                  <c:v>950857.142857143</c:v>
                </c:pt>
                <c:pt idx="20">
                  <c:v>998400</c:v>
                </c:pt>
                <c:pt idx="21">
                  <c:v>1045942.85714286</c:v>
                </c:pt>
                <c:pt idx="22">
                  <c:v>1093485.71428571</c:v>
                </c:pt>
                <c:pt idx="23">
                  <c:v>1141028.57142857</c:v>
                </c:pt>
                <c:pt idx="24">
                  <c:v>1188571.42857143</c:v>
                </c:pt>
                <c:pt idx="25">
                  <c:v>1236114.28571429</c:v>
                </c:pt>
                <c:pt idx="26">
                  <c:v>1283657.14285714</c:v>
                </c:pt>
                <c:pt idx="27">
                  <c:v>1331200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Лист1!$D$21</c:f>
              <c:strCache>
                <c:ptCount val="1"/>
                <c:pt idx="0">
                  <c:v>Общие затр.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Лист1!$A$22:$A$49</c:f>
              <c:strCach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strCache>
            </c:strRef>
          </c:cat>
          <c:val>
            <c:numRef>
              <c:f>Лист1!$D$22:$D$49</c:f>
              <c:numCache>
                <c:formatCode>#,##0.00</c:formatCode>
                <c:ptCount val="28"/>
                <c:pt idx="0">
                  <c:v>557542.857142857</c:v>
                </c:pt>
                <c:pt idx="1">
                  <c:v>605085.714285714</c:v>
                </c:pt>
                <c:pt idx="2">
                  <c:v>652628.571428571</c:v>
                </c:pt>
                <c:pt idx="3">
                  <c:v>700171.428571429</c:v>
                </c:pt>
                <c:pt idx="4">
                  <c:v>747714.285714286</c:v>
                </c:pt>
                <c:pt idx="5">
                  <c:v>795257.142857143</c:v>
                </c:pt>
                <c:pt idx="6">
                  <c:v>842800</c:v>
                </c:pt>
                <c:pt idx="7">
                  <c:v>890342.857142857</c:v>
                </c:pt>
                <c:pt idx="8">
                  <c:v>937885.714285714</c:v>
                </c:pt>
                <c:pt idx="9">
                  <c:v>985428.571428572</c:v>
                </c:pt>
                <c:pt idx="10">
                  <c:v>1032971.42857143</c:v>
                </c:pt>
                <c:pt idx="11">
                  <c:v>1080514.28571429</c:v>
                </c:pt>
                <c:pt idx="12">
                  <c:v>1128057.14285714</c:v>
                </c:pt>
                <c:pt idx="13">
                  <c:v>1175600</c:v>
                </c:pt>
                <c:pt idx="14">
                  <c:v>1223142.85714286</c:v>
                </c:pt>
                <c:pt idx="15">
                  <c:v>1270685.71428571</c:v>
                </c:pt>
                <c:pt idx="16">
                  <c:v>1318228.57142857</c:v>
                </c:pt>
                <c:pt idx="17">
                  <c:v>1365771.42857143</c:v>
                </c:pt>
                <c:pt idx="18">
                  <c:v>1413314.28571429</c:v>
                </c:pt>
                <c:pt idx="19">
                  <c:v>1460857.14285714</c:v>
                </c:pt>
                <c:pt idx="20">
                  <c:v>1508400</c:v>
                </c:pt>
                <c:pt idx="21">
                  <c:v>1555942.85714286</c:v>
                </c:pt>
                <c:pt idx="22">
                  <c:v>1603485.71428571</c:v>
                </c:pt>
                <c:pt idx="23">
                  <c:v>1651028.57142857</c:v>
                </c:pt>
                <c:pt idx="24">
                  <c:v>1698571.42857143</c:v>
                </c:pt>
                <c:pt idx="25">
                  <c:v>1746114.28571429</c:v>
                </c:pt>
                <c:pt idx="26">
                  <c:v>1793657.14285714</c:v>
                </c:pt>
                <c:pt idx="27">
                  <c:v>1841200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Лист1!$E$21</c:f>
              <c:strCache>
                <c:ptCount val="1"/>
                <c:pt idx="0">
                  <c:v>Доход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Лист1!$A$22:$A$49</c:f>
              <c:strCach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strCache>
            </c:strRef>
          </c:cat>
          <c:val>
            <c:numRef>
              <c:f>Лист1!$E$22:$E$49</c:f>
              <c:numCache>
                <c:formatCode>#,##0.00</c:formatCode>
                <c:ptCount val="28"/>
                <c:pt idx="0">
                  <c:v>74060</c:v>
                </c:pt>
                <c:pt idx="1">
                  <c:v>148120</c:v>
                </c:pt>
                <c:pt idx="2">
                  <c:v>222180</c:v>
                </c:pt>
                <c:pt idx="3">
                  <c:v>296240</c:v>
                </c:pt>
                <c:pt idx="4">
                  <c:v>370300</c:v>
                </c:pt>
                <c:pt idx="5">
                  <c:v>444360</c:v>
                </c:pt>
                <c:pt idx="6">
                  <c:v>518420</c:v>
                </c:pt>
                <c:pt idx="7">
                  <c:v>592480</c:v>
                </c:pt>
                <c:pt idx="8">
                  <c:v>666540</c:v>
                </c:pt>
                <c:pt idx="9">
                  <c:v>740600</c:v>
                </c:pt>
                <c:pt idx="10">
                  <c:v>814660</c:v>
                </c:pt>
                <c:pt idx="11">
                  <c:v>888720</c:v>
                </c:pt>
                <c:pt idx="12">
                  <c:v>962780</c:v>
                </c:pt>
                <c:pt idx="13">
                  <c:v>1036840</c:v>
                </c:pt>
                <c:pt idx="14">
                  <c:v>1110900</c:v>
                </c:pt>
                <c:pt idx="15">
                  <c:v>1184960</c:v>
                </c:pt>
                <c:pt idx="16">
                  <c:v>1259020</c:v>
                </c:pt>
                <c:pt idx="17">
                  <c:v>1333080</c:v>
                </c:pt>
                <c:pt idx="18">
                  <c:v>1407140</c:v>
                </c:pt>
                <c:pt idx="19">
                  <c:v>1481200</c:v>
                </c:pt>
                <c:pt idx="20">
                  <c:v>1555260</c:v>
                </c:pt>
                <c:pt idx="21">
                  <c:v>1629320</c:v>
                </c:pt>
                <c:pt idx="22">
                  <c:v>1703380</c:v>
                </c:pt>
                <c:pt idx="23">
                  <c:v>1777440</c:v>
                </c:pt>
                <c:pt idx="24">
                  <c:v>1851500</c:v>
                </c:pt>
                <c:pt idx="25">
                  <c:v>1925560</c:v>
                </c:pt>
                <c:pt idx="26">
                  <c:v>1999620</c:v>
                </c:pt>
                <c:pt idx="27">
                  <c:v>2073680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76741070"/>
        <c:axId val="39418175"/>
      </c:lineChart>
      <c:catAx>
        <c:axId val="7674107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Количество услуг связи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39418175"/>
        <c:crosses val="autoZero"/>
        <c:auto val="1"/>
        <c:lblAlgn val="ctr"/>
        <c:lblOffset val="100"/>
        <c:noMultiLvlLbl val="0"/>
      </c:catAx>
      <c:valAx>
        <c:axId val="3941817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#,##0.0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76741070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71640</xdr:colOff>
      <xdr:row>21</xdr:row>
      <xdr:rowOff>57240</xdr:rowOff>
    </xdr:from>
    <xdr:to>
      <xdr:col>15</xdr:col>
      <xdr:colOff>306000</xdr:colOff>
      <xdr:row>39</xdr:row>
      <xdr:rowOff>38880</xdr:rowOff>
    </xdr:to>
    <xdr:graphicFrame>
      <xdr:nvGraphicFramePr>
        <xdr:cNvPr id="0" name=""/>
        <xdr:cNvGraphicFramePr/>
      </xdr:nvGraphicFramePr>
      <xdr:xfrm>
        <a:off x="6670440" y="6372360"/>
        <a:ext cx="575964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Тема Office">
  <a:themeElements>
    <a:clrScheme name="Стандартная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AD49"/>
  <sheetViews>
    <sheetView showFormulas="false" showGridLines="true" showRowColHeaders="true" showZeros="true" rightToLeft="false" tabSelected="true" showOutlineSymbols="true" defaultGridColor="true" view="normal" topLeftCell="A20" colorId="64" zoomScale="80" zoomScaleNormal="80" zoomScalePageLayoutView="100" workbookViewId="0">
      <pane xSplit="1" ySplit="0" topLeftCell="B20" activePane="topRight" state="frozen"/>
      <selection pane="topLeft" activeCell="A20" activeCellId="0" sqref="A20"/>
      <selection pane="topRight" activeCell="O44" activeCellId="0" sqref="O44"/>
    </sheetView>
  </sheetViews>
  <sheetFormatPr defaultColWidth="8.59765625" defaultRowHeight="14.25" zeroHeight="false" outlineLevelRow="0" outlineLevelCol="0"/>
  <cols>
    <col collapsed="false" customWidth="true" hidden="false" outlineLevel="0" max="2" min="2" style="1" width="12.89"/>
    <col collapsed="false" customWidth="true" hidden="false" outlineLevel="0" max="3" min="3" style="1" width="12.13"/>
    <col collapsed="false" customWidth="true" hidden="false" outlineLevel="0" max="4" min="4" style="1" width="13.56"/>
    <col collapsed="false" customWidth="true" hidden="false" outlineLevel="0" max="5" min="5" style="1" width="13.48"/>
    <col collapsed="false" customWidth="true" hidden="false" outlineLevel="0" max="6" min="6" style="1" width="13.23"/>
    <col collapsed="false" customWidth="true" hidden="false" outlineLevel="0" max="8" min="8" style="1" width="8.89"/>
  </cols>
  <sheetData>
    <row r="2" customFormat="false" ht="19.7" hidden="false" customHeight="false" outlineLevel="0" collapsed="false">
      <c r="A2" s="2" t="s">
        <v>0</v>
      </c>
    </row>
    <row r="3" customFormat="false" ht="19.4" hidden="false" customHeight="false" outlineLevel="0" collapsed="false">
      <c r="A3" s="3" t="s">
        <v>1</v>
      </c>
    </row>
    <row r="4" customFormat="false" ht="20.85" hidden="false" customHeight="false" outlineLevel="0" collapsed="false">
      <c r="A4" s="4" t="s">
        <v>2</v>
      </c>
    </row>
    <row r="5" customFormat="false" ht="14.25" hidden="false" customHeight="false" outlineLevel="0" collapsed="false">
      <c r="A5" s="5" t="s">
        <v>3</v>
      </c>
    </row>
    <row r="6" customFormat="false" ht="15" hidden="false" customHeight="false" outlineLevel="0" collapsed="false">
      <c r="A6" s="5"/>
    </row>
    <row r="7" customFormat="false" ht="15" hidden="false" customHeight="false" outlineLevel="0" collapsed="false">
      <c r="A7" s="5"/>
    </row>
    <row r="8" customFormat="false" ht="17.35" hidden="false" customHeight="false" outlineLevel="0" collapsed="false">
      <c r="B8" s="6" t="s">
        <v>4</v>
      </c>
      <c r="C8" s="6"/>
      <c r="D8" s="6"/>
      <c r="E8" s="6"/>
      <c r="F8" s="6"/>
      <c r="J8" s="7" t="n">
        <f aca="false">L17/(L16-L18/L15)</f>
        <v>19.2328412886542</v>
      </c>
    </row>
    <row r="9" customFormat="false" ht="17.35" hidden="false" customHeight="false" outlineLevel="0" collapsed="false">
      <c r="B9" s="6" t="s">
        <v>5</v>
      </c>
      <c r="C9" s="6"/>
      <c r="D9" s="6"/>
      <c r="E9" s="6"/>
      <c r="F9" s="6"/>
    </row>
    <row r="10" customFormat="false" ht="17.35" hidden="false" customHeight="false" outlineLevel="0" collapsed="false">
      <c r="B10" s="6" t="s">
        <v>6</v>
      </c>
      <c r="C10" s="6"/>
      <c r="D10" s="6"/>
      <c r="E10" s="6"/>
      <c r="F10" s="6"/>
    </row>
    <row r="11" customFormat="false" ht="17.35" hidden="false" customHeight="false" outlineLevel="0" collapsed="false">
      <c r="B11" s="6" t="s">
        <v>7</v>
      </c>
      <c r="C11" s="6"/>
      <c r="D11" s="6"/>
      <c r="E11" s="6"/>
      <c r="F11" s="6"/>
    </row>
    <row r="13" customFormat="false" ht="15" hidden="false" customHeight="true" outlineLevel="0" collapsed="false">
      <c r="A13" s="8" t="s">
        <v>8</v>
      </c>
      <c r="B13" s="9" t="s">
        <v>9</v>
      </c>
      <c r="C13" s="9" t="s">
        <v>9</v>
      </c>
      <c r="D13" s="9" t="s">
        <v>9</v>
      </c>
      <c r="E13" s="9" t="s">
        <v>9</v>
      </c>
      <c r="F13" s="9" t="s">
        <v>9</v>
      </c>
      <c r="G13" s="9" t="s">
        <v>9</v>
      </c>
      <c r="H13" s="9" t="s">
        <v>9</v>
      </c>
      <c r="I13" s="9" t="s">
        <v>9</v>
      </c>
      <c r="J13" s="9" t="s">
        <v>9</v>
      </c>
      <c r="K13" s="9" t="s">
        <v>9</v>
      </c>
      <c r="L13" s="10" t="s">
        <v>9</v>
      </c>
      <c r="M13" s="9" t="s">
        <v>9</v>
      </c>
      <c r="N13" s="9" t="s">
        <v>9</v>
      </c>
      <c r="O13" s="9" t="s">
        <v>9</v>
      </c>
      <c r="P13" s="9" t="s">
        <v>9</v>
      </c>
      <c r="Q13" s="9" t="s">
        <v>9</v>
      </c>
      <c r="R13" s="9" t="s">
        <v>9</v>
      </c>
      <c r="S13" s="9" t="s">
        <v>9</v>
      </c>
      <c r="T13" s="9" t="s">
        <v>9</v>
      </c>
      <c r="U13" s="9" t="s">
        <v>9</v>
      </c>
      <c r="V13" s="9" t="s">
        <v>9</v>
      </c>
      <c r="W13" s="9" t="s">
        <v>9</v>
      </c>
      <c r="X13" s="9" t="s">
        <v>9</v>
      </c>
      <c r="Y13" s="9" t="s">
        <v>9</v>
      </c>
      <c r="Z13" s="9" t="s">
        <v>9</v>
      </c>
      <c r="AA13" s="9" t="s">
        <v>9</v>
      </c>
      <c r="AB13" s="9" t="s">
        <v>9</v>
      </c>
      <c r="AC13" s="9" t="s">
        <v>9</v>
      </c>
      <c r="AD13" s="9" t="s">
        <v>9</v>
      </c>
    </row>
    <row r="14" customFormat="false" ht="15" hidden="false" customHeight="false" outlineLevel="0" collapsed="false">
      <c r="A14" s="8"/>
      <c r="B14" s="11" t="n">
        <v>1</v>
      </c>
      <c r="C14" s="11" t="n">
        <v>2</v>
      </c>
      <c r="D14" s="11" t="n">
        <v>3</v>
      </c>
      <c r="E14" s="11" t="n">
        <v>4</v>
      </c>
      <c r="F14" s="11" t="n">
        <v>5</v>
      </c>
      <c r="G14" s="12" t="n">
        <f aca="false">F14+1</f>
        <v>6</v>
      </c>
      <c r="H14" s="12" t="n">
        <f aca="false">G14+1</f>
        <v>7</v>
      </c>
      <c r="I14" s="12" t="n">
        <f aca="false">H14+1</f>
        <v>8</v>
      </c>
      <c r="J14" s="12" t="n">
        <f aca="false">I14+1</f>
        <v>9</v>
      </c>
      <c r="K14" s="12" t="n">
        <f aca="false">J14+1</f>
        <v>10</v>
      </c>
      <c r="L14" s="13" t="n">
        <f aca="false">K14+1</f>
        <v>11</v>
      </c>
      <c r="M14" s="12" t="n">
        <f aca="false">L14+1</f>
        <v>12</v>
      </c>
      <c r="N14" s="12" t="n">
        <f aca="false">M14+1</f>
        <v>13</v>
      </c>
      <c r="O14" s="12" t="n">
        <f aca="false">N14+1</f>
        <v>14</v>
      </c>
      <c r="P14" s="12" t="n">
        <f aca="false">O14+1</f>
        <v>15</v>
      </c>
      <c r="Q14" s="12" t="n">
        <f aca="false">P14+1</f>
        <v>16</v>
      </c>
      <c r="R14" s="12" t="n">
        <f aca="false">Q14+1</f>
        <v>17</v>
      </c>
      <c r="S14" s="12" t="n">
        <f aca="false">R14+1</f>
        <v>18</v>
      </c>
      <c r="T14" s="12" t="n">
        <f aca="false">S14+1</f>
        <v>19</v>
      </c>
      <c r="U14" s="12" t="n">
        <f aca="false">T14+1</f>
        <v>20</v>
      </c>
      <c r="V14" s="12" t="n">
        <f aca="false">U14+1</f>
        <v>21</v>
      </c>
      <c r="W14" s="12" t="n">
        <f aca="false">V14+1</f>
        <v>22</v>
      </c>
      <c r="X14" s="12" t="n">
        <f aca="false">W14+1</f>
        <v>23</v>
      </c>
      <c r="Y14" s="12" t="n">
        <f aca="false">X14+1</f>
        <v>24</v>
      </c>
      <c r="Z14" s="12" t="n">
        <f aca="false">Y14+1</f>
        <v>25</v>
      </c>
      <c r="AA14" s="12" t="n">
        <f aca="false">Z14+1</f>
        <v>26</v>
      </c>
      <c r="AB14" s="12" t="n">
        <f aca="false">AA14+1</f>
        <v>27</v>
      </c>
      <c r="AC14" s="12" t="n">
        <f aca="false">AB14+1</f>
        <v>28</v>
      </c>
      <c r="AD14" s="12" t="n">
        <f aca="false">AC14+1</f>
        <v>29</v>
      </c>
    </row>
    <row r="15" customFormat="false" ht="46.25" hidden="false" customHeight="false" outlineLevel="0" collapsed="false">
      <c r="A15" s="14" t="s">
        <v>10</v>
      </c>
      <c r="B15" s="15" t="n">
        <v>28</v>
      </c>
      <c r="C15" s="15" t="n">
        <f aca="false">B15+2</f>
        <v>30</v>
      </c>
      <c r="D15" s="15" t="n">
        <v>32</v>
      </c>
      <c r="E15" s="15" t="n">
        <v>34</v>
      </c>
      <c r="F15" s="16" t="n">
        <v>25</v>
      </c>
      <c r="G15" s="17" t="n">
        <f aca="false">F15+1</f>
        <v>26</v>
      </c>
      <c r="H15" s="17" t="n">
        <f aca="false">G15+1</f>
        <v>27</v>
      </c>
      <c r="I15" s="17" t="n">
        <f aca="false">H15+1</f>
        <v>28</v>
      </c>
      <c r="J15" s="17" t="n">
        <v>26</v>
      </c>
      <c r="K15" s="17" t="n">
        <f aca="false">J15+1</f>
        <v>27</v>
      </c>
      <c r="L15" s="18" t="n">
        <f aca="false">K15+1</f>
        <v>28</v>
      </c>
      <c r="M15" s="17" t="n">
        <f aca="false">L15+1</f>
        <v>29</v>
      </c>
      <c r="N15" s="17" t="n">
        <f aca="false">M15+1</f>
        <v>30</v>
      </c>
      <c r="O15" s="17" t="n">
        <f aca="false">N15+1</f>
        <v>31</v>
      </c>
      <c r="P15" s="17" t="n">
        <f aca="false">O15+1</f>
        <v>32</v>
      </c>
      <c r="Q15" s="17" t="n">
        <f aca="false">P15+1</f>
        <v>33</v>
      </c>
      <c r="R15" s="17" t="n">
        <v>33</v>
      </c>
      <c r="S15" s="17" t="n">
        <f aca="false">R15+1</f>
        <v>34</v>
      </c>
      <c r="T15" s="17" t="n">
        <f aca="false">S15+1</f>
        <v>35</v>
      </c>
      <c r="U15" s="17" t="n">
        <f aca="false">T15+1</f>
        <v>36</v>
      </c>
      <c r="V15" s="17" t="n">
        <f aca="false">U15+1</f>
        <v>37</v>
      </c>
      <c r="W15" s="17" t="n">
        <f aca="false">V15+1</f>
        <v>38</v>
      </c>
      <c r="X15" s="17" t="n">
        <v>36</v>
      </c>
      <c r="Y15" s="17" t="n">
        <f aca="false">X15+1</f>
        <v>37</v>
      </c>
      <c r="Z15" s="17" t="n">
        <v>28</v>
      </c>
      <c r="AA15" s="17" t="n">
        <f aca="false">Z15+1</f>
        <v>29</v>
      </c>
      <c r="AB15" s="17" t="n">
        <f aca="false">AA15+1</f>
        <v>30</v>
      </c>
      <c r="AC15" s="17" t="n">
        <f aca="false">AB15+1</f>
        <v>31</v>
      </c>
      <c r="AD15" s="17" t="n">
        <f aca="false">AC15+1</f>
        <v>32</v>
      </c>
    </row>
    <row r="16" customFormat="false" ht="31.3" hidden="false" customHeight="false" outlineLevel="0" collapsed="false">
      <c r="A16" s="14" t="s">
        <v>11</v>
      </c>
      <c r="B16" s="15" t="n">
        <v>68000</v>
      </c>
      <c r="C16" s="15" t="n">
        <v>69000</v>
      </c>
      <c r="D16" s="15" t="n">
        <v>71000</v>
      </c>
      <c r="E16" s="15" t="n">
        <v>73000</v>
      </c>
      <c r="F16" s="16" t="n">
        <v>74000</v>
      </c>
      <c r="G16" s="17" t="n">
        <f aca="false">F16+10</f>
        <v>74010</v>
      </c>
      <c r="H16" s="17" t="n">
        <f aca="false">G16+10</f>
        <v>74020</v>
      </c>
      <c r="I16" s="17" t="n">
        <f aca="false">H16+10</f>
        <v>74030</v>
      </c>
      <c r="J16" s="17" t="n">
        <f aca="false">I16+10</f>
        <v>74040</v>
      </c>
      <c r="K16" s="17" t="n">
        <f aca="false">J16+10</f>
        <v>74050</v>
      </c>
      <c r="L16" s="18" t="n">
        <f aca="false">K16+10</f>
        <v>74060</v>
      </c>
      <c r="M16" s="17" t="n">
        <f aca="false">L16+10</f>
        <v>74070</v>
      </c>
      <c r="N16" s="17" t="n">
        <f aca="false">M16+10</f>
        <v>74080</v>
      </c>
      <c r="O16" s="17" t="n">
        <f aca="false">N16+10</f>
        <v>74090</v>
      </c>
      <c r="P16" s="17" t="n">
        <f aca="false">O16+10</f>
        <v>74100</v>
      </c>
      <c r="Q16" s="17" t="n">
        <f aca="false">P16+10</f>
        <v>74110</v>
      </c>
      <c r="R16" s="17" t="n">
        <f aca="false">Q16+10</f>
        <v>74120</v>
      </c>
      <c r="S16" s="17" t="n">
        <f aca="false">R16+10</f>
        <v>74130</v>
      </c>
      <c r="T16" s="17" t="n">
        <f aca="false">S16+10</f>
        <v>74140</v>
      </c>
      <c r="U16" s="17" t="n">
        <f aca="false">T16+10</f>
        <v>74150</v>
      </c>
      <c r="V16" s="17" t="n">
        <f aca="false">U16+10</f>
        <v>74160</v>
      </c>
      <c r="W16" s="17" t="n">
        <f aca="false">V16+10</f>
        <v>74170</v>
      </c>
      <c r="X16" s="17" t="n">
        <f aca="false">W16+10</f>
        <v>74180</v>
      </c>
      <c r="Y16" s="17" t="n">
        <f aca="false">X16+10</f>
        <v>74190</v>
      </c>
      <c r="Z16" s="17" t="n">
        <f aca="false">Y16+10</f>
        <v>74200</v>
      </c>
      <c r="AA16" s="17" t="n">
        <f aca="false">Z16+10</f>
        <v>74210</v>
      </c>
      <c r="AB16" s="17" t="n">
        <f aca="false">AA16+10</f>
        <v>74220</v>
      </c>
      <c r="AC16" s="17" t="n">
        <f aca="false">AB16+10</f>
        <v>74230</v>
      </c>
      <c r="AD16" s="17" t="n">
        <f aca="false">AC16+10</f>
        <v>74240</v>
      </c>
    </row>
    <row r="17" customFormat="false" ht="46.25" hidden="false" customHeight="false" outlineLevel="0" collapsed="false">
      <c r="A17" s="14" t="s">
        <v>12</v>
      </c>
      <c r="B17" s="15" t="n">
        <v>408000</v>
      </c>
      <c r="C17" s="15" t="n">
        <v>410000</v>
      </c>
      <c r="D17" s="15" t="n">
        <v>390000</v>
      </c>
      <c r="E17" s="15" t="n">
        <v>400000</v>
      </c>
      <c r="F17" s="16" t="n">
        <v>480000</v>
      </c>
      <c r="G17" s="17" t="n">
        <f aca="false">F17+5000</f>
        <v>485000</v>
      </c>
      <c r="H17" s="17" t="n">
        <f aca="false">G17+5000</f>
        <v>490000</v>
      </c>
      <c r="I17" s="17" t="n">
        <f aca="false">H17+5000</f>
        <v>495000</v>
      </c>
      <c r="J17" s="17" t="n">
        <f aca="false">I17+5000</f>
        <v>500000</v>
      </c>
      <c r="K17" s="17" t="n">
        <f aca="false">J17+5000</f>
        <v>505000</v>
      </c>
      <c r="L17" s="18" t="n">
        <f aca="false">K17+5000</f>
        <v>510000</v>
      </c>
      <c r="M17" s="17" t="n">
        <f aca="false">L17+5000</f>
        <v>515000</v>
      </c>
      <c r="N17" s="17" t="n">
        <f aca="false">M17+5000</f>
        <v>520000</v>
      </c>
      <c r="O17" s="17" t="n">
        <f aca="false">N17+5000</f>
        <v>525000</v>
      </c>
      <c r="P17" s="17" t="n">
        <f aca="false">O17+5000</f>
        <v>530000</v>
      </c>
      <c r="Q17" s="17" t="n">
        <f aca="false">P17+5000</f>
        <v>535000</v>
      </c>
      <c r="R17" s="17" t="n">
        <f aca="false">Q17+5000</f>
        <v>540000</v>
      </c>
      <c r="S17" s="17" t="n">
        <f aca="false">R17+5000</f>
        <v>545000</v>
      </c>
      <c r="T17" s="17" t="n">
        <f aca="false">S17+5000</f>
        <v>550000</v>
      </c>
      <c r="U17" s="17" t="n">
        <f aca="false">T17+5000</f>
        <v>555000</v>
      </c>
      <c r="V17" s="17" t="n">
        <f aca="false">U17+5000</f>
        <v>560000</v>
      </c>
      <c r="W17" s="17" t="n">
        <f aca="false">V17+5000</f>
        <v>565000</v>
      </c>
      <c r="X17" s="17" t="n">
        <f aca="false">W17+5000</f>
        <v>570000</v>
      </c>
      <c r="Y17" s="17" t="n">
        <f aca="false">X17+5000</f>
        <v>575000</v>
      </c>
      <c r="Z17" s="17" t="n">
        <f aca="false">Y17+5000</f>
        <v>580000</v>
      </c>
      <c r="AA17" s="17" t="n">
        <f aca="false">Z17+5000</f>
        <v>585000</v>
      </c>
      <c r="AB17" s="17" t="n">
        <f aca="false">AA17+5000</f>
        <v>590000</v>
      </c>
      <c r="AC17" s="17" t="n">
        <f aca="false">AB17+5000</f>
        <v>595000</v>
      </c>
      <c r="AD17" s="17" t="n">
        <f aca="false">AC17+5000</f>
        <v>600000</v>
      </c>
    </row>
    <row r="18" customFormat="false" ht="46.25" hidden="false" customHeight="false" outlineLevel="0" collapsed="false">
      <c r="A18" s="14" t="s">
        <v>13</v>
      </c>
      <c r="B18" s="15" t="n">
        <v>1220000</v>
      </c>
      <c r="C18" s="15" t="n">
        <v>1240000</v>
      </c>
      <c r="D18" s="15" t="n">
        <v>1130000</v>
      </c>
      <c r="E18" s="15" t="n">
        <v>1250000</v>
      </c>
      <c r="F18" s="16" t="n">
        <v>1330000</v>
      </c>
      <c r="G18" s="17" t="n">
        <f aca="false">F18+200</f>
        <v>1330200</v>
      </c>
      <c r="H18" s="17" t="n">
        <f aca="false">G18+200</f>
        <v>1330400</v>
      </c>
      <c r="I18" s="17" t="n">
        <f aca="false">H18+200</f>
        <v>1330600</v>
      </c>
      <c r="J18" s="17" t="n">
        <f aca="false">I18+200</f>
        <v>1330800</v>
      </c>
      <c r="K18" s="17" t="n">
        <f aca="false">J18+200</f>
        <v>1331000</v>
      </c>
      <c r="L18" s="18" t="n">
        <f aca="false">K18+200</f>
        <v>1331200</v>
      </c>
      <c r="M18" s="17" t="n">
        <f aca="false">L18+200</f>
        <v>1331400</v>
      </c>
      <c r="N18" s="17" t="n">
        <f aca="false">M18+200</f>
        <v>1331600</v>
      </c>
      <c r="O18" s="17" t="n">
        <f aca="false">N18+200</f>
        <v>1331800</v>
      </c>
      <c r="P18" s="17" t="n">
        <f aca="false">O18+200</f>
        <v>1332000</v>
      </c>
      <c r="Q18" s="17" t="n">
        <f aca="false">P18+200</f>
        <v>1332200</v>
      </c>
      <c r="R18" s="17" t="n">
        <f aca="false">Q18+200</f>
        <v>1332400</v>
      </c>
      <c r="S18" s="17" t="n">
        <f aca="false">R18+200</f>
        <v>1332600</v>
      </c>
      <c r="T18" s="17" t="n">
        <f aca="false">S18+200</f>
        <v>1332800</v>
      </c>
      <c r="U18" s="17" t="n">
        <f aca="false">T18+200</f>
        <v>1333000</v>
      </c>
      <c r="V18" s="17" t="n">
        <f aca="false">U18+200</f>
        <v>1333200</v>
      </c>
      <c r="W18" s="17" t="n">
        <f aca="false">V18+200</f>
        <v>1333400</v>
      </c>
      <c r="X18" s="17" t="n">
        <f aca="false">W18+200</f>
        <v>1333600</v>
      </c>
      <c r="Y18" s="17" t="n">
        <f aca="false">X18+200</f>
        <v>1333800</v>
      </c>
      <c r="Z18" s="17" t="n">
        <f aca="false">Y18+200</f>
        <v>1334000</v>
      </c>
      <c r="AA18" s="17" t="n">
        <f aca="false">Z18+200</f>
        <v>1334200</v>
      </c>
      <c r="AB18" s="17" t="n">
        <f aca="false">AA18+200</f>
        <v>1334400</v>
      </c>
      <c r="AC18" s="17" t="n">
        <f aca="false">AB18+200</f>
        <v>1334600</v>
      </c>
      <c r="AD18" s="17" t="n">
        <f aca="false">AC18+200</f>
        <v>1334800</v>
      </c>
    </row>
    <row r="20" customFormat="false" ht="19.7" hidden="false" customHeight="false" outlineLevel="0" collapsed="false">
      <c r="F20" s="19" t="s">
        <v>14</v>
      </c>
    </row>
    <row r="21" customFormat="false" ht="61.15" hidden="false" customHeight="false" outlineLevel="0" collapsed="false">
      <c r="A21" s="20" t="s">
        <v>10</v>
      </c>
      <c r="B21" s="21" t="s">
        <v>15</v>
      </c>
      <c r="C21" s="21" t="s">
        <v>16</v>
      </c>
      <c r="D21" s="21" t="s">
        <v>17</v>
      </c>
      <c r="E21" s="21" t="s">
        <v>18</v>
      </c>
      <c r="F21" s="21" t="s">
        <v>19</v>
      </c>
      <c r="G21" s="21"/>
    </row>
    <row r="22" customFormat="false" ht="14.25" hidden="false" customHeight="false" outlineLevel="0" collapsed="false">
      <c r="A22" s="1" t="n">
        <v>1</v>
      </c>
      <c r="B22" s="1" t="n">
        <f aca="false">$L$17</f>
        <v>510000</v>
      </c>
      <c r="C22" s="22" t="n">
        <f aca="false">L18/L15</f>
        <v>47542.8571428571</v>
      </c>
      <c r="D22" s="23" t="n">
        <f aca="false">B22+C22</f>
        <v>557542.857142857</v>
      </c>
      <c r="E22" s="23" t="n">
        <f aca="false">$L$16*A22</f>
        <v>74060</v>
      </c>
      <c r="F22" s="23" t="n">
        <f aca="false">E22-D22</f>
        <v>-483482.857142857</v>
      </c>
    </row>
    <row r="23" customFormat="false" ht="14.25" hidden="false" customHeight="false" outlineLevel="0" collapsed="false">
      <c r="A23" s="1" t="n">
        <f aca="false">A22+1</f>
        <v>2</v>
      </c>
      <c r="B23" s="1" t="n">
        <f aca="false">$L$17</f>
        <v>510000</v>
      </c>
      <c r="C23" s="22" t="n">
        <f aca="false">$L$18/$L$15+C22</f>
        <v>95085.7142857143</v>
      </c>
      <c r="D23" s="23" t="n">
        <f aca="false">B23+C23</f>
        <v>605085.714285714</v>
      </c>
      <c r="E23" s="23" t="n">
        <f aca="false">$L$16*A23</f>
        <v>148120</v>
      </c>
      <c r="F23" s="23" t="n">
        <f aca="false">E23-D23</f>
        <v>-456965.714285714</v>
      </c>
    </row>
    <row r="24" customFormat="false" ht="14.25" hidden="false" customHeight="false" outlineLevel="0" collapsed="false">
      <c r="A24" s="1" t="n">
        <f aca="false">A23+1</f>
        <v>3</v>
      </c>
      <c r="B24" s="1" t="n">
        <f aca="false">$L$17</f>
        <v>510000</v>
      </c>
      <c r="C24" s="22" t="n">
        <f aca="false">$L$18/$L$15+C23</f>
        <v>142628.571428571</v>
      </c>
      <c r="D24" s="23" t="n">
        <f aca="false">B24+C24</f>
        <v>652628.571428571</v>
      </c>
      <c r="E24" s="23" t="n">
        <f aca="false">$L$16*A24</f>
        <v>222180</v>
      </c>
      <c r="F24" s="23" t="n">
        <f aca="false">E24-D24</f>
        <v>-430448.571428571</v>
      </c>
    </row>
    <row r="25" customFormat="false" ht="14.25" hidden="false" customHeight="false" outlineLevel="0" collapsed="false">
      <c r="A25" s="1" t="n">
        <f aca="false">A24+1</f>
        <v>4</v>
      </c>
      <c r="B25" s="1" t="n">
        <f aca="false">$L$17</f>
        <v>510000</v>
      </c>
      <c r="C25" s="22" t="n">
        <f aca="false">$L$18/$L$15+C24</f>
        <v>190171.428571429</v>
      </c>
      <c r="D25" s="23" t="n">
        <f aca="false">B25+C25</f>
        <v>700171.428571429</v>
      </c>
      <c r="E25" s="23" t="n">
        <f aca="false">$L$16*A25</f>
        <v>296240</v>
      </c>
      <c r="F25" s="23" t="n">
        <f aca="false">E25-D25</f>
        <v>-403931.428571429</v>
      </c>
    </row>
    <row r="26" customFormat="false" ht="14.25" hidden="false" customHeight="false" outlineLevel="0" collapsed="false">
      <c r="A26" s="1" t="n">
        <f aca="false">A25+1</f>
        <v>5</v>
      </c>
      <c r="B26" s="1" t="n">
        <f aca="false">$L$17</f>
        <v>510000</v>
      </c>
      <c r="C26" s="22" t="n">
        <f aca="false">$L$18/$L$15+C25</f>
        <v>237714.285714286</v>
      </c>
      <c r="D26" s="23" t="n">
        <f aca="false">B26+C26</f>
        <v>747714.285714286</v>
      </c>
      <c r="E26" s="23" t="n">
        <f aca="false">$L$16*A26</f>
        <v>370300</v>
      </c>
      <c r="F26" s="23" t="n">
        <f aca="false">E26-D26</f>
        <v>-377414.285714286</v>
      </c>
    </row>
    <row r="27" customFormat="false" ht="14.25" hidden="false" customHeight="false" outlineLevel="0" collapsed="false">
      <c r="A27" s="1" t="n">
        <f aca="false">A26+1</f>
        <v>6</v>
      </c>
      <c r="B27" s="1" t="n">
        <f aca="false">$L$17</f>
        <v>510000</v>
      </c>
      <c r="C27" s="22" t="n">
        <f aca="false">$L$18/$L$15+C26</f>
        <v>285257.142857143</v>
      </c>
      <c r="D27" s="23" t="n">
        <f aca="false">B27+C27</f>
        <v>795257.142857143</v>
      </c>
      <c r="E27" s="23" t="n">
        <f aca="false">$L$16*A27</f>
        <v>444360</v>
      </c>
      <c r="F27" s="23" t="n">
        <f aca="false">E27-D27</f>
        <v>-350897.142857143</v>
      </c>
    </row>
    <row r="28" customFormat="false" ht="14.25" hidden="false" customHeight="false" outlineLevel="0" collapsed="false">
      <c r="A28" s="1" t="n">
        <f aca="false">A27+1</f>
        <v>7</v>
      </c>
      <c r="B28" s="1" t="n">
        <f aca="false">$L$17</f>
        <v>510000</v>
      </c>
      <c r="C28" s="22" t="n">
        <f aca="false">$L$18/$L$15+C27</f>
        <v>332800</v>
      </c>
      <c r="D28" s="23" t="n">
        <f aca="false">B28+C28</f>
        <v>842800</v>
      </c>
      <c r="E28" s="23" t="n">
        <f aca="false">$L$16*A28</f>
        <v>518420</v>
      </c>
      <c r="F28" s="23" t="n">
        <f aca="false">E28-D28</f>
        <v>-324380</v>
      </c>
    </row>
    <row r="29" customFormat="false" ht="14.25" hidden="false" customHeight="false" outlineLevel="0" collapsed="false">
      <c r="A29" s="1" t="n">
        <f aca="false">A28+1</f>
        <v>8</v>
      </c>
      <c r="B29" s="1" t="n">
        <f aca="false">$L$17</f>
        <v>510000</v>
      </c>
      <c r="C29" s="22" t="n">
        <f aca="false">$L$18/$L$15+C28</f>
        <v>380342.857142857</v>
      </c>
      <c r="D29" s="23" t="n">
        <f aca="false">B29+C29</f>
        <v>890342.857142857</v>
      </c>
      <c r="E29" s="23" t="n">
        <f aca="false">$L$16*A29</f>
        <v>592480</v>
      </c>
      <c r="F29" s="23" t="n">
        <f aca="false">E29-D29</f>
        <v>-297862.857142857</v>
      </c>
    </row>
    <row r="30" customFormat="false" ht="14.25" hidden="false" customHeight="false" outlineLevel="0" collapsed="false">
      <c r="A30" s="1" t="n">
        <f aca="false">A29+1</f>
        <v>9</v>
      </c>
      <c r="B30" s="1" t="n">
        <f aca="false">$L$17</f>
        <v>510000</v>
      </c>
      <c r="C30" s="22" t="n">
        <f aca="false">$L$18/$L$15+C29</f>
        <v>427885.714285714</v>
      </c>
      <c r="D30" s="23" t="n">
        <f aca="false">B30+C30</f>
        <v>937885.714285714</v>
      </c>
      <c r="E30" s="23" t="n">
        <f aca="false">$L$16*A30</f>
        <v>666540</v>
      </c>
      <c r="F30" s="23" t="n">
        <f aca="false">E30-D30</f>
        <v>-271345.714285714</v>
      </c>
    </row>
    <row r="31" customFormat="false" ht="14.25" hidden="false" customHeight="false" outlineLevel="0" collapsed="false">
      <c r="A31" s="1" t="n">
        <f aca="false">A30+1</f>
        <v>10</v>
      </c>
      <c r="B31" s="1" t="n">
        <f aca="false">$L$17</f>
        <v>510000</v>
      </c>
      <c r="C31" s="22" t="n">
        <f aca="false">$L$18/$L$15+C30</f>
        <v>475428.571428572</v>
      </c>
      <c r="D31" s="23" t="n">
        <f aca="false">B31+C31</f>
        <v>985428.571428572</v>
      </c>
      <c r="E31" s="23" t="n">
        <f aca="false">$L$16*A31</f>
        <v>740600</v>
      </c>
      <c r="F31" s="23" t="n">
        <f aca="false">E31-D31</f>
        <v>-244828.571428572</v>
      </c>
    </row>
    <row r="32" customFormat="false" ht="14.25" hidden="false" customHeight="false" outlineLevel="0" collapsed="false">
      <c r="A32" s="1" t="n">
        <f aca="false">A31+1</f>
        <v>11</v>
      </c>
      <c r="B32" s="1" t="n">
        <f aca="false">$L$17</f>
        <v>510000</v>
      </c>
      <c r="C32" s="22" t="n">
        <f aca="false">$L$18/$L$15+C31</f>
        <v>522971.428571429</v>
      </c>
      <c r="D32" s="23" t="n">
        <f aca="false">B32+C32</f>
        <v>1032971.42857143</v>
      </c>
      <c r="E32" s="23" t="n">
        <f aca="false">$L$16*A32</f>
        <v>814660</v>
      </c>
      <c r="F32" s="23" t="n">
        <f aca="false">E32-D32</f>
        <v>-218311.428571429</v>
      </c>
    </row>
    <row r="33" customFormat="false" ht="14.25" hidden="false" customHeight="false" outlineLevel="0" collapsed="false">
      <c r="A33" s="1" t="n">
        <f aca="false">A32+1</f>
        <v>12</v>
      </c>
      <c r="B33" s="1" t="n">
        <f aca="false">$L$17</f>
        <v>510000</v>
      </c>
      <c r="C33" s="22" t="n">
        <f aca="false">$L$18/$L$15+C32</f>
        <v>570514.285714286</v>
      </c>
      <c r="D33" s="23" t="n">
        <f aca="false">B33+C33</f>
        <v>1080514.28571429</v>
      </c>
      <c r="E33" s="23" t="n">
        <f aca="false">$L$16*A33</f>
        <v>888720</v>
      </c>
      <c r="F33" s="23" t="n">
        <f aca="false">E33-D33</f>
        <v>-191794.285714286</v>
      </c>
    </row>
    <row r="34" customFormat="false" ht="14.25" hidden="false" customHeight="false" outlineLevel="0" collapsed="false">
      <c r="A34" s="1" t="n">
        <f aca="false">A33+1</f>
        <v>13</v>
      </c>
      <c r="B34" s="1" t="n">
        <f aca="false">$L$17</f>
        <v>510000</v>
      </c>
      <c r="C34" s="22" t="n">
        <f aca="false">$L$18/$L$15+C33</f>
        <v>618057.142857143</v>
      </c>
      <c r="D34" s="23" t="n">
        <f aca="false">B34+C34</f>
        <v>1128057.14285714</v>
      </c>
      <c r="E34" s="23" t="n">
        <f aca="false">$L$16*A34</f>
        <v>962780</v>
      </c>
      <c r="F34" s="23" t="n">
        <f aca="false">E34-D34</f>
        <v>-165277.142857143</v>
      </c>
    </row>
    <row r="35" customFormat="false" ht="14.25" hidden="false" customHeight="false" outlineLevel="0" collapsed="false">
      <c r="A35" s="1" t="n">
        <f aca="false">A34+1</f>
        <v>14</v>
      </c>
      <c r="B35" s="1" t="n">
        <f aca="false">$L$17</f>
        <v>510000</v>
      </c>
      <c r="C35" s="22" t="n">
        <f aca="false">$L$18/$L$15+C34</f>
        <v>665600</v>
      </c>
      <c r="D35" s="23" t="n">
        <f aca="false">B35+C35</f>
        <v>1175600</v>
      </c>
      <c r="E35" s="23" t="n">
        <f aca="false">$L$16*A35</f>
        <v>1036840</v>
      </c>
      <c r="F35" s="23" t="n">
        <f aca="false">E35-D35</f>
        <v>-138760</v>
      </c>
    </row>
    <row r="36" customFormat="false" ht="14.25" hidden="false" customHeight="false" outlineLevel="0" collapsed="false">
      <c r="A36" s="1" t="n">
        <f aca="false">A35+1</f>
        <v>15</v>
      </c>
      <c r="B36" s="1" t="n">
        <f aca="false">$L$17</f>
        <v>510000</v>
      </c>
      <c r="C36" s="22" t="n">
        <f aca="false">$L$18/$L$15+C35</f>
        <v>713142.857142857</v>
      </c>
      <c r="D36" s="23" t="n">
        <f aca="false">B36+C36</f>
        <v>1223142.85714286</v>
      </c>
      <c r="E36" s="23" t="n">
        <f aca="false">$L$16*A36</f>
        <v>1110900</v>
      </c>
      <c r="F36" s="23" t="n">
        <f aca="false">E36-D36</f>
        <v>-112242.857142857</v>
      </c>
    </row>
    <row r="37" customFormat="false" ht="14.25" hidden="false" customHeight="false" outlineLevel="0" collapsed="false">
      <c r="A37" s="1" t="n">
        <f aca="false">A36+1</f>
        <v>16</v>
      </c>
      <c r="B37" s="1" t="n">
        <f aca="false">$L$17</f>
        <v>510000</v>
      </c>
      <c r="C37" s="22" t="n">
        <f aca="false">$L$18/$L$15+C36</f>
        <v>760685.714285714</v>
      </c>
      <c r="D37" s="23" t="n">
        <f aca="false">B37+C37</f>
        <v>1270685.71428571</v>
      </c>
      <c r="E37" s="23" t="n">
        <f aca="false">$L$16*A37</f>
        <v>1184960</v>
      </c>
      <c r="F37" s="23" t="n">
        <f aca="false">E37-D37</f>
        <v>-85725.7142857146</v>
      </c>
    </row>
    <row r="38" customFormat="false" ht="14.25" hidden="false" customHeight="false" outlineLevel="0" collapsed="false">
      <c r="A38" s="1" t="n">
        <f aca="false">A37+1</f>
        <v>17</v>
      </c>
      <c r="B38" s="1" t="n">
        <f aca="false">$L$17</f>
        <v>510000</v>
      </c>
      <c r="C38" s="22" t="n">
        <f aca="false">$L$18/$L$15+C37</f>
        <v>808228.571428572</v>
      </c>
      <c r="D38" s="23" t="n">
        <f aca="false">B38+C38</f>
        <v>1318228.57142857</v>
      </c>
      <c r="E38" s="23" t="n">
        <f aca="false">$L$16*A38</f>
        <v>1259020</v>
      </c>
      <c r="F38" s="23" t="n">
        <f aca="false">E38-D38</f>
        <v>-59208.5714285716</v>
      </c>
    </row>
    <row r="39" customFormat="false" ht="14.25" hidden="false" customHeight="false" outlineLevel="0" collapsed="false">
      <c r="A39" s="1" t="n">
        <f aca="false">A38+1</f>
        <v>18</v>
      </c>
      <c r="B39" s="1" t="n">
        <f aca="false">$L$17</f>
        <v>510000</v>
      </c>
      <c r="C39" s="22" t="n">
        <f aca="false">$L$18/$L$15+C38</f>
        <v>855771.428571429</v>
      </c>
      <c r="D39" s="23" t="n">
        <f aca="false">B39+C39</f>
        <v>1365771.42857143</v>
      </c>
      <c r="E39" s="23" t="n">
        <f aca="false">$L$16*A39</f>
        <v>1333080</v>
      </c>
      <c r="F39" s="23" t="n">
        <f aca="false">E39-D39</f>
        <v>-32691.4285714286</v>
      </c>
    </row>
    <row r="40" customFormat="false" ht="14.25" hidden="false" customHeight="false" outlineLevel="0" collapsed="false">
      <c r="A40" s="1" t="n">
        <f aca="false">A39+1</f>
        <v>19</v>
      </c>
      <c r="B40" s="1" t="n">
        <f aca="false">$L$17</f>
        <v>510000</v>
      </c>
      <c r="C40" s="22" t="n">
        <f aca="false">$L$18/$L$15+C39</f>
        <v>903314.285714286</v>
      </c>
      <c r="D40" s="23" t="n">
        <f aca="false">B40+C40</f>
        <v>1413314.28571429</v>
      </c>
      <c r="E40" s="23" t="n">
        <f aca="false">$L$16*A40</f>
        <v>1407140</v>
      </c>
      <c r="F40" s="23" t="n">
        <f aca="false">E40-D40</f>
        <v>-6174.28571428591</v>
      </c>
    </row>
    <row r="41" customFormat="false" ht="14.25" hidden="false" customHeight="false" outlineLevel="0" collapsed="false">
      <c r="A41" s="1" t="n">
        <f aca="false">A40+1</f>
        <v>20</v>
      </c>
      <c r="B41" s="1" t="n">
        <f aca="false">$L$17</f>
        <v>510000</v>
      </c>
      <c r="C41" s="22" t="n">
        <f aca="false">$L$18/$L$15+C40</f>
        <v>950857.142857143</v>
      </c>
      <c r="D41" s="23" t="n">
        <f aca="false">B41+C41</f>
        <v>1460857.14285714</v>
      </c>
      <c r="E41" s="23" t="n">
        <f aca="false">$L$16*A41</f>
        <v>1481200</v>
      </c>
      <c r="F41" s="23" t="n">
        <f aca="false">E41-D41</f>
        <v>20342.8571428568</v>
      </c>
    </row>
    <row r="42" customFormat="false" ht="14.25" hidden="false" customHeight="false" outlineLevel="0" collapsed="false">
      <c r="A42" s="1" t="n">
        <f aca="false">A41+1</f>
        <v>21</v>
      </c>
      <c r="B42" s="1" t="n">
        <f aca="false">$L$17</f>
        <v>510000</v>
      </c>
      <c r="C42" s="22" t="n">
        <f aca="false">$L$18/$L$15+C41</f>
        <v>998400</v>
      </c>
      <c r="D42" s="23" t="n">
        <f aca="false">B42+C42</f>
        <v>1508400</v>
      </c>
      <c r="E42" s="23" t="n">
        <f aca="false">$L$16*A42</f>
        <v>1555260</v>
      </c>
      <c r="F42" s="23" t="n">
        <f aca="false">E42-D42</f>
        <v>46859.9999999998</v>
      </c>
    </row>
    <row r="43" customFormat="false" ht="14.25" hidden="false" customHeight="false" outlineLevel="0" collapsed="false">
      <c r="A43" s="1" t="n">
        <f aca="false">A42+1</f>
        <v>22</v>
      </c>
      <c r="B43" s="1" t="n">
        <f aca="false">$L$17</f>
        <v>510000</v>
      </c>
      <c r="C43" s="22" t="n">
        <f aca="false">$L$18/$L$15+C42</f>
        <v>1045942.85714286</v>
      </c>
      <c r="D43" s="23" t="n">
        <f aca="false">B43+C43</f>
        <v>1555942.85714286</v>
      </c>
      <c r="E43" s="23" t="n">
        <f aca="false">$L$16*A43</f>
        <v>1629320</v>
      </c>
      <c r="F43" s="23" t="n">
        <f aca="false">E43-D43</f>
        <v>73377.1428571427</v>
      </c>
    </row>
    <row r="44" customFormat="false" ht="14.25" hidden="false" customHeight="false" outlineLevel="0" collapsed="false">
      <c r="A44" s="1" t="n">
        <f aca="false">A43+1</f>
        <v>23</v>
      </c>
      <c r="B44" s="1" t="n">
        <f aca="false">$L$17</f>
        <v>510000</v>
      </c>
      <c r="C44" s="22" t="n">
        <f aca="false">$L$18/$L$15+C43</f>
        <v>1093485.71428571</v>
      </c>
      <c r="D44" s="23" t="n">
        <f aca="false">B44+C44</f>
        <v>1603485.71428571</v>
      </c>
      <c r="E44" s="23" t="n">
        <f aca="false">$L$16*A44</f>
        <v>1703380</v>
      </c>
      <c r="F44" s="23" t="n">
        <f aca="false">E44-D44</f>
        <v>99894.2857142855</v>
      </c>
    </row>
    <row r="45" customFormat="false" ht="14.25" hidden="false" customHeight="false" outlineLevel="0" collapsed="false">
      <c r="A45" s="1" t="n">
        <f aca="false">A44+1</f>
        <v>24</v>
      </c>
      <c r="B45" s="1" t="n">
        <f aca="false">$L$17</f>
        <v>510000</v>
      </c>
      <c r="C45" s="22" t="n">
        <f aca="false">$L$18/$L$15+C44</f>
        <v>1141028.57142857</v>
      </c>
      <c r="D45" s="23" t="n">
        <f aca="false">B45+C45</f>
        <v>1651028.57142857</v>
      </c>
      <c r="E45" s="23" t="n">
        <f aca="false">$L$16*A45</f>
        <v>1777440</v>
      </c>
      <c r="F45" s="23" t="n">
        <f aca="false">E45-D45</f>
        <v>126411.428571428</v>
      </c>
    </row>
    <row r="46" customFormat="false" ht="14.25" hidden="false" customHeight="false" outlineLevel="0" collapsed="false">
      <c r="A46" s="1" t="n">
        <f aca="false">A45+1</f>
        <v>25</v>
      </c>
      <c r="B46" s="1" t="n">
        <f aca="false">$L$17</f>
        <v>510000</v>
      </c>
      <c r="C46" s="22" t="n">
        <f aca="false">$L$18/$L$15+C45</f>
        <v>1188571.42857143</v>
      </c>
      <c r="D46" s="23" t="n">
        <f aca="false">B46+C46</f>
        <v>1698571.42857143</v>
      </c>
      <c r="E46" s="23" t="n">
        <f aca="false">$L$16*A46</f>
        <v>1851500</v>
      </c>
      <c r="F46" s="23" t="n">
        <f aca="false">E46-D46</f>
        <v>152928.571428571</v>
      </c>
    </row>
    <row r="47" customFormat="false" ht="14.25" hidden="false" customHeight="false" outlineLevel="0" collapsed="false">
      <c r="A47" s="1" t="n">
        <v>26</v>
      </c>
      <c r="B47" s="1" t="n">
        <f aca="false">$L$17</f>
        <v>510000</v>
      </c>
      <c r="C47" s="22" t="n">
        <f aca="false">$L$18/$L$15+C46</f>
        <v>1236114.28571429</v>
      </c>
      <c r="D47" s="23" t="n">
        <f aca="false">B47+C47</f>
        <v>1746114.28571429</v>
      </c>
      <c r="E47" s="23" t="n">
        <f aca="false">$L$16*A47</f>
        <v>1925560</v>
      </c>
      <c r="F47" s="23" t="n">
        <f aca="false">E47-D47</f>
        <v>179445.714285714</v>
      </c>
    </row>
    <row r="48" customFormat="false" ht="14.25" hidden="false" customHeight="false" outlineLevel="0" collapsed="false">
      <c r="A48" s="1" t="n">
        <v>27</v>
      </c>
      <c r="B48" s="1" t="n">
        <f aca="false">$L$17</f>
        <v>510000</v>
      </c>
      <c r="C48" s="22" t="n">
        <f aca="false">$L$18/$L$15+C47</f>
        <v>1283657.14285714</v>
      </c>
      <c r="D48" s="23" t="n">
        <f aca="false">B48+C48</f>
        <v>1793657.14285714</v>
      </c>
      <c r="E48" s="23" t="n">
        <f aca="false">$L$16*A48</f>
        <v>1999620</v>
      </c>
      <c r="F48" s="23" t="n">
        <f aca="false">E48-D48</f>
        <v>205962.857142857</v>
      </c>
    </row>
    <row r="49" customFormat="false" ht="14.25" hidden="false" customHeight="false" outlineLevel="0" collapsed="false">
      <c r="A49" s="1" t="n">
        <v>28</v>
      </c>
      <c r="B49" s="1" t="n">
        <f aca="false">$L$17</f>
        <v>510000</v>
      </c>
      <c r="C49" s="22" t="n">
        <f aca="false">$L$18/$L$15+C48</f>
        <v>1331200</v>
      </c>
      <c r="D49" s="23" t="n">
        <f aca="false">B49+C49</f>
        <v>1841200</v>
      </c>
      <c r="E49" s="23" t="n">
        <f aca="false">$L$16*A49</f>
        <v>2073680</v>
      </c>
      <c r="F49" s="23" t="n">
        <f aca="false">E49-D49</f>
        <v>232480</v>
      </c>
    </row>
  </sheetData>
  <mergeCells count="1">
    <mergeCell ref="A13:A14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C7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B4" activeCellId="0" sqref="B4"/>
    </sheetView>
  </sheetViews>
  <sheetFormatPr defaultColWidth="8.59765625" defaultRowHeight="14.25" zeroHeight="false" outlineLevelRow="0" outlineLevelCol="0"/>
  <sheetData>
    <row r="2" customFormat="false" ht="15" hidden="false" customHeight="true" outlineLevel="0" collapsed="false">
      <c r="B2" s="8" t="s">
        <v>8</v>
      </c>
      <c r="C2" s="9" t="s">
        <v>9</v>
      </c>
    </row>
    <row r="3" customFormat="false" ht="15" hidden="false" customHeight="false" outlineLevel="0" collapsed="false">
      <c r="B3" s="8"/>
      <c r="C3" s="11" t="n">
        <v>1</v>
      </c>
    </row>
    <row r="4" customFormat="false" ht="46.25" hidden="false" customHeight="false" outlineLevel="0" collapsed="false">
      <c r="B4" s="14" t="s">
        <v>10</v>
      </c>
      <c r="C4" s="15" t="n">
        <v>28</v>
      </c>
    </row>
    <row r="5" customFormat="false" ht="31.3" hidden="false" customHeight="false" outlineLevel="0" collapsed="false">
      <c r="B5" s="14" t="s">
        <v>11</v>
      </c>
      <c r="C5" s="15" t="n">
        <v>68000</v>
      </c>
    </row>
    <row r="6" customFormat="false" ht="46.25" hidden="false" customHeight="false" outlineLevel="0" collapsed="false">
      <c r="B6" s="14" t="s">
        <v>12</v>
      </c>
      <c r="C6" s="15" t="n">
        <v>408000</v>
      </c>
    </row>
    <row r="7" customFormat="false" ht="46.25" hidden="false" customHeight="false" outlineLevel="0" collapsed="false">
      <c r="B7" s="14" t="s">
        <v>13</v>
      </c>
      <c r="C7" s="15" t="n">
        <v>1220000</v>
      </c>
    </row>
  </sheetData>
  <mergeCells count="1">
    <mergeCell ref="B2:B3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ColWidth="8.59765625" defaultRowHeight="14.2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</TotalTime>
  <Application>LibreOffice/24.2.3.2$Linux_X86_64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2021-05-28T18:13:30Z</dcterms:created>
  <dc:creator>Надин</dc:creator>
  <dc:description/>
  <dc:language>ru-RU</dc:language>
  <cp:lastModifiedBy/>
  <dcterms:modified xsi:type="dcterms:W3CDTF">2024-05-23T10:37:38Z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