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<sst xmlns="http://schemas.openxmlformats.org/spreadsheetml/2006/main" count="115" uniqueCount="75">
  <si>
    <t xml:space="preserve">Практика 10</t>
  </si>
  <si>
    <t xml:space="preserve">по дисциплине   «Автоматизация бухгалтерского учета  »</t>
  </si>
  <si>
    <t xml:space="preserve">ФСБУ 2020 " Основные средства"</t>
  </si>
  <si>
    <t xml:space="preserve">Тема:   внеоборотные активы(основные средства)</t>
  </si>
  <si>
    <t xml:space="preserve">Применяя стандарт ФСБУ 2020, начислить амортизацию Основного средства тремя способами:</t>
  </si>
  <si>
    <t xml:space="preserve"> -линейный способ  </t>
  </si>
  <si>
    <t xml:space="preserve"> -способ уменьшаемого остатка </t>
  </si>
  <si>
    <t xml:space="preserve"> -способ списания стоимости пропорционально объему продукции</t>
  </si>
  <si>
    <r>
      <rPr>
        <sz val="12"/>
        <color theme="1"/>
        <rFont val="Arial"/>
        <family val="2"/>
        <charset val="204"/>
      </rPr>
      <t xml:space="preserve">При следующих  исходных данных, представленных в таблице, по </t>
    </r>
    <r>
      <rPr>
        <i val="true"/>
        <sz val="12"/>
        <color theme="1"/>
        <rFont val="Arial"/>
        <family val="2"/>
        <charset val="204"/>
      </rPr>
      <t xml:space="preserve">вариантам</t>
    </r>
    <r>
      <rPr>
        <i val="true"/>
        <sz val="12"/>
        <color rgb="FF505050"/>
        <rFont val="Arial"/>
        <family val="2"/>
        <charset val="204"/>
      </rPr>
      <t xml:space="preserve">.</t>
    </r>
  </si>
  <si>
    <t xml:space="preserve">         </t>
  </si>
  <si>
    <t xml:space="preserve">Исходные данные </t>
  </si>
  <si>
    <t xml:space="preserve">Вариант </t>
  </si>
  <si>
    <r>
      <rPr>
        <b val="true"/>
        <sz val="12"/>
        <color rgb="FF4F81BD"/>
        <rFont val="Times New Roman"/>
        <family val="1"/>
        <charset val="204"/>
      </rPr>
      <t xml:space="preserve">1.</t>
    </r>
    <r>
      <rPr>
        <sz val="13.5"/>
        <color rgb="FF333333"/>
        <rFont val="Arial"/>
        <family val="2"/>
        <charset val="204"/>
      </rPr>
      <t xml:space="preserve"> Аппаратура МТА СОРМ-02 АТС М-200 / МТА.5100.251-2014 тыс.руб.</t>
    </r>
    <r>
      <rPr>
        <b val="true"/>
        <sz val="14"/>
        <color rgb="FF333333"/>
        <rFont val="Arial"/>
        <family val="2"/>
        <charset val="204"/>
      </rPr>
      <t xml:space="preserve">(П)</t>
    </r>
  </si>
  <si>
    <r>
      <rPr>
        <b val="true"/>
        <sz val="12"/>
        <color theme="1"/>
        <rFont val="Times New Roman"/>
        <family val="1"/>
        <charset val="204"/>
      </rPr>
      <t xml:space="preserve">2.С</t>
    </r>
    <r>
      <rPr>
        <b val="true"/>
        <u val="single"/>
        <sz val="12"/>
        <color theme="1"/>
        <rFont val="Times New Roman"/>
        <family val="1"/>
        <charset val="204"/>
      </rPr>
      <t xml:space="preserve">рок полезного использовани</t>
    </r>
    <r>
      <rPr>
        <b val="true"/>
        <sz val="12"/>
        <color theme="1"/>
        <rFont val="Times New Roman"/>
        <family val="1"/>
        <charset val="204"/>
      </rPr>
      <t xml:space="preserve">я) в годах</t>
    </r>
  </si>
  <si>
    <t xml:space="preserve">3.Ликвидиционная стоимость</t>
  </si>
  <si>
    <t xml:space="preserve">4.Коэффициент ускорения</t>
  </si>
  <si>
    <t xml:space="preserve">5.Таксофоны за год</t>
  </si>
  <si>
    <t xml:space="preserve">6.Таксофоны за весь период СПИ</t>
  </si>
  <si>
    <r>
      <rPr>
        <b val="true"/>
        <i val="true"/>
        <sz val="12"/>
        <color rgb="FFFF0000"/>
        <rFont val="Times New Roman"/>
        <family val="1"/>
        <charset val="204"/>
      </rPr>
      <t xml:space="preserve"> </t>
    </r>
    <r>
      <rPr>
        <b val="true"/>
        <i val="true"/>
        <sz val="16"/>
        <color theme="1"/>
        <rFont val="Times New Roman"/>
        <family val="1"/>
        <charset val="204"/>
      </rPr>
      <t xml:space="preserve">1  </t>
    </r>
    <r>
      <rPr>
        <b val="true"/>
        <i val="true"/>
        <sz val="12"/>
        <color theme="1"/>
        <rFont val="Times New Roman"/>
        <family val="1"/>
        <charset val="204"/>
      </rPr>
      <t xml:space="preserve">.</t>
    </r>
    <r>
      <rPr>
        <b val="true"/>
        <i val="true"/>
        <sz val="14"/>
        <color theme="1"/>
        <rFont val="Times New Roman"/>
        <family val="1"/>
        <charset val="204"/>
      </rPr>
      <t xml:space="preserve">Формула для расчета</t>
    </r>
    <r>
      <rPr>
        <b val="true"/>
        <i val="true"/>
        <sz val="12"/>
        <color theme="1"/>
        <rFont val="Times New Roman"/>
        <family val="1"/>
        <charset val="204"/>
      </rPr>
      <t xml:space="preserve">  Линейного способа начисления амортизации</t>
    </r>
  </si>
  <si>
    <t xml:space="preserve">  А =(БС-ЛС)/СПИ</t>
  </si>
  <si>
    <t xml:space="preserve">Балансовая стоимость= Первоначальная минус начисленная амортизация</t>
  </si>
  <si>
    <t xml:space="preserve">П-первоначальная стоимость</t>
  </si>
  <si>
    <r>
      <rPr>
        <sz val="16"/>
        <color theme="1"/>
        <rFont val="Times New Roman"/>
        <family val="1"/>
        <charset val="204"/>
      </rPr>
      <t xml:space="preserve">А </t>
    </r>
    <r>
      <rPr>
        <sz val="12"/>
        <color theme="1"/>
        <rFont val="Times New Roman"/>
        <family val="1"/>
        <charset val="204"/>
      </rPr>
      <t xml:space="preserve">- амортизация</t>
    </r>
  </si>
  <si>
    <r>
      <rPr>
        <sz val="16"/>
        <color theme="1"/>
        <rFont val="Times New Roman"/>
        <family val="1"/>
        <charset val="204"/>
      </rPr>
      <t xml:space="preserve">БС </t>
    </r>
    <r>
      <rPr>
        <sz val="12"/>
        <color theme="1"/>
        <rFont val="Times New Roman"/>
        <family val="1"/>
        <charset val="204"/>
      </rPr>
      <t xml:space="preserve">- балансовая стоимость </t>
    </r>
  </si>
  <si>
    <t xml:space="preserve">БС=П-А</t>
  </si>
  <si>
    <r>
      <rPr>
        <sz val="16"/>
        <color theme="1"/>
        <rFont val="Times New Roman"/>
        <family val="1"/>
        <charset val="204"/>
      </rPr>
      <t xml:space="preserve">ЛС –</t>
    </r>
    <r>
      <rPr>
        <sz val="12"/>
        <color theme="1"/>
        <rFont val="Times New Roman"/>
        <family val="1"/>
        <charset val="204"/>
      </rPr>
      <t xml:space="preserve"> ликвидационная стоимость</t>
    </r>
  </si>
  <si>
    <r>
      <rPr>
        <sz val="16"/>
        <color theme="1"/>
        <rFont val="Times New Roman"/>
        <family val="1"/>
        <charset val="204"/>
      </rPr>
      <t xml:space="preserve">СПИ- </t>
    </r>
    <r>
      <rPr>
        <sz val="12"/>
        <color theme="1"/>
        <rFont val="Times New Roman"/>
        <family val="1"/>
        <charset val="204"/>
      </rPr>
      <t xml:space="preserve">срок полезного использования оставшийся</t>
    </r>
  </si>
  <si>
    <r>
      <rPr>
        <b val="true"/>
        <i val="true"/>
        <sz val="16"/>
        <color theme="1"/>
        <rFont val="Times New Roman"/>
        <family val="1"/>
        <charset val="204"/>
      </rPr>
      <t xml:space="preserve">2</t>
    </r>
    <r>
      <rPr>
        <b val="true"/>
        <i val="true"/>
        <sz val="12"/>
        <color theme="1"/>
        <rFont val="Times New Roman"/>
        <family val="1"/>
        <charset val="204"/>
      </rPr>
      <t xml:space="preserve">. </t>
    </r>
    <r>
      <rPr>
        <b val="true"/>
        <i val="true"/>
        <sz val="14"/>
        <color theme="1"/>
        <rFont val="Times New Roman"/>
        <family val="1"/>
        <charset val="204"/>
      </rPr>
      <t xml:space="preserve">Формула для расчета</t>
    </r>
    <r>
      <rPr>
        <b val="true"/>
        <i val="true"/>
        <sz val="12"/>
        <color theme="1"/>
        <rFont val="Times New Roman"/>
        <family val="1"/>
        <charset val="204"/>
      </rPr>
      <t xml:space="preserve">  </t>
    </r>
    <r>
      <rPr>
        <b val="true"/>
        <i val="true"/>
        <sz val="10"/>
        <color theme="1"/>
        <rFont val="Arial"/>
        <family val="2"/>
        <charset val="204"/>
      </rPr>
      <t xml:space="preserve">Способом уменьшаемого остатка </t>
    </r>
    <r>
      <rPr>
        <b val="true"/>
        <i val="true"/>
        <sz val="10"/>
        <color theme="1"/>
        <rFont val="Times New Roman"/>
        <family val="1"/>
        <charset val="204"/>
      </rPr>
      <t xml:space="preserve">н</t>
    </r>
    <r>
      <rPr>
        <b val="true"/>
        <i val="true"/>
        <sz val="12"/>
        <color theme="1"/>
        <rFont val="Times New Roman"/>
        <family val="1"/>
        <charset val="204"/>
      </rPr>
      <t xml:space="preserve">ачисления амортизации</t>
    </r>
  </si>
  <si>
    <t xml:space="preserve">А=(БС-ЛС)*Ку/СПИ</t>
  </si>
  <si>
    <r>
      <rPr>
        <sz val="16"/>
        <color theme="1"/>
        <rFont val="Times New Roman"/>
        <family val="1"/>
        <charset val="204"/>
      </rPr>
      <t xml:space="preserve">Ку</t>
    </r>
    <r>
      <rPr>
        <sz val="12"/>
        <color theme="1"/>
        <rFont val="Times New Roman"/>
        <family val="1"/>
        <charset val="204"/>
      </rPr>
      <t xml:space="preserve"> – коэффициент ускорения, </t>
    </r>
    <r>
      <rPr>
        <sz val="16"/>
        <color theme="1"/>
        <rFont val="Times New Roman"/>
        <family val="1"/>
        <charset val="204"/>
      </rPr>
      <t xml:space="preserve">Ку</t>
    </r>
    <r>
      <rPr>
        <sz val="18"/>
        <color theme="1"/>
        <rFont val="Times New Roman"/>
        <family val="1"/>
        <charset val="204"/>
      </rPr>
      <t xml:space="preserve"> </t>
    </r>
    <r>
      <rPr>
        <sz val="18"/>
        <color theme="1"/>
        <rFont val="Calibri"/>
        <family val="2"/>
        <charset val="204"/>
      </rPr>
      <t xml:space="preserve">≤</t>
    </r>
    <r>
      <rPr>
        <sz val="18"/>
        <color theme="1"/>
        <rFont val="Times New Roman"/>
        <family val="1"/>
        <charset val="204"/>
      </rPr>
      <t xml:space="preserve">3</t>
    </r>
  </si>
  <si>
    <r>
      <rPr>
        <sz val="18"/>
        <color theme="1"/>
        <rFont val="Times New Roman"/>
        <family val="1"/>
        <charset val="204"/>
      </rPr>
      <t xml:space="preserve">СПИ</t>
    </r>
    <r>
      <rPr>
        <sz val="12"/>
        <color theme="1"/>
        <rFont val="Times New Roman"/>
        <family val="1"/>
        <charset val="204"/>
      </rPr>
      <t xml:space="preserve"> –</t>
    </r>
    <r>
      <rPr>
        <b val="true"/>
        <sz val="12"/>
        <color theme="1"/>
        <rFont val="Times New Roman"/>
        <family val="1"/>
        <charset val="204"/>
      </rPr>
      <t xml:space="preserve">    </t>
    </r>
    <r>
      <rPr>
        <sz val="12"/>
        <color theme="1"/>
        <rFont val="Times New Roman"/>
        <family val="1"/>
        <charset val="204"/>
      </rPr>
      <t xml:space="preserve">срока полезного использования этого объекта</t>
    </r>
  </si>
  <si>
    <t xml:space="preserve">В последний год эксплуатации при любом способе начисления амортизации  остаточная стоимость  равна ликвидационной</t>
  </si>
  <si>
    <r>
      <rPr>
        <b val="true"/>
        <i val="true"/>
        <sz val="16"/>
        <color theme="1"/>
        <rFont val="Times New Roman"/>
        <family val="1"/>
        <charset val="204"/>
      </rPr>
      <t xml:space="preserve">3.</t>
    </r>
    <r>
      <rPr>
        <b val="true"/>
        <i val="true"/>
        <sz val="7"/>
        <color theme="1"/>
        <rFont val="Times New Roman"/>
        <family val="1"/>
        <charset val="204"/>
      </rPr>
      <t xml:space="preserve">   </t>
    </r>
    <r>
      <rPr>
        <b val="true"/>
        <i val="true"/>
        <sz val="14"/>
        <color theme="1"/>
        <rFont val="Times New Roman"/>
        <family val="1"/>
        <charset val="204"/>
      </rPr>
      <t xml:space="preserve">Формула для расчета</t>
    </r>
    <r>
      <rPr>
        <b val="true"/>
        <i val="true"/>
        <sz val="12"/>
        <color theme="1"/>
        <rFont val="Times New Roman"/>
        <family val="1"/>
        <charset val="204"/>
      </rPr>
      <t xml:space="preserve">  амортизации способом списание стоимости пропорционально объему продукции</t>
    </r>
  </si>
  <si>
    <t xml:space="preserve">А = (БС – ЛС) x ФВ / ПВ.</t>
  </si>
  <si>
    <r>
      <rPr>
        <sz val="16"/>
        <color theme="1"/>
        <rFont val="Times New Roman"/>
        <family val="1"/>
        <charset val="204"/>
      </rPr>
      <t xml:space="preserve">ФВ - </t>
    </r>
    <r>
      <rPr>
        <sz val="12"/>
        <color theme="1"/>
        <rFont val="Times New Roman"/>
        <family val="1"/>
        <charset val="204"/>
      </rPr>
      <t xml:space="preserve">количество продукции за год</t>
    </r>
  </si>
  <si>
    <r>
      <rPr>
        <sz val="16"/>
        <color theme="1"/>
        <rFont val="Arial"/>
        <family val="2"/>
        <charset val="204"/>
      </rPr>
      <t xml:space="preserve">П</t>
    </r>
    <r>
      <rPr>
        <sz val="12"/>
        <color theme="1"/>
        <rFont val="Arial"/>
        <family val="2"/>
        <charset val="204"/>
      </rPr>
      <t xml:space="preserve">  - первоначальная стоимость</t>
    </r>
  </si>
  <si>
    <r>
      <rPr>
        <sz val="16"/>
        <color theme="1"/>
        <rFont val="Times New Roman"/>
        <family val="1"/>
        <charset val="204"/>
      </rPr>
      <t xml:space="preserve">ПВ</t>
    </r>
    <r>
      <rPr>
        <sz val="12"/>
        <color theme="1"/>
        <rFont val="Times New Roman"/>
        <family val="1"/>
        <charset val="204"/>
      </rPr>
      <t xml:space="preserve">-плановый выпуск продукта за весь срок  полезного использования основного средства</t>
    </r>
  </si>
  <si>
    <t xml:space="preserve">В последний год эксплуатации при любом способе начисления амортизации остаточная стоимость равна ликвидационной стоимости.</t>
  </si>
  <si>
    <t xml:space="preserve">Линейный способ</t>
  </si>
  <si>
    <t xml:space="preserve">Таблица 1</t>
  </si>
  <si>
    <t xml:space="preserve">период</t>
  </si>
  <si>
    <t xml:space="preserve">Балансовая стоимость минус ликвидационная</t>
  </si>
  <si>
    <t xml:space="preserve">Ликвидационная стоимость</t>
  </si>
  <si>
    <t xml:space="preserve">амортизация за год</t>
  </si>
  <si>
    <t xml:space="preserve">Наколенная амортизации</t>
  </si>
  <si>
    <t xml:space="preserve">Балансовая стоимость минус ликвидационная на конец года</t>
  </si>
  <si>
    <t xml:space="preserve">Способ уменьшаемого остатка</t>
  </si>
  <si>
    <t xml:space="preserve">Таблица 2</t>
  </si>
  <si>
    <t xml:space="preserve">коэффициент ускорения</t>
  </si>
  <si>
    <t xml:space="preserve">Начисленная амортизация за год</t>
  </si>
  <si>
    <t xml:space="preserve">Всего начислено амортизации</t>
  </si>
  <si>
    <r>
      <rPr>
        <b val="true"/>
        <sz val="16"/>
        <color rgb="FF464646"/>
        <rFont val="Times New Roman"/>
        <family val="1"/>
        <charset val="204"/>
      </rPr>
      <t xml:space="preserve"> (БС </t>
    </r>
    <r>
      <rPr>
        <sz val="16"/>
        <color rgb="FF464646"/>
        <rFont val="Times New Roman"/>
        <family val="1"/>
        <charset val="204"/>
      </rPr>
      <t xml:space="preserve">1 - балансовавя стоимость  на начало первого года экспплуатации</t>
    </r>
  </si>
  <si>
    <t xml:space="preserve">Таблица 3</t>
  </si>
  <si>
    <r>
      <rPr>
        <b val="true"/>
        <sz val="16"/>
        <color rgb="FF464646"/>
        <rFont val="Times New Roman"/>
        <family val="1"/>
        <charset val="204"/>
      </rPr>
      <t xml:space="preserve">А = (БС </t>
    </r>
    <r>
      <rPr>
        <sz val="16"/>
        <color rgb="FF464646"/>
        <rFont val="Times New Roman"/>
        <family val="1"/>
        <charset val="204"/>
      </rPr>
      <t xml:space="preserve">1</t>
    </r>
    <r>
      <rPr>
        <b val="true"/>
        <sz val="16"/>
        <color rgb="FF464646"/>
        <rFont val="Times New Roman"/>
        <family val="1"/>
        <charset val="204"/>
      </rPr>
      <t xml:space="preserve">– ЛС) x ФВ / ПВ</t>
    </r>
  </si>
  <si>
    <t xml:space="preserve">Способ списания стоимости пропорционально объему продукции</t>
  </si>
  <si>
    <t xml:space="preserve"> амортизация за год</t>
  </si>
  <si>
    <t xml:space="preserve">Накопленная амортизация</t>
  </si>
  <si>
    <t xml:space="preserve">плановый  выпуска продукции</t>
  </si>
  <si>
    <t xml:space="preserve">Рекомендации по выполнению и оформлению самостоятельной работы</t>
  </si>
  <si>
    <t xml:space="preserve">Законченная работа должна состоять из номера задания,</t>
  </si>
  <si>
    <t xml:space="preserve"> соответствующего номеру в списке группы. (см. файл группы), ФИО студента и  эк. анализа:</t>
  </si>
  <si>
    <t xml:space="preserve">влияние разных способов  начисления амортизации на себестоимость услуг связи</t>
  </si>
  <si>
    <t xml:space="preserve">Задание выполнять используя Excel.</t>
  </si>
  <si>
    <t xml:space="preserve">Ваш вариант –порядковый номер в группе. </t>
  </si>
  <si>
    <r>
      <rPr>
        <sz val="18"/>
        <color theme="1"/>
        <rFont val="Calibri"/>
        <family val="2"/>
        <charset val="204"/>
      </rPr>
      <t xml:space="preserve">1</t>
    </r>
    <r>
      <rPr>
        <sz val="11"/>
        <color theme="1"/>
        <rFont val="Calibri"/>
        <family val="2"/>
        <charset val="204"/>
      </rPr>
      <t xml:space="preserve">.</t>
    </r>
    <r>
      <rPr>
        <sz val="14"/>
        <color theme="1"/>
        <rFont val="Calibri"/>
        <family val="2"/>
        <charset val="204"/>
      </rPr>
      <t xml:space="preserve">при линейном способе</t>
    </r>
    <r>
      <rPr>
        <sz val="11"/>
        <color theme="1"/>
        <rFont val="Calibri"/>
        <family val="2"/>
        <charset val="204"/>
      </rPr>
      <t xml:space="preserve"> -Начисление амортизации линейным способом производится таким образом, чтобы подлежащая амортизации стоимость объекта основных средств погашалась равномерно в течение всего срока полезного использования этого объекта. </t>
    </r>
  </si>
  <si>
    <t xml:space="preserve">При этом сумма амортизации за отчетный период определяется как отношение разности между балансовой и ликвидационной стоимостью объекта основных средств к величине оставшегося срока полезного использования данного объекта.</t>
  </si>
  <si>
    <r>
      <rPr>
        <sz val="18"/>
        <color theme="1"/>
        <rFont val="Calibri"/>
        <family val="2"/>
        <charset val="204"/>
      </rPr>
      <t xml:space="preserve">2</t>
    </r>
    <r>
      <rPr>
        <sz val="16"/>
        <color theme="1"/>
        <rFont val="Calibri"/>
        <family val="2"/>
        <charset val="204"/>
      </rPr>
      <t xml:space="preserve">.при способе уменьшаемого остатка</t>
    </r>
    <r>
      <rPr>
        <sz val="11"/>
        <color theme="1"/>
        <rFont val="Calibri"/>
        <family val="2"/>
        <charset val="204"/>
      </rPr>
      <t xml:space="preserve"> - исходя из балансовой стоимости уменьшенной на ликвидационную стоимость и нормы амортизации, исчисленной исходя из срока полезного использования этого объекта и коэффициента не выше 3, установленного организацией;</t>
    </r>
  </si>
  <si>
    <t xml:space="preserve">    и нормы амортизации, исчисленной исходя из срока полезного использования этого объекта и коэффициента не выше 3, установленного организацией;</t>
  </si>
  <si>
    <t xml:space="preserve">Как разъяснял Минфин РФ в информационном письме от 03.11.2020 № ИС-учет-29, при определении формулы главное, чтобы эта формула обеспечивала систематическое уменьшение амортизационных отчислений по мере истечения срока полезного использования объекта.</t>
  </si>
  <si>
    <r>
      <rPr>
        <sz val="18"/>
        <color theme="1"/>
        <rFont val="Calibri"/>
        <family val="2"/>
        <charset val="204"/>
      </rPr>
      <t xml:space="preserve">3</t>
    </r>
    <r>
      <rPr>
        <sz val="11"/>
        <color theme="1"/>
        <rFont val="Calibri"/>
        <family val="2"/>
        <charset val="204"/>
      </rPr>
      <t xml:space="preserve">.</t>
    </r>
    <r>
      <rPr>
        <sz val="16"/>
        <color theme="1"/>
        <rFont val="Calibri"/>
        <family val="2"/>
        <charset val="204"/>
      </rPr>
      <t xml:space="preserve">При способе списания стоимости пропорционально объему продукции</t>
    </r>
    <r>
      <rPr>
        <sz val="11"/>
        <color theme="1"/>
        <rFont val="Calibri"/>
        <family val="2"/>
        <charset val="204"/>
      </rPr>
      <t xml:space="preserve"> (работ) Амортизационное отчисление рассчитывается как произведение разности между балансовой (БС) и ликвидационной стоимостью (ЛС) объекта на отношение показателя количества продукции (работ) (КП) к оставшемуся сроку полезного использования (остаток ПИ). средств.</t>
    </r>
  </si>
  <si>
    <t xml:space="preserve">    (работ) в отчетном периоде и соотношения первоначальной стоимости объекта основных средств и предполагаемого </t>
  </si>
  <si>
    <t xml:space="preserve">    объема продукции (работ) за весь срок полезного использования объекта основных средств</t>
  </si>
  <si>
    <r>
      <rPr>
        <sz val="16"/>
        <color theme="1"/>
        <rFont val="Calibri"/>
        <family val="2"/>
        <charset val="204"/>
      </rPr>
      <t xml:space="preserve"> Первоначальной стоимостью</t>
    </r>
    <r>
      <rPr>
        <sz val="11"/>
        <color theme="1"/>
        <rFont val="Calibri"/>
        <family val="2"/>
        <charset val="204"/>
      </rPr>
      <t xml:space="preserve"> основных средств, приобретенных за плату, признается сумма фактических затрат организации на приобретение, сооружение и изготовление, .</t>
    </r>
  </si>
  <si>
    <t xml:space="preserve">   за исключением налога на добавленную стоимость и иных возмещаемых налогов.</t>
  </si>
  <si>
    <t xml:space="preserve">а=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</si>
</sst>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_-* #,##0.00&quot; ₽&quot;_-;\-* #,##0.00&quot; ₽&quot;_-;_-* \-??&quot; ₽&quot;_-;_-@_-"/>
    <numFmt numFmtId="167" formatCode="0"/>
    <numFmt numFmtId="168" formatCode="#,##0.00"/>
  </numFmts>
  <fonts count="37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color theme="1"/>
      <name val="Calibri"/>
      <family val="2"/>
      <charset val="204"/>
    </font>
    <font>
      <sz val="12"/>
      <color theme="1"/>
      <name val="Arial"/>
      <family val="2"/>
      <charset val="204"/>
    </font>
    <font>
      <i val="true"/>
      <sz val="12"/>
      <color theme="1"/>
      <name val="Arial"/>
      <family val="2"/>
      <charset val="204"/>
    </font>
    <font>
      <sz val="12"/>
      <color theme="1"/>
      <name val="Times New Roman"/>
      <family val="1"/>
      <charset val="204"/>
    </font>
    <font>
      <i val="true"/>
      <sz val="12"/>
      <color rgb="FF505050"/>
      <name val="Arial"/>
      <family val="2"/>
      <charset val="204"/>
    </font>
    <font>
      <b val="true"/>
      <sz val="12"/>
      <color rgb="FF4F81BD"/>
      <name val="Times New Roman"/>
      <family val="1"/>
      <charset val="204"/>
    </font>
    <font>
      <sz val="13.5"/>
      <color rgb="FF333333"/>
      <name val="Arial"/>
      <family val="2"/>
      <charset val="204"/>
    </font>
    <font>
      <b val="true"/>
      <sz val="14"/>
      <color rgb="FF333333"/>
      <name val="Arial"/>
      <family val="2"/>
      <charset val="204"/>
    </font>
    <font>
      <b val="true"/>
      <sz val="12"/>
      <color theme="1"/>
      <name val="Times New Roman"/>
      <family val="1"/>
      <charset val="204"/>
    </font>
    <font>
      <b val="true"/>
      <u val="single"/>
      <sz val="12"/>
      <color theme="1"/>
      <name val="Times New Roman"/>
      <family val="1"/>
      <charset val="204"/>
    </font>
    <font>
      <b val="true"/>
      <i val="true"/>
      <sz val="12"/>
      <color rgb="FFFF0000"/>
      <name val="Times New Roman"/>
      <family val="1"/>
      <charset val="204"/>
    </font>
    <font>
      <b val="true"/>
      <i val="true"/>
      <sz val="16"/>
      <color theme="1"/>
      <name val="Times New Roman"/>
      <family val="1"/>
      <charset val="204"/>
    </font>
    <font>
      <b val="true"/>
      <i val="true"/>
      <sz val="12"/>
      <color theme="1"/>
      <name val="Times New Roman"/>
      <family val="1"/>
      <charset val="204"/>
    </font>
    <font>
      <b val="true"/>
      <i val="true"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 val="true"/>
      <i val="true"/>
      <sz val="10"/>
      <color theme="1"/>
      <name val="Arial"/>
      <family val="2"/>
      <charset val="204"/>
    </font>
    <font>
      <b val="true"/>
      <i val="true"/>
      <sz val="10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8"/>
      <color theme="1"/>
      <name val="Calibri"/>
      <family val="2"/>
      <charset val="204"/>
    </font>
    <font>
      <sz val="10.5"/>
      <color theme="1"/>
      <name val="Verdana"/>
      <family val="2"/>
      <charset val="204"/>
    </font>
    <font>
      <b val="true"/>
      <i val="true"/>
      <sz val="7"/>
      <color theme="1"/>
      <name val="Times New Roman"/>
      <family val="1"/>
      <charset val="204"/>
    </font>
    <font>
      <b val="true"/>
      <sz val="16"/>
      <color rgb="FF464646"/>
      <name val="Times New Roman"/>
      <family val="1"/>
      <charset val="204"/>
    </font>
    <font>
      <b val="true"/>
      <sz val="14"/>
      <color theme="1"/>
      <name val="Calibri"/>
      <family val="2"/>
      <charset val="204"/>
    </font>
    <font>
      <b val="true"/>
      <sz val="11"/>
      <color theme="1"/>
      <name val="Calibri"/>
      <family val="2"/>
      <charset val="204"/>
    </font>
    <font>
      <sz val="16"/>
      <color theme="1"/>
      <name val="Arial"/>
      <family val="2"/>
      <charset val="204"/>
    </font>
    <font>
      <sz val="12"/>
      <color theme="1"/>
      <name val="Lucida Console"/>
      <family val="3"/>
      <charset val="204"/>
    </font>
    <font>
      <b val="true"/>
      <sz val="16"/>
      <color theme="1"/>
      <name val="Calibri"/>
      <family val="2"/>
      <charset val="204"/>
    </font>
    <font>
      <sz val="16"/>
      <color rgb="FF464646"/>
      <name val="Times New Roman"/>
      <family val="1"/>
      <charset val="204"/>
    </font>
    <font>
      <i val="true"/>
      <sz val="16"/>
      <color theme="1"/>
      <name val="Calibri"/>
      <family val="2"/>
      <charset val="204"/>
    </font>
    <font>
      <sz val="14"/>
      <color theme="1"/>
      <name val="Calibri"/>
      <family val="2"/>
      <charset val="204"/>
    </font>
    <font>
      <sz val="10.5"/>
      <color rgb="FF464646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2" tint="-0.1"/>
        <bgColor rgb="FFC0C0C0"/>
      </patternFill>
    </fill>
    <fill>
      <patternFill patternType="solid">
        <fgColor rgb="FF92D050"/>
        <bgColor rgb="FFC0C0C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slantDashDot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9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1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justify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false" indent="15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9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5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5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2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2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464646"/>
      <rgbColor rgb="FF993300"/>
      <rgbColor rgb="FF993366"/>
      <rgbColor rgb="FF505050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35</xdr:row>
      <xdr:rowOff>246960</xdr:rowOff>
    </xdr:from>
    <xdr:to>
      <xdr:col>2</xdr:col>
      <xdr:colOff>113760</xdr:colOff>
      <xdr:row>35</xdr:row>
      <xdr:rowOff>253800</xdr:rowOff>
    </xdr:to>
    <xdr:pic>
      <xdr:nvPicPr>
        <xdr:cNvPr id="0" name="Рисунок 3" descr=""/>
        <xdr:cNvPicPr/>
      </xdr:nvPicPr>
      <xdr:blipFill>
        <a:blip r:embed="rId1"/>
        <a:stretch/>
      </xdr:blipFill>
      <xdr:spPr>
        <a:xfrm>
          <a:off x="1375560" y="8086680"/>
          <a:ext cx="113760" cy="68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H117"/>
  <sheetViews>
    <sheetView showFormulas="false" showGridLines="true" showRowColHeaders="true" showZeros="true" rightToLeft="false" tabSelected="true" showOutlineSymbols="true" defaultGridColor="true" view="normal" topLeftCell="B48" colorId="64" zoomScale="100" zoomScaleNormal="100" zoomScalePageLayoutView="100" workbookViewId="0">
      <selection pane="topLeft" activeCell="H98" activeCellId="0" sqref="H98"/>
    </sheetView>
  </sheetViews>
  <sheetFormatPr defaultColWidth="8.59765625" defaultRowHeight="14.25" zeroHeight="false" outlineLevelRow="0" outlineLevelCol="0"/>
  <cols>
    <col collapsed="false" customWidth="true" hidden="false" outlineLevel="0" max="3" min="3" style="1" width="36.55"/>
    <col collapsed="false" customWidth="true" hidden="false" outlineLevel="0" max="4" min="4" style="1" width="9.11"/>
    <col collapsed="false" customWidth="true" hidden="false" outlineLevel="0" max="5" min="5" style="1" width="12.22"/>
    <col collapsed="false" customWidth="true" hidden="false" outlineLevel="0" max="6" min="6" style="1" width="12.33"/>
    <col collapsed="false" customWidth="true" hidden="false" outlineLevel="0" max="7" min="7" style="1" width="17.33"/>
    <col collapsed="false" customWidth="true" hidden="false" outlineLevel="0" max="8" min="8" style="1" width="12.45"/>
    <col collapsed="false" customWidth="true" hidden="false" outlineLevel="0" max="9" min="9" style="1" width="14.11"/>
    <col collapsed="false" customWidth="true" hidden="false" outlineLevel="0" max="10" min="10" style="1" width="12.11"/>
    <col collapsed="false" customWidth="true" hidden="false" outlineLevel="0" max="11" min="11" style="1" width="11.78"/>
    <col collapsed="false" customWidth="true" hidden="false" outlineLevel="0" max="12" min="12" style="1" width="13.66"/>
    <col collapsed="false" customWidth="true" hidden="false" outlineLevel="0" max="14" min="13" style="1" width="11.67"/>
    <col collapsed="false" customWidth="true" hidden="false" outlineLevel="0" max="15" min="15" style="1" width="13.89"/>
    <col collapsed="false" customWidth="true" hidden="false" outlineLevel="0" max="17" min="17" style="1" width="11"/>
    <col collapsed="false" customWidth="true" hidden="false" outlineLevel="0" max="34" min="19" style="1" width="9.44"/>
  </cols>
  <sheetData>
    <row r="1" customFormat="false" ht="7.5" hidden="false" customHeight="true" outlineLevel="0" collapsed="false"/>
    <row r="2" customFormat="false" ht="5.25" hidden="false" customHeight="true" outlineLevel="0" collapsed="false"/>
    <row r="3" customFormat="false" ht="14.25" hidden="false" customHeight="false" outlineLevel="0" collapsed="false">
      <c r="I3" s="2"/>
    </row>
    <row r="4" customFormat="false" ht="14.25" hidden="false" customHeight="false" outlineLevel="0" collapsed="false">
      <c r="I4" s="2"/>
    </row>
    <row r="5" customFormat="false" ht="17.25" hidden="false" customHeight="false" outlineLevel="0" collapsed="false">
      <c r="C5" s="3" t="s">
        <v>0</v>
      </c>
    </row>
    <row r="6" customFormat="false" ht="19.7" hidden="false" customHeight="false" outlineLevel="0" collapsed="false">
      <c r="C6" s="4" t="s">
        <v>1</v>
      </c>
      <c r="H6" s="5" t="s">
        <v>2</v>
      </c>
      <c r="I6" s="5"/>
      <c r="J6" s="5"/>
    </row>
    <row r="7" customFormat="false" ht="19.7" hidden="false" customHeight="false" outlineLevel="0" collapsed="false">
      <c r="C7" s="6" t="s">
        <v>3</v>
      </c>
    </row>
    <row r="8" customFormat="false" ht="15" hidden="false" customHeight="false" outlineLevel="0" collapsed="false">
      <c r="C8" s="7"/>
    </row>
    <row r="9" customFormat="false" ht="15" hidden="false" customHeight="false" outlineLevel="0" collapsed="false">
      <c r="C9" s="8" t="s">
        <v>4</v>
      </c>
    </row>
    <row r="10" customFormat="false" ht="15" hidden="false" customHeight="false" outlineLevel="0" collapsed="false">
      <c r="C10" s="9" t="s">
        <v>5</v>
      </c>
    </row>
    <row r="11" customFormat="false" ht="15" hidden="false" customHeight="false" outlineLevel="0" collapsed="false">
      <c r="C11" s="9" t="s">
        <v>6</v>
      </c>
    </row>
    <row r="12" customFormat="false" ht="15" hidden="false" customHeight="false" outlineLevel="0" collapsed="false">
      <c r="C12" s="9" t="s">
        <v>7</v>
      </c>
    </row>
    <row r="13" customFormat="false" ht="15" hidden="false" customHeight="false" outlineLevel="0" collapsed="false">
      <c r="C13" s="10"/>
    </row>
    <row r="14" customFormat="false" ht="15" hidden="false" customHeight="false" outlineLevel="0" collapsed="false">
      <c r="C14" s="11"/>
    </row>
    <row r="15" customFormat="false" ht="14.25" hidden="false" customHeight="false" outlineLevel="0" collapsed="false">
      <c r="C15" s="10" t="s">
        <v>8</v>
      </c>
    </row>
    <row r="16" customFormat="false" ht="19.7" hidden="false" customHeight="false" outlineLevel="0" collapsed="false">
      <c r="C16" s="12" t="s">
        <v>9</v>
      </c>
    </row>
    <row r="17" customFormat="false" ht="15" hidden="false" customHeight="true" outlineLevel="0" collapsed="false">
      <c r="C17" s="13" t="s">
        <v>10</v>
      </c>
      <c r="D17" s="14" t="s">
        <v>11</v>
      </c>
      <c r="E17" s="15" t="s">
        <v>11</v>
      </c>
      <c r="F17" s="15" t="s">
        <v>11</v>
      </c>
      <c r="G17" s="15" t="s">
        <v>11</v>
      </c>
      <c r="H17" s="15" t="s">
        <v>11</v>
      </c>
      <c r="I17" s="16" t="s">
        <v>11</v>
      </c>
      <c r="J17" s="16" t="s">
        <v>11</v>
      </c>
      <c r="K17" s="16" t="s">
        <v>11</v>
      </c>
      <c r="L17" s="16" t="s">
        <v>11</v>
      </c>
      <c r="M17" s="16" t="s">
        <v>11</v>
      </c>
      <c r="N17" s="16" t="s">
        <v>11</v>
      </c>
      <c r="O17" s="16" t="s">
        <v>11</v>
      </c>
      <c r="P17" s="16" t="s">
        <v>11</v>
      </c>
      <c r="Q17" s="16" t="s">
        <v>11</v>
      </c>
      <c r="R17" s="16" t="s">
        <v>11</v>
      </c>
      <c r="S17" s="16" t="s">
        <v>11</v>
      </c>
      <c r="T17" s="16" t="s">
        <v>11</v>
      </c>
      <c r="U17" s="16" t="s">
        <v>11</v>
      </c>
      <c r="V17" s="16" t="s">
        <v>11</v>
      </c>
      <c r="W17" s="16" t="s">
        <v>11</v>
      </c>
      <c r="X17" s="16" t="s">
        <v>11</v>
      </c>
      <c r="Y17" s="16" t="s">
        <v>11</v>
      </c>
      <c r="Z17" s="16" t="s">
        <v>11</v>
      </c>
      <c r="AA17" s="16" t="s">
        <v>11</v>
      </c>
      <c r="AB17" s="16" t="s">
        <v>11</v>
      </c>
      <c r="AC17" s="16" t="s">
        <v>11</v>
      </c>
      <c r="AD17" s="16" t="s">
        <v>11</v>
      </c>
      <c r="AE17" s="16" t="s">
        <v>11</v>
      </c>
      <c r="AF17" s="16" t="s">
        <v>11</v>
      </c>
      <c r="AG17" s="16" t="s">
        <v>11</v>
      </c>
      <c r="AH17" s="16" t="s">
        <v>11</v>
      </c>
    </row>
    <row r="18" customFormat="false" ht="15" hidden="false" customHeight="false" outlineLevel="0" collapsed="false">
      <c r="C18" s="13"/>
      <c r="D18" s="17" t="n">
        <v>1</v>
      </c>
      <c r="E18" s="18" t="n">
        <f aca="false">D18+1</f>
        <v>2</v>
      </c>
      <c r="F18" s="18" t="n">
        <f aca="false">E18+1</f>
        <v>3</v>
      </c>
      <c r="G18" s="18" t="n">
        <f aca="false">F18+1</f>
        <v>4</v>
      </c>
      <c r="H18" s="18" t="n">
        <f aca="false">G18+1</f>
        <v>5</v>
      </c>
      <c r="I18" s="18" t="n">
        <f aca="false">H18+1</f>
        <v>6</v>
      </c>
      <c r="J18" s="18" t="n">
        <f aca="false">I18+1</f>
        <v>7</v>
      </c>
      <c r="K18" s="18" t="n">
        <f aca="false">J18+1</f>
        <v>8</v>
      </c>
      <c r="L18" s="18" t="n">
        <f aca="false">K18+1</f>
        <v>9</v>
      </c>
      <c r="M18" s="18" t="n">
        <f aca="false">L18+1</f>
        <v>10</v>
      </c>
      <c r="N18" s="18" t="n">
        <f aca="false">M18+1</f>
        <v>11</v>
      </c>
      <c r="O18" s="18" t="n">
        <f aca="false">N18+1</f>
        <v>12</v>
      </c>
      <c r="P18" s="18" t="n">
        <f aca="false">O18+1</f>
        <v>13</v>
      </c>
      <c r="Q18" s="18" t="n">
        <f aca="false">P18+1</f>
        <v>14</v>
      </c>
      <c r="R18" s="18" t="n">
        <f aca="false">Q18+1</f>
        <v>15</v>
      </c>
      <c r="S18" s="18" t="n">
        <f aca="false">R18+1</f>
        <v>16</v>
      </c>
      <c r="T18" s="18" t="n">
        <f aca="false">S18+1</f>
        <v>17</v>
      </c>
      <c r="U18" s="18" t="n">
        <f aca="false">T18+1</f>
        <v>18</v>
      </c>
      <c r="V18" s="18" t="n">
        <f aca="false">U18+1</f>
        <v>19</v>
      </c>
      <c r="W18" s="18" t="n">
        <f aca="false">V18+1</f>
        <v>20</v>
      </c>
      <c r="X18" s="18" t="n">
        <f aca="false">W18+1</f>
        <v>21</v>
      </c>
      <c r="Y18" s="18" t="n">
        <f aca="false">X18+1</f>
        <v>22</v>
      </c>
      <c r="Z18" s="18" t="n">
        <f aca="false">Y18+1</f>
        <v>23</v>
      </c>
      <c r="AA18" s="18" t="n">
        <f aca="false">Z18+1</f>
        <v>24</v>
      </c>
      <c r="AB18" s="19" t="n">
        <f aca="false">AA18+1</f>
        <v>25</v>
      </c>
      <c r="AC18" s="16" t="n">
        <f aca="false">AB18+1</f>
        <v>26</v>
      </c>
      <c r="AD18" s="16" t="n">
        <f aca="false">AC18+1</f>
        <v>27</v>
      </c>
      <c r="AE18" s="16" t="n">
        <f aca="false">AD18+1</f>
        <v>28</v>
      </c>
      <c r="AF18" s="19" t="n">
        <f aca="false">AE18+1</f>
        <v>29</v>
      </c>
      <c r="AG18" s="16" t="n">
        <f aca="false">AF18+1</f>
        <v>30</v>
      </c>
      <c r="AH18" s="20" t="n">
        <f aca="false">AG18+1</f>
        <v>31</v>
      </c>
    </row>
    <row r="19" customFormat="false" ht="47" hidden="false" customHeight="false" outlineLevel="0" collapsed="false">
      <c r="C19" s="21" t="s">
        <v>12</v>
      </c>
      <c r="D19" s="22" t="n">
        <v>2205000</v>
      </c>
      <c r="E19" s="23" t="n">
        <v>2603000</v>
      </c>
      <c r="F19" s="23" t="n">
        <v>3603000</v>
      </c>
      <c r="G19" s="23" t="n">
        <v>4603000</v>
      </c>
      <c r="H19" s="23" t="n">
        <v>7603000</v>
      </c>
      <c r="I19" s="24" t="n">
        <v>4603000</v>
      </c>
      <c r="J19" s="24" t="n">
        <v>2503000</v>
      </c>
      <c r="K19" s="24" t="n">
        <v>6703000</v>
      </c>
      <c r="L19" s="24" t="n">
        <v>7703000</v>
      </c>
      <c r="M19" s="24" t="n">
        <v>8703000</v>
      </c>
      <c r="N19" s="24" t="n">
        <v>9103000</v>
      </c>
      <c r="O19" s="24" t="n">
        <v>7001000</v>
      </c>
      <c r="P19" s="24" t="n">
        <v>2809000</v>
      </c>
      <c r="Q19" s="25" t="n">
        <f aca="false">P19+150</f>
        <v>2809150</v>
      </c>
      <c r="R19" s="24" t="n">
        <v>4802300</v>
      </c>
      <c r="S19" s="24" t="n">
        <f aca="false">R19+200</f>
        <v>4802500</v>
      </c>
      <c r="T19" s="24" t="n">
        <f aca="false">S19+200</f>
        <v>4802700</v>
      </c>
      <c r="U19" s="24" t="n">
        <f aca="false">T19+200</f>
        <v>4802900</v>
      </c>
      <c r="V19" s="24" t="n">
        <f aca="false">U19+200</f>
        <v>4803100</v>
      </c>
      <c r="W19" s="24" t="n">
        <f aca="false">V19+200</f>
        <v>4803300</v>
      </c>
      <c r="X19" s="24" t="n">
        <f aca="false">W19+200</f>
        <v>4803500</v>
      </c>
      <c r="Y19" s="24" t="n">
        <f aca="false">X19+200</f>
        <v>4803700</v>
      </c>
      <c r="Z19" s="24" t="n">
        <f aca="false">Y19+200</f>
        <v>4803900</v>
      </c>
      <c r="AA19" s="24" t="n">
        <f aca="false">Z19+200</f>
        <v>4804100</v>
      </c>
      <c r="AB19" s="26" t="n">
        <f aca="false">AA19+200</f>
        <v>4804300</v>
      </c>
      <c r="AC19" s="24" t="n">
        <f aca="false">AB19+200</f>
        <v>4804500</v>
      </c>
      <c r="AD19" s="24" t="n">
        <f aca="false">AC19+200</f>
        <v>4804700</v>
      </c>
      <c r="AE19" s="24" t="n">
        <f aca="false">AD19+200</f>
        <v>4804900</v>
      </c>
      <c r="AF19" s="26" t="n">
        <f aca="false">AE19+200</f>
        <v>4805100</v>
      </c>
      <c r="AG19" s="26" t="n">
        <f aca="false">AF19+200</f>
        <v>4805300</v>
      </c>
      <c r="AH19" s="27" t="n">
        <f aca="false">AG19+200</f>
        <v>4805500</v>
      </c>
    </row>
    <row r="20" customFormat="false" ht="26.85" hidden="false" customHeight="false" outlineLevel="0" collapsed="false">
      <c r="C20" s="28" t="s">
        <v>13</v>
      </c>
      <c r="D20" s="29" t="n">
        <v>8</v>
      </c>
      <c r="E20" s="29" t="n">
        <f aca="false">D20+1</f>
        <v>9</v>
      </c>
      <c r="F20" s="29" t="n">
        <f aca="false">E20+1</f>
        <v>10</v>
      </c>
      <c r="G20" s="29" t="n">
        <f aca="false">F20+1</f>
        <v>11</v>
      </c>
      <c r="H20" s="29" t="n">
        <f aca="false">G20+1</f>
        <v>12</v>
      </c>
      <c r="I20" s="30" t="n">
        <v>8</v>
      </c>
      <c r="J20" s="30" t="n">
        <f aca="false">I20+1</f>
        <v>9</v>
      </c>
      <c r="K20" s="30" t="n">
        <f aca="false">J20+1</f>
        <v>10</v>
      </c>
      <c r="L20" s="30" t="n">
        <f aca="false">K20+1</f>
        <v>11</v>
      </c>
      <c r="M20" s="30" t="n">
        <f aca="false">L20+1</f>
        <v>12</v>
      </c>
      <c r="N20" s="30" t="n">
        <f aca="false">M20+1</f>
        <v>13</v>
      </c>
      <c r="O20" s="31" t="n">
        <v>8</v>
      </c>
      <c r="P20" s="31" t="n">
        <f aca="false">O20+1</f>
        <v>9</v>
      </c>
      <c r="Q20" s="31" t="n">
        <f aca="false">P20+1</f>
        <v>10</v>
      </c>
      <c r="R20" s="31" t="n">
        <f aca="false">Q20+1</f>
        <v>11</v>
      </c>
      <c r="S20" s="31" t="n">
        <f aca="false">R20+1</f>
        <v>12</v>
      </c>
      <c r="T20" s="31" t="n">
        <f aca="false">S20+1</f>
        <v>13</v>
      </c>
      <c r="U20" s="31" t="n">
        <f aca="false">T20+1</f>
        <v>14</v>
      </c>
      <c r="V20" s="31" t="n">
        <v>8</v>
      </c>
      <c r="W20" s="31" t="n">
        <v>9</v>
      </c>
      <c r="X20" s="31" t="n">
        <f aca="false">W20+1</f>
        <v>10</v>
      </c>
      <c r="Y20" s="31" t="n">
        <f aca="false">X20+1</f>
        <v>11</v>
      </c>
      <c r="Z20" s="31" t="n">
        <f aca="false">Y20+1</f>
        <v>12</v>
      </c>
      <c r="AA20" s="31" t="n">
        <f aca="false">Z20+1</f>
        <v>13</v>
      </c>
      <c r="AB20" s="31" t="n">
        <f aca="false">AA20+1</f>
        <v>14</v>
      </c>
      <c r="AC20" s="31" t="n">
        <v>8</v>
      </c>
      <c r="AD20" s="31" t="n">
        <v>9</v>
      </c>
      <c r="AE20" s="31" t="n">
        <f aca="false">AD20+1</f>
        <v>10</v>
      </c>
      <c r="AF20" s="31" t="n">
        <f aca="false">AE20+1</f>
        <v>11</v>
      </c>
      <c r="AG20" s="31" t="n">
        <f aca="false">AF20+1</f>
        <v>12</v>
      </c>
      <c r="AH20" s="31" t="n">
        <f aca="false">AG20+1</f>
        <v>13</v>
      </c>
    </row>
    <row r="21" customFormat="false" ht="15" hidden="false" customHeight="false" outlineLevel="0" collapsed="false">
      <c r="C21" s="28" t="s">
        <v>14</v>
      </c>
      <c r="D21" s="32" t="n">
        <v>200000</v>
      </c>
      <c r="E21" s="32" t="n">
        <v>200000</v>
      </c>
      <c r="F21" s="32" t="n">
        <v>200000</v>
      </c>
      <c r="G21" s="32" t="n">
        <v>200000</v>
      </c>
      <c r="H21" s="32" t="n">
        <v>200000</v>
      </c>
      <c r="I21" s="32" t="n">
        <v>200000</v>
      </c>
      <c r="J21" s="32" t="n">
        <v>200000</v>
      </c>
      <c r="K21" s="32" t="n">
        <v>200000</v>
      </c>
      <c r="L21" s="32" t="n">
        <v>200000</v>
      </c>
      <c r="M21" s="32" t="n">
        <v>200000</v>
      </c>
      <c r="N21" s="32" t="n">
        <v>200000</v>
      </c>
      <c r="O21" s="32" t="n">
        <v>200000</v>
      </c>
      <c r="P21" s="32" t="n">
        <v>200000</v>
      </c>
      <c r="Q21" s="32" t="n">
        <v>200000</v>
      </c>
      <c r="R21" s="32" t="n">
        <v>200000</v>
      </c>
      <c r="S21" s="32" t="n">
        <v>200000</v>
      </c>
      <c r="T21" s="32" t="n">
        <v>200000</v>
      </c>
      <c r="U21" s="32" t="n">
        <v>200000</v>
      </c>
      <c r="V21" s="32" t="n">
        <v>200000</v>
      </c>
      <c r="W21" s="32" t="n">
        <v>200000</v>
      </c>
      <c r="X21" s="32" t="n">
        <v>200000</v>
      </c>
      <c r="Y21" s="32" t="n">
        <v>200000</v>
      </c>
      <c r="Z21" s="32" t="n">
        <v>200000</v>
      </c>
      <c r="AA21" s="32" t="n">
        <v>200000</v>
      </c>
      <c r="AB21" s="32" t="n">
        <v>200000</v>
      </c>
      <c r="AC21" s="32" t="n">
        <v>200000</v>
      </c>
      <c r="AD21" s="32" t="n">
        <v>200000</v>
      </c>
      <c r="AE21" s="32" t="n">
        <v>200000</v>
      </c>
      <c r="AF21" s="32" t="n">
        <v>200000</v>
      </c>
      <c r="AG21" s="32" t="n">
        <v>200000</v>
      </c>
      <c r="AH21" s="32" t="n">
        <v>200000</v>
      </c>
    </row>
    <row r="22" customFormat="false" ht="15" hidden="false" customHeight="false" outlineLevel="0" collapsed="false">
      <c r="C22" s="33" t="s">
        <v>15</v>
      </c>
      <c r="D22" s="34" t="n">
        <v>1.1</v>
      </c>
      <c r="E22" s="34" t="n">
        <v>1.2</v>
      </c>
      <c r="F22" s="34" t="n">
        <v>1.3</v>
      </c>
      <c r="G22" s="34" t="n">
        <v>1.4</v>
      </c>
      <c r="H22" s="34" t="n">
        <v>1.5</v>
      </c>
      <c r="I22" s="34" t="n">
        <v>1.6</v>
      </c>
      <c r="J22" s="34" t="n">
        <v>1.7</v>
      </c>
      <c r="K22" s="34" t="n">
        <v>1.8</v>
      </c>
      <c r="L22" s="34" t="n">
        <v>1.9</v>
      </c>
      <c r="M22" s="34" t="n">
        <v>2</v>
      </c>
      <c r="N22" s="34" t="n">
        <v>2.1</v>
      </c>
      <c r="O22" s="34" t="n">
        <v>2.2</v>
      </c>
      <c r="P22" s="34" t="n">
        <v>2.3</v>
      </c>
      <c r="Q22" s="34" t="n">
        <v>2.4</v>
      </c>
      <c r="R22" s="34" t="n">
        <v>2.5</v>
      </c>
      <c r="S22" s="34" t="n">
        <v>2.6</v>
      </c>
      <c r="T22" s="34" t="n">
        <v>2.7</v>
      </c>
      <c r="U22" s="34" t="n">
        <v>2.8</v>
      </c>
      <c r="V22" s="34" t="n">
        <v>2.9</v>
      </c>
      <c r="W22" s="34" t="n">
        <v>3</v>
      </c>
      <c r="X22" s="34" t="n">
        <v>2.2</v>
      </c>
      <c r="Y22" s="34" t="n">
        <v>2.2</v>
      </c>
      <c r="Z22" s="34" t="n">
        <v>1.1</v>
      </c>
      <c r="AA22" s="34" t="n">
        <v>1.2</v>
      </c>
      <c r="AB22" s="34" t="n">
        <v>1.3</v>
      </c>
      <c r="AC22" s="34" t="n">
        <v>1.4</v>
      </c>
      <c r="AD22" s="34" t="n">
        <v>1.5</v>
      </c>
      <c r="AE22" s="34" t="n">
        <v>1.7</v>
      </c>
      <c r="AF22" s="34" t="n">
        <v>1.8</v>
      </c>
      <c r="AG22" s="34" t="n">
        <v>1.9</v>
      </c>
      <c r="AH22" s="34" t="n">
        <v>2</v>
      </c>
    </row>
    <row r="23" customFormat="false" ht="15" hidden="false" customHeight="false" outlineLevel="0" collapsed="false">
      <c r="C23" s="28" t="s">
        <v>16</v>
      </c>
      <c r="D23" s="32" t="n">
        <v>200</v>
      </c>
      <c r="E23" s="32" t="n">
        <v>210</v>
      </c>
      <c r="F23" s="32" t="n">
        <f aca="false">E23+10</f>
        <v>220</v>
      </c>
      <c r="G23" s="32" t="n">
        <f aca="false">F23+10</f>
        <v>230</v>
      </c>
      <c r="H23" s="32" t="n">
        <f aca="false">G23+10</f>
        <v>240</v>
      </c>
      <c r="I23" s="32" t="n">
        <f aca="false">H23+10</f>
        <v>250</v>
      </c>
      <c r="J23" s="32" t="n">
        <f aca="false">I23+10</f>
        <v>260</v>
      </c>
      <c r="K23" s="32" t="n">
        <f aca="false">J23+10</f>
        <v>270</v>
      </c>
      <c r="L23" s="32" t="n">
        <f aca="false">K23+10</f>
        <v>280</v>
      </c>
      <c r="M23" s="32" t="n">
        <f aca="false">L23+10</f>
        <v>290</v>
      </c>
      <c r="N23" s="32" t="n">
        <f aca="false">M23+10</f>
        <v>300</v>
      </c>
      <c r="O23" s="32" t="n">
        <f aca="false">N23+10</f>
        <v>310</v>
      </c>
      <c r="P23" s="32" t="n">
        <f aca="false">O23+10</f>
        <v>320</v>
      </c>
      <c r="Q23" s="32" t="n">
        <f aca="false">P23+10</f>
        <v>330</v>
      </c>
      <c r="R23" s="32" t="n">
        <f aca="false">Q23+10</f>
        <v>340</v>
      </c>
      <c r="S23" s="32" t="n">
        <f aca="false">R23+10</f>
        <v>350</v>
      </c>
      <c r="T23" s="32" t="n">
        <f aca="false">S23+10</f>
        <v>360</v>
      </c>
      <c r="U23" s="32" t="n">
        <f aca="false">T23+10</f>
        <v>370</v>
      </c>
      <c r="V23" s="32" t="n">
        <f aca="false">U23+10</f>
        <v>380</v>
      </c>
      <c r="W23" s="32" t="n">
        <f aca="false">V23+10</f>
        <v>390</v>
      </c>
      <c r="X23" s="32" t="n">
        <f aca="false">W23+10</f>
        <v>400</v>
      </c>
      <c r="Y23" s="32" t="n">
        <f aca="false">X23+10</f>
        <v>410</v>
      </c>
      <c r="Z23" s="32" t="n">
        <f aca="false">Y23+10</f>
        <v>420</v>
      </c>
      <c r="AA23" s="32" t="n">
        <f aca="false">Z23+10</f>
        <v>430</v>
      </c>
      <c r="AB23" s="32" t="n">
        <f aca="false">AA23+10</f>
        <v>440</v>
      </c>
      <c r="AC23" s="32" t="n">
        <f aca="false">AB23+10</f>
        <v>450</v>
      </c>
      <c r="AD23" s="32" t="n">
        <f aca="false">AC23+10</f>
        <v>460</v>
      </c>
      <c r="AE23" s="32" t="n">
        <f aca="false">AD23+10</f>
        <v>470</v>
      </c>
      <c r="AF23" s="32" t="n">
        <f aca="false">AE23+10</f>
        <v>480</v>
      </c>
      <c r="AG23" s="32" t="n">
        <f aca="false">AF23+10</f>
        <v>490</v>
      </c>
      <c r="AH23" s="32" t="n">
        <f aca="false">AG23+10</f>
        <v>500</v>
      </c>
    </row>
    <row r="24" customFormat="false" ht="15" hidden="false" customHeight="false" outlineLevel="0" collapsed="false">
      <c r="C24" s="33" t="s">
        <v>17</v>
      </c>
      <c r="D24" s="17" t="n">
        <v>1600</v>
      </c>
      <c r="E24" s="17" t="n">
        <f aca="false">E23*E20</f>
        <v>1890</v>
      </c>
      <c r="F24" s="17" t="n">
        <f aca="false">F23*F20</f>
        <v>2200</v>
      </c>
      <c r="G24" s="17" t="n">
        <f aca="false">G23*G20</f>
        <v>2530</v>
      </c>
      <c r="H24" s="17" t="n">
        <f aca="false">H23*H20</f>
        <v>2880</v>
      </c>
      <c r="I24" s="17" t="n">
        <f aca="false">I23*I20</f>
        <v>2000</v>
      </c>
      <c r="J24" s="17" t="n">
        <f aca="false">J23*J20</f>
        <v>2340</v>
      </c>
      <c r="K24" s="17" t="n">
        <f aca="false">K23*K20</f>
        <v>2700</v>
      </c>
      <c r="L24" s="17" t="n">
        <f aca="false">L23*L20</f>
        <v>3080</v>
      </c>
      <c r="M24" s="17" t="n">
        <f aca="false">M23*M20</f>
        <v>3480</v>
      </c>
      <c r="N24" s="17" t="n">
        <f aca="false">N23*N20</f>
        <v>3900</v>
      </c>
      <c r="O24" s="17" t="n">
        <f aca="false">O23*O20</f>
        <v>2480</v>
      </c>
      <c r="P24" s="17" t="n">
        <f aca="false">P23*P20</f>
        <v>2880</v>
      </c>
      <c r="Q24" s="17" t="n">
        <f aca="false">Q23*Q20</f>
        <v>3300</v>
      </c>
      <c r="R24" s="17" t="n">
        <f aca="false">R23*R20</f>
        <v>3740</v>
      </c>
      <c r="S24" s="17" t="n">
        <f aca="false">S23*S20</f>
        <v>4200</v>
      </c>
      <c r="T24" s="17" t="n">
        <f aca="false">T23*T20</f>
        <v>4680</v>
      </c>
      <c r="U24" s="17" t="n">
        <f aca="false">U23*U20</f>
        <v>5180</v>
      </c>
      <c r="V24" s="17" t="n">
        <f aca="false">V23*V20</f>
        <v>3040</v>
      </c>
      <c r="W24" s="17" t="n">
        <f aca="false">W23*W20</f>
        <v>3510</v>
      </c>
      <c r="X24" s="17" t="n">
        <f aca="false">X23*X20</f>
        <v>4000</v>
      </c>
      <c r="Y24" s="17" t="n">
        <f aca="false">Y23*Y20</f>
        <v>4510</v>
      </c>
      <c r="Z24" s="17" t="n">
        <f aca="false">Z23*Z20</f>
        <v>5040</v>
      </c>
      <c r="AA24" s="17" t="n">
        <f aca="false">AA23*AA20</f>
        <v>5590</v>
      </c>
      <c r="AB24" s="17" t="n">
        <f aca="false">AB23*AB20</f>
        <v>6160</v>
      </c>
      <c r="AC24" s="17" t="n">
        <f aca="false">AC23*AC20</f>
        <v>3600</v>
      </c>
      <c r="AD24" s="17" t="n">
        <f aca="false">AD23*AD20</f>
        <v>4140</v>
      </c>
      <c r="AE24" s="17" t="n">
        <f aca="false">AE23*AE20</f>
        <v>4700</v>
      </c>
      <c r="AF24" s="17" t="n">
        <f aca="false">AF23*AF20</f>
        <v>5280</v>
      </c>
      <c r="AG24" s="17" t="n">
        <f aca="false">AG23*AG20</f>
        <v>5880</v>
      </c>
      <c r="AH24" s="17" t="n">
        <f aca="false">AH23*AH20</f>
        <v>6500</v>
      </c>
    </row>
    <row r="25" customFormat="false" ht="19.4" hidden="false" customHeight="false" outlineLevel="0" collapsed="false">
      <c r="C25" s="35" t="s">
        <v>18</v>
      </c>
      <c r="I25" s="2"/>
      <c r="J25" s="2"/>
      <c r="K25" s="2"/>
      <c r="L25" s="2"/>
      <c r="M25" s="2"/>
      <c r="N25" s="2"/>
    </row>
    <row r="26" customFormat="false" ht="17.35" hidden="false" customHeight="false" outlineLevel="0" collapsed="false">
      <c r="C26" s="36" t="s">
        <v>19</v>
      </c>
      <c r="E26" s="37" t="s">
        <v>20</v>
      </c>
      <c r="F26" s="38"/>
      <c r="I26" s="2"/>
      <c r="J26" s="2"/>
      <c r="K26" s="2"/>
      <c r="L26" s="2"/>
      <c r="M26" s="2"/>
      <c r="N26" s="2"/>
    </row>
    <row r="27" customFormat="false" ht="17.35" hidden="false" customHeight="false" outlineLevel="0" collapsed="false">
      <c r="C27" s="39" t="s">
        <v>21</v>
      </c>
      <c r="E27" s="37"/>
      <c r="I27" s="2"/>
      <c r="J27" s="2"/>
      <c r="K27" s="2"/>
      <c r="L27" s="2"/>
      <c r="M27" s="2"/>
      <c r="N27" s="2"/>
    </row>
    <row r="28" customFormat="false" ht="19.4" hidden="false" customHeight="false" outlineLevel="0" collapsed="false">
      <c r="C28" s="40" t="s">
        <v>22</v>
      </c>
      <c r="D28" s="41"/>
      <c r="I28" s="2"/>
      <c r="J28" s="2"/>
      <c r="K28" s="2"/>
      <c r="L28" s="2"/>
      <c r="M28" s="2"/>
      <c r="N28" s="2"/>
    </row>
    <row r="29" customFormat="false" ht="19.4" hidden="false" customHeight="false" outlineLevel="0" collapsed="false">
      <c r="C29" s="40" t="s">
        <v>23</v>
      </c>
      <c r="D29" s="42" t="s">
        <v>24</v>
      </c>
      <c r="E29" s="42"/>
      <c r="I29" s="2"/>
      <c r="J29" s="2"/>
      <c r="K29" s="2"/>
      <c r="L29" s="2"/>
      <c r="M29" s="2"/>
      <c r="N29" s="2"/>
    </row>
    <row r="30" customFormat="false" ht="19.4" hidden="false" customHeight="false" outlineLevel="0" collapsed="false">
      <c r="C30" s="40" t="s">
        <v>25</v>
      </c>
      <c r="D30" s="43"/>
      <c r="E30" s="42"/>
      <c r="I30" s="2"/>
      <c r="J30" s="2"/>
      <c r="K30" s="2"/>
      <c r="L30" s="2"/>
      <c r="M30" s="2"/>
      <c r="N30" s="2"/>
    </row>
    <row r="31" customFormat="false" ht="19.4" hidden="false" customHeight="false" outlineLevel="0" collapsed="false">
      <c r="C31" s="40" t="s">
        <v>26</v>
      </c>
      <c r="D31" s="42"/>
      <c r="E31" s="42"/>
      <c r="I31" s="2"/>
      <c r="J31" s="2"/>
      <c r="K31" s="2"/>
      <c r="L31" s="2"/>
      <c r="M31" s="2"/>
      <c r="N31" s="2"/>
    </row>
    <row r="32" customFormat="false" ht="19.4" hidden="false" customHeight="false" outlineLevel="0" collapsed="false">
      <c r="C32" s="44" t="s">
        <v>27</v>
      </c>
      <c r="I32" s="45"/>
      <c r="J32" s="2"/>
      <c r="K32" s="2"/>
      <c r="L32" s="2"/>
      <c r="M32" s="2"/>
      <c r="N32" s="2"/>
    </row>
    <row r="33" customFormat="false" ht="19.7" hidden="false" customHeight="false" outlineLevel="0" collapsed="false">
      <c r="C33" s="46" t="s">
        <v>28</v>
      </c>
      <c r="E33" s="46"/>
      <c r="I33" s="2"/>
      <c r="J33" s="2"/>
      <c r="K33" s="2"/>
      <c r="L33" s="2"/>
      <c r="M33" s="2"/>
      <c r="N33" s="2"/>
    </row>
    <row r="34" customFormat="false" ht="19.7" hidden="false" customHeight="false" outlineLevel="0" collapsed="false">
      <c r="C34" s="40"/>
      <c r="D34" s="42"/>
      <c r="I34" s="2"/>
      <c r="J34" s="2"/>
      <c r="K34" s="2"/>
      <c r="L34" s="2"/>
      <c r="M34" s="2"/>
      <c r="N34" s="2"/>
    </row>
    <row r="35" customFormat="false" ht="26.1" hidden="false" customHeight="false" outlineLevel="0" collapsed="false">
      <c r="C35" s="46" t="s">
        <v>29</v>
      </c>
      <c r="I35" s="2"/>
      <c r="J35" s="2"/>
      <c r="K35" s="2"/>
      <c r="L35" s="2"/>
      <c r="M35" s="2"/>
      <c r="N35" s="2"/>
    </row>
    <row r="36" customFormat="false" ht="20.85" hidden="false" customHeight="false" outlineLevel="0" collapsed="false">
      <c r="C36" s="47" t="s">
        <v>30</v>
      </c>
      <c r="I36" s="2"/>
      <c r="J36" s="2"/>
      <c r="K36" s="2"/>
      <c r="L36" s="2"/>
      <c r="M36" s="2"/>
      <c r="N36" s="2"/>
    </row>
    <row r="37" customFormat="false" ht="14.25" hidden="false" customHeight="false" outlineLevel="0" collapsed="false">
      <c r="C37" s="48" t="s">
        <v>31</v>
      </c>
      <c r="I37" s="2"/>
      <c r="J37" s="2"/>
      <c r="K37" s="2"/>
      <c r="L37" s="2"/>
      <c r="M37" s="2"/>
      <c r="N37" s="2"/>
    </row>
    <row r="38" customFormat="false" ht="19.7" hidden="false" customHeight="false" outlineLevel="0" collapsed="false">
      <c r="C38" s="46"/>
      <c r="I38" s="2"/>
      <c r="J38" s="2"/>
      <c r="K38" s="2"/>
      <c r="L38" s="2"/>
      <c r="M38" s="2"/>
      <c r="N38" s="2"/>
    </row>
    <row r="39" customFormat="false" ht="19.4" hidden="false" customHeight="false" outlineLevel="0" collapsed="false">
      <c r="C39" s="44" t="s">
        <v>32</v>
      </c>
      <c r="I39" s="2"/>
      <c r="J39" s="2"/>
      <c r="K39" s="2"/>
      <c r="L39" s="2"/>
      <c r="M39" s="2"/>
      <c r="N39" s="2"/>
    </row>
    <row r="40" customFormat="false" ht="19.7" hidden="false" customHeight="false" outlineLevel="0" collapsed="false">
      <c r="C40" s="49" t="s">
        <v>33</v>
      </c>
      <c r="D40" s="50"/>
      <c r="E40" s="51"/>
    </row>
    <row r="41" customFormat="false" ht="19.4" hidden="false" customHeight="false" outlineLevel="0" collapsed="false">
      <c r="C41" s="46" t="s">
        <v>34</v>
      </c>
    </row>
    <row r="42" customFormat="false" ht="18.65" hidden="false" customHeight="false" outlineLevel="0" collapsed="false">
      <c r="C42" s="52" t="s">
        <v>35</v>
      </c>
    </row>
    <row r="43" customFormat="false" ht="19.4" hidden="false" customHeight="false" outlineLevel="0" collapsed="false">
      <c r="C43" s="46" t="s">
        <v>36</v>
      </c>
    </row>
    <row r="44" customFormat="false" ht="14.25" hidden="false" customHeight="false" outlineLevel="0" collapsed="false">
      <c r="C44" s="53" t="s">
        <v>37</v>
      </c>
      <c r="D44" s="54"/>
      <c r="E44" s="54"/>
      <c r="F44" s="54"/>
      <c r="G44" s="54"/>
      <c r="H44" s="54"/>
      <c r="I44" s="54"/>
      <c r="J44" s="54"/>
      <c r="K44" s="54"/>
      <c r="L44" s="54"/>
    </row>
    <row r="45" customFormat="false" ht="15" hidden="false" customHeight="false" outlineLevel="0" collapsed="false">
      <c r="C45" s="55"/>
    </row>
    <row r="47" customFormat="false" ht="19.7" hidden="false" customHeight="false" outlineLevel="0" collapsed="false">
      <c r="C47" s="36" t="s">
        <v>19</v>
      </c>
      <c r="D47" s="51" t="s">
        <v>38</v>
      </c>
      <c r="E47" s="51"/>
      <c r="G47" s="56" t="s">
        <v>39</v>
      </c>
      <c r="H47" s="2"/>
    </row>
    <row r="48" customFormat="false" ht="61.15" hidden="false" customHeight="false" outlineLevel="0" collapsed="false">
      <c r="B48" s="16" t="s">
        <v>40</v>
      </c>
      <c r="C48" s="57" t="s">
        <v>41</v>
      </c>
      <c r="D48" s="57" t="s">
        <v>42</v>
      </c>
      <c r="E48" s="58" t="s">
        <v>43</v>
      </c>
      <c r="F48" s="58" t="s">
        <v>44</v>
      </c>
      <c r="G48" s="58" t="s">
        <v>45</v>
      </c>
      <c r="H48" s="2"/>
      <c r="I48" s="2"/>
      <c r="J48" s="2"/>
    </row>
    <row r="49" customFormat="false" ht="14.25" hidden="false" customHeight="false" outlineLevel="0" collapsed="false">
      <c r="B49" s="31" t="n">
        <v>1</v>
      </c>
      <c r="C49" s="31" t="n">
        <f aca="false">N19-N21</f>
        <v>8903000</v>
      </c>
      <c r="D49" s="59" t="n">
        <f aca="false">$N$21</f>
        <v>200000</v>
      </c>
      <c r="E49" s="60" t="n">
        <f aca="false">C49/($N$20-B49+1)</f>
        <v>684846.153846154</v>
      </c>
      <c r="F49" s="60" t="n">
        <f aca="false">E49</f>
        <v>684846.153846154</v>
      </c>
      <c r="G49" s="60" t="n">
        <f aca="false">C49-F49</f>
        <v>8218153.84615385</v>
      </c>
      <c r="H49" s="61"/>
    </row>
    <row r="50" customFormat="false" ht="14.25" hidden="false" customHeight="false" outlineLevel="0" collapsed="false">
      <c r="B50" s="31" t="n">
        <f aca="false">B49+1</f>
        <v>2</v>
      </c>
      <c r="C50" s="60" t="n">
        <f aca="false">G49</f>
        <v>8218153.84615385</v>
      </c>
      <c r="D50" s="59" t="n">
        <f aca="false">$N$21</f>
        <v>200000</v>
      </c>
      <c r="E50" s="60" t="n">
        <f aca="false">C50/($N$20-B50+1)</f>
        <v>684846.153846154</v>
      </c>
      <c r="F50" s="60" t="n">
        <f aca="false">F49+E50</f>
        <v>1369692.30769231</v>
      </c>
      <c r="G50" s="60" t="n">
        <f aca="false">C50-E50</f>
        <v>7533307.69230769</v>
      </c>
      <c r="H50" s="2"/>
    </row>
    <row r="51" customFormat="false" ht="14.25" hidden="false" customHeight="false" outlineLevel="0" collapsed="false">
      <c r="B51" s="31" t="n">
        <f aca="false">B50+1</f>
        <v>3</v>
      </c>
      <c r="C51" s="60" t="n">
        <f aca="false">G50</f>
        <v>7533307.69230769</v>
      </c>
      <c r="D51" s="59" t="n">
        <f aca="false">$N$21</f>
        <v>200000</v>
      </c>
      <c r="E51" s="60" t="n">
        <f aca="false">C51/($N$20-B51+1)</f>
        <v>684846.153846154</v>
      </c>
      <c r="F51" s="60" t="n">
        <f aca="false">F50+E51</f>
        <v>2054538.46153846</v>
      </c>
      <c r="G51" s="60" t="n">
        <f aca="false">C51-E51</f>
        <v>6848461.53846154</v>
      </c>
      <c r="H51" s="2"/>
      <c r="I51" s="2"/>
    </row>
    <row r="52" customFormat="false" ht="14.25" hidden="false" customHeight="false" outlineLevel="0" collapsed="false">
      <c r="B52" s="31" t="n">
        <f aca="false">B51+1</f>
        <v>4</v>
      </c>
      <c r="C52" s="60" t="n">
        <f aca="false">G51</f>
        <v>6848461.53846154</v>
      </c>
      <c r="D52" s="59" t="n">
        <f aca="false">$N$21</f>
        <v>200000</v>
      </c>
      <c r="E52" s="60" t="n">
        <f aca="false">C52/($N$20-B52+1)</f>
        <v>684846.153846154</v>
      </c>
      <c r="F52" s="60" t="n">
        <f aca="false">F51+E52</f>
        <v>2739384.61538462</v>
      </c>
      <c r="G52" s="60" t="n">
        <f aca="false">C52-E52</f>
        <v>6163615.38461538</v>
      </c>
      <c r="H52" s="2"/>
    </row>
    <row r="53" customFormat="false" ht="14.25" hidden="false" customHeight="false" outlineLevel="0" collapsed="false">
      <c r="B53" s="31" t="n">
        <f aca="false">B52+1</f>
        <v>5</v>
      </c>
      <c r="C53" s="60" t="n">
        <f aca="false">G52</f>
        <v>6163615.38461538</v>
      </c>
      <c r="D53" s="59" t="n">
        <f aca="false">$N$21</f>
        <v>200000</v>
      </c>
      <c r="E53" s="60" t="n">
        <f aca="false">C53/($N$20-B53+1)</f>
        <v>684846.153846154</v>
      </c>
      <c r="F53" s="60" t="n">
        <f aca="false">F52+E53</f>
        <v>3424230.76923077</v>
      </c>
      <c r="G53" s="60" t="n">
        <f aca="false">C53-E53</f>
        <v>5478769.23076923</v>
      </c>
      <c r="H53" s="61"/>
    </row>
    <row r="54" customFormat="false" ht="14.25" hidden="false" customHeight="false" outlineLevel="0" collapsed="false">
      <c r="B54" s="31" t="n">
        <f aca="false">B53+1</f>
        <v>6</v>
      </c>
      <c r="C54" s="60" t="n">
        <f aca="false">G53</f>
        <v>5478769.23076923</v>
      </c>
      <c r="D54" s="59" t="n">
        <f aca="false">$N$21</f>
        <v>200000</v>
      </c>
      <c r="E54" s="60" t="n">
        <f aca="false">C54/($N$20-B54+1)</f>
        <v>684846.153846154</v>
      </c>
      <c r="F54" s="60" t="n">
        <f aca="false">F53+E54</f>
        <v>4109076.92307692</v>
      </c>
      <c r="G54" s="60" t="n">
        <f aca="false">C54-E54</f>
        <v>4793923.07692308</v>
      </c>
      <c r="H54" s="2"/>
    </row>
    <row r="55" customFormat="false" ht="14.25" hidden="false" customHeight="false" outlineLevel="0" collapsed="false">
      <c r="B55" s="31" t="n">
        <f aca="false">B54+1</f>
        <v>7</v>
      </c>
      <c r="C55" s="60" t="n">
        <f aca="false">G54</f>
        <v>4793923.07692308</v>
      </c>
      <c r="D55" s="59" t="n">
        <f aca="false">$N$21</f>
        <v>200000</v>
      </c>
      <c r="E55" s="60" t="n">
        <f aca="false">C55/($N$20-B55+1)</f>
        <v>684846.153846154</v>
      </c>
      <c r="F55" s="60" t="n">
        <f aca="false">F54+E55</f>
        <v>4793923.07692308</v>
      </c>
      <c r="G55" s="60" t="n">
        <f aca="false">C55-E55</f>
        <v>4109076.92307692</v>
      </c>
      <c r="H55" s="2"/>
    </row>
    <row r="56" customFormat="false" ht="14.25" hidden="false" customHeight="false" outlineLevel="0" collapsed="false">
      <c r="B56" s="31" t="n">
        <f aca="false">B55+1</f>
        <v>8</v>
      </c>
      <c r="C56" s="60" t="n">
        <f aca="false">G55</f>
        <v>4109076.92307692</v>
      </c>
      <c r="D56" s="59" t="n">
        <f aca="false">$N$21</f>
        <v>200000</v>
      </c>
      <c r="E56" s="60" t="n">
        <f aca="false">C56/($N$20-B56+1)</f>
        <v>684846.153846154</v>
      </c>
      <c r="F56" s="60" t="n">
        <f aca="false">F55+E56</f>
        <v>5478769.23076923</v>
      </c>
      <c r="G56" s="60" t="n">
        <f aca="false">C56-E56</f>
        <v>3424230.76923077</v>
      </c>
      <c r="H56" s="2"/>
    </row>
    <row r="57" customFormat="false" ht="14.25" hidden="false" customHeight="false" outlineLevel="0" collapsed="false">
      <c r="B57" s="31" t="n">
        <f aca="false">B56+1</f>
        <v>9</v>
      </c>
      <c r="C57" s="60" t="n">
        <f aca="false">G56</f>
        <v>3424230.76923077</v>
      </c>
      <c r="D57" s="59" t="n">
        <f aca="false">$N$21</f>
        <v>200000</v>
      </c>
      <c r="E57" s="60" t="n">
        <f aca="false">C57/($N$20-B57+1)</f>
        <v>684846.153846154</v>
      </c>
      <c r="F57" s="60" t="n">
        <f aca="false">F56+E57</f>
        <v>6163615.38461539</v>
      </c>
      <c r="G57" s="60" t="n">
        <f aca="false">C57-E57</f>
        <v>2739384.61538462</v>
      </c>
      <c r="H57" s="2"/>
    </row>
    <row r="58" customFormat="false" ht="14.25" hidden="false" customHeight="false" outlineLevel="0" collapsed="false">
      <c r="B58" s="31" t="n">
        <f aca="false">B57+1</f>
        <v>10</v>
      </c>
      <c r="C58" s="60" t="n">
        <f aca="false">G57</f>
        <v>2739384.61538462</v>
      </c>
      <c r="D58" s="59" t="n">
        <f aca="false">$N$21</f>
        <v>200000</v>
      </c>
      <c r="E58" s="60" t="n">
        <f aca="false">C58/($N$20-B58+1)</f>
        <v>684846.153846154</v>
      </c>
      <c r="F58" s="60" t="n">
        <f aca="false">F57+E58</f>
        <v>6848461.53846154</v>
      </c>
      <c r="G58" s="60" t="n">
        <f aca="false">C58-E58</f>
        <v>2054538.46153846</v>
      </c>
      <c r="H58" s="2"/>
    </row>
    <row r="59" customFormat="false" ht="14.25" hidden="false" customHeight="false" outlineLevel="0" collapsed="false">
      <c r="B59" s="31" t="n">
        <f aca="false">B58+1</f>
        <v>11</v>
      </c>
      <c r="C59" s="60" t="n">
        <f aca="false">G58</f>
        <v>2054538.46153846</v>
      </c>
      <c r="D59" s="59" t="n">
        <f aca="false">$N$21</f>
        <v>200000</v>
      </c>
      <c r="E59" s="60" t="n">
        <f aca="false">C59/($N$20-B59+1)</f>
        <v>684846.153846154</v>
      </c>
      <c r="F59" s="60" t="n">
        <f aca="false">F58+E59</f>
        <v>7533307.69230769</v>
      </c>
      <c r="G59" s="60" t="n">
        <f aca="false">C59-E59</f>
        <v>1369692.30769231</v>
      </c>
      <c r="H59" s="2"/>
    </row>
    <row r="60" customFormat="false" ht="14.25" hidden="false" customHeight="false" outlineLevel="0" collapsed="false">
      <c r="B60" s="31" t="n">
        <f aca="false">B59+1</f>
        <v>12</v>
      </c>
      <c r="C60" s="60" t="n">
        <f aca="false">G59</f>
        <v>1369692.30769231</v>
      </c>
      <c r="D60" s="59" t="n">
        <f aca="false">$N$21</f>
        <v>200000</v>
      </c>
      <c r="E60" s="60" t="n">
        <f aca="false">C60/($N$20-B60+1)</f>
        <v>684846.153846154</v>
      </c>
      <c r="F60" s="60" t="n">
        <f aca="false">F59+E60</f>
        <v>8218153.84615385</v>
      </c>
      <c r="G60" s="60" t="n">
        <f aca="false">C60-E60</f>
        <v>684846.153846154</v>
      </c>
      <c r="H60" s="2"/>
    </row>
    <row r="61" customFormat="false" ht="14.25" hidden="false" customHeight="false" outlineLevel="0" collapsed="false">
      <c r="B61" s="31" t="n">
        <f aca="false">B60+1</f>
        <v>13</v>
      </c>
      <c r="C61" s="60" t="n">
        <f aca="false">G60</f>
        <v>684846.153846154</v>
      </c>
      <c r="D61" s="59" t="n">
        <f aca="false">$N$21</f>
        <v>200000</v>
      </c>
      <c r="E61" s="60" t="n">
        <f aca="false">C61/($N$20-B61+1)</f>
        <v>684846.153846154</v>
      </c>
      <c r="F61" s="60" t="n">
        <f aca="false">F60+E61</f>
        <v>8903000</v>
      </c>
      <c r="G61" s="60" t="n">
        <f aca="false">C61-E61</f>
        <v>0</v>
      </c>
      <c r="H61" s="2"/>
    </row>
    <row r="62" customFormat="false" ht="14.25" hidden="false" customHeight="false" outlineLevel="0" collapsed="false">
      <c r="B62" s="62"/>
      <c r="C62" s="60"/>
      <c r="D62" s="59"/>
      <c r="E62" s="60"/>
      <c r="F62" s="60"/>
      <c r="G62" s="60"/>
      <c r="H62" s="2"/>
    </row>
    <row r="64" customFormat="false" ht="19.7" hidden="false" customHeight="false" outlineLevel="0" collapsed="false">
      <c r="C64" s="46" t="s">
        <v>28</v>
      </c>
      <c r="D64" s="51" t="s">
        <v>46</v>
      </c>
      <c r="E64" s="63"/>
      <c r="G64" s="5" t="s">
        <v>47</v>
      </c>
    </row>
    <row r="65" customFormat="false" ht="91" hidden="false" customHeight="false" outlineLevel="0" collapsed="false">
      <c r="B65" s="16" t="s">
        <v>40</v>
      </c>
      <c r="C65" s="57" t="s">
        <v>41</v>
      </c>
      <c r="D65" s="57" t="s">
        <v>42</v>
      </c>
      <c r="E65" s="58" t="s">
        <v>48</v>
      </c>
      <c r="F65" s="58" t="s">
        <v>49</v>
      </c>
      <c r="G65" s="64" t="s">
        <v>50</v>
      </c>
      <c r="H65" s="58" t="s">
        <v>45</v>
      </c>
      <c r="I65" s="65"/>
      <c r="J65" s="66"/>
      <c r="K65" s="2"/>
    </row>
    <row r="66" customFormat="false" ht="14.25" hidden="false" customHeight="false" outlineLevel="0" collapsed="false">
      <c r="B66" s="31" t="n">
        <v>1</v>
      </c>
      <c r="C66" s="60" t="n">
        <f aca="false">N19-N21</f>
        <v>8903000</v>
      </c>
      <c r="D66" s="31" t="n">
        <f aca="false">$N$21</f>
        <v>200000</v>
      </c>
      <c r="E66" s="67" t="n">
        <f aca="false">$N$22</f>
        <v>2.1</v>
      </c>
      <c r="F66" s="60" t="n">
        <f aca="false">(C66)*E66/($N$20-B66+1)</f>
        <v>1438176.92307692</v>
      </c>
      <c r="G66" s="68" t="n">
        <f aca="false">F66</f>
        <v>1438176.92307692</v>
      </c>
      <c r="H66" s="69" t="n">
        <f aca="false">C66-F66</f>
        <v>7464823.07692308</v>
      </c>
      <c r="I66" s="2"/>
      <c r="J66" s="2"/>
    </row>
    <row r="67" customFormat="false" ht="14.25" hidden="false" customHeight="false" outlineLevel="0" collapsed="false">
      <c r="B67" s="31" t="n">
        <f aca="false">B66+1</f>
        <v>2</v>
      </c>
      <c r="C67" s="60" t="n">
        <f aca="false">H66</f>
        <v>7464823.07692308</v>
      </c>
      <c r="D67" s="31" t="n">
        <f aca="false">$N$21</f>
        <v>200000</v>
      </c>
      <c r="E67" s="67" t="n">
        <f aca="false">$N$22</f>
        <v>2.1</v>
      </c>
      <c r="F67" s="60" t="n">
        <f aca="false">(C67)*E67/($N$20-B67+1)</f>
        <v>1306344.03846154</v>
      </c>
      <c r="G67" s="70" t="n">
        <f aca="false">G66+F67</f>
        <v>2744520.96153846</v>
      </c>
      <c r="H67" s="69" t="n">
        <f aca="false">C67-F67</f>
        <v>6158479.03846154</v>
      </c>
      <c r="I67" s="2"/>
      <c r="J67" s="2"/>
    </row>
    <row r="68" customFormat="false" ht="14.25" hidden="false" customHeight="false" outlineLevel="0" collapsed="false">
      <c r="B68" s="31" t="n">
        <f aca="false">B67+1</f>
        <v>3</v>
      </c>
      <c r="C68" s="60" t="n">
        <f aca="false">H67</f>
        <v>6158479.03846154</v>
      </c>
      <c r="D68" s="31" t="n">
        <f aca="false">$N$21</f>
        <v>200000</v>
      </c>
      <c r="E68" s="67" t="n">
        <f aca="false">$N$22</f>
        <v>2.1</v>
      </c>
      <c r="F68" s="60" t="n">
        <f aca="false">(C68)*E68/($N$20-B68+1)</f>
        <v>1175709.63461538</v>
      </c>
      <c r="G68" s="70" t="n">
        <f aca="false">G67+F68</f>
        <v>3920230.59615385</v>
      </c>
      <c r="H68" s="69" t="n">
        <f aca="false">C68-F68</f>
        <v>4982769.40384615</v>
      </c>
      <c r="I68" s="2"/>
      <c r="J68" s="2"/>
    </row>
    <row r="69" customFormat="false" ht="14.25" hidden="false" customHeight="false" outlineLevel="0" collapsed="false">
      <c r="B69" s="31" t="n">
        <f aca="false">B68+1</f>
        <v>4</v>
      </c>
      <c r="C69" s="60" t="n">
        <f aca="false">H68</f>
        <v>4982769.40384615</v>
      </c>
      <c r="D69" s="31" t="n">
        <f aca="false">$N$21</f>
        <v>200000</v>
      </c>
      <c r="E69" s="67" t="n">
        <f aca="false">$N$22</f>
        <v>2.1</v>
      </c>
      <c r="F69" s="60" t="n">
        <f aca="false">(C69)*E69/($N$20-B69+1)</f>
        <v>1046381.57480769</v>
      </c>
      <c r="G69" s="70" t="n">
        <f aca="false">G68+F69</f>
        <v>4966612.17096154</v>
      </c>
      <c r="H69" s="69" t="n">
        <f aca="false">C69-F69</f>
        <v>3936387.82903846</v>
      </c>
      <c r="I69" s="2"/>
      <c r="J69" s="2"/>
    </row>
    <row r="70" customFormat="false" ht="14.25" hidden="false" customHeight="false" outlineLevel="0" collapsed="false">
      <c r="B70" s="31" t="n">
        <f aca="false">B69+1</f>
        <v>5</v>
      </c>
      <c r="C70" s="60" t="n">
        <f aca="false">H69</f>
        <v>3936387.82903846</v>
      </c>
      <c r="D70" s="31" t="n">
        <f aca="false">$N$21</f>
        <v>200000</v>
      </c>
      <c r="E70" s="67" t="n">
        <f aca="false">$N$22</f>
        <v>2.1</v>
      </c>
      <c r="F70" s="60" t="n">
        <f aca="false">(C70)*E70/($N$20-B70+1)</f>
        <v>918490.493442308</v>
      </c>
      <c r="G70" s="70" t="n">
        <f aca="false">G69+F70</f>
        <v>5885102.66440385</v>
      </c>
      <c r="H70" s="69" t="n">
        <f aca="false">C70-F70</f>
        <v>3017897.33559615</v>
      </c>
      <c r="I70" s="2"/>
      <c r="J70" s="2"/>
    </row>
    <row r="71" customFormat="false" ht="14.25" hidden="false" customHeight="false" outlineLevel="0" collapsed="false">
      <c r="B71" s="31" t="n">
        <f aca="false">B70+1</f>
        <v>6</v>
      </c>
      <c r="C71" s="60" t="n">
        <f aca="false">H70</f>
        <v>3017897.33559615</v>
      </c>
      <c r="D71" s="31" t="n">
        <f aca="false">$N$21</f>
        <v>200000</v>
      </c>
      <c r="E71" s="67" t="n">
        <f aca="false">$N$22</f>
        <v>2.1</v>
      </c>
      <c r="F71" s="60" t="n">
        <f aca="false">(C71)*E71/($N$20-B71+1)</f>
        <v>792198.050593991</v>
      </c>
      <c r="G71" s="70" t="n">
        <f aca="false">G70+F71</f>
        <v>6677300.71499784</v>
      </c>
      <c r="H71" s="69" t="n">
        <f aca="false">C71-F71</f>
        <v>2225699.28500216</v>
      </c>
      <c r="I71" s="2"/>
      <c r="J71" s="2"/>
    </row>
    <row r="72" customFormat="false" ht="14.25" hidden="false" customHeight="false" outlineLevel="0" collapsed="false">
      <c r="B72" s="31" t="n">
        <f aca="false">B71+1</f>
        <v>7</v>
      </c>
      <c r="C72" s="60" t="n">
        <f aca="false">H71</f>
        <v>2225699.28500216</v>
      </c>
      <c r="D72" s="31" t="n">
        <f aca="false">$N$21</f>
        <v>200000</v>
      </c>
      <c r="E72" s="67" t="n">
        <f aca="false">$N$22</f>
        <v>2.1</v>
      </c>
      <c r="F72" s="60" t="n">
        <f aca="false">(C72)*E72/($N$20-B72+1)</f>
        <v>667709.785500649</v>
      </c>
      <c r="G72" s="70" t="n">
        <f aca="false">G71+F72</f>
        <v>7345010.50049849</v>
      </c>
      <c r="H72" s="69" t="n">
        <f aca="false">C72-F72</f>
        <v>1557989.49950151</v>
      </c>
      <c r="I72" s="2"/>
      <c r="J72" s="2"/>
    </row>
    <row r="73" customFormat="false" ht="14.25" hidden="false" customHeight="false" outlineLevel="0" collapsed="false">
      <c r="B73" s="31" t="n">
        <f aca="false">B72+1</f>
        <v>8</v>
      </c>
      <c r="C73" s="60" t="n">
        <f aca="false">H72</f>
        <v>1557989.49950151</v>
      </c>
      <c r="D73" s="31" t="n">
        <f aca="false">$N$21</f>
        <v>200000</v>
      </c>
      <c r="E73" s="67" t="n">
        <f aca="false">$N$22</f>
        <v>2.1</v>
      </c>
      <c r="F73" s="60" t="n">
        <f aca="false">(C73)*E73/($N$20-B73+1)</f>
        <v>545296.32482553</v>
      </c>
      <c r="G73" s="70" t="n">
        <f aca="false">G72+F73</f>
        <v>7890306.82532402</v>
      </c>
      <c r="H73" s="69" t="n">
        <f aca="false">C73-F73</f>
        <v>1012693.17467598</v>
      </c>
      <c r="I73" s="2"/>
      <c r="J73" s="2"/>
    </row>
    <row r="74" customFormat="false" ht="14.25" hidden="false" customHeight="false" outlineLevel="0" collapsed="false">
      <c r="B74" s="31" t="n">
        <f aca="false">B73+1</f>
        <v>9</v>
      </c>
      <c r="C74" s="60" t="n">
        <f aca="false">H73</f>
        <v>1012693.17467598</v>
      </c>
      <c r="D74" s="31" t="n">
        <f aca="false">$N$21</f>
        <v>200000</v>
      </c>
      <c r="E74" s="67" t="n">
        <f aca="false">$N$22</f>
        <v>2.1</v>
      </c>
      <c r="F74" s="60" t="n">
        <f aca="false">(C74)*E74/($N$20-B74+1)</f>
        <v>425331.133363913</v>
      </c>
      <c r="G74" s="70" t="n">
        <f aca="false">G73+F74</f>
        <v>8315637.95868793</v>
      </c>
      <c r="H74" s="69" t="n">
        <f aca="false">C74-F74</f>
        <v>587362.041312071</v>
      </c>
      <c r="I74" s="2"/>
      <c r="J74" s="2"/>
    </row>
    <row r="75" customFormat="false" ht="14.25" hidden="false" customHeight="false" outlineLevel="0" collapsed="false">
      <c r="B75" s="31" t="n">
        <f aca="false">B74+1</f>
        <v>10</v>
      </c>
      <c r="C75" s="60" t="n">
        <f aca="false">H74</f>
        <v>587362.041312071</v>
      </c>
      <c r="D75" s="31" t="n">
        <f aca="false">$N$21</f>
        <v>200000</v>
      </c>
      <c r="E75" s="67" t="n">
        <f aca="false">$N$22</f>
        <v>2.1</v>
      </c>
      <c r="F75" s="60" t="n">
        <f aca="false">(C75)*E75/($N$20-B75+1)</f>
        <v>308365.071688837</v>
      </c>
      <c r="G75" s="70" t="n">
        <f aca="false">G74+F75</f>
        <v>8624003.03037677</v>
      </c>
      <c r="H75" s="69" t="n">
        <f aca="false">C75-F75</f>
        <v>278996.969623234</v>
      </c>
      <c r="I75" s="2"/>
      <c r="J75" s="2"/>
    </row>
    <row r="76" customFormat="false" ht="14.25" hidden="false" customHeight="false" outlineLevel="0" collapsed="false">
      <c r="B76" s="31" t="n">
        <f aca="false">B75+1</f>
        <v>11</v>
      </c>
      <c r="C76" s="60" t="n">
        <f aca="false">H75</f>
        <v>278996.969623234</v>
      </c>
      <c r="D76" s="31" t="n">
        <f aca="false">$N$21</f>
        <v>200000</v>
      </c>
      <c r="E76" s="67" t="n">
        <f aca="false">$N$22</f>
        <v>2.1</v>
      </c>
      <c r="F76" s="60" t="n">
        <f aca="false">(C76)*E76/($N$20-B76+1)</f>
        <v>195297.878736264</v>
      </c>
      <c r="G76" s="70" t="n">
        <f aca="false">G75+F76</f>
        <v>8819300.90911303</v>
      </c>
      <c r="H76" s="69" t="n">
        <f aca="false">C76-F76</f>
        <v>83699.0908869701</v>
      </c>
      <c r="I76" s="2"/>
      <c r="J76" s="2"/>
    </row>
    <row r="77" customFormat="false" ht="14.25" hidden="false" customHeight="false" outlineLevel="0" collapsed="false">
      <c r="B77" s="31" t="n">
        <f aca="false">B76+1</f>
        <v>12</v>
      </c>
      <c r="C77" s="60" t="n">
        <f aca="false">H76</f>
        <v>83699.0908869701</v>
      </c>
      <c r="D77" s="31" t="n">
        <f aca="false">$N$21</f>
        <v>200000</v>
      </c>
      <c r="E77" s="67" t="n">
        <f aca="false">$N$22</f>
        <v>2.1</v>
      </c>
      <c r="F77" s="60" t="n">
        <f aca="false">(C77)*E77/($N$20-B77+1)</f>
        <v>87884.0454313186</v>
      </c>
      <c r="G77" s="70" t="n">
        <f aca="false">G76+F77</f>
        <v>8907184.95454435</v>
      </c>
      <c r="H77" s="69" t="n">
        <f aca="false">C77-F77</f>
        <v>-4184.95454434851</v>
      </c>
      <c r="I77" s="2"/>
      <c r="J77" s="2"/>
    </row>
    <row r="78" customFormat="false" ht="14.25" hidden="false" customHeight="false" outlineLevel="0" collapsed="false">
      <c r="B78" s="62" t="n">
        <v>13</v>
      </c>
      <c r="C78" s="60" t="n">
        <f aca="false">H77</f>
        <v>-4184.95454434851</v>
      </c>
      <c r="D78" s="31" t="n">
        <f aca="false">$N$21</f>
        <v>200000</v>
      </c>
      <c r="E78" s="62" t="n">
        <v>1</v>
      </c>
      <c r="F78" s="60" t="n">
        <f aca="false">(C78)*E78/($N$20-B78+1)</f>
        <v>-4184.95454434851</v>
      </c>
      <c r="G78" s="70" t="n">
        <f aca="false">G77+F78</f>
        <v>8903000</v>
      </c>
      <c r="H78" s="69" t="n">
        <f aca="false">C78-F78</f>
        <v>0</v>
      </c>
      <c r="I78" s="2"/>
      <c r="J78" s="2"/>
    </row>
    <row r="79" customFormat="false" ht="14.25" hidden="false" customHeight="false" outlineLevel="0" collapsed="false">
      <c r="G79" s="45"/>
      <c r="H79" s="45"/>
    </row>
    <row r="80" customFormat="false" ht="55.2" hidden="false" customHeight="false" outlineLevel="0" collapsed="false">
      <c r="C80" s="71" t="s">
        <v>51</v>
      </c>
      <c r="G80" s="72" t="s">
        <v>52</v>
      </c>
      <c r="H80" s="2"/>
    </row>
    <row r="81" customFormat="false" ht="19.7" hidden="false" customHeight="false" outlineLevel="0" collapsed="false">
      <c r="C81" s="49" t="s">
        <v>53</v>
      </c>
      <c r="D81" s="10" t="s">
        <v>54</v>
      </c>
      <c r="E81" s="73"/>
      <c r="G81" s="5"/>
      <c r="H81" s="62"/>
    </row>
    <row r="82" customFormat="false" ht="91" hidden="false" customHeight="false" outlineLevel="0" collapsed="false">
      <c r="B82" s="16" t="s">
        <v>40</v>
      </c>
      <c r="C82" s="57" t="s">
        <v>41</v>
      </c>
      <c r="D82" s="57" t="s">
        <v>42</v>
      </c>
      <c r="E82" s="58" t="s">
        <v>55</v>
      </c>
      <c r="F82" s="58" t="s">
        <v>56</v>
      </c>
      <c r="G82" s="74" t="s">
        <v>57</v>
      </c>
      <c r="H82" s="58" t="s">
        <v>45</v>
      </c>
    </row>
    <row r="83" customFormat="false" ht="14.25" hidden="false" customHeight="false" outlineLevel="0" collapsed="false">
      <c r="B83" s="31" t="n">
        <v>1</v>
      </c>
      <c r="C83" s="31" t="n">
        <f aca="false">N19-N21</f>
        <v>8903000</v>
      </c>
      <c r="D83" s="59" t="n">
        <f aca="false">$N$21</f>
        <v>200000</v>
      </c>
      <c r="E83" s="60" t="n">
        <f aca="false">($C$83)*$N$23/$N$24</f>
        <v>684846.153846154</v>
      </c>
      <c r="F83" s="60" t="n">
        <f aca="false">E83</f>
        <v>684846.153846154</v>
      </c>
      <c r="G83" s="70" t="n">
        <f aca="false">$N$24</f>
        <v>3900</v>
      </c>
      <c r="H83" s="60" t="n">
        <f aca="false">C83-E83</f>
        <v>8218153.84615385</v>
      </c>
    </row>
    <row r="84" customFormat="false" ht="14.25" hidden="false" customHeight="false" outlineLevel="0" collapsed="false">
      <c r="B84" s="31" t="n">
        <f aca="false">B83+1</f>
        <v>2</v>
      </c>
      <c r="C84" s="60" t="n">
        <f aca="false">H83</f>
        <v>8218153.84615385</v>
      </c>
      <c r="D84" s="59" t="n">
        <f aca="false">$N$21</f>
        <v>200000</v>
      </c>
      <c r="E84" s="60" t="n">
        <f aca="false">($C$83)*$N$23/$N$24</f>
        <v>684846.153846154</v>
      </c>
      <c r="F84" s="60" t="n">
        <f aca="false">F83+E84</f>
        <v>1369692.30769231</v>
      </c>
      <c r="G84" s="70" t="n">
        <f aca="false">$N$24</f>
        <v>3900</v>
      </c>
      <c r="H84" s="60" t="n">
        <f aca="false">C84-E84</f>
        <v>7533307.69230769</v>
      </c>
    </row>
    <row r="85" customFormat="false" ht="14.25" hidden="false" customHeight="false" outlineLevel="0" collapsed="false">
      <c r="B85" s="31" t="n">
        <f aca="false">B84+1</f>
        <v>3</v>
      </c>
      <c r="C85" s="60" t="n">
        <f aca="false">H84</f>
        <v>7533307.69230769</v>
      </c>
      <c r="D85" s="59" t="n">
        <f aca="false">$N$21</f>
        <v>200000</v>
      </c>
      <c r="E85" s="60" t="n">
        <f aca="false">($C$83)*$N$23/$N$24</f>
        <v>684846.153846154</v>
      </c>
      <c r="F85" s="60" t="n">
        <f aca="false">F84+E85</f>
        <v>2054538.46153846</v>
      </c>
      <c r="G85" s="70" t="n">
        <f aca="false">$N$24</f>
        <v>3900</v>
      </c>
      <c r="H85" s="60" t="n">
        <f aca="false">C85-E85</f>
        <v>6848461.53846154</v>
      </c>
    </row>
    <row r="86" customFormat="false" ht="14.25" hidden="false" customHeight="false" outlineLevel="0" collapsed="false">
      <c r="B86" s="31" t="n">
        <f aca="false">B85+1</f>
        <v>4</v>
      </c>
      <c r="C86" s="60" t="n">
        <f aca="false">H85</f>
        <v>6848461.53846154</v>
      </c>
      <c r="D86" s="59" t="n">
        <f aca="false">$N$21</f>
        <v>200000</v>
      </c>
      <c r="E86" s="60" t="n">
        <f aca="false">($C$83)*$N$23/$N$24</f>
        <v>684846.153846154</v>
      </c>
      <c r="F86" s="60" t="n">
        <f aca="false">F85+E86</f>
        <v>2739384.61538462</v>
      </c>
      <c r="G86" s="70" t="n">
        <f aca="false">$N$24</f>
        <v>3900</v>
      </c>
      <c r="H86" s="60" t="n">
        <f aca="false">C86-E86</f>
        <v>6163615.38461538</v>
      </c>
    </row>
    <row r="87" customFormat="false" ht="14.25" hidden="false" customHeight="false" outlineLevel="0" collapsed="false">
      <c r="B87" s="31" t="n">
        <f aca="false">B86+1</f>
        <v>5</v>
      </c>
      <c r="C87" s="60" t="n">
        <f aca="false">H86</f>
        <v>6163615.38461538</v>
      </c>
      <c r="D87" s="59" t="n">
        <f aca="false">$N$21</f>
        <v>200000</v>
      </c>
      <c r="E87" s="60" t="n">
        <f aca="false">($C$83)*$N$23/$N$24</f>
        <v>684846.153846154</v>
      </c>
      <c r="F87" s="60" t="n">
        <f aca="false">F86+E87</f>
        <v>3424230.76923077</v>
      </c>
      <c r="G87" s="70" t="n">
        <f aca="false">$N$24</f>
        <v>3900</v>
      </c>
      <c r="H87" s="60" t="n">
        <f aca="false">C87-E87</f>
        <v>5478769.23076923</v>
      </c>
    </row>
    <row r="88" customFormat="false" ht="14.25" hidden="false" customHeight="false" outlineLevel="0" collapsed="false">
      <c r="B88" s="31" t="n">
        <f aca="false">B87+1</f>
        <v>6</v>
      </c>
      <c r="C88" s="60" t="n">
        <f aca="false">H87</f>
        <v>5478769.23076923</v>
      </c>
      <c r="D88" s="59" t="n">
        <f aca="false">$N$21</f>
        <v>200000</v>
      </c>
      <c r="E88" s="60" t="n">
        <f aca="false">($C$83)*$N$23/$N$24</f>
        <v>684846.153846154</v>
      </c>
      <c r="F88" s="60" t="n">
        <f aca="false">F87+E88</f>
        <v>4109076.92307692</v>
      </c>
      <c r="G88" s="70" t="n">
        <f aca="false">$N$24</f>
        <v>3900</v>
      </c>
      <c r="H88" s="60" t="n">
        <f aca="false">C88-E88</f>
        <v>4793923.07692308</v>
      </c>
    </row>
    <row r="89" customFormat="false" ht="14.25" hidden="false" customHeight="false" outlineLevel="0" collapsed="false">
      <c r="B89" s="31" t="n">
        <f aca="false">B88+1</f>
        <v>7</v>
      </c>
      <c r="C89" s="60" t="n">
        <f aca="false">H88</f>
        <v>4793923.07692308</v>
      </c>
      <c r="D89" s="59" t="n">
        <f aca="false">$N$21</f>
        <v>200000</v>
      </c>
      <c r="E89" s="60" t="n">
        <f aca="false">($C$83)*$N$23/$N$24</f>
        <v>684846.153846154</v>
      </c>
      <c r="F89" s="60" t="n">
        <f aca="false">F88+E89</f>
        <v>4793923.07692308</v>
      </c>
      <c r="G89" s="70" t="n">
        <f aca="false">$N$24</f>
        <v>3900</v>
      </c>
      <c r="H89" s="60" t="n">
        <f aca="false">C89-E89</f>
        <v>4109076.92307692</v>
      </c>
    </row>
    <row r="90" customFormat="false" ht="14.25" hidden="false" customHeight="false" outlineLevel="0" collapsed="false">
      <c r="B90" s="31" t="n">
        <f aca="false">B89+1</f>
        <v>8</v>
      </c>
      <c r="C90" s="60" t="n">
        <f aca="false">H89</f>
        <v>4109076.92307692</v>
      </c>
      <c r="D90" s="59" t="n">
        <f aca="false">$N$21</f>
        <v>200000</v>
      </c>
      <c r="E90" s="60" t="n">
        <f aca="false">($C$83)*$N$23/$N$24</f>
        <v>684846.153846154</v>
      </c>
      <c r="F90" s="60" t="n">
        <f aca="false">F89+E90</f>
        <v>5478769.23076923</v>
      </c>
      <c r="G90" s="70" t="n">
        <f aca="false">$N$24</f>
        <v>3900</v>
      </c>
      <c r="H90" s="60" t="n">
        <f aca="false">C90-E90</f>
        <v>3424230.76923077</v>
      </c>
    </row>
    <row r="91" customFormat="false" ht="14.25" hidden="false" customHeight="false" outlineLevel="0" collapsed="false">
      <c r="B91" s="31" t="n">
        <f aca="false">B90+1</f>
        <v>9</v>
      </c>
      <c r="C91" s="60" t="n">
        <f aca="false">H90</f>
        <v>3424230.76923077</v>
      </c>
      <c r="D91" s="59" t="n">
        <f aca="false">$N$21</f>
        <v>200000</v>
      </c>
      <c r="E91" s="60" t="n">
        <f aca="false">($C$83)*$N$23/$N$24</f>
        <v>684846.153846154</v>
      </c>
      <c r="F91" s="60" t="n">
        <f aca="false">F90+E91</f>
        <v>6163615.38461539</v>
      </c>
      <c r="G91" s="70" t="n">
        <f aca="false">$N$24</f>
        <v>3900</v>
      </c>
      <c r="H91" s="60" t="n">
        <f aca="false">C91-E91</f>
        <v>2739384.61538461</v>
      </c>
    </row>
    <row r="92" customFormat="false" ht="14.25" hidden="false" customHeight="false" outlineLevel="0" collapsed="false">
      <c r="B92" s="31" t="n">
        <f aca="false">B91+1</f>
        <v>10</v>
      </c>
      <c r="C92" s="60" t="n">
        <f aca="false">H91</f>
        <v>2739384.61538461</v>
      </c>
      <c r="D92" s="59" t="n">
        <f aca="false">$N$21</f>
        <v>200000</v>
      </c>
      <c r="E92" s="60" t="n">
        <f aca="false">($C$83)*$N$23/$N$24</f>
        <v>684846.153846154</v>
      </c>
      <c r="F92" s="60" t="n">
        <f aca="false">F91+E92</f>
        <v>6848461.53846154</v>
      </c>
      <c r="G92" s="70" t="n">
        <f aca="false">$N$24</f>
        <v>3900</v>
      </c>
      <c r="H92" s="60" t="n">
        <f aca="false">C92-E92</f>
        <v>2054538.46153846</v>
      </c>
    </row>
    <row r="93" customFormat="false" ht="14.25" hidden="false" customHeight="false" outlineLevel="0" collapsed="false">
      <c r="B93" s="31" t="n">
        <f aca="false">B92+1</f>
        <v>11</v>
      </c>
      <c r="C93" s="60" t="n">
        <f aca="false">H92</f>
        <v>2054538.46153846</v>
      </c>
      <c r="D93" s="59" t="n">
        <f aca="false">$N$21</f>
        <v>200000</v>
      </c>
      <c r="E93" s="60" t="n">
        <f aca="false">($C$83)*$N$23/$N$24</f>
        <v>684846.153846154</v>
      </c>
      <c r="F93" s="60" t="n">
        <f aca="false">F92+E93</f>
        <v>7533307.69230769</v>
      </c>
      <c r="G93" s="70" t="n">
        <f aca="false">$N$24</f>
        <v>3900</v>
      </c>
      <c r="H93" s="60" t="n">
        <f aca="false">C93-E93</f>
        <v>1369692.30769231</v>
      </c>
    </row>
    <row r="94" customFormat="false" ht="14.25" hidden="false" customHeight="false" outlineLevel="0" collapsed="false">
      <c r="B94" s="31" t="n">
        <f aca="false">B93+1</f>
        <v>12</v>
      </c>
      <c r="C94" s="60" t="n">
        <f aca="false">H93</f>
        <v>1369692.30769231</v>
      </c>
      <c r="D94" s="59" t="n">
        <f aca="false">$N$21</f>
        <v>200000</v>
      </c>
      <c r="E94" s="60" t="n">
        <f aca="false">($C$83)*$N$23/$N$24</f>
        <v>684846.153846154</v>
      </c>
      <c r="F94" s="60" t="n">
        <f aca="false">F93+E94</f>
        <v>8218153.84615385</v>
      </c>
      <c r="G94" s="70" t="n">
        <f aca="false">$N$24</f>
        <v>3900</v>
      </c>
      <c r="H94" s="60" t="n">
        <f aca="false">C94-E94</f>
        <v>684846.153846152</v>
      </c>
    </row>
    <row r="95" customFormat="false" ht="14.25" hidden="false" customHeight="false" outlineLevel="0" collapsed="false">
      <c r="B95" s="31" t="n">
        <f aca="false">B94+1</f>
        <v>13</v>
      </c>
      <c r="C95" s="60" t="n">
        <f aca="false">H94</f>
        <v>684846.153846152</v>
      </c>
      <c r="D95" s="59" t="n">
        <f aca="false">$N$21</f>
        <v>200000</v>
      </c>
      <c r="E95" s="60" t="n">
        <f aca="false">($C$83)*$N$23/$N$24</f>
        <v>684846.153846154</v>
      </c>
      <c r="F95" s="60" t="n">
        <f aca="false">F94+E95</f>
        <v>8903000</v>
      </c>
      <c r="G95" s="70" t="n">
        <f aca="false">$N$24</f>
        <v>3900</v>
      </c>
      <c r="H95" s="60" t="n">
        <f aca="false">C95-E95</f>
        <v>0</v>
      </c>
    </row>
    <row r="96" customFormat="false" ht="14.25" hidden="false" customHeight="false" outlineLevel="0" collapsed="false">
      <c r="B96" s="62"/>
      <c r="C96" s="62"/>
      <c r="D96" s="59"/>
      <c r="E96" s="60"/>
      <c r="F96" s="62"/>
      <c r="G96" s="75"/>
      <c r="H96" s="62"/>
    </row>
    <row r="97" customFormat="false" ht="14.25" hidden="false" customHeight="false" outlineLevel="0" collapsed="false">
      <c r="B97" s="31"/>
      <c r="G97" s="60"/>
    </row>
    <row r="98" customFormat="false" ht="19.7" hidden="false" customHeight="false" outlineLevel="0" collapsed="false">
      <c r="C98" s="76" t="s">
        <v>58</v>
      </c>
      <c r="D98" s="76"/>
      <c r="E98" s="76"/>
      <c r="F98" s="76"/>
    </row>
    <row r="99" customFormat="false" ht="14.25" hidden="false" customHeight="false" outlineLevel="0" collapsed="false">
      <c r="C99" s="1" t="s">
        <v>59</v>
      </c>
    </row>
    <row r="100" customFormat="false" ht="14.25" hidden="false" customHeight="false" outlineLevel="0" collapsed="false">
      <c r="C100" s="1" t="s">
        <v>60</v>
      </c>
    </row>
    <row r="101" customFormat="false" ht="19.7" hidden="false" customHeight="false" outlineLevel="0" collapsed="false">
      <c r="C101" s="77" t="s">
        <v>61</v>
      </c>
    </row>
    <row r="102" customFormat="false" ht="14.25" hidden="false" customHeight="false" outlineLevel="0" collapsed="false">
      <c r="C102" s="1" t="s">
        <v>62</v>
      </c>
    </row>
    <row r="103" customFormat="false" ht="14.25" hidden="false" customHeight="false" outlineLevel="0" collapsed="false">
      <c r="C103" s="1" t="s">
        <v>63</v>
      </c>
    </row>
    <row r="105" customFormat="false" ht="26.1" hidden="false" customHeight="false" outlineLevel="0" collapsed="false">
      <c r="B105" s="78" t="s">
        <v>64</v>
      </c>
    </row>
    <row r="106" customFormat="false" ht="14.25" hidden="false" customHeight="false" outlineLevel="0" collapsed="false">
      <c r="B106" s="1" t="s">
        <v>65</v>
      </c>
    </row>
    <row r="107" customFormat="false" ht="26.1" hidden="false" customHeight="false" outlineLevel="0" collapsed="false">
      <c r="B107" s="78" t="s">
        <v>66</v>
      </c>
    </row>
    <row r="108" customFormat="false" ht="14.25" hidden="false" customHeight="false" outlineLevel="0" collapsed="false">
      <c r="B108" s="1" t="s">
        <v>67</v>
      </c>
    </row>
    <row r="109" customFormat="false" ht="14.25" hidden="false" customHeight="false" outlineLevel="0" collapsed="false">
      <c r="B109" s="79" t="s">
        <v>68</v>
      </c>
    </row>
    <row r="110" customFormat="false" ht="26.1" hidden="false" customHeight="false" outlineLevel="0" collapsed="false">
      <c r="B110" s="78" t="s">
        <v>69</v>
      </c>
    </row>
    <row r="111" customFormat="false" ht="14.25" hidden="false" customHeight="false" outlineLevel="0" collapsed="false">
      <c r="B111" s="1" t="s">
        <v>70</v>
      </c>
    </row>
    <row r="112" customFormat="false" ht="14.25" hidden="false" customHeight="false" outlineLevel="0" collapsed="false">
      <c r="B112" s="1" t="s">
        <v>71</v>
      </c>
    </row>
    <row r="114" customFormat="false" ht="22.35" hidden="false" customHeight="false" outlineLevel="0" collapsed="false">
      <c r="B114" s="5" t="s">
        <v>72</v>
      </c>
    </row>
    <row r="115" customFormat="false" ht="14.25" hidden="false" customHeight="false" outlineLevel="0" collapsed="false">
      <c r="B115" s="1" t="s">
        <v>73</v>
      </c>
    </row>
    <row r="117" customFormat="false" ht="14.25" hidden="false" customHeight="false" outlineLevel="0" collapsed="false">
      <c r="E117" s="38" t="s">
        <v>74</v>
      </c>
    </row>
  </sheetData>
  <mergeCells count="1">
    <mergeCell ref="C17:C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2021-03-25T16:09:29Z</dcterms:created>
  <dc:creator>Надин</dc:creator>
  <dc:description/>
  <dc:language>ru-RU</dc:language>
  <cp:lastModifiedBy/>
  <dcterms:modified xsi:type="dcterms:W3CDTF">2024-05-15T16:09:12Z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