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</workbook>
</file>

<file path=xl/sharedStrings.xml><?xml version="1.0" encoding="utf-8"?>
<sst xmlns="http://schemas.openxmlformats.org/spreadsheetml/2006/main" count="64" uniqueCount="38">
  <si>
    <t>#define GOOD_HORSE_ROH_DAMAGE_ADD_LVL2</t>
  </si>
  <si>
    <t>;;.;; 8 ;;-;; 10</t>
  </si>
  <si>
    <t>#define GOOD_HORSE_ROH_DAMAGE_ADD_LVL3</t>
  </si>
  <si>
    <t>#define GOOD_HORSE_ROH_DAMAGE_ADD_LVL4</t>
  </si>
  <si>
    <t>#define GOOD_HORSE_ROH_DAMAGE_ADD_LVL5</t>
  </si>
  <si>
    <t>#define GOOD_HORSE_ROH_DAMAGE_ADD_LVL6</t>
  </si>
  <si>
    <t>;;.;; 7 ;;-;; 10</t>
  </si>
  <si>
    <t>#define GOOD_HORSE_ROH_DAMAGE_ADD_LVL7</t>
  </si>
  <si>
    <t>#define GOOD_HORSE_ROH_DAMAGE_ADD_LVL8</t>
  </si>
  <si>
    <t>X05</t>
  </si>
  <si>
    <t>#define GOOD_HORSE_ROH_DAMAGE_ADD_LVL9</t>
  </si>
  <si>
    <t>X06</t>
  </si>
  <si>
    <t>#define GOOD_HORSE_ROH_DAMAGE_ADD_LVL10</t>
  </si>
  <si>
    <t>rohirrim crush</t>
  </si>
  <si>
    <t>spider</t>
  </si>
  <si>
    <t>//rohirrim spear</t>
  </si>
  <si>
    <t>//BEFORE</t>
  </si>
  <si>
    <t>//AHORA</t>
  </si>
  <si>
    <t>rohirrim bow</t>
  </si>
  <si>
    <t>BASE</t>
  </si>
  <si>
    <t>GAINS</t>
  </si>
  <si>
    <t>TOTAL</t>
  </si>
  <si>
    <t>RADIO</t>
  </si>
  <si>
    <t>//spiderrider bow</t>
  </si>
  <si>
    <t>BOW_DMG</t>
  </si>
  <si>
    <t>rohirrim  fire</t>
  </si>
  <si>
    <t>spider rider fire</t>
  </si>
  <si>
    <t>MULTIPLIER</t>
  </si>
  <si>
    <t>#define ROHIRRIM_CRUSH_DAMAGE_LVL1</t>
  </si>
  <si>
    <t>#define ROHIRRIM_CRUSH_DAMAGE_LVL2</t>
  </si>
  <si>
    <t>#define ROHIRRIM_CRUSH_DAMAGE_LVL3</t>
  </si>
  <si>
    <t>#define ROHIRRIM_CRUSH_DAMAGE_LVL4</t>
  </si>
  <si>
    <t>#define ROHIRRIM_CRUSH_DAMAGE_LVL5</t>
  </si>
  <si>
    <t>#define ROHIRRIM_CRUSH_DAMAGE_LVL6</t>
  </si>
  <si>
    <t>#define ROHIRRIM_CRUSH_DAMAGE_LVL7</t>
  </si>
  <si>
    <t>#define ROHIRRIM_CRUSH_DAMAGE_LVL8</t>
  </si>
  <si>
    <t>#define ROHIRRIM_CRUSH_DAMAGE_LVL9</t>
  </si>
  <si>
    <t>#define ROHIRRIM_CRUSH_DAMAGE_LVL10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</si>
</sst>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1" fillId="3" fontId="2" numFmtId="0" xfId="0" applyBorder="1" applyFill="1" applyFont="1"/>
    <xf borderId="1" fillId="4" fontId="2" numFmtId="0" xfId="0" applyBorder="1" applyFill="1" applyFont="1"/>
    <xf borderId="1" fillId="4" fontId="2" numFmtId="1" xfId="0" applyBorder="1" applyFont="1" applyNumberFormat="1"/>
    <xf borderId="0" fillId="0" fontId="2" numFmtId="1" xfId="0" applyFont="1" applyNumberFormat="1"/>
    <xf borderId="0" fillId="0" fontId="2" numFmtId="0" xfId="0" applyFont="1"/>
    <xf borderId="1" fillId="4" fontId="2" numFmtId="1" xfId="0" applyAlignment="1" applyBorder="1" applyFont="1" applyNumberFormat="1">
      <alignment horizontal="right"/>
    </xf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6.0"/>
    <col customWidth="1" min="2" max="4" width="10.71"/>
    <col customWidth="1" min="5" max="5" width="12.57"/>
    <col customWidth="1" min="6" max="6" width="35.71"/>
    <col customWidth="1" min="7" max="7" width="10.71"/>
    <col customWidth="1" min="8" max="8" width="12.0"/>
    <col customWidth="1" min="9" max="9" width="10.71"/>
    <col customWidth="1" min="10" max="10" width="11.43"/>
    <col customWidth="1" min="11" max="26" width="10.71"/>
  </cols>
  <sheetData>
    <row r="1">
      <c r="A1" s="1" t="s">
        <v>0</v>
      </c>
      <c r="E1" s="1">
        <v>4.0</v>
      </c>
      <c r="F1" s="1" t="s">
        <v>1</v>
      </c>
    </row>
    <row r="2">
      <c r="A2" s="1" t="s">
        <v>2</v>
      </c>
      <c r="E2" s="1">
        <v>9.0</v>
      </c>
      <c r="F2" s="1" t="s">
        <v>1</v>
      </c>
    </row>
    <row r="3">
      <c r="A3" s="1" t="s">
        <v>3</v>
      </c>
      <c r="E3" s="1">
        <v>4.0</v>
      </c>
      <c r="F3" s="1" t="s">
        <v>1</v>
      </c>
    </row>
    <row r="4">
      <c r="A4" s="1" t="s">
        <v>4</v>
      </c>
      <c r="E4" s="1">
        <v>9.0</v>
      </c>
      <c r="F4" s="1" t="s">
        <v>1</v>
      </c>
    </row>
    <row r="5">
      <c r="A5" s="1" t="s">
        <v>5</v>
      </c>
      <c r="E5" s="1">
        <v>4.0</v>
      </c>
      <c r="F5" s="1" t="s">
        <v>6</v>
      </c>
    </row>
    <row r="6">
      <c r="A6" s="1" t="s">
        <v>7</v>
      </c>
      <c r="E6" s="1">
        <v>9.0</v>
      </c>
      <c r="F6" s="1" t="s">
        <v>6</v>
      </c>
    </row>
    <row r="7">
      <c r="A7" s="1" t="s">
        <v>8</v>
      </c>
      <c r="E7" s="1">
        <v>4.0</v>
      </c>
      <c r="F7" s="1" t="s">
        <v>6</v>
      </c>
      <c r="G7" s="1" t="s">
        <v>9</v>
      </c>
      <c r="H7" s="1">
        <v>1.55132821598</v>
      </c>
    </row>
    <row r="8">
      <c r="A8" s="1" t="s">
        <v>10</v>
      </c>
      <c r="E8" s="1">
        <v>9.0</v>
      </c>
      <c r="F8" s="1" t="s">
        <v>6</v>
      </c>
      <c r="G8" s="1" t="s">
        <v>11</v>
      </c>
      <c r="H8" s="1">
        <v>1.6894</v>
      </c>
    </row>
    <row r="9">
      <c r="A9" s="1" t="s">
        <v>12</v>
      </c>
      <c r="E9" s="1">
        <v>4.0</v>
      </c>
      <c r="F9" s="1" t="s">
        <v>6</v>
      </c>
      <c r="J9" s="1" t="s">
        <v>13</v>
      </c>
      <c r="K9" s="1">
        <v>50.0</v>
      </c>
      <c r="L9" s="1" t="s">
        <v>14</v>
      </c>
      <c r="M9" s="1">
        <v>80.0</v>
      </c>
    </row>
    <row r="10">
      <c r="K10" s="1">
        <f>$H$8*K9</f>
        <v>84.47</v>
      </c>
      <c r="M10" s="1">
        <f>$H$8*M9</f>
        <v>135.152</v>
      </c>
    </row>
    <row r="13">
      <c r="A13" s="1" t="s">
        <v>15</v>
      </c>
      <c r="B13" s="1" t="s">
        <v>16</v>
      </c>
      <c r="C13" s="1" t="s">
        <v>17</v>
      </c>
      <c r="F13" s="1" t="s">
        <v>18</v>
      </c>
      <c r="G13" s="1" t="s">
        <v>16</v>
      </c>
      <c r="H13" s="1" t="s">
        <v>17</v>
      </c>
    </row>
    <row r="14">
      <c r="A14" s="1" t="s">
        <v>19</v>
      </c>
      <c r="B14" s="1">
        <v>80.0</v>
      </c>
      <c r="C14" s="1">
        <f>B14</f>
        <v>80</v>
      </c>
      <c r="F14" s="1" t="s">
        <v>19</v>
      </c>
      <c r="G14" s="2">
        <v>29.0</v>
      </c>
      <c r="H14" s="3">
        <v>35.0</v>
      </c>
      <c r="I14" s="1">
        <f>H14/G14</f>
        <v>1.206896552</v>
      </c>
    </row>
    <row r="15">
      <c r="A15" s="1" t="s">
        <v>20</v>
      </c>
      <c r="B15" s="1">
        <f>SUM(E1:E9)</f>
        <v>56</v>
      </c>
      <c r="C15" s="4">
        <f>C16-C14</f>
        <v>55.152</v>
      </c>
      <c r="F15" s="1" t="s">
        <v>20</v>
      </c>
      <c r="G15" s="1">
        <f>SUM(E1:E9)</f>
        <v>56</v>
      </c>
      <c r="H15" s="5">
        <f>H16-H14</f>
        <v>24.129</v>
      </c>
    </row>
    <row r="16">
      <c r="A16" s="1" t="s">
        <v>21</v>
      </c>
      <c r="B16" s="1">
        <f>B14+B15</f>
        <v>136</v>
      </c>
      <c r="C16" s="1">
        <f>C14*$H$8</f>
        <v>135.152</v>
      </c>
      <c r="F16" s="1" t="s">
        <v>21</v>
      </c>
      <c r="G16" s="2">
        <f>G15+G14</f>
        <v>85</v>
      </c>
      <c r="H16" s="6">
        <f>H14*$H$8</f>
        <v>59.129</v>
      </c>
    </row>
    <row r="17">
      <c r="A17" s="1" t="s">
        <v>22</v>
      </c>
      <c r="B17" s="1">
        <f t="shared" ref="B17:C17" si="1">B16/B14</f>
        <v>1.7</v>
      </c>
      <c r="C17" s="1">
        <f t="shared" si="1"/>
        <v>1.6894</v>
      </c>
      <c r="F17" s="1" t="s">
        <v>22</v>
      </c>
      <c r="G17" s="1">
        <f t="shared" ref="G17:H17" si="2">G16/G14</f>
        <v>2.931034483</v>
      </c>
      <c r="H17" s="1">
        <f t="shared" si="2"/>
        <v>1.6894</v>
      </c>
    </row>
    <row r="20">
      <c r="A20" s="1" t="s">
        <v>15</v>
      </c>
      <c r="B20" s="1" t="s">
        <v>16</v>
      </c>
      <c r="C20" s="1" t="s">
        <v>17</v>
      </c>
      <c r="F20" s="1" t="s">
        <v>23</v>
      </c>
      <c r="G20" s="1" t="s">
        <v>16</v>
      </c>
      <c r="H20" s="1" t="s">
        <v>17</v>
      </c>
    </row>
    <row r="21" ht="15.75" customHeight="1">
      <c r="A21" s="1" t="s">
        <v>19</v>
      </c>
      <c r="B21" s="1">
        <v>120.0</v>
      </c>
      <c r="C21" s="1">
        <v>120.0</v>
      </c>
      <c r="F21" s="1" t="s">
        <v>19</v>
      </c>
      <c r="G21" s="2">
        <v>41.0</v>
      </c>
      <c r="H21" s="3">
        <v>50.0</v>
      </c>
      <c r="I21" s="1">
        <f>H21/G21</f>
        <v>1.219512195</v>
      </c>
    </row>
    <row r="22" ht="15.75" customHeight="1">
      <c r="A22" s="1" t="s">
        <v>20</v>
      </c>
      <c r="B22" s="1">
        <v>70.0</v>
      </c>
      <c r="C22" s="4">
        <f>C23-C21</f>
        <v>66.15938592</v>
      </c>
      <c r="F22" s="1" t="s">
        <v>20</v>
      </c>
      <c r="G22" s="1">
        <v>70.0</v>
      </c>
      <c r="H22" s="5">
        <f>H23-H21</f>
        <v>27.5664108</v>
      </c>
    </row>
    <row r="23" ht="15.75" customHeight="1">
      <c r="A23" s="1" t="s">
        <v>21</v>
      </c>
      <c r="B23" s="1">
        <f>B21+B22</f>
        <v>190</v>
      </c>
      <c r="C23" s="7">
        <f>C21*$H$7</f>
        <v>186.1593859</v>
      </c>
      <c r="F23" s="1" t="s">
        <v>21</v>
      </c>
      <c r="G23" s="2">
        <f>G21+G22</f>
        <v>111</v>
      </c>
      <c r="H23" s="8">
        <f>H21*$H$7</f>
        <v>77.5664108</v>
      </c>
    </row>
    <row r="24" ht="15.75" customHeight="1">
      <c r="A24" s="1" t="s">
        <v>22</v>
      </c>
      <c r="B24" s="1">
        <f t="shared" ref="B24:C24" si="3">B23/B21</f>
        <v>1.583333333</v>
      </c>
      <c r="C24" s="1">
        <f t="shared" si="3"/>
        <v>1.551328216</v>
      </c>
      <c r="F24" s="1" t="s">
        <v>22</v>
      </c>
      <c r="G24" s="1">
        <f t="shared" ref="G24:H24" si="4">G23/G21</f>
        <v>2.707317073</v>
      </c>
      <c r="H24" s="1">
        <f t="shared" si="4"/>
        <v>1.551328216</v>
      </c>
    </row>
    <row r="25" ht="15.75" customHeight="1"/>
    <row r="26" ht="15.75" customHeight="1"/>
    <row r="27" ht="15.75" customHeight="1"/>
    <row r="28" ht="15.75" customHeight="1"/>
    <row r="29" ht="15.75" customHeight="1">
      <c r="G29" s="1" t="s">
        <v>24</v>
      </c>
      <c r="H29" s="1">
        <v>20.0</v>
      </c>
    </row>
    <row r="30" ht="15.75" customHeight="1"/>
    <row r="31" ht="15.75" customHeight="1">
      <c r="A31" s="1" t="s">
        <v>25</v>
      </c>
    </row>
    <row r="32" ht="15.75" customHeight="1">
      <c r="A32" s="1">
        <v>25.0</v>
      </c>
      <c r="B32" s="1">
        <v>20.0</v>
      </c>
      <c r="C32" s="1">
        <f>A32-B32</f>
        <v>5</v>
      </c>
      <c r="D32" s="1">
        <f>B32/A32</f>
        <v>0.8</v>
      </c>
      <c r="G32" s="1">
        <f>$H$29</f>
        <v>20</v>
      </c>
      <c r="H32" s="1">
        <f>G32*1.05</f>
        <v>21</v>
      </c>
    </row>
    <row r="33" ht="15.75" customHeight="1">
      <c r="A33" s="1">
        <f>A32*1</f>
        <v>25</v>
      </c>
      <c r="B33" s="6">
        <f>B32*$H$7</f>
        <v>31.02656432</v>
      </c>
      <c r="C33" s="6">
        <f>B33-A33</f>
        <v>6.02656432</v>
      </c>
      <c r="H33" s="1">
        <f>H32-G32*0.05</f>
        <v>20</v>
      </c>
    </row>
    <row r="34" ht="15.75" customHeight="1"/>
    <row r="35" ht="15.75" customHeight="1">
      <c r="G35" s="1">
        <f>$H$29</f>
        <v>20</v>
      </c>
      <c r="H35" s="1">
        <f>H32*1.05</f>
        <v>22.05</v>
      </c>
    </row>
    <row r="36" ht="15.75" customHeight="1">
      <c r="A36" s="1" t="s">
        <v>26</v>
      </c>
      <c r="D36" s="4">
        <v>58.0</v>
      </c>
      <c r="H36" s="1">
        <f>$H$29-H35*0.05</f>
        <v>18.8975</v>
      </c>
    </row>
    <row r="37" ht="15.75" customHeight="1">
      <c r="A37" s="1">
        <v>35.0</v>
      </c>
      <c r="B37" s="1">
        <v>27.0</v>
      </c>
      <c r="C37" s="1">
        <f>A37-B37</f>
        <v>8</v>
      </c>
      <c r="D37" s="1">
        <f>B37/A37</f>
        <v>0.7714285714</v>
      </c>
    </row>
    <row r="38" ht="15.75" customHeight="1">
      <c r="A38" s="1">
        <f>A37*1</f>
        <v>35</v>
      </c>
      <c r="B38" s="6">
        <f>B37*$H$7</f>
        <v>41.88586183</v>
      </c>
      <c r="C38" s="9">
        <f>B38-A38</f>
        <v>6.885861831</v>
      </c>
    </row>
    <row r="39" ht="15.75" customHeight="1"/>
    <row r="40" ht="15.75" customHeight="1"/>
    <row r="41" ht="15.75" customHeight="1">
      <c r="I41" s="1" t="s">
        <v>27</v>
      </c>
      <c r="J41" s="1">
        <v>1.05</v>
      </c>
    </row>
    <row r="42" ht="15.75" customHeight="1"/>
    <row r="43" ht="15.75" customHeight="1">
      <c r="D43" s="1" t="s">
        <v>28</v>
      </c>
      <c r="I43" s="1">
        <v>50.0</v>
      </c>
    </row>
    <row r="44" ht="15.75" customHeight="1">
      <c r="D44" s="1" t="s">
        <v>29</v>
      </c>
      <c r="I44" s="1">
        <f t="shared" ref="I44:I52" si="5">I43*$J$41</f>
        <v>52.5</v>
      </c>
      <c r="J44" s="1">
        <f>I44/$J$41^1</f>
        <v>50</v>
      </c>
    </row>
    <row r="45" ht="15.75" customHeight="1">
      <c r="D45" s="1" t="s">
        <v>30</v>
      </c>
      <c r="I45" s="1">
        <f t="shared" si="5"/>
        <v>55.125</v>
      </c>
      <c r="J45" s="1">
        <f>I45/$J$41^2</f>
        <v>50</v>
      </c>
    </row>
    <row r="46" ht="15.75" customHeight="1">
      <c r="D46" s="1" t="s">
        <v>31</v>
      </c>
      <c r="I46" s="1">
        <f t="shared" si="5"/>
        <v>57.88125</v>
      </c>
      <c r="J46" s="1">
        <f>I46/$J$41^3</f>
        <v>50</v>
      </c>
    </row>
    <row r="47" ht="15.75" customHeight="1">
      <c r="D47" s="1" t="s">
        <v>32</v>
      </c>
      <c r="I47" s="1">
        <f t="shared" si="5"/>
        <v>60.7753125</v>
      </c>
      <c r="J47" s="1">
        <f>I47/$J$41^4</f>
        <v>50</v>
      </c>
    </row>
    <row r="48" ht="15.75" customHeight="1">
      <c r="D48" s="1" t="s">
        <v>33</v>
      </c>
      <c r="I48" s="1">
        <f t="shared" si="5"/>
        <v>63.81407813</v>
      </c>
      <c r="J48" s="1">
        <f>I48/$J$41^5</f>
        <v>50</v>
      </c>
    </row>
    <row r="49" ht="15.75" customHeight="1">
      <c r="D49" s="1" t="s">
        <v>34</v>
      </c>
      <c r="I49" s="1">
        <f t="shared" si="5"/>
        <v>67.00478203</v>
      </c>
      <c r="J49" s="1">
        <f>I49/$J$41^6</f>
        <v>50</v>
      </c>
    </row>
    <row r="50" ht="15.75" customHeight="1">
      <c r="D50" s="1" t="s">
        <v>35</v>
      </c>
      <c r="I50" s="1">
        <f t="shared" si="5"/>
        <v>70.35502113</v>
      </c>
      <c r="J50" s="1">
        <f>I50/$J$41^7</f>
        <v>50</v>
      </c>
    </row>
    <row r="51" ht="15.75" customHeight="1">
      <c r="D51" s="1" t="s">
        <v>36</v>
      </c>
      <c r="I51" s="1">
        <f t="shared" si="5"/>
        <v>73.87277219</v>
      </c>
      <c r="J51" s="1">
        <f>I51/$J$41^8</f>
        <v>50</v>
      </c>
    </row>
    <row r="52" ht="15.75" customHeight="1">
      <c r="D52" s="1" t="s">
        <v>37</v>
      </c>
      <c r="I52" s="1">
        <f t="shared" si="5"/>
        <v>77.5664108</v>
      </c>
      <c r="J52" s="1">
        <f>I52/$J$41^9</f>
        <v>50</v>
      </c>
    </row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