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a2\AC\Temp\"/>
    </mc:Choice>
  </mc:AlternateContent>
  <xr:revisionPtr revIDLastSave="2" documentId="8_{3D84F50B-5DA2-422D-A952-ED59E2ED87DF}" xr6:coauthVersionLast="47" xr6:coauthVersionMax="47" xr10:uidLastSave="{1871D2DB-BD82-4A19-9B10-3F8371D02259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4" i="1"/>
  <c r="C25" i="1"/>
  <c r="C26" i="1"/>
  <c r="C28" i="1"/>
  <c r="C29" i="1"/>
  <c r="C30" i="1"/>
  <c r="C39" i="1"/>
  <c r="C40" i="1"/>
  <c r="C41" i="1"/>
  <c r="C42" i="1"/>
  <c r="C43" i="1"/>
  <c r="C48" i="1"/>
  <c r="C49" i="1"/>
  <c r="C50" i="1"/>
  <c r="C51" i="1"/>
  <c r="C52" i="1"/>
  <c r="C57" i="1"/>
  <c r="C58" i="1"/>
  <c r="C59" i="1"/>
  <c r="C60" i="1"/>
  <c r="C61" i="1"/>
  <c r="C69" i="1"/>
  <c r="C70" i="1"/>
  <c r="C71" i="1"/>
  <c r="C72" i="1"/>
  <c r="C73" i="1"/>
  <c r="C76" i="1"/>
  <c r="C77" i="1"/>
  <c r="C78" i="1"/>
  <c r="C79" i="1"/>
  <c r="C80" i="1"/>
  <c r="C97" i="1"/>
  <c r="C98" i="1"/>
  <c r="C99" i="1"/>
  <c r="C102" i="1"/>
  <c r="C103" i="1"/>
  <c r="C114" i="1"/>
  <c r="C115" i="1"/>
  <c r="C116" i="1"/>
  <c r="C117" i="1"/>
  <c r="C119" i="1"/>
  <c r="C128" i="1"/>
  <c r="C129" i="1"/>
  <c r="C131" i="1"/>
  <c r="C132" i="1"/>
  <c r="C133" i="1"/>
  <c r="C138" i="1"/>
  <c r="C139" i="1"/>
  <c r="C140" i="1"/>
  <c r="C141" i="1"/>
  <c r="C142" i="1"/>
  <c r="C146" i="1"/>
  <c r="D146" i="1"/>
  <c r="C147" i="1"/>
  <c r="D147" i="1"/>
  <c r="C148" i="1"/>
  <c r="D148" i="1"/>
  <c r="C149" i="1"/>
  <c r="D149" i="1"/>
  <c r="C150" i="1"/>
  <c r="D150" i="1"/>
  <c r="C154" i="1"/>
  <c r="D154" i="1"/>
  <c r="C155" i="1"/>
  <c r="D155" i="1"/>
  <c r="C156" i="1"/>
  <c r="D156" i="1"/>
  <c r="C157" i="1"/>
  <c r="D157" i="1"/>
  <c r="C158" i="1"/>
  <c r="D158" i="1"/>
  <c r="C175" i="1"/>
  <c r="D175" i="1"/>
  <c r="C176" i="1"/>
  <c r="D176" i="1"/>
  <c r="C177" i="1"/>
  <c r="D177" i="1"/>
  <c r="C178" i="1"/>
  <c r="D178" i="1"/>
  <c r="C179" i="1"/>
  <c r="D179" i="1"/>
  <c r="C186" i="1"/>
  <c r="D186" i="1"/>
  <c r="C187" i="1"/>
  <c r="D187" i="1"/>
  <c r="C188" i="1"/>
  <c r="D188" i="1"/>
  <c r="C189" i="1"/>
  <c r="D189" i="1"/>
  <c r="C204" i="1"/>
  <c r="D204" i="1"/>
  <c r="C205" i="1"/>
  <c r="D205" i="1"/>
  <c r="C206" i="1"/>
  <c r="D206" i="1"/>
  <c r="C207" i="1"/>
  <c r="D207" i="1"/>
</calcChain>
</file>

<file path=xl/sharedStrings.xml><?xml version="1.0" encoding="utf-8"?>
<sst xmlns="http://schemas.openxmlformats.org/spreadsheetml/2006/main" count="1458" uniqueCount="463">
  <si>
    <t>序號</t>
  </si>
  <si>
    <t>抽籤日期</t>
  </si>
  <si>
    <t>證券名稱</t>
  </si>
  <si>
    <t>證券代號</t>
  </si>
  <si>
    <t>發行市場</t>
  </si>
  <si>
    <t>申購開始日</t>
  </si>
  <si>
    <t>申購結束日</t>
  </si>
  <si>
    <t>承銷股數</t>
  </si>
  <si>
    <t>實際承銷股數</t>
  </si>
  <si>
    <t>承銷價(元)</t>
  </si>
  <si>
    <t>實際承銷價(元)</t>
  </si>
  <si>
    <t>撥券日期(上市、上櫃日期)</t>
  </si>
  <si>
    <t>主辦券商</t>
  </si>
  <si>
    <t>申購股數</t>
  </si>
  <si>
    <t>總承銷金額(元)</t>
  </si>
  <si>
    <t>總合格件</t>
  </si>
  <si>
    <t>中籤率(%)</t>
  </si>
  <si>
    <t>取消公開抽籤</t>
  </si>
  <si>
    <t>107/12/21</t>
  </si>
  <si>
    <t>同泰</t>
  </si>
  <si>
    <t>上市增資</t>
  </si>
  <si>
    <t>107/12/17</t>
  </si>
  <si>
    <t>107/12/19</t>
  </si>
  <si>
    <t>107/12/28</t>
  </si>
  <si>
    <t>臺銀證券</t>
  </si>
  <si>
    <t>三商壽</t>
  </si>
  <si>
    <t>國泰</t>
  </si>
  <si>
    <t>107/12/20</t>
  </si>
  <si>
    <t>崇佑-KY</t>
  </si>
  <si>
    <t>第一上櫃公司現金增資</t>
  </si>
  <si>
    <t>107/12/14</t>
  </si>
  <si>
    <t>107/12/18</t>
  </si>
  <si>
    <t>107/12/27</t>
  </si>
  <si>
    <t>國票</t>
  </si>
  <si>
    <t>富林-KY</t>
  </si>
  <si>
    <t>第一上市公司初上市</t>
  </si>
  <si>
    <t>107/12/13</t>
  </si>
  <si>
    <t>107/12/24</t>
  </si>
  <si>
    <t>中國信託</t>
  </si>
  <si>
    <t>虹堡</t>
  </si>
  <si>
    <t>107/12/26</t>
  </si>
  <si>
    <t>台新</t>
  </si>
  <si>
    <t>普鴻</t>
  </si>
  <si>
    <t>初上櫃</t>
  </si>
  <si>
    <t>日盛</t>
  </si>
  <si>
    <t>光隆甲特</t>
  </si>
  <si>
    <t>8916A</t>
  </si>
  <si>
    <t>上櫃增資</t>
  </si>
  <si>
    <t>107/12/11</t>
  </si>
  <si>
    <t>108/01/29</t>
  </si>
  <si>
    <t>凱基</t>
  </si>
  <si>
    <t>107/12/12</t>
  </si>
  <si>
    <t>A071LO</t>
  </si>
  <si>
    <t>中央登錄公債</t>
  </si>
  <si>
    <t>107/12/04</t>
  </si>
  <si>
    <t>107/12/10</t>
  </si>
  <si>
    <t>中華郵政公司</t>
  </si>
  <si>
    <t>A071LD</t>
  </si>
  <si>
    <t>A071LC</t>
  </si>
  <si>
    <t>A071LA</t>
  </si>
  <si>
    <t>復盛應用</t>
  </si>
  <si>
    <t>初上市</t>
  </si>
  <si>
    <t>107/12/06</t>
  </si>
  <si>
    <t>富邦</t>
  </si>
  <si>
    <t>A071LB</t>
  </si>
  <si>
    <t>精湛</t>
  </si>
  <si>
    <t>107/12/05</t>
  </si>
  <si>
    <t>107/12/07</t>
  </si>
  <si>
    <t>永豐金</t>
  </si>
  <si>
    <t>台泥乙特</t>
  </si>
  <si>
    <t>1101B</t>
  </si>
  <si>
    <t>108/01/23</t>
  </si>
  <si>
    <t>元大</t>
  </si>
  <si>
    <t>茂矽</t>
  </si>
  <si>
    <t>上曜</t>
  </si>
  <si>
    <t>107/12/03</t>
  </si>
  <si>
    <t>元富</t>
  </si>
  <si>
    <t>榮成</t>
  </si>
  <si>
    <t>107/11/30</t>
  </si>
  <si>
    <t>第一金</t>
  </si>
  <si>
    <t>緯軟</t>
  </si>
  <si>
    <t>日馳</t>
  </si>
  <si>
    <t>中揚光</t>
  </si>
  <si>
    <t>三能-KY</t>
  </si>
  <si>
    <t>107/11/29</t>
  </si>
  <si>
    <t>兆豐</t>
  </si>
  <si>
    <t>聚亨</t>
  </si>
  <si>
    <t>A071IF</t>
  </si>
  <si>
    <t>107/11/26</t>
  </si>
  <si>
    <t>A071IG</t>
  </si>
  <si>
    <t>康普</t>
  </si>
  <si>
    <t>107/11/28</t>
  </si>
  <si>
    <t>福邦</t>
  </si>
  <si>
    <t>A071IH</t>
  </si>
  <si>
    <t>A071IP</t>
  </si>
  <si>
    <t>A071IE</t>
  </si>
  <si>
    <t>興能高</t>
  </si>
  <si>
    <t>107/11/23</t>
  </si>
  <si>
    <t>107/11/27</t>
  </si>
  <si>
    <t>台新戊特二</t>
  </si>
  <si>
    <t>2887F</t>
  </si>
  <si>
    <t>107/11/21</t>
  </si>
  <si>
    <t>108/01/08</t>
  </si>
  <si>
    <t>台中銀</t>
  </si>
  <si>
    <t>王道銀甲特</t>
  </si>
  <si>
    <t>2897A</t>
  </si>
  <si>
    <t>107/11/20</t>
  </si>
  <si>
    <t>107/11/22</t>
  </si>
  <si>
    <t>108/01/09</t>
  </si>
  <si>
    <t>科定</t>
  </si>
  <si>
    <t>107/11/16</t>
  </si>
  <si>
    <t>鋐寶科技</t>
  </si>
  <si>
    <t>長榮</t>
  </si>
  <si>
    <t>南寶</t>
  </si>
  <si>
    <t>A071KB</t>
  </si>
  <si>
    <t>107/11/12</t>
  </si>
  <si>
    <t>A071KA</t>
  </si>
  <si>
    <t>A071KO</t>
  </si>
  <si>
    <t>A071KD</t>
  </si>
  <si>
    <t>A071KC</t>
  </si>
  <si>
    <t>107/11/13</t>
  </si>
  <si>
    <t>公準</t>
  </si>
  <si>
    <t>107/11/07</t>
  </si>
  <si>
    <t>107/11/09</t>
  </si>
  <si>
    <t>107/11/19</t>
  </si>
  <si>
    <t>羅麗芬-KY</t>
  </si>
  <si>
    <t>107/11/08</t>
  </si>
  <si>
    <t>研勤</t>
  </si>
  <si>
    <t>107/11/02</t>
  </si>
  <si>
    <t>107/11/06</t>
  </si>
  <si>
    <t>信紘</t>
  </si>
  <si>
    <t>107/11/01</t>
  </si>
  <si>
    <t>107/11/05</t>
  </si>
  <si>
    <t>A071JB</t>
  </si>
  <si>
    <t>107/10/29</t>
  </si>
  <si>
    <t>A071JD</t>
  </si>
  <si>
    <t>A071JC</t>
  </si>
  <si>
    <t>A071JO</t>
  </si>
  <si>
    <t>A071JA</t>
  </si>
  <si>
    <t>107/10/23</t>
  </si>
  <si>
    <t>誠泰科技</t>
  </si>
  <si>
    <t>107/10/17</t>
  </si>
  <si>
    <t>107/10/19</t>
  </si>
  <si>
    <t>天正國際</t>
  </si>
  <si>
    <t>107/10/11</t>
  </si>
  <si>
    <t>107/10/15</t>
  </si>
  <si>
    <t>均華</t>
  </si>
  <si>
    <t>上海商銀</t>
  </si>
  <si>
    <t>107/10/08</t>
  </si>
  <si>
    <t>華南永昌</t>
  </si>
  <si>
    <t>107/10/12</t>
  </si>
  <si>
    <t>A071IO</t>
  </si>
  <si>
    <t>107/10/03</t>
  </si>
  <si>
    <t>107/10/09</t>
  </si>
  <si>
    <t>A071IB</t>
  </si>
  <si>
    <t>A071IA</t>
  </si>
  <si>
    <t>A071ID</t>
  </si>
  <si>
    <t>A071IC</t>
  </si>
  <si>
    <t>裕融企業甲特</t>
  </si>
  <si>
    <t>9941A</t>
  </si>
  <si>
    <t>107/10/04</t>
  </si>
  <si>
    <t>飛寶企業</t>
  </si>
  <si>
    <t>天鈺</t>
  </si>
  <si>
    <t>中橡</t>
  </si>
  <si>
    <t>107/10/05</t>
  </si>
  <si>
    <t>107/10/18</t>
  </si>
  <si>
    <t>大成鋼</t>
  </si>
  <si>
    <t>統一</t>
  </si>
  <si>
    <t>康聯-KY</t>
  </si>
  <si>
    <t>第一上市公司現金增資</t>
  </si>
  <si>
    <t>107/10/02</t>
  </si>
  <si>
    <t>107/09/27</t>
  </si>
  <si>
    <t>科際精密</t>
  </si>
  <si>
    <t>107/09/20</t>
  </si>
  <si>
    <t>107/09/25</t>
  </si>
  <si>
    <t>A071GH</t>
  </si>
  <si>
    <t>107/09/14</t>
  </si>
  <si>
    <t>107/09/28</t>
  </si>
  <si>
    <t>A071GP</t>
  </si>
  <si>
    <t>A071GE</t>
  </si>
  <si>
    <t>A071GF</t>
  </si>
  <si>
    <t>A071GG</t>
  </si>
  <si>
    <t>頂晶</t>
  </si>
  <si>
    <t>107/09/18</t>
  </si>
  <si>
    <t>107/10/01</t>
  </si>
  <si>
    <t>107/09/19</t>
  </si>
  <si>
    <t>運錩</t>
  </si>
  <si>
    <t>107/09/13</t>
  </si>
  <si>
    <t>107/09/17</t>
  </si>
  <si>
    <t>A071HO</t>
  </si>
  <si>
    <t>107/09/10</t>
  </si>
  <si>
    <t>107/09/21</t>
  </si>
  <si>
    <t>A071HC</t>
  </si>
  <si>
    <t>A071HA</t>
  </si>
  <si>
    <t>A071HB</t>
  </si>
  <si>
    <t>A071HD</t>
  </si>
  <si>
    <t>大國鋼</t>
  </si>
  <si>
    <t>107/09/12</t>
  </si>
  <si>
    <t>基士德-KY</t>
  </si>
  <si>
    <t>107/09/11</t>
  </si>
  <si>
    <t>虹揚-KY</t>
  </si>
  <si>
    <t>107/09/07</t>
  </si>
  <si>
    <t>康和</t>
  </si>
  <si>
    <t>達邦蛋白</t>
  </si>
  <si>
    <t>107/09/06</t>
  </si>
  <si>
    <t>慶豐富</t>
  </si>
  <si>
    <t>群益金鼎</t>
  </si>
  <si>
    <t>群翊</t>
  </si>
  <si>
    <t>107/08/31</t>
  </si>
  <si>
    <t>107/09/04</t>
  </si>
  <si>
    <t>建新國際</t>
  </si>
  <si>
    <t>107/09/05</t>
  </si>
  <si>
    <t>國揚實業</t>
  </si>
  <si>
    <t>107/08/30</t>
  </si>
  <si>
    <t>107/09/03</t>
  </si>
  <si>
    <t>宏遠</t>
  </si>
  <si>
    <t>海灣</t>
  </si>
  <si>
    <t>富驊</t>
  </si>
  <si>
    <t>107/08/28</t>
  </si>
  <si>
    <t>上銀科技</t>
  </si>
  <si>
    <t>107/08/27</t>
  </si>
  <si>
    <t>107/08/29</t>
  </si>
  <si>
    <t>先進光電</t>
  </si>
  <si>
    <t>107/08/23</t>
  </si>
  <si>
    <t>泰福-KY</t>
  </si>
  <si>
    <t>107/08/22</t>
  </si>
  <si>
    <t>107/08/24</t>
  </si>
  <si>
    <t>世紀鋼</t>
  </si>
  <si>
    <t>107/08/20</t>
  </si>
  <si>
    <t>恩德</t>
  </si>
  <si>
    <t>107/08/14</t>
  </si>
  <si>
    <t>107/08/16</t>
  </si>
  <si>
    <t>107/08/15</t>
  </si>
  <si>
    <t>昱捷</t>
  </si>
  <si>
    <t>107/08/09</t>
  </si>
  <si>
    <t>107/08/13</t>
  </si>
  <si>
    <t>玉山</t>
  </si>
  <si>
    <t>A071EF</t>
  </si>
  <si>
    <t>107/08/06</t>
  </si>
  <si>
    <t>107/08/10</t>
  </si>
  <si>
    <t>107/08/17</t>
  </si>
  <si>
    <t>A071EP</t>
  </si>
  <si>
    <t>A071EH</t>
  </si>
  <si>
    <t>泰碩</t>
  </si>
  <si>
    <t>107/08/08</t>
  </si>
  <si>
    <t>晟田</t>
  </si>
  <si>
    <t>A071EE</t>
  </si>
  <si>
    <t>A071EG</t>
  </si>
  <si>
    <t>全球</t>
  </si>
  <si>
    <t>107/08/03</t>
  </si>
  <si>
    <t>107/08/07</t>
  </si>
  <si>
    <t>商億-KY</t>
  </si>
  <si>
    <t>永捷</t>
  </si>
  <si>
    <t>西勝</t>
  </si>
  <si>
    <t>107/08/01</t>
  </si>
  <si>
    <t>金山電</t>
  </si>
  <si>
    <t>107/07/31</t>
  </si>
  <si>
    <t>107/08/02</t>
  </si>
  <si>
    <t>茂生農經</t>
  </si>
  <si>
    <t>107/07/27</t>
  </si>
  <si>
    <t>英利-KY</t>
  </si>
  <si>
    <t>台耀</t>
  </si>
  <si>
    <t>107/07/25</t>
  </si>
  <si>
    <t>友威科技</t>
  </si>
  <si>
    <t>保瑞</t>
  </si>
  <si>
    <t>107/07/19</t>
  </si>
  <si>
    <t>107/07/23</t>
  </si>
  <si>
    <t>107/07/17</t>
  </si>
  <si>
    <t>A071GD</t>
  </si>
  <si>
    <t>107/07/09</t>
  </si>
  <si>
    <t>107/07/13</t>
  </si>
  <si>
    <t>107/07/20</t>
  </si>
  <si>
    <t>A071GC</t>
  </si>
  <si>
    <t>A071GA</t>
  </si>
  <si>
    <t>A071GB</t>
  </si>
  <si>
    <t>九齊科技</t>
  </si>
  <si>
    <t>107/07/11</t>
  </si>
  <si>
    <t>A071GO</t>
  </si>
  <si>
    <t>107/07/16</t>
  </si>
  <si>
    <t>大樹</t>
  </si>
  <si>
    <t>107/07/10</t>
  </si>
  <si>
    <t>107/07/12</t>
  </si>
  <si>
    <t>107/07/24</t>
  </si>
  <si>
    <t>奈米醫材</t>
  </si>
  <si>
    <t>107/07/06</t>
  </si>
  <si>
    <t>107/07/18</t>
  </si>
  <si>
    <t>晶相光</t>
  </si>
  <si>
    <t>107/07/04</t>
  </si>
  <si>
    <t>皇將</t>
  </si>
  <si>
    <t>107/07/02</t>
  </si>
  <si>
    <t>百德</t>
  </si>
  <si>
    <t>昇陽半</t>
  </si>
  <si>
    <t>107/06/28</t>
  </si>
  <si>
    <t>107/07/03</t>
  </si>
  <si>
    <t>皇普</t>
  </si>
  <si>
    <t>107/06/27</t>
  </si>
  <si>
    <t>107/06/29</t>
  </si>
  <si>
    <t>107/06/26</t>
  </si>
  <si>
    <t>安力-KY</t>
  </si>
  <si>
    <t>第一上櫃公司初上櫃</t>
  </si>
  <si>
    <t>107/06/20</t>
  </si>
  <si>
    <t>107/06/22</t>
  </si>
  <si>
    <t>107/06/25</t>
  </si>
  <si>
    <t>A071FO</t>
  </si>
  <si>
    <t>107/06/14</t>
  </si>
  <si>
    <t>107/06/21</t>
  </si>
  <si>
    <t>A071FA</t>
  </si>
  <si>
    <t>逸達</t>
  </si>
  <si>
    <t>107/06/19</t>
  </si>
  <si>
    <t>A071FD</t>
  </si>
  <si>
    <t>A071FB</t>
  </si>
  <si>
    <t>A071FC</t>
  </si>
  <si>
    <t>捷邦</t>
  </si>
  <si>
    <t>107/06/15</t>
  </si>
  <si>
    <t>國泰金乙特</t>
  </si>
  <si>
    <t>2882B</t>
  </si>
  <si>
    <t>榮科</t>
  </si>
  <si>
    <t>107/06/11</t>
  </si>
  <si>
    <t>合晶</t>
  </si>
  <si>
    <t>107/06/05</t>
  </si>
  <si>
    <t>107/06/07</t>
  </si>
  <si>
    <t>A071EC</t>
  </si>
  <si>
    <t>107/05/28</t>
  </si>
  <si>
    <t>107/06/01</t>
  </si>
  <si>
    <t>107/06/08</t>
  </si>
  <si>
    <t>A071EA</t>
  </si>
  <si>
    <t>A071EB</t>
  </si>
  <si>
    <t>A071ED</t>
  </si>
  <si>
    <t>A071EO</t>
  </si>
  <si>
    <t>健椿</t>
  </si>
  <si>
    <t>107/05/30</t>
  </si>
  <si>
    <t>是方</t>
  </si>
  <si>
    <t>107/05/24</t>
  </si>
  <si>
    <t>107/05/23</t>
  </si>
  <si>
    <t>大綜電腦</t>
  </si>
  <si>
    <t>107/05/17</t>
  </si>
  <si>
    <t>107/05/21</t>
  </si>
  <si>
    <t>107/05/29</t>
  </si>
  <si>
    <t>107/05/15</t>
  </si>
  <si>
    <t>107/05/07</t>
  </si>
  <si>
    <t>107/05/11</t>
  </si>
  <si>
    <t>107/05/18</t>
  </si>
  <si>
    <t>107/05/14</t>
  </si>
  <si>
    <t>鈺邦</t>
  </si>
  <si>
    <t>107/05/08</t>
  </si>
  <si>
    <t>107/05/10</t>
  </si>
  <si>
    <t>107/05/22</t>
  </si>
  <si>
    <t>107/05/03</t>
  </si>
  <si>
    <t>聯嘉</t>
  </si>
  <si>
    <t>107/04/26</t>
  </si>
  <si>
    <t>107/04/30</t>
  </si>
  <si>
    <t>107/05/09</t>
  </si>
  <si>
    <t>107/04/20</t>
  </si>
  <si>
    <t>萬達光電</t>
  </si>
  <si>
    <t>107/04/16</t>
  </si>
  <si>
    <t>107/04/18</t>
  </si>
  <si>
    <t>107/04/17</t>
  </si>
  <si>
    <t>107/04/09</t>
  </si>
  <si>
    <t>107/04/13</t>
  </si>
  <si>
    <t>107/04/11</t>
  </si>
  <si>
    <t>高端疫苗</t>
  </si>
  <si>
    <t>107/04/02</t>
  </si>
  <si>
    <t>107/04/10</t>
  </si>
  <si>
    <t>瑞祺電通</t>
  </si>
  <si>
    <t>107/03/31</t>
  </si>
  <si>
    <t>107/04/03</t>
  </si>
  <si>
    <t>吉茂</t>
  </si>
  <si>
    <t>五福</t>
  </si>
  <si>
    <t>上福全球</t>
  </si>
  <si>
    <t>107/03/29</t>
  </si>
  <si>
    <t>107/03/28</t>
  </si>
  <si>
    <t>致和證券</t>
  </si>
  <si>
    <t>107/03/22</t>
  </si>
  <si>
    <t>107/03/26</t>
  </si>
  <si>
    <t>107/03/27</t>
  </si>
  <si>
    <t>湧德</t>
  </si>
  <si>
    <t>107/03/21</t>
  </si>
  <si>
    <t>107/03/23</t>
  </si>
  <si>
    <t>盛弘</t>
  </si>
  <si>
    <t>VHQ-KY</t>
  </si>
  <si>
    <t>107/03/20</t>
  </si>
  <si>
    <t>益得</t>
  </si>
  <si>
    <t>107/03/16</t>
  </si>
  <si>
    <t>綠電再生</t>
  </si>
  <si>
    <t>107/03/19</t>
  </si>
  <si>
    <t>聯廣</t>
  </si>
  <si>
    <t>107/03/13</t>
  </si>
  <si>
    <t>107/03/15</t>
  </si>
  <si>
    <t>濱川</t>
  </si>
  <si>
    <t>107/03/12</t>
  </si>
  <si>
    <t>107/03/14</t>
  </si>
  <si>
    <t>華星光</t>
  </si>
  <si>
    <t>107/03/08</t>
  </si>
  <si>
    <t>富邦金乙特</t>
  </si>
  <si>
    <t>2881B</t>
  </si>
  <si>
    <t>107/03/07</t>
  </si>
  <si>
    <t>107/03/09</t>
  </si>
  <si>
    <t>107/04/23</t>
  </si>
  <si>
    <t>嘉聯益</t>
  </si>
  <si>
    <t>107/03/06</t>
  </si>
  <si>
    <t>107/02/27</t>
  </si>
  <si>
    <t>能緹</t>
  </si>
  <si>
    <t>107/03/02</t>
  </si>
  <si>
    <t>新潤</t>
  </si>
  <si>
    <t>弘憶</t>
  </si>
  <si>
    <t>合庫</t>
  </si>
  <si>
    <t>107/03/05</t>
  </si>
  <si>
    <t>昇達科技</t>
  </si>
  <si>
    <t>107/02/26</t>
  </si>
  <si>
    <t>107/03/01</t>
  </si>
  <si>
    <t>台境</t>
  </si>
  <si>
    <t>107/02/21</t>
  </si>
  <si>
    <t>107/02/23</t>
  </si>
  <si>
    <t>107/02/12</t>
  </si>
  <si>
    <t>亞航</t>
  </si>
  <si>
    <t>107/02/06</t>
  </si>
  <si>
    <t>107/02/08</t>
  </si>
  <si>
    <t>107/02/22</t>
  </si>
  <si>
    <t>107/02/05</t>
  </si>
  <si>
    <t>107/01/26</t>
  </si>
  <si>
    <t>107/02/01</t>
  </si>
  <si>
    <t>107/02/02</t>
  </si>
  <si>
    <t>鎧勝-KY</t>
  </si>
  <si>
    <t>107/01/29</t>
  </si>
  <si>
    <t>107/01/31</t>
  </si>
  <si>
    <t>必應</t>
  </si>
  <si>
    <t>107/01/30</t>
  </si>
  <si>
    <t>107/02/07</t>
  </si>
  <si>
    <t>泰山</t>
  </si>
  <si>
    <t>107/02/09</t>
  </si>
  <si>
    <t>時碩工業</t>
  </si>
  <si>
    <t>107/01/24</t>
  </si>
  <si>
    <t>安集</t>
  </si>
  <si>
    <t>107/01/23</t>
  </si>
  <si>
    <t>107/01/25</t>
  </si>
  <si>
    <t>鋼聯</t>
  </si>
  <si>
    <t>107/01/18</t>
  </si>
  <si>
    <t>107/01/22</t>
  </si>
  <si>
    <t>107/01/17</t>
  </si>
  <si>
    <t>創威</t>
  </si>
  <si>
    <t>107/01/11</t>
  </si>
  <si>
    <t>107/01/15</t>
  </si>
  <si>
    <t>迅得</t>
  </si>
  <si>
    <t>寶齡富錦</t>
  </si>
  <si>
    <t>杰力</t>
  </si>
  <si>
    <t>107/01/16</t>
  </si>
  <si>
    <t>慧智</t>
  </si>
  <si>
    <t>107/01/10</t>
  </si>
  <si>
    <t>107/01/12</t>
  </si>
  <si>
    <t>金穎</t>
  </si>
  <si>
    <t>三顧</t>
  </si>
  <si>
    <t>107/01/05</t>
  </si>
  <si>
    <t>107/01/09</t>
  </si>
  <si>
    <t>107/01/19</t>
  </si>
  <si>
    <t>貿聯-KY</t>
  </si>
  <si>
    <t>107/01/04</t>
  </si>
  <si>
    <t>107/01/08</t>
  </si>
  <si>
    <t>106/12/29</t>
  </si>
  <si>
    <t>凱羿-KY</t>
  </si>
  <si>
    <t>107/01/03</t>
  </si>
  <si>
    <t>特昇-KY</t>
  </si>
  <si>
    <t>106/12/28</t>
  </si>
  <si>
    <t>107/01/02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</si>
</sst>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9"/>
  <sheetViews>
    <sheetView tabSelected="1" topLeftCell="A203" workbookViewId="0">
      <selection activeCell="A210" sqref="A210:XFD214"/>
    </sheetView>
  </sheetViews>
  <sheetFormatPr defaultRowHeight="15.7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t="s">
        <v>18</v>
      </c>
      <c r="C2" t="s">
        <v>19</v>
      </c>
      <c r="D2">
        <v>3321</v>
      </c>
      <c r="E2" t="s">
        <v>20</v>
      </c>
      <c r="F2" t="s">
        <v>21</v>
      </c>
      <c r="G2" t="s">
        <v>22</v>
      </c>
      <c r="H2" s="1">
        <v>2550000</v>
      </c>
      <c r="I2" s="1">
        <v>2550000</v>
      </c>
      <c r="J2">
        <v>9</v>
      </c>
      <c r="K2">
        <v>9</v>
      </c>
      <c r="L2" t="s">
        <v>23</v>
      </c>
      <c r="M2" t="s">
        <v>24</v>
      </c>
      <c r="N2" s="1">
        <v>1000</v>
      </c>
      <c r="O2" s="1">
        <v>22950000</v>
      </c>
      <c r="P2" s="1">
        <v>61553</v>
      </c>
      <c r="Q2">
        <v>4.1399999999999997</v>
      </c>
    </row>
    <row r="3" spans="1:18">
      <c r="A3">
        <v>2</v>
      </c>
      <c r="B3" t="s">
        <v>18</v>
      </c>
      <c r="C3" t="s">
        <v>25</v>
      </c>
      <c r="D3">
        <v>2867</v>
      </c>
      <c r="E3" t="s">
        <v>20</v>
      </c>
      <c r="F3" t="s">
        <v>21</v>
      </c>
      <c r="G3" t="s">
        <v>22</v>
      </c>
      <c r="H3" s="1">
        <v>13500000</v>
      </c>
      <c r="I3" s="1">
        <v>13500000</v>
      </c>
      <c r="J3">
        <v>11.3</v>
      </c>
      <c r="K3">
        <v>11.3</v>
      </c>
      <c r="L3" t="s">
        <v>23</v>
      </c>
      <c r="M3" t="s">
        <v>26</v>
      </c>
      <c r="N3" s="1">
        <v>1000</v>
      </c>
      <c r="O3" s="1">
        <v>152550000</v>
      </c>
      <c r="P3" s="1">
        <v>49866</v>
      </c>
      <c r="Q3">
        <v>27.07</v>
      </c>
    </row>
    <row r="4" spans="1:18">
      <c r="A4">
        <v>3</v>
      </c>
      <c r="B4" t="s">
        <v>27</v>
      </c>
      <c r="C4" t="s">
        <v>28</v>
      </c>
      <c r="D4">
        <v>5543</v>
      </c>
      <c r="E4" t="s">
        <v>29</v>
      </c>
      <c r="F4" t="s">
        <v>30</v>
      </c>
      <c r="G4" t="s">
        <v>31</v>
      </c>
      <c r="H4" s="1">
        <v>450000</v>
      </c>
      <c r="I4" s="1">
        <v>450000</v>
      </c>
      <c r="J4">
        <v>18.600000000000001</v>
      </c>
      <c r="K4">
        <v>18.600000000000001</v>
      </c>
      <c r="L4" t="s">
        <v>32</v>
      </c>
      <c r="M4" t="s">
        <v>33</v>
      </c>
      <c r="N4" s="1">
        <v>1000</v>
      </c>
      <c r="O4" s="1">
        <v>8370000</v>
      </c>
      <c r="P4" s="1">
        <v>9371</v>
      </c>
      <c r="Q4">
        <v>4.8</v>
      </c>
    </row>
    <row r="5" spans="1:18">
      <c r="A5">
        <v>4</v>
      </c>
      <c r="B5" t="s">
        <v>22</v>
      </c>
      <c r="C5" t="s">
        <v>34</v>
      </c>
      <c r="D5">
        <v>1341</v>
      </c>
      <c r="E5" t="s">
        <v>35</v>
      </c>
      <c r="F5" t="s">
        <v>36</v>
      </c>
      <c r="G5" t="s">
        <v>21</v>
      </c>
      <c r="H5" s="1">
        <v>1240000</v>
      </c>
      <c r="I5" s="1">
        <v>1240000</v>
      </c>
      <c r="J5">
        <v>28.8</v>
      </c>
      <c r="K5">
        <v>28.8</v>
      </c>
      <c r="L5" t="s">
        <v>37</v>
      </c>
      <c r="M5" t="s">
        <v>38</v>
      </c>
      <c r="N5" s="1">
        <v>1000</v>
      </c>
      <c r="O5" s="1">
        <v>35712000</v>
      </c>
      <c r="P5" s="1">
        <v>71826</v>
      </c>
      <c r="Q5">
        <v>1.72</v>
      </c>
    </row>
    <row r="6" spans="1:18">
      <c r="A6">
        <v>5</v>
      </c>
      <c r="B6" t="s">
        <v>22</v>
      </c>
      <c r="C6" t="s">
        <v>39</v>
      </c>
      <c r="D6">
        <v>5258</v>
      </c>
      <c r="E6" t="s">
        <v>20</v>
      </c>
      <c r="F6" t="s">
        <v>36</v>
      </c>
      <c r="G6" t="s">
        <v>21</v>
      </c>
      <c r="H6" s="1">
        <v>1350000</v>
      </c>
      <c r="I6" s="1">
        <v>1350000</v>
      </c>
      <c r="J6">
        <v>13</v>
      </c>
      <c r="K6">
        <v>13</v>
      </c>
      <c r="L6" t="s">
        <v>40</v>
      </c>
      <c r="M6" t="s">
        <v>41</v>
      </c>
      <c r="N6" s="1">
        <v>1000</v>
      </c>
      <c r="O6" s="1">
        <v>17550000</v>
      </c>
      <c r="P6" s="1">
        <v>10097</v>
      </c>
      <c r="Q6">
        <v>13.37</v>
      </c>
    </row>
    <row r="7" spans="1:18">
      <c r="A7">
        <v>6</v>
      </c>
      <c r="B7" t="s">
        <v>22</v>
      </c>
      <c r="C7" t="s">
        <v>42</v>
      </c>
      <c r="D7">
        <v>6590</v>
      </c>
      <c r="E7" t="s">
        <v>43</v>
      </c>
      <c r="F7" t="s">
        <v>36</v>
      </c>
      <c r="G7" t="s">
        <v>21</v>
      </c>
      <c r="H7" s="1">
        <v>441000</v>
      </c>
      <c r="I7" s="1">
        <v>441000</v>
      </c>
      <c r="J7">
        <v>19.14</v>
      </c>
      <c r="K7">
        <v>19.14</v>
      </c>
      <c r="L7" t="s">
        <v>37</v>
      </c>
      <c r="M7" t="s">
        <v>44</v>
      </c>
      <c r="N7" s="1">
        <v>1000</v>
      </c>
      <c r="O7" s="1">
        <v>8440740</v>
      </c>
      <c r="P7" s="1">
        <v>114346</v>
      </c>
      <c r="Q7">
        <v>0.38</v>
      </c>
    </row>
    <row r="8" spans="1:18">
      <c r="A8">
        <v>7</v>
      </c>
      <c r="B8" t="s">
        <v>21</v>
      </c>
      <c r="C8" t="s">
        <v>45</v>
      </c>
      <c r="D8" t="s">
        <v>46</v>
      </c>
      <c r="E8" t="s">
        <v>47</v>
      </c>
      <c r="F8" t="s">
        <v>48</v>
      </c>
      <c r="G8" t="s">
        <v>36</v>
      </c>
      <c r="H8" s="1">
        <v>1638000</v>
      </c>
      <c r="I8" s="1">
        <v>1638000</v>
      </c>
      <c r="J8">
        <v>50</v>
      </c>
      <c r="K8">
        <v>50</v>
      </c>
      <c r="L8" t="s">
        <v>49</v>
      </c>
      <c r="M8" t="s">
        <v>50</v>
      </c>
      <c r="N8" s="1">
        <v>1000</v>
      </c>
      <c r="O8" s="1">
        <v>81900000</v>
      </c>
      <c r="P8" s="1">
        <v>5362</v>
      </c>
      <c r="Q8">
        <v>30.54</v>
      </c>
    </row>
    <row r="9" spans="1:18">
      <c r="A9">
        <v>8</v>
      </c>
      <c r="B9" t="s">
        <v>51</v>
      </c>
      <c r="C9" t="str">
        <f>"07央債甲12"</f>
        <v>07央債甲12</v>
      </c>
      <c r="D9" t="s">
        <v>52</v>
      </c>
      <c r="E9" t="s">
        <v>53</v>
      </c>
      <c r="F9" t="s">
        <v>54</v>
      </c>
      <c r="G9" t="s">
        <v>55</v>
      </c>
      <c r="H9" s="1">
        <v>675000</v>
      </c>
      <c r="I9" s="1">
        <v>675000</v>
      </c>
      <c r="J9">
        <v>99.921000000000006</v>
      </c>
      <c r="K9">
        <v>99.921000000000006</v>
      </c>
      <c r="L9" t="s">
        <v>21</v>
      </c>
      <c r="M9" t="s">
        <v>56</v>
      </c>
      <c r="N9" s="1">
        <v>15000</v>
      </c>
      <c r="O9" s="1">
        <v>67446675</v>
      </c>
      <c r="P9">
        <v>0</v>
      </c>
      <c r="Q9">
        <v>0</v>
      </c>
    </row>
    <row r="10" spans="1:18">
      <c r="A10">
        <v>9</v>
      </c>
      <c r="B10" t="s">
        <v>51</v>
      </c>
      <c r="C10" t="str">
        <f>"07央債甲12"</f>
        <v>07央債甲12</v>
      </c>
      <c r="D10" t="s">
        <v>57</v>
      </c>
      <c r="E10" t="s">
        <v>53</v>
      </c>
      <c r="F10" t="s">
        <v>54</v>
      </c>
      <c r="G10" t="s">
        <v>55</v>
      </c>
      <c r="H10" s="1">
        <v>450000</v>
      </c>
      <c r="I10" s="1">
        <v>450000</v>
      </c>
      <c r="J10">
        <v>99.921000000000006</v>
      </c>
      <c r="K10">
        <v>99.921000000000006</v>
      </c>
      <c r="L10" t="s">
        <v>21</v>
      </c>
      <c r="M10" t="s">
        <v>56</v>
      </c>
      <c r="N10" s="1">
        <v>10000</v>
      </c>
      <c r="O10" s="1">
        <v>44964450</v>
      </c>
      <c r="P10">
        <v>0</v>
      </c>
      <c r="Q10">
        <v>0</v>
      </c>
    </row>
    <row r="11" spans="1:18">
      <c r="A11">
        <v>10</v>
      </c>
      <c r="B11" t="s">
        <v>51</v>
      </c>
      <c r="C11" t="str">
        <f>"07央債甲12"</f>
        <v>07央債甲12</v>
      </c>
      <c r="D11" t="s">
        <v>58</v>
      </c>
      <c r="E11" t="s">
        <v>53</v>
      </c>
      <c r="F11" t="s">
        <v>54</v>
      </c>
      <c r="G11" t="s">
        <v>55</v>
      </c>
      <c r="H11" s="1">
        <v>225000</v>
      </c>
      <c r="I11" s="1">
        <v>225000</v>
      </c>
      <c r="J11">
        <v>99.921000000000006</v>
      </c>
      <c r="K11">
        <v>99.921000000000006</v>
      </c>
      <c r="L11" t="s">
        <v>21</v>
      </c>
      <c r="M11" t="s">
        <v>56</v>
      </c>
      <c r="N11" s="1">
        <v>5000</v>
      </c>
      <c r="O11" s="1">
        <v>22482225</v>
      </c>
      <c r="P11">
        <v>0</v>
      </c>
      <c r="Q11">
        <v>0</v>
      </c>
    </row>
    <row r="12" spans="1:18">
      <c r="A12">
        <v>11</v>
      </c>
      <c r="B12" t="s">
        <v>51</v>
      </c>
      <c r="C12" t="str">
        <f>"07央債甲12"</f>
        <v>07央債甲12</v>
      </c>
      <c r="D12" t="s">
        <v>59</v>
      </c>
      <c r="E12" t="s">
        <v>53</v>
      </c>
      <c r="F12" t="s">
        <v>54</v>
      </c>
      <c r="G12" t="s">
        <v>55</v>
      </c>
      <c r="H12" s="1">
        <v>60000</v>
      </c>
      <c r="I12" s="1">
        <v>60000</v>
      </c>
      <c r="J12">
        <v>99.921000000000006</v>
      </c>
      <c r="K12">
        <v>99.921000000000006</v>
      </c>
      <c r="L12" t="s">
        <v>21</v>
      </c>
      <c r="M12" t="s">
        <v>56</v>
      </c>
      <c r="N12" s="1">
        <v>1000</v>
      </c>
      <c r="O12" s="1">
        <v>5995260</v>
      </c>
      <c r="P12">
        <v>0</v>
      </c>
      <c r="Q12">
        <v>0</v>
      </c>
    </row>
    <row r="13" spans="1:18">
      <c r="A13">
        <v>12</v>
      </c>
      <c r="B13" t="s">
        <v>51</v>
      </c>
      <c r="C13" t="s">
        <v>60</v>
      </c>
      <c r="D13">
        <v>6670</v>
      </c>
      <c r="E13" t="s">
        <v>61</v>
      </c>
      <c r="F13" t="s">
        <v>62</v>
      </c>
      <c r="G13" t="s">
        <v>55</v>
      </c>
      <c r="H13" s="1">
        <v>3748000</v>
      </c>
      <c r="I13" s="1">
        <v>3748000</v>
      </c>
      <c r="J13">
        <v>120</v>
      </c>
      <c r="K13">
        <v>120</v>
      </c>
      <c r="L13" t="s">
        <v>31</v>
      </c>
      <c r="M13" t="s">
        <v>63</v>
      </c>
      <c r="N13" s="1">
        <v>1000</v>
      </c>
      <c r="O13" s="1">
        <v>449760000</v>
      </c>
      <c r="P13" s="1">
        <v>137033</v>
      </c>
      <c r="Q13">
        <v>2.73</v>
      </c>
    </row>
    <row r="14" spans="1:18">
      <c r="A14">
        <v>13</v>
      </c>
      <c r="B14" t="s">
        <v>51</v>
      </c>
      <c r="C14" t="str">
        <f>"07央債甲12"</f>
        <v>07央債甲12</v>
      </c>
      <c r="D14" t="s">
        <v>64</v>
      </c>
      <c r="E14" t="s">
        <v>53</v>
      </c>
      <c r="F14" t="s">
        <v>54</v>
      </c>
      <c r="G14" t="s">
        <v>55</v>
      </c>
      <c r="H14" s="1">
        <v>90000</v>
      </c>
      <c r="I14" s="1">
        <v>90000</v>
      </c>
      <c r="J14">
        <v>99.921000000000006</v>
      </c>
      <c r="K14">
        <v>99.921000000000006</v>
      </c>
      <c r="L14" t="s">
        <v>21</v>
      </c>
      <c r="M14" t="s">
        <v>56</v>
      </c>
      <c r="N14" s="1">
        <v>2000</v>
      </c>
      <c r="O14" s="1">
        <v>8992890</v>
      </c>
      <c r="P14">
        <v>0</v>
      </c>
      <c r="Q14">
        <v>0</v>
      </c>
    </row>
    <row r="15" spans="1:18">
      <c r="A15">
        <v>14</v>
      </c>
      <c r="B15" t="s">
        <v>48</v>
      </c>
      <c r="C15" t="s">
        <v>65</v>
      </c>
      <c r="D15">
        <v>2070</v>
      </c>
      <c r="E15" t="s">
        <v>43</v>
      </c>
      <c r="F15" t="s">
        <v>66</v>
      </c>
      <c r="G15" t="s">
        <v>67</v>
      </c>
      <c r="H15" s="1">
        <v>865000</v>
      </c>
      <c r="I15" s="1">
        <v>865000</v>
      </c>
      <c r="J15">
        <v>31.87</v>
      </c>
      <c r="K15">
        <v>31.87</v>
      </c>
      <c r="L15" t="s">
        <v>21</v>
      </c>
      <c r="M15" t="s">
        <v>68</v>
      </c>
      <c r="N15" s="1">
        <v>1000</v>
      </c>
      <c r="O15" s="1">
        <v>27567550</v>
      </c>
      <c r="P15" s="1">
        <v>79328</v>
      </c>
      <c r="Q15">
        <v>1.0900000000000001</v>
      </c>
    </row>
    <row r="16" spans="1:18">
      <c r="A16">
        <v>15</v>
      </c>
      <c r="B16" t="s">
        <v>55</v>
      </c>
      <c r="C16" t="s">
        <v>69</v>
      </c>
      <c r="D16" t="s">
        <v>70</v>
      </c>
      <c r="E16" t="s">
        <v>20</v>
      </c>
      <c r="F16" t="s">
        <v>54</v>
      </c>
      <c r="G16" t="s">
        <v>62</v>
      </c>
      <c r="H16" s="1">
        <v>17000000</v>
      </c>
      <c r="I16" s="1">
        <v>17000000</v>
      </c>
      <c r="J16">
        <v>50</v>
      </c>
      <c r="K16">
        <v>50</v>
      </c>
      <c r="L16" t="s">
        <v>71</v>
      </c>
      <c r="M16" t="s">
        <v>72</v>
      </c>
      <c r="N16" s="1">
        <v>1000</v>
      </c>
      <c r="O16" s="1">
        <v>850000000</v>
      </c>
      <c r="P16" s="1">
        <v>6008</v>
      </c>
      <c r="Q16">
        <v>100</v>
      </c>
    </row>
    <row r="17" spans="1:17">
      <c r="A17">
        <v>16</v>
      </c>
      <c r="B17" t="s">
        <v>55</v>
      </c>
      <c r="C17" t="s">
        <v>73</v>
      </c>
      <c r="D17">
        <v>2342</v>
      </c>
      <c r="E17" t="s">
        <v>20</v>
      </c>
      <c r="F17" t="s">
        <v>54</v>
      </c>
      <c r="G17" t="s">
        <v>62</v>
      </c>
      <c r="H17" s="1">
        <v>3570000</v>
      </c>
      <c r="I17" s="1">
        <v>3570000</v>
      </c>
      <c r="J17">
        <v>20.5</v>
      </c>
      <c r="K17">
        <v>20.5</v>
      </c>
      <c r="L17" t="s">
        <v>31</v>
      </c>
      <c r="M17" t="s">
        <v>72</v>
      </c>
      <c r="N17" s="1">
        <v>2000</v>
      </c>
      <c r="O17" s="1">
        <v>73185000</v>
      </c>
      <c r="P17" s="1">
        <v>124257</v>
      </c>
      <c r="Q17">
        <v>1.43</v>
      </c>
    </row>
    <row r="18" spans="1:17">
      <c r="A18">
        <v>17</v>
      </c>
      <c r="B18" t="s">
        <v>67</v>
      </c>
      <c r="C18" t="s">
        <v>74</v>
      </c>
      <c r="D18">
        <v>1316</v>
      </c>
      <c r="E18" t="s">
        <v>20</v>
      </c>
      <c r="F18" t="s">
        <v>75</v>
      </c>
      <c r="G18" t="s">
        <v>66</v>
      </c>
      <c r="H18" s="1">
        <v>4450000</v>
      </c>
      <c r="I18" s="1">
        <v>4450000</v>
      </c>
      <c r="J18">
        <v>12</v>
      </c>
      <c r="K18">
        <v>12</v>
      </c>
      <c r="L18" t="s">
        <v>21</v>
      </c>
      <c r="M18" t="s">
        <v>76</v>
      </c>
      <c r="N18" s="1">
        <v>1000</v>
      </c>
      <c r="O18" s="1">
        <v>53400000</v>
      </c>
      <c r="P18" s="1">
        <v>15465</v>
      </c>
      <c r="Q18">
        <v>28.77</v>
      </c>
    </row>
    <row r="19" spans="1:17">
      <c r="A19">
        <v>18</v>
      </c>
      <c r="B19" t="s">
        <v>62</v>
      </c>
      <c r="C19" t="s">
        <v>77</v>
      </c>
      <c r="D19">
        <v>1909</v>
      </c>
      <c r="E19" t="s">
        <v>20</v>
      </c>
      <c r="F19" t="s">
        <v>78</v>
      </c>
      <c r="G19" t="s">
        <v>54</v>
      </c>
      <c r="H19" s="1">
        <v>3060000</v>
      </c>
      <c r="I19" s="1">
        <v>3060000</v>
      </c>
      <c r="J19">
        <v>16.2</v>
      </c>
      <c r="K19">
        <v>16.2</v>
      </c>
      <c r="L19" t="s">
        <v>30</v>
      </c>
      <c r="M19" t="s">
        <v>79</v>
      </c>
      <c r="N19" s="1">
        <v>1000</v>
      </c>
      <c r="O19" s="1">
        <v>49572000</v>
      </c>
      <c r="P19" s="1">
        <v>34060</v>
      </c>
      <c r="Q19">
        <v>8.98</v>
      </c>
    </row>
    <row r="20" spans="1:17">
      <c r="A20">
        <v>19</v>
      </c>
      <c r="B20" t="s">
        <v>62</v>
      </c>
      <c r="C20" t="s">
        <v>80</v>
      </c>
      <c r="D20">
        <v>4953</v>
      </c>
      <c r="E20" t="s">
        <v>47</v>
      </c>
      <c r="F20" t="s">
        <v>78</v>
      </c>
      <c r="G20" t="s">
        <v>54</v>
      </c>
      <c r="H20" s="1">
        <v>1020000</v>
      </c>
      <c r="I20" s="1">
        <v>1020000</v>
      </c>
      <c r="J20">
        <v>46</v>
      </c>
      <c r="K20">
        <v>46</v>
      </c>
      <c r="L20" t="s">
        <v>30</v>
      </c>
      <c r="M20" t="s">
        <v>50</v>
      </c>
      <c r="N20" s="1">
        <v>1000</v>
      </c>
      <c r="O20" s="1">
        <v>46920000</v>
      </c>
      <c r="P20" s="1">
        <v>155507</v>
      </c>
      <c r="Q20">
        <v>0.65</v>
      </c>
    </row>
    <row r="21" spans="1:17">
      <c r="A21">
        <v>20</v>
      </c>
      <c r="B21" t="s">
        <v>62</v>
      </c>
      <c r="C21" t="s">
        <v>81</v>
      </c>
      <c r="D21">
        <v>1526</v>
      </c>
      <c r="E21" t="s">
        <v>20</v>
      </c>
      <c r="F21" t="s">
        <v>78</v>
      </c>
      <c r="G21" t="s">
        <v>54</v>
      </c>
      <c r="H21" s="1">
        <v>850000</v>
      </c>
      <c r="I21" s="1">
        <v>850000</v>
      </c>
      <c r="J21">
        <v>13.85</v>
      </c>
      <c r="K21">
        <v>13.85</v>
      </c>
      <c r="L21" t="s">
        <v>30</v>
      </c>
      <c r="M21" t="s">
        <v>44</v>
      </c>
      <c r="N21" s="1">
        <v>1000</v>
      </c>
      <c r="O21" s="1">
        <v>11772500</v>
      </c>
      <c r="P21" s="1">
        <v>186871</v>
      </c>
      <c r="Q21">
        <v>0.45</v>
      </c>
    </row>
    <row r="22" spans="1:17">
      <c r="A22">
        <v>21</v>
      </c>
      <c r="B22" t="s">
        <v>62</v>
      </c>
      <c r="C22" t="s">
        <v>82</v>
      </c>
      <c r="D22">
        <v>6668</v>
      </c>
      <c r="E22" t="s">
        <v>61</v>
      </c>
      <c r="F22" t="s">
        <v>78</v>
      </c>
      <c r="G22" t="s">
        <v>54</v>
      </c>
      <c r="H22" s="1">
        <v>2080000</v>
      </c>
      <c r="I22" s="1">
        <v>2080000</v>
      </c>
      <c r="J22">
        <v>58</v>
      </c>
      <c r="K22">
        <v>58</v>
      </c>
      <c r="L22" t="s">
        <v>51</v>
      </c>
      <c r="M22" t="s">
        <v>72</v>
      </c>
      <c r="N22" s="1">
        <v>1000</v>
      </c>
      <c r="O22" s="1">
        <v>120640000</v>
      </c>
      <c r="P22" s="1">
        <v>137036</v>
      </c>
      <c r="Q22">
        <v>1.51</v>
      </c>
    </row>
    <row r="23" spans="1:17">
      <c r="A23">
        <v>22</v>
      </c>
      <c r="B23" t="s">
        <v>66</v>
      </c>
      <c r="C23" t="s">
        <v>83</v>
      </c>
      <c r="D23">
        <v>6671</v>
      </c>
      <c r="E23" t="s">
        <v>35</v>
      </c>
      <c r="F23" t="s">
        <v>84</v>
      </c>
      <c r="G23" t="s">
        <v>75</v>
      </c>
      <c r="H23" s="1">
        <v>2126000</v>
      </c>
      <c r="I23" s="1">
        <v>2126000</v>
      </c>
      <c r="J23">
        <v>41.48</v>
      </c>
      <c r="K23">
        <v>41.48</v>
      </c>
      <c r="L23" t="s">
        <v>48</v>
      </c>
      <c r="M23" t="s">
        <v>85</v>
      </c>
      <c r="N23" s="1">
        <v>1000</v>
      </c>
      <c r="O23" s="1">
        <v>88186480</v>
      </c>
      <c r="P23" s="1">
        <v>56883</v>
      </c>
      <c r="Q23">
        <v>3.73</v>
      </c>
    </row>
    <row r="24" spans="1:17">
      <c r="A24">
        <v>23</v>
      </c>
      <c r="B24" t="s">
        <v>66</v>
      </c>
      <c r="C24" t="s">
        <v>86</v>
      </c>
      <c r="D24">
        <v>2022</v>
      </c>
      <c r="E24" t="s">
        <v>20</v>
      </c>
      <c r="F24" t="s">
        <v>84</v>
      </c>
      <c r="G24" t="s">
        <v>75</v>
      </c>
      <c r="H24" s="1">
        <v>9500000</v>
      </c>
      <c r="I24" s="1">
        <v>9500000</v>
      </c>
      <c r="J24">
        <v>6.05</v>
      </c>
      <c r="K24">
        <v>6.05</v>
      </c>
      <c r="L24" t="s">
        <v>36</v>
      </c>
      <c r="M24" t="s">
        <v>41</v>
      </c>
      <c r="N24" s="1">
        <v>5000</v>
      </c>
      <c r="O24" s="1">
        <v>57475000</v>
      </c>
      <c r="P24" s="1">
        <v>39070</v>
      </c>
      <c r="Q24">
        <v>4.8600000000000003</v>
      </c>
    </row>
    <row r="25" spans="1:17">
      <c r="A25">
        <v>24</v>
      </c>
      <c r="B25" t="s">
        <v>54</v>
      </c>
      <c r="C25" t="str">
        <f>"07央債甲09"</f>
        <v>07央債甲09</v>
      </c>
      <c r="D25" t="s">
        <v>87</v>
      </c>
      <c r="E25" t="s">
        <v>53</v>
      </c>
      <c r="F25" t="s">
        <v>88</v>
      </c>
      <c r="G25" t="s">
        <v>78</v>
      </c>
      <c r="H25" s="1">
        <v>120000</v>
      </c>
      <c r="I25" s="1">
        <v>120000</v>
      </c>
      <c r="J25">
        <v>99.447000000000003</v>
      </c>
      <c r="K25">
        <v>99.447000000000003</v>
      </c>
      <c r="L25" t="s">
        <v>67</v>
      </c>
      <c r="M25" t="s">
        <v>56</v>
      </c>
      <c r="N25" s="1">
        <v>2000</v>
      </c>
      <c r="O25" s="1">
        <v>11933640</v>
      </c>
      <c r="P25">
        <v>0</v>
      </c>
      <c r="Q25">
        <v>0</v>
      </c>
    </row>
    <row r="26" spans="1:17">
      <c r="A26">
        <v>25</v>
      </c>
      <c r="B26" t="s">
        <v>54</v>
      </c>
      <c r="C26" t="str">
        <f>"07央債甲09"</f>
        <v>07央債甲09</v>
      </c>
      <c r="D26" t="s">
        <v>89</v>
      </c>
      <c r="E26" t="s">
        <v>53</v>
      </c>
      <c r="F26" t="s">
        <v>88</v>
      </c>
      <c r="G26" t="s">
        <v>78</v>
      </c>
      <c r="H26" s="1">
        <v>300000</v>
      </c>
      <c r="I26" s="1">
        <v>300000</v>
      </c>
      <c r="J26">
        <v>99.447000000000003</v>
      </c>
      <c r="K26">
        <v>99.447000000000003</v>
      </c>
      <c r="L26" t="s">
        <v>67</v>
      </c>
      <c r="M26" t="s">
        <v>56</v>
      </c>
      <c r="N26" s="1">
        <v>5000</v>
      </c>
      <c r="O26" s="1">
        <v>29834100</v>
      </c>
      <c r="P26">
        <v>0</v>
      </c>
      <c r="Q26">
        <v>0</v>
      </c>
    </row>
    <row r="27" spans="1:17">
      <c r="A27">
        <v>26</v>
      </c>
      <c r="B27" t="s">
        <v>54</v>
      </c>
      <c r="C27" t="s">
        <v>90</v>
      </c>
      <c r="D27">
        <v>4739</v>
      </c>
      <c r="E27" t="s">
        <v>20</v>
      </c>
      <c r="F27" t="s">
        <v>91</v>
      </c>
      <c r="G27" t="s">
        <v>78</v>
      </c>
      <c r="H27" s="1">
        <v>510000</v>
      </c>
      <c r="I27" s="1">
        <v>510000</v>
      </c>
      <c r="J27">
        <v>75</v>
      </c>
      <c r="K27">
        <v>75</v>
      </c>
      <c r="L27" t="s">
        <v>51</v>
      </c>
      <c r="M27" t="s">
        <v>92</v>
      </c>
      <c r="N27" s="1">
        <v>1000</v>
      </c>
      <c r="O27" s="1">
        <v>38250000</v>
      </c>
      <c r="P27" s="1">
        <v>102305</v>
      </c>
      <c r="Q27">
        <v>0.49</v>
      </c>
    </row>
    <row r="28" spans="1:17">
      <c r="A28">
        <v>27</v>
      </c>
      <c r="B28" t="s">
        <v>54</v>
      </c>
      <c r="C28" t="str">
        <f>"07央債甲09"</f>
        <v>07央債甲09</v>
      </c>
      <c r="D28" t="s">
        <v>93</v>
      </c>
      <c r="E28" t="s">
        <v>53</v>
      </c>
      <c r="F28" t="s">
        <v>88</v>
      </c>
      <c r="G28" t="s">
        <v>78</v>
      </c>
      <c r="H28" s="1">
        <v>600000</v>
      </c>
      <c r="I28" s="1">
        <v>600000</v>
      </c>
      <c r="J28">
        <v>99.447000000000003</v>
      </c>
      <c r="K28">
        <v>99.447000000000003</v>
      </c>
      <c r="L28" t="s">
        <v>67</v>
      </c>
      <c r="M28" t="s">
        <v>56</v>
      </c>
      <c r="N28" s="1">
        <v>10000</v>
      </c>
      <c r="O28" s="1">
        <v>59668200</v>
      </c>
      <c r="P28">
        <v>0</v>
      </c>
      <c r="Q28">
        <v>0</v>
      </c>
    </row>
    <row r="29" spans="1:17">
      <c r="A29">
        <v>28</v>
      </c>
      <c r="B29" t="s">
        <v>54</v>
      </c>
      <c r="C29" t="str">
        <f>"07央債甲09"</f>
        <v>07央債甲09</v>
      </c>
      <c r="D29" t="s">
        <v>94</v>
      </c>
      <c r="E29" t="s">
        <v>53</v>
      </c>
      <c r="F29" t="s">
        <v>88</v>
      </c>
      <c r="G29" t="s">
        <v>78</v>
      </c>
      <c r="H29" s="1">
        <v>900000</v>
      </c>
      <c r="I29" s="1">
        <v>900000</v>
      </c>
      <c r="J29">
        <v>99.447000000000003</v>
      </c>
      <c r="K29">
        <v>99.447000000000003</v>
      </c>
      <c r="L29" t="s">
        <v>67</v>
      </c>
      <c r="M29" t="s">
        <v>56</v>
      </c>
      <c r="N29" s="1">
        <v>15000</v>
      </c>
      <c r="O29" s="1">
        <v>89502300</v>
      </c>
      <c r="P29">
        <v>0</v>
      </c>
      <c r="Q29">
        <v>0</v>
      </c>
    </row>
    <row r="30" spans="1:17">
      <c r="A30">
        <v>29</v>
      </c>
      <c r="B30" t="s">
        <v>54</v>
      </c>
      <c r="C30" t="str">
        <f>"07央債甲09"</f>
        <v>07央債甲09</v>
      </c>
      <c r="D30" t="s">
        <v>95</v>
      </c>
      <c r="E30" t="s">
        <v>53</v>
      </c>
      <c r="F30" t="s">
        <v>88</v>
      </c>
      <c r="G30" t="s">
        <v>78</v>
      </c>
      <c r="H30" s="1">
        <v>80000</v>
      </c>
      <c r="I30" s="1">
        <v>80000</v>
      </c>
      <c r="J30">
        <v>99.447000000000003</v>
      </c>
      <c r="K30">
        <v>99.447000000000003</v>
      </c>
      <c r="L30" t="s">
        <v>67</v>
      </c>
      <c r="M30" t="s">
        <v>56</v>
      </c>
      <c r="N30" s="1">
        <v>1000</v>
      </c>
      <c r="O30" s="1">
        <v>7955760</v>
      </c>
      <c r="P30">
        <v>0</v>
      </c>
      <c r="Q30">
        <v>0</v>
      </c>
    </row>
    <row r="31" spans="1:17">
      <c r="A31">
        <v>30</v>
      </c>
      <c r="B31" t="s">
        <v>84</v>
      </c>
      <c r="C31" t="s">
        <v>96</v>
      </c>
      <c r="D31">
        <v>6558</v>
      </c>
      <c r="E31" t="s">
        <v>61</v>
      </c>
      <c r="F31" t="s">
        <v>97</v>
      </c>
      <c r="G31" t="s">
        <v>98</v>
      </c>
      <c r="H31" s="1">
        <v>2333000</v>
      </c>
      <c r="I31" s="1">
        <v>2333000</v>
      </c>
      <c r="J31">
        <v>18</v>
      </c>
      <c r="K31">
        <v>18</v>
      </c>
      <c r="L31" t="s">
        <v>66</v>
      </c>
      <c r="M31" t="s">
        <v>63</v>
      </c>
      <c r="N31" s="1">
        <v>1000</v>
      </c>
      <c r="O31" s="1">
        <v>41994000</v>
      </c>
      <c r="P31" s="1">
        <v>128330</v>
      </c>
      <c r="Q31">
        <v>1.81</v>
      </c>
    </row>
    <row r="32" spans="1:17">
      <c r="A32">
        <v>31</v>
      </c>
      <c r="B32" t="s">
        <v>98</v>
      </c>
      <c r="C32" t="s">
        <v>99</v>
      </c>
      <c r="D32" t="s">
        <v>100</v>
      </c>
      <c r="E32" t="s">
        <v>20</v>
      </c>
      <c r="F32" t="s">
        <v>101</v>
      </c>
      <c r="G32" t="s">
        <v>97</v>
      </c>
      <c r="H32" s="1">
        <v>27000000</v>
      </c>
      <c r="I32" s="1">
        <v>27000000</v>
      </c>
      <c r="J32">
        <v>50</v>
      </c>
      <c r="K32">
        <v>50</v>
      </c>
      <c r="L32" t="s">
        <v>102</v>
      </c>
      <c r="M32" t="s">
        <v>50</v>
      </c>
      <c r="N32" s="1">
        <v>2000</v>
      </c>
      <c r="O32" s="1">
        <v>1350000000</v>
      </c>
      <c r="P32" s="1">
        <v>4757</v>
      </c>
      <c r="Q32">
        <v>100</v>
      </c>
    </row>
    <row r="33" spans="1:17">
      <c r="A33">
        <v>32</v>
      </c>
      <c r="B33" t="s">
        <v>98</v>
      </c>
      <c r="C33" t="s">
        <v>103</v>
      </c>
      <c r="D33">
        <v>2812</v>
      </c>
      <c r="E33" t="s">
        <v>20</v>
      </c>
      <c r="F33" t="s">
        <v>101</v>
      </c>
      <c r="G33" t="s">
        <v>97</v>
      </c>
      <c r="H33" s="1">
        <v>14250000</v>
      </c>
      <c r="I33" s="1">
        <v>14250000</v>
      </c>
      <c r="J33">
        <v>10.199999999999999</v>
      </c>
      <c r="K33">
        <v>10.199999999999999</v>
      </c>
      <c r="L33" t="s">
        <v>66</v>
      </c>
      <c r="M33" t="s">
        <v>50</v>
      </c>
      <c r="N33" s="1">
        <v>2000</v>
      </c>
      <c r="O33" s="1">
        <v>145350000</v>
      </c>
      <c r="P33" s="1">
        <v>1878</v>
      </c>
      <c r="Q33">
        <v>100</v>
      </c>
    </row>
    <row r="34" spans="1:17">
      <c r="A34">
        <v>33</v>
      </c>
      <c r="B34" t="s">
        <v>88</v>
      </c>
      <c r="C34" t="s">
        <v>104</v>
      </c>
      <c r="D34" t="s">
        <v>105</v>
      </c>
      <c r="E34" t="s">
        <v>20</v>
      </c>
      <c r="F34" t="s">
        <v>106</v>
      </c>
      <c r="G34" t="s">
        <v>107</v>
      </c>
      <c r="H34" s="1">
        <v>28500000</v>
      </c>
      <c r="I34" s="1">
        <v>28500000</v>
      </c>
      <c r="J34">
        <v>10</v>
      </c>
      <c r="K34">
        <v>10</v>
      </c>
      <c r="L34" t="s">
        <v>108</v>
      </c>
      <c r="M34" t="s">
        <v>72</v>
      </c>
      <c r="N34" s="1">
        <v>5000</v>
      </c>
      <c r="O34" s="1">
        <v>285000000</v>
      </c>
      <c r="P34" s="1">
        <v>8305</v>
      </c>
      <c r="Q34">
        <v>68.63</v>
      </c>
    </row>
    <row r="35" spans="1:17">
      <c r="A35">
        <v>34</v>
      </c>
      <c r="B35" t="s">
        <v>107</v>
      </c>
      <c r="C35" t="s">
        <v>109</v>
      </c>
      <c r="D35">
        <v>6655</v>
      </c>
      <c r="E35" t="s">
        <v>61</v>
      </c>
      <c r="F35" t="s">
        <v>110</v>
      </c>
      <c r="G35" t="s">
        <v>106</v>
      </c>
      <c r="H35" s="1">
        <v>1132000</v>
      </c>
      <c r="I35" s="1">
        <v>1132000</v>
      </c>
      <c r="J35">
        <v>60.32</v>
      </c>
      <c r="K35">
        <v>60.32</v>
      </c>
      <c r="L35" t="s">
        <v>91</v>
      </c>
      <c r="M35" t="s">
        <v>38</v>
      </c>
      <c r="N35" s="1">
        <v>1000</v>
      </c>
      <c r="O35" s="1">
        <v>68282240</v>
      </c>
      <c r="P35" s="1">
        <v>75168</v>
      </c>
      <c r="Q35">
        <v>1.5</v>
      </c>
    </row>
    <row r="36" spans="1:17">
      <c r="A36">
        <v>35</v>
      </c>
      <c r="B36" t="s">
        <v>107</v>
      </c>
      <c r="C36" t="s">
        <v>111</v>
      </c>
      <c r="D36">
        <v>6674</v>
      </c>
      <c r="E36" t="s">
        <v>61</v>
      </c>
      <c r="F36" t="s">
        <v>110</v>
      </c>
      <c r="G36" t="s">
        <v>106</v>
      </c>
      <c r="H36" s="1">
        <v>1539000</v>
      </c>
      <c r="I36" s="1">
        <v>1539000</v>
      </c>
      <c r="J36">
        <v>30.84</v>
      </c>
      <c r="K36">
        <v>30.84</v>
      </c>
      <c r="L36" t="s">
        <v>91</v>
      </c>
      <c r="M36" t="s">
        <v>50</v>
      </c>
      <c r="N36" s="1">
        <v>1000</v>
      </c>
      <c r="O36" s="1">
        <v>47462760</v>
      </c>
      <c r="P36" s="1">
        <v>72422</v>
      </c>
      <c r="Q36">
        <v>2.12</v>
      </c>
    </row>
    <row r="37" spans="1:17">
      <c r="A37">
        <v>36</v>
      </c>
      <c r="B37" t="s">
        <v>107</v>
      </c>
      <c r="C37" t="s">
        <v>112</v>
      </c>
      <c r="D37">
        <v>2603</v>
      </c>
      <c r="E37" t="s">
        <v>20</v>
      </c>
      <c r="F37" t="s">
        <v>110</v>
      </c>
      <c r="G37" t="s">
        <v>106</v>
      </c>
      <c r="H37" s="1">
        <v>27000000</v>
      </c>
      <c r="I37" s="1">
        <v>27000000</v>
      </c>
      <c r="J37">
        <v>10.7</v>
      </c>
      <c r="K37">
        <v>10.7</v>
      </c>
      <c r="L37" t="s">
        <v>78</v>
      </c>
      <c r="M37" t="s">
        <v>68</v>
      </c>
      <c r="N37" s="1">
        <v>5000</v>
      </c>
      <c r="O37" s="1">
        <v>288900000</v>
      </c>
      <c r="P37" s="1">
        <v>83071</v>
      </c>
      <c r="Q37">
        <v>6.5</v>
      </c>
    </row>
    <row r="38" spans="1:17">
      <c r="A38">
        <v>37</v>
      </c>
      <c r="B38" t="s">
        <v>107</v>
      </c>
      <c r="C38" t="s">
        <v>113</v>
      </c>
      <c r="D38">
        <v>4766</v>
      </c>
      <c r="E38" t="s">
        <v>61</v>
      </c>
      <c r="F38" t="s">
        <v>110</v>
      </c>
      <c r="G38" t="s">
        <v>106</v>
      </c>
      <c r="H38" s="1">
        <v>3554000</v>
      </c>
      <c r="I38" s="1">
        <v>3554000</v>
      </c>
      <c r="J38">
        <v>76.8</v>
      </c>
      <c r="K38">
        <v>76.8</v>
      </c>
      <c r="L38" t="s">
        <v>91</v>
      </c>
      <c r="M38" t="s">
        <v>63</v>
      </c>
      <c r="N38" s="1">
        <v>1000</v>
      </c>
      <c r="O38" s="1">
        <v>272947200</v>
      </c>
      <c r="P38" s="1">
        <v>114413</v>
      </c>
      <c r="Q38">
        <v>3.1</v>
      </c>
    </row>
    <row r="39" spans="1:17">
      <c r="A39">
        <v>38</v>
      </c>
      <c r="B39" t="s">
        <v>106</v>
      </c>
      <c r="C39" t="str">
        <f>"07央債甲11"</f>
        <v>07央債甲11</v>
      </c>
      <c r="D39" t="s">
        <v>114</v>
      </c>
      <c r="E39" t="s">
        <v>53</v>
      </c>
      <c r="F39" t="s">
        <v>115</v>
      </c>
      <c r="G39" t="s">
        <v>110</v>
      </c>
      <c r="H39" s="1">
        <v>120000</v>
      </c>
      <c r="I39" s="1">
        <v>120000</v>
      </c>
      <c r="J39">
        <v>99.81</v>
      </c>
      <c r="K39">
        <v>99.81</v>
      </c>
      <c r="L39" t="s">
        <v>97</v>
      </c>
      <c r="M39" t="s">
        <v>56</v>
      </c>
      <c r="N39" s="1">
        <v>2000</v>
      </c>
      <c r="O39" s="1">
        <v>11977200</v>
      </c>
      <c r="P39">
        <v>0</v>
      </c>
      <c r="Q39">
        <v>0</v>
      </c>
    </row>
    <row r="40" spans="1:17">
      <c r="A40">
        <v>39</v>
      </c>
      <c r="B40" t="s">
        <v>106</v>
      </c>
      <c r="C40" t="str">
        <f>"07央債甲11"</f>
        <v>07央債甲11</v>
      </c>
      <c r="D40" t="s">
        <v>116</v>
      </c>
      <c r="E40" t="s">
        <v>53</v>
      </c>
      <c r="F40" t="s">
        <v>115</v>
      </c>
      <c r="G40" t="s">
        <v>110</v>
      </c>
      <c r="H40" s="1">
        <v>80000</v>
      </c>
      <c r="I40" s="1">
        <v>80000</v>
      </c>
      <c r="J40">
        <v>99.81</v>
      </c>
      <c r="K40">
        <v>99.81</v>
      </c>
      <c r="L40" t="s">
        <v>97</v>
      </c>
      <c r="M40" t="s">
        <v>56</v>
      </c>
      <c r="N40" s="1">
        <v>1000</v>
      </c>
      <c r="O40" s="1">
        <v>7984800</v>
      </c>
      <c r="P40">
        <v>0</v>
      </c>
      <c r="Q40">
        <v>0</v>
      </c>
    </row>
    <row r="41" spans="1:17">
      <c r="A41">
        <v>40</v>
      </c>
      <c r="B41" t="s">
        <v>106</v>
      </c>
      <c r="C41" t="str">
        <f>"07央債甲11"</f>
        <v>07央債甲11</v>
      </c>
      <c r="D41" t="s">
        <v>117</v>
      </c>
      <c r="E41" t="s">
        <v>53</v>
      </c>
      <c r="F41" t="s">
        <v>115</v>
      </c>
      <c r="G41" t="s">
        <v>110</v>
      </c>
      <c r="H41" s="1">
        <v>900000</v>
      </c>
      <c r="I41" s="1">
        <v>900000</v>
      </c>
      <c r="J41">
        <v>99.81</v>
      </c>
      <c r="K41">
        <v>99.81</v>
      </c>
      <c r="L41" t="s">
        <v>97</v>
      </c>
      <c r="M41" t="s">
        <v>56</v>
      </c>
      <c r="N41" s="1">
        <v>15000</v>
      </c>
      <c r="O41" s="1">
        <v>89829000</v>
      </c>
      <c r="P41">
        <v>0</v>
      </c>
      <c r="Q41">
        <v>0</v>
      </c>
    </row>
    <row r="42" spans="1:17">
      <c r="A42">
        <v>41</v>
      </c>
      <c r="B42" t="s">
        <v>106</v>
      </c>
      <c r="C42" t="str">
        <f>"07央債甲11"</f>
        <v>07央債甲11</v>
      </c>
      <c r="D42" t="s">
        <v>118</v>
      </c>
      <c r="E42" t="s">
        <v>53</v>
      </c>
      <c r="F42" t="s">
        <v>115</v>
      </c>
      <c r="G42" t="s">
        <v>110</v>
      </c>
      <c r="H42" s="1">
        <v>600000</v>
      </c>
      <c r="I42" s="1">
        <v>600000</v>
      </c>
      <c r="J42">
        <v>99.81</v>
      </c>
      <c r="K42">
        <v>99.81</v>
      </c>
      <c r="L42" t="s">
        <v>97</v>
      </c>
      <c r="M42" t="s">
        <v>56</v>
      </c>
      <c r="N42" s="1">
        <v>10000</v>
      </c>
      <c r="O42" s="1">
        <v>59886000</v>
      </c>
      <c r="P42">
        <v>0</v>
      </c>
      <c r="Q42">
        <v>0</v>
      </c>
    </row>
    <row r="43" spans="1:17">
      <c r="A43">
        <v>42</v>
      </c>
      <c r="B43" t="s">
        <v>106</v>
      </c>
      <c r="C43" t="str">
        <f>"07央債甲11"</f>
        <v>07央債甲11</v>
      </c>
      <c r="D43" t="s">
        <v>119</v>
      </c>
      <c r="E43" t="s">
        <v>53</v>
      </c>
      <c r="F43" t="s">
        <v>115</v>
      </c>
      <c r="G43" t="s">
        <v>110</v>
      </c>
      <c r="H43" s="1">
        <v>300000</v>
      </c>
      <c r="I43" s="1">
        <v>300000</v>
      </c>
      <c r="J43">
        <v>99.81</v>
      </c>
      <c r="K43">
        <v>99.81</v>
      </c>
      <c r="L43" t="s">
        <v>97</v>
      </c>
      <c r="M43" t="s">
        <v>56</v>
      </c>
      <c r="N43" s="1">
        <v>5000</v>
      </c>
      <c r="O43" s="1">
        <v>29943000</v>
      </c>
      <c r="P43">
        <v>0</v>
      </c>
      <c r="Q43">
        <v>0</v>
      </c>
    </row>
    <row r="44" spans="1:17">
      <c r="A44">
        <v>43</v>
      </c>
      <c r="B44" t="s">
        <v>120</v>
      </c>
      <c r="C44" t="s">
        <v>121</v>
      </c>
      <c r="D44">
        <v>3178</v>
      </c>
      <c r="E44" t="s">
        <v>43</v>
      </c>
      <c r="F44" t="s">
        <v>122</v>
      </c>
      <c r="G44" t="s">
        <v>123</v>
      </c>
      <c r="H44" s="1">
        <v>1001000</v>
      </c>
      <c r="I44" s="1">
        <v>1001000</v>
      </c>
      <c r="J44">
        <v>29.63</v>
      </c>
      <c r="K44">
        <v>29.63</v>
      </c>
      <c r="L44" t="s">
        <v>124</v>
      </c>
      <c r="M44" t="s">
        <v>79</v>
      </c>
      <c r="N44" s="1">
        <v>1000</v>
      </c>
      <c r="O44" s="1">
        <v>29659630</v>
      </c>
      <c r="P44" s="1">
        <v>13945</v>
      </c>
      <c r="Q44">
        <v>7.17</v>
      </c>
    </row>
    <row r="45" spans="1:17">
      <c r="A45">
        <v>44</v>
      </c>
      <c r="B45" t="s">
        <v>120</v>
      </c>
      <c r="C45" t="s">
        <v>125</v>
      </c>
      <c r="D45">
        <v>6666</v>
      </c>
      <c r="E45" t="s">
        <v>35</v>
      </c>
      <c r="F45" t="s">
        <v>122</v>
      </c>
      <c r="G45" t="s">
        <v>123</v>
      </c>
      <c r="H45" s="1">
        <v>432000</v>
      </c>
      <c r="I45" s="1">
        <v>1512000</v>
      </c>
      <c r="J45">
        <v>110</v>
      </c>
      <c r="K45">
        <v>105</v>
      </c>
      <c r="L45" t="s">
        <v>124</v>
      </c>
      <c r="M45" t="s">
        <v>68</v>
      </c>
      <c r="N45" s="1">
        <v>1000</v>
      </c>
      <c r="O45" s="1">
        <v>158760000</v>
      </c>
      <c r="P45" s="1">
        <v>21968</v>
      </c>
      <c r="Q45">
        <v>6.88</v>
      </c>
    </row>
    <row r="46" spans="1:17">
      <c r="A46">
        <v>45</v>
      </c>
      <c r="B46" t="s">
        <v>126</v>
      </c>
      <c r="C46" t="s">
        <v>127</v>
      </c>
      <c r="D46">
        <v>3632</v>
      </c>
      <c r="E46" t="s">
        <v>47</v>
      </c>
      <c r="F46" t="s">
        <v>128</v>
      </c>
      <c r="G46" t="s">
        <v>129</v>
      </c>
      <c r="H46" s="1">
        <v>927000</v>
      </c>
      <c r="I46" s="1">
        <v>927000</v>
      </c>
      <c r="J46">
        <v>10</v>
      </c>
      <c r="K46">
        <v>10</v>
      </c>
      <c r="L46" t="s">
        <v>110</v>
      </c>
      <c r="M46" t="s">
        <v>63</v>
      </c>
      <c r="N46" s="1">
        <v>1000</v>
      </c>
      <c r="O46" s="1">
        <v>9270000</v>
      </c>
      <c r="P46" s="1">
        <v>14050</v>
      </c>
      <c r="Q46">
        <v>6.59</v>
      </c>
    </row>
    <row r="47" spans="1:17">
      <c r="A47">
        <v>46</v>
      </c>
      <c r="B47" t="s">
        <v>122</v>
      </c>
      <c r="C47" t="s">
        <v>130</v>
      </c>
      <c r="D47">
        <v>6667</v>
      </c>
      <c r="E47" t="s">
        <v>43</v>
      </c>
      <c r="F47" t="s">
        <v>131</v>
      </c>
      <c r="G47" t="s">
        <v>132</v>
      </c>
      <c r="H47" s="1">
        <v>635000</v>
      </c>
      <c r="I47" s="1">
        <v>635000</v>
      </c>
      <c r="J47">
        <v>37.020000000000003</v>
      </c>
      <c r="K47">
        <v>37.020000000000003</v>
      </c>
      <c r="L47" t="s">
        <v>120</v>
      </c>
      <c r="M47" t="s">
        <v>79</v>
      </c>
      <c r="N47" s="1">
        <v>1000</v>
      </c>
      <c r="O47" s="1">
        <v>23507700</v>
      </c>
      <c r="P47" s="1">
        <v>35356</v>
      </c>
      <c r="Q47">
        <v>1.79</v>
      </c>
    </row>
    <row r="48" spans="1:17">
      <c r="A48">
        <v>47</v>
      </c>
      <c r="B48" t="s">
        <v>129</v>
      </c>
      <c r="C48" t="str">
        <f>"07央債甲10"</f>
        <v>07央債甲10</v>
      </c>
      <c r="D48" t="s">
        <v>133</v>
      </c>
      <c r="E48" t="s">
        <v>53</v>
      </c>
      <c r="F48" t="s">
        <v>134</v>
      </c>
      <c r="G48" t="s">
        <v>128</v>
      </c>
      <c r="H48" s="1">
        <v>120000</v>
      </c>
      <c r="I48" s="1">
        <v>120000</v>
      </c>
      <c r="J48">
        <v>99.367000000000004</v>
      </c>
      <c r="K48">
        <v>99.367000000000004</v>
      </c>
      <c r="L48" t="s">
        <v>123</v>
      </c>
      <c r="M48" t="s">
        <v>56</v>
      </c>
      <c r="N48" s="1">
        <v>2000</v>
      </c>
      <c r="O48" s="1">
        <v>11924040</v>
      </c>
      <c r="P48">
        <v>0</v>
      </c>
      <c r="Q48">
        <v>0</v>
      </c>
    </row>
    <row r="49" spans="1:17">
      <c r="A49">
        <v>48</v>
      </c>
      <c r="B49" t="s">
        <v>129</v>
      </c>
      <c r="C49" t="str">
        <f>"07央債甲10"</f>
        <v>07央債甲10</v>
      </c>
      <c r="D49" t="s">
        <v>135</v>
      </c>
      <c r="E49" t="s">
        <v>53</v>
      </c>
      <c r="F49" t="s">
        <v>134</v>
      </c>
      <c r="G49" t="s">
        <v>128</v>
      </c>
      <c r="H49" s="1">
        <v>600000</v>
      </c>
      <c r="I49" s="1">
        <v>600000</v>
      </c>
      <c r="J49">
        <v>99.367000000000004</v>
      </c>
      <c r="K49">
        <v>99.367000000000004</v>
      </c>
      <c r="L49" t="s">
        <v>123</v>
      </c>
      <c r="M49" t="s">
        <v>56</v>
      </c>
      <c r="N49" s="1">
        <v>10000</v>
      </c>
      <c r="O49" s="1">
        <v>59620200</v>
      </c>
      <c r="P49">
        <v>0</v>
      </c>
      <c r="Q49">
        <v>0</v>
      </c>
    </row>
    <row r="50" spans="1:17">
      <c r="A50">
        <v>49</v>
      </c>
      <c r="B50" t="s">
        <v>129</v>
      </c>
      <c r="C50" t="str">
        <f>"07央債甲10"</f>
        <v>07央債甲10</v>
      </c>
      <c r="D50" t="s">
        <v>136</v>
      </c>
      <c r="E50" t="s">
        <v>53</v>
      </c>
      <c r="F50" t="s">
        <v>134</v>
      </c>
      <c r="G50" t="s">
        <v>128</v>
      </c>
      <c r="H50" s="1">
        <v>300000</v>
      </c>
      <c r="I50" s="1">
        <v>300000</v>
      </c>
      <c r="J50">
        <v>99.367000000000004</v>
      </c>
      <c r="K50">
        <v>99.367000000000004</v>
      </c>
      <c r="L50" t="s">
        <v>123</v>
      </c>
      <c r="M50" t="s">
        <v>56</v>
      </c>
      <c r="N50" s="1">
        <v>5000</v>
      </c>
      <c r="O50" s="1">
        <v>29810100</v>
      </c>
      <c r="P50">
        <v>0</v>
      </c>
      <c r="Q50">
        <v>0</v>
      </c>
    </row>
    <row r="51" spans="1:17">
      <c r="A51">
        <v>50</v>
      </c>
      <c r="B51" t="s">
        <v>129</v>
      </c>
      <c r="C51" t="str">
        <f>"07央債甲10"</f>
        <v>07央債甲10</v>
      </c>
      <c r="D51" t="s">
        <v>137</v>
      </c>
      <c r="E51" t="s">
        <v>53</v>
      </c>
      <c r="F51" t="s">
        <v>134</v>
      </c>
      <c r="G51" t="s">
        <v>128</v>
      </c>
      <c r="H51" s="1">
        <v>900000</v>
      </c>
      <c r="I51" s="1">
        <v>900000</v>
      </c>
      <c r="J51">
        <v>99.367000000000004</v>
      </c>
      <c r="K51">
        <v>99.367000000000004</v>
      </c>
      <c r="L51" t="s">
        <v>123</v>
      </c>
      <c r="M51" t="s">
        <v>56</v>
      </c>
      <c r="N51" s="1">
        <v>15000</v>
      </c>
      <c r="O51" s="1">
        <v>89430300</v>
      </c>
      <c r="P51">
        <v>0</v>
      </c>
      <c r="Q51">
        <v>0</v>
      </c>
    </row>
    <row r="52" spans="1:17">
      <c r="A52">
        <v>51</v>
      </c>
      <c r="B52" t="s">
        <v>129</v>
      </c>
      <c r="C52" t="str">
        <f>"07央債甲10"</f>
        <v>07央債甲10</v>
      </c>
      <c r="D52" t="s">
        <v>138</v>
      </c>
      <c r="E52" t="s">
        <v>53</v>
      </c>
      <c r="F52" t="s">
        <v>134</v>
      </c>
      <c r="G52" t="s">
        <v>128</v>
      </c>
      <c r="H52" s="1">
        <v>80000</v>
      </c>
      <c r="I52" s="1">
        <v>80000</v>
      </c>
      <c r="J52">
        <v>99.367000000000004</v>
      </c>
      <c r="K52">
        <v>99.367000000000004</v>
      </c>
      <c r="L52" t="s">
        <v>123</v>
      </c>
      <c r="M52" t="s">
        <v>56</v>
      </c>
      <c r="N52" s="1">
        <v>1000</v>
      </c>
      <c r="O52" s="1">
        <v>7949360</v>
      </c>
      <c r="P52">
        <v>0</v>
      </c>
      <c r="Q52">
        <v>0</v>
      </c>
    </row>
    <row r="53" spans="1:17">
      <c r="A53">
        <v>52</v>
      </c>
      <c r="B53" t="s">
        <v>139</v>
      </c>
      <c r="C53" t="s">
        <v>140</v>
      </c>
      <c r="D53">
        <v>4767</v>
      </c>
      <c r="E53" t="s">
        <v>43</v>
      </c>
      <c r="F53" t="s">
        <v>141</v>
      </c>
      <c r="G53" t="s">
        <v>142</v>
      </c>
      <c r="H53" s="1">
        <v>565000</v>
      </c>
      <c r="I53" s="1">
        <v>565000</v>
      </c>
      <c r="J53">
        <v>18</v>
      </c>
      <c r="K53">
        <v>18</v>
      </c>
      <c r="L53" t="s">
        <v>134</v>
      </c>
      <c r="M53" t="s">
        <v>50</v>
      </c>
      <c r="N53" s="1">
        <v>1000</v>
      </c>
      <c r="O53" s="1">
        <v>10170000</v>
      </c>
      <c r="P53" s="1">
        <v>40096</v>
      </c>
      <c r="Q53">
        <v>1.4</v>
      </c>
    </row>
    <row r="54" spans="1:17">
      <c r="A54">
        <v>53</v>
      </c>
      <c r="B54" t="s">
        <v>141</v>
      </c>
      <c r="C54" t="s">
        <v>143</v>
      </c>
      <c r="D54">
        <v>6654</v>
      </c>
      <c r="E54" t="s">
        <v>43</v>
      </c>
      <c r="F54" t="s">
        <v>144</v>
      </c>
      <c r="G54" t="s">
        <v>145</v>
      </c>
      <c r="H54" s="1">
        <v>733000</v>
      </c>
      <c r="I54" s="1">
        <v>733000</v>
      </c>
      <c r="J54">
        <v>73.58</v>
      </c>
      <c r="K54">
        <v>73.58</v>
      </c>
      <c r="L54" t="s">
        <v>139</v>
      </c>
      <c r="M54" t="s">
        <v>41</v>
      </c>
      <c r="N54" s="1">
        <v>1000</v>
      </c>
      <c r="O54" s="1">
        <v>53934140</v>
      </c>
      <c r="P54" s="1">
        <v>22386</v>
      </c>
      <c r="Q54">
        <v>3.27</v>
      </c>
    </row>
    <row r="55" spans="1:17">
      <c r="A55">
        <v>54</v>
      </c>
      <c r="B55" t="s">
        <v>141</v>
      </c>
      <c r="C55" t="s">
        <v>146</v>
      </c>
      <c r="D55">
        <v>6640</v>
      </c>
      <c r="E55" t="s">
        <v>43</v>
      </c>
      <c r="F55" t="s">
        <v>144</v>
      </c>
      <c r="G55" t="s">
        <v>145</v>
      </c>
      <c r="H55" s="1">
        <v>435000</v>
      </c>
      <c r="I55" s="1">
        <v>435000</v>
      </c>
      <c r="J55">
        <v>37.5</v>
      </c>
      <c r="K55">
        <v>37.5</v>
      </c>
      <c r="L55" t="s">
        <v>139</v>
      </c>
      <c r="M55" t="s">
        <v>50</v>
      </c>
      <c r="N55" s="1">
        <v>1000</v>
      </c>
      <c r="O55" s="1">
        <v>16312500</v>
      </c>
      <c r="P55" s="1">
        <v>28159</v>
      </c>
      <c r="Q55">
        <v>1.54</v>
      </c>
    </row>
    <row r="56" spans="1:17">
      <c r="A56">
        <v>55</v>
      </c>
      <c r="B56" t="s">
        <v>145</v>
      </c>
      <c r="C56" t="s">
        <v>147</v>
      </c>
      <c r="D56">
        <v>5876</v>
      </c>
      <c r="E56" t="s">
        <v>61</v>
      </c>
      <c r="F56" t="s">
        <v>148</v>
      </c>
      <c r="G56" t="s">
        <v>144</v>
      </c>
      <c r="H56" s="1">
        <v>4000000</v>
      </c>
      <c r="I56" s="1">
        <v>4000000</v>
      </c>
      <c r="J56">
        <v>32.28</v>
      </c>
      <c r="K56">
        <v>32.28</v>
      </c>
      <c r="L56" t="s">
        <v>142</v>
      </c>
      <c r="M56" t="s">
        <v>149</v>
      </c>
      <c r="N56" s="1">
        <v>1000</v>
      </c>
      <c r="O56" s="1">
        <v>129120000</v>
      </c>
      <c r="P56" s="1">
        <v>109187</v>
      </c>
      <c r="Q56">
        <v>3.66</v>
      </c>
    </row>
    <row r="57" spans="1:17">
      <c r="A57">
        <v>56</v>
      </c>
      <c r="B57" t="s">
        <v>150</v>
      </c>
      <c r="C57" t="str">
        <f>"07央債甲09"</f>
        <v>07央債甲09</v>
      </c>
      <c r="D57" t="s">
        <v>151</v>
      </c>
      <c r="E57" t="s">
        <v>53</v>
      </c>
      <c r="F57" t="s">
        <v>152</v>
      </c>
      <c r="G57" t="s">
        <v>153</v>
      </c>
      <c r="H57" s="1">
        <v>1125000</v>
      </c>
      <c r="I57" s="1">
        <v>1125000</v>
      </c>
      <c r="J57">
        <v>99.525000000000006</v>
      </c>
      <c r="K57">
        <v>99.525000000000006</v>
      </c>
      <c r="L57" t="s">
        <v>141</v>
      </c>
      <c r="M57" t="s">
        <v>56</v>
      </c>
      <c r="N57" s="1">
        <v>15000</v>
      </c>
      <c r="O57" s="1">
        <v>111965625</v>
      </c>
      <c r="P57">
        <v>0</v>
      </c>
      <c r="Q57">
        <v>0</v>
      </c>
    </row>
    <row r="58" spans="1:17">
      <c r="A58">
        <v>57</v>
      </c>
      <c r="B58" t="s">
        <v>150</v>
      </c>
      <c r="C58" t="str">
        <f>"07央債甲09"</f>
        <v>07央債甲09</v>
      </c>
      <c r="D58" t="s">
        <v>154</v>
      </c>
      <c r="E58" t="s">
        <v>53</v>
      </c>
      <c r="F58" t="s">
        <v>152</v>
      </c>
      <c r="G58" t="s">
        <v>153</v>
      </c>
      <c r="H58" s="1">
        <v>150000</v>
      </c>
      <c r="I58" s="1">
        <v>150000</v>
      </c>
      <c r="J58">
        <v>99.525000000000006</v>
      </c>
      <c r="K58">
        <v>99.525000000000006</v>
      </c>
      <c r="L58" t="s">
        <v>141</v>
      </c>
      <c r="M58" t="s">
        <v>56</v>
      </c>
      <c r="N58" s="1">
        <v>2000</v>
      </c>
      <c r="O58" s="1">
        <v>14928750</v>
      </c>
      <c r="P58">
        <v>0</v>
      </c>
      <c r="Q58">
        <v>0</v>
      </c>
    </row>
    <row r="59" spans="1:17">
      <c r="A59">
        <v>58</v>
      </c>
      <c r="B59" t="s">
        <v>150</v>
      </c>
      <c r="C59" t="str">
        <f>"07央債甲09"</f>
        <v>07央債甲09</v>
      </c>
      <c r="D59" t="s">
        <v>155</v>
      </c>
      <c r="E59" t="s">
        <v>53</v>
      </c>
      <c r="F59" t="s">
        <v>152</v>
      </c>
      <c r="G59" t="s">
        <v>153</v>
      </c>
      <c r="H59" s="1">
        <v>100000</v>
      </c>
      <c r="I59" s="1">
        <v>100000</v>
      </c>
      <c r="J59">
        <v>99.525000000000006</v>
      </c>
      <c r="K59">
        <v>99.525000000000006</v>
      </c>
      <c r="L59" t="s">
        <v>141</v>
      </c>
      <c r="M59" t="s">
        <v>56</v>
      </c>
      <c r="N59" s="1">
        <v>1000</v>
      </c>
      <c r="O59" s="1">
        <v>9952500</v>
      </c>
      <c r="P59">
        <v>0</v>
      </c>
      <c r="Q59">
        <v>0</v>
      </c>
    </row>
    <row r="60" spans="1:17">
      <c r="A60">
        <v>59</v>
      </c>
      <c r="B60" t="s">
        <v>150</v>
      </c>
      <c r="C60" t="str">
        <f>"07央債甲09"</f>
        <v>07央債甲09</v>
      </c>
      <c r="D60" t="s">
        <v>156</v>
      </c>
      <c r="E60" t="s">
        <v>53</v>
      </c>
      <c r="F60" t="s">
        <v>152</v>
      </c>
      <c r="G60" t="s">
        <v>153</v>
      </c>
      <c r="H60" s="1">
        <v>750000</v>
      </c>
      <c r="I60" s="1">
        <v>750000</v>
      </c>
      <c r="J60">
        <v>99.525000000000006</v>
      </c>
      <c r="K60">
        <v>99.525000000000006</v>
      </c>
      <c r="L60" t="s">
        <v>141</v>
      </c>
      <c r="M60" t="s">
        <v>56</v>
      </c>
      <c r="N60" s="1">
        <v>10000</v>
      </c>
      <c r="O60" s="1">
        <v>74643750</v>
      </c>
      <c r="P60">
        <v>0</v>
      </c>
      <c r="Q60">
        <v>0</v>
      </c>
    </row>
    <row r="61" spans="1:17">
      <c r="A61">
        <v>60</v>
      </c>
      <c r="B61" t="s">
        <v>150</v>
      </c>
      <c r="C61" t="str">
        <f>"07央債甲09"</f>
        <v>07央債甲09</v>
      </c>
      <c r="D61" t="s">
        <v>157</v>
      </c>
      <c r="E61" t="s">
        <v>53</v>
      </c>
      <c r="F61" t="s">
        <v>152</v>
      </c>
      <c r="G61" t="s">
        <v>153</v>
      </c>
      <c r="H61" s="1">
        <v>375000</v>
      </c>
      <c r="I61" s="1">
        <v>375000</v>
      </c>
      <c r="J61">
        <v>99.525000000000006</v>
      </c>
      <c r="K61">
        <v>99.525000000000006</v>
      </c>
      <c r="L61" t="s">
        <v>141</v>
      </c>
      <c r="M61" t="s">
        <v>56</v>
      </c>
      <c r="N61" s="1">
        <v>5000</v>
      </c>
      <c r="O61" s="1">
        <v>37321875</v>
      </c>
      <c r="P61">
        <v>0</v>
      </c>
      <c r="Q61">
        <v>0</v>
      </c>
    </row>
    <row r="62" spans="1:17">
      <c r="A62">
        <v>61</v>
      </c>
      <c r="B62" t="s">
        <v>144</v>
      </c>
      <c r="C62" t="s">
        <v>158</v>
      </c>
      <c r="D62" t="s">
        <v>159</v>
      </c>
      <c r="E62" t="s">
        <v>20</v>
      </c>
      <c r="F62" t="s">
        <v>160</v>
      </c>
      <c r="G62" t="s">
        <v>148</v>
      </c>
      <c r="H62" s="1">
        <v>9500000</v>
      </c>
      <c r="I62" s="1">
        <v>9500000</v>
      </c>
      <c r="J62">
        <v>50</v>
      </c>
      <c r="K62">
        <v>50</v>
      </c>
      <c r="L62" t="s">
        <v>106</v>
      </c>
      <c r="M62" t="s">
        <v>50</v>
      </c>
      <c r="N62" s="1">
        <v>1000</v>
      </c>
      <c r="O62" s="1">
        <v>475000000</v>
      </c>
      <c r="P62" s="1">
        <v>9999</v>
      </c>
      <c r="Q62">
        <v>95</v>
      </c>
    </row>
    <row r="63" spans="1:17">
      <c r="A63">
        <v>62</v>
      </c>
      <c r="B63" t="s">
        <v>144</v>
      </c>
      <c r="C63" t="s">
        <v>161</v>
      </c>
      <c r="D63">
        <v>4413</v>
      </c>
      <c r="E63" t="s">
        <v>47</v>
      </c>
      <c r="F63" t="s">
        <v>160</v>
      </c>
      <c r="G63" t="s">
        <v>148</v>
      </c>
      <c r="H63" s="1">
        <v>720000</v>
      </c>
      <c r="I63" s="1">
        <v>720000</v>
      </c>
      <c r="J63">
        <v>12.5</v>
      </c>
      <c r="K63">
        <v>12.5</v>
      </c>
      <c r="L63" t="s">
        <v>142</v>
      </c>
      <c r="M63" t="s">
        <v>41</v>
      </c>
      <c r="N63" s="1">
        <v>1000</v>
      </c>
      <c r="O63" s="1">
        <v>9000000</v>
      </c>
      <c r="P63" s="1">
        <v>5779</v>
      </c>
      <c r="Q63">
        <v>12.45</v>
      </c>
    </row>
    <row r="64" spans="1:17">
      <c r="A64">
        <v>63</v>
      </c>
      <c r="B64" t="s">
        <v>144</v>
      </c>
      <c r="C64" t="s">
        <v>162</v>
      </c>
      <c r="D64">
        <v>4961</v>
      </c>
      <c r="E64" t="s">
        <v>61</v>
      </c>
      <c r="F64" t="s">
        <v>160</v>
      </c>
      <c r="G64" t="s">
        <v>148</v>
      </c>
      <c r="H64" s="1">
        <v>3213000</v>
      </c>
      <c r="I64" s="1">
        <v>3213000</v>
      </c>
      <c r="J64">
        <v>33</v>
      </c>
      <c r="K64">
        <v>33</v>
      </c>
      <c r="L64" t="s">
        <v>141</v>
      </c>
      <c r="M64" t="s">
        <v>92</v>
      </c>
      <c r="N64" s="1">
        <v>1000</v>
      </c>
      <c r="O64" s="1">
        <v>106029000</v>
      </c>
      <c r="P64" s="1">
        <v>117589</v>
      </c>
      <c r="Q64">
        <v>2.73</v>
      </c>
    </row>
    <row r="65" spans="1:17">
      <c r="A65">
        <v>64</v>
      </c>
      <c r="B65" t="s">
        <v>153</v>
      </c>
      <c r="C65" t="s">
        <v>163</v>
      </c>
      <c r="D65">
        <v>2104</v>
      </c>
      <c r="E65" t="s">
        <v>20</v>
      </c>
      <c r="F65" t="s">
        <v>152</v>
      </c>
      <c r="G65" t="s">
        <v>164</v>
      </c>
      <c r="H65" s="1">
        <v>15734000</v>
      </c>
      <c r="I65" s="1">
        <v>15734000</v>
      </c>
      <c r="J65">
        <v>38</v>
      </c>
      <c r="K65">
        <v>38</v>
      </c>
      <c r="L65" t="s">
        <v>165</v>
      </c>
      <c r="M65" t="s">
        <v>72</v>
      </c>
      <c r="N65" s="1">
        <v>2000</v>
      </c>
      <c r="O65" s="1">
        <v>597892000</v>
      </c>
      <c r="P65" s="1">
        <v>10723</v>
      </c>
      <c r="Q65">
        <v>73.36</v>
      </c>
    </row>
    <row r="66" spans="1:17">
      <c r="A66">
        <v>65</v>
      </c>
      <c r="B66" t="s">
        <v>153</v>
      </c>
      <c r="C66" t="s">
        <v>166</v>
      </c>
      <c r="D66">
        <v>2027</v>
      </c>
      <c r="E66" t="s">
        <v>20</v>
      </c>
      <c r="F66" t="s">
        <v>152</v>
      </c>
      <c r="G66" t="s">
        <v>164</v>
      </c>
      <c r="H66" s="1">
        <v>21250000</v>
      </c>
      <c r="I66" s="1">
        <v>21250000</v>
      </c>
      <c r="J66">
        <v>42</v>
      </c>
      <c r="K66">
        <v>42</v>
      </c>
      <c r="L66" t="s">
        <v>165</v>
      </c>
      <c r="M66" t="s">
        <v>167</v>
      </c>
      <c r="N66" s="1">
        <v>2000</v>
      </c>
      <c r="O66" s="1">
        <v>892500000</v>
      </c>
      <c r="P66" s="1">
        <v>173366</v>
      </c>
      <c r="Q66">
        <v>6.12</v>
      </c>
    </row>
    <row r="67" spans="1:17">
      <c r="A67">
        <v>66</v>
      </c>
      <c r="B67" t="s">
        <v>148</v>
      </c>
      <c r="C67" t="s">
        <v>168</v>
      </c>
      <c r="D67">
        <v>4144</v>
      </c>
      <c r="E67" t="s">
        <v>169</v>
      </c>
      <c r="F67" t="s">
        <v>170</v>
      </c>
      <c r="G67" t="s">
        <v>160</v>
      </c>
      <c r="H67" s="1">
        <v>1350000</v>
      </c>
      <c r="I67" s="1">
        <v>1350000</v>
      </c>
      <c r="J67">
        <v>30</v>
      </c>
      <c r="K67">
        <v>30</v>
      </c>
      <c r="L67" t="s">
        <v>141</v>
      </c>
      <c r="M67" t="s">
        <v>72</v>
      </c>
      <c r="N67" s="1">
        <v>2000</v>
      </c>
      <c r="O67" s="1">
        <v>40500000</v>
      </c>
      <c r="P67" s="1">
        <v>7225</v>
      </c>
      <c r="Q67">
        <v>9.34</v>
      </c>
    </row>
    <row r="68" spans="1:17">
      <c r="A68">
        <v>67</v>
      </c>
      <c r="B68" t="s">
        <v>171</v>
      </c>
      <c r="C68" t="s">
        <v>172</v>
      </c>
      <c r="D68">
        <v>4568</v>
      </c>
      <c r="E68" t="s">
        <v>43</v>
      </c>
      <c r="F68" t="s">
        <v>173</v>
      </c>
      <c r="G68" t="s">
        <v>174</v>
      </c>
      <c r="H68" s="1">
        <v>569000</v>
      </c>
      <c r="I68" s="1">
        <v>569000</v>
      </c>
      <c r="J68">
        <v>75</v>
      </c>
      <c r="K68">
        <v>75</v>
      </c>
      <c r="L68" t="s">
        <v>152</v>
      </c>
      <c r="M68" t="s">
        <v>68</v>
      </c>
      <c r="N68" s="1">
        <v>1000</v>
      </c>
      <c r="O68" s="1">
        <v>42675000</v>
      </c>
      <c r="P68" s="1">
        <v>115854</v>
      </c>
      <c r="Q68">
        <v>0.49</v>
      </c>
    </row>
    <row r="69" spans="1:17">
      <c r="A69">
        <v>68</v>
      </c>
      <c r="B69" t="s">
        <v>174</v>
      </c>
      <c r="C69" t="str">
        <f>"07央債甲07"</f>
        <v>07央債甲07</v>
      </c>
      <c r="D69" t="s">
        <v>175</v>
      </c>
      <c r="E69" t="s">
        <v>53</v>
      </c>
      <c r="F69" t="s">
        <v>176</v>
      </c>
      <c r="G69" t="s">
        <v>173</v>
      </c>
      <c r="H69" s="1">
        <v>600000</v>
      </c>
      <c r="I69" s="1">
        <v>600000</v>
      </c>
      <c r="J69">
        <v>99.397000000000006</v>
      </c>
      <c r="K69">
        <v>99.397000000000006</v>
      </c>
      <c r="L69" t="s">
        <v>177</v>
      </c>
      <c r="M69" t="s">
        <v>56</v>
      </c>
      <c r="N69" s="1">
        <v>10000</v>
      </c>
      <c r="O69" s="1">
        <v>59638200</v>
      </c>
      <c r="P69">
        <v>0</v>
      </c>
      <c r="Q69">
        <v>0</v>
      </c>
    </row>
    <row r="70" spans="1:17">
      <c r="A70">
        <v>69</v>
      </c>
      <c r="B70" t="s">
        <v>174</v>
      </c>
      <c r="C70" t="str">
        <f>"07央債甲07"</f>
        <v>07央債甲07</v>
      </c>
      <c r="D70" t="s">
        <v>178</v>
      </c>
      <c r="E70" t="s">
        <v>53</v>
      </c>
      <c r="F70" t="s">
        <v>176</v>
      </c>
      <c r="G70" t="s">
        <v>173</v>
      </c>
      <c r="H70" s="1">
        <v>900000</v>
      </c>
      <c r="I70" s="1">
        <v>900000</v>
      </c>
      <c r="J70">
        <v>99.397000000000006</v>
      </c>
      <c r="K70">
        <v>99.397000000000006</v>
      </c>
      <c r="L70" t="s">
        <v>177</v>
      </c>
      <c r="M70" t="s">
        <v>56</v>
      </c>
      <c r="N70" s="1">
        <v>15000</v>
      </c>
      <c r="O70" s="1">
        <v>89457300</v>
      </c>
      <c r="P70">
        <v>0</v>
      </c>
      <c r="Q70">
        <v>0</v>
      </c>
    </row>
    <row r="71" spans="1:17">
      <c r="A71">
        <v>70</v>
      </c>
      <c r="B71" t="s">
        <v>174</v>
      </c>
      <c r="C71" t="str">
        <f>"07央債甲07"</f>
        <v>07央債甲07</v>
      </c>
      <c r="D71" t="s">
        <v>179</v>
      </c>
      <c r="E71" t="s">
        <v>53</v>
      </c>
      <c r="F71" t="s">
        <v>176</v>
      </c>
      <c r="G71" t="s">
        <v>173</v>
      </c>
      <c r="H71" s="1">
        <v>80000</v>
      </c>
      <c r="I71" s="1">
        <v>80000</v>
      </c>
      <c r="J71">
        <v>99.397000000000006</v>
      </c>
      <c r="K71">
        <v>99.397000000000006</v>
      </c>
      <c r="L71" t="s">
        <v>177</v>
      </c>
      <c r="M71" t="s">
        <v>56</v>
      </c>
      <c r="N71" s="1">
        <v>1000</v>
      </c>
      <c r="O71" s="1">
        <v>7951760</v>
      </c>
      <c r="P71">
        <v>0</v>
      </c>
      <c r="Q71">
        <v>0</v>
      </c>
    </row>
    <row r="72" spans="1:17">
      <c r="A72">
        <v>71</v>
      </c>
      <c r="B72" t="s">
        <v>174</v>
      </c>
      <c r="C72" t="str">
        <f>"07央債甲07"</f>
        <v>07央債甲07</v>
      </c>
      <c r="D72" t="s">
        <v>180</v>
      </c>
      <c r="E72" t="s">
        <v>53</v>
      </c>
      <c r="F72" t="s">
        <v>176</v>
      </c>
      <c r="G72" t="s">
        <v>173</v>
      </c>
      <c r="H72" s="1">
        <v>120000</v>
      </c>
      <c r="I72" s="1">
        <v>120000</v>
      </c>
      <c r="J72">
        <v>99.397000000000006</v>
      </c>
      <c r="K72">
        <v>99.397000000000006</v>
      </c>
      <c r="L72" t="s">
        <v>177</v>
      </c>
      <c r="M72" t="s">
        <v>56</v>
      </c>
      <c r="N72" s="1">
        <v>2000</v>
      </c>
      <c r="O72" s="1">
        <v>11927640</v>
      </c>
      <c r="P72">
        <v>0</v>
      </c>
      <c r="Q72">
        <v>0</v>
      </c>
    </row>
    <row r="73" spans="1:17">
      <c r="A73">
        <v>72</v>
      </c>
      <c r="B73" t="s">
        <v>174</v>
      </c>
      <c r="C73" t="str">
        <f>"07央債甲07"</f>
        <v>07央債甲07</v>
      </c>
      <c r="D73" t="s">
        <v>181</v>
      </c>
      <c r="E73" t="s">
        <v>53</v>
      </c>
      <c r="F73" t="s">
        <v>176</v>
      </c>
      <c r="G73" t="s">
        <v>173</v>
      </c>
      <c r="H73" s="1">
        <v>300000</v>
      </c>
      <c r="I73" s="1">
        <v>300000</v>
      </c>
      <c r="J73">
        <v>99.397000000000006</v>
      </c>
      <c r="K73">
        <v>99.397000000000006</v>
      </c>
      <c r="L73" t="s">
        <v>177</v>
      </c>
      <c r="M73" t="s">
        <v>56</v>
      </c>
      <c r="N73" s="1">
        <v>5000</v>
      </c>
      <c r="O73" s="1">
        <v>29819100</v>
      </c>
      <c r="P73">
        <v>0</v>
      </c>
      <c r="Q73">
        <v>0</v>
      </c>
    </row>
    <row r="74" spans="1:17">
      <c r="A74">
        <v>73</v>
      </c>
      <c r="B74" t="s">
        <v>173</v>
      </c>
      <c r="C74" t="s">
        <v>182</v>
      </c>
      <c r="D74">
        <v>3562</v>
      </c>
      <c r="E74" t="s">
        <v>47</v>
      </c>
      <c r="F74" t="s">
        <v>176</v>
      </c>
      <c r="G74" t="s">
        <v>183</v>
      </c>
      <c r="H74" s="1">
        <v>1800000</v>
      </c>
      <c r="I74" s="1">
        <v>1800000</v>
      </c>
      <c r="J74">
        <v>12.85</v>
      </c>
      <c r="K74">
        <v>12.85</v>
      </c>
      <c r="L74" t="s">
        <v>184</v>
      </c>
      <c r="M74" t="s">
        <v>79</v>
      </c>
      <c r="N74" s="1">
        <v>1000</v>
      </c>
      <c r="O74" s="1">
        <v>23130000</v>
      </c>
      <c r="P74" s="1">
        <v>1931</v>
      </c>
      <c r="Q74">
        <v>93.21</v>
      </c>
    </row>
    <row r="75" spans="1:17">
      <c r="A75">
        <v>74</v>
      </c>
      <c r="B75" t="s">
        <v>185</v>
      </c>
      <c r="C75" t="s">
        <v>186</v>
      </c>
      <c r="D75">
        <v>2069</v>
      </c>
      <c r="E75" t="s">
        <v>20</v>
      </c>
      <c r="F75" t="s">
        <v>187</v>
      </c>
      <c r="G75" t="s">
        <v>188</v>
      </c>
      <c r="H75" s="1">
        <v>900000</v>
      </c>
      <c r="I75" s="1">
        <v>900000</v>
      </c>
      <c r="J75">
        <v>20</v>
      </c>
      <c r="K75">
        <v>20</v>
      </c>
      <c r="L75" t="s">
        <v>177</v>
      </c>
      <c r="M75" t="s">
        <v>41</v>
      </c>
      <c r="N75" s="1">
        <v>1000</v>
      </c>
      <c r="O75" s="1">
        <v>18000000</v>
      </c>
      <c r="P75" s="1">
        <v>33605</v>
      </c>
      <c r="Q75">
        <v>2.67</v>
      </c>
    </row>
    <row r="76" spans="1:17">
      <c r="A76">
        <v>75</v>
      </c>
      <c r="B76" t="s">
        <v>183</v>
      </c>
      <c r="C76" t="str">
        <f>"07央債甲08"</f>
        <v>07央債甲08</v>
      </c>
      <c r="D76" t="s">
        <v>189</v>
      </c>
      <c r="E76" t="s">
        <v>53</v>
      </c>
      <c r="F76" t="s">
        <v>190</v>
      </c>
      <c r="G76" t="s">
        <v>176</v>
      </c>
      <c r="H76" s="1">
        <v>900000</v>
      </c>
      <c r="I76" s="1">
        <v>900000</v>
      </c>
      <c r="J76">
        <v>99.503</v>
      </c>
      <c r="K76">
        <v>99.503</v>
      </c>
      <c r="L76" t="s">
        <v>191</v>
      </c>
      <c r="M76" t="s">
        <v>56</v>
      </c>
      <c r="N76" s="1">
        <v>15000</v>
      </c>
      <c r="O76" s="1">
        <v>89552700</v>
      </c>
      <c r="P76">
        <v>0</v>
      </c>
      <c r="Q76">
        <v>0</v>
      </c>
    </row>
    <row r="77" spans="1:17">
      <c r="A77">
        <v>76</v>
      </c>
      <c r="B77" t="s">
        <v>183</v>
      </c>
      <c r="C77" t="str">
        <f>"07央債甲08"</f>
        <v>07央債甲08</v>
      </c>
      <c r="D77" t="s">
        <v>192</v>
      </c>
      <c r="E77" t="s">
        <v>53</v>
      </c>
      <c r="F77" t="s">
        <v>190</v>
      </c>
      <c r="G77" t="s">
        <v>176</v>
      </c>
      <c r="H77" s="1">
        <v>300000</v>
      </c>
      <c r="I77" s="1">
        <v>300000</v>
      </c>
      <c r="J77">
        <v>99.503</v>
      </c>
      <c r="K77">
        <v>99.503</v>
      </c>
      <c r="L77" t="s">
        <v>191</v>
      </c>
      <c r="M77" t="s">
        <v>56</v>
      </c>
      <c r="N77" s="1">
        <v>5000</v>
      </c>
      <c r="O77" s="1">
        <v>29850900</v>
      </c>
      <c r="P77">
        <v>0</v>
      </c>
      <c r="Q77">
        <v>0</v>
      </c>
    </row>
    <row r="78" spans="1:17">
      <c r="A78">
        <v>77</v>
      </c>
      <c r="B78" t="s">
        <v>183</v>
      </c>
      <c r="C78" t="str">
        <f>"07央債甲08"</f>
        <v>07央債甲08</v>
      </c>
      <c r="D78" t="s">
        <v>193</v>
      </c>
      <c r="E78" t="s">
        <v>53</v>
      </c>
      <c r="F78" t="s">
        <v>190</v>
      </c>
      <c r="G78" t="s">
        <v>176</v>
      </c>
      <c r="H78" s="1">
        <v>80000</v>
      </c>
      <c r="I78" s="1">
        <v>80000</v>
      </c>
      <c r="J78">
        <v>99.503</v>
      </c>
      <c r="K78">
        <v>99.503</v>
      </c>
      <c r="L78" t="s">
        <v>191</v>
      </c>
      <c r="M78" t="s">
        <v>56</v>
      </c>
      <c r="N78" s="1">
        <v>1000</v>
      </c>
      <c r="O78" s="1">
        <v>7960240</v>
      </c>
      <c r="P78">
        <v>0</v>
      </c>
      <c r="Q78">
        <v>0</v>
      </c>
    </row>
    <row r="79" spans="1:17">
      <c r="A79">
        <v>78</v>
      </c>
      <c r="B79" t="s">
        <v>183</v>
      </c>
      <c r="C79" t="str">
        <f>"07央債甲08"</f>
        <v>07央債甲08</v>
      </c>
      <c r="D79" t="s">
        <v>194</v>
      </c>
      <c r="E79" t="s">
        <v>53</v>
      </c>
      <c r="F79" t="s">
        <v>190</v>
      </c>
      <c r="G79" t="s">
        <v>176</v>
      </c>
      <c r="H79" s="1">
        <v>120000</v>
      </c>
      <c r="I79" s="1">
        <v>120000</v>
      </c>
      <c r="J79">
        <v>99.503</v>
      </c>
      <c r="K79">
        <v>99.503</v>
      </c>
      <c r="L79" t="s">
        <v>191</v>
      </c>
      <c r="M79" t="s">
        <v>56</v>
      </c>
      <c r="N79" s="1">
        <v>2000</v>
      </c>
      <c r="O79" s="1">
        <v>11940360</v>
      </c>
      <c r="P79">
        <v>0</v>
      </c>
      <c r="Q79">
        <v>0</v>
      </c>
    </row>
    <row r="80" spans="1:17">
      <c r="A80">
        <v>79</v>
      </c>
      <c r="B80" t="s">
        <v>183</v>
      </c>
      <c r="C80" t="str">
        <f>"07央債甲08"</f>
        <v>07央債甲08</v>
      </c>
      <c r="D80" t="s">
        <v>195</v>
      </c>
      <c r="E80" t="s">
        <v>53</v>
      </c>
      <c r="F80" t="s">
        <v>190</v>
      </c>
      <c r="G80" t="s">
        <v>176</v>
      </c>
      <c r="H80" s="1">
        <v>600000</v>
      </c>
      <c r="I80" s="1">
        <v>600000</v>
      </c>
      <c r="J80">
        <v>99.503</v>
      </c>
      <c r="K80">
        <v>99.503</v>
      </c>
      <c r="L80" t="s">
        <v>191</v>
      </c>
      <c r="M80" t="s">
        <v>56</v>
      </c>
      <c r="N80" s="1">
        <v>10000</v>
      </c>
      <c r="O80" s="1">
        <v>59701800</v>
      </c>
      <c r="P80">
        <v>0</v>
      </c>
      <c r="Q80">
        <v>0</v>
      </c>
    </row>
    <row r="81" spans="1:17">
      <c r="A81">
        <v>80</v>
      </c>
      <c r="B81" t="s">
        <v>183</v>
      </c>
      <c r="C81" t="s">
        <v>196</v>
      </c>
      <c r="D81">
        <v>8415</v>
      </c>
      <c r="E81" t="s">
        <v>47</v>
      </c>
      <c r="F81" t="s">
        <v>197</v>
      </c>
      <c r="G81" t="s">
        <v>176</v>
      </c>
      <c r="H81" s="1">
        <v>35700000</v>
      </c>
      <c r="I81" s="1">
        <v>35700000</v>
      </c>
      <c r="J81">
        <v>28</v>
      </c>
      <c r="K81">
        <v>28</v>
      </c>
      <c r="L81" t="s">
        <v>171</v>
      </c>
      <c r="M81" t="s">
        <v>167</v>
      </c>
      <c r="N81" s="1">
        <v>2000</v>
      </c>
      <c r="O81" s="1">
        <v>999600000</v>
      </c>
      <c r="P81" s="1">
        <v>113156</v>
      </c>
      <c r="Q81">
        <v>15.77</v>
      </c>
    </row>
    <row r="82" spans="1:17">
      <c r="A82">
        <v>81</v>
      </c>
      <c r="B82" t="s">
        <v>188</v>
      </c>
      <c r="C82" t="s">
        <v>198</v>
      </c>
      <c r="D82">
        <v>6641</v>
      </c>
      <c r="E82" t="s">
        <v>35</v>
      </c>
      <c r="F82" t="s">
        <v>199</v>
      </c>
      <c r="G82" t="s">
        <v>187</v>
      </c>
      <c r="H82" s="1">
        <v>930000</v>
      </c>
      <c r="I82" s="1">
        <v>930000</v>
      </c>
      <c r="J82">
        <v>75</v>
      </c>
      <c r="K82">
        <v>75</v>
      </c>
      <c r="L82" t="s">
        <v>191</v>
      </c>
      <c r="M82" t="s">
        <v>68</v>
      </c>
      <c r="N82" s="1">
        <v>1000</v>
      </c>
      <c r="O82" s="1">
        <v>69750000</v>
      </c>
      <c r="P82" s="1">
        <v>39614</v>
      </c>
      <c r="Q82">
        <v>2.34</v>
      </c>
    </row>
    <row r="83" spans="1:17">
      <c r="A83">
        <v>82</v>
      </c>
      <c r="B83" t="s">
        <v>187</v>
      </c>
      <c r="C83" t="s">
        <v>200</v>
      </c>
      <c r="D83">
        <v>6573</v>
      </c>
      <c r="E83" t="s">
        <v>169</v>
      </c>
      <c r="F83" t="s">
        <v>201</v>
      </c>
      <c r="G83" t="s">
        <v>199</v>
      </c>
      <c r="H83" s="1">
        <v>225000</v>
      </c>
      <c r="I83" s="1">
        <v>225000</v>
      </c>
      <c r="J83">
        <v>40</v>
      </c>
      <c r="K83">
        <v>40</v>
      </c>
      <c r="L83" t="s">
        <v>191</v>
      </c>
      <c r="M83" t="s">
        <v>202</v>
      </c>
      <c r="N83" s="1">
        <v>1000</v>
      </c>
      <c r="O83" s="1">
        <v>9000000</v>
      </c>
      <c r="P83" s="1">
        <v>39321</v>
      </c>
      <c r="Q83">
        <v>0.56999999999999995</v>
      </c>
    </row>
    <row r="84" spans="1:17">
      <c r="A84">
        <v>83</v>
      </c>
      <c r="B84" t="s">
        <v>197</v>
      </c>
      <c r="C84" t="s">
        <v>203</v>
      </c>
      <c r="D84">
        <v>6578</v>
      </c>
      <c r="E84" t="s">
        <v>43</v>
      </c>
      <c r="F84" t="s">
        <v>204</v>
      </c>
      <c r="G84" t="s">
        <v>190</v>
      </c>
      <c r="H84" s="1">
        <v>795000</v>
      </c>
      <c r="I84" s="1">
        <v>795000</v>
      </c>
      <c r="J84">
        <v>20</v>
      </c>
      <c r="K84">
        <v>20</v>
      </c>
      <c r="L84" t="s">
        <v>183</v>
      </c>
      <c r="M84" t="s">
        <v>68</v>
      </c>
      <c r="N84" s="1">
        <v>1000</v>
      </c>
      <c r="O84" s="1">
        <v>15900000</v>
      </c>
      <c r="P84" s="1">
        <v>79549</v>
      </c>
      <c r="Q84">
        <v>0.99</v>
      </c>
    </row>
    <row r="85" spans="1:17">
      <c r="A85">
        <v>84</v>
      </c>
      <c r="B85" t="s">
        <v>197</v>
      </c>
      <c r="C85" t="s">
        <v>205</v>
      </c>
      <c r="D85">
        <v>9935</v>
      </c>
      <c r="E85" t="s">
        <v>20</v>
      </c>
      <c r="F85" t="s">
        <v>204</v>
      </c>
      <c r="G85" t="s">
        <v>190</v>
      </c>
      <c r="H85" s="1">
        <v>1360000</v>
      </c>
      <c r="I85" s="1">
        <v>1360000</v>
      </c>
      <c r="J85">
        <v>17</v>
      </c>
      <c r="K85">
        <v>17</v>
      </c>
      <c r="L85" t="s">
        <v>173</v>
      </c>
      <c r="M85" t="s">
        <v>206</v>
      </c>
      <c r="N85" s="1">
        <v>1000</v>
      </c>
      <c r="O85" s="1">
        <v>23120000</v>
      </c>
      <c r="P85" s="1">
        <v>1878</v>
      </c>
      <c r="Q85">
        <v>72.41</v>
      </c>
    </row>
    <row r="86" spans="1:17">
      <c r="A86">
        <v>85</v>
      </c>
      <c r="B86" t="s">
        <v>204</v>
      </c>
      <c r="C86" t="s">
        <v>207</v>
      </c>
      <c r="D86">
        <v>6664</v>
      </c>
      <c r="E86" t="s">
        <v>43</v>
      </c>
      <c r="F86" t="s">
        <v>208</v>
      </c>
      <c r="G86" t="s">
        <v>209</v>
      </c>
      <c r="H86" s="1">
        <v>1150000</v>
      </c>
      <c r="I86" s="1">
        <v>1150000</v>
      </c>
      <c r="J86">
        <v>55</v>
      </c>
      <c r="K86">
        <v>55</v>
      </c>
      <c r="L86" t="s">
        <v>197</v>
      </c>
      <c r="M86" t="s">
        <v>92</v>
      </c>
      <c r="N86" s="1">
        <v>1000</v>
      </c>
      <c r="O86" s="1">
        <v>63250000</v>
      </c>
      <c r="P86" s="1">
        <v>121206</v>
      </c>
      <c r="Q86">
        <v>0.94</v>
      </c>
    </row>
    <row r="87" spans="1:17">
      <c r="A87">
        <v>86</v>
      </c>
      <c r="B87" t="s">
        <v>204</v>
      </c>
      <c r="C87" t="s">
        <v>210</v>
      </c>
      <c r="D87">
        <v>8367</v>
      </c>
      <c r="E87" t="s">
        <v>61</v>
      </c>
      <c r="F87" t="s">
        <v>208</v>
      </c>
      <c r="G87" t="s">
        <v>209</v>
      </c>
      <c r="H87" s="1">
        <v>2418000</v>
      </c>
      <c r="I87" s="1">
        <v>2418000</v>
      </c>
      <c r="J87">
        <v>20.079999999999998</v>
      </c>
      <c r="K87">
        <v>20.079999999999998</v>
      </c>
      <c r="L87" t="s">
        <v>197</v>
      </c>
      <c r="M87" t="s">
        <v>50</v>
      </c>
      <c r="N87" s="1">
        <v>1000</v>
      </c>
      <c r="O87" s="1">
        <v>48553440</v>
      </c>
      <c r="P87" s="1">
        <v>91592</v>
      </c>
      <c r="Q87">
        <v>2.63</v>
      </c>
    </row>
    <row r="88" spans="1:17">
      <c r="A88">
        <v>87</v>
      </c>
      <c r="B88" t="s">
        <v>211</v>
      </c>
      <c r="C88" t="s">
        <v>212</v>
      </c>
      <c r="D88">
        <v>2505</v>
      </c>
      <c r="E88" t="s">
        <v>20</v>
      </c>
      <c r="F88" t="s">
        <v>213</v>
      </c>
      <c r="G88" t="s">
        <v>214</v>
      </c>
      <c r="H88" s="1">
        <v>10200000</v>
      </c>
      <c r="I88" s="1">
        <v>10200000</v>
      </c>
      <c r="J88">
        <v>11</v>
      </c>
      <c r="K88">
        <v>11</v>
      </c>
      <c r="L88" t="s">
        <v>187</v>
      </c>
      <c r="M88" t="s">
        <v>215</v>
      </c>
      <c r="N88" s="1">
        <v>3000</v>
      </c>
      <c r="O88" s="1">
        <v>112200000</v>
      </c>
      <c r="P88" s="1">
        <v>39490</v>
      </c>
      <c r="Q88">
        <v>8.6</v>
      </c>
    </row>
    <row r="89" spans="1:17">
      <c r="A89">
        <v>88</v>
      </c>
      <c r="B89" t="s">
        <v>211</v>
      </c>
      <c r="C89" t="s">
        <v>216</v>
      </c>
      <c r="D89">
        <v>3252</v>
      </c>
      <c r="E89" t="s">
        <v>47</v>
      </c>
      <c r="F89" t="s">
        <v>213</v>
      </c>
      <c r="G89" t="s">
        <v>214</v>
      </c>
      <c r="H89" s="1">
        <v>1688000</v>
      </c>
      <c r="I89" s="1">
        <v>1688000</v>
      </c>
      <c r="J89">
        <v>16.8</v>
      </c>
      <c r="K89">
        <v>16.8</v>
      </c>
      <c r="L89" t="s">
        <v>187</v>
      </c>
      <c r="M89" t="s">
        <v>33</v>
      </c>
      <c r="N89" s="1">
        <v>1000</v>
      </c>
      <c r="O89" s="1">
        <v>28358400</v>
      </c>
      <c r="P89" s="1">
        <v>5420</v>
      </c>
      <c r="Q89">
        <v>31.14</v>
      </c>
    </row>
    <row r="90" spans="1:17">
      <c r="A90">
        <v>89</v>
      </c>
      <c r="B90" t="s">
        <v>214</v>
      </c>
      <c r="C90" t="s">
        <v>217</v>
      </c>
      <c r="D90">
        <v>5465</v>
      </c>
      <c r="E90" t="s">
        <v>47</v>
      </c>
      <c r="F90" t="s">
        <v>218</v>
      </c>
      <c r="G90" t="s">
        <v>213</v>
      </c>
      <c r="H90" s="1">
        <v>1700000</v>
      </c>
      <c r="I90" s="1">
        <v>1700000</v>
      </c>
      <c r="J90">
        <v>21</v>
      </c>
      <c r="K90">
        <v>21</v>
      </c>
      <c r="L90" t="s">
        <v>199</v>
      </c>
      <c r="M90" t="s">
        <v>92</v>
      </c>
      <c r="N90" s="1">
        <v>1000</v>
      </c>
      <c r="O90" s="1">
        <v>35700000</v>
      </c>
      <c r="P90" s="1">
        <v>57087</v>
      </c>
      <c r="Q90">
        <v>2.97</v>
      </c>
    </row>
    <row r="91" spans="1:17">
      <c r="A91">
        <v>90</v>
      </c>
      <c r="B91" t="s">
        <v>208</v>
      </c>
      <c r="C91" t="s">
        <v>219</v>
      </c>
      <c r="D91">
        <v>2049</v>
      </c>
      <c r="E91" t="s">
        <v>20</v>
      </c>
      <c r="F91" t="s">
        <v>220</v>
      </c>
      <c r="G91" t="s">
        <v>221</v>
      </c>
      <c r="H91" s="1">
        <v>1080000</v>
      </c>
      <c r="I91" s="1">
        <v>1080000</v>
      </c>
      <c r="J91">
        <v>250</v>
      </c>
      <c r="K91">
        <v>250</v>
      </c>
      <c r="L91" t="s">
        <v>190</v>
      </c>
      <c r="M91" t="s">
        <v>50</v>
      </c>
      <c r="N91" s="1">
        <v>1000</v>
      </c>
      <c r="O91" s="1">
        <v>270000000</v>
      </c>
      <c r="P91" s="1">
        <v>60219</v>
      </c>
      <c r="Q91">
        <v>1.79</v>
      </c>
    </row>
    <row r="92" spans="1:17">
      <c r="A92">
        <v>91</v>
      </c>
      <c r="B92" t="s">
        <v>221</v>
      </c>
      <c r="C92" t="s">
        <v>222</v>
      </c>
      <c r="D92">
        <v>3362</v>
      </c>
      <c r="E92" t="s">
        <v>47</v>
      </c>
      <c r="F92" t="s">
        <v>223</v>
      </c>
      <c r="G92" t="s">
        <v>220</v>
      </c>
      <c r="H92" s="1">
        <v>1328000</v>
      </c>
      <c r="I92" s="1">
        <v>1328000</v>
      </c>
      <c r="J92">
        <v>62.5</v>
      </c>
      <c r="K92">
        <v>62.5</v>
      </c>
      <c r="L92" t="s">
        <v>204</v>
      </c>
      <c r="M92" t="s">
        <v>33</v>
      </c>
      <c r="N92" s="1">
        <v>1000</v>
      </c>
      <c r="O92" s="1">
        <v>83000000</v>
      </c>
      <c r="P92">
        <v>696</v>
      </c>
      <c r="Q92">
        <v>100</v>
      </c>
    </row>
    <row r="93" spans="1:17">
      <c r="A93">
        <v>92</v>
      </c>
      <c r="B93" t="s">
        <v>218</v>
      </c>
      <c r="C93" t="s">
        <v>224</v>
      </c>
      <c r="D93">
        <v>6541</v>
      </c>
      <c r="E93" t="s">
        <v>20</v>
      </c>
      <c r="F93" t="s">
        <v>225</v>
      </c>
      <c r="G93" t="s">
        <v>226</v>
      </c>
      <c r="H93" s="1">
        <v>2250000</v>
      </c>
      <c r="I93" s="1">
        <v>2250000</v>
      </c>
      <c r="J93">
        <v>85</v>
      </c>
      <c r="K93">
        <v>85</v>
      </c>
      <c r="L93" t="s">
        <v>211</v>
      </c>
      <c r="M93" t="s">
        <v>50</v>
      </c>
      <c r="N93" s="1">
        <v>1000</v>
      </c>
      <c r="O93" s="1">
        <v>191250000</v>
      </c>
      <c r="P93" s="1">
        <v>1980</v>
      </c>
      <c r="Q93">
        <v>100</v>
      </c>
    </row>
    <row r="94" spans="1:17">
      <c r="A94">
        <v>93</v>
      </c>
      <c r="B94" t="s">
        <v>226</v>
      </c>
      <c r="C94" t="s">
        <v>227</v>
      </c>
      <c r="D94">
        <v>9958</v>
      </c>
      <c r="E94" t="s">
        <v>20</v>
      </c>
      <c r="F94" t="s">
        <v>228</v>
      </c>
      <c r="G94" t="s">
        <v>225</v>
      </c>
      <c r="H94" s="1">
        <v>1700000</v>
      </c>
      <c r="I94" s="1">
        <v>1700000</v>
      </c>
      <c r="J94">
        <v>60</v>
      </c>
      <c r="K94">
        <v>60</v>
      </c>
      <c r="L94" t="s">
        <v>214</v>
      </c>
      <c r="M94" t="s">
        <v>206</v>
      </c>
      <c r="N94" s="1">
        <v>1000</v>
      </c>
      <c r="O94" s="1">
        <v>102000000</v>
      </c>
      <c r="P94" s="1">
        <v>3800</v>
      </c>
      <c r="Q94">
        <v>44.73</v>
      </c>
    </row>
    <row r="95" spans="1:17">
      <c r="A95">
        <v>94</v>
      </c>
      <c r="B95" t="s">
        <v>228</v>
      </c>
      <c r="C95" t="s">
        <v>229</v>
      </c>
      <c r="D95">
        <v>1528</v>
      </c>
      <c r="E95" t="s">
        <v>20</v>
      </c>
      <c r="F95" t="s">
        <v>230</v>
      </c>
      <c r="G95" t="s">
        <v>231</v>
      </c>
      <c r="H95" s="1">
        <v>1700000</v>
      </c>
      <c r="I95" s="1">
        <v>1700000</v>
      </c>
      <c r="J95">
        <v>13</v>
      </c>
      <c r="K95">
        <v>13</v>
      </c>
      <c r="L95" t="s">
        <v>218</v>
      </c>
      <c r="M95" t="s">
        <v>72</v>
      </c>
      <c r="N95" s="1">
        <v>1000</v>
      </c>
      <c r="O95" s="1">
        <v>22100000</v>
      </c>
      <c r="P95" s="1">
        <v>2040</v>
      </c>
      <c r="Q95">
        <v>83.33</v>
      </c>
    </row>
    <row r="96" spans="1:17">
      <c r="A96">
        <v>95</v>
      </c>
      <c r="B96" t="s">
        <v>232</v>
      </c>
      <c r="C96" t="s">
        <v>233</v>
      </c>
      <c r="D96">
        <v>3232</v>
      </c>
      <c r="E96" t="s">
        <v>47</v>
      </c>
      <c r="F96" t="s">
        <v>234</v>
      </c>
      <c r="G96" t="s">
        <v>235</v>
      </c>
      <c r="H96" s="1">
        <v>425000</v>
      </c>
      <c r="I96" s="1">
        <v>425000</v>
      </c>
      <c r="J96">
        <v>20</v>
      </c>
      <c r="K96">
        <v>20</v>
      </c>
      <c r="L96" t="s">
        <v>223</v>
      </c>
      <c r="M96" t="s">
        <v>236</v>
      </c>
      <c r="N96" s="1">
        <v>1000</v>
      </c>
      <c r="O96" s="1">
        <v>8500000</v>
      </c>
      <c r="P96" s="1">
        <v>59343</v>
      </c>
      <c r="Q96">
        <v>0.71</v>
      </c>
    </row>
    <row r="97" spans="1:17">
      <c r="A97">
        <v>96</v>
      </c>
      <c r="B97" t="s">
        <v>230</v>
      </c>
      <c r="C97" t="str">
        <f>"07央債甲05"</f>
        <v>07央債甲05</v>
      </c>
      <c r="D97" t="s">
        <v>237</v>
      </c>
      <c r="E97" t="s">
        <v>53</v>
      </c>
      <c r="F97" t="s">
        <v>238</v>
      </c>
      <c r="G97" t="s">
        <v>239</v>
      </c>
      <c r="H97" s="1">
        <v>150000</v>
      </c>
      <c r="I97" s="1">
        <v>150000</v>
      </c>
      <c r="J97">
        <v>100.589</v>
      </c>
      <c r="K97">
        <v>100.589</v>
      </c>
      <c r="L97" t="s">
        <v>240</v>
      </c>
      <c r="M97" t="s">
        <v>56</v>
      </c>
      <c r="N97" s="1">
        <v>2000</v>
      </c>
      <c r="O97" s="1">
        <v>15088350</v>
      </c>
      <c r="P97">
        <v>0</v>
      </c>
      <c r="Q97">
        <v>0</v>
      </c>
    </row>
    <row r="98" spans="1:17">
      <c r="A98">
        <v>97</v>
      </c>
      <c r="B98" t="s">
        <v>230</v>
      </c>
      <c r="C98" t="str">
        <f>"07央債甲05"</f>
        <v>07央債甲05</v>
      </c>
      <c r="D98" t="s">
        <v>241</v>
      </c>
      <c r="E98" t="s">
        <v>53</v>
      </c>
      <c r="F98" t="s">
        <v>238</v>
      </c>
      <c r="G98" t="s">
        <v>239</v>
      </c>
      <c r="H98" s="1">
        <v>1125000</v>
      </c>
      <c r="I98" s="1">
        <v>1125000</v>
      </c>
      <c r="J98">
        <v>100.589</v>
      </c>
      <c r="K98">
        <v>100.589</v>
      </c>
      <c r="L98" t="s">
        <v>240</v>
      </c>
      <c r="M98" t="s">
        <v>56</v>
      </c>
      <c r="N98" s="1">
        <v>15000</v>
      </c>
      <c r="O98" s="1">
        <v>113162625</v>
      </c>
      <c r="P98">
        <v>0</v>
      </c>
      <c r="Q98">
        <v>0</v>
      </c>
    </row>
    <row r="99" spans="1:17">
      <c r="A99">
        <v>98</v>
      </c>
      <c r="B99" t="s">
        <v>230</v>
      </c>
      <c r="C99" t="str">
        <f>"07央債甲05"</f>
        <v>07央債甲05</v>
      </c>
      <c r="D99" t="s">
        <v>242</v>
      </c>
      <c r="E99" t="s">
        <v>53</v>
      </c>
      <c r="F99" t="s">
        <v>238</v>
      </c>
      <c r="G99" t="s">
        <v>239</v>
      </c>
      <c r="H99" s="1">
        <v>750000</v>
      </c>
      <c r="I99" s="1">
        <v>750000</v>
      </c>
      <c r="J99">
        <v>100.589</v>
      </c>
      <c r="K99">
        <v>100.589</v>
      </c>
      <c r="L99" t="s">
        <v>240</v>
      </c>
      <c r="M99" t="s">
        <v>56</v>
      </c>
      <c r="N99" s="1">
        <v>10000</v>
      </c>
      <c r="O99" s="1">
        <v>75441750</v>
      </c>
      <c r="P99">
        <v>0</v>
      </c>
      <c r="Q99">
        <v>0</v>
      </c>
    </row>
    <row r="100" spans="1:17">
      <c r="A100">
        <v>99</v>
      </c>
      <c r="B100" t="s">
        <v>230</v>
      </c>
      <c r="C100" t="s">
        <v>243</v>
      </c>
      <c r="D100">
        <v>3338</v>
      </c>
      <c r="E100" t="s">
        <v>20</v>
      </c>
      <c r="F100" t="s">
        <v>244</v>
      </c>
      <c r="G100" t="s">
        <v>239</v>
      </c>
      <c r="H100" s="1">
        <v>1417000</v>
      </c>
      <c r="I100" s="1">
        <v>1417000</v>
      </c>
      <c r="J100">
        <v>18</v>
      </c>
      <c r="K100">
        <v>18</v>
      </c>
      <c r="L100" t="s">
        <v>225</v>
      </c>
      <c r="M100" t="s">
        <v>206</v>
      </c>
      <c r="N100" s="1">
        <v>1000</v>
      </c>
      <c r="O100" s="1">
        <v>25506000</v>
      </c>
      <c r="P100" s="1">
        <v>12252</v>
      </c>
      <c r="Q100">
        <v>11.56</v>
      </c>
    </row>
    <row r="101" spans="1:17">
      <c r="A101">
        <v>100</v>
      </c>
      <c r="B101" t="s">
        <v>230</v>
      </c>
      <c r="C101" t="s">
        <v>245</v>
      </c>
      <c r="D101">
        <v>4541</v>
      </c>
      <c r="E101" t="s">
        <v>47</v>
      </c>
      <c r="F101" t="s">
        <v>244</v>
      </c>
      <c r="G101" t="s">
        <v>239</v>
      </c>
      <c r="H101" s="1">
        <v>1275000</v>
      </c>
      <c r="I101" s="1">
        <v>1275000</v>
      </c>
      <c r="J101">
        <v>28</v>
      </c>
      <c r="K101">
        <v>28</v>
      </c>
      <c r="L101" t="s">
        <v>225</v>
      </c>
      <c r="M101" t="s">
        <v>41</v>
      </c>
      <c r="N101" s="1">
        <v>1000</v>
      </c>
      <c r="O101" s="1">
        <v>35700000</v>
      </c>
      <c r="P101" s="1">
        <v>31346</v>
      </c>
      <c r="Q101">
        <v>4.0599999999999996</v>
      </c>
    </row>
    <row r="102" spans="1:17">
      <c r="A102">
        <v>101</v>
      </c>
      <c r="B102" t="s">
        <v>230</v>
      </c>
      <c r="C102" t="str">
        <f>"07央債甲05"</f>
        <v>07央債甲05</v>
      </c>
      <c r="D102" t="s">
        <v>246</v>
      </c>
      <c r="E102" t="s">
        <v>53</v>
      </c>
      <c r="F102" t="s">
        <v>238</v>
      </c>
      <c r="G102" t="s">
        <v>239</v>
      </c>
      <c r="H102" s="1">
        <v>100000</v>
      </c>
      <c r="I102" s="1">
        <v>100000</v>
      </c>
      <c r="J102">
        <v>100.589</v>
      </c>
      <c r="K102">
        <v>100.589</v>
      </c>
      <c r="L102" t="s">
        <v>240</v>
      </c>
      <c r="M102" t="s">
        <v>56</v>
      </c>
      <c r="N102" s="1">
        <v>1000</v>
      </c>
      <c r="O102" s="1">
        <v>10058900</v>
      </c>
      <c r="P102">
        <v>0</v>
      </c>
      <c r="Q102">
        <v>0</v>
      </c>
    </row>
    <row r="103" spans="1:17">
      <c r="A103">
        <v>102</v>
      </c>
      <c r="B103" t="s">
        <v>230</v>
      </c>
      <c r="C103" t="str">
        <f>"07央債甲05"</f>
        <v>07央債甲05</v>
      </c>
      <c r="D103" t="s">
        <v>247</v>
      </c>
      <c r="E103" t="s">
        <v>53</v>
      </c>
      <c r="F103" t="s">
        <v>238</v>
      </c>
      <c r="G103" t="s">
        <v>239</v>
      </c>
      <c r="H103" s="1">
        <v>375000</v>
      </c>
      <c r="I103" s="1">
        <v>375000</v>
      </c>
      <c r="J103">
        <v>100.589</v>
      </c>
      <c r="K103">
        <v>100.589</v>
      </c>
      <c r="L103" t="s">
        <v>240</v>
      </c>
      <c r="M103" t="s">
        <v>56</v>
      </c>
      <c r="N103" s="1">
        <v>5000</v>
      </c>
      <c r="O103" s="1">
        <v>37720875</v>
      </c>
      <c r="P103">
        <v>0</v>
      </c>
      <c r="Q103">
        <v>0</v>
      </c>
    </row>
    <row r="104" spans="1:17">
      <c r="A104">
        <v>103</v>
      </c>
      <c r="B104" t="s">
        <v>234</v>
      </c>
      <c r="C104" t="s">
        <v>248</v>
      </c>
      <c r="D104">
        <v>4540</v>
      </c>
      <c r="E104" t="s">
        <v>61</v>
      </c>
      <c r="F104" t="s">
        <v>249</v>
      </c>
      <c r="G104" t="s">
        <v>250</v>
      </c>
      <c r="H104" s="1">
        <v>2938000</v>
      </c>
      <c r="I104" s="1">
        <v>2938000</v>
      </c>
      <c r="J104">
        <v>94.8</v>
      </c>
      <c r="K104">
        <v>94.8</v>
      </c>
      <c r="L104" t="s">
        <v>232</v>
      </c>
      <c r="M104" t="s">
        <v>79</v>
      </c>
      <c r="N104" s="1">
        <v>1000</v>
      </c>
      <c r="O104" s="1">
        <v>278522400</v>
      </c>
      <c r="P104" s="1">
        <v>168393</v>
      </c>
      <c r="Q104">
        <v>1.74</v>
      </c>
    </row>
    <row r="105" spans="1:17">
      <c r="A105">
        <v>104</v>
      </c>
      <c r="B105" t="s">
        <v>234</v>
      </c>
      <c r="C105" t="s">
        <v>251</v>
      </c>
      <c r="D105">
        <v>8482</v>
      </c>
      <c r="E105" t="s">
        <v>35</v>
      </c>
      <c r="F105" t="s">
        <v>249</v>
      </c>
      <c r="G105" t="s">
        <v>250</v>
      </c>
      <c r="H105" s="1">
        <v>3500000</v>
      </c>
      <c r="I105" s="1">
        <v>3500000</v>
      </c>
      <c r="J105">
        <v>115</v>
      </c>
      <c r="K105">
        <v>115</v>
      </c>
      <c r="L105" t="s">
        <v>232</v>
      </c>
      <c r="M105" t="s">
        <v>50</v>
      </c>
      <c r="N105" s="1">
        <v>1000</v>
      </c>
      <c r="O105" s="1">
        <v>402500000</v>
      </c>
      <c r="P105" s="1">
        <v>69905</v>
      </c>
      <c r="Q105">
        <v>5</v>
      </c>
    </row>
    <row r="106" spans="1:17">
      <c r="A106">
        <v>105</v>
      </c>
      <c r="B106" t="s">
        <v>234</v>
      </c>
      <c r="C106" t="s">
        <v>252</v>
      </c>
      <c r="D106">
        <v>4714</v>
      </c>
      <c r="E106" t="s">
        <v>47</v>
      </c>
      <c r="F106" t="s">
        <v>249</v>
      </c>
      <c r="G106" t="s">
        <v>250</v>
      </c>
      <c r="H106" s="1">
        <v>1440000</v>
      </c>
      <c r="I106" s="1">
        <v>1440000</v>
      </c>
      <c r="J106">
        <v>12.5</v>
      </c>
      <c r="K106">
        <v>12.5</v>
      </c>
      <c r="L106" t="s">
        <v>240</v>
      </c>
      <c r="M106" t="s">
        <v>76</v>
      </c>
      <c r="N106" s="1">
        <v>1000</v>
      </c>
      <c r="O106" s="1">
        <v>18000000</v>
      </c>
      <c r="P106" s="1">
        <v>39282</v>
      </c>
      <c r="Q106">
        <v>3.66</v>
      </c>
    </row>
    <row r="107" spans="1:17">
      <c r="A107">
        <v>106</v>
      </c>
      <c r="B107" t="s">
        <v>250</v>
      </c>
      <c r="C107" t="s">
        <v>253</v>
      </c>
      <c r="D107">
        <v>3625</v>
      </c>
      <c r="E107" t="s">
        <v>47</v>
      </c>
      <c r="F107" t="s">
        <v>254</v>
      </c>
      <c r="G107" t="s">
        <v>249</v>
      </c>
      <c r="H107" s="1">
        <v>680000</v>
      </c>
      <c r="I107" s="1">
        <v>680000</v>
      </c>
      <c r="J107">
        <v>25</v>
      </c>
      <c r="K107">
        <v>25</v>
      </c>
      <c r="L107" t="s">
        <v>232</v>
      </c>
      <c r="M107" t="s">
        <v>33</v>
      </c>
      <c r="N107" s="1">
        <v>1000</v>
      </c>
      <c r="O107" s="1">
        <v>17000000</v>
      </c>
      <c r="P107" s="1">
        <v>9932</v>
      </c>
      <c r="Q107">
        <v>6.84</v>
      </c>
    </row>
    <row r="108" spans="1:17">
      <c r="A108">
        <v>107</v>
      </c>
      <c r="B108" t="s">
        <v>238</v>
      </c>
      <c r="C108" t="s">
        <v>255</v>
      </c>
      <c r="D108">
        <v>8042</v>
      </c>
      <c r="E108" t="s">
        <v>47</v>
      </c>
      <c r="F108" t="s">
        <v>256</v>
      </c>
      <c r="G108" t="s">
        <v>257</v>
      </c>
      <c r="H108" s="1">
        <v>468000</v>
      </c>
      <c r="I108" s="1">
        <v>468000</v>
      </c>
      <c r="J108">
        <v>58</v>
      </c>
      <c r="K108">
        <v>58</v>
      </c>
      <c r="L108" t="s">
        <v>230</v>
      </c>
      <c r="M108" t="s">
        <v>92</v>
      </c>
      <c r="N108" s="1">
        <v>1000</v>
      </c>
      <c r="O108" s="1">
        <v>27144000</v>
      </c>
      <c r="P108" s="1">
        <v>7097</v>
      </c>
      <c r="Q108">
        <v>6.59</v>
      </c>
    </row>
    <row r="109" spans="1:17">
      <c r="A109">
        <v>108</v>
      </c>
      <c r="B109" t="s">
        <v>257</v>
      </c>
      <c r="C109" t="s">
        <v>258</v>
      </c>
      <c r="D109">
        <v>1240</v>
      </c>
      <c r="E109" t="s">
        <v>43</v>
      </c>
      <c r="F109" t="s">
        <v>259</v>
      </c>
      <c r="G109" t="s">
        <v>256</v>
      </c>
      <c r="H109" s="1">
        <v>650000</v>
      </c>
      <c r="I109" s="1">
        <v>650000</v>
      </c>
      <c r="J109">
        <v>47.19</v>
      </c>
      <c r="K109">
        <v>47.19</v>
      </c>
      <c r="L109" t="s">
        <v>244</v>
      </c>
      <c r="M109" t="s">
        <v>85</v>
      </c>
      <c r="N109" s="1">
        <v>1000</v>
      </c>
      <c r="O109" s="1">
        <v>30673500</v>
      </c>
      <c r="P109" s="1">
        <v>110129</v>
      </c>
      <c r="Q109">
        <v>0.59</v>
      </c>
    </row>
    <row r="110" spans="1:17">
      <c r="A110">
        <v>109</v>
      </c>
      <c r="B110" t="s">
        <v>257</v>
      </c>
      <c r="C110" t="s">
        <v>260</v>
      </c>
      <c r="D110">
        <v>2239</v>
      </c>
      <c r="E110" t="s">
        <v>169</v>
      </c>
      <c r="F110" t="s">
        <v>259</v>
      </c>
      <c r="G110" t="s">
        <v>256</v>
      </c>
      <c r="H110" s="1">
        <v>765000</v>
      </c>
      <c r="I110" s="1">
        <v>765000</v>
      </c>
      <c r="J110">
        <v>147</v>
      </c>
      <c r="K110">
        <v>147</v>
      </c>
      <c r="L110" t="s">
        <v>239</v>
      </c>
      <c r="M110" t="s">
        <v>63</v>
      </c>
      <c r="N110" s="1">
        <v>1000</v>
      </c>
      <c r="O110" s="1">
        <v>112455000</v>
      </c>
      <c r="P110" s="1">
        <v>56977</v>
      </c>
      <c r="Q110">
        <v>1.34</v>
      </c>
    </row>
    <row r="111" spans="1:17">
      <c r="A111">
        <v>110</v>
      </c>
      <c r="B111" t="s">
        <v>256</v>
      </c>
      <c r="C111" t="s">
        <v>261</v>
      </c>
      <c r="D111">
        <v>4746</v>
      </c>
      <c r="E111" t="s">
        <v>20</v>
      </c>
      <c r="F111" t="s">
        <v>262</v>
      </c>
      <c r="G111" t="s">
        <v>259</v>
      </c>
      <c r="H111" s="1">
        <v>510000</v>
      </c>
      <c r="I111" s="1">
        <v>510000</v>
      </c>
      <c r="J111">
        <v>50</v>
      </c>
      <c r="K111">
        <v>50</v>
      </c>
      <c r="L111" t="s">
        <v>244</v>
      </c>
      <c r="M111" t="s">
        <v>50</v>
      </c>
      <c r="N111" s="1">
        <v>1000</v>
      </c>
      <c r="O111" s="1">
        <v>25500000</v>
      </c>
      <c r="P111" s="1">
        <v>19965</v>
      </c>
      <c r="Q111">
        <v>2.5499999999999998</v>
      </c>
    </row>
    <row r="112" spans="1:17">
      <c r="A112">
        <v>111</v>
      </c>
      <c r="B112" t="s">
        <v>256</v>
      </c>
      <c r="C112" t="s">
        <v>263</v>
      </c>
      <c r="D112">
        <v>3580</v>
      </c>
      <c r="E112" t="s">
        <v>47</v>
      </c>
      <c r="F112" t="s">
        <v>262</v>
      </c>
      <c r="G112" t="s">
        <v>259</v>
      </c>
      <c r="H112" s="1">
        <v>340000</v>
      </c>
      <c r="I112" s="1">
        <v>340000</v>
      </c>
      <c r="J112">
        <v>38</v>
      </c>
      <c r="K112">
        <v>38</v>
      </c>
      <c r="L112" t="s">
        <v>244</v>
      </c>
      <c r="M112" t="s">
        <v>38</v>
      </c>
      <c r="N112" s="1">
        <v>1000</v>
      </c>
      <c r="O112" s="1">
        <v>12920000</v>
      </c>
      <c r="P112" s="1">
        <v>11991</v>
      </c>
      <c r="Q112">
        <v>2.83</v>
      </c>
    </row>
    <row r="113" spans="1:17">
      <c r="A113">
        <v>112</v>
      </c>
      <c r="B113" t="s">
        <v>262</v>
      </c>
      <c r="C113" t="s">
        <v>264</v>
      </c>
      <c r="D113">
        <v>6472</v>
      </c>
      <c r="E113" t="s">
        <v>47</v>
      </c>
      <c r="F113" t="s">
        <v>265</v>
      </c>
      <c r="G113" t="s">
        <v>266</v>
      </c>
      <c r="H113" s="1">
        <v>255000</v>
      </c>
      <c r="I113" s="1">
        <v>255000</v>
      </c>
      <c r="J113">
        <v>80</v>
      </c>
      <c r="K113">
        <v>80</v>
      </c>
      <c r="L113" t="s">
        <v>257</v>
      </c>
      <c r="M113" t="s">
        <v>41</v>
      </c>
      <c r="N113" s="1">
        <v>1000</v>
      </c>
      <c r="O113" s="1">
        <v>20400000</v>
      </c>
      <c r="P113" s="1">
        <v>135181</v>
      </c>
      <c r="Q113">
        <v>0.18</v>
      </c>
    </row>
    <row r="114" spans="1:17">
      <c r="A114">
        <v>113</v>
      </c>
      <c r="B114" t="s">
        <v>267</v>
      </c>
      <c r="C114" t="str">
        <f>"07央債甲07"</f>
        <v>07央債甲07</v>
      </c>
      <c r="D114" t="s">
        <v>268</v>
      </c>
      <c r="E114" t="s">
        <v>53</v>
      </c>
      <c r="F114" t="s">
        <v>269</v>
      </c>
      <c r="G114" t="s">
        <v>270</v>
      </c>
      <c r="H114" s="1">
        <v>750000</v>
      </c>
      <c r="I114" s="1">
        <v>750000</v>
      </c>
      <c r="J114">
        <v>99.725999999999999</v>
      </c>
      <c r="K114">
        <v>99.725999999999999</v>
      </c>
      <c r="L114" t="s">
        <v>271</v>
      </c>
      <c r="M114" t="s">
        <v>56</v>
      </c>
      <c r="N114" s="1">
        <v>10000</v>
      </c>
      <c r="O114" s="1">
        <v>74794500</v>
      </c>
      <c r="P114">
        <v>0</v>
      </c>
      <c r="Q114">
        <v>0</v>
      </c>
    </row>
    <row r="115" spans="1:17">
      <c r="A115">
        <v>114</v>
      </c>
      <c r="B115" t="s">
        <v>267</v>
      </c>
      <c r="C115" t="str">
        <f>"07央債甲07"</f>
        <v>07央債甲07</v>
      </c>
      <c r="D115" t="s">
        <v>272</v>
      </c>
      <c r="E115" t="s">
        <v>53</v>
      </c>
      <c r="F115" t="s">
        <v>269</v>
      </c>
      <c r="G115" t="s">
        <v>270</v>
      </c>
      <c r="H115" s="1">
        <v>375000</v>
      </c>
      <c r="I115" s="1">
        <v>375000</v>
      </c>
      <c r="J115">
        <v>99.725999999999999</v>
      </c>
      <c r="K115">
        <v>99.725999999999999</v>
      </c>
      <c r="L115" t="s">
        <v>271</v>
      </c>
      <c r="M115" t="s">
        <v>56</v>
      </c>
      <c r="N115" s="1">
        <v>5000</v>
      </c>
      <c r="O115" s="1">
        <v>37397250</v>
      </c>
      <c r="P115">
        <v>0</v>
      </c>
      <c r="Q115">
        <v>0</v>
      </c>
    </row>
    <row r="116" spans="1:17">
      <c r="A116">
        <v>115</v>
      </c>
      <c r="B116" t="s">
        <v>267</v>
      </c>
      <c r="C116" t="str">
        <f>"07央債甲07"</f>
        <v>07央債甲07</v>
      </c>
      <c r="D116" t="s">
        <v>273</v>
      </c>
      <c r="E116" t="s">
        <v>53</v>
      </c>
      <c r="F116" t="s">
        <v>269</v>
      </c>
      <c r="G116" t="s">
        <v>270</v>
      </c>
      <c r="H116" s="1">
        <v>100000</v>
      </c>
      <c r="I116" s="1">
        <v>100000</v>
      </c>
      <c r="J116">
        <v>99.725999999999999</v>
      </c>
      <c r="K116">
        <v>99.725999999999999</v>
      </c>
      <c r="L116" t="s">
        <v>271</v>
      </c>
      <c r="M116" t="s">
        <v>56</v>
      </c>
      <c r="N116" s="1">
        <v>1000</v>
      </c>
      <c r="O116" s="1">
        <v>9972600</v>
      </c>
      <c r="P116">
        <v>0</v>
      </c>
      <c r="Q116">
        <v>0</v>
      </c>
    </row>
    <row r="117" spans="1:17">
      <c r="A117">
        <v>116</v>
      </c>
      <c r="B117" t="s">
        <v>267</v>
      </c>
      <c r="C117" t="str">
        <f>"07央債甲07"</f>
        <v>07央債甲07</v>
      </c>
      <c r="D117" t="s">
        <v>274</v>
      </c>
      <c r="E117" t="s">
        <v>53</v>
      </c>
      <c r="F117" t="s">
        <v>269</v>
      </c>
      <c r="G117" t="s">
        <v>270</v>
      </c>
      <c r="H117" s="1">
        <v>150000</v>
      </c>
      <c r="I117" s="1">
        <v>150000</v>
      </c>
      <c r="J117">
        <v>99.725999999999999</v>
      </c>
      <c r="K117">
        <v>99.725999999999999</v>
      </c>
      <c r="L117" t="s">
        <v>271</v>
      </c>
      <c r="M117" t="s">
        <v>56</v>
      </c>
      <c r="N117" s="1">
        <v>2000</v>
      </c>
      <c r="O117" s="1">
        <v>14958900</v>
      </c>
      <c r="P117">
        <v>0</v>
      </c>
      <c r="Q117">
        <v>0</v>
      </c>
    </row>
    <row r="118" spans="1:17">
      <c r="A118">
        <v>117</v>
      </c>
      <c r="B118" t="s">
        <v>267</v>
      </c>
      <c r="C118" t="s">
        <v>275</v>
      </c>
      <c r="D118">
        <v>6494</v>
      </c>
      <c r="E118" t="s">
        <v>47</v>
      </c>
      <c r="F118" t="s">
        <v>276</v>
      </c>
      <c r="G118" t="s">
        <v>270</v>
      </c>
      <c r="H118" s="1">
        <v>425000</v>
      </c>
      <c r="I118" s="1">
        <v>425000</v>
      </c>
      <c r="J118">
        <v>36</v>
      </c>
      <c r="K118">
        <v>36</v>
      </c>
      <c r="L118" t="s">
        <v>262</v>
      </c>
      <c r="M118" t="s">
        <v>206</v>
      </c>
      <c r="N118" s="1">
        <v>1000</v>
      </c>
      <c r="O118" s="1">
        <v>15300000</v>
      </c>
      <c r="P118" s="1">
        <v>30567</v>
      </c>
      <c r="Q118">
        <v>1.39</v>
      </c>
    </row>
    <row r="119" spans="1:17">
      <c r="A119">
        <v>118</v>
      </c>
      <c r="B119" t="s">
        <v>267</v>
      </c>
      <c r="C119" t="str">
        <f>"07央債甲07"</f>
        <v>07央債甲07</v>
      </c>
      <c r="D119" t="s">
        <v>277</v>
      </c>
      <c r="E119" t="s">
        <v>53</v>
      </c>
      <c r="F119" t="s">
        <v>269</v>
      </c>
      <c r="G119" t="s">
        <v>270</v>
      </c>
      <c r="H119" s="1">
        <v>1125000</v>
      </c>
      <c r="I119" s="1">
        <v>1125000</v>
      </c>
      <c r="J119">
        <v>99.725999999999999</v>
      </c>
      <c r="K119">
        <v>99.725999999999999</v>
      </c>
      <c r="L119" t="s">
        <v>271</v>
      </c>
      <c r="M119" t="s">
        <v>56</v>
      </c>
      <c r="N119" s="1">
        <v>15000</v>
      </c>
      <c r="O119" s="1">
        <v>112191750</v>
      </c>
      <c r="P119">
        <v>0</v>
      </c>
      <c r="Q119">
        <v>0</v>
      </c>
    </row>
    <row r="120" spans="1:17">
      <c r="A120">
        <v>119</v>
      </c>
      <c r="B120" t="s">
        <v>278</v>
      </c>
      <c r="C120" t="s">
        <v>279</v>
      </c>
      <c r="D120">
        <v>6469</v>
      </c>
      <c r="E120" t="s">
        <v>47</v>
      </c>
      <c r="F120" t="s">
        <v>280</v>
      </c>
      <c r="G120" t="s">
        <v>281</v>
      </c>
      <c r="H120" s="1">
        <v>255000</v>
      </c>
      <c r="I120" s="1">
        <v>255000</v>
      </c>
      <c r="J120">
        <v>62</v>
      </c>
      <c r="K120">
        <v>62</v>
      </c>
      <c r="L120" t="s">
        <v>282</v>
      </c>
      <c r="M120" t="s">
        <v>63</v>
      </c>
      <c r="N120" s="1">
        <v>1000</v>
      </c>
      <c r="O120" s="1">
        <v>15810000</v>
      </c>
      <c r="P120" s="1">
        <v>105986</v>
      </c>
      <c r="Q120">
        <v>0.24</v>
      </c>
    </row>
    <row r="121" spans="1:17">
      <c r="A121">
        <v>120</v>
      </c>
      <c r="B121" t="s">
        <v>281</v>
      </c>
      <c r="C121" t="s">
        <v>283</v>
      </c>
      <c r="D121">
        <v>6612</v>
      </c>
      <c r="E121" t="s">
        <v>43</v>
      </c>
      <c r="F121" t="s">
        <v>284</v>
      </c>
      <c r="G121" t="s">
        <v>280</v>
      </c>
      <c r="H121" s="1">
        <v>614000</v>
      </c>
      <c r="I121" s="1">
        <v>614000</v>
      </c>
      <c r="J121">
        <v>46.45</v>
      </c>
      <c r="K121">
        <v>46.45</v>
      </c>
      <c r="L121" t="s">
        <v>285</v>
      </c>
      <c r="M121" t="s">
        <v>85</v>
      </c>
      <c r="N121" s="1">
        <v>1000</v>
      </c>
      <c r="O121" s="1">
        <v>28520300</v>
      </c>
      <c r="P121" s="1">
        <v>133779</v>
      </c>
      <c r="Q121">
        <v>0.45</v>
      </c>
    </row>
    <row r="122" spans="1:17">
      <c r="A122">
        <v>121</v>
      </c>
      <c r="B122" t="s">
        <v>280</v>
      </c>
      <c r="C122" t="s">
        <v>286</v>
      </c>
      <c r="D122">
        <v>3530</v>
      </c>
      <c r="E122" t="s">
        <v>61</v>
      </c>
      <c r="F122" t="s">
        <v>287</v>
      </c>
      <c r="G122" t="s">
        <v>284</v>
      </c>
      <c r="H122" s="1">
        <v>1678000</v>
      </c>
      <c r="I122" s="1">
        <v>1678000</v>
      </c>
      <c r="J122">
        <v>101</v>
      </c>
      <c r="K122">
        <v>101</v>
      </c>
      <c r="L122" t="s">
        <v>278</v>
      </c>
      <c r="M122" t="s">
        <v>68</v>
      </c>
      <c r="N122" s="1">
        <v>1000</v>
      </c>
      <c r="O122" s="1">
        <v>169478000</v>
      </c>
      <c r="P122" s="1">
        <v>151912</v>
      </c>
      <c r="Q122">
        <v>1.1000000000000001</v>
      </c>
    </row>
    <row r="123" spans="1:17">
      <c r="A123">
        <v>122</v>
      </c>
      <c r="B123" t="s">
        <v>284</v>
      </c>
      <c r="C123" t="s">
        <v>288</v>
      </c>
      <c r="D123">
        <v>4744</v>
      </c>
      <c r="E123" t="s">
        <v>43</v>
      </c>
      <c r="F123" t="s">
        <v>289</v>
      </c>
      <c r="G123" t="s">
        <v>287</v>
      </c>
      <c r="H123" s="1">
        <v>918000</v>
      </c>
      <c r="I123" s="1">
        <v>918000</v>
      </c>
      <c r="J123">
        <v>28</v>
      </c>
      <c r="K123">
        <v>28</v>
      </c>
      <c r="L123" t="s">
        <v>281</v>
      </c>
      <c r="M123" t="s">
        <v>92</v>
      </c>
      <c r="N123" s="1">
        <v>1000</v>
      </c>
      <c r="O123" s="1">
        <v>25704000</v>
      </c>
      <c r="P123" s="1">
        <v>141513</v>
      </c>
      <c r="Q123">
        <v>0.64</v>
      </c>
    </row>
    <row r="124" spans="1:17">
      <c r="A124">
        <v>123</v>
      </c>
      <c r="B124" t="s">
        <v>284</v>
      </c>
      <c r="C124" t="s">
        <v>290</v>
      </c>
      <c r="D124">
        <v>4563</v>
      </c>
      <c r="E124" t="s">
        <v>43</v>
      </c>
      <c r="F124" t="s">
        <v>289</v>
      </c>
      <c r="G124" t="s">
        <v>287</v>
      </c>
      <c r="H124" s="1">
        <v>899000</v>
      </c>
      <c r="I124" s="1">
        <v>899000</v>
      </c>
      <c r="J124">
        <v>58.9</v>
      </c>
      <c r="K124">
        <v>58.9</v>
      </c>
      <c r="L124" t="s">
        <v>281</v>
      </c>
      <c r="M124" t="s">
        <v>44</v>
      </c>
      <c r="N124" s="1">
        <v>1000</v>
      </c>
      <c r="O124" s="1">
        <v>52951100</v>
      </c>
      <c r="P124" s="1">
        <v>145123</v>
      </c>
      <c r="Q124">
        <v>0.61</v>
      </c>
    </row>
    <row r="125" spans="1:17">
      <c r="A125">
        <v>124</v>
      </c>
      <c r="B125" t="s">
        <v>287</v>
      </c>
      <c r="C125" t="s">
        <v>291</v>
      </c>
      <c r="D125">
        <v>8028</v>
      </c>
      <c r="E125" t="s">
        <v>61</v>
      </c>
      <c r="F125" t="s">
        <v>292</v>
      </c>
      <c r="G125" t="s">
        <v>289</v>
      </c>
      <c r="H125" s="1">
        <v>2648000</v>
      </c>
      <c r="I125" s="1">
        <v>2648000</v>
      </c>
      <c r="J125">
        <v>24.6</v>
      </c>
      <c r="K125">
        <v>24.6</v>
      </c>
      <c r="L125" t="s">
        <v>280</v>
      </c>
      <c r="M125" t="s">
        <v>92</v>
      </c>
      <c r="N125" s="1">
        <v>1000</v>
      </c>
      <c r="O125" s="1">
        <v>65140800</v>
      </c>
      <c r="P125" s="1">
        <v>185702</v>
      </c>
      <c r="Q125">
        <v>1.42</v>
      </c>
    </row>
    <row r="126" spans="1:17">
      <c r="A126">
        <v>125</v>
      </c>
      <c r="B126" t="s">
        <v>293</v>
      </c>
      <c r="C126" t="s">
        <v>294</v>
      </c>
      <c r="D126">
        <v>2528</v>
      </c>
      <c r="E126" t="s">
        <v>20</v>
      </c>
      <c r="F126" t="s">
        <v>295</v>
      </c>
      <c r="G126" t="s">
        <v>296</v>
      </c>
      <c r="H126" s="1">
        <v>4050000</v>
      </c>
      <c r="I126" s="1">
        <v>4050000</v>
      </c>
      <c r="J126">
        <v>14</v>
      </c>
      <c r="K126">
        <v>14</v>
      </c>
      <c r="L126" t="s">
        <v>276</v>
      </c>
      <c r="M126" t="s">
        <v>92</v>
      </c>
      <c r="N126" s="1">
        <v>1000</v>
      </c>
      <c r="O126" s="1">
        <v>56700000</v>
      </c>
      <c r="P126" s="1">
        <v>68191</v>
      </c>
      <c r="Q126">
        <v>5.93</v>
      </c>
    </row>
    <row r="127" spans="1:17">
      <c r="A127">
        <v>126</v>
      </c>
      <c r="B127" t="s">
        <v>297</v>
      </c>
      <c r="C127" t="s">
        <v>298</v>
      </c>
      <c r="D127">
        <v>5223</v>
      </c>
      <c r="E127" t="s">
        <v>299</v>
      </c>
      <c r="F127" t="s">
        <v>300</v>
      </c>
      <c r="G127" t="s">
        <v>301</v>
      </c>
      <c r="H127" s="1">
        <v>1513000</v>
      </c>
      <c r="I127" s="1">
        <v>1513000</v>
      </c>
      <c r="J127">
        <v>27</v>
      </c>
      <c r="K127">
        <v>27</v>
      </c>
      <c r="L127" t="s">
        <v>289</v>
      </c>
      <c r="M127" t="s">
        <v>26</v>
      </c>
      <c r="N127" s="1">
        <v>1000</v>
      </c>
      <c r="O127" s="1">
        <v>40851000</v>
      </c>
      <c r="P127" s="1">
        <v>88465</v>
      </c>
      <c r="Q127">
        <v>1.71</v>
      </c>
    </row>
    <row r="128" spans="1:17">
      <c r="A128">
        <v>127</v>
      </c>
      <c r="B128" t="s">
        <v>302</v>
      </c>
      <c r="C128" t="str">
        <f>"07央債甲06"</f>
        <v>07央債甲06</v>
      </c>
      <c r="D128" t="s">
        <v>303</v>
      </c>
      <c r="E128" t="s">
        <v>53</v>
      </c>
      <c r="F128" t="s">
        <v>304</v>
      </c>
      <c r="G128" t="s">
        <v>305</v>
      </c>
      <c r="H128" s="1">
        <v>900000</v>
      </c>
      <c r="I128" s="1">
        <v>900000</v>
      </c>
      <c r="J128">
        <v>99.96</v>
      </c>
      <c r="K128">
        <v>99.96</v>
      </c>
      <c r="L128" t="s">
        <v>292</v>
      </c>
      <c r="M128" t="s">
        <v>56</v>
      </c>
      <c r="N128" s="1">
        <v>15000</v>
      </c>
      <c r="O128" s="1">
        <v>89964000</v>
      </c>
      <c r="P128">
        <v>0</v>
      </c>
      <c r="Q128">
        <v>0</v>
      </c>
    </row>
    <row r="129" spans="1:17">
      <c r="A129">
        <v>128</v>
      </c>
      <c r="B129" t="s">
        <v>302</v>
      </c>
      <c r="C129" t="str">
        <f>"07央債甲06"</f>
        <v>07央債甲06</v>
      </c>
      <c r="D129" t="s">
        <v>306</v>
      </c>
      <c r="E129" t="s">
        <v>53</v>
      </c>
      <c r="F129" t="s">
        <v>304</v>
      </c>
      <c r="G129" t="s">
        <v>305</v>
      </c>
      <c r="H129" s="1">
        <v>80000</v>
      </c>
      <c r="I129" s="1">
        <v>80000</v>
      </c>
      <c r="J129">
        <v>99.96</v>
      </c>
      <c r="K129">
        <v>99.96</v>
      </c>
      <c r="L129" t="s">
        <v>292</v>
      </c>
      <c r="M129" t="s">
        <v>56</v>
      </c>
      <c r="N129" s="1">
        <v>1000</v>
      </c>
      <c r="O129" s="1">
        <v>7996800</v>
      </c>
      <c r="P129">
        <v>0</v>
      </c>
      <c r="Q129">
        <v>0</v>
      </c>
    </row>
    <row r="130" spans="1:17">
      <c r="A130">
        <v>129</v>
      </c>
      <c r="B130" t="s">
        <v>302</v>
      </c>
      <c r="C130" t="s">
        <v>307</v>
      </c>
      <c r="D130">
        <v>6576</v>
      </c>
      <c r="E130" t="s">
        <v>43</v>
      </c>
      <c r="F130" t="s">
        <v>308</v>
      </c>
      <c r="G130" t="s">
        <v>305</v>
      </c>
      <c r="H130" s="1">
        <v>2571000</v>
      </c>
      <c r="I130" s="1">
        <v>2571000</v>
      </c>
      <c r="J130">
        <v>45.2</v>
      </c>
      <c r="K130">
        <v>45.2</v>
      </c>
      <c r="L130" t="s">
        <v>296</v>
      </c>
      <c r="M130" t="s">
        <v>50</v>
      </c>
      <c r="N130" s="1">
        <v>1000</v>
      </c>
      <c r="O130" s="1">
        <v>116209200</v>
      </c>
      <c r="P130" s="1">
        <v>175598</v>
      </c>
      <c r="Q130">
        <v>1.46</v>
      </c>
    </row>
    <row r="131" spans="1:17">
      <c r="A131">
        <v>130</v>
      </c>
      <c r="B131" t="s">
        <v>302</v>
      </c>
      <c r="C131" t="str">
        <f>"07央債甲06"</f>
        <v>07央債甲06</v>
      </c>
      <c r="D131" t="s">
        <v>309</v>
      </c>
      <c r="E131" t="s">
        <v>53</v>
      </c>
      <c r="F131" t="s">
        <v>304</v>
      </c>
      <c r="G131" t="s">
        <v>305</v>
      </c>
      <c r="H131" s="1">
        <v>600000</v>
      </c>
      <c r="I131" s="1">
        <v>600000</v>
      </c>
      <c r="J131">
        <v>99.96</v>
      </c>
      <c r="K131">
        <v>99.96</v>
      </c>
      <c r="L131" t="s">
        <v>292</v>
      </c>
      <c r="M131" t="s">
        <v>56</v>
      </c>
      <c r="N131" s="1">
        <v>10000</v>
      </c>
      <c r="O131" s="1">
        <v>59976000</v>
      </c>
      <c r="P131">
        <v>0</v>
      </c>
      <c r="Q131">
        <v>0</v>
      </c>
    </row>
    <row r="132" spans="1:17">
      <c r="A132">
        <v>131</v>
      </c>
      <c r="B132" t="s">
        <v>302</v>
      </c>
      <c r="C132" t="str">
        <f>"07央債甲06"</f>
        <v>07央債甲06</v>
      </c>
      <c r="D132" t="s">
        <v>310</v>
      </c>
      <c r="E132" t="s">
        <v>53</v>
      </c>
      <c r="F132" t="s">
        <v>304</v>
      </c>
      <c r="G132" t="s">
        <v>305</v>
      </c>
      <c r="H132" s="1">
        <v>120000</v>
      </c>
      <c r="I132" s="1">
        <v>120000</v>
      </c>
      <c r="J132">
        <v>99.96</v>
      </c>
      <c r="K132">
        <v>99.96</v>
      </c>
      <c r="L132" t="s">
        <v>292</v>
      </c>
      <c r="M132" t="s">
        <v>56</v>
      </c>
      <c r="N132" s="1">
        <v>2000</v>
      </c>
      <c r="O132" s="1">
        <v>11995200</v>
      </c>
      <c r="P132">
        <v>0</v>
      </c>
      <c r="Q132">
        <v>0</v>
      </c>
    </row>
    <row r="133" spans="1:17">
      <c r="A133">
        <v>132</v>
      </c>
      <c r="B133" t="s">
        <v>302</v>
      </c>
      <c r="C133" t="str">
        <f>"07央債甲06"</f>
        <v>07央債甲06</v>
      </c>
      <c r="D133" t="s">
        <v>311</v>
      </c>
      <c r="E133" t="s">
        <v>53</v>
      </c>
      <c r="F133" t="s">
        <v>304</v>
      </c>
      <c r="G133" t="s">
        <v>305</v>
      </c>
      <c r="H133" s="1">
        <v>300000</v>
      </c>
      <c r="I133" s="1">
        <v>300000</v>
      </c>
      <c r="J133">
        <v>99.96</v>
      </c>
      <c r="K133">
        <v>99.96</v>
      </c>
      <c r="L133" t="s">
        <v>292</v>
      </c>
      <c r="M133" t="s">
        <v>56</v>
      </c>
      <c r="N133" s="1">
        <v>5000</v>
      </c>
      <c r="O133" s="1">
        <v>29988000</v>
      </c>
      <c r="P133">
        <v>0</v>
      </c>
      <c r="Q133">
        <v>0</v>
      </c>
    </row>
    <row r="134" spans="1:17">
      <c r="A134">
        <v>133</v>
      </c>
      <c r="B134" t="s">
        <v>301</v>
      </c>
      <c r="C134" t="s">
        <v>312</v>
      </c>
      <c r="D134">
        <v>1566</v>
      </c>
      <c r="E134" t="s">
        <v>47</v>
      </c>
      <c r="F134" t="s">
        <v>313</v>
      </c>
      <c r="G134" t="s">
        <v>300</v>
      </c>
      <c r="H134" s="1">
        <v>1700000</v>
      </c>
      <c r="I134" s="1">
        <v>1700000</v>
      </c>
      <c r="J134">
        <v>16.8</v>
      </c>
      <c r="K134">
        <v>16.8</v>
      </c>
      <c r="L134" t="s">
        <v>289</v>
      </c>
      <c r="M134" t="s">
        <v>79</v>
      </c>
      <c r="N134" s="1">
        <v>1000</v>
      </c>
      <c r="O134" s="1">
        <v>28560000</v>
      </c>
      <c r="P134" s="1">
        <v>15063</v>
      </c>
      <c r="Q134">
        <v>11.28</v>
      </c>
    </row>
    <row r="135" spans="1:17">
      <c r="A135">
        <v>134</v>
      </c>
      <c r="B135" t="s">
        <v>301</v>
      </c>
      <c r="C135" t="s">
        <v>314</v>
      </c>
      <c r="D135" t="s">
        <v>315</v>
      </c>
      <c r="E135" t="s">
        <v>20</v>
      </c>
      <c r="F135" t="s">
        <v>313</v>
      </c>
      <c r="G135" t="s">
        <v>300</v>
      </c>
      <c r="H135" s="1">
        <v>59500000</v>
      </c>
      <c r="I135" s="1">
        <v>59500000</v>
      </c>
      <c r="J135">
        <v>60</v>
      </c>
      <c r="K135">
        <v>60</v>
      </c>
      <c r="L135" t="s">
        <v>244</v>
      </c>
      <c r="M135" t="s">
        <v>72</v>
      </c>
      <c r="N135" s="1">
        <v>1000</v>
      </c>
      <c r="O135" s="1">
        <v>3570000000</v>
      </c>
      <c r="P135" s="1">
        <v>13274</v>
      </c>
      <c r="Q135">
        <v>100</v>
      </c>
    </row>
    <row r="136" spans="1:17">
      <c r="A136">
        <v>135</v>
      </c>
      <c r="B136" t="s">
        <v>301</v>
      </c>
      <c r="C136" t="s">
        <v>316</v>
      </c>
      <c r="D136">
        <v>4989</v>
      </c>
      <c r="E136" t="s">
        <v>61</v>
      </c>
      <c r="F136" t="s">
        <v>313</v>
      </c>
      <c r="G136" t="s">
        <v>300</v>
      </c>
      <c r="H136" s="1">
        <v>4055000</v>
      </c>
      <c r="I136" s="1">
        <v>4055000</v>
      </c>
      <c r="J136">
        <v>24.8</v>
      </c>
      <c r="K136">
        <v>24.8</v>
      </c>
      <c r="L136" t="s">
        <v>292</v>
      </c>
      <c r="M136" t="s">
        <v>72</v>
      </c>
      <c r="N136" s="1">
        <v>1000</v>
      </c>
      <c r="O136" s="1">
        <v>100564000</v>
      </c>
      <c r="P136" s="1">
        <v>177780</v>
      </c>
      <c r="Q136">
        <v>2.2799999999999998</v>
      </c>
    </row>
    <row r="137" spans="1:17">
      <c r="A137">
        <v>136</v>
      </c>
      <c r="B137" t="s">
        <v>317</v>
      </c>
      <c r="C137" t="s">
        <v>318</v>
      </c>
      <c r="D137">
        <v>6182</v>
      </c>
      <c r="E137" t="s">
        <v>47</v>
      </c>
      <c r="F137" t="s">
        <v>319</v>
      </c>
      <c r="G137" t="s">
        <v>320</v>
      </c>
      <c r="H137" s="1">
        <v>2550000</v>
      </c>
      <c r="I137" s="1">
        <v>2550000</v>
      </c>
      <c r="J137">
        <v>39</v>
      </c>
      <c r="K137">
        <v>39</v>
      </c>
      <c r="L137" t="s">
        <v>300</v>
      </c>
      <c r="M137" t="s">
        <v>41</v>
      </c>
      <c r="N137" s="1">
        <v>1000</v>
      </c>
      <c r="O137" s="1">
        <v>99450000</v>
      </c>
      <c r="P137" s="1">
        <v>271857</v>
      </c>
      <c r="Q137">
        <v>0.93</v>
      </c>
    </row>
    <row r="138" spans="1:17">
      <c r="A138">
        <v>137</v>
      </c>
      <c r="B138" t="s">
        <v>319</v>
      </c>
      <c r="C138" t="str">
        <f>"07央債甲05"</f>
        <v>07央債甲05</v>
      </c>
      <c r="D138" t="s">
        <v>321</v>
      </c>
      <c r="E138" t="s">
        <v>53</v>
      </c>
      <c r="F138" t="s">
        <v>322</v>
      </c>
      <c r="G138" t="s">
        <v>323</v>
      </c>
      <c r="H138" s="1">
        <v>375000</v>
      </c>
      <c r="I138" s="1">
        <v>375000</v>
      </c>
      <c r="J138">
        <v>98.92</v>
      </c>
      <c r="K138">
        <v>98.92</v>
      </c>
      <c r="L138" t="s">
        <v>324</v>
      </c>
      <c r="M138" t="s">
        <v>56</v>
      </c>
      <c r="N138" s="1">
        <v>5000</v>
      </c>
      <c r="O138" s="1">
        <v>37095000</v>
      </c>
      <c r="P138">
        <v>0</v>
      </c>
      <c r="Q138">
        <v>0</v>
      </c>
    </row>
    <row r="139" spans="1:17">
      <c r="A139">
        <v>138</v>
      </c>
      <c r="B139" t="s">
        <v>319</v>
      </c>
      <c r="C139" t="str">
        <f>"07央債甲05"</f>
        <v>07央債甲05</v>
      </c>
      <c r="D139" t="s">
        <v>325</v>
      </c>
      <c r="E139" t="s">
        <v>53</v>
      </c>
      <c r="F139" t="s">
        <v>322</v>
      </c>
      <c r="G139" t="s">
        <v>323</v>
      </c>
      <c r="H139" s="1">
        <v>100000</v>
      </c>
      <c r="I139" s="1">
        <v>100000</v>
      </c>
      <c r="J139">
        <v>98.92</v>
      </c>
      <c r="K139">
        <v>98.92</v>
      </c>
      <c r="L139" t="s">
        <v>324</v>
      </c>
      <c r="M139" t="s">
        <v>56</v>
      </c>
      <c r="N139" s="1">
        <v>1000</v>
      </c>
      <c r="O139" s="1">
        <v>9892000</v>
      </c>
      <c r="P139">
        <v>0</v>
      </c>
      <c r="Q139">
        <v>0</v>
      </c>
    </row>
    <row r="140" spans="1:17">
      <c r="A140">
        <v>139</v>
      </c>
      <c r="B140" t="s">
        <v>319</v>
      </c>
      <c r="C140" t="str">
        <f>"07央債甲05"</f>
        <v>07央債甲05</v>
      </c>
      <c r="D140" t="s">
        <v>326</v>
      </c>
      <c r="E140" t="s">
        <v>53</v>
      </c>
      <c r="F140" t="s">
        <v>322</v>
      </c>
      <c r="G140" t="s">
        <v>323</v>
      </c>
      <c r="H140" s="1">
        <v>150000</v>
      </c>
      <c r="I140" s="1">
        <v>150000</v>
      </c>
      <c r="J140">
        <v>98.92</v>
      </c>
      <c r="K140">
        <v>98.92</v>
      </c>
      <c r="L140" t="s">
        <v>324</v>
      </c>
      <c r="M140" t="s">
        <v>56</v>
      </c>
      <c r="N140" s="1">
        <v>2000</v>
      </c>
      <c r="O140" s="1">
        <v>14838000</v>
      </c>
      <c r="P140">
        <v>0</v>
      </c>
      <c r="Q140">
        <v>0</v>
      </c>
    </row>
    <row r="141" spans="1:17">
      <c r="A141">
        <v>140</v>
      </c>
      <c r="B141" t="s">
        <v>319</v>
      </c>
      <c r="C141" t="str">
        <f>"07央債甲05"</f>
        <v>07央債甲05</v>
      </c>
      <c r="D141" t="s">
        <v>327</v>
      </c>
      <c r="E141" t="s">
        <v>53</v>
      </c>
      <c r="F141" t="s">
        <v>322</v>
      </c>
      <c r="G141" t="s">
        <v>323</v>
      </c>
      <c r="H141" s="1">
        <v>750000</v>
      </c>
      <c r="I141" s="1">
        <v>750000</v>
      </c>
      <c r="J141">
        <v>98.92</v>
      </c>
      <c r="K141">
        <v>98.92</v>
      </c>
      <c r="L141" t="s">
        <v>324</v>
      </c>
      <c r="M141" t="s">
        <v>56</v>
      </c>
      <c r="N141" s="1">
        <v>10000</v>
      </c>
      <c r="O141" s="1">
        <v>74190000</v>
      </c>
      <c r="P141">
        <v>0</v>
      </c>
      <c r="Q141">
        <v>0</v>
      </c>
    </row>
    <row r="142" spans="1:17">
      <c r="A142">
        <v>141</v>
      </c>
      <c r="B142" t="s">
        <v>319</v>
      </c>
      <c r="C142" t="str">
        <f>"07央債甲05"</f>
        <v>07央債甲05</v>
      </c>
      <c r="D142" t="s">
        <v>328</v>
      </c>
      <c r="E142" t="s">
        <v>53</v>
      </c>
      <c r="F142" t="s">
        <v>322</v>
      </c>
      <c r="G142" t="s">
        <v>323</v>
      </c>
      <c r="H142" s="1">
        <v>1125000</v>
      </c>
      <c r="I142" s="1">
        <v>1125000</v>
      </c>
      <c r="J142">
        <v>98.92</v>
      </c>
      <c r="K142">
        <v>98.92</v>
      </c>
      <c r="L142" t="s">
        <v>324</v>
      </c>
      <c r="M142" t="s">
        <v>56</v>
      </c>
      <c r="N142" s="1">
        <v>15000</v>
      </c>
      <c r="O142" s="1">
        <v>111285000</v>
      </c>
      <c r="P142">
        <v>0</v>
      </c>
      <c r="Q142">
        <v>0</v>
      </c>
    </row>
    <row r="143" spans="1:17">
      <c r="A143">
        <v>142</v>
      </c>
      <c r="B143" t="s">
        <v>319</v>
      </c>
      <c r="C143" t="s">
        <v>329</v>
      </c>
      <c r="D143">
        <v>4561</v>
      </c>
      <c r="E143" t="s">
        <v>43</v>
      </c>
      <c r="F143" t="s">
        <v>330</v>
      </c>
      <c r="G143" t="s">
        <v>323</v>
      </c>
      <c r="H143" s="1">
        <v>890000</v>
      </c>
      <c r="I143" s="1">
        <v>890000</v>
      </c>
      <c r="J143">
        <v>26.5</v>
      </c>
      <c r="K143">
        <v>26.5</v>
      </c>
      <c r="L143" t="s">
        <v>317</v>
      </c>
      <c r="M143" t="s">
        <v>79</v>
      </c>
      <c r="N143" s="1">
        <v>1000</v>
      </c>
      <c r="O143" s="1">
        <v>23585000</v>
      </c>
      <c r="P143" s="1">
        <v>162076</v>
      </c>
      <c r="Q143">
        <v>0.54</v>
      </c>
    </row>
    <row r="144" spans="1:17">
      <c r="A144">
        <v>143</v>
      </c>
      <c r="B144" t="s">
        <v>330</v>
      </c>
      <c r="C144" t="s">
        <v>331</v>
      </c>
      <c r="D144">
        <v>6561</v>
      </c>
      <c r="E144" t="s">
        <v>43</v>
      </c>
      <c r="F144" t="s">
        <v>332</v>
      </c>
      <c r="G144" t="s">
        <v>322</v>
      </c>
      <c r="H144" s="1">
        <v>2153000</v>
      </c>
      <c r="I144" s="1">
        <v>2153000</v>
      </c>
      <c r="J144">
        <v>170</v>
      </c>
      <c r="K144">
        <v>170</v>
      </c>
      <c r="L144" t="s">
        <v>319</v>
      </c>
      <c r="M144" t="s">
        <v>72</v>
      </c>
      <c r="N144" s="1">
        <v>1000</v>
      </c>
      <c r="O144" s="1">
        <v>366010000</v>
      </c>
      <c r="P144" s="1">
        <v>169230</v>
      </c>
      <c r="Q144">
        <v>1.27</v>
      </c>
    </row>
    <row r="145" spans="1:17">
      <c r="A145">
        <v>144</v>
      </c>
      <c r="B145" t="s">
        <v>333</v>
      </c>
      <c r="C145" t="s">
        <v>334</v>
      </c>
      <c r="D145">
        <v>3147</v>
      </c>
      <c r="E145" t="s">
        <v>43</v>
      </c>
      <c r="F145" t="s">
        <v>335</v>
      </c>
      <c r="G145" t="s">
        <v>336</v>
      </c>
      <c r="H145" s="1">
        <v>1190000</v>
      </c>
      <c r="I145" s="1">
        <v>1190000</v>
      </c>
      <c r="J145">
        <v>19</v>
      </c>
      <c r="K145">
        <v>19</v>
      </c>
      <c r="L145" t="s">
        <v>337</v>
      </c>
      <c r="M145" t="s">
        <v>149</v>
      </c>
      <c r="N145" s="1">
        <v>1000</v>
      </c>
      <c r="O145" s="1">
        <v>22610000</v>
      </c>
      <c r="P145" s="1">
        <v>89104</v>
      </c>
      <c r="Q145">
        <v>1.33</v>
      </c>
    </row>
    <row r="146" spans="1:17">
      <c r="A146">
        <v>145</v>
      </c>
      <c r="B146" t="s">
        <v>338</v>
      </c>
      <c r="C146" t="str">
        <f>"07央債甲04"</f>
        <v>07央債甲04</v>
      </c>
      <c r="D146" t="str">
        <f>"07104D"</f>
        <v>07104D</v>
      </c>
      <c r="E146" t="s">
        <v>53</v>
      </c>
      <c r="F146" t="s">
        <v>339</v>
      </c>
      <c r="G146" t="s">
        <v>340</v>
      </c>
      <c r="H146" s="1">
        <v>600000</v>
      </c>
      <c r="I146" s="1">
        <v>600000</v>
      </c>
      <c r="J146">
        <v>99.903999999999996</v>
      </c>
      <c r="K146">
        <v>99.903999999999996</v>
      </c>
      <c r="L146" t="s">
        <v>341</v>
      </c>
      <c r="M146" t="s">
        <v>56</v>
      </c>
      <c r="N146" s="1">
        <v>10000</v>
      </c>
      <c r="O146" s="1">
        <v>59942400</v>
      </c>
      <c r="P146">
        <v>0</v>
      </c>
      <c r="Q146">
        <v>0</v>
      </c>
    </row>
    <row r="147" spans="1:17">
      <c r="A147">
        <v>146</v>
      </c>
      <c r="B147" t="s">
        <v>338</v>
      </c>
      <c r="C147" t="str">
        <f>"07央債甲04"</f>
        <v>07央債甲04</v>
      </c>
      <c r="D147" t="str">
        <f>"07104O"</f>
        <v>07104O</v>
      </c>
      <c r="E147" t="s">
        <v>53</v>
      </c>
      <c r="F147" t="s">
        <v>339</v>
      </c>
      <c r="G147" t="s">
        <v>340</v>
      </c>
      <c r="H147" s="1">
        <v>900000</v>
      </c>
      <c r="I147" s="1">
        <v>900000</v>
      </c>
      <c r="J147">
        <v>99.903999999999996</v>
      </c>
      <c r="K147">
        <v>99.903999999999996</v>
      </c>
      <c r="L147" t="s">
        <v>341</v>
      </c>
      <c r="M147" t="s">
        <v>56</v>
      </c>
      <c r="N147" s="1">
        <v>15000</v>
      </c>
      <c r="O147" s="1">
        <v>89913600</v>
      </c>
      <c r="P147">
        <v>0</v>
      </c>
      <c r="Q147">
        <v>0</v>
      </c>
    </row>
    <row r="148" spans="1:17">
      <c r="A148">
        <v>147</v>
      </c>
      <c r="B148" t="s">
        <v>338</v>
      </c>
      <c r="C148" t="str">
        <f>"07央債甲04"</f>
        <v>07央債甲04</v>
      </c>
      <c r="D148" t="str">
        <f>"07104B"</f>
        <v>07104B</v>
      </c>
      <c r="E148" t="s">
        <v>53</v>
      </c>
      <c r="F148" t="s">
        <v>339</v>
      </c>
      <c r="G148" t="s">
        <v>340</v>
      </c>
      <c r="H148" s="1">
        <v>120000</v>
      </c>
      <c r="I148" s="1">
        <v>120000</v>
      </c>
      <c r="J148">
        <v>99.903999999999996</v>
      </c>
      <c r="K148">
        <v>99.903999999999996</v>
      </c>
      <c r="L148" t="s">
        <v>341</v>
      </c>
      <c r="M148" t="s">
        <v>56</v>
      </c>
      <c r="N148" s="1">
        <v>2000</v>
      </c>
      <c r="O148" s="1">
        <v>11988480</v>
      </c>
      <c r="P148">
        <v>0</v>
      </c>
      <c r="Q148">
        <v>0</v>
      </c>
    </row>
    <row r="149" spans="1:17">
      <c r="A149">
        <v>148</v>
      </c>
      <c r="B149" t="s">
        <v>338</v>
      </c>
      <c r="C149" t="str">
        <f>"07央債甲04"</f>
        <v>07央債甲04</v>
      </c>
      <c r="D149" t="str">
        <f>"07104C"</f>
        <v>07104C</v>
      </c>
      <c r="E149" t="s">
        <v>53</v>
      </c>
      <c r="F149" t="s">
        <v>339</v>
      </c>
      <c r="G149" t="s">
        <v>340</v>
      </c>
      <c r="H149" s="1">
        <v>300000</v>
      </c>
      <c r="I149" s="1">
        <v>300000</v>
      </c>
      <c r="J149">
        <v>99.903999999999996</v>
      </c>
      <c r="K149">
        <v>99.903999999999996</v>
      </c>
      <c r="L149" t="s">
        <v>341</v>
      </c>
      <c r="M149" t="s">
        <v>56</v>
      </c>
      <c r="N149" s="1">
        <v>5000</v>
      </c>
      <c r="O149" s="1">
        <v>29971200</v>
      </c>
      <c r="P149">
        <v>0</v>
      </c>
      <c r="Q149">
        <v>0</v>
      </c>
    </row>
    <row r="150" spans="1:17">
      <c r="A150">
        <v>149</v>
      </c>
      <c r="B150" t="s">
        <v>338</v>
      </c>
      <c r="C150" t="str">
        <f>"07央債甲04"</f>
        <v>07央債甲04</v>
      </c>
      <c r="D150" t="str">
        <f>"07104A"</f>
        <v>07104A</v>
      </c>
      <c r="E150" t="s">
        <v>53</v>
      </c>
      <c r="F150" t="s">
        <v>339</v>
      </c>
      <c r="G150" t="s">
        <v>340</v>
      </c>
      <c r="H150" s="1">
        <v>80000</v>
      </c>
      <c r="I150" s="1">
        <v>80000</v>
      </c>
      <c r="J150">
        <v>99.903999999999996</v>
      </c>
      <c r="K150">
        <v>99.903999999999996</v>
      </c>
      <c r="L150" t="s">
        <v>341</v>
      </c>
      <c r="M150" t="s">
        <v>56</v>
      </c>
      <c r="N150" s="1">
        <v>1000</v>
      </c>
      <c r="O150" s="1">
        <v>7992320</v>
      </c>
      <c r="P150">
        <v>0</v>
      </c>
      <c r="Q150">
        <v>0</v>
      </c>
    </row>
    <row r="151" spans="1:17">
      <c r="A151">
        <v>150</v>
      </c>
      <c r="B151" t="s">
        <v>342</v>
      </c>
      <c r="C151" t="s">
        <v>343</v>
      </c>
      <c r="D151">
        <v>6449</v>
      </c>
      <c r="E151" t="s">
        <v>20</v>
      </c>
      <c r="F151" t="s">
        <v>344</v>
      </c>
      <c r="G151" t="s">
        <v>345</v>
      </c>
      <c r="H151" s="1">
        <v>468000</v>
      </c>
      <c r="I151" s="1">
        <v>468000</v>
      </c>
      <c r="J151">
        <v>48</v>
      </c>
      <c r="K151">
        <v>48</v>
      </c>
      <c r="L151" t="s">
        <v>346</v>
      </c>
      <c r="M151" t="s">
        <v>72</v>
      </c>
      <c r="N151" s="1">
        <v>1000</v>
      </c>
      <c r="O151" s="1">
        <v>22464000</v>
      </c>
      <c r="P151" s="1">
        <v>118177</v>
      </c>
      <c r="Q151">
        <v>0.39</v>
      </c>
    </row>
    <row r="152" spans="1:17">
      <c r="A152">
        <v>151</v>
      </c>
      <c r="B152" t="s">
        <v>347</v>
      </c>
      <c r="C152" t="s">
        <v>348</v>
      </c>
      <c r="D152">
        <v>6288</v>
      </c>
      <c r="E152" t="s">
        <v>61</v>
      </c>
      <c r="F152" t="s">
        <v>349</v>
      </c>
      <c r="G152" t="s">
        <v>350</v>
      </c>
      <c r="H152" s="1">
        <v>3522000</v>
      </c>
      <c r="I152" s="1">
        <v>3522000</v>
      </c>
      <c r="J152">
        <v>18</v>
      </c>
      <c r="K152">
        <v>18</v>
      </c>
      <c r="L152" t="s">
        <v>351</v>
      </c>
      <c r="M152" t="s">
        <v>41</v>
      </c>
      <c r="N152" s="1">
        <v>1000</v>
      </c>
      <c r="O152" s="1">
        <v>63396000</v>
      </c>
      <c r="P152" s="1">
        <v>145555</v>
      </c>
      <c r="Q152">
        <v>2.41</v>
      </c>
    </row>
    <row r="153" spans="1:17">
      <c r="A153">
        <v>152</v>
      </c>
      <c r="B153" t="s">
        <v>352</v>
      </c>
      <c r="C153" t="s">
        <v>353</v>
      </c>
      <c r="D153">
        <v>5220</v>
      </c>
      <c r="E153" t="s">
        <v>43</v>
      </c>
      <c r="F153" t="s">
        <v>354</v>
      </c>
      <c r="G153" t="s">
        <v>355</v>
      </c>
      <c r="H153" s="1">
        <v>1388000</v>
      </c>
      <c r="I153" s="1">
        <v>1388000</v>
      </c>
      <c r="J153">
        <v>25.3</v>
      </c>
      <c r="K153">
        <v>25.3</v>
      </c>
      <c r="L153" t="s">
        <v>349</v>
      </c>
      <c r="M153" t="s">
        <v>85</v>
      </c>
      <c r="N153" s="1">
        <v>1000</v>
      </c>
      <c r="O153" s="1">
        <v>35116400</v>
      </c>
      <c r="P153" s="1">
        <v>129507</v>
      </c>
      <c r="Q153">
        <v>1.07</v>
      </c>
    </row>
    <row r="154" spans="1:17">
      <c r="A154">
        <v>153</v>
      </c>
      <c r="B154" t="s">
        <v>356</v>
      </c>
      <c r="C154" t="str">
        <f>"07央債甲02"</f>
        <v>07央債甲02</v>
      </c>
      <c r="D154" t="str">
        <f>"07102F"</f>
        <v>07102F</v>
      </c>
      <c r="E154" t="s">
        <v>53</v>
      </c>
      <c r="F154" t="s">
        <v>357</v>
      </c>
      <c r="G154" t="s">
        <v>358</v>
      </c>
      <c r="H154" s="1">
        <v>150000</v>
      </c>
      <c r="I154" s="1">
        <v>150000</v>
      </c>
      <c r="J154">
        <v>100.129</v>
      </c>
      <c r="K154">
        <v>100.129</v>
      </c>
      <c r="L154" t="s">
        <v>352</v>
      </c>
      <c r="M154" t="s">
        <v>56</v>
      </c>
      <c r="N154" s="1">
        <v>2000</v>
      </c>
      <c r="O154" s="1">
        <v>15019350</v>
      </c>
      <c r="P154">
        <v>0</v>
      </c>
      <c r="Q154">
        <v>0</v>
      </c>
    </row>
    <row r="155" spans="1:17">
      <c r="A155">
        <v>154</v>
      </c>
      <c r="B155" t="s">
        <v>356</v>
      </c>
      <c r="C155" t="str">
        <f>"07央債甲02"</f>
        <v>07央債甲02</v>
      </c>
      <c r="D155" t="str">
        <f>"07102P"</f>
        <v>07102P</v>
      </c>
      <c r="E155" t="s">
        <v>53</v>
      </c>
      <c r="F155" t="s">
        <v>357</v>
      </c>
      <c r="G155" t="s">
        <v>358</v>
      </c>
      <c r="H155" s="1">
        <v>1125000</v>
      </c>
      <c r="I155" s="1">
        <v>1125000</v>
      </c>
      <c r="J155">
        <v>100.129</v>
      </c>
      <c r="K155">
        <v>100.129</v>
      </c>
      <c r="L155" t="s">
        <v>352</v>
      </c>
      <c r="M155" t="s">
        <v>56</v>
      </c>
      <c r="N155" s="1">
        <v>15000</v>
      </c>
      <c r="O155" s="1">
        <v>112645125</v>
      </c>
      <c r="P155">
        <v>0</v>
      </c>
      <c r="Q155">
        <v>0</v>
      </c>
    </row>
    <row r="156" spans="1:17">
      <c r="A156">
        <v>155</v>
      </c>
      <c r="B156" t="s">
        <v>356</v>
      </c>
      <c r="C156" t="str">
        <f>"07央債甲02"</f>
        <v>07央債甲02</v>
      </c>
      <c r="D156" t="str">
        <f>"07102G"</f>
        <v>07102G</v>
      </c>
      <c r="E156" t="s">
        <v>53</v>
      </c>
      <c r="F156" t="s">
        <v>357</v>
      </c>
      <c r="G156" t="s">
        <v>358</v>
      </c>
      <c r="H156" s="1">
        <v>375000</v>
      </c>
      <c r="I156" s="1">
        <v>375000</v>
      </c>
      <c r="J156">
        <v>100.129</v>
      </c>
      <c r="K156">
        <v>100.129</v>
      </c>
      <c r="L156" t="s">
        <v>352</v>
      </c>
      <c r="M156" t="s">
        <v>56</v>
      </c>
      <c r="N156" s="1">
        <v>5000</v>
      </c>
      <c r="O156" s="1">
        <v>37548375</v>
      </c>
      <c r="P156">
        <v>0</v>
      </c>
      <c r="Q156">
        <v>0</v>
      </c>
    </row>
    <row r="157" spans="1:17">
      <c r="A157">
        <v>156</v>
      </c>
      <c r="B157" t="s">
        <v>356</v>
      </c>
      <c r="C157" t="str">
        <f>"07央債甲02"</f>
        <v>07央債甲02</v>
      </c>
      <c r="D157" t="str">
        <f>"07102H"</f>
        <v>07102H</v>
      </c>
      <c r="E157" t="s">
        <v>53</v>
      </c>
      <c r="F157" t="s">
        <v>357</v>
      </c>
      <c r="G157" t="s">
        <v>358</v>
      </c>
      <c r="H157" s="1">
        <v>750000</v>
      </c>
      <c r="I157" s="1">
        <v>750000</v>
      </c>
      <c r="J157">
        <v>100.129</v>
      </c>
      <c r="K157">
        <v>100.129</v>
      </c>
      <c r="L157" t="s">
        <v>352</v>
      </c>
      <c r="M157" t="s">
        <v>56</v>
      </c>
      <c r="N157" s="1">
        <v>10000</v>
      </c>
      <c r="O157" s="1">
        <v>75096750</v>
      </c>
      <c r="P157">
        <v>0</v>
      </c>
      <c r="Q157">
        <v>0</v>
      </c>
    </row>
    <row r="158" spans="1:17">
      <c r="A158">
        <v>157</v>
      </c>
      <c r="B158" t="s">
        <v>356</v>
      </c>
      <c r="C158" t="str">
        <f>"07央債甲02"</f>
        <v>07央債甲02</v>
      </c>
      <c r="D158" t="str">
        <f>"07102E"</f>
        <v>07102E</v>
      </c>
      <c r="E158" t="s">
        <v>53</v>
      </c>
      <c r="F158" t="s">
        <v>357</v>
      </c>
      <c r="G158" t="s">
        <v>358</v>
      </c>
      <c r="H158" s="1">
        <v>100000</v>
      </c>
      <c r="I158" s="1">
        <v>100000</v>
      </c>
      <c r="J158">
        <v>100.129</v>
      </c>
      <c r="K158">
        <v>100.129</v>
      </c>
      <c r="L158" t="s">
        <v>352</v>
      </c>
      <c r="M158" t="s">
        <v>56</v>
      </c>
      <c r="N158" s="1">
        <v>1000</v>
      </c>
      <c r="O158" s="1">
        <v>10012900</v>
      </c>
      <c r="P158">
        <v>0</v>
      </c>
      <c r="Q158">
        <v>0</v>
      </c>
    </row>
    <row r="159" spans="1:17">
      <c r="A159">
        <v>158</v>
      </c>
      <c r="B159" t="s">
        <v>359</v>
      </c>
      <c r="C159" t="s">
        <v>360</v>
      </c>
      <c r="D159">
        <v>6547</v>
      </c>
      <c r="E159" t="s">
        <v>43</v>
      </c>
      <c r="F159" t="s">
        <v>361</v>
      </c>
      <c r="G159" t="s">
        <v>357</v>
      </c>
      <c r="H159" s="1">
        <v>4108000</v>
      </c>
      <c r="I159" s="1">
        <v>4108000</v>
      </c>
      <c r="J159">
        <v>28</v>
      </c>
      <c r="K159">
        <v>28</v>
      </c>
      <c r="L159" t="s">
        <v>356</v>
      </c>
      <c r="M159" t="s">
        <v>68</v>
      </c>
      <c r="N159" s="1">
        <v>1000</v>
      </c>
      <c r="O159" s="1">
        <v>115024000</v>
      </c>
      <c r="P159" s="1">
        <v>169221</v>
      </c>
      <c r="Q159">
        <v>2.42</v>
      </c>
    </row>
    <row r="160" spans="1:17">
      <c r="A160">
        <v>159</v>
      </c>
      <c r="B160" t="s">
        <v>362</v>
      </c>
      <c r="C160" t="s">
        <v>363</v>
      </c>
      <c r="D160">
        <v>6416</v>
      </c>
      <c r="E160" t="s">
        <v>61</v>
      </c>
      <c r="F160" t="s">
        <v>364</v>
      </c>
      <c r="G160" t="s">
        <v>365</v>
      </c>
      <c r="H160" s="1">
        <v>1361000</v>
      </c>
      <c r="I160" s="1">
        <v>1361000</v>
      </c>
      <c r="J160">
        <v>101</v>
      </c>
      <c r="K160">
        <v>101</v>
      </c>
      <c r="L160" t="s">
        <v>354</v>
      </c>
      <c r="M160" t="s">
        <v>26</v>
      </c>
      <c r="N160" s="1">
        <v>1000</v>
      </c>
      <c r="O160" s="1">
        <v>137461000</v>
      </c>
      <c r="P160" s="1">
        <v>168454</v>
      </c>
      <c r="Q160">
        <v>0.8</v>
      </c>
    </row>
    <row r="161" spans="1:17">
      <c r="A161">
        <v>160</v>
      </c>
      <c r="B161" t="s">
        <v>362</v>
      </c>
      <c r="C161" t="s">
        <v>366</v>
      </c>
      <c r="D161">
        <v>1587</v>
      </c>
      <c r="E161" t="s">
        <v>61</v>
      </c>
      <c r="F161" t="s">
        <v>364</v>
      </c>
      <c r="G161" t="s">
        <v>365</v>
      </c>
      <c r="H161" s="1">
        <v>1684000</v>
      </c>
      <c r="I161" s="1">
        <v>1684000</v>
      </c>
      <c r="J161">
        <v>18.91</v>
      </c>
      <c r="K161">
        <v>18.91</v>
      </c>
      <c r="L161" t="s">
        <v>354</v>
      </c>
      <c r="M161" t="s">
        <v>215</v>
      </c>
      <c r="N161" s="1">
        <v>1000</v>
      </c>
      <c r="O161" s="1">
        <v>31844440</v>
      </c>
      <c r="P161" s="1">
        <v>119256</v>
      </c>
      <c r="Q161">
        <v>1.41</v>
      </c>
    </row>
    <row r="162" spans="1:17">
      <c r="A162">
        <v>161</v>
      </c>
      <c r="B162" t="s">
        <v>362</v>
      </c>
      <c r="C162" t="s">
        <v>367</v>
      </c>
      <c r="D162">
        <v>2745</v>
      </c>
      <c r="E162" t="s">
        <v>43</v>
      </c>
      <c r="F162" t="s">
        <v>364</v>
      </c>
      <c r="G162" t="s">
        <v>365</v>
      </c>
      <c r="H162" s="1">
        <v>687000</v>
      </c>
      <c r="I162" s="1">
        <v>687000</v>
      </c>
      <c r="J162">
        <v>26</v>
      </c>
      <c r="K162">
        <v>26</v>
      </c>
      <c r="L162" t="s">
        <v>354</v>
      </c>
      <c r="M162" t="s">
        <v>41</v>
      </c>
      <c r="N162" s="1">
        <v>1000</v>
      </c>
      <c r="O162" s="1">
        <v>17862000</v>
      </c>
      <c r="P162" s="1">
        <v>125165</v>
      </c>
      <c r="Q162">
        <v>0.54</v>
      </c>
    </row>
    <row r="163" spans="1:17">
      <c r="A163">
        <v>162</v>
      </c>
      <c r="B163" t="s">
        <v>365</v>
      </c>
      <c r="C163" t="s">
        <v>368</v>
      </c>
      <c r="D163">
        <v>6128</v>
      </c>
      <c r="E163" t="s">
        <v>20</v>
      </c>
      <c r="F163" t="s">
        <v>369</v>
      </c>
      <c r="G163" t="s">
        <v>364</v>
      </c>
      <c r="H163" s="1">
        <v>3400000</v>
      </c>
      <c r="I163" s="1">
        <v>3400000</v>
      </c>
      <c r="J163">
        <v>35</v>
      </c>
      <c r="K163">
        <v>35</v>
      </c>
      <c r="L163" t="s">
        <v>354</v>
      </c>
      <c r="M163" t="s">
        <v>50</v>
      </c>
      <c r="N163" s="1">
        <v>1000</v>
      </c>
      <c r="O163" s="1">
        <v>119000000</v>
      </c>
      <c r="P163" s="1">
        <v>57792</v>
      </c>
      <c r="Q163">
        <v>5.88</v>
      </c>
    </row>
    <row r="164" spans="1:17">
      <c r="A164">
        <v>163</v>
      </c>
      <c r="B164" t="s">
        <v>370</v>
      </c>
      <c r="C164" t="s">
        <v>371</v>
      </c>
      <c r="D164">
        <v>5864</v>
      </c>
      <c r="E164" t="s">
        <v>43</v>
      </c>
      <c r="F164" t="s">
        <v>372</v>
      </c>
      <c r="G164" t="s">
        <v>373</v>
      </c>
      <c r="H164" s="1">
        <v>3500000</v>
      </c>
      <c r="I164" s="1">
        <v>3500000</v>
      </c>
      <c r="J164">
        <v>9.06</v>
      </c>
      <c r="K164">
        <v>9.06</v>
      </c>
      <c r="L164" t="s">
        <v>361</v>
      </c>
      <c r="M164" t="s">
        <v>167</v>
      </c>
      <c r="N164" s="1">
        <v>2000</v>
      </c>
      <c r="O164" s="1">
        <v>31710000</v>
      </c>
      <c r="P164" s="1">
        <v>32956</v>
      </c>
      <c r="Q164">
        <v>5.31</v>
      </c>
    </row>
    <row r="165" spans="1:17">
      <c r="A165">
        <v>164</v>
      </c>
      <c r="B165" t="s">
        <v>374</v>
      </c>
      <c r="C165" t="s">
        <v>375</v>
      </c>
      <c r="D165">
        <v>3689</v>
      </c>
      <c r="E165" t="s">
        <v>47</v>
      </c>
      <c r="F165" t="s">
        <v>376</v>
      </c>
      <c r="G165" t="s">
        <v>377</v>
      </c>
      <c r="H165" s="1">
        <v>340000</v>
      </c>
      <c r="I165" s="1">
        <v>340000</v>
      </c>
      <c r="J165">
        <v>45</v>
      </c>
      <c r="K165">
        <v>45</v>
      </c>
      <c r="L165" t="s">
        <v>365</v>
      </c>
      <c r="M165" t="s">
        <v>167</v>
      </c>
      <c r="N165" s="1">
        <v>1000</v>
      </c>
      <c r="O165" s="1">
        <v>15300000</v>
      </c>
      <c r="P165" s="1">
        <v>1389</v>
      </c>
      <c r="Q165">
        <v>24.47</v>
      </c>
    </row>
    <row r="166" spans="1:17">
      <c r="A166">
        <v>165</v>
      </c>
      <c r="B166" t="s">
        <v>374</v>
      </c>
      <c r="C166" t="s">
        <v>378</v>
      </c>
      <c r="D166">
        <v>8403</v>
      </c>
      <c r="E166" t="s">
        <v>47</v>
      </c>
      <c r="F166" t="s">
        <v>376</v>
      </c>
      <c r="G166" t="s">
        <v>377</v>
      </c>
      <c r="H166" s="1">
        <v>1344000</v>
      </c>
      <c r="I166" s="1">
        <v>1344000</v>
      </c>
      <c r="J166">
        <v>30</v>
      </c>
      <c r="K166">
        <v>30</v>
      </c>
      <c r="L166" t="s">
        <v>365</v>
      </c>
      <c r="M166" t="s">
        <v>44</v>
      </c>
      <c r="N166" s="1">
        <v>1000</v>
      </c>
      <c r="O166" s="1">
        <v>40320000</v>
      </c>
      <c r="P166" s="1">
        <v>77127</v>
      </c>
      <c r="Q166">
        <v>1.74</v>
      </c>
    </row>
    <row r="167" spans="1:17">
      <c r="A167">
        <v>166</v>
      </c>
      <c r="B167" t="s">
        <v>373</v>
      </c>
      <c r="C167" t="s">
        <v>379</v>
      </c>
      <c r="D167">
        <v>4803</v>
      </c>
      <c r="E167" t="s">
        <v>29</v>
      </c>
      <c r="F167" t="s">
        <v>380</v>
      </c>
      <c r="G167" t="s">
        <v>372</v>
      </c>
      <c r="H167" s="1">
        <v>444000</v>
      </c>
      <c r="I167" s="1">
        <v>444000</v>
      </c>
      <c r="J167">
        <v>141.78</v>
      </c>
      <c r="K167">
        <v>141.78</v>
      </c>
      <c r="L167" t="s">
        <v>361</v>
      </c>
      <c r="M167" t="s">
        <v>68</v>
      </c>
      <c r="N167" s="1">
        <v>1000</v>
      </c>
      <c r="O167" s="1">
        <v>62950320</v>
      </c>
      <c r="P167" s="1">
        <v>72694</v>
      </c>
      <c r="Q167">
        <v>0.61</v>
      </c>
    </row>
    <row r="168" spans="1:17">
      <c r="A168">
        <v>167</v>
      </c>
      <c r="B168" t="s">
        <v>372</v>
      </c>
      <c r="C168" t="s">
        <v>381</v>
      </c>
      <c r="D168">
        <v>6461</v>
      </c>
      <c r="E168" t="s">
        <v>43</v>
      </c>
      <c r="F168" t="s">
        <v>382</v>
      </c>
      <c r="G168" t="s">
        <v>380</v>
      </c>
      <c r="H168" s="1">
        <v>2700000</v>
      </c>
      <c r="I168" s="1">
        <v>2700000</v>
      </c>
      <c r="J168">
        <v>34.799999999999997</v>
      </c>
      <c r="K168">
        <v>34.799999999999997</v>
      </c>
      <c r="L168" t="s">
        <v>370</v>
      </c>
      <c r="M168" t="s">
        <v>76</v>
      </c>
      <c r="N168" s="1">
        <v>1000</v>
      </c>
      <c r="O168" s="1">
        <v>93960000</v>
      </c>
      <c r="P168" s="1">
        <v>156630</v>
      </c>
      <c r="Q168">
        <v>1.72</v>
      </c>
    </row>
    <row r="169" spans="1:17">
      <c r="A169">
        <v>168</v>
      </c>
      <c r="B169" t="s">
        <v>372</v>
      </c>
      <c r="C169" t="s">
        <v>383</v>
      </c>
      <c r="D169">
        <v>8440</v>
      </c>
      <c r="E169" t="s">
        <v>43</v>
      </c>
      <c r="F169" t="s">
        <v>382</v>
      </c>
      <c r="G169" t="s">
        <v>380</v>
      </c>
      <c r="H169" s="1">
        <v>1124000</v>
      </c>
      <c r="I169" s="1">
        <v>1124000</v>
      </c>
      <c r="J169">
        <v>15.68</v>
      </c>
      <c r="K169">
        <v>15.68</v>
      </c>
      <c r="L169" t="s">
        <v>370</v>
      </c>
      <c r="M169" t="s">
        <v>50</v>
      </c>
      <c r="N169" s="1">
        <v>1000</v>
      </c>
      <c r="O169" s="1">
        <v>17624320</v>
      </c>
      <c r="P169" s="1">
        <v>187988</v>
      </c>
      <c r="Q169">
        <v>0.59</v>
      </c>
    </row>
    <row r="170" spans="1:17">
      <c r="A170">
        <v>169</v>
      </c>
      <c r="B170" t="s">
        <v>384</v>
      </c>
      <c r="C170" t="s">
        <v>385</v>
      </c>
      <c r="D170">
        <v>8497</v>
      </c>
      <c r="E170" t="s">
        <v>61</v>
      </c>
      <c r="F170" t="s">
        <v>386</v>
      </c>
      <c r="G170" t="s">
        <v>387</v>
      </c>
      <c r="H170" s="1">
        <v>2047000</v>
      </c>
      <c r="I170" s="1">
        <v>2047000</v>
      </c>
      <c r="J170">
        <v>46</v>
      </c>
      <c r="K170">
        <v>46</v>
      </c>
      <c r="L170" t="s">
        <v>377</v>
      </c>
      <c r="M170" t="s">
        <v>26</v>
      </c>
      <c r="N170" s="1">
        <v>1000</v>
      </c>
      <c r="O170" s="1">
        <v>94162000</v>
      </c>
      <c r="P170" s="1">
        <v>158175</v>
      </c>
      <c r="Q170">
        <v>1.29</v>
      </c>
    </row>
    <row r="171" spans="1:17">
      <c r="A171">
        <v>170</v>
      </c>
      <c r="B171" t="s">
        <v>382</v>
      </c>
      <c r="C171" t="s">
        <v>388</v>
      </c>
      <c r="D171">
        <v>1569</v>
      </c>
      <c r="E171" t="s">
        <v>47</v>
      </c>
      <c r="F171" t="s">
        <v>389</v>
      </c>
      <c r="G171" t="s">
        <v>390</v>
      </c>
      <c r="H171" s="1">
        <v>850000</v>
      </c>
      <c r="I171" s="1">
        <v>850000</v>
      </c>
      <c r="J171">
        <v>35</v>
      </c>
      <c r="K171">
        <v>35</v>
      </c>
      <c r="L171" t="s">
        <v>373</v>
      </c>
      <c r="M171" t="s">
        <v>63</v>
      </c>
      <c r="N171" s="1">
        <v>1000</v>
      </c>
      <c r="O171" s="1">
        <v>29750000</v>
      </c>
      <c r="P171" s="1">
        <v>13473</v>
      </c>
      <c r="Q171">
        <v>6.3</v>
      </c>
    </row>
    <row r="172" spans="1:17">
      <c r="A172">
        <v>171</v>
      </c>
      <c r="B172" t="s">
        <v>390</v>
      </c>
      <c r="C172" t="s">
        <v>391</v>
      </c>
      <c r="D172">
        <v>4979</v>
      </c>
      <c r="E172" t="s">
        <v>47</v>
      </c>
      <c r="F172" t="s">
        <v>392</v>
      </c>
      <c r="G172" t="s">
        <v>389</v>
      </c>
      <c r="H172" s="1">
        <v>900000</v>
      </c>
      <c r="I172" s="1">
        <v>900000</v>
      </c>
      <c r="J172">
        <v>27.5</v>
      </c>
      <c r="K172">
        <v>27.5</v>
      </c>
      <c r="L172" t="s">
        <v>372</v>
      </c>
      <c r="M172" t="s">
        <v>68</v>
      </c>
      <c r="N172" s="1">
        <v>1000</v>
      </c>
      <c r="O172" s="1">
        <v>24750000</v>
      </c>
      <c r="P172" s="1">
        <v>27572</v>
      </c>
      <c r="Q172">
        <v>3.26</v>
      </c>
    </row>
    <row r="173" spans="1:17">
      <c r="A173">
        <v>172</v>
      </c>
      <c r="B173" t="s">
        <v>386</v>
      </c>
      <c r="C173" t="s">
        <v>393</v>
      </c>
      <c r="D173" t="s">
        <v>394</v>
      </c>
      <c r="E173" t="s">
        <v>20</v>
      </c>
      <c r="F173" t="s">
        <v>395</v>
      </c>
      <c r="G173" t="s">
        <v>396</v>
      </c>
      <c r="H173" s="1">
        <v>56667000</v>
      </c>
      <c r="I173" s="1">
        <v>56667000</v>
      </c>
      <c r="J173">
        <v>60</v>
      </c>
      <c r="K173">
        <v>60</v>
      </c>
      <c r="L173" t="s">
        <v>397</v>
      </c>
      <c r="M173" t="s">
        <v>72</v>
      </c>
      <c r="N173" s="1">
        <v>1000</v>
      </c>
      <c r="O173" s="1">
        <v>3400020000</v>
      </c>
      <c r="P173" s="1">
        <v>11874</v>
      </c>
      <c r="Q173">
        <v>100</v>
      </c>
    </row>
    <row r="174" spans="1:17">
      <c r="A174">
        <v>173</v>
      </c>
      <c r="B174" t="s">
        <v>389</v>
      </c>
      <c r="C174" t="s">
        <v>398</v>
      </c>
      <c r="D174">
        <v>6153</v>
      </c>
      <c r="E174" t="s">
        <v>20</v>
      </c>
      <c r="F174" t="s">
        <v>399</v>
      </c>
      <c r="G174" t="s">
        <v>392</v>
      </c>
      <c r="H174" s="1">
        <v>6532000</v>
      </c>
      <c r="I174" s="1">
        <v>6532000</v>
      </c>
      <c r="J174">
        <v>38</v>
      </c>
      <c r="K174">
        <v>38</v>
      </c>
      <c r="L174" t="s">
        <v>380</v>
      </c>
      <c r="M174" t="s">
        <v>41</v>
      </c>
      <c r="N174" s="1">
        <v>1000</v>
      </c>
      <c r="O174" s="1">
        <v>248216000</v>
      </c>
      <c r="P174" s="1">
        <v>1623</v>
      </c>
      <c r="Q174">
        <v>100</v>
      </c>
    </row>
    <row r="175" spans="1:17">
      <c r="A175">
        <v>174</v>
      </c>
      <c r="B175" t="s">
        <v>392</v>
      </c>
      <c r="C175" t="str">
        <f>"07央債甲03"</f>
        <v>07央債甲03</v>
      </c>
      <c r="D175" t="str">
        <f>"07103D"</f>
        <v>07103D</v>
      </c>
      <c r="E175" t="s">
        <v>53</v>
      </c>
      <c r="F175" t="s">
        <v>400</v>
      </c>
      <c r="G175" t="s">
        <v>399</v>
      </c>
      <c r="H175" s="1">
        <v>750000</v>
      </c>
      <c r="I175" s="1">
        <v>750000</v>
      </c>
      <c r="J175">
        <v>98.108999999999995</v>
      </c>
      <c r="K175">
        <v>98.108999999999995</v>
      </c>
      <c r="L175" t="s">
        <v>386</v>
      </c>
      <c r="M175" t="s">
        <v>56</v>
      </c>
      <c r="N175" s="1">
        <v>10000</v>
      </c>
      <c r="O175" s="1">
        <v>73581750</v>
      </c>
      <c r="P175">
        <v>0</v>
      </c>
      <c r="Q175">
        <v>0</v>
      </c>
    </row>
    <row r="176" spans="1:17">
      <c r="A176">
        <v>175</v>
      </c>
      <c r="B176" t="s">
        <v>392</v>
      </c>
      <c r="C176" t="str">
        <f>"07央債甲03"</f>
        <v>07央債甲03</v>
      </c>
      <c r="D176" t="str">
        <f>"07103B"</f>
        <v>07103B</v>
      </c>
      <c r="E176" t="s">
        <v>53</v>
      </c>
      <c r="F176" t="s">
        <v>400</v>
      </c>
      <c r="G176" t="s">
        <v>399</v>
      </c>
      <c r="H176" s="1">
        <v>150000</v>
      </c>
      <c r="I176" s="1">
        <v>150000</v>
      </c>
      <c r="J176">
        <v>98.108999999999995</v>
      </c>
      <c r="K176">
        <v>98.108999999999995</v>
      </c>
      <c r="L176" t="s">
        <v>386</v>
      </c>
      <c r="M176" t="s">
        <v>56</v>
      </c>
      <c r="N176" s="1">
        <v>2000</v>
      </c>
      <c r="O176" s="1">
        <v>14716350</v>
      </c>
      <c r="P176">
        <v>0</v>
      </c>
      <c r="Q176">
        <v>0</v>
      </c>
    </row>
    <row r="177" spans="1:17">
      <c r="A177">
        <v>176</v>
      </c>
      <c r="B177" t="s">
        <v>392</v>
      </c>
      <c r="C177" t="str">
        <f>"07央債甲03"</f>
        <v>07央債甲03</v>
      </c>
      <c r="D177" t="str">
        <f>"07103O"</f>
        <v>07103O</v>
      </c>
      <c r="E177" t="s">
        <v>53</v>
      </c>
      <c r="F177" t="s">
        <v>400</v>
      </c>
      <c r="G177" t="s">
        <v>399</v>
      </c>
      <c r="H177" s="1">
        <v>1125000</v>
      </c>
      <c r="I177" s="1">
        <v>1125000</v>
      </c>
      <c r="J177">
        <v>98.108999999999995</v>
      </c>
      <c r="K177">
        <v>98.108999999999995</v>
      </c>
      <c r="L177" t="s">
        <v>386</v>
      </c>
      <c r="M177" t="s">
        <v>56</v>
      </c>
      <c r="N177" s="1">
        <v>15000</v>
      </c>
      <c r="O177" s="1">
        <v>110372625</v>
      </c>
      <c r="P177">
        <v>0</v>
      </c>
      <c r="Q177">
        <v>0</v>
      </c>
    </row>
    <row r="178" spans="1:17">
      <c r="A178">
        <v>177</v>
      </c>
      <c r="B178" t="s">
        <v>392</v>
      </c>
      <c r="C178" t="str">
        <f>"07央債甲03"</f>
        <v>07央債甲03</v>
      </c>
      <c r="D178" t="str">
        <f>"07103A"</f>
        <v>07103A</v>
      </c>
      <c r="E178" t="s">
        <v>53</v>
      </c>
      <c r="F178" t="s">
        <v>400</v>
      </c>
      <c r="G178" t="s">
        <v>399</v>
      </c>
      <c r="H178" s="1">
        <v>100000</v>
      </c>
      <c r="I178" s="1">
        <v>100000</v>
      </c>
      <c r="J178">
        <v>98.108999999999995</v>
      </c>
      <c r="K178">
        <v>98.108999999999995</v>
      </c>
      <c r="L178" t="s">
        <v>386</v>
      </c>
      <c r="M178" t="s">
        <v>56</v>
      </c>
      <c r="N178" s="1">
        <v>1000</v>
      </c>
      <c r="O178" s="1">
        <v>9810900</v>
      </c>
      <c r="P178">
        <v>0</v>
      </c>
      <c r="Q178">
        <v>0</v>
      </c>
    </row>
    <row r="179" spans="1:17">
      <c r="A179">
        <v>178</v>
      </c>
      <c r="B179" t="s">
        <v>392</v>
      </c>
      <c r="C179" t="str">
        <f>"07央債甲03"</f>
        <v>07央債甲03</v>
      </c>
      <c r="D179" t="str">
        <f>"07103C"</f>
        <v>07103C</v>
      </c>
      <c r="E179" t="s">
        <v>53</v>
      </c>
      <c r="F179" t="s">
        <v>400</v>
      </c>
      <c r="G179" t="s">
        <v>399</v>
      </c>
      <c r="H179" s="1">
        <v>375000</v>
      </c>
      <c r="I179" s="1">
        <v>375000</v>
      </c>
      <c r="J179">
        <v>98.108999999999995</v>
      </c>
      <c r="K179">
        <v>98.108999999999995</v>
      </c>
      <c r="L179" t="s">
        <v>386</v>
      </c>
      <c r="M179" t="s">
        <v>56</v>
      </c>
      <c r="N179" s="1">
        <v>5000</v>
      </c>
      <c r="O179" s="1">
        <v>36790875</v>
      </c>
      <c r="P179">
        <v>0</v>
      </c>
      <c r="Q179">
        <v>0</v>
      </c>
    </row>
    <row r="180" spans="1:17">
      <c r="A180">
        <v>179</v>
      </c>
      <c r="B180" t="s">
        <v>399</v>
      </c>
      <c r="C180" t="s">
        <v>401</v>
      </c>
      <c r="D180">
        <v>3512</v>
      </c>
      <c r="E180" t="s">
        <v>47</v>
      </c>
      <c r="F180" t="s">
        <v>400</v>
      </c>
      <c r="G180" t="s">
        <v>402</v>
      </c>
      <c r="H180" s="1">
        <v>1080000</v>
      </c>
      <c r="I180" s="1">
        <v>1080000</v>
      </c>
      <c r="J180">
        <v>29</v>
      </c>
      <c r="K180">
        <v>29</v>
      </c>
      <c r="L180" t="s">
        <v>390</v>
      </c>
      <c r="M180" t="s">
        <v>41</v>
      </c>
      <c r="N180" s="1">
        <v>1000</v>
      </c>
      <c r="O180" s="1">
        <v>31320000</v>
      </c>
      <c r="P180" s="1">
        <v>94211</v>
      </c>
      <c r="Q180">
        <v>1.1399999999999999</v>
      </c>
    </row>
    <row r="181" spans="1:17">
      <c r="A181">
        <v>180</v>
      </c>
      <c r="B181" t="s">
        <v>399</v>
      </c>
      <c r="C181" t="s">
        <v>403</v>
      </c>
      <c r="D181">
        <v>6186</v>
      </c>
      <c r="E181" t="s">
        <v>47</v>
      </c>
      <c r="F181" t="s">
        <v>400</v>
      </c>
      <c r="G181" t="s">
        <v>402</v>
      </c>
      <c r="H181" s="1">
        <v>2550000</v>
      </c>
      <c r="I181" s="1">
        <v>2550000</v>
      </c>
      <c r="J181">
        <v>12.5</v>
      </c>
      <c r="K181">
        <v>12.5</v>
      </c>
      <c r="L181" t="s">
        <v>390</v>
      </c>
      <c r="M181" t="s">
        <v>63</v>
      </c>
      <c r="N181" s="1">
        <v>1000</v>
      </c>
      <c r="O181" s="1">
        <v>31875000</v>
      </c>
      <c r="P181" s="1">
        <v>55381</v>
      </c>
      <c r="Q181">
        <v>4.5999999999999996</v>
      </c>
    </row>
    <row r="182" spans="1:17">
      <c r="A182">
        <v>181</v>
      </c>
      <c r="B182" t="s">
        <v>399</v>
      </c>
      <c r="C182" t="s">
        <v>404</v>
      </c>
      <c r="D182">
        <v>3312</v>
      </c>
      <c r="E182" t="s">
        <v>20</v>
      </c>
      <c r="F182" t="s">
        <v>400</v>
      </c>
      <c r="G182" t="s">
        <v>402</v>
      </c>
      <c r="H182" s="1">
        <v>850000</v>
      </c>
      <c r="I182" s="1">
        <v>850000</v>
      </c>
      <c r="J182">
        <v>7</v>
      </c>
      <c r="K182">
        <v>7</v>
      </c>
      <c r="L182" t="s">
        <v>362</v>
      </c>
      <c r="M182" t="s">
        <v>405</v>
      </c>
      <c r="N182" s="1">
        <v>1000</v>
      </c>
      <c r="O182" s="1">
        <v>5950000</v>
      </c>
      <c r="P182" s="1">
        <v>10508</v>
      </c>
      <c r="Q182">
        <v>8.08</v>
      </c>
    </row>
    <row r="183" spans="1:17">
      <c r="A183">
        <v>182</v>
      </c>
      <c r="B183" t="s">
        <v>406</v>
      </c>
      <c r="C183" t="s">
        <v>407</v>
      </c>
      <c r="D183">
        <v>3491</v>
      </c>
      <c r="E183" t="s">
        <v>47</v>
      </c>
      <c r="F183" t="s">
        <v>408</v>
      </c>
      <c r="G183" t="s">
        <v>409</v>
      </c>
      <c r="H183" s="1">
        <v>383000</v>
      </c>
      <c r="I183" s="1">
        <v>383000</v>
      </c>
      <c r="J183">
        <v>68</v>
      </c>
      <c r="K183">
        <v>68</v>
      </c>
      <c r="L183" t="s">
        <v>386</v>
      </c>
      <c r="M183" t="s">
        <v>63</v>
      </c>
      <c r="N183" s="1">
        <v>1000</v>
      </c>
      <c r="O183" s="1">
        <v>26044000</v>
      </c>
      <c r="P183" s="1">
        <v>51887</v>
      </c>
      <c r="Q183">
        <v>0.73</v>
      </c>
    </row>
    <row r="184" spans="1:17">
      <c r="A184">
        <v>183</v>
      </c>
      <c r="B184" t="s">
        <v>400</v>
      </c>
      <c r="C184" t="s">
        <v>410</v>
      </c>
      <c r="D184">
        <v>8476</v>
      </c>
      <c r="E184" t="s">
        <v>47</v>
      </c>
      <c r="F184" t="s">
        <v>411</v>
      </c>
      <c r="G184" t="s">
        <v>412</v>
      </c>
      <c r="H184" s="1">
        <v>425000</v>
      </c>
      <c r="I184" s="1">
        <v>425000</v>
      </c>
      <c r="J184">
        <v>32.5</v>
      </c>
      <c r="K184">
        <v>32.5</v>
      </c>
      <c r="L184" t="s">
        <v>392</v>
      </c>
      <c r="M184" t="s">
        <v>85</v>
      </c>
      <c r="N184" s="1">
        <v>1000</v>
      </c>
      <c r="O184" s="1">
        <v>13812500</v>
      </c>
      <c r="P184" s="1">
        <v>36938</v>
      </c>
      <c r="Q184">
        <v>1.1499999999999999</v>
      </c>
    </row>
    <row r="185" spans="1:17">
      <c r="A185">
        <v>184</v>
      </c>
      <c r="B185" t="s">
        <v>413</v>
      </c>
      <c r="C185" t="s">
        <v>414</v>
      </c>
      <c r="D185">
        <v>2630</v>
      </c>
      <c r="E185" t="s">
        <v>61</v>
      </c>
      <c r="F185" t="s">
        <v>415</v>
      </c>
      <c r="G185" t="s">
        <v>416</v>
      </c>
      <c r="H185" s="1">
        <v>2544000</v>
      </c>
      <c r="I185" s="1">
        <v>2544000</v>
      </c>
      <c r="J185">
        <v>22</v>
      </c>
      <c r="K185">
        <v>22</v>
      </c>
      <c r="L185" t="s">
        <v>417</v>
      </c>
      <c r="M185" t="s">
        <v>41</v>
      </c>
      <c r="N185" s="1">
        <v>1000</v>
      </c>
      <c r="O185" s="1">
        <v>55968000</v>
      </c>
      <c r="P185" s="1">
        <v>163089</v>
      </c>
      <c r="Q185">
        <v>1.55</v>
      </c>
    </row>
    <row r="186" spans="1:17">
      <c r="A186">
        <v>185</v>
      </c>
      <c r="B186" t="s">
        <v>418</v>
      </c>
      <c r="C186" t="str">
        <f>"07央債甲02"</f>
        <v>07央債甲02</v>
      </c>
      <c r="D186" t="str">
        <f>"07102A"</f>
        <v>07102A</v>
      </c>
      <c r="E186" t="s">
        <v>53</v>
      </c>
      <c r="F186" t="s">
        <v>419</v>
      </c>
      <c r="G186" t="s">
        <v>420</v>
      </c>
      <c r="H186" s="1">
        <v>154000</v>
      </c>
      <c r="I186" s="1">
        <v>154000</v>
      </c>
      <c r="J186">
        <v>99.349000000000004</v>
      </c>
      <c r="K186">
        <v>99.349000000000004</v>
      </c>
      <c r="L186" t="s">
        <v>416</v>
      </c>
      <c r="M186" t="s">
        <v>56</v>
      </c>
      <c r="N186" s="1">
        <v>1000</v>
      </c>
      <c r="O186" s="1">
        <v>15299746</v>
      </c>
      <c r="P186">
        <v>0</v>
      </c>
      <c r="Q186">
        <v>0</v>
      </c>
    </row>
    <row r="187" spans="1:17">
      <c r="A187">
        <v>186</v>
      </c>
      <c r="B187" t="s">
        <v>418</v>
      </c>
      <c r="C187" t="str">
        <f>"07央債甲02"</f>
        <v>07央債甲02</v>
      </c>
      <c r="D187" t="str">
        <f>"07102D"</f>
        <v>07102D</v>
      </c>
      <c r="E187" t="s">
        <v>53</v>
      </c>
      <c r="F187" t="s">
        <v>419</v>
      </c>
      <c r="G187" t="s">
        <v>420</v>
      </c>
      <c r="H187" s="1">
        <v>1380000</v>
      </c>
      <c r="I187" s="1">
        <v>1380000</v>
      </c>
      <c r="J187">
        <v>99.349000000000004</v>
      </c>
      <c r="K187">
        <v>99.349000000000004</v>
      </c>
      <c r="L187" t="s">
        <v>416</v>
      </c>
      <c r="M187" t="s">
        <v>56</v>
      </c>
      <c r="N187" s="1">
        <v>10000</v>
      </c>
      <c r="O187" s="1">
        <v>137101620</v>
      </c>
      <c r="P187">
        <v>0</v>
      </c>
      <c r="Q187">
        <v>0</v>
      </c>
    </row>
    <row r="188" spans="1:17">
      <c r="A188">
        <v>187</v>
      </c>
      <c r="B188" t="s">
        <v>418</v>
      </c>
      <c r="C188" t="str">
        <f>"07央債甲02"</f>
        <v>07央債甲02</v>
      </c>
      <c r="D188" t="str">
        <f>"07102C"</f>
        <v>07102C</v>
      </c>
      <c r="E188" t="s">
        <v>53</v>
      </c>
      <c r="F188" t="s">
        <v>419</v>
      </c>
      <c r="G188" t="s">
        <v>420</v>
      </c>
      <c r="H188" s="1">
        <v>690000</v>
      </c>
      <c r="I188" s="1">
        <v>690000</v>
      </c>
      <c r="J188">
        <v>99.349000000000004</v>
      </c>
      <c r="K188">
        <v>99.349000000000004</v>
      </c>
      <c r="L188" t="s">
        <v>416</v>
      </c>
      <c r="M188" t="s">
        <v>56</v>
      </c>
      <c r="N188" s="1">
        <v>5000</v>
      </c>
      <c r="O188" s="1">
        <v>68550810</v>
      </c>
      <c r="P188">
        <v>0</v>
      </c>
      <c r="Q188">
        <v>0</v>
      </c>
    </row>
    <row r="189" spans="1:17">
      <c r="A189">
        <v>188</v>
      </c>
      <c r="B189" t="s">
        <v>418</v>
      </c>
      <c r="C189" t="str">
        <f>"07央債甲02"</f>
        <v>07央債甲02</v>
      </c>
      <c r="D189" t="str">
        <f>"07102B"</f>
        <v>07102B</v>
      </c>
      <c r="E189" t="s">
        <v>53</v>
      </c>
      <c r="F189" t="s">
        <v>419</v>
      </c>
      <c r="G189" t="s">
        <v>420</v>
      </c>
      <c r="H189" s="1">
        <v>276000</v>
      </c>
      <c r="I189" s="1">
        <v>276000</v>
      </c>
      <c r="J189">
        <v>99.349000000000004</v>
      </c>
      <c r="K189">
        <v>99.349000000000004</v>
      </c>
      <c r="L189" t="s">
        <v>416</v>
      </c>
      <c r="M189" t="s">
        <v>56</v>
      </c>
      <c r="N189" s="1">
        <v>2000</v>
      </c>
      <c r="O189" s="1">
        <v>27420324</v>
      </c>
      <c r="P189">
        <v>0</v>
      </c>
      <c r="Q189">
        <v>0</v>
      </c>
    </row>
    <row r="190" spans="1:17">
      <c r="A190">
        <v>189</v>
      </c>
      <c r="B190" t="s">
        <v>421</v>
      </c>
      <c r="C190" t="s">
        <v>422</v>
      </c>
      <c r="D190">
        <v>5264</v>
      </c>
      <c r="E190" t="s">
        <v>169</v>
      </c>
      <c r="F190" t="s">
        <v>423</v>
      </c>
      <c r="G190" t="s">
        <v>424</v>
      </c>
      <c r="H190" s="1">
        <v>6800000</v>
      </c>
      <c r="I190" s="1">
        <v>6800000</v>
      </c>
      <c r="J190">
        <v>92</v>
      </c>
      <c r="K190">
        <v>92</v>
      </c>
      <c r="L190" t="s">
        <v>413</v>
      </c>
      <c r="M190" t="s">
        <v>50</v>
      </c>
      <c r="N190" s="1">
        <v>1000</v>
      </c>
      <c r="O190" s="1">
        <v>625600000</v>
      </c>
      <c r="P190" s="1">
        <v>153953</v>
      </c>
      <c r="Q190">
        <v>4.41</v>
      </c>
    </row>
    <row r="191" spans="1:17">
      <c r="A191">
        <v>190</v>
      </c>
      <c r="B191" t="s">
        <v>420</v>
      </c>
      <c r="C191" t="s">
        <v>425</v>
      </c>
      <c r="D191">
        <v>6625</v>
      </c>
      <c r="E191" t="s">
        <v>61</v>
      </c>
      <c r="F191" t="s">
        <v>419</v>
      </c>
      <c r="G191" t="s">
        <v>426</v>
      </c>
      <c r="H191" s="1">
        <v>620000</v>
      </c>
      <c r="I191" s="1">
        <v>620000</v>
      </c>
      <c r="J191">
        <v>65</v>
      </c>
      <c r="K191">
        <v>65</v>
      </c>
      <c r="L191" t="s">
        <v>427</v>
      </c>
      <c r="M191" t="s">
        <v>41</v>
      </c>
      <c r="N191" s="1">
        <v>1000</v>
      </c>
      <c r="O191" s="1">
        <v>40300000</v>
      </c>
      <c r="P191" s="1">
        <v>139033</v>
      </c>
      <c r="Q191">
        <v>0.44</v>
      </c>
    </row>
    <row r="192" spans="1:17">
      <c r="A192">
        <v>191</v>
      </c>
      <c r="B192" t="s">
        <v>420</v>
      </c>
      <c r="C192" t="s">
        <v>428</v>
      </c>
      <c r="D192">
        <v>1218</v>
      </c>
      <c r="E192" t="s">
        <v>20</v>
      </c>
      <c r="F192" t="s">
        <v>419</v>
      </c>
      <c r="G192" t="s">
        <v>426</v>
      </c>
      <c r="H192" s="1">
        <v>12467000</v>
      </c>
      <c r="I192" s="1">
        <v>12467000</v>
      </c>
      <c r="J192">
        <v>16.3</v>
      </c>
      <c r="K192">
        <v>16.3</v>
      </c>
      <c r="L192" t="s">
        <v>429</v>
      </c>
      <c r="M192" t="s">
        <v>72</v>
      </c>
      <c r="N192" s="1">
        <v>1000</v>
      </c>
      <c r="O192" s="1">
        <v>203212100</v>
      </c>
      <c r="P192" s="1">
        <v>8039</v>
      </c>
      <c r="Q192">
        <v>100</v>
      </c>
    </row>
    <row r="193" spans="1:17">
      <c r="A193">
        <v>192</v>
      </c>
      <c r="B193" t="s">
        <v>426</v>
      </c>
      <c r="C193" t="s">
        <v>430</v>
      </c>
      <c r="D193">
        <v>4566</v>
      </c>
      <c r="E193" t="s">
        <v>61</v>
      </c>
      <c r="F193" t="s">
        <v>431</v>
      </c>
      <c r="G193" t="s">
        <v>419</v>
      </c>
      <c r="H193" s="1">
        <v>1785000</v>
      </c>
      <c r="I193" s="1">
        <v>1785000</v>
      </c>
      <c r="J193">
        <v>60</v>
      </c>
      <c r="K193">
        <v>60</v>
      </c>
      <c r="L193" t="s">
        <v>418</v>
      </c>
      <c r="M193" t="s">
        <v>50</v>
      </c>
      <c r="N193" s="1">
        <v>1000</v>
      </c>
      <c r="O193" s="1">
        <v>107100000</v>
      </c>
      <c r="P193" s="1">
        <v>169138</v>
      </c>
      <c r="Q193">
        <v>1.05</v>
      </c>
    </row>
    <row r="194" spans="1:17">
      <c r="A194">
        <v>193</v>
      </c>
      <c r="B194" t="s">
        <v>423</v>
      </c>
      <c r="C194" t="s">
        <v>432</v>
      </c>
      <c r="D194">
        <v>6477</v>
      </c>
      <c r="E194" t="s">
        <v>20</v>
      </c>
      <c r="F194" t="s">
        <v>433</v>
      </c>
      <c r="G194" t="s">
        <v>434</v>
      </c>
      <c r="H194" s="1">
        <v>1020000</v>
      </c>
      <c r="I194" s="1">
        <v>1020000</v>
      </c>
      <c r="J194">
        <v>20</v>
      </c>
      <c r="K194">
        <v>20</v>
      </c>
      <c r="L194" t="s">
        <v>415</v>
      </c>
      <c r="M194" t="s">
        <v>26</v>
      </c>
      <c r="N194" s="1">
        <v>1000</v>
      </c>
      <c r="O194" s="1">
        <v>20400000</v>
      </c>
      <c r="P194" s="1">
        <v>66755</v>
      </c>
      <c r="Q194">
        <v>1.52</v>
      </c>
    </row>
    <row r="195" spans="1:17">
      <c r="A195">
        <v>194</v>
      </c>
      <c r="B195" t="s">
        <v>431</v>
      </c>
      <c r="C195" t="s">
        <v>435</v>
      </c>
      <c r="D195">
        <v>6581</v>
      </c>
      <c r="E195" t="s">
        <v>61</v>
      </c>
      <c r="F195" t="s">
        <v>436</v>
      </c>
      <c r="G195" t="s">
        <v>437</v>
      </c>
      <c r="H195" s="1">
        <v>1925000</v>
      </c>
      <c r="I195" s="1">
        <v>1925000</v>
      </c>
      <c r="J195">
        <v>86</v>
      </c>
      <c r="K195">
        <v>86</v>
      </c>
      <c r="L195" t="s">
        <v>426</v>
      </c>
      <c r="M195" t="s">
        <v>202</v>
      </c>
      <c r="N195" s="1">
        <v>1000</v>
      </c>
      <c r="O195" s="1">
        <v>165550000</v>
      </c>
      <c r="P195" s="1">
        <v>187476</v>
      </c>
      <c r="Q195">
        <v>1.02</v>
      </c>
    </row>
    <row r="196" spans="1:17">
      <c r="A196">
        <v>195</v>
      </c>
      <c r="B196" t="s">
        <v>438</v>
      </c>
      <c r="C196" t="s">
        <v>439</v>
      </c>
      <c r="D196">
        <v>6530</v>
      </c>
      <c r="E196" t="s">
        <v>43</v>
      </c>
      <c r="F196" t="s">
        <v>440</v>
      </c>
      <c r="G196" t="s">
        <v>441</v>
      </c>
      <c r="H196" s="1">
        <v>338000</v>
      </c>
      <c r="I196" s="1">
        <v>2028000</v>
      </c>
      <c r="J196">
        <v>16</v>
      </c>
      <c r="K196">
        <v>15.5</v>
      </c>
      <c r="L196" t="s">
        <v>433</v>
      </c>
      <c r="M196" t="s">
        <v>215</v>
      </c>
      <c r="N196" s="1">
        <v>1000</v>
      </c>
      <c r="O196" s="1">
        <v>31434000</v>
      </c>
      <c r="P196" s="1">
        <v>110391</v>
      </c>
      <c r="Q196">
        <v>1.83</v>
      </c>
    </row>
    <row r="197" spans="1:17">
      <c r="A197">
        <v>196</v>
      </c>
      <c r="B197" t="s">
        <v>438</v>
      </c>
      <c r="C197" t="s">
        <v>442</v>
      </c>
      <c r="D197">
        <v>6438</v>
      </c>
      <c r="E197" t="s">
        <v>47</v>
      </c>
      <c r="F197" t="s">
        <v>440</v>
      </c>
      <c r="G197" t="s">
        <v>441</v>
      </c>
      <c r="H197" s="1">
        <v>425000</v>
      </c>
      <c r="I197" s="1">
        <v>425000</v>
      </c>
      <c r="J197">
        <v>70</v>
      </c>
      <c r="K197">
        <v>70</v>
      </c>
      <c r="L197" t="s">
        <v>434</v>
      </c>
      <c r="M197" t="s">
        <v>41</v>
      </c>
      <c r="N197" s="1">
        <v>1000</v>
      </c>
      <c r="O197" s="1">
        <v>29750000</v>
      </c>
      <c r="P197" s="1">
        <v>56588</v>
      </c>
      <c r="Q197">
        <v>0.75</v>
      </c>
    </row>
    <row r="198" spans="1:17">
      <c r="A198">
        <v>197</v>
      </c>
      <c r="B198" t="s">
        <v>438</v>
      </c>
      <c r="C198" t="s">
        <v>443</v>
      </c>
      <c r="D198">
        <v>1760</v>
      </c>
      <c r="E198" t="s">
        <v>61</v>
      </c>
      <c r="F198" t="s">
        <v>440</v>
      </c>
      <c r="G198" t="s">
        <v>441</v>
      </c>
      <c r="H198" s="1">
        <v>2148000</v>
      </c>
      <c r="I198" s="1">
        <v>2148000</v>
      </c>
      <c r="J198">
        <v>52</v>
      </c>
      <c r="K198">
        <v>52</v>
      </c>
      <c r="L198" t="s">
        <v>433</v>
      </c>
      <c r="M198" t="s">
        <v>50</v>
      </c>
      <c r="N198" s="1">
        <v>1000</v>
      </c>
      <c r="O198" s="1">
        <v>111696000</v>
      </c>
      <c r="P198" s="1">
        <v>148019</v>
      </c>
      <c r="Q198">
        <v>1.45</v>
      </c>
    </row>
    <row r="199" spans="1:17">
      <c r="A199">
        <v>198</v>
      </c>
      <c r="B199" t="s">
        <v>438</v>
      </c>
      <c r="C199" t="s">
        <v>444</v>
      </c>
      <c r="D199">
        <v>5299</v>
      </c>
      <c r="E199" t="s">
        <v>43</v>
      </c>
      <c r="F199" t="s">
        <v>440</v>
      </c>
      <c r="G199" t="s">
        <v>441</v>
      </c>
      <c r="H199" s="1">
        <v>1059000</v>
      </c>
      <c r="I199" s="1">
        <v>1059000</v>
      </c>
      <c r="J199">
        <v>50.01</v>
      </c>
      <c r="K199">
        <v>50.01</v>
      </c>
      <c r="L199" t="s">
        <v>433</v>
      </c>
      <c r="M199" t="s">
        <v>68</v>
      </c>
      <c r="N199" s="1">
        <v>1000</v>
      </c>
      <c r="O199" s="1">
        <v>52960590</v>
      </c>
      <c r="P199" s="1">
        <v>155696</v>
      </c>
      <c r="Q199">
        <v>0.68</v>
      </c>
    </row>
    <row r="200" spans="1:17">
      <c r="A200">
        <v>199</v>
      </c>
      <c r="B200" t="s">
        <v>445</v>
      </c>
      <c r="C200" t="s">
        <v>446</v>
      </c>
      <c r="D200">
        <v>6615</v>
      </c>
      <c r="E200" t="s">
        <v>43</v>
      </c>
      <c r="F200" t="s">
        <v>447</v>
      </c>
      <c r="G200" t="s">
        <v>448</v>
      </c>
      <c r="H200" s="1">
        <v>522000</v>
      </c>
      <c r="I200" s="1">
        <v>522000</v>
      </c>
      <c r="J200">
        <v>72</v>
      </c>
      <c r="K200">
        <v>72</v>
      </c>
      <c r="L200" t="s">
        <v>437</v>
      </c>
      <c r="M200" t="s">
        <v>76</v>
      </c>
      <c r="N200" s="1">
        <v>1000</v>
      </c>
      <c r="O200" s="1">
        <v>37584000</v>
      </c>
      <c r="P200" s="1">
        <v>127462</v>
      </c>
      <c r="Q200">
        <v>0.4</v>
      </c>
    </row>
    <row r="201" spans="1:17">
      <c r="A201">
        <v>200</v>
      </c>
      <c r="B201" t="s">
        <v>445</v>
      </c>
      <c r="C201" t="s">
        <v>449</v>
      </c>
      <c r="D201">
        <v>1796</v>
      </c>
      <c r="E201" t="s">
        <v>43</v>
      </c>
      <c r="F201" t="s">
        <v>447</v>
      </c>
      <c r="G201" t="s">
        <v>448</v>
      </c>
      <c r="H201" s="1">
        <v>522000</v>
      </c>
      <c r="I201" s="1">
        <v>522000</v>
      </c>
      <c r="J201">
        <v>34.799999999999997</v>
      </c>
      <c r="K201">
        <v>34.799999999999997</v>
      </c>
      <c r="L201" t="s">
        <v>437</v>
      </c>
      <c r="M201" t="s">
        <v>63</v>
      </c>
      <c r="N201" s="1">
        <v>1000</v>
      </c>
      <c r="O201" s="1">
        <v>18165600</v>
      </c>
      <c r="P201" s="1">
        <v>156769</v>
      </c>
      <c r="Q201">
        <v>0.33</v>
      </c>
    </row>
    <row r="202" spans="1:17">
      <c r="A202">
        <v>201</v>
      </c>
      <c r="B202" t="s">
        <v>440</v>
      </c>
      <c r="C202" t="s">
        <v>450</v>
      </c>
      <c r="D202">
        <v>3224</v>
      </c>
      <c r="E202" t="s">
        <v>47</v>
      </c>
      <c r="F202" t="s">
        <v>451</v>
      </c>
      <c r="G202" t="s">
        <v>452</v>
      </c>
      <c r="H202" s="1">
        <v>1190000</v>
      </c>
      <c r="I202" s="1">
        <v>1190000</v>
      </c>
      <c r="J202">
        <v>36</v>
      </c>
      <c r="K202">
        <v>36</v>
      </c>
      <c r="L202" t="s">
        <v>453</v>
      </c>
      <c r="M202" t="s">
        <v>79</v>
      </c>
      <c r="N202" s="1">
        <v>1000</v>
      </c>
      <c r="O202" s="1">
        <v>42840000</v>
      </c>
      <c r="P202" s="1">
        <v>126116</v>
      </c>
      <c r="Q202">
        <v>0.94</v>
      </c>
    </row>
    <row r="203" spans="1:17">
      <c r="A203">
        <v>202</v>
      </c>
      <c r="B203" t="s">
        <v>447</v>
      </c>
      <c r="C203" t="s">
        <v>454</v>
      </c>
      <c r="D203">
        <v>3665</v>
      </c>
      <c r="E203" t="s">
        <v>169</v>
      </c>
      <c r="F203" t="s">
        <v>455</v>
      </c>
      <c r="G203" t="s">
        <v>456</v>
      </c>
      <c r="H203" s="1">
        <v>255000</v>
      </c>
      <c r="I203" s="1">
        <v>255000</v>
      </c>
      <c r="J203">
        <v>210</v>
      </c>
      <c r="K203">
        <v>210</v>
      </c>
      <c r="L203" t="s">
        <v>436</v>
      </c>
      <c r="M203" t="s">
        <v>72</v>
      </c>
      <c r="N203" s="1">
        <v>1000</v>
      </c>
      <c r="O203" s="1">
        <v>53550000</v>
      </c>
      <c r="P203" s="1">
        <v>104255</v>
      </c>
      <c r="Q203">
        <v>0.24</v>
      </c>
    </row>
    <row r="204" spans="1:17">
      <c r="A204">
        <v>203</v>
      </c>
      <c r="B204" t="s">
        <v>452</v>
      </c>
      <c r="C204" t="str">
        <f>"07央債甲01"</f>
        <v>07央債甲01</v>
      </c>
      <c r="D204" t="str">
        <f>"07101D"</f>
        <v>07101D</v>
      </c>
      <c r="E204" t="s">
        <v>53</v>
      </c>
      <c r="F204" t="s">
        <v>457</v>
      </c>
      <c r="G204" t="s">
        <v>451</v>
      </c>
      <c r="H204" s="1">
        <v>1380000</v>
      </c>
      <c r="I204" s="1">
        <v>1380000</v>
      </c>
      <c r="J204">
        <v>99.691999999999993</v>
      </c>
      <c r="K204">
        <v>99.691999999999993</v>
      </c>
      <c r="L204" t="s">
        <v>448</v>
      </c>
      <c r="M204" t="s">
        <v>56</v>
      </c>
      <c r="N204" s="1">
        <v>10000</v>
      </c>
      <c r="O204" s="1">
        <v>137574960</v>
      </c>
      <c r="P204">
        <v>0</v>
      </c>
      <c r="Q204">
        <v>0</v>
      </c>
    </row>
    <row r="205" spans="1:17">
      <c r="A205">
        <v>204</v>
      </c>
      <c r="B205" t="s">
        <v>452</v>
      </c>
      <c r="C205" t="str">
        <f>"07央債甲01"</f>
        <v>07央債甲01</v>
      </c>
      <c r="D205" t="str">
        <f>"07101A"</f>
        <v>07101A</v>
      </c>
      <c r="E205" t="s">
        <v>53</v>
      </c>
      <c r="F205" t="s">
        <v>457</v>
      </c>
      <c r="G205" t="s">
        <v>451</v>
      </c>
      <c r="H205" s="1">
        <v>154000</v>
      </c>
      <c r="I205" s="1">
        <v>154000</v>
      </c>
      <c r="J205">
        <v>99.691999999999993</v>
      </c>
      <c r="K205">
        <v>99.691999999999993</v>
      </c>
      <c r="L205" t="s">
        <v>448</v>
      </c>
      <c r="M205" t="s">
        <v>56</v>
      </c>
      <c r="N205" s="1">
        <v>1000</v>
      </c>
      <c r="O205" s="1">
        <v>15352568</v>
      </c>
      <c r="P205">
        <v>0</v>
      </c>
      <c r="Q205">
        <v>0</v>
      </c>
    </row>
    <row r="206" spans="1:17">
      <c r="A206">
        <v>205</v>
      </c>
      <c r="B206" t="s">
        <v>452</v>
      </c>
      <c r="C206" t="str">
        <f>"07央債甲01"</f>
        <v>07央債甲01</v>
      </c>
      <c r="D206" t="str">
        <f>"07101C"</f>
        <v>07101C</v>
      </c>
      <c r="E206" t="s">
        <v>53</v>
      </c>
      <c r="F206" t="s">
        <v>457</v>
      </c>
      <c r="G206" t="s">
        <v>451</v>
      </c>
      <c r="H206" s="1">
        <v>690000</v>
      </c>
      <c r="I206" s="1">
        <v>690000</v>
      </c>
      <c r="J206">
        <v>99.691999999999993</v>
      </c>
      <c r="K206">
        <v>99.691999999999993</v>
      </c>
      <c r="L206" t="s">
        <v>448</v>
      </c>
      <c r="M206" t="s">
        <v>56</v>
      </c>
      <c r="N206" s="1">
        <v>5000</v>
      </c>
      <c r="O206" s="1">
        <v>68787480</v>
      </c>
      <c r="P206">
        <v>0</v>
      </c>
      <c r="Q206">
        <v>0</v>
      </c>
    </row>
    <row r="207" spans="1:17">
      <c r="A207">
        <v>206</v>
      </c>
      <c r="B207" t="s">
        <v>452</v>
      </c>
      <c r="C207" t="str">
        <f>"07央債甲01"</f>
        <v>07央債甲01</v>
      </c>
      <c r="D207" t="str">
        <f>"07101B"</f>
        <v>07101B</v>
      </c>
      <c r="E207" t="s">
        <v>53</v>
      </c>
      <c r="F207" t="s">
        <v>457</v>
      </c>
      <c r="G207" t="s">
        <v>451</v>
      </c>
      <c r="H207" s="1">
        <v>276000</v>
      </c>
      <c r="I207" s="1">
        <v>276000</v>
      </c>
      <c r="J207">
        <v>99.691999999999993</v>
      </c>
      <c r="K207">
        <v>99.691999999999993</v>
      </c>
      <c r="L207" t="s">
        <v>448</v>
      </c>
      <c r="M207" t="s">
        <v>56</v>
      </c>
      <c r="N207" s="1">
        <v>2000</v>
      </c>
      <c r="O207" s="1">
        <v>27514992</v>
      </c>
      <c r="P207">
        <v>0</v>
      </c>
      <c r="Q207">
        <v>0</v>
      </c>
    </row>
    <row r="208" spans="1:17">
      <c r="A208">
        <v>207</v>
      </c>
      <c r="B208" t="s">
        <v>451</v>
      </c>
      <c r="C208" t="s">
        <v>458</v>
      </c>
      <c r="D208">
        <v>2939</v>
      </c>
      <c r="E208" t="s">
        <v>35</v>
      </c>
      <c r="F208" t="s">
        <v>457</v>
      </c>
      <c r="G208" t="s">
        <v>459</v>
      </c>
      <c r="H208" s="1">
        <v>1124000</v>
      </c>
      <c r="I208" s="1">
        <v>1124000</v>
      </c>
      <c r="J208">
        <v>156</v>
      </c>
      <c r="K208">
        <v>156</v>
      </c>
      <c r="L208" t="s">
        <v>440</v>
      </c>
      <c r="M208" t="s">
        <v>68</v>
      </c>
      <c r="N208" s="1">
        <v>1000</v>
      </c>
      <c r="O208" s="1">
        <v>175344000</v>
      </c>
      <c r="P208" s="1">
        <v>149653</v>
      </c>
      <c r="Q208">
        <v>0.75</v>
      </c>
    </row>
    <row r="209" spans="1:17">
      <c r="A209">
        <v>208</v>
      </c>
      <c r="B209" t="s">
        <v>455</v>
      </c>
      <c r="C209" t="s">
        <v>460</v>
      </c>
      <c r="D209">
        <v>6616</v>
      </c>
      <c r="E209" t="s">
        <v>299</v>
      </c>
      <c r="F209" t="s">
        <v>461</v>
      </c>
      <c r="G209" t="s">
        <v>462</v>
      </c>
      <c r="H209" s="1">
        <v>708000</v>
      </c>
      <c r="I209" s="1">
        <v>708000</v>
      </c>
      <c r="J209">
        <v>18</v>
      </c>
      <c r="K209">
        <v>18</v>
      </c>
      <c r="L209" t="s">
        <v>447</v>
      </c>
      <c r="M209" t="s">
        <v>68</v>
      </c>
      <c r="N209" s="1">
        <v>1000</v>
      </c>
      <c r="O209" s="1">
        <v>12744000</v>
      </c>
      <c r="P209" s="1">
        <v>55993</v>
      </c>
      <c r="Q209">
        <v>1.26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邱 繼群</cp:lastModifiedBy>
  <cp:revision/>
  <dcterms:created xsi:type="dcterms:W3CDTF">2021-09-12T12:49:42Z</dcterms:created>
  <dcterms:modified xsi:type="dcterms:W3CDTF">2021-09-12T12:50:37Z</dcterms:modified>
  <cp:category/>
  <cp:contentStatus/>
</cp:coreProperties>
</file>