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7"/>
  <workbookPr showInkAnnotation="0" autoCompressPictures="0"/>
  <mc:AlternateContent xmlns:mc="http://schemas.openxmlformats.org/markup-compatibility/2006">
    <mc:Choice Requires="x15">
      <x15ac:absPath xmlns:x15ac="http://schemas.microsoft.com/office/spreadsheetml/2010/11/ac" url="/Users/johnmcmahon/workspace/ValkyrAI/src/main/resources/xlsx/"/>
    </mc:Choice>
  </mc:AlternateContent>
  <xr:revisionPtr revIDLastSave="0" documentId="13_ncr:1_{0200B467-EC38-D041-8F04-52627AA6CA1A}" xr6:coauthVersionLast="47" xr6:coauthVersionMax="47" xr10:uidLastSave="{00000000-0000-0000-0000-000000000000}"/>
  <bookViews>
    <workbookView xWindow="2620" yWindow="580" windowWidth="31360" windowHeight="20760" xr2:uid="{00000000-000D-0000-FFFF-FFFF00000000}"/>
  </bookViews>
  <sheets>
    <sheet name="Phase II" sheetId="1" r:id="rId1"/>
    <sheet name="Phase II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E70" i="1"/>
  <c r="E27" i="1" s="1"/>
  <c r="G30" i="1"/>
  <c r="G31" i="1"/>
  <c r="G32" i="1"/>
  <c r="G33" i="1"/>
  <c r="G34" i="1"/>
  <c r="G35" i="1"/>
  <c r="G36" i="1"/>
  <c r="G37" i="1"/>
  <c r="G38" i="1"/>
  <c r="E71" i="1"/>
  <c r="F79" i="1"/>
  <c r="G76" i="1"/>
  <c r="G79" i="1" s="1"/>
  <c r="G77" i="1"/>
  <c r="G78" i="1"/>
  <c r="G75" i="1"/>
  <c r="E9" i="2"/>
  <c r="C32" i="2"/>
  <c r="C10" i="2" s="1"/>
  <c r="E8" i="2"/>
  <c r="E6" i="2"/>
  <c r="E7" i="2"/>
  <c r="E12" i="2"/>
  <c r="E13" i="2"/>
  <c r="E14" i="2"/>
  <c r="E15" i="2"/>
  <c r="E16" i="2"/>
  <c r="E17" i="2"/>
  <c r="E19" i="2"/>
  <c r="G27" i="1" l="1"/>
  <c r="E28" i="1"/>
  <c r="G28" i="1" s="1"/>
  <c r="E29" i="1"/>
  <c r="G29" i="1" s="1"/>
  <c r="D4" i="2"/>
  <c r="E10" i="2"/>
  <c r="E23" i="2"/>
  <c r="F4" i="1" l="1"/>
  <c r="C20" i="2"/>
  <c r="E20" i="2" s="1"/>
  <c r="E22" i="2" s="1"/>
  <c r="E24" i="2" s="1"/>
  <c r="E25" i="2" s="1"/>
  <c r="D3" i="2"/>
  <c r="E39" i="1" l="1"/>
  <c r="G39" i="1" s="1"/>
  <c r="F3" i="1"/>
  <c r="G41" i="1" l="1"/>
  <c r="G40" i="1"/>
  <c r="F82" i="1" l="1"/>
  <c r="G82" i="1" s="1"/>
  <c r="F84" i="1"/>
  <c r="G84" i="1" s="1"/>
  <c r="F83" i="1"/>
  <c r="G83" i="1" s="1"/>
  <c r="G42" i="1"/>
  <c r="G43" i="1" s="1"/>
</calcChain>
</file>

<file path=xl/sharedStrings.xml><?xml version="1.0" encoding="utf-8"?>
<sst xmlns="http://schemas.openxmlformats.org/spreadsheetml/2006/main" count="261" uniqueCount="188">
  <si>
    <t>Project Estimate Phase II -- Main App Development</t>
  </si>
  <si>
    <t xml:space="preserve"> Person Weeks</t>
  </si>
  <si>
    <t>Total Hours</t>
  </si>
  <si>
    <t>item description</t>
  </si>
  <si>
    <t>est. hours</t>
  </si>
  <si>
    <t>rate</t>
  </si>
  <si>
    <t>est total</t>
  </si>
  <si>
    <t>notes</t>
  </si>
  <si>
    <t>DNS</t>
  </si>
  <si>
    <t>setup dns for api server(s)</t>
  </si>
  <si>
    <t>SSL</t>
  </si>
  <si>
    <t>get ssl cert (256 bit)</t>
  </si>
  <si>
    <t>End-user requirements, research, project scope Changes</t>
  </si>
  <si>
    <t>any additional time set aside for refining project scope and project details</t>
  </si>
  <si>
    <t>Setup Android dev test environment</t>
  </si>
  <si>
    <t>Setup email templates, notification and backend files</t>
  </si>
  <si>
    <t>Testing and validation of email notifications, scheduled system broadcasts.</t>
  </si>
  <si>
    <t>front-end development per the InvisionApp mockup screens, based upon the breakdown in the UX table below</t>
  </si>
  <si>
    <t>Notification System (Emails, Push, SMS Templates, Automation)</t>
  </si>
  <si>
    <t>includes registering ssl certs with AWS Simple Notification Services iOS push, Android Push, SMS, integration of PUSH and email notifications with AMAL app</t>
  </si>
  <si>
    <t>Creating and loading test data, sample courses, importing static existing data (from GHN etc.)</t>
  </si>
  <si>
    <t>REST api test and validation setup</t>
  </si>
  <si>
    <t>Automate testing of the REST api setup service monitoring</t>
  </si>
  <si>
    <t>Secure expert messaging module</t>
  </si>
  <si>
    <t>Backend support for secure messaging with experts</t>
  </si>
  <si>
    <t>Quiz module</t>
  </si>
  <si>
    <t>Backend support for quizzes including database schema, tabulation and scoring</t>
  </si>
  <si>
    <t>Backend support for courseware taxonomy and management</t>
  </si>
  <si>
    <t>Critical to the courseware as well as asset upload, this module accepts Powerpoint and Word Document uploads.  Standardizes the content format (mostly stripping it) and breaks the files down into system courses with text and images, ready for final edits.</t>
  </si>
  <si>
    <t>Secure upload module</t>
  </si>
  <si>
    <t>Backend support for secure uploads</t>
  </si>
  <si>
    <t>Ability to securely encrypt offline content in case of compromised device</t>
  </si>
  <si>
    <t>Course editing, image and video attachments</t>
  </si>
  <si>
    <t>Stripped down, standardized HTML content will make for a usable, mobile experience from a variety of content uploads.</t>
  </si>
  <si>
    <t>Localization (Arabic, French)</t>
  </si>
  <si>
    <t>Setup deployment services (App Store, Play Store, ad hoc, etc.)</t>
  </si>
  <si>
    <t>dependent upon deployment scenarios.</t>
  </si>
  <si>
    <t xml:space="preserve">Training &amp; documentation </t>
  </si>
  <si>
    <t>dedicated time for supporting new users, email and phone training</t>
  </si>
  <si>
    <t>Final acceptance testing</t>
  </si>
  <si>
    <t>final cleanup and bugfixing, free of charge for 30 days</t>
  </si>
  <si>
    <t>Project Management | Communication | Administration</t>
  </si>
  <si>
    <t>Nonprofit Customer Discount</t>
  </si>
  <si>
    <t>Estimate Total</t>
  </si>
  <si>
    <t>Down payment</t>
  </si>
  <si>
    <t>months</t>
  </si>
  <si>
    <t>per month</t>
  </si>
  <si>
    <t>annual</t>
  </si>
  <si>
    <t>description</t>
  </si>
  <si>
    <t>AWS services (ec2, s3, elb, sns, etc.)</t>
  </si>
  <si>
    <t>Main cloud hosting for app and server (assuming 2 EC2 instances, 1 RDS instance + S3 storage of 100 GB data)</t>
  </si>
  <si>
    <t>Additional support services</t>
  </si>
  <si>
    <t>Staging server (AWS)</t>
  </si>
  <si>
    <t>Hot backup instances (chunkhost, terminal.com)</t>
  </si>
  <si>
    <t>Live non-AWS cloud “insurance policy” instances ready to use in case of unlikely AWS failure</t>
  </si>
  <si>
    <t>12 months best effort email support</t>
  </si>
  <si>
    <t>Annual Support + Maintenance</t>
  </si>
  <si>
    <t>12 months premium email and phone support *****</t>
  </si>
  <si>
    <t>12 months enhanced email and phone support ******</t>
  </si>
  <si>
    <t>*</t>
  </si>
  <si>
    <t>On-site work charged @ $350 per diem + expenses.</t>
  </si>
  <si>
    <t>**</t>
  </si>
  <si>
    <t>This is only an estimate. No guarantee of final cost is made.</t>
  </si>
  <si>
    <t>***</t>
  </si>
  <si>
    <t>In the event of a line-item going over 10% of estimated time, we will notify before undertaking work and discuss a change authorization before proceeding.</t>
  </si>
  <si>
    <t>****</t>
  </si>
  <si>
    <t>*****</t>
  </si>
  <si>
    <t>Includes operating system and library upgrades and patching, system monitoring with 8 hour response, support inbox monitoring, and hot fixes to product software up to 15 hrs. Month.</t>
  </si>
  <si>
    <t>******</t>
  </si>
  <si>
    <t>Includes operating system and library upgrades and patching, system monitoring, and hot backup maintenance, with 6 hour response, support inbox monitoring, and hot fixes and enhancements to product software up to 30 hrs. Month.</t>
  </si>
  <si>
    <t>User Interface Screen Development Estimate</t>
  </si>
  <si>
    <t>Locations Details</t>
  </si>
  <si>
    <t>Locations List</t>
  </si>
  <si>
    <t>Assessment Form</t>
  </si>
  <si>
    <t>Assessment List Item Form</t>
  </si>
  <si>
    <t>Locations Map</t>
  </si>
  <si>
    <t>Locations Assets</t>
  </si>
  <si>
    <t>Dashboard Expert</t>
  </si>
  <si>
    <t>Dashboard</t>
  </si>
  <si>
    <t>Profile Intro</t>
  </si>
  <si>
    <t>Profile Gallery</t>
  </si>
  <si>
    <t>Profile Assets</t>
  </si>
  <si>
    <t>Profile Course List</t>
  </si>
  <si>
    <t>Settings x 3</t>
  </si>
  <si>
    <t>Courses Upload</t>
  </si>
  <si>
    <t>Courses List</t>
  </si>
  <si>
    <t>Course Detail</t>
  </si>
  <si>
    <t>Courses Edit</t>
  </si>
  <si>
    <t>Courses Image</t>
  </si>
  <si>
    <t>Courses GotoMeeting Signup</t>
  </si>
  <si>
    <t>Courses Section View</t>
  </si>
  <si>
    <t>Courses Taxonomy/Heirarchy</t>
  </si>
  <si>
    <t>Quiz View</t>
  </si>
  <si>
    <t>Quiz Edit</t>
  </si>
  <si>
    <t>Messages List</t>
  </si>
  <si>
    <t>Messages Detail / Reply / Edit</t>
  </si>
  <si>
    <t>total</t>
  </si>
  <si>
    <t>Project Estimate Phase III -- Enhancements Development</t>
  </si>
  <si>
    <t>Global Heritage Fund Mobile and Web App</t>
  </si>
  <si>
    <t>item total</t>
  </si>
  <si>
    <t>Usashi Crowdmap API Integration</t>
  </si>
  <si>
    <t xml:space="preserve">display and embed crowd map posts using Usashi REST api — ability to display heritage assets and sites on crowdmap, links from AMAL to crowdmap items, </t>
  </si>
  <si>
    <t>schedule, launch, and link to GotoMeeting sessions from within AMAL courses, integrate with course schedule, integrate with post-meeting quizzes</t>
  </si>
  <si>
    <t>Additional parsed uploaded file types (PDF, Excel, …?)</t>
  </si>
  <si>
    <t>?</t>
  </si>
  <si>
    <t>depends greatly upon file format</t>
  </si>
  <si>
    <t>Extra-Secure data upload “muxing” (+ Extra Server Costs)</t>
  </si>
  <si>
    <t>possibly overkill</t>
  </si>
  <si>
    <t>Offline data synchronization</t>
  </si>
  <si>
    <t>Ability to store large uploads for future upload when offline</t>
  </si>
  <si>
    <t>Heritage Site First Aid Checklist module</t>
  </si>
  <si>
    <t>this will be integral to the user experience, and a critical part of ensuring accurate, - push/email confirmation of checklist (do you have video, images, proper notations, etc.)</t>
  </si>
  <si>
    <t>Advanced Photographic “Walkthrough”, photo enhancement module for site assessment assistance</t>
  </si>
  <si>
    <t>much like the panoramic shot assistants, we would enable a methodological interactive camera guides for capturing data onsite</t>
  </si>
  <si>
    <t>Facebook | Twitter | XYZ Social network Integration</t>
  </si>
  <si>
    <t>roughly per integration</t>
  </si>
  <si>
    <t>“Calculator” Lock Screen</t>
  </si>
  <si>
    <t>Implementing 3D Scanner Uploads (Depends upon Hardware)</t>
  </si>
  <si>
    <t>.</t>
  </si>
  <si>
    <t>Emergency wipe (delete all info, overwrite device flash, obfuscate app)</t>
  </si>
  <si>
    <t>Create stubs for Phase III realtime integrations ready to be implemented</t>
  </si>
  <si>
    <t>Backend support for hierarchy and categorization of Rapid Assessment and Response documents (taxonomy for N-variable assessment data capture including data entry forms)</t>
  </si>
  <si>
    <t>Design and UX Analysis and Review, Design and Implement Enhancements (Andres Acosta)</t>
  </si>
  <si>
    <t>Design and UX InvisionApp mockup user review</t>
  </si>
  <si>
    <t>Thorough overview and refinement of entire front end design, review requirements, transitions, LNF, colors, layout, screens, image assets</t>
  </si>
  <si>
    <t>All software source code provided. Perpetual Apache v2.0 License or GPLv3 redistributable copyleft licensing.</t>
  </si>
  <si>
    <t>Integrate Drawing Module</t>
  </si>
  <si>
    <t>Review App and beta user comments and behavior to identify and correct any inconsistencies, usability issues, navigation glitches or non-obvious enhancemants</t>
  </si>
  <si>
    <t>Optional, possibly Phase III</t>
  </si>
  <si>
    <t>Backend and client support for sketching capability.  Potential integration with Sketch app</t>
  </si>
  <si>
    <t>App screen development</t>
  </si>
  <si>
    <t>see User Interface Screen Development Estimate breakout table</t>
  </si>
  <si>
    <t>Basecamp, Slack, Bitbucket, Terminal.com (Jenkins, Huginn, Test) instances and other services</t>
  </si>
  <si>
    <t>EC2 instance for staging new versions &amp; live testing (not always running)</t>
  </si>
  <si>
    <t>Production API/Database Server setup</t>
  </si>
  <si>
    <t>staging and production server setup</t>
  </si>
  <si>
    <t>Jenkins|Slack|AWS monitoring, scheduled tasks, and Automated Error handling</t>
  </si>
  <si>
    <t>React-Native Android app dev for client, IntelliJ (Android Studio) for custom functionality, Nexus 5 (targeting v. JellyBean 4.1.1) emulator. Test in Nexus 7 running Lollipop</t>
  </si>
  <si>
    <t>React-Native iOS app dev for client, Xcode for custom functionality, iPhone 4" screens and retina iPad, emulator. Test on iOS 9</t>
  </si>
  <si>
    <t>Setup iOS dev test environment</t>
  </si>
  <si>
    <t>Material Design / React Native and React.js with MDL for web views</t>
  </si>
  <si>
    <t>Port Client Android App to iOS</t>
  </si>
  <si>
    <t>Port Client Android App to Web (Admin/Content Creator functionality ONLY)</t>
  </si>
  <si>
    <t>Port Android App to web assuming 85% re-use.  Intended for Admins and Content Creators to upload and edit content, so for now we leave out field Responder functions and corresponding screens not included in webapp.</t>
  </si>
  <si>
    <t>Port Android App to iOS assuming 80% re-use.  Front-end development per the InvisionApp mockup screens, based upon the breakdown in the UX table below.</t>
  </si>
  <si>
    <t>Right to left languages may incur additional changes to UX, Translation Services, Help System</t>
  </si>
  <si>
    <t>setup security and availability based server scheduled tasks, log rotation, cleanup, service monitoring</t>
  </si>
  <si>
    <t>Rapid Assessment taxonomy: creating an Object and Code heirarchy to support data collection forms based upon variable damage parameters.  Any number of inputs and data types supported, photos, drawings, notes, dimensions, checkboxes, dropdowns, date pickers etc.</t>
  </si>
  <si>
    <t>System administration Dashboard (WEB screens required)</t>
  </si>
  <si>
    <t>Document parsing module: ability to parse doc files into ready-made courses (Courseware module)</t>
  </si>
  <si>
    <t>Courseware Module, database, Object and Code heriarchy to support course display, text, authorship, images, videos, hyperlinks and app launchers.</t>
  </si>
  <si>
    <t>Offline device data encryption</t>
  </si>
  <si>
    <t>Pilot Testing Phase (BETA)</t>
  </si>
  <si>
    <t>User testing and QA (ALPHA)</t>
  </si>
  <si>
    <t>we have automated support customer service systems, issue trackers, etc.</t>
  </si>
  <si>
    <t>average hrs/screen</t>
  </si>
  <si>
    <t>Native/Web hybrid Mobile Front-end For Android Using React-Native, Xcode, Android Studio and Eclipse (for web based React.js / JSP (see user interface screen development table)</t>
  </si>
  <si>
    <t>jm</t>
  </si>
  <si>
    <t>assigned</t>
  </si>
  <si>
    <t>jm, pm</t>
  </si>
  <si>
    <t>ar, jm</t>
  </si>
  <si>
    <t>milestone</t>
  </si>
  <si>
    <t>month</t>
  </si>
  <si>
    <t>oct</t>
  </si>
  <si>
    <t>nov</t>
  </si>
  <si>
    <t>feb</t>
  </si>
  <si>
    <t>nov/dec</t>
  </si>
  <si>
    <t>dec/jan</t>
  </si>
  <si>
    <t>jan/feb</t>
  </si>
  <si>
    <t>oct/nov</t>
  </si>
  <si>
    <t>ar,jm</t>
  </si>
  <si>
    <t>ar,jm,pm</t>
  </si>
  <si>
    <t>estimated 1st year server/capital costs</t>
  </si>
  <si>
    <t>GotoMeeting/Google Hangout API Integration</t>
  </si>
  <si>
    <t>ux screen development estimate</t>
  </si>
  <si>
    <t>est hours</t>
  </si>
  <si>
    <t>nonprofit customer discount</t>
  </si>
  <si>
    <t>estimate total</t>
  </si>
  <si>
    <t>downpayment</t>
  </si>
  <si>
    <t>{LOGO}</t>
  </si>
  <si>
    <t>Not included in the mockup, this set of screens is for internal use by system administrators for managing users, content, and security functionality</t>
  </si>
  <si>
    <t>BETA Usability Analysis and Review (PM)</t>
  </si>
  <si>
    <t>Train staff on procedures, security, automated support apps and notifications</t>
  </si>
  <si>
    <t>Work with  staff to support a limited rollout to trusted Beta users before general release</t>
  </si>
  <si>
    <t>Work with  staff to test app with a limited set of beta users before pilot testing, fix bugs, implement minor enhancements</t>
  </si>
  <si>
    <t>estimated Year 2+  Maintenance Options</t>
  </si>
  <si>
    <t>{CLIENT_NAME} Mobile Web App</t>
  </si>
  <si>
    <t>Updated {TODAY_DATE}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</si>
</sst>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0.0"/>
    <numFmt numFmtId="166" formatCode="0.0%"/>
  </numFmts>
  <fonts count="15" x14ac:knownFonts="1">
    <font>
      <sz val="12"/>
      <color indexed="8"/>
      <name val="Verdana"/>
    </font>
    <font>
      <sz val="12"/>
      <color indexed="8"/>
      <name val="Calibri"/>
      <family val="2"/>
    </font>
    <font>
      <sz val="24"/>
      <color indexed="8"/>
      <name val="Calibri"/>
      <family val="2"/>
    </font>
    <font>
      <b/>
      <sz val="16"/>
      <color indexed="8"/>
      <name val="Calibri"/>
      <family val="2"/>
    </font>
    <font>
      <b/>
      <sz val="10"/>
      <color indexed="8"/>
      <name val="Calibri"/>
      <family val="2"/>
    </font>
    <font>
      <b/>
      <sz val="14"/>
      <color indexed="8"/>
      <name val="Calibri"/>
      <family val="2"/>
    </font>
    <font>
      <sz val="10"/>
      <color indexed="8"/>
      <name val="Calibri"/>
      <family val="2"/>
    </font>
    <font>
      <b/>
      <sz val="12"/>
      <color indexed="8"/>
      <name val="Calibri"/>
      <family val="2"/>
    </font>
    <font>
      <sz val="14"/>
      <color indexed="8"/>
      <name val="Calibri"/>
      <family val="2"/>
    </font>
    <font>
      <u/>
      <sz val="12"/>
      <color theme="11"/>
      <name val="Verdana"/>
      <family val="2"/>
    </font>
    <font>
      <sz val="12"/>
      <color rgb="FF000000"/>
      <name val="Calibri"/>
      <family val="2"/>
    </font>
    <font>
      <sz val="10"/>
      <color rgb="FF000000"/>
      <name val="Calibri"/>
      <family val="2"/>
    </font>
    <font>
      <b/>
      <sz val="10"/>
      <color rgb="FF000000"/>
      <name val="Calibri"/>
      <family val="2"/>
    </font>
    <font>
      <sz val="14"/>
      <color theme="0"/>
      <name val="Calibri"/>
      <family val="2"/>
    </font>
    <font>
      <b/>
      <sz val="14"/>
      <color theme="5" tint="-0.499984740745262"/>
      <name val="Calibri"/>
      <family val="2"/>
    </font>
  </fonts>
  <fills count="1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theme="6" tint="0.59999389629810485"/>
        <bgColor indexed="64"/>
      </patternFill>
    </fill>
    <fill>
      <patternFill patternType="solid">
        <fgColor theme="0"/>
        <bgColor indexed="64"/>
      </patternFill>
    </fill>
    <fill>
      <patternFill patternType="solid">
        <fgColor rgb="FF95A7BE"/>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11">
    <border>
      <left/>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right style="thin">
        <color rgb="FFAAAAAA"/>
      </right>
      <top/>
      <bottom/>
      <diagonal/>
    </border>
  </borders>
  <cellStyleXfs count="12">
    <xf numFmtId="0" fontId="0" fillId="0" borderId="0" applyNumberFormat="0" applyFill="0" applyBorder="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cellStyleXfs>
  <cellXfs count="92">
    <xf numFmtId="0" fontId="0" fillId="0" borderId="0" xfId="0">
      <alignment vertical="top" wrapText="1"/>
    </xf>
    <xf numFmtId="0" fontId="1" fillId="0" borderId="0" xfId="0" applyNumberFormat="1" applyFont="1" applyAlignment="1"/>
    <xf numFmtId="0" fontId="1" fillId="0" borderId="1" xfId="0" applyFont="1" applyBorder="1" applyAlignment="1"/>
    <xf numFmtId="0" fontId="1" fillId="0" borderId="2" xfId="0" applyFont="1" applyBorder="1" applyAlignment="1">
      <alignment horizontal="left"/>
    </xf>
    <xf numFmtId="0" fontId="1" fillId="0" borderId="2" xfId="0" applyFont="1" applyBorder="1" applyAlignment="1"/>
    <xf numFmtId="0" fontId="1" fillId="0" borderId="3" xfId="0" applyFont="1" applyBorder="1" applyAlignment="1"/>
    <xf numFmtId="0" fontId="1" fillId="0" borderId="4" xfId="0" applyFont="1" applyBorder="1" applyAlignment="1"/>
    <xf numFmtId="0" fontId="2" fillId="0" borderId="5" xfId="0" applyNumberFormat="1" applyFont="1" applyBorder="1" applyAlignment="1"/>
    <xf numFmtId="1" fontId="2" fillId="0" borderId="5" xfId="0" applyNumberFormat="1" applyFont="1" applyBorder="1" applyAlignment="1">
      <alignment horizontal="center"/>
    </xf>
    <xf numFmtId="0" fontId="1" fillId="0" borderId="5" xfId="0" applyFont="1" applyBorder="1" applyAlignment="1"/>
    <xf numFmtId="0" fontId="1" fillId="0" borderId="6" xfId="0" applyFont="1" applyBorder="1" applyAlignment="1"/>
    <xf numFmtId="0" fontId="1" fillId="0" borderId="5" xfId="0" applyNumberFormat="1" applyFont="1" applyBorder="1" applyAlignment="1">
      <alignment horizontal="left"/>
    </xf>
    <xf numFmtId="0" fontId="3" fillId="0" borderId="5" xfId="0" applyNumberFormat="1" applyFont="1" applyBorder="1" applyAlignment="1">
      <alignment horizontal="right"/>
    </xf>
    <xf numFmtId="2" fontId="3" fillId="0" borderId="5" xfId="0" applyNumberFormat="1" applyFont="1" applyBorder="1" applyAlignment="1">
      <alignment horizontal="left"/>
    </xf>
    <xf numFmtId="0" fontId="3" fillId="0" borderId="5" xfId="0" applyNumberFormat="1" applyFont="1" applyBorder="1" applyAlignment="1">
      <alignment horizontal="right" vertical="center"/>
    </xf>
    <xf numFmtId="0" fontId="3" fillId="0" borderId="5" xfId="0" applyNumberFormat="1" applyFont="1" applyBorder="1" applyAlignment="1">
      <alignment horizontal="left" vertical="center"/>
    </xf>
    <xf numFmtId="0" fontId="5" fillId="2" borderId="5" xfId="0" applyNumberFormat="1" applyFont="1" applyFill="1" applyBorder="1" applyAlignment="1">
      <alignment vertical="center"/>
    </xf>
    <xf numFmtId="0" fontId="5" fillId="2" borderId="5" xfId="0" applyNumberFormat="1" applyFont="1" applyFill="1" applyBorder="1" applyAlignment="1">
      <alignment horizontal="center" vertical="center"/>
    </xf>
    <xf numFmtId="0"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top"/>
    </xf>
    <xf numFmtId="164" fontId="6" fillId="0" borderId="5" xfId="0" applyNumberFormat="1" applyFont="1" applyBorder="1" applyAlignment="1">
      <alignment horizontal="center" vertical="top"/>
    </xf>
    <xf numFmtId="0" fontId="6" fillId="0" borderId="6" xfId="0" applyNumberFormat="1" applyFont="1" applyBorder="1" applyAlignment="1">
      <alignment horizontal="left" vertical="top" wrapText="1"/>
    </xf>
    <xf numFmtId="1" fontId="1" fillId="4" borderId="5" xfId="0" applyNumberFormat="1" applyFont="1" applyFill="1" applyBorder="1" applyAlignment="1">
      <alignment horizontal="center" vertical="top"/>
    </xf>
    <xf numFmtId="165" fontId="6" fillId="0" borderId="5" xfId="0" applyNumberFormat="1" applyFont="1" applyBorder="1" applyAlignment="1">
      <alignment horizontal="center" vertical="top"/>
    </xf>
    <xf numFmtId="9" fontId="7" fillId="0" borderId="6" xfId="0" applyNumberFormat="1" applyFont="1" applyBorder="1" applyAlignment="1">
      <alignment horizontal="left"/>
    </xf>
    <xf numFmtId="1" fontId="3" fillId="0" borderId="5" xfId="0" applyNumberFormat="1" applyFont="1" applyBorder="1" applyAlignment="1"/>
    <xf numFmtId="1" fontId="3" fillId="0" borderId="5" xfId="0" applyNumberFormat="1" applyFont="1" applyBorder="1" applyAlignment="1">
      <alignment horizontal="center"/>
    </xf>
    <xf numFmtId="164" fontId="3" fillId="0" borderId="5" xfId="0" applyNumberFormat="1" applyFont="1" applyBorder="1" applyAlignment="1">
      <alignment horizontal="center"/>
    </xf>
    <xf numFmtId="1" fontId="7" fillId="0" borderId="6" xfId="0" applyNumberFormat="1" applyFont="1" applyBorder="1" applyAlignment="1">
      <alignment horizontal="left"/>
    </xf>
    <xf numFmtId="1" fontId="7" fillId="0" borderId="6" xfId="0" applyNumberFormat="1" applyFont="1" applyBorder="1" applyAlignment="1">
      <alignment horizontal="center"/>
    </xf>
    <xf numFmtId="0" fontId="7" fillId="0" borderId="5" xfId="0" applyNumberFormat="1" applyFont="1" applyBorder="1" applyAlignment="1">
      <alignment horizontal="right"/>
    </xf>
    <xf numFmtId="164" fontId="7" fillId="0" borderId="5" xfId="0" applyNumberFormat="1" applyFont="1" applyBorder="1" applyAlignment="1">
      <alignment horizontal="center"/>
    </xf>
    <xf numFmtId="0" fontId="1" fillId="0" borderId="5" xfId="0" applyNumberFormat="1" applyFont="1" applyBorder="1" applyAlignment="1"/>
    <xf numFmtId="0" fontId="1" fillId="0" borderId="5" xfId="0" applyNumberFormat="1" applyFont="1" applyBorder="1" applyAlignment="1">
      <alignment horizontal="center"/>
    </xf>
    <xf numFmtId="164" fontId="1" fillId="0" borderId="5" xfId="0" applyNumberFormat="1" applyFont="1" applyBorder="1" applyAlignment="1">
      <alignment horizontal="center"/>
    </xf>
    <xf numFmtId="0" fontId="1" fillId="0" borderId="6" xfId="0" applyNumberFormat="1" applyFont="1" applyBorder="1" applyAlignment="1">
      <alignment horizontal="left"/>
    </xf>
    <xf numFmtId="0" fontId="1" fillId="0" borderId="4" xfId="0" applyNumberFormat="1" applyFont="1" applyBorder="1" applyAlignment="1">
      <alignment horizontal="right"/>
    </xf>
    <xf numFmtId="0" fontId="1" fillId="3" borderId="4" xfId="0" applyNumberFormat="1" applyFont="1" applyFill="1" applyBorder="1" applyAlignment="1"/>
    <xf numFmtId="0" fontId="7" fillId="3" borderId="5" xfId="0" applyNumberFormat="1" applyFont="1" applyFill="1" applyBorder="1" applyAlignment="1"/>
    <xf numFmtId="0" fontId="7" fillId="3" borderId="5" xfId="0" applyNumberFormat="1" applyFont="1" applyFill="1" applyBorder="1" applyAlignment="1">
      <alignment horizontal="center"/>
    </xf>
    <xf numFmtId="0" fontId="7" fillId="0" borderId="5" xfId="0" applyNumberFormat="1" applyFont="1" applyBorder="1" applyAlignment="1">
      <alignment horizontal="center"/>
    </xf>
    <xf numFmtId="0" fontId="1" fillId="0" borderId="7" xfId="0" applyFont="1" applyBorder="1" applyAlignment="1"/>
    <xf numFmtId="0" fontId="1" fillId="0" borderId="8" xfId="0" applyFont="1" applyBorder="1" applyAlignment="1"/>
    <xf numFmtId="0" fontId="1" fillId="0" borderId="9" xfId="0" applyFont="1" applyBorder="1" applyAlignment="1"/>
    <xf numFmtId="1" fontId="8" fillId="2" borderId="5" xfId="0" applyNumberFormat="1" applyFont="1" applyFill="1" applyBorder="1" applyAlignment="1"/>
    <xf numFmtId="1" fontId="1" fillId="6" borderId="5" xfId="0" applyNumberFormat="1" applyFont="1" applyFill="1" applyBorder="1" applyAlignment="1"/>
    <xf numFmtId="0" fontId="6" fillId="0" borderId="5" xfId="0" applyNumberFormat="1" applyFont="1" applyBorder="1">
      <alignment vertical="top" wrapText="1"/>
    </xf>
    <xf numFmtId="1" fontId="1" fillId="7" borderId="5" xfId="0" applyNumberFormat="1" applyFont="1" applyFill="1" applyBorder="1" applyAlignment="1"/>
    <xf numFmtId="1" fontId="6" fillId="0" borderId="6" xfId="0" applyNumberFormat="1" applyFont="1" applyBorder="1" applyAlignment="1">
      <alignment horizontal="left" vertical="top" wrapText="1"/>
    </xf>
    <xf numFmtId="1" fontId="1" fillId="5" borderId="5" xfId="0" applyNumberFormat="1" applyFont="1" applyFill="1" applyBorder="1" applyAlignment="1"/>
    <xf numFmtId="0" fontId="6" fillId="0" borderId="5" xfId="0" applyFont="1" applyBorder="1">
      <alignment vertical="top" wrapText="1"/>
    </xf>
    <xf numFmtId="1" fontId="6" fillId="5" borderId="5" xfId="0" applyNumberFormat="1" applyFont="1" applyFill="1" applyBorder="1" applyAlignment="1"/>
    <xf numFmtId="166" fontId="6" fillId="0" borderId="6" xfId="0" applyNumberFormat="1" applyFont="1" applyBorder="1" applyAlignment="1">
      <alignment horizontal="left" vertical="top" wrapText="1"/>
    </xf>
    <xf numFmtId="0" fontId="1" fillId="0" borderId="8" xfId="0" applyNumberFormat="1" applyFont="1" applyBorder="1" applyAlignment="1"/>
    <xf numFmtId="0" fontId="11" fillId="0" borderId="5" xfId="0" applyFont="1" applyBorder="1" applyAlignment="1">
      <alignment horizontal="left" vertical="top" wrapText="1"/>
    </xf>
    <xf numFmtId="0" fontId="11" fillId="0" borderId="10" xfId="0" applyFont="1" applyBorder="1" applyAlignment="1">
      <alignment horizontal="left" vertical="top" wrapText="1"/>
    </xf>
    <xf numFmtId="0" fontId="12" fillId="8" borderId="5" xfId="0" applyFont="1" applyFill="1" applyBorder="1" applyAlignment="1">
      <alignment horizontal="left" vertical="top" wrapText="1"/>
    </xf>
    <xf numFmtId="0" fontId="4" fillId="8" borderId="5" xfId="0" applyNumberFormat="1" applyFont="1" applyFill="1" applyBorder="1" applyAlignment="1">
      <alignment horizontal="left" vertical="top" wrapText="1"/>
    </xf>
    <xf numFmtId="0" fontId="1" fillId="8" borderId="5" xfId="0" applyNumberFormat="1" applyFont="1" applyFill="1" applyBorder="1" applyAlignment="1"/>
    <xf numFmtId="0" fontId="4" fillId="0" borderId="5" xfId="0" applyNumberFormat="1" applyFont="1" applyFill="1" applyBorder="1" applyAlignment="1">
      <alignment horizontal="left" vertical="top" wrapText="1"/>
    </xf>
    <xf numFmtId="0" fontId="6" fillId="0" borderId="5" xfId="0" applyNumberFormat="1" applyFont="1" applyFill="1" applyBorder="1" applyAlignment="1">
      <alignment horizontal="left" vertical="top" wrapText="1"/>
    </xf>
    <xf numFmtId="0" fontId="1" fillId="9" borderId="5" xfId="0" applyFont="1" applyFill="1" applyBorder="1" applyAlignment="1"/>
    <xf numFmtId="0" fontId="6" fillId="0" borderId="5" xfId="0" applyNumberFormat="1" applyFont="1" applyBorder="1" applyAlignment="1">
      <alignment horizontal="center" vertical="top" wrapText="1"/>
    </xf>
    <xf numFmtId="164" fontId="6" fillId="0" borderId="5" xfId="0" applyNumberFormat="1" applyFont="1" applyBorder="1" applyAlignment="1">
      <alignment horizontal="center" vertical="top" wrapText="1"/>
    </xf>
    <xf numFmtId="0" fontId="1" fillId="0" borderId="0" xfId="0" applyNumberFormat="1" applyFont="1" applyAlignment="1">
      <alignment wrapText="1"/>
    </xf>
    <xf numFmtId="0" fontId="11" fillId="0" borderId="5" xfId="0" applyFont="1" applyBorder="1" applyAlignment="1">
      <alignment horizontal="center" vertical="top" wrapText="1"/>
    </xf>
    <xf numFmtId="164" fontId="11" fillId="0" borderId="5" xfId="0" applyNumberFormat="1" applyFont="1" applyBorder="1" applyAlignment="1">
      <alignment horizontal="center" vertical="top" wrapText="1"/>
    </xf>
    <xf numFmtId="0" fontId="10" fillId="0" borderId="5" xfId="0" applyFont="1" applyBorder="1" applyAlignment="1">
      <alignment wrapText="1"/>
    </xf>
    <xf numFmtId="165" fontId="6" fillId="0" borderId="5" xfId="0" applyNumberFormat="1" applyFont="1" applyBorder="1" applyAlignment="1">
      <alignment horizontal="center" vertical="top" wrapText="1"/>
    </xf>
    <xf numFmtId="166" fontId="6" fillId="0" borderId="6" xfId="0" applyNumberFormat="1" applyFont="1" applyBorder="1" applyAlignment="1">
      <alignment horizontal="left" wrapText="1"/>
    </xf>
    <xf numFmtId="0" fontId="7" fillId="0" borderId="8" xfId="0" applyFont="1" applyBorder="1" applyAlignment="1">
      <alignment horizontal="right"/>
    </xf>
    <xf numFmtId="165" fontId="7" fillId="0" borderId="8" xfId="0" applyNumberFormat="1" applyFont="1" applyBorder="1" applyAlignment="1">
      <alignment horizontal="right"/>
    </xf>
    <xf numFmtId="0" fontId="8" fillId="10" borderId="4" xfId="0" applyNumberFormat="1" applyFont="1" applyFill="1" applyBorder="1" applyAlignment="1">
      <alignment horizontal="center" vertical="center"/>
    </xf>
    <xf numFmtId="0" fontId="8" fillId="10" borderId="5" xfId="0" applyFont="1" applyFill="1" applyBorder="1" applyAlignment="1">
      <alignment horizontal="center" vertical="center"/>
    </xf>
    <xf numFmtId="0" fontId="8" fillId="10" borderId="5" xfId="0" applyNumberFormat="1" applyFont="1" applyFill="1" applyBorder="1" applyAlignment="1">
      <alignment horizontal="center" vertical="center"/>
    </xf>
    <xf numFmtId="1" fontId="8" fillId="10" borderId="5" xfId="0" applyNumberFormat="1" applyFont="1" applyFill="1" applyBorder="1" applyAlignment="1">
      <alignment horizontal="center" vertical="center"/>
    </xf>
    <xf numFmtId="0" fontId="13" fillId="10" borderId="5" xfId="0" applyNumberFormat="1" applyFont="1" applyFill="1" applyBorder="1" applyAlignment="1">
      <alignment horizontal="center" vertical="center"/>
    </xf>
    <xf numFmtId="1" fontId="13" fillId="10" borderId="5" xfId="0" applyNumberFormat="1" applyFont="1" applyFill="1" applyBorder="1" applyAlignment="1">
      <alignment horizontal="center" vertical="center"/>
    </xf>
    <xf numFmtId="0" fontId="1" fillId="0" borderId="5" xfId="0" applyFont="1" applyBorder="1" applyAlignment="1">
      <alignment horizontal="center"/>
    </xf>
    <xf numFmtId="0" fontId="1" fillId="0" borderId="5" xfId="0" applyFont="1" applyBorder="1" applyAlignment="1">
      <alignment horizontal="right"/>
    </xf>
    <xf numFmtId="1" fontId="1" fillId="11" borderId="5" xfId="0" applyNumberFormat="1" applyFont="1" applyFill="1" applyBorder="1" applyAlignment="1">
      <alignment horizontal="center" vertical="top" wrapText="1"/>
    </xf>
    <xf numFmtId="1" fontId="1" fillId="12" borderId="5" xfId="0" applyNumberFormat="1" applyFont="1" applyFill="1" applyBorder="1" applyAlignment="1">
      <alignment horizontal="center" vertical="top" wrapText="1"/>
    </xf>
    <xf numFmtId="1" fontId="1" fillId="13" borderId="5" xfId="0" applyNumberFormat="1" applyFont="1" applyFill="1" applyBorder="1" applyAlignment="1">
      <alignment horizontal="center" vertical="top" wrapText="1"/>
    </xf>
    <xf numFmtId="1" fontId="1" fillId="14" borderId="5" xfId="0" applyNumberFormat="1" applyFont="1" applyFill="1" applyBorder="1" applyAlignment="1">
      <alignment horizontal="center" vertical="top" wrapText="1"/>
    </xf>
    <xf numFmtId="1" fontId="1" fillId="15" borderId="5" xfId="0" applyNumberFormat="1" applyFont="1" applyFill="1" applyBorder="1" applyAlignment="1">
      <alignment horizontal="center" vertical="top" wrapText="1"/>
    </xf>
    <xf numFmtId="1" fontId="6" fillId="15" borderId="5" xfId="0" applyNumberFormat="1" applyFont="1" applyFill="1" applyBorder="1" applyAlignment="1">
      <alignment horizontal="center" vertical="top" wrapText="1"/>
    </xf>
    <xf numFmtId="0" fontId="5" fillId="0" borderId="5" xfId="0" applyNumberFormat="1" applyFont="1" applyBorder="1" applyAlignment="1">
      <alignment horizontal="right"/>
    </xf>
    <xf numFmtId="0" fontId="14" fillId="0" borderId="5" xfId="0" applyNumberFormat="1" applyFont="1" applyBorder="1" applyAlignment="1">
      <alignment horizontal="right"/>
    </xf>
    <xf numFmtId="164" fontId="14" fillId="0" borderId="5" xfId="0" applyNumberFormat="1" applyFont="1" applyBorder="1" applyAlignment="1">
      <alignment horizontal="center"/>
    </xf>
    <xf numFmtId="2" fontId="5" fillId="0" borderId="5" xfId="0" applyNumberFormat="1" applyFont="1" applyBorder="1" applyAlignment="1">
      <alignment horizontal="left"/>
    </xf>
    <xf numFmtId="0" fontId="5" fillId="0" borderId="5" xfId="0" applyNumberFormat="1" applyFont="1" applyBorder="1" applyAlignment="1">
      <alignment horizontal="right" vertical="center"/>
    </xf>
    <xf numFmtId="0" fontId="5" fillId="0" borderId="5" xfId="0" applyNumberFormat="1" applyFont="1" applyBorder="1" applyAlignment="1">
      <alignment horizontal="left" vertical="center"/>
    </xf>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A5B6CA"/>
      <rgbColor rgb="FF63B2DE"/>
      <rgbColor rgb="FF0000FF"/>
      <rgbColor rgb="FFDBE5F1"/>
      <rgbColor rgb="FF95B3D7"/>
      <rgbColor rgb="FF79AE3D"/>
      <rgbColor rgb="FFF2DBDB"/>
      <rgbColor rgb="FF3B3B38"/>
      <rgbColor rgb="FF17365D"/>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termin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92"/>
  <sheetViews>
    <sheetView showGridLines="0" tabSelected="1" zoomScale="125" zoomScaleNormal="125" zoomScalePageLayoutView="125" workbookViewId="0">
      <pane ySplit="5" topLeftCell="A6" activePane="bottomLeft" state="frozenSplit"/>
      <selection pane="bottomLeft" activeCell="G4" sqref="G4"/>
    </sheetView>
  </sheetViews>
  <sheetFormatPr baseColWidth="10" defaultColWidth="8.125" defaultRowHeight="15" customHeight="1" outlineLevelRow="1" x14ac:dyDescent="0.2"/>
  <cols>
    <col min="1" max="1" width="12.5" style="1" customWidth="1"/>
    <col min="2" max="2" width="34.625" style="1" customWidth="1"/>
    <col min="3" max="4" width="13.625" style="1" customWidth="1"/>
    <col min="5" max="5" width="15.625" style="1" customWidth="1"/>
    <col min="6" max="6" width="10.375" style="1" customWidth="1"/>
    <col min="7" max="7" width="10.875" style="1" customWidth="1"/>
    <col min="8" max="8" width="83.125" style="1" bestFit="1" customWidth="1"/>
    <col min="9" max="258" width="8.125" style="1" customWidth="1"/>
  </cols>
  <sheetData>
    <row r="1" spans="1:258" ht="74" customHeight="1" x14ac:dyDescent="0.2">
      <c r="A1" s="2"/>
      <c r="B1" s="3" t="s">
        <v>179</v>
      </c>
      <c r="C1" s="3"/>
      <c r="D1" s="3"/>
      <c r="E1" s="4"/>
      <c r="F1" s="4"/>
      <c r="G1" s="4"/>
      <c r="H1" s="5"/>
    </row>
    <row r="2" spans="1:258" ht="30" customHeight="1" x14ac:dyDescent="0.35">
      <c r="A2" s="6"/>
      <c r="B2" s="7" t="s">
        <v>0</v>
      </c>
      <c r="C2" s="7"/>
      <c r="D2" s="7"/>
      <c r="E2" s="8"/>
      <c r="F2" s="9"/>
      <c r="G2" s="9"/>
      <c r="H2" s="10"/>
    </row>
    <row r="3" spans="1:258" ht="20" customHeight="1" x14ac:dyDescent="0.25">
      <c r="A3" s="6"/>
      <c r="B3" s="11" t="s">
        <v>186</v>
      </c>
      <c r="C3" s="11"/>
      <c r="D3" s="11"/>
      <c r="E3" s="86" t="s">
        <v>1</v>
      </c>
      <c r="F3" s="89">
        <f>(F4/40)</f>
        <v>32.725000000000001</v>
      </c>
      <c r="G3" s="9" t="s">
        <v>187</v>
      </c>
      <c r="H3" s="10"/>
    </row>
    <row r="4" spans="1:258" ht="25" customHeight="1" x14ac:dyDescent="0.2">
      <c r="A4" s="6"/>
      <c r="B4" s="61"/>
      <c r="C4" s="61"/>
      <c r="D4" s="61"/>
      <c r="E4" s="90" t="s">
        <v>2</v>
      </c>
      <c r="F4" s="91">
        <f>SUM(E6:E37)</f>
        <v>1309</v>
      </c>
      <c r="G4" s="9"/>
      <c r="H4" s="10"/>
    </row>
    <row r="5" spans="1:258" ht="21" customHeight="1" x14ac:dyDescent="0.2">
      <c r="A5" s="76" t="s">
        <v>161</v>
      </c>
      <c r="B5" s="76" t="s">
        <v>3</v>
      </c>
      <c r="C5" s="76" t="s">
        <v>158</v>
      </c>
      <c r="D5" s="76" t="s">
        <v>162</v>
      </c>
      <c r="E5" s="76" t="s">
        <v>4</v>
      </c>
      <c r="F5" s="76" t="s">
        <v>5</v>
      </c>
      <c r="G5" s="76" t="s">
        <v>6</v>
      </c>
      <c r="H5" s="76" t="s">
        <v>7</v>
      </c>
    </row>
    <row r="6" spans="1:258" ht="16" outlineLevel="1" x14ac:dyDescent="0.2">
      <c r="A6" s="80">
        <v>1</v>
      </c>
      <c r="B6" s="18" t="s">
        <v>8</v>
      </c>
      <c r="C6" s="62" t="s">
        <v>157</v>
      </c>
      <c r="D6" s="62" t="s">
        <v>163</v>
      </c>
      <c r="E6" s="62">
        <v>1</v>
      </c>
      <c r="F6" s="63">
        <v>20</v>
      </c>
      <c r="G6" s="63">
        <f t="shared" ref="G6:G39" si="0">SUM(E6*F6)</f>
        <v>20</v>
      </c>
      <c r="H6" s="21" t="s">
        <v>9</v>
      </c>
      <c r="I6" s="64"/>
      <c r="J6" s="64"/>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64"/>
      <c r="HH6" s="64"/>
      <c r="HI6" s="64"/>
      <c r="HJ6" s="64"/>
      <c r="HK6" s="64"/>
      <c r="HL6" s="64"/>
      <c r="HM6" s="64"/>
      <c r="HN6" s="64"/>
      <c r="HO6" s="64"/>
      <c r="HP6" s="64"/>
      <c r="HQ6" s="64"/>
      <c r="HR6" s="64"/>
      <c r="HS6" s="64"/>
      <c r="HT6" s="64"/>
      <c r="HU6" s="64"/>
      <c r="HV6" s="64"/>
      <c r="HW6" s="64"/>
      <c r="HX6" s="64"/>
      <c r="HY6" s="64"/>
      <c r="HZ6" s="64"/>
      <c r="IA6" s="64"/>
      <c r="IB6" s="64"/>
      <c r="IC6" s="64"/>
      <c r="ID6" s="64"/>
      <c r="IE6" s="64"/>
      <c r="IF6" s="64"/>
      <c r="IG6" s="64"/>
      <c r="IH6" s="64"/>
      <c r="II6" s="64"/>
      <c r="IJ6" s="64"/>
      <c r="IK6" s="64"/>
      <c r="IL6" s="64"/>
      <c r="IM6" s="64"/>
      <c r="IN6" s="64"/>
      <c r="IO6" s="64"/>
      <c r="IP6" s="64"/>
      <c r="IQ6" s="64"/>
      <c r="IR6" s="64"/>
      <c r="IS6" s="64"/>
      <c r="IT6" s="64"/>
      <c r="IU6" s="64"/>
      <c r="IV6" s="64"/>
      <c r="IW6" s="64"/>
      <c r="IX6" s="64"/>
    </row>
    <row r="7" spans="1:258" ht="16" outlineLevel="1" x14ac:dyDescent="0.2">
      <c r="A7" s="80">
        <v>1</v>
      </c>
      <c r="B7" s="18" t="s">
        <v>10</v>
      </c>
      <c r="C7" s="62" t="s">
        <v>157</v>
      </c>
      <c r="D7" s="62" t="s">
        <v>163</v>
      </c>
      <c r="E7" s="62">
        <v>4</v>
      </c>
      <c r="F7" s="63">
        <v>90</v>
      </c>
      <c r="G7" s="63">
        <f t="shared" si="0"/>
        <v>360</v>
      </c>
      <c r="H7" s="21" t="s">
        <v>11</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c r="DW7" s="64"/>
      <c r="DX7" s="64"/>
      <c r="DY7" s="64"/>
      <c r="DZ7" s="64"/>
      <c r="EA7" s="64"/>
      <c r="EB7" s="64"/>
      <c r="EC7" s="64"/>
      <c r="ED7" s="64"/>
      <c r="EE7" s="64"/>
      <c r="EF7" s="64"/>
      <c r="EG7" s="64"/>
      <c r="EH7" s="64"/>
      <c r="EI7" s="64"/>
      <c r="EJ7" s="64"/>
      <c r="EK7" s="64"/>
      <c r="EL7" s="64"/>
      <c r="EM7" s="64"/>
      <c r="EN7" s="64"/>
      <c r="EO7" s="64"/>
      <c r="EP7" s="64"/>
      <c r="EQ7" s="64"/>
      <c r="ER7" s="64"/>
      <c r="ES7" s="6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c r="HR7" s="64"/>
      <c r="HS7" s="64"/>
      <c r="HT7" s="64"/>
      <c r="HU7" s="64"/>
      <c r="HV7" s="64"/>
      <c r="HW7" s="64"/>
      <c r="HX7" s="64"/>
      <c r="HY7" s="64"/>
      <c r="HZ7" s="64"/>
      <c r="IA7" s="64"/>
      <c r="IB7" s="64"/>
      <c r="IC7" s="64"/>
      <c r="ID7" s="64"/>
      <c r="IE7" s="64"/>
      <c r="IF7" s="64"/>
      <c r="IG7" s="64"/>
      <c r="IH7" s="64"/>
      <c r="II7" s="64"/>
      <c r="IJ7" s="64"/>
      <c r="IK7" s="64"/>
      <c r="IL7" s="64"/>
      <c r="IM7" s="64"/>
      <c r="IN7" s="64"/>
      <c r="IO7" s="64"/>
      <c r="IP7" s="64"/>
      <c r="IQ7" s="64"/>
      <c r="IR7" s="64"/>
      <c r="IS7" s="64"/>
      <c r="IT7" s="64"/>
      <c r="IU7" s="64"/>
      <c r="IV7" s="64"/>
      <c r="IW7" s="64"/>
      <c r="IX7" s="64"/>
    </row>
    <row r="8" spans="1:258" ht="16" outlineLevel="1" x14ac:dyDescent="0.2">
      <c r="A8" s="80">
        <v>1</v>
      </c>
      <c r="B8" s="18" t="s">
        <v>12</v>
      </c>
      <c r="C8" s="62" t="s">
        <v>157</v>
      </c>
      <c r="D8" s="62" t="s">
        <v>163</v>
      </c>
      <c r="E8" s="62">
        <v>20</v>
      </c>
      <c r="F8" s="63">
        <v>120</v>
      </c>
      <c r="G8" s="63">
        <f t="shared" si="0"/>
        <v>2400</v>
      </c>
      <c r="H8" s="21" t="s">
        <v>13</v>
      </c>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64"/>
      <c r="HH8" s="64"/>
      <c r="HI8" s="64"/>
      <c r="HJ8" s="64"/>
      <c r="HK8" s="64"/>
      <c r="HL8" s="64"/>
      <c r="HM8" s="64"/>
      <c r="HN8" s="64"/>
      <c r="HO8" s="64"/>
      <c r="HP8" s="64"/>
      <c r="HQ8" s="64"/>
      <c r="HR8" s="64"/>
      <c r="HS8" s="64"/>
      <c r="HT8" s="64"/>
      <c r="HU8" s="64"/>
      <c r="HV8" s="64"/>
      <c r="HW8" s="64"/>
      <c r="HX8" s="64"/>
      <c r="HY8" s="64"/>
      <c r="HZ8" s="64"/>
      <c r="IA8" s="64"/>
      <c r="IB8" s="64"/>
      <c r="IC8" s="64"/>
      <c r="ID8" s="64"/>
      <c r="IE8" s="64"/>
      <c r="IF8" s="64"/>
      <c r="IG8" s="64"/>
      <c r="IH8" s="64"/>
      <c r="II8" s="64"/>
      <c r="IJ8" s="64"/>
      <c r="IK8" s="64"/>
      <c r="IL8" s="64"/>
      <c r="IM8" s="64"/>
      <c r="IN8" s="64"/>
      <c r="IO8" s="64"/>
      <c r="IP8" s="64"/>
      <c r="IQ8" s="64"/>
      <c r="IR8" s="64"/>
      <c r="IS8" s="64"/>
      <c r="IT8" s="64"/>
      <c r="IU8" s="64"/>
      <c r="IV8" s="64"/>
      <c r="IW8" s="64"/>
      <c r="IX8" s="64"/>
    </row>
    <row r="9" spans="1:258" ht="16" outlineLevel="1" x14ac:dyDescent="0.2">
      <c r="A9" s="80">
        <v>1</v>
      </c>
      <c r="B9" s="18" t="s">
        <v>134</v>
      </c>
      <c r="C9" s="62" t="s">
        <v>157</v>
      </c>
      <c r="D9" s="62" t="s">
        <v>163</v>
      </c>
      <c r="E9" s="62">
        <v>16</v>
      </c>
      <c r="F9" s="63">
        <v>120</v>
      </c>
      <c r="G9" s="63">
        <f t="shared" si="0"/>
        <v>1920</v>
      </c>
      <c r="H9" s="21" t="s">
        <v>135</v>
      </c>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c r="DW9" s="64"/>
      <c r="DX9" s="64"/>
      <c r="DY9" s="64"/>
      <c r="DZ9" s="64"/>
      <c r="EA9" s="64"/>
      <c r="EB9" s="64"/>
      <c r="EC9" s="64"/>
      <c r="ED9" s="64"/>
      <c r="EE9" s="64"/>
      <c r="EF9" s="64"/>
      <c r="EG9" s="64"/>
      <c r="EH9" s="64"/>
      <c r="EI9" s="64"/>
      <c r="EJ9" s="64"/>
      <c r="EK9" s="64"/>
      <c r="EL9" s="64"/>
      <c r="EM9" s="64"/>
      <c r="EN9" s="64"/>
      <c r="EO9" s="64"/>
      <c r="EP9" s="64"/>
      <c r="EQ9" s="64"/>
      <c r="ER9" s="64"/>
      <c r="ES9" s="6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64"/>
      <c r="HH9" s="64"/>
      <c r="HI9" s="64"/>
      <c r="HJ9" s="64"/>
      <c r="HK9" s="64"/>
      <c r="HL9" s="64"/>
      <c r="HM9" s="64"/>
      <c r="HN9" s="64"/>
      <c r="HO9" s="64"/>
      <c r="HP9" s="64"/>
      <c r="HQ9" s="64"/>
      <c r="HR9" s="64"/>
      <c r="HS9" s="64"/>
      <c r="HT9" s="64"/>
      <c r="HU9" s="64"/>
      <c r="HV9" s="64"/>
      <c r="HW9" s="64"/>
      <c r="HX9" s="64"/>
      <c r="HY9" s="64"/>
      <c r="HZ9" s="64"/>
      <c r="IA9" s="64"/>
      <c r="IB9" s="64"/>
      <c r="IC9" s="64"/>
      <c r="ID9" s="64"/>
      <c r="IE9" s="64"/>
      <c r="IF9" s="64"/>
      <c r="IG9" s="64"/>
      <c r="IH9" s="64"/>
      <c r="II9" s="64"/>
      <c r="IJ9" s="64"/>
      <c r="IK9" s="64"/>
      <c r="IL9" s="64"/>
      <c r="IM9" s="64"/>
      <c r="IN9" s="64"/>
      <c r="IO9" s="64"/>
      <c r="IP9" s="64"/>
      <c r="IQ9" s="64"/>
      <c r="IR9" s="64"/>
      <c r="IS9" s="64"/>
      <c r="IT9" s="64"/>
      <c r="IU9" s="64"/>
      <c r="IV9" s="64"/>
      <c r="IW9" s="64"/>
      <c r="IX9" s="64"/>
    </row>
    <row r="10" spans="1:258" ht="30" outlineLevel="1" x14ac:dyDescent="0.2">
      <c r="A10" s="80">
        <v>1</v>
      </c>
      <c r="B10" s="18" t="s">
        <v>136</v>
      </c>
      <c r="C10" s="62" t="s">
        <v>157</v>
      </c>
      <c r="D10" s="62" t="s">
        <v>163</v>
      </c>
      <c r="E10" s="62">
        <v>8</v>
      </c>
      <c r="F10" s="63">
        <v>120</v>
      </c>
      <c r="G10" s="63">
        <f t="shared" si="0"/>
        <v>960</v>
      </c>
      <c r="H10" s="21" t="s">
        <v>146</v>
      </c>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c r="DW10" s="64"/>
      <c r="DX10" s="64"/>
      <c r="DY10" s="64"/>
      <c r="DZ10" s="64"/>
      <c r="EA10" s="64"/>
      <c r="EB10" s="64"/>
      <c r="EC10" s="64"/>
      <c r="ED10" s="64"/>
      <c r="EE10" s="64"/>
      <c r="EF10" s="64"/>
      <c r="EG10" s="64"/>
      <c r="EH10" s="64"/>
      <c r="EI10" s="64"/>
      <c r="EJ10" s="64"/>
      <c r="EK10" s="64"/>
      <c r="EL10" s="64"/>
      <c r="EM10" s="64"/>
      <c r="EN10" s="64"/>
      <c r="EO10" s="64"/>
      <c r="EP10" s="64"/>
      <c r="EQ10" s="64"/>
      <c r="ER10" s="64"/>
      <c r="ES10" s="6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64"/>
      <c r="HH10" s="64"/>
      <c r="HI10" s="64"/>
      <c r="HJ10" s="64"/>
      <c r="HK10" s="64"/>
      <c r="HL10" s="64"/>
      <c r="HM10" s="64"/>
      <c r="HN10" s="64"/>
      <c r="HO10" s="64"/>
      <c r="HP10" s="64"/>
      <c r="HQ10" s="64"/>
      <c r="HR10" s="64"/>
      <c r="HS10" s="64"/>
      <c r="HT10" s="64"/>
      <c r="HU10" s="64"/>
      <c r="HV10" s="64"/>
      <c r="HW10" s="64"/>
      <c r="HX10" s="64"/>
      <c r="HY10" s="64"/>
      <c r="HZ10" s="64"/>
      <c r="IA10" s="64"/>
      <c r="IB10" s="64"/>
      <c r="IC10" s="64"/>
      <c r="ID10" s="64"/>
      <c r="IE10" s="64"/>
      <c r="IF10" s="64"/>
      <c r="IG10" s="64"/>
      <c r="IH10" s="64"/>
      <c r="II10" s="64"/>
      <c r="IJ10" s="64"/>
      <c r="IK10" s="64"/>
      <c r="IL10" s="64"/>
      <c r="IM10" s="64"/>
      <c r="IN10" s="64"/>
      <c r="IO10" s="64"/>
      <c r="IP10" s="64"/>
      <c r="IQ10" s="64"/>
      <c r="IR10" s="64"/>
      <c r="IS10" s="64"/>
      <c r="IT10" s="64"/>
      <c r="IU10" s="64"/>
      <c r="IV10" s="64"/>
      <c r="IW10" s="64"/>
      <c r="IX10" s="64"/>
    </row>
    <row r="11" spans="1:258" ht="30" outlineLevel="1" x14ac:dyDescent="0.2">
      <c r="A11" s="80">
        <v>1</v>
      </c>
      <c r="B11" s="18" t="s">
        <v>14</v>
      </c>
      <c r="C11" s="62" t="s">
        <v>157</v>
      </c>
      <c r="D11" s="62" t="s">
        <v>163</v>
      </c>
      <c r="E11" s="62">
        <v>16</v>
      </c>
      <c r="F11" s="63">
        <v>120</v>
      </c>
      <c r="G11" s="63">
        <f t="shared" si="0"/>
        <v>1920</v>
      </c>
      <c r="H11" s="21" t="s">
        <v>137</v>
      </c>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c r="BO11" s="64"/>
      <c r="BP11" s="64"/>
      <c r="BQ11" s="64"/>
      <c r="BR11" s="64"/>
      <c r="BS11" s="64"/>
      <c r="BT11" s="64"/>
      <c r="BU11" s="64"/>
      <c r="BV11" s="64"/>
      <c r="BW11" s="64"/>
      <c r="BX11" s="64"/>
      <c r="BY11" s="64"/>
      <c r="BZ11" s="64"/>
      <c r="CA11" s="64"/>
      <c r="CB11" s="64"/>
      <c r="CC11" s="64"/>
      <c r="CD11" s="64"/>
      <c r="CE11" s="64"/>
      <c r="CF11" s="64"/>
      <c r="CG11" s="64"/>
      <c r="CH11" s="64"/>
      <c r="CI11" s="64"/>
      <c r="CJ11" s="64"/>
      <c r="CK11" s="64"/>
      <c r="CL11" s="64"/>
      <c r="CM11" s="64"/>
      <c r="CN11" s="64"/>
      <c r="CO11" s="64"/>
      <c r="CP11" s="64"/>
      <c r="CQ11" s="64"/>
      <c r="CR11" s="64"/>
      <c r="CS11" s="64"/>
      <c r="CT11" s="64"/>
      <c r="CU11" s="64"/>
      <c r="CV11" s="64"/>
      <c r="CW11" s="64"/>
      <c r="CX11" s="64"/>
      <c r="CY11" s="64"/>
      <c r="CZ11" s="64"/>
      <c r="DA11" s="64"/>
      <c r="DB11" s="64"/>
      <c r="DC11" s="64"/>
      <c r="DD11" s="64"/>
      <c r="DE11" s="64"/>
      <c r="DF11" s="64"/>
      <c r="DG11" s="64"/>
      <c r="DH11" s="64"/>
      <c r="DI11" s="64"/>
      <c r="DJ11" s="64"/>
      <c r="DK11" s="64"/>
      <c r="DL11" s="64"/>
      <c r="DM11" s="64"/>
      <c r="DN11" s="64"/>
      <c r="DO11" s="64"/>
      <c r="DP11" s="64"/>
      <c r="DQ11" s="64"/>
      <c r="DR11" s="64"/>
      <c r="DS11" s="64"/>
      <c r="DT11" s="64"/>
      <c r="DU11" s="64"/>
      <c r="DV11" s="64"/>
      <c r="DW11" s="64"/>
      <c r="DX11" s="64"/>
      <c r="DY11" s="64"/>
      <c r="DZ11" s="64"/>
      <c r="EA11" s="64"/>
      <c r="EB11" s="64"/>
      <c r="EC11" s="64"/>
      <c r="ED11" s="64"/>
      <c r="EE11" s="64"/>
      <c r="EF11" s="64"/>
      <c r="EG11" s="64"/>
      <c r="EH11" s="64"/>
      <c r="EI11" s="64"/>
      <c r="EJ11" s="64"/>
      <c r="EK11" s="64"/>
      <c r="EL11" s="64"/>
      <c r="EM11" s="64"/>
      <c r="EN11" s="64"/>
      <c r="EO11" s="64"/>
      <c r="EP11" s="64"/>
      <c r="EQ11" s="64"/>
      <c r="ER11" s="64"/>
      <c r="ES11" s="64"/>
      <c r="ET11" s="64"/>
      <c r="EU11" s="64"/>
      <c r="EV11" s="64"/>
      <c r="EW11" s="64"/>
      <c r="EX11" s="64"/>
      <c r="EY11" s="64"/>
      <c r="EZ11" s="64"/>
      <c r="FA11" s="64"/>
      <c r="FB11" s="64"/>
      <c r="FC11" s="64"/>
      <c r="FD11" s="64"/>
      <c r="FE11" s="64"/>
      <c r="FF11" s="64"/>
      <c r="FG11" s="64"/>
      <c r="FH11" s="64"/>
      <c r="FI11" s="64"/>
      <c r="FJ11" s="64"/>
      <c r="FK11" s="64"/>
      <c r="FL11" s="64"/>
      <c r="FM11" s="64"/>
      <c r="FN11" s="64"/>
      <c r="FO11" s="64"/>
      <c r="FP11" s="64"/>
      <c r="FQ11" s="6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64"/>
      <c r="HH11" s="64"/>
      <c r="HI11" s="64"/>
      <c r="HJ11" s="64"/>
      <c r="HK11" s="64"/>
      <c r="HL11" s="64"/>
      <c r="HM11" s="64"/>
      <c r="HN11" s="64"/>
      <c r="HO11" s="64"/>
      <c r="HP11" s="64"/>
      <c r="HQ11" s="64"/>
      <c r="HR11" s="64"/>
      <c r="HS11" s="64"/>
      <c r="HT11" s="64"/>
      <c r="HU11" s="64"/>
      <c r="HV11" s="64"/>
      <c r="HW11" s="64"/>
      <c r="HX11" s="64"/>
      <c r="HY11" s="64"/>
      <c r="HZ11" s="64"/>
      <c r="IA11" s="64"/>
      <c r="IB11" s="64"/>
      <c r="IC11" s="64"/>
      <c r="ID11" s="64"/>
      <c r="IE11" s="64"/>
      <c r="IF11" s="64"/>
      <c r="IG11" s="64"/>
      <c r="IH11" s="64"/>
      <c r="II11" s="64"/>
      <c r="IJ11" s="64"/>
      <c r="IK11" s="64"/>
      <c r="IL11" s="64"/>
      <c r="IM11" s="64"/>
      <c r="IN11" s="64"/>
      <c r="IO11" s="64"/>
      <c r="IP11" s="64"/>
      <c r="IQ11" s="64"/>
      <c r="IR11" s="64"/>
      <c r="IS11" s="64"/>
      <c r="IT11" s="64"/>
      <c r="IU11" s="64"/>
      <c r="IV11" s="64"/>
      <c r="IW11" s="64"/>
      <c r="IX11" s="64"/>
    </row>
    <row r="12" spans="1:258" ht="16" outlineLevel="1" x14ac:dyDescent="0.2">
      <c r="A12" s="80">
        <v>1</v>
      </c>
      <c r="B12" s="18" t="s">
        <v>139</v>
      </c>
      <c r="C12" s="62" t="s">
        <v>157</v>
      </c>
      <c r="D12" s="62" t="s">
        <v>163</v>
      </c>
      <c r="E12" s="62">
        <v>16</v>
      </c>
      <c r="F12" s="63">
        <v>120</v>
      </c>
      <c r="G12" s="63">
        <f t="shared" si="0"/>
        <v>1920</v>
      </c>
      <c r="H12" s="21" t="s">
        <v>138</v>
      </c>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64"/>
      <c r="HH12" s="64"/>
      <c r="HI12" s="64"/>
      <c r="HJ12" s="64"/>
      <c r="HK12" s="64"/>
      <c r="HL12" s="64"/>
      <c r="HM12" s="64"/>
      <c r="HN12" s="64"/>
      <c r="HO12" s="64"/>
      <c r="HP12" s="64"/>
      <c r="HQ12" s="64"/>
      <c r="HR12" s="64"/>
      <c r="HS12" s="64"/>
      <c r="HT12" s="64"/>
      <c r="HU12" s="64"/>
      <c r="HV12" s="64"/>
      <c r="HW12" s="64"/>
      <c r="HX12" s="64"/>
      <c r="HY12" s="64"/>
      <c r="HZ12" s="64"/>
      <c r="IA12" s="64"/>
      <c r="IB12" s="64"/>
      <c r="IC12" s="64"/>
      <c r="ID12" s="64"/>
      <c r="IE12" s="64"/>
      <c r="IF12" s="64"/>
      <c r="IG12" s="64"/>
      <c r="IH12" s="64"/>
      <c r="II12" s="64"/>
      <c r="IJ12" s="64"/>
      <c r="IK12" s="64"/>
      <c r="IL12" s="64"/>
      <c r="IM12" s="64"/>
      <c r="IN12" s="64"/>
      <c r="IO12" s="64"/>
      <c r="IP12" s="64"/>
      <c r="IQ12" s="64"/>
      <c r="IR12" s="64"/>
      <c r="IS12" s="64"/>
      <c r="IT12" s="64"/>
      <c r="IU12" s="64"/>
      <c r="IV12" s="64"/>
      <c r="IW12" s="64"/>
      <c r="IX12" s="64"/>
    </row>
    <row r="13" spans="1:258" ht="16" outlineLevel="1" x14ac:dyDescent="0.2">
      <c r="A13" s="80">
        <v>1</v>
      </c>
      <c r="B13" s="18" t="s">
        <v>15</v>
      </c>
      <c r="C13" s="62" t="s">
        <v>157</v>
      </c>
      <c r="D13" s="62" t="s">
        <v>163</v>
      </c>
      <c r="E13" s="62">
        <v>8</v>
      </c>
      <c r="F13" s="63">
        <v>120</v>
      </c>
      <c r="G13" s="63">
        <f t="shared" si="0"/>
        <v>960</v>
      </c>
      <c r="H13" s="21" t="s">
        <v>16</v>
      </c>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c r="HW13" s="64"/>
      <c r="HX13" s="64"/>
      <c r="HY13" s="64"/>
      <c r="HZ13" s="64"/>
      <c r="IA13" s="64"/>
      <c r="IB13" s="64"/>
      <c r="IC13" s="64"/>
      <c r="ID13" s="64"/>
      <c r="IE13" s="64"/>
      <c r="IF13" s="64"/>
      <c r="IG13" s="64"/>
      <c r="IH13" s="64"/>
      <c r="II13" s="64"/>
      <c r="IJ13" s="64"/>
      <c r="IK13" s="64"/>
      <c r="IL13" s="64"/>
      <c r="IM13" s="64"/>
      <c r="IN13" s="64"/>
      <c r="IO13" s="64"/>
      <c r="IP13" s="64"/>
      <c r="IQ13" s="64"/>
      <c r="IR13" s="64"/>
      <c r="IS13" s="64"/>
      <c r="IT13" s="64"/>
      <c r="IU13" s="64"/>
      <c r="IV13" s="64"/>
      <c r="IW13" s="64"/>
      <c r="IX13" s="64"/>
    </row>
    <row r="14" spans="1:258" ht="30" outlineLevel="1" x14ac:dyDescent="0.2">
      <c r="A14" s="80">
        <v>1</v>
      </c>
      <c r="B14" s="18" t="s">
        <v>20</v>
      </c>
      <c r="C14" s="62" t="s">
        <v>157</v>
      </c>
      <c r="D14" s="62" t="s">
        <v>163</v>
      </c>
      <c r="E14" s="62">
        <v>16</v>
      </c>
      <c r="F14" s="63">
        <v>120</v>
      </c>
      <c r="G14" s="63">
        <f>SUM(E14*F14)</f>
        <v>1920</v>
      </c>
      <c r="H14" s="21" t="s">
        <v>120</v>
      </c>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64"/>
      <c r="HH14" s="64"/>
      <c r="HI14" s="64"/>
      <c r="HJ14" s="64"/>
      <c r="HK14" s="64"/>
      <c r="HL14" s="64"/>
      <c r="HM14" s="64"/>
      <c r="HN14" s="64"/>
      <c r="HO14" s="64"/>
      <c r="HP14" s="64"/>
      <c r="HQ14" s="64"/>
      <c r="HR14" s="64"/>
      <c r="HS14" s="64"/>
      <c r="HT14" s="64"/>
      <c r="HU14" s="64"/>
      <c r="HV14" s="64"/>
      <c r="HW14" s="64"/>
      <c r="HX14" s="64"/>
      <c r="HY14" s="64"/>
      <c r="HZ14" s="64"/>
      <c r="IA14" s="64"/>
      <c r="IB14" s="64"/>
      <c r="IC14" s="64"/>
      <c r="ID14" s="64"/>
      <c r="IE14" s="64"/>
      <c r="IF14" s="64"/>
      <c r="IG14" s="64"/>
      <c r="IH14" s="64"/>
      <c r="II14" s="64"/>
      <c r="IJ14" s="64"/>
      <c r="IK14" s="64"/>
      <c r="IL14" s="64"/>
      <c r="IM14" s="64"/>
      <c r="IN14" s="64"/>
      <c r="IO14" s="64"/>
      <c r="IP14" s="64"/>
      <c r="IQ14" s="64"/>
      <c r="IR14" s="64"/>
      <c r="IS14" s="64"/>
      <c r="IT14" s="64"/>
      <c r="IU14" s="64"/>
      <c r="IV14" s="64"/>
      <c r="IW14" s="64"/>
      <c r="IX14" s="64"/>
    </row>
    <row r="15" spans="1:258" ht="16" outlineLevel="1" x14ac:dyDescent="0.2">
      <c r="A15" s="80">
        <v>1</v>
      </c>
      <c r="B15" s="18" t="s">
        <v>21</v>
      </c>
      <c r="C15" s="62" t="s">
        <v>157</v>
      </c>
      <c r="D15" s="62" t="s">
        <v>163</v>
      </c>
      <c r="E15" s="62">
        <v>16</v>
      </c>
      <c r="F15" s="63">
        <v>120</v>
      </c>
      <c r="G15" s="63">
        <f>SUM(E15*F15)</f>
        <v>1920</v>
      </c>
      <c r="H15" s="21" t="s">
        <v>22</v>
      </c>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64"/>
      <c r="DR15" s="64"/>
      <c r="DS15" s="64"/>
      <c r="DT15" s="64"/>
      <c r="DU15" s="64"/>
      <c r="DV15" s="64"/>
      <c r="DW15" s="64"/>
      <c r="DX15" s="64"/>
      <c r="DY15" s="64"/>
      <c r="DZ15" s="64"/>
      <c r="EA15" s="64"/>
      <c r="EB15" s="64"/>
      <c r="EC15" s="64"/>
      <c r="ED15" s="64"/>
      <c r="EE15" s="64"/>
      <c r="EF15" s="64"/>
      <c r="EG15" s="64"/>
      <c r="EH15" s="64"/>
      <c r="EI15" s="64"/>
      <c r="EJ15" s="64"/>
      <c r="EK15" s="64"/>
      <c r="EL15" s="64"/>
      <c r="EM15" s="64"/>
      <c r="EN15" s="64"/>
      <c r="EO15" s="64"/>
      <c r="EP15" s="64"/>
      <c r="EQ15" s="64"/>
      <c r="ER15" s="64"/>
      <c r="ES15" s="64"/>
      <c r="ET15" s="64"/>
      <c r="EU15" s="64"/>
      <c r="EV15" s="64"/>
      <c r="EW15" s="64"/>
      <c r="EX15" s="64"/>
      <c r="EY15" s="64"/>
      <c r="EZ15" s="64"/>
      <c r="FA15" s="64"/>
      <c r="FB15" s="64"/>
      <c r="FC15" s="64"/>
      <c r="FD15" s="64"/>
      <c r="FE15" s="64"/>
      <c r="FF15" s="64"/>
      <c r="FG15" s="64"/>
      <c r="FH15" s="64"/>
      <c r="FI15" s="64"/>
      <c r="FJ15" s="64"/>
      <c r="FK15" s="64"/>
      <c r="FL15" s="64"/>
      <c r="FM15" s="64"/>
      <c r="FN15" s="64"/>
      <c r="FO15" s="64"/>
      <c r="FP15" s="64"/>
      <c r="FQ15" s="6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64"/>
      <c r="HH15" s="64"/>
      <c r="HI15" s="64"/>
      <c r="HJ15" s="64"/>
      <c r="HK15" s="64"/>
      <c r="HL15" s="64"/>
      <c r="HM15" s="64"/>
      <c r="HN15" s="64"/>
      <c r="HO15" s="64"/>
      <c r="HP15" s="64"/>
      <c r="HQ15" s="64"/>
      <c r="HR15" s="64"/>
      <c r="HS15" s="64"/>
      <c r="HT15" s="64"/>
      <c r="HU15" s="64"/>
      <c r="HV15" s="64"/>
      <c r="HW15" s="64"/>
      <c r="HX15" s="64"/>
      <c r="HY15" s="64"/>
      <c r="HZ15" s="64"/>
      <c r="IA15" s="64"/>
      <c r="IB15" s="64"/>
      <c r="IC15" s="64"/>
      <c r="ID15" s="64"/>
      <c r="IE15" s="64"/>
      <c r="IF15" s="64"/>
      <c r="IG15" s="64"/>
      <c r="IH15" s="64"/>
      <c r="II15" s="64"/>
      <c r="IJ15" s="64"/>
      <c r="IK15" s="64"/>
      <c r="IL15" s="64"/>
      <c r="IM15" s="64"/>
      <c r="IN15" s="64"/>
      <c r="IO15" s="64"/>
      <c r="IP15" s="64"/>
      <c r="IQ15" s="64"/>
      <c r="IR15" s="64"/>
      <c r="IS15" s="64"/>
      <c r="IT15" s="64"/>
      <c r="IU15" s="64"/>
      <c r="IV15" s="64"/>
      <c r="IW15" s="64"/>
      <c r="IX15" s="64"/>
    </row>
    <row r="16" spans="1:258" ht="30" outlineLevel="1" x14ac:dyDescent="0.2">
      <c r="A16" s="80">
        <v>1</v>
      </c>
      <c r="B16" s="56" t="s">
        <v>122</v>
      </c>
      <c r="C16" s="62" t="s">
        <v>160</v>
      </c>
      <c r="D16" s="62" t="s">
        <v>163</v>
      </c>
      <c r="E16" s="65">
        <v>24</v>
      </c>
      <c r="F16" s="66">
        <v>160</v>
      </c>
      <c r="G16" s="63">
        <f t="shared" si="0"/>
        <v>3840</v>
      </c>
      <c r="H16" s="55" t="s">
        <v>124</v>
      </c>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7"/>
      <c r="FP16" s="67"/>
      <c r="FQ16" s="67"/>
      <c r="FR16" s="67"/>
      <c r="FS16" s="67"/>
      <c r="FT16" s="67"/>
      <c r="FU16" s="67"/>
      <c r="FV16" s="67"/>
      <c r="FW16" s="67"/>
      <c r="FX16" s="67"/>
      <c r="FY16" s="67"/>
      <c r="FZ16" s="67"/>
      <c r="GA16" s="67"/>
      <c r="GB16" s="67"/>
      <c r="GC16" s="67"/>
      <c r="GD16" s="67"/>
      <c r="GE16" s="67"/>
      <c r="GF16" s="67"/>
      <c r="GG16" s="67"/>
      <c r="GH16" s="67"/>
      <c r="GI16" s="67"/>
      <c r="GJ16" s="67"/>
      <c r="GK16" s="67"/>
      <c r="GL16" s="67"/>
      <c r="GM16" s="67"/>
      <c r="GN16" s="67"/>
      <c r="GO16" s="67"/>
      <c r="GP16" s="67"/>
      <c r="GQ16" s="67"/>
      <c r="GR16" s="67"/>
      <c r="GS16" s="67"/>
      <c r="GT16" s="67"/>
      <c r="GU16" s="67"/>
      <c r="GV16" s="67"/>
      <c r="GW16" s="67"/>
      <c r="GX16" s="67"/>
      <c r="GY16" s="67"/>
      <c r="GZ16" s="67"/>
      <c r="HA16" s="67"/>
      <c r="HB16" s="67"/>
      <c r="HC16" s="67"/>
      <c r="HD16" s="67"/>
      <c r="HE16" s="67"/>
      <c r="HF16" s="67"/>
      <c r="HG16" s="67"/>
      <c r="HH16" s="67"/>
      <c r="HI16" s="67"/>
      <c r="HJ16" s="67"/>
      <c r="HK16" s="67"/>
      <c r="HL16" s="67"/>
      <c r="HM16" s="67"/>
      <c r="HN16" s="67"/>
      <c r="HO16" s="67"/>
      <c r="HP16" s="67"/>
      <c r="HQ16" s="67"/>
      <c r="HR16" s="67"/>
      <c r="HS16" s="67"/>
      <c r="HT16" s="67"/>
      <c r="HU16" s="67"/>
      <c r="HV16" s="67"/>
      <c r="HW16" s="67"/>
      <c r="HX16" s="67"/>
      <c r="HY16" s="67"/>
      <c r="HZ16" s="67"/>
      <c r="IA16" s="67"/>
      <c r="IB16" s="67"/>
      <c r="IC16" s="67"/>
      <c r="ID16" s="67"/>
      <c r="IE16" s="67"/>
      <c r="IF16" s="67"/>
      <c r="IG16" s="67"/>
      <c r="IH16" s="67"/>
      <c r="II16" s="67"/>
      <c r="IJ16" s="67"/>
      <c r="IK16" s="67"/>
      <c r="IL16" s="67"/>
      <c r="IM16" s="67"/>
      <c r="IN16" s="67"/>
      <c r="IO16" s="67"/>
      <c r="IP16" s="67"/>
      <c r="IQ16" s="67"/>
      <c r="IR16" s="67"/>
      <c r="IS16" s="67"/>
      <c r="IT16" s="67"/>
      <c r="IU16" s="67"/>
      <c r="IV16" s="67"/>
      <c r="IW16" s="67"/>
      <c r="IX16" s="67"/>
    </row>
    <row r="17" spans="1:258" ht="16" outlineLevel="1" x14ac:dyDescent="0.2">
      <c r="A17" s="80">
        <v>1</v>
      </c>
      <c r="B17" s="56" t="s">
        <v>123</v>
      </c>
      <c r="C17" s="62" t="s">
        <v>160</v>
      </c>
      <c r="D17" s="62" t="s">
        <v>163</v>
      </c>
      <c r="E17" s="65">
        <v>24</v>
      </c>
      <c r="F17" s="66">
        <v>160</v>
      </c>
      <c r="G17" s="63">
        <f t="shared" si="0"/>
        <v>3840</v>
      </c>
      <c r="H17" s="55" t="s">
        <v>140</v>
      </c>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c r="GP17" s="67"/>
      <c r="GQ17" s="67"/>
      <c r="GR17" s="67"/>
      <c r="GS17" s="67"/>
      <c r="GT17" s="67"/>
      <c r="GU17" s="67"/>
      <c r="GV17" s="67"/>
      <c r="GW17" s="67"/>
      <c r="GX17" s="67"/>
      <c r="GY17" s="67"/>
      <c r="GZ17" s="67"/>
      <c r="HA17" s="67"/>
      <c r="HB17" s="67"/>
      <c r="HC17" s="67"/>
      <c r="HD17" s="67"/>
      <c r="HE17" s="67"/>
      <c r="HF17" s="67"/>
      <c r="HG17" s="67"/>
      <c r="HH17" s="67"/>
      <c r="HI17" s="67"/>
      <c r="HJ17" s="67"/>
      <c r="HK17" s="67"/>
      <c r="HL17" s="67"/>
      <c r="HM17" s="67"/>
      <c r="HN17" s="67"/>
      <c r="HO17" s="67"/>
      <c r="HP17" s="67"/>
      <c r="HQ17" s="67"/>
      <c r="HR17" s="67"/>
      <c r="HS17" s="67"/>
      <c r="HT17" s="67"/>
      <c r="HU17" s="67"/>
      <c r="HV17" s="67"/>
      <c r="HW17" s="67"/>
      <c r="HX17" s="67"/>
      <c r="HY17" s="67"/>
      <c r="HZ17" s="67"/>
      <c r="IA17" s="67"/>
      <c r="IB17" s="67"/>
      <c r="IC17" s="67"/>
      <c r="ID17" s="67"/>
      <c r="IE17" s="67"/>
      <c r="IF17" s="67"/>
      <c r="IG17" s="67"/>
      <c r="IH17" s="67"/>
      <c r="II17" s="67"/>
      <c r="IJ17" s="67"/>
      <c r="IK17" s="67"/>
      <c r="IL17" s="67"/>
      <c r="IM17" s="67"/>
      <c r="IN17" s="67"/>
      <c r="IO17" s="67"/>
      <c r="IP17" s="67"/>
      <c r="IQ17" s="67"/>
      <c r="IR17" s="67"/>
      <c r="IS17" s="67"/>
      <c r="IT17" s="67"/>
      <c r="IU17" s="67"/>
      <c r="IV17" s="67"/>
      <c r="IW17" s="67"/>
      <c r="IX17" s="67"/>
    </row>
    <row r="18" spans="1:258" ht="30" customHeight="1" outlineLevel="1" x14ac:dyDescent="0.2">
      <c r="A18" s="81">
        <v>2</v>
      </c>
      <c r="B18" s="60" t="s">
        <v>23</v>
      </c>
      <c r="C18" s="62" t="s">
        <v>157</v>
      </c>
      <c r="D18" s="62" t="s">
        <v>169</v>
      </c>
      <c r="E18" s="62">
        <v>40</v>
      </c>
      <c r="F18" s="63">
        <v>120</v>
      </c>
      <c r="G18" s="63">
        <f t="shared" si="0"/>
        <v>4800</v>
      </c>
      <c r="H18" s="21" t="s">
        <v>24</v>
      </c>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c r="BZ18" s="64"/>
      <c r="CA18" s="64"/>
      <c r="CB18" s="64"/>
      <c r="CC18" s="64"/>
      <c r="CD18" s="64"/>
      <c r="CE18" s="64"/>
      <c r="CF18" s="64"/>
      <c r="CG18" s="64"/>
      <c r="CH18" s="64"/>
      <c r="CI18" s="64"/>
      <c r="CJ18" s="64"/>
      <c r="CK18" s="64"/>
      <c r="CL18" s="64"/>
      <c r="CM18" s="64"/>
      <c r="CN18" s="64"/>
      <c r="CO18" s="64"/>
      <c r="CP18" s="64"/>
      <c r="CQ18" s="64"/>
      <c r="CR18" s="64"/>
      <c r="CS18" s="64"/>
      <c r="CT18" s="64"/>
      <c r="CU18" s="64"/>
      <c r="CV18" s="64"/>
      <c r="CW18" s="64"/>
      <c r="CX18" s="64"/>
      <c r="CY18" s="64"/>
      <c r="CZ18" s="64"/>
      <c r="DA18" s="64"/>
      <c r="DB18" s="64"/>
      <c r="DC18" s="64"/>
      <c r="DD18" s="64"/>
      <c r="DE18" s="64"/>
      <c r="DF18" s="64"/>
      <c r="DG18" s="64"/>
      <c r="DH18" s="64"/>
      <c r="DI18" s="64"/>
      <c r="DJ18" s="64"/>
      <c r="DK18" s="64"/>
      <c r="DL18" s="64"/>
      <c r="DM18" s="64"/>
      <c r="DN18" s="64"/>
      <c r="DO18" s="64"/>
      <c r="DP18" s="64"/>
      <c r="DQ18" s="64"/>
      <c r="DR18" s="64"/>
      <c r="DS18" s="64"/>
      <c r="DT18" s="64"/>
      <c r="DU18" s="64"/>
      <c r="DV18" s="64"/>
      <c r="DW18" s="64"/>
      <c r="DX18" s="64"/>
      <c r="DY18" s="64"/>
      <c r="DZ18" s="64"/>
      <c r="EA18" s="64"/>
      <c r="EB18" s="64"/>
      <c r="EC18" s="64"/>
      <c r="ED18" s="64"/>
      <c r="EE18" s="64"/>
      <c r="EF18" s="64"/>
      <c r="EG18" s="64"/>
      <c r="EH18" s="64"/>
      <c r="EI18" s="64"/>
      <c r="EJ18" s="64"/>
      <c r="EK18" s="64"/>
      <c r="EL18" s="64"/>
      <c r="EM18" s="64"/>
      <c r="EN18" s="64"/>
      <c r="EO18" s="64"/>
      <c r="EP18" s="64"/>
      <c r="EQ18" s="64"/>
      <c r="ER18" s="64"/>
      <c r="ES18" s="64"/>
      <c r="ET18" s="64"/>
      <c r="EU18" s="64"/>
      <c r="EV18" s="64"/>
      <c r="EW18" s="64"/>
      <c r="EX18" s="64"/>
      <c r="EY18" s="64"/>
      <c r="EZ18" s="64"/>
      <c r="FA18" s="64"/>
      <c r="FB18" s="64"/>
      <c r="FC18" s="64"/>
      <c r="FD18" s="64"/>
      <c r="FE18" s="64"/>
      <c r="FF18" s="64"/>
      <c r="FG18" s="64"/>
      <c r="FH18" s="64"/>
      <c r="FI18" s="64"/>
      <c r="FJ18" s="64"/>
      <c r="FK18" s="64"/>
      <c r="FL18" s="64"/>
      <c r="FM18" s="64"/>
      <c r="FN18" s="64"/>
      <c r="FO18" s="64"/>
      <c r="FP18" s="64"/>
      <c r="FQ18" s="6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64"/>
      <c r="HH18" s="64"/>
      <c r="HI18" s="64"/>
      <c r="HJ18" s="64"/>
      <c r="HK18" s="64"/>
      <c r="HL18" s="64"/>
      <c r="HM18" s="64"/>
      <c r="HN18" s="64"/>
      <c r="HO18" s="64"/>
      <c r="HP18" s="64"/>
      <c r="HQ18" s="64"/>
      <c r="HR18" s="64"/>
      <c r="HS18" s="64"/>
      <c r="HT18" s="64"/>
      <c r="HU18" s="64"/>
      <c r="HV18" s="64"/>
      <c r="HW18" s="64"/>
      <c r="HX18" s="64"/>
      <c r="HY18" s="64"/>
      <c r="HZ18" s="64"/>
      <c r="IA18" s="64"/>
      <c r="IB18" s="64"/>
      <c r="IC18" s="64"/>
      <c r="ID18" s="64"/>
      <c r="IE18" s="64"/>
      <c r="IF18" s="64"/>
      <c r="IG18" s="64"/>
      <c r="IH18" s="64"/>
      <c r="II18" s="64"/>
      <c r="IJ18" s="64"/>
      <c r="IK18" s="64"/>
      <c r="IL18" s="64"/>
      <c r="IM18" s="64"/>
      <c r="IN18" s="64"/>
      <c r="IO18" s="64"/>
      <c r="IP18" s="64"/>
      <c r="IQ18" s="64"/>
      <c r="IR18" s="64"/>
      <c r="IS18" s="64"/>
      <c r="IT18" s="64"/>
      <c r="IU18" s="64"/>
      <c r="IV18" s="64"/>
      <c r="IW18" s="64"/>
      <c r="IX18" s="64"/>
    </row>
    <row r="19" spans="1:258" ht="75" outlineLevel="1" x14ac:dyDescent="0.2">
      <c r="A19" s="81">
        <v>2</v>
      </c>
      <c r="B19" s="54" t="s">
        <v>147</v>
      </c>
      <c r="C19" s="62" t="s">
        <v>157</v>
      </c>
      <c r="D19" s="62" t="s">
        <v>169</v>
      </c>
      <c r="E19" s="65">
        <v>40</v>
      </c>
      <c r="F19" s="66">
        <v>120</v>
      </c>
      <c r="G19" s="63">
        <f t="shared" si="0"/>
        <v>4800</v>
      </c>
      <c r="H19" s="55" t="s">
        <v>121</v>
      </c>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c r="GP19" s="67"/>
      <c r="GQ19" s="67"/>
      <c r="GR19" s="67"/>
      <c r="GS19" s="67"/>
      <c r="GT19" s="67"/>
      <c r="GU19" s="67"/>
      <c r="GV19" s="67"/>
      <c r="GW19" s="67"/>
      <c r="GX19" s="67"/>
      <c r="GY19" s="67"/>
      <c r="GZ19" s="67"/>
      <c r="HA19" s="67"/>
      <c r="HB19" s="67"/>
      <c r="HC19" s="67"/>
      <c r="HD19" s="67"/>
      <c r="HE19" s="67"/>
      <c r="HF19" s="67"/>
      <c r="HG19" s="67"/>
      <c r="HH19" s="67"/>
      <c r="HI19" s="67"/>
      <c r="HJ19" s="67"/>
      <c r="HK19" s="67"/>
      <c r="HL19" s="67"/>
      <c r="HM19" s="67"/>
      <c r="HN19" s="67"/>
      <c r="HO19" s="67"/>
      <c r="HP19" s="67"/>
      <c r="HQ19" s="67"/>
      <c r="HR19" s="67"/>
      <c r="HS19" s="67"/>
      <c r="HT19" s="67"/>
      <c r="HU19" s="67"/>
      <c r="HV19" s="67"/>
      <c r="HW19" s="67"/>
      <c r="HX19" s="67"/>
      <c r="HY19" s="67"/>
      <c r="HZ19" s="67"/>
      <c r="IA19" s="67"/>
      <c r="IB19" s="67"/>
      <c r="IC19" s="67"/>
      <c r="ID19" s="67"/>
      <c r="IE19" s="67"/>
      <c r="IF19" s="67"/>
      <c r="IG19" s="67"/>
      <c r="IH19" s="67"/>
      <c r="II19" s="67"/>
      <c r="IJ19" s="67"/>
      <c r="IK19" s="67"/>
      <c r="IL19" s="67"/>
      <c r="IM19" s="67"/>
      <c r="IN19" s="67"/>
      <c r="IO19" s="67"/>
      <c r="IP19" s="67"/>
      <c r="IQ19" s="67"/>
      <c r="IR19" s="67"/>
      <c r="IS19" s="67"/>
      <c r="IT19" s="67"/>
      <c r="IU19" s="67"/>
      <c r="IV19" s="67"/>
      <c r="IW19" s="67"/>
      <c r="IX19" s="67"/>
    </row>
    <row r="20" spans="1:258" ht="45" outlineLevel="1" x14ac:dyDescent="0.2">
      <c r="A20" s="81">
        <v>2</v>
      </c>
      <c r="B20" s="18" t="s">
        <v>150</v>
      </c>
      <c r="C20" s="62" t="s">
        <v>157</v>
      </c>
      <c r="D20" s="62" t="s">
        <v>164</v>
      </c>
      <c r="E20" s="62">
        <v>40</v>
      </c>
      <c r="F20" s="63">
        <v>120</v>
      </c>
      <c r="G20" s="63">
        <f t="shared" si="0"/>
        <v>4800</v>
      </c>
      <c r="H20" s="21" t="s">
        <v>27</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c r="BZ20" s="64"/>
      <c r="CA20" s="64"/>
      <c r="CB20" s="64"/>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64"/>
      <c r="DC20" s="64"/>
      <c r="DD20" s="64"/>
      <c r="DE20" s="64"/>
      <c r="DF20" s="64"/>
      <c r="DG20" s="64"/>
      <c r="DH20" s="64"/>
      <c r="DI20" s="64"/>
      <c r="DJ20" s="64"/>
      <c r="DK20" s="64"/>
      <c r="DL20" s="64"/>
      <c r="DM20" s="64"/>
      <c r="DN20" s="64"/>
      <c r="DO20" s="64"/>
      <c r="DP20" s="64"/>
      <c r="DQ20" s="64"/>
      <c r="DR20" s="64"/>
      <c r="DS20" s="64"/>
      <c r="DT20" s="64"/>
      <c r="DU20" s="64"/>
      <c r="DV20" s="64"/>
      <c r="DW20" s="64"/>
      <c r="DX20" s="64"/>
      <c r="DY20" s="64"/>
      <c r="DZ20" s="64"/>
      <c r="EA20" s="64"/>
      <c r="EB20" s="64"/>
      <c r="EC20" s="64"/>
      <c r="ED20" s="64"/>
      <c r="EE20" s="64"/>
      <c r="EF20" s="64"/>
      <c r="EG20" s="64"/>
      <c r="EH20" s="64"/>
      <c r="EI20" s="64"/>
      <c r="EJ20" s="64"/>
      <c r="EK20" s="64"/>
      <c r="EL20" s="64"/>
      <c r="EM20" s="64"/>
      <c r="EN20" s="64"/>
      <c r="EO20" s="64"/>
      <c r="EP20" s="64"/>
      <c r="EQ20" s="64"/>
      <c r="ER20" s="64"/>
      <c r="ES20" s="64"/>
      <c r="ET20" s="64"/>
      <c r="EU20" s="64"/>
      <c r="EV20" s="64"/>
      <c r="EW20" s="64"/>
      <c r="EX20" s="64"/>
      <c r="EY20" s="64"/>
      <c r="EZ20" s="64"/>
      <c r="FA20" s="64"/>
      <c r="FB20" s="64"/>
      <c r="FC20" s="64"/>
      <c r="FD20" s="64"/>
      <c r="FE20" s="64"/>
      <c r="FF20" s="64"/>
      <c r="FG20" s="64"/>
      <c r="FH20" s="64"/>
      <c r="FI20" s="64"/>
      <c r="FJ20" s="64"/>
      <c r="FK20" s="64"/>
      <c r="FL20" s="64"/>
      <c r="FM20" s="64"/>
      <c r="FN20" s="64"/>
      <c r="FO20" s="64"/>
      <c r="FP20" s="64"/>
      <c r="FQ20" s="6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64"/>
      <c r="HH20" s="64"/>
      <c r="HI20" s="64"/>
      <c r="HJ20" s="64"/>
      <c r="HK20" s="64"/>
      <c r="HL20" s="64"/>
      <c r="HM20" s="64"/>
      <c r="HN20" s="64"/>
      <c r="HO20" s="64"/>
      <c r="HP20" s="64"/>
      <c r="HQ20" s="64"/>
      <c r="HR20" s="64"/>
      <c r="HS20" s="64"/>
      <c r="HT20" s="64"/>
      <c r="HU20" s="64"/>
      <c r="HV20" s="64"/>
      <c r="HW20" s="64"/>
      <c r="HX20" s="64"/>
      <c r="HY20" s="64"/>
      <c r="HZ20" s="64"/>
      <c r="IA20" s="64"/>
      <c r="IB20" s="64"/>
      <c r="IC20" s="64"/>
      <c r="ID20" s="64"/>
      <c r="IE20" s="64"/>
      <c r="IF20" s="64"/>
      <c r="IG20" s="64"/>
      <c r="IH20" s="64"/>
      <c r="II20" s="64"/>
      <c r="IJ20" s="64"/>
      <c r="IK20" s="64"/>
      <c r="IL20" s="64"/>
      <c r="IM20" s="64"/>
      <c r="IN20" s="64"/>
      <c r="IO20" s="64"/>
      <c r="IP20" s="64"/>
      <c r="IQ20" s="64"/>
      <c r="IR20" s="64"/>
      <c r="IS20" s="64"/>
      <c r="IT20" s="64"/>
      <c r="IU20" s="64"/>
      <c r="IV20" s="64"/>
      <c r="IW20" s="64"/>
      <c r="IX20" s="64"/>
    </row>
    <row r="21" spans="1:258" ht="30" customHeight="1" outlineLevel="1" x14ac:dyDescent="0.2">
      <c r="A21" s="81">
        <v>2</v>
      </c>
      <c r="B21" s="18" t="s">
        <v>148</v>
      </c>
      <c r="C21" s="62" t="s">
        <v>170</v>
      </c>
      <c r="D21" s="62" t="s">
        <v>164</v>
      </c>
      <c r="E21" s="62">
        <v>40</v>
      </c>
      <c r="F21" s="63">
        <v>120</v>
      </c>
      <c r="G21" s="63">
        <f t="shared" si="0"/>
        <v>4800</v>
      </c>
      <c r="H21" s="21" t="s">
        <v>180</v>
      </c>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64"/>
      <c r="DC21" s="64"/>
      <c r="DD21" s="64"/>
      <c r="DE21" s="64"/>
      <c r="DF21" s="64"/>
      <c r="DG21" s="64"/>
      <c r="DH21" s="64"/>
      <c r="DI21" s="64"/>
      <c r="DJ21" s="64"/>
      <c r="DK21" s="64"/>
      <c r="DL21" s="64"/>
      <c r="DM21" s="64"/>
      <c r="DN21" s="64"/>
      <c r="DO21" s="64"/>
      <c r="DP21" s="64"/>
      <c r="DQ21" s="64"/>
      <c r="DR21" s="64"/>
      <c r="DS21" s="64"/>
      <c r="DT21" s="64"/>
      <c r="DU21" s="64"/>
      <c r="DV21" s="64"/>
      <c r="DW21" s="64"/>
      <c r="DX21" s="64"/>
      <c r="DY21" s="64"/>
      <c r="DZ21" s="64"/>
      <c r="EA21" s="64"/>
      <c r="EB21" s="64"/>
      <c r="EC21" s="64"/>
      <c r="ED21" s="64"/>
      <c r="EE21" s="64"/>
      <c r="EF21" s="64"/>
      <c r="EG21" s="64"/>
      <c r="EH21" s="64"/>
      <c r="EI21" s="64"/>
      <c r="EJ21" s="64"/>
      <c r="EK21" s="64"/>
      <c r="EL21" s="64"/>
      <c r="EM21" s="64"/>
      <c r="EN21" s="64"/>
      <c r="EO21" s="64"/>
      <c r="EP21" s="64"/>
      <c r="EQ21" s="64"/>
      <c r="ER21" s="64"/>
      <c r="ES21" s="64"/>
      <c r="ET21" s="64"/>
      <c r="EU21" s="64"/>
      <c r="EV21" s="64"/>
      <c r="EW21" s="64"/>
      <c r="EX21" s="64"/>
      <c r="EY21" s="64"/>
      <c r="EZ21" s="64"/>
      <c r="FA21" s="64"/>
      <c r="FB21" s="64"/>
      <c r="FC21" s="64"/>
      <c r="FD21" s="64"/>
      <c r="FE21" s="64"/>
      <c r="FF21" s="64"/>
      <c r="FG21" s="64"/>
      <c r="FH21" s="64"/>
      <c r="FI21" s="64"/>
      <c r="FJ21" s="64"/>
      <c r="FK21" s="64"/>
      <c r="FL21" s="64"/>
      <c r="FM21" s="64"/>
      <c r="FN21" s="64"/>
      <c r="FO21" s="64"/>
      <c r="FP21" s="64"/>
      <c r="FQ21" s="6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64"/>
      <c r="HH21" s="64"/>
      <c r="HI21" s="64"/>
      <c r="HJ21" s="64"/>
      <c r="HK21" s="64"/>
      <c r="HL21" s="64"/>
      <c r="HM21" s="64"/>
      <c r="HN21" s="64"/>
      <c r="HO21" s="64"/>
      <c r="HP21" s="64"/>
      <c r="HQ21" s="64"/>
      <c r="HR21" s="64"/>
      <c r="HS21" s="64"/>
      <c r="HT21" s="64"/>
      <c r="HU21" s="64"/>
      <c r="HV21" s="64"/>
      <c r="HW21" s="64"/>
      <c r="HX21" s="64"/>
      <c r="HY21" s="64"/>
      <c r="HZ21" s="64"/>
      <c r="IA21" s="64"/>
      <c r="IB21" s="64"/>
      <c r="IC21" s="64"/>
      <c r="ID21" s="64"/>
      <c r="IE21" s="64"/>
      <c r="IF21" s="64"/>
      <c r="IG21" s="64"/>
      <c r="IH21" s="64"/>
      <c r="II21" s="64"/>
      <c r="IJ21" s="64"/>
      <c r="IK21" s="64"/>
      <c r="IL21" s="64"/>
      <c r="IM21" s="64"/>
      <c r="IN21" s="64"/>
      <c r="IO21" s="64"/>
      <c r="IP21" s="64"/>
      <c r="IQ21" s="64"/>
      <c r="IR21" s="64"/>
      <c r="IS21" s="64"/>
      <c r="IT21" s="64"/>
      <c r="IU21" s="64"/>
      <c r="IV21" s="64"/>
      <c r="IW21" s="64"/>
      <c r="IX21" s="64"/>
    </row>
    <row r="22" spans="1:258" ht="30" customHeight="1" outlineLevel="1" x14ac:dyDescent="0.2">
      <c r="A22" s="81">
        <v>2</v>
      </c>
      <c r="B22" s="18" t="s">
        <v>149</v>
      </c>
      <c r="C22" s="62" t="s">
        <v>157</v>
      </c>
      <c r="D22" s="62" t="s">
        <v>164</v>
      </c>
      <c r="E22" s="62">
        <v>80</v>
      </c>
      <c r="F22" s="63">
        <v>120</v>
      </c>
      <c r="G22" s="63">
        <f t="shared" si="0"/>
        <v>9600</v>
      </c>
      <c r="H22" s="21" t="s">
        <v>28</v>
      </c>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64"/>
      <c r="DC22" s="64"/>
      <c r="DD22" s="64"/>
      <c r="DE22" s="64"/>
      <c r="DF22" s="64"/>
      <c r="DG22" s="64"/>
      <c r="DH22" s="64"/>
      <c r="DI22" s="64"/>
      <c r="DJ22" s="64"/>
      <c r="DK22" s="64"/>
      <c r="DL22" s="64"/>
      <c r="DM22" s="64"/>
      <c r="DN22" s="64"/>
      <c r="DO22" s="64"/>
      <c r="DP22" s="64"/>
      <c r="DQ22" s="64"/>
      <c r="DR22" s="64"/>
      <c r="DS22" s="64"/>
      <c r="DT22" s="64"/>
      <c r="DU22" s="64"/>
      <c r="DV22" s="64"/>
      <c r="DW22" s="64"/>
      <c r="DX22" s="64"/>
      <c r="DY22" s="64"/>
      <c r="DZ22" s="64"/>
      <c r="EA22" s="64"/>
      <c r="EB22" s="64"/>
      <c r="EC22" s="64"/>
      <c r="ED22" s="64"/>
      <c r="EE22" s="64"/>
      <c r="EF22" s="64"/>
      <c r="EG22" s="64"/>
      <c r="EH22" s="64"/>
      <c r="EI22" s="64"/>
      <c r="EJ22" s="64"/>
      <c r="EK22" s="64"/>
      <c r="EL22" s="64"/>
      <c r="EM22" s="64"/>
      <c r="EN22" s="64"/>
      <c r="EO22" s="64"/>
      <c r="EP22" s="64"/>
      <c r="EQ22" s="64"/>
      <c r="ER22" s="64"/>
      <c r="ES22" s="64"/>
      <c r="ET22" s="64"/>
      <c r="EU22" s="64"/>
      <c r="EV22" s="64"/>
      <c r="EW22" s="64"/>
      <c r="EX22" s="64"/>
      <c r="EY22" s="64"/>
      <c r="EZ22" s="64"/>
      <c r="FA22" s="64"/>
      <c r="FB22" s="64"/>
      <c r="FC22" s="64"/>
      <c r="FD22" s="64"/>
      <c r="FE22" s="64"/>
      <c r="FF22" s="64"/>
      <c r="FG22" s="64"/>
      <c r="FH22" s="64"/>
      <c r="FI22" s="64"/>
      <c r="FJ22" s="64"/>
      <c r="FK22" s="64"/>
      <c r="FL22" s="64"/>
      <c r="FM22" s="64"/>
      <c r="FN22" s="64"/>
      <c r="FO22" s="64"/>
      <c r="FP22" s="64"/>
      <c r="FQ22" s="6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64"/>
      <c r="HH22" s="64"/>
      <c r="HI22" s="64"/>
      <c r="HJ22" s="64"/>
      <c r="HK22" s="64"/>
      <c r="HL22" s="64"/>
      <c r="HM22" s="64"/>
      <c r="HN22" s="64"/>
      <c r="HO22" s="64"/>
      <c r="HP22" s="64"/>
      <c r="HQ22" s="64"/>
      <c r="HR22" s="64"/>
      <c r="HS22" s="64"/>
      <c r="HT22" s="64"/>
      <c r="HU22" s="64"/>
      <c r="HV22" s="64"/>
      <c r="HW22" s="64"/>
      <c r="HX22" s="64"/>
      <c r="HY22" s="64"/>
      <c r="HZ22" s="64"/>
      <c r="IA22" s="64"/>
      <c r="IB22" s="64"/>
      <c r="IC22" s="64"/>
      <c r="ID22" s="64"/>
      <c r="IE22" s="64"/>
      <c r="IF22" s="64"/>
      <c r="IG22" s="64"/>
      <c r="IH22" s="64"/>
      <c r="II22" s="64"/>
      <c r="IJ22" s="64"/>
      <c r="IK22" s="64"/>
      <c r="IL22" s="64"/>
      <c r="IM22" s="64"/>
      <c r="IN22" s="64"/>
      <c r="IO22" s="64"/>
      <c r="IP22" s="64"/>
      <c r="IQ22" s="64"/>
      <c r="IR22" s="64"/>
      <c r="IS22" s="64"/>
      <c r="IT22" s="64"/>
      <c r="IU22" s="64"/>
      <c r="IV22" s="64"/>
      <c r="IW22" s="64"/>
      <c r="IX22" s="64"/>
    </row>
    <row r="23" spans="1:258" ht="30" customHeight="1" outlineLevel="1" x14ac:dyDescent="0.2">
      <c r="A23" s="81">
        <v>2</v>
      </c>
      <c r="B23" s="18" t="s">
        <v>29</v>
      </c>
      <c r="C23" s="62" t="s">
        <v>157</v>
      </c>
      <c r="D23" s="62" t="s">
        <v>164</v>
      </c>
      <c r="E23" s="62">
        <v>60</v>
      </c>
      <c r="F23" s="63">
        <v>120</v>
      </c>
      <c r="G23" s="63">
        <f t="shared" si="0"/>
        <v>7200</v>
      </c>
      <c r="H23" s="21" t="s">
        <v>30</v>
      </c>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c r="CP23" s="64"/>
      <c r="CQ23" s="64"/>
      <c r="CR23" s="64"/>
      <c r="CS23" s="64"/>
      <c r="CT23" s="64"/>
      <c r="CU23" s="64"/>
      <c r="CV23" s="64"/>
      <c r="CW23" s="64"/>
      <c r="CX23" s="64"/>
      <c r="CY23" s="64"/>
      <c r="CZ23" s="64"/>
      <c r="DA23" s="64"/>
      <c r="DB23" s="64"/>
      <c r="DC23" s="64"/>
      <c r="DD23" s="64"/>
      <c r="DE23" s="64"/>
      <c r="DF23" s="64"/>
      <c r="DG23" s="64"/>
      <c r="DH23" s="64"/>
      <c r="DI23" s="64"/>
      <c r="DJ23" s="64"/>
      <c r="DK23" s="64"/>
      <c r="DL23" s="64"/>
      <c r="DM23" s="64"/>
      <c r="DN23" s="64"/>
      <c r="DO23" s="64"/>
      <c r="DP23" s="64"/>
      <c r="DQ23" s="64"/>
      <c r="DR23" s="64"/>
      <c r="DS23" s="64"/>
      <c r="DT23" s="64"/>
      <c r="DU23" s="64"/>
      <c r="DV23" s="64"/>
      <c r="DW23" s="64"/>
      <c r="DX23" s="64"/>
      <c r="DY23" s="64"/>
      <c r="DZ23" s="64"/>
      <c r="EA23" s="64"/>
      <c r="EB23" s="64"/>
      <c r="EC23" s="64"/>
      <c r="ED23" s="64"/>
      <c r="EE23" s="64"/>
      <c r="EF23" s="64"/>
      <c r="EG23" s="64"/>
      <c r="EH23" s="64"/>
      <c r="EI23" s="64"/>
      <c r="EJ23" s="64"/>
      <c r="EK23" s="64"/>
      <c r="EL23" s="64"/>
      <c r="EM23" s="64"/>
      <c r="EN23" s="64"/>
      <c r="EO23" s="64"/>
      <c r="EP23" s="64"/>
      <c r="EQ23" s="64"/>
      <c r="ER23" s="64"/>
      <c r="ES23" s="64"/>
      <c r="ET23" s="64"/>
      <c r="EU23" s="64"/>
      <c r="EV23" s="64"/>
      <c r="EW23" s="64"/>
      <c r="EX23" s="64"/>
      <c r="EY23" s="64"/>
      <c r="EZ23" s="64"/>
      <c r="FA23" s="64"/>
      <c r="FB23" s="64"/>
      <c r="FC23" s="64"/>
      <c r="FD23" s="64"/>
      <c r="FE23" s="64"/>
      <c r="FF23" s="64"/>
      <c r="FG23" s="64"/>
      <c r="FH23" s="64"/>
      <c r="FI23" s="64"/>
      <c r="FJ23" s="64"/>
      <c r="FK23" s="64"/>
      <c r="FL23" s="64"/>
      <c r="FM23" s="64"/>
      <c r="FN23" s="64"/>
      <c r="FO23" s="64"/>
      <c r="FP23" s="64"/>
      <c r="FQ23" s="6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64"/>
      <c r="HH23" s="64"/>
      <c r="HI23" s="64"/>
      <c r="HJ23" s="64"/>
      <c r="HK23" s="64"/>
      <c r="HL23" s="64"/>
      <c r="HM23" s="64"/>
      <c r="HN23" s="64"/>
      <c r="HO23" s="64"/>
      <c r="HP23" s="64"/>
      <c r="HQ23" s="64"/>
      <c r="HR23" s="64"/>
      <c r="HS23" s="64"/>
      <c r="HT23" s="64"/>
      <c r="HU23" s="64"/>
      <c r="HV23" s="64"/>
      <c r="HW23" s="64"/>
      <c r="HX23" s="64"/>
      <c r="HY23" s="64"/>
      <c r="HZ23" s="64"/>
      <c r="IA23" s="64"/>
      <c r="IB23" s="64"/>
      <c r="IC23" s="64"/>
      <c r="ID23" s="64"/>
      <c r="IE23" s="64"/>
      <c r="IF23" s="64"/>
      <c r="IG23" s="64"/>
      <c r="IH23" s="64"/>
      <c r="II23" s="64"/>
      <c r="IJ23" s="64"/>
      <c r="IK23" s="64"/>
      <c r="IL23" s="64"/>
      <c r="IM23" s="64"/>
      <c r="IN23" s="64"/>
      <c r="IO23" s="64"/>
      <c r="IP23" s="64"/>
      <c r="IQ23" s="64"/>
      <c r="IR23" s="64"/>
      <c r="IS23" s="64"/>
      <c r="IT23" s="64"/>
      <c r="IU23" s="64"/>
      <c r="IV23" s="64"/>
      <c r="IW23" s="64"/>
      <c r="IX23" s="64"/>
    </row>
    <row r="24" spans="1:258" ht="30" customHeight="1" outlineLevel="1" x14ac:dyDescent="0.2">
      <c r="A24" s="81">
        <v>2</v>
      </c>
      <c r="B24" s="18" t="s">
        <v>151</v>
      </c>
      <c r="C24" s="62" t="s">
        <v>157</v>
      </c>
      <c r="D24" s="62" t="s">
        <v>164</v>
      </c>
      <c r="E24" s="62">
        <v>60</v>
      </c>
      <c r="F24" s="63">
        <v>120</v>
      </c>
      <c r="G24" s="63">
        <f t="shared" si="0"/>
        <v>7200</v>
      </c>
      <c r="H24" s="21" t="s">
        <v>31</v>
      </c>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64"/>
      <c r="DC24" s="64"/>
      <c r="DD24" s="64"/>
      <c r="DE24" s="64"/>
      <c r="DF24" s="64"/>
      <c r="DG24" s="64"/>
      <c r="DH24" s="64"/>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c r="EG24" s="64"/>
      <c r="EH24" s="64"/>
      <c r="EI24" s="64"/>
      <c r="EJ24" s="64"/>
      <c r="EK24" s="64"/>
      <c r="EL24" s="64"/>
      <c r="EM24" s="64"/>
      <c r="EN24" s="64"/>
      <c r="EO24" s="64"/>
      <c r="EP24" s="64"/>
      <c r="EQ24" s="64"/>
      <c r="ER24" s="64"/>
      <c r="ES24" s="6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64"/>
      <c r="HH24" s="64"/>
      <c r="HI24" s="64"/>
      <c r="HJ24" s="64"/>
      <c r="HK24" s="64"/>
      <c r="HL24" s="64"/>
      <c r="HM24" s="64"/>
      <c r="HN24" s="64"/>
      <c r="HO24" s="64"/>
      <c r="HP24" s="64"/>
      <c r="HQ24" s="64"/>
      <c r="HR24" s="64"/>
      <c r="HS24" s="64"/>
      <c r="HT24" s="64"/>
      <c r="HU24" s="64"/>
      <c r="HV24" s="64"/>
      <c r="HW24" s="64"/>
      <c r="HX24" s="64"/>
      <c r="HY24" s="64"/>
      <c r="HZ24" s="64"/>
      <c r="IA24" s="64"/>
      <c r="IB24" s="64"/>
      <c r="IC24" s="64"/>
      <c r="ID24" s="64"/>
      <c r="IE24" s="64"/>
      <c r="IF24" s="64"/>
      <c r="IG24" s="64"/>
      <c r="IH24" s="64"/>
      <c r="II24" s="64"/>
      <c r="IJ24" s="64"/>
      <c r="IK24" s="64"/>
      <c r="IL24" s="64"/>
      <c r="IM24" s="64"/>
      <c r="IN24" s="64"/>
      <c r="IO24" s="64"/>
      <c r="IP24" s="64"/>
      <c r="IQ24" s="64"/>
      <c r="IR24" s="64"/>
      <c r="IS24" s="64"/>
      <c r="IT24" s="64"/>
      <c r="IU24" s="64"/>
      <c r="IV24" s="64"/>
      <c r="IW24" s="64"/>
      <c r="IX24" s="64"/>
    </row>
    <row r="25" spans="1:258" ht="30" customHeight="1" outlineLevel="1" x14ac:dyDescent="0.2">
      <c r="A25" s="81">
        <v>2</v>
      </c>
      <c r="B25" s="18" t="s">
        <v>119</v>
      </c>
      <c r="C25" s="62" t="s">
        <v>157</v>
      </c>
      <c r="D25" s="62" t="s">
        <v>164</v>
      </c>
      <c r="E25" s="62">
        <v>40</v>
      </c>
      <c r="F25" s="63">
        <v>120</v>
      </c>
      <c r="G25" s="63">
        <f t="shared" si="0"/>
        <v>4800</v>
      </c>
      <c r="H25" s="21" t="s">
        <v>128</v>
      </c>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4"/>
      <c r="DD25" s="64"/>
      <c r="DE25" s="64"/>
      <c r="DF25" s="64"/>
      <c r="DG25" s="64"/>
      <c r="DH25" s="64"/>
      <c r="DI25" s="64"/>
      <c r="DJ25" s="64"/>
      <c r="DK25" s="64"/>
      <c r="DL25" s="64"/>
      <c r="DM25" s="64"/>
      <c r="DN25" s="64"/>
      <c r="DO25" s="64"/>
      <c r="DP25" s="64"/>
      <c r="DQ25" s="64"/>
      <c r="DR25" s="64"/>
      <c r="DS25" s="64"/>
      <c r="DT25" s="64"/>
      <c r="DU25" s="64"/>
      <c r="DV25" s="64"/>
      <c r="DW25" s="64"/>
      <c r="DX25" s="64"/>
      <c r="DY25" s="64"/>
      <c r="DZ25" s="64"/>
      <c r="EA25" s="64"/>
      <c r="EB25" s="64"/>
      <c r="EC25" s="64"/>
      <c r="ED25" s="64"/>
      <c r="EE25" s="64"/>
      <c r="EF25" s="64"/>
      <c r="EG25" s="64"/>
      <c r="EH25" s="64"/>
      <c r="EI25" s="64"/>
      <c r="EJ25" s="64"/>
      <c r="EK25" s="64"/>
      <c r="EL25" s="64"/>
      <c r="EM25" s="64"/>
      <c r="EN25" s="64"/>
      <c r="EO25" s="64"/>
      <c r="EP25" s="64"/>
      <c r="EQ25" s="64"/>
      <c r="ER25" s="64"/>
      <c r="ES25" s="6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64"/>
      <c r="HH25" s="64"/>
      <c r="HI25" s="64"/>
      <c r="HJ25" s="64"/>
      <c r="HK25" s="64"/>
      <c r="HL25" s="64"/>
      <c r="HM25" s="64"/>
      <c r="HN25" s="64"/>
      <c r="HO25" s="64"/>
      <c r="HP25" s="64"/>
      <c r="HQ25" s="64"/>
      <c r="HR25" s="64"/>
      <c r="HS25" s="64"/>
      <c r="HT25" s="64"/>
      <c r="HU25" s="64"/>
      <c r="HV25" s="64"/>
      <c r="HW25" s="64"/>
      <c r="HX25" s="64"/>
      <c r="HY25" s="64"/>
      <c r="HZ25" s="64"/>
      <c r="IA25" s="64"/>
      <c r="IB25" s="64"/>
      <c r="IC25" s="64"/>
      <c r="ID25" s="64"/>
      <c r="IE25" s="64"/>
      <c r="IF25" s="64"/>
      <c r="IG25" s="64"/>
      <c r="IH25" s="64"/>
      <c r="II25" s="64"/>
      <c r="IJ25" s="64"/>
      <c r="IK25" s="64"/>
      <c r="IL25" s="64"/>
      <c r="IM25" s="64"/>
      <c r="IN25" s="64"/>
      <c r="IO25" s="64"/>
      <c r="IP25" s="64"/>
      <c r="IQ25" s="64"/>
      <c r="IR25" s="64"/>
      <c r="IS25" s="64"/>
      <c r="IT25" s="64"/>
      <c r="IU25" s="64"/>
      <c r="IV25" s="64"/>
      <c r="IW25" s="64"/>
      <c r="IX25" s="64"/>
    </row>
    <row r="26" spans="1:258" ht="30" customHeight="1" outlineLevel="1" x14ac:dyDescent="0.2">
      <c r="A26" s="81">
        <v>2</v>
      </c>
      <c r="B26" s="18" t="s">
        <v>32</v>
      </c>
      <c r="C26" s="62" t="s">
        <v>157</v>
      </c>
      <c r="D26" s="62" t="s">
        <v>164</v>
      </c>
      <c r="E26" s="62">
        <v>40</v>
      </c>
      <c r="F26" s="63">
        <v>120</v>
      </c>
      <c r="G26" s="63">
        <f t="shared" si="0"/>
        <v>4800</v>
      </c>
      <c r="H26" s="21" t="s">
        <v>33</v>
      </c>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64"/>
      <c r="DC26" s="64"/>
      <c r="DD26" s="64"/>
      <c r="DE26" s="64"/>
      <c r="DF26" s="64"/>
      <c r="DG26" s="64"/>
      <c r="DH26" s="64"/>
      <c r="DI26" s="64"/>
      <c r="DJ26" s="64"/>
      <c r="DK26" s="64"/>
      <c r="DL26" s="64"/>
      <c r="DM26" s="64"/>
      <c r="DN26" s="64"/>
      <c r="DO26" s="64"/>
      <c r="DP26" s="64"/>
      <c r="DQ26" s="64"/>
      <c r="DR26" s="64"/>
      <c r="DS26" s="64"/>
      <c r="DT26" s="64"/>
      <c r="DU26" s="64"/>
      <c r="DV26" s="64"/>
      <c r="DW26" s="64"/>
      <c r="DX26" s="64"/>
      <c r="DY26" s="64"/>
      <c r="DZ26" s="64"/>
      <c r="EA26" s="64"/>
      <c r="EB26" s="64"/>
      <c r="EC26" s="64"/>
      <c r="ED26" s="64"/>
      <c r="EE26" s="64"/>
      <c r="EF26" s="64"/>
      <c r="EG26" s="64"/>
      <c r="EH26" s="64"/>
      <c r="EI26" s="64"/>
      <c r="EJ26" s="64"/>
      <c r="EK26" s="64"/>
      <c r="EL26" s="64"/>
      <c r="EM26" s="64"/>
      <c r="EN26" s="64"/>
      <c r="EO26" s="64"/>
      <c r="EP26" s="64"/>
      <c r="EQ26" s="64"/>
      <c r="ER26" s="64"/>
      <c r="ES26" s="6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64"/>
      <c r="HH26" s="64"/>
      <c r="HI26" s="64"/>
      <c r="HJ26" s="64"/>
      <c r="HK26" s="64"/>
      <c r="HL26" s="64"/>
      <c r="HM26" s="64"/>
      <c r="HN26" s="64"/>
      <c r="HO26" s="64"/>
      <c r="HP26" s="64"/>
      <c r="HQ26" s="64"/>
      <c r="HR26" s="64"/>
      <c r="HS26" s="64"/>
      <c r="HT26" s="64"/>
      <c r="HU26" s="64"/>
      <c r="HV26" s="64"/>
      <c r="HW26" s="64"/>
      <c r="HX26" s="64"/>
      <c r="HY26" s="64"/>
      <c r="HZ26" s="64"/>
      <c r="IA26" s="64"/>
      <c r="IB26" s="64"/>
      <c r="IC26" s="64"/>
      <c r="ID26" s="64"/>
      <c r="IE26" s="64"/>
      <c r="IF26" s="64"/>
      <c r="IG26" s="64"/>
      <c r="IH26" s="64"/>
      <c r="II26" s="64"/>
      <c r="IJ26" s="64"/>
      <c r="IK26" s="64"/>
      <c r="IL26" s="64"/>
      <c r="IM26" s="64"/>
      <c r="IN26" s="64"/>
      <c r="IO26" s="64"/>
      <c r="IP26" s="64"/>
      <c r="IQ26" s="64"/>
      <c r="IR26" s="64"/>
      <c r="IS26" s="64"/>
      <c r="IT26" s="64"/>
      <c r="IU26" s="64"/>
      <c r="IV26" s="64"/>
      <c r="IW26" s="64"/>
      <c r="IX26" s="64"/>
    </row>
    <row r="27" spans="1:258" ht="50" customHeight="1" outlineLevel="1" x14ac:dyDescent="0.2">
      <c r="A27" s="82">
        <v>3</v>
      </c>
      <c r="B27" s="59" t="s">
        <v>156</v>
      </c>
      <c r="C27" s="62" t="s">
        <v>171</v>
      </c>
      <c r="D27" s="62" t="s">
        <v>166</v>
      </c>
      <c r="E27" s="62">
        <f>E70</f>
        <v>360</v>
      </c>
      <c r="F27" s="63">
        <v>120</v>
      </c>
      <c r="G27" s="63">
        <f>SUM(E27*F27)</f>
        <v>43200</v>
      </c>
      <c r="H27" s="21" t="s">
        <v>17</v>
      </c>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64"/>
      <c r="DC27" s="64"/>
      <c r="DD27" s="64"/>
      <c r="DE27" s="64"/>
      <c r="DF27" s="64"/>
      <c r="DG27" s="64"/>
      <c r="DH27" s="64"/>
      <c r="DI27" s="64"/>
      <c r="DJ27" s="64"/>
      <c r="DK27" s="64"/>
      <c r="DL27" s="64"/>
      <c r="DM27" s="64"/>
      <c r="DN27" s="64"/>
      <c r="DO27" s="64"/>
      <c r="DP27" s="64"/>
      <c r="DQ27" s="64"/>
      <c r="DR27" s="64"/>
      <c r="DS27" s="64"/>
      <c r="DT27" s="64"/>
      <c r="DU27" s="64"/>
      <c r="DV27" s="64"/>
      <c r="DW27" s="64"/>
      <c r="DX27" s="64"/>
      <c r="DY27" s="64"/>
      <c r="DZ27" s="64"/>
      <c r="EA27" s="64"/>
      <c r="EB27" s="64"/>
      <c r="EC27" s="64"/>
      <c r="ED27" s="64"/>
      <c r="EE27" s="64"/>
      <c r="EF27" s="64"/>
      <c r="EG27" s="64"/>
      <c r="EH27" s="64"/>
      <c r="EI27" s="64"/>
      <c r="EJ27" s="64"/>
      <c r="EK27" s="64"/>
      <c r="EL27" s="64"/>
      <c r="EM27" s="64"/>
      <c r="EN27" s="64"/>
      <c r="EO27" s="64"/>
      <c r="EP27" s="64"/>
      <c r="EQ27" s="64"/>
      <c r="ER27" s="64"/>
      <c r="ES27" s="6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64"/>
      <c r="HH27" s="64"/>
      <c r="HI27" s="64"/>
      <c r="HJ27" s="64"/>
      <c r="HK27" s="64"/>
      <c r="HL27" s="64"/>
      <c r="HM27" s="64"/>
      <c r="HN27" s="64"/>
      <c r="HO27" s="64"/>
      <c r="HP27" s="64"/>
      <c r="HQ27" s="64"/>
      <c r="HR27" s="64"/>
      <c r="HS27" s="64"/>
      <c r="HT27" s="64"/>
      <c r="HU27" s="64"/>
      <c r="HV27" s="64"/>
      <c r="HW27" s="64"/>
      <c r="HX27" s="64"/>
      <c r="HY27" s="64"/>
      <c r="HZ27" s="64"/>
      <c r="IA27" s="64"/>
      <c r="IB27" s="64"/>
      <c r="IC27" s="64"/>
      <c r="ID27" s="64"/>
      <c r="IE27" s="64"/>
      <c r="IF27" s="64"/>
      <c r="IG27" s="64"/>
      <c r="IH27" s="64"/>
      <c r="II27" s="64"/>
      <c r="IJ27" s="64"/>
      <c r="IK27" s="64"/>
      <c r="IL27" s="64"/>
      <c r="IM27" s="64"/>
      <c r="IN27" s="64"/>
      <c r="IO27" s="64"/>
      <c r="IP27" s="64"/>
      <c r="IQ27" s="64"/>
      <c r="IR27" s="64"/>
      <c r="IS27" s="64"/>
      <c r="IT27" s="64"/>
      <c r="IU27" s="64"/>
      <c r="IV27" s="64"/>
      <c r="IW27" s="64"/>
      <c r="IX27" s="64"/>
    </row>
    <row r="28" spans="1:258" ht="30" customHeight="1" outlineLevel="1" x14ac:dyDescent="0.2">
      <c r="A28" s="83">
        <v>4</v>
      </c>
      <c r="B28" s="59" t="s">
        <v>141</v>
      </c>
      <c r="C28" s="62" t="s">
        <v>170</v>
      </c>
      <c r="D28" s="62" t="s">
        <v>167</v>
      </c>
      <c r="E28" s="62">
        <f>(E27*0.2)</f>
        <v>72</v>
      </c>
      <c r="F28" s="63">
        <v>120</v>
      </c>
      <c r="G28" s="63">
        <f>SUM(E28*F28)</f>
        <v>8640</v>
      </c>
      <c r="H28" s="21" t="s">
        <v>144</v>
      </c>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64"/>
      <c r="DC28" s="64"/>
      <c r="DD28" s="64"/>
      <c r="DE28" s="64"/>
      <c r="DF28" s="64"/>
      <c r="DG28" s="64"/>
      <c r="DH28" s="64"/>
      <c r="DI28" s="64"/>
      <c r="DJ28" s="64"/>
      <c r="DK28" s="64"/>
      <c r="DL28" s="64"/>
      <c r="DM28" s="64"/>
      <c r="DN28" s="64"/>
      <c r="DO28" s="64"/>
      <c r="DP28" s="64"/>
      <c r="DQ28" s="64"/>
      <c r="DR28" s="64"/>
      <c r="DS28" s="64"/>
      <c r="DT28" s="64"/>
      <c r="DU28" s="64"/>
      <c r="DV28" s="64"/>
      <c r="DW28" s="64"/>
      <c r="DX28" s="64"/>
      <c r="DY28" s="64"/>
      <c r="DZ28" s="64"/>
      <c r="EA28" s="64"/>
      <c r="EB28" s="64"/>
      <c r="EC28" s="64"/>
      <c r="ED28" s="64"/>
      <c r="EE28" s="64"/>
      <c r="EF28" s="64"/>
      <c r="EG28" s="64"/>
      <c r="EH28" s="64"/>
      <c r="EI28" s="64"/>
      <c r="EJ28" s="64"/>
      <c r="EK28" s="64"/>
      <c r="EL28" s="64"/>
      <c r="EM28" s="64"/>
      <c r="EN28" s="64"/>
      <c r="EO28" s="64"/>
      <c r="EP28" s="64"/>
      <c r="EQ28" s="64"/>
      <c r="ER28" s="64"/>
      <c r="ES28" s="6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64"/>
      <c r="HH28" s="64"/>
      <c r="HI28" s="64"/>
      <c r="HJ28" s="64"/>
      <c r="HK28" s="64"/>
      <c r="HL28" s="64"/>
      <c r="HM28" s="64"/>
      <c r="HN28" s="64"/>
      <c r="HO28" s="64"/>
      <c r="HP28" s="64"/>
      <c r="HQ28" s="64"/>
      <c r="HR28" s="64"/>
      <c r="HS28" s="64"/>
      <c r="HT28" s="64"/>
      <c r="HU28" s="64"/>
      <c r="HV28" s="64"/>
      <c r="HW28" s="64"/>
      <c r="HX28" s="64"/>
      <c r="HY28" s="64"/>
      <c r="HZ28" s="64"/>
      <c r="IA28" s="64"/>
      <c r="IB28" s="64"/>
      <c r="IC28" s="64"/>
      <c r="ID28" s="64"/>
      <c r="IE28" s="64"/>
      <c r="IF28" s="64"/>
      <c r="IG28" s="64"/>
      <c r="IH28" s="64"/>
      <c r="II28" s="64"/>
      <c r="IJ28" s="64"/>
      <c r="IK28" s="64"/>
      <c r="IL28" s="64"/>
      <c r="IM28" s="64"/>
      <c r="IN28" s="64"/>
      <c r="IO28" s="64"/>
      <c r="IP28" s="64"/>
      <c r="IQ28" s="64"/>
      <c r="IR28" s="64"/>
      <c r="IS28" s="64"/>
      <c r="IT28" s="64"/>
      <c r="IU28" s="64"/>
      <c r="IV28" s="64"/>
      <c r="IW28" s="64"/>
      <c r="IX28" s="64"/>
    </row>
    <row r="29" spans="1:258" ht="30" customHeight="1" outlineLevel="1" x14ac:dyDescent="0.2">
      <c r="A29" s="83">
        <v>4</v>
      </c>
      <c r="B29" s="59" t="s">
        <v>142</v>
      </c>
      <c r="C29" s="62" t="s">
        <v>170</v>
      </c>
      <c r="D29" s="62" t="s">
        <v>167</v>
      </c>
      <c r="E29" s="62">
        <f>(E27*0.15)</f>
        <v>54</v>
      </c>
      <c r="F29" s="63">
        <v>120</v>
      </c>
      <c r="G29" s="63">
        <f>SUM(E29*F29)</f>
        <v>6480</v>
      </c>
      <c r="H29" s="21" t="s">
        <v>143</v>
      </c>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64"/>
      <c r="DL29" s="64"/>
      <c r="DM29" s="64"/>
      <c r="DN29" s="64"/>
      <c r="DO29" s="64"/>
      <c r="DP29" s="64"/>
      <c r="DQ29" s="64"/>
      <c r="DR29" s="64"/>
      <c r="DS29" s="64"/>
      <c r="DT29" s="64"/>
      <c r="DU29" s="64"/>
      <c r="DV29" s="64"/>
      <c r="DW29" s="64"/>
      <c r="DX29" s="64"/>
      <c r="DY29" s="64"/>
      <c r="DZ29" s="64"/>
      <c r="EA29" s="64"/>
      <c r="EB29" s="64"/>
      <c r="EC29" s="64"/>
      <c r="ED29" s="64"/>
      <c r="EE29" s="64"/>
      <c r="EF29" s="64"/>
      <c r="EG29" s="64"/>
      <c r="EH29" s="64"/>
      <c r="EI29" s="64"/>
      <c r="EJ29" s="64"/>
      <c r="EK29" s="64"/>
      <c r="EL29" s="64"/>
      <c r="EM29" s="64"/>
      <c r="EN29" s="64"/>
      <c r="EO29" s="64"/>
      <c r="EP29" s="64"/>
      <c r="EQ29" s="64"/>
      <c r="ER29" s="64"/>
      <c r="ES29" s="6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64"/>
      <c r="HH29" s="64"/>
      <c r="HI29" s="64"/>
      <c r="HJ29" s="64"/>
      <c r="HK29" s="64"/>
      <c r="HL29" s="64"/>
      <c r="HM29" s="64"/>
      <c r="HN29" s="64"/>
      <c r="HO29" s="64"/>
      <c r="HP29" s="64"/>
      <c r="HQ29" s="64"/>
      <c r="HR29" s="64"/>
      <c r="HS29" s="64"/>
      <c r="HT29" s="64"/>
      <c r="HU29" s="64"/>
      <c r="HV29" s="64"/>
      <c r="HW29" s="64"/>
      <c r="HX29" s="64"/>
      <c r="HY29" s="64"/>
      <c r="HZ29" s="64"/>
      <c r="IA29" s="64"/>
      <c r="IB29" s="64"/>
      <c r="IC29" s="64"/>
      <c r="ID29" s="64"/>
      <c r="IE29" s="64"/>
      <c r="IF29" s="64"/>
      <c r="IG29" s="64"/>
      <c r="IH29" s="64"/>
      <c r="II29" s="64"/>
      <c r="IJ29" s="64"/>
      <c r="IK29" s="64"/>
      <c r="IL29" s="64"/>
      <c r="IM29" s="64"/>
      <c r="IN29" s="64"/>
      <c r="IO29" s="64"/>
      <c r="IP29" s="64"/>
      <c r="IQ29" s="64"/>
      <c r="IR29" s="64"/>
      <c r="IS29" s="64"/>
      <c r="IT29" s="64"/>
      <c r="IU29" s="64"/>
      <c r="IV29" s="64"/>
      <c r="IW29" s="64"/>
      <c r="IX29" s="64"/>
    </row>
    <row r="30" spans="1:258" ht="30" customHeight="1" outlineLevel="1" x14ac:dyDescent="0.2">
      <c r="A30" s="83">
        <v>4</v>
      </c>
      <c r="B30" s="60" t="s">
        <v>18</v>
      </c>
      <c r="C30" s="62" t="s">
        <v>157</v>
      </c>
      <c r="D30" s="62" t="s">
        <v>167</v>
      </c>
      <c r="E30" s="62">
        <v>16</v>
      </c>
      <c r="F30" s="63">
        <v>120</v>
      </c>
      <c r="G30" s="63">
        <f>SUM(E30*F30)</f>
        <v>1920</v>
      </c>
      <c r="H30" s="21" t="s">
        <v>19</v>
      </c>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64"/>
      <c r="DL30" s="64"/>
      <c r="DM30" s="64"/>
      <c r="DN30" s="64"/>
      <c r="DO30" s="64"/>
      <c r="DP30" s="64"/>
      <c r="DQ30" s="64"/>
      <c r="DR30" s="64"/>
      <c r="DS30" s="64"/>
      <c r="DT30" s="64"/>
      <c r="DU30" s="64"/>
      <c r="DV30" s="64"/>
      <c r="DW30" s="64"/>
      <c r="DX30" s="64"/>
      <c r="DY30" s="64"/>
      <c r="DZ30" s="64"/>
      <c r="EA30" s="64"/>
      <c r="EB30" s="64"/>
      <c r="EC30" s="64"/>
      <c r="ED30" s="64"/>
      <c r="EE30" s="64"/>
      <c r="EF30" s="64"/>
      <c r="EG30" s="64"/>
      <c r="EH30" s="64"/>
      <c r="EI30" s="64"/>
      <c r="EJ30" s="64"/>
      <c r="EK30" s="64"/>
      <c r="EL30" s="64"/>
      <c r="EM30" s="64"/>
      <c r="EN30" s="64"/>
      <c r="EO30" s="64"/>
      <c r="EP30" s="64"/>
      <c r="EQ30" s="64"/>
      <c r="ER30" s="64"/>
      <c r="ES30" s="6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64"/>
      <c r="HH30" s="64"/>
      <c r="HI30" s="64"/>
      <c r="HJ30" s="64"/>
      <c r="HK30" s="64"/>
      <c r="HL30" s="64"/>
      <c r="HM30" s="64"/>
      <c r="HN30" s="64"/>
      <c r="HO30" s="64"/>
      <c r="HP30" s="64"/>
      <c r="HQ30" s="64"/>
      <c r="HR30" s="64"/>
      <c r="HS30" s="64"/>
      <c r="HT30" s="64"/>
      <c r="HU30" s="64"/>
      <c r="HV30" s="64"/>
      <c r="HW30" s="64"/>
      <c r="HX30" s="64"/>
      <c r="HY30" s="64"/>
      <c r="HZ30" s="64"/>
      <c r="IA30" s="64"/>
      <c r="IB30" s="64"/>
      <c r="IC30" s="64"/>
      <c r="ID30" s="64"/>
      <c r="IE30" s="64"/>
      <c r="IF30" s="64"/>
      <c r="IG30" s="64"/>
      <c r="IH30" s="64"/>
      <c r="II30" s="64"/>
      <c r="IJ30" s="64"/>
      <c r="IK30" s="64"/>
      <c r="IL30" s="64"/>
      <c r="IM30" s="64"/>
      <c r="IN30" s="64"/>
      <c r="IO30" s="64"/>
      <c r="IP30" s="64"/>
      <c r="IQ30" s="64"/>
      <c r="IR30" s="64"/>
      <c r="IS30" s="64"/>
      <c r="IT30" s="64"/>
      <c r="IU30" s="64"/>
      <c r="IV30" s="64"/>
      <c r="IW30" s="64"/>
      <c r="IX30" s="64"/>
    </row>
    <row r="31" spans="1:258" ht="30" customHeight="1" outlineLevel="1" x14ac:dyDescent="0.2">
      <c r="A31" s="83">
        <v>4</v>
      </c>
      <c r="B31" s="18" t="s">
        <v>34</v>
      </c>
      <c r="C31" s="62" t="s">
        <v>160</v>
      </c>
      <c r="D31" s="62" t="s">
        <v>167</v>
      </c>
      <c r="E31" s="62">
        <v>50</v>
      </c>
      <c r="F31" s="63">
        <v>120</v>
      </c>
      <c r="G31" s="63">
        <f t="shared" si="0"/>
        <v>6000</v>
      </c>
      <c r="H31" s="21" t="s">
        <v>145</v>
      </c>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64"/>
      <c r="DL31" s="64"/>
      <c r="DM31" s="64"/>
      <c r="DN31" s="64"/>
      <c r="DO31" s="64"/>
      <c r="DP31" s="64"/>
      <c r="DQ31" s="64"/>
      <c r="DR31" s="64"/>
      <c r="DS31" s="64"/>
      <c r="DT31" s="64"/>
      <c r="DU31" s="64"/>
      <c r="DV31" s="64"/>
      <c r="DW31" s="64"/>
      <c r="DX31" s="64"/>
      <c r="DY31" s="64"/>
      <c r="DZ31" s="64"/>
      <c r="EA31" s="64"/>
      <c r="EB31" s="64"/>
      <c r="EC31" s="64"/>
      <c r="ED31" s="64"/>
      <c r="EE31" s="64"/>
      <c r="EF31" s="64"/>
      <c r="EG31" s="64"/>
      <c r="EH31" s="64"/>
      <c r="EI31" s="64"/>
      <c r="EJ31" s="64"/>
      <c r="EK31" s="64"/>
      <c r="EL31" s="64"/>
      <c r="EM31" s="64"/>
      <c r="EN31" s="64"/>
      <c r="EO31" s="64"/>
      <c r="EP31" s="64"/>
      <c r="EQ31" s="64"/>
      <c r="ER31" s="64"/>
      <c r="ES31" s="6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64"/>
      <c r="HH31" s="64"/>
      <c r="HI31" s="64"/>
      <c r="HJ31" s="64"/>
      <c r="HK31" s="64"/>
      <c r="HL31" s="64"/>
      <c r="HM31" s="64"/>
      <c r="HN31" s="64"/>
      <c r="HO31" s="64"/>
      <c r="HP31" s="64"/>
      <c r="HQ31" s="64"/>
      <c r="HR31" s="64"/>
      <c r="HS31" s="64"/>
      <c r="HT31" s="64"/>
      <c r="HU31" s="64"/>
      <c r="HV31" s="64"/>
      <c r="HW31" s="64"/>
      <c r="HX31" s="64"/>
      <c r="HY31" s="64"/>
      <c r="HZ31" s="64"/>
      <c r="IA31" s="64"/>
      <c r="IB31" s="64"/>
      <c r="IC31" s="64"/>
      <c r="ID31" s="64"/>
      <c r="IE31" s="64"/>
      <c r="IF31" s="64"/>
      <c r="IG31" s="64"/>
      <c r="IH31" s="64"/>
      <c r="II31" s="64"/>
      <c r="IJ31" s="64"/>
      <c r="IK31" s="64"/>
      <c r="IL31" s="64"/>
      <c r="IM31" s="64"/>
      <c r="IN31" s="64"/>
      <c r="IO31" s="64"/>
      <c r="IP31" s="64"/>
      <c r="IQ31" s="64"/>
      <c r="IR31" s="64"/>
      <c r="IS31" s="64"/>
      <c r="IT31" s="64"/>
      <c r="IU31" s="64"/>
      <c r="IV31" s="64"/>
      <c r="IW31" s="64"/>
      <c r="IX31" s="64"/>
    </row>
    <row r="32" spans="1:258" ht="30" customHeight="1" outlineLevel="1" x14ac:dyDescent="0.2">
      <c r="A32" s="84">
        <v>5</v>
      </c>
      <c r="B32" s="57" t="s">
        <v>181</v>
      </c>
      <c r="C32" s="62" t="s">
        <v>159</v>
      </c>
      <c r="D32" s="62" t="s">
        <v>168</v>
      </c>
      <c r="E32" s="62">
        <v>20</v>
      </c>
      <c r="F32" s="63">
        <v>140</v>
      </c>
      <c r="G32" s="63">
        <f t="shared" si="0"/>
        <v>2800</v>
      </c>
      <c r="H32" s="21" t="s">
        <v>127</v>
      </c>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64"/>
      <c r="DC32" s="64"/>
      <c r="DD32" s="64"/>
      <c r="DE32" s="64"/>
      <c r="DF32" s="64"/>
      <c r="DG32" s="64"/>
      <c r="DH32" s="64"/>
      <c r="DI32" s="64"/>
      <c r="DJ32" s="64"/>
      <c r="DK32" s="64"/>
      <c r="DL32" s="64"/>
      <c r="DM32" s="64"/>
      <c r="DN32" s="64"/>
      <c r="DO32" s="64"/>
      <c r="DP32" s="64"/>
      <c r="DQ32" s="64"/>
      <c r="DR32" s="64"/>
      <c r="DS32" s="64"/>
      <c r="DT32" s="64"/>
      <c r="DU32" s="64"/>
      <c r="DV32" s="64"/>
      <c r="DW32" s="64"/>
      <c r="DX32" s="64"/>
      <c r="DY32" s="64"/>
      <c r="DZ32" s="64"/>
      <c r="EA32" s="64"/>
      <c r="EB32" s="64"/>
      <c r="EC32" s="64"/>
      <c r="ED32" s="64"/>
      <c r="EE32" s="64"/>
      <c r="EF32" s="64"/>
      <c r="EG32" s="64"/>
      <c r="EH32" s="64"/>
      <c r="EI32" s="64"/>
      <c r="EJ32" s="64"/>
      <c r="EK32" s="64"/>
      <c r="EL32" s="64"/>
      <c r="EM32" s="64"/>
      <c r="EN32" s="64"/>
      <c r="EO32" s="64"/>
      <c r="EP32" s="64"/>
      <c r="EQ32" s="64"/>
      <c r="ER32" s="64"/>
      <c r="ES32" s="64"/>
      <c r="ET32" s="64"/>
      <c r="EU32" s="64"/>
      <c r="EV32" s="64"/>
      <c r="EW32" s="64"/>
      <c r="EX32" s="64"/>
      <c r="EY32" s="64"/>
      <c r="EZ32" s="64"/>
      <c r="FA32" s="64"/>
      <c r="FB32" s="64"/>
      <c r="FC32" s="64"/>
      <c r="FD32" s="64"/>
      <c r="FE32" s="64"/>
      <c r="FF32" s="64"/>
      <c r="FG32" s="64"/>
      <c r="FH32" s="64"/>
      <c r="FI32" s="64"/>
      <c r="FJ32" s="64"/>
      <c r="FK32" s="64"/>
      <c r="FL32" s="64"/>
      <c r="FM32" s="64"/>
      <c r="FN32" s="64"/>
      <c r="FO32" s="64"/>
      <c r="FP32" s="64"/>
      <c r="FQ32" s="6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64"/>
      <c r="HH32" s="64"/>
      <c r="HI32" s="64"/>
      <c r="HJ32" s="64"/>
      <c r="HK32" s="64"/>
      <c r="HL32" s="64"/>
      <c r="HM32" s="64"/>
      <c r="HN32" s="64"/>
      <c r="HO32" s="64"/>
      <c r="HP32" s="64"/>
      <c r="HQ32" s="64"/>
      <c r="HR32" s="64"/>
      <c r="HS32" s="64"/>
      <c r="HT32" s="64"/>
      <c r="HU32" s="64"/>
      <c r="HV32" s="64"/>
      <c r="HW32" s="64"/>
      <c r="HX32" s="64"/>
      <c r="HY32" s="64"/>
      <c r="HZ32" s="64"/>
      <c r="IA32" s="64"/>
      <c r="IB32" s="64"/>
      <c r="IC32" s="64"/>
      <c r="ID32" s="64"/>
      <c r="IE32" s="64"/>
      <c r="IF32" s="64"/>
      <c r="IG32" s="64"/>
      <c r="IH32" s="64"/>
      <c r="II32" s="64"/>
      <c r="IJ32" s="64"/>
      <c r="IK32" s="64"/>
      <c r="IL32" s="64"/>
      <c r="IM32" s="64"/>
      <c r="IN32" s="64"/>
      <c r="IO32" s="64"/>
      <c r="IP32" s="64"/>
      <c r="IQ32" s="64"/>
      <c r="IR32" s="64"/>
      <c r="IS32" s="64"/>
      <c r="IT32" s="64"/>
      <c r="IU32" s="64"/>
      <c r="IV32" s="64"/>
      <c r="IW32" s="64"/>
      <c r="IX32" s="64"/>
    </row>
    <row r="33" spans="1:258" ht="30" customHeight="1" outlineLevel="1" x14ac:dyDescent="0.2">
      <c r="A33" s="84">
        <v>5</v>
      </c>
      <c r="B33" s="18" t="s">
        <v>153</v>
      </c>
      <c r="C33" s="62" t="s">
        <v>159</v>
      </c>
      <c r="D33" s="62" t="s">
        <v>168</v>
      </c>
      <c r="E33" s="62">
        <v>40</v>
      </c>
      <c r="F33" s="63">
        <v>120</v>
      </c>
      <c r="G33" s="63">
        <f t="shared" si="0"/>
        <v>4800</v>
      </c>
      <c r="H33" s="21" t="s">
        <v>184</v>
      </c>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4"/>
      <c r="DB33" s="64"/>
      <c r="DC33" s="64"/>
      <c r="DD33" s="64"/>
      <c r="DE33" s="64"/>
      <c r="DF33" s="64"/>
      <c r="DG33" s="64"/>
      <c r="DH33" s="64"/>
      <c r="DI33" s="64"/>
      <c r="DJ33" s="64"/>
      <c r="DK33" s="64"/>
      <c r="DL33" s="64"/>
      <c r="DM33" s="64"/>
      <c r="DN33" s="64"/>
      <c r="DO33" s="64"/>
      <c r="DP33" s="64"/>
      <c r="DQ33" s="64"/>
      <c r="DR33" s="64"/>
      <c r="DS33" s="64"/>
      <c r="DT33" s="64"/>
      <c r="DU33" s="64"/>
      <c r="DV33" s="64"/>
      <c r="DW33" s="64"/>
      <c r="DX33" s="64"/>
      <c r="DY33" s="64"/>
      <c r="DZ33" s="64"/>
      <c r="EA33" s="64"/>
      <c r="EB33" s="64"/>
      <c r="EC33" s="64"/>
      <c r="ED33" s="64"/>
      <c r="EE33" s="64"/>
      <c r="EF33" s="64"/>
      <c r="EG33" s="64"/>
      <c r="EH33" s="64"/>
      <c r="EI33" s="64"/>
      <c r="EJ33" s="64"/>
      <c r="EK33" s="64"/>
      <c r="EL33" s="64"/>
      <c r="EM33" s="64"/>
      <c r="EN33" s="64"/>
      <c r="EO33" s="64"/>
      <c r="EP33" s="64"/>
      <c r="EQ33" s="64"/>
      <c r="ER33" s="64"/>
      <c r="ES33" s="64"/>
      <c r="ET33" s="64"/>
      <c r="EU33" s="64"/>
      <c r="EV33" s="64"/>
      <c r="EW33" s="64"/>
      <c r="EX33" s="64"/>
      <c r="EY33" s="64"/>
      <c r="EZ33" s="64"/>
      <c r="FA33" s="64"/>
      <c r="FB33" s="64"/>
      <c r="FC33" s="64"/>
      <c r="FD33" s="64"/>
      <c r="FE33" s="64"/>
      <c r="FF33" s="64"/>
      <c r="FG33" s="64"/>
      <c r="FH33" s="64"/>
      <c r="FI33" s="64"/>
      <c r="FJ33" s="64"/>
      <c r="FK33" s="64"/>
      <c r="FL33" s="64"/>
      <c r="FM33" s="64"/>
      <c r="FN33" s="64"/>
      <c r="FO33" s="64"/>
      <c r="FP33" s="64"/>
      <c r="FQ33" s="6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64"/>
      <c r="HH33" s="64"/>
      <c r="HI33" s="64"/>
      <c r="HJ33" s="64"/>
      <c r="HK33" s="64"/>
      <c r="HL33" s="64"/>
      <c r="HM33" s="64"/>
      <c r="HN33" s="64"/>
      <c r="HO33" s="64"/>
      <c r="HP33" s="64"/>
      <c r="HQ33" s="64"/>
      <c r="HR33" s="64"/>
      <c r="HS33" s="64"/>
      <c r="HT33" s="64"/>
      <c r="HU33" s="64"/>
      <c r="HV33" s="64"/>
      <c r="HW33" s="64"/>
      <c r="HX33" s="64"/>
      <c r="HY33" s="64"/>
      <c r="HZ33" s="64"/>
      <c r="IA33" s="64"/>
      <c r="IB33" s="64"/>
      <c r="IC33" s="64"/>
      <c r="ID33" s="64"/>
      <c r="IE33" s="64"/>
      <c r="IF33" s="64"/>
      <c r="IG33" s="64"/>
      <c r="IH33" s="64"/>
      <c r="II33" s="64"/>
      <c r="IJ33" s="64"/>
      <c r="IK33" s="64"/>
      <c r="IL33" s="64"/>
      <c r="IM33" s="64"/>
      <c r="IN33" s="64"/>
      <c r="IO33" s="64"/>
      <c r="IP33" s="64"/>
      <c r="IQ33" s="64"/>
      <c r="IR33" s="64"/>
      <c r="IS33" s="64"/>
      <c r="IT33" s="64"/>
      <c r="IU33" s="64"/>
      <c r="IV33" s="64"/>
      <c r="IW33" s="64"/>
      <c r="IX33" s="64"/>
    </row>
    <row r="34" spans="1:258" ht="30" customHeight="1" outlineLevel="1" x14ac:dyDescent="0.2">
      <c r="A34" s="84">
        <v>5</v>
      </c>
      <c r="B34" s="18" t="s">
        <v>152</v>
      </c>
      <c r="C34" s="62" t="s">
        <v>157</v>
      </c>
      <c r="D34" s="62" t="s">
        <v>168</v>
      </c>
      <c r="E34" s="62">
        <v>40</v>
      </c>
      <c r="F34" s="63">
        <v>120</v>
      </c>
      <c r="G34" s="63">
        <f t="shared" si="0"/>
        <v>4800</v>
      </c>
      <c r="H34" s="21" t="s">
        <v>183</v>
      </c>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c r="BM34" s="64"/>
      <c r="BN34" s="64"/>
      <c r="BO34" s="64"/>
      <c r="BP34" s="64"/>
      <c r="BQ34" s="64"/>
      <c r="BR34" s="64"/>
      <c r="BS34" s="64"/>
      <c r="BT34" s="64"/>
      <c r="BU34" s="64"/>
      <c r="BV34" s="64"/>
      <c r="BW34" s="64"/>
      <c r="BX34" s="64"/>
      <c r="BY34" s="64"/>
      <c r="BZ34" s="64"/>
      <c r="CA34" s="64"/>
      <c r="CB34" s="64"/>
      <c r="CC34" s="64"/>
      <c r="CD34" s="64"/>
      <c r="CE34" s="64"/>
      <c r="CF34" s="64"/>
      <c r="CG34" s="64"/>
      <c r="CH34" s="64"/>
      <c r="CI34" s="64"/>
      <c r="CJ34" s="64"/>
      <c r="CK34" s="64"/>
      <c r="CL34" s="64"/>
      <c r="CM34" s="64"/>
      <c r="CN34" s="64"/>
      <c r="CO34" s="64"/>
      <c r="CP34" s="64"/>
      <c r="CQ34" s="64"/>
      <c r="CR34" s="64"/>
      <c r="CS34" s="64"/>
      <c r="CT34" s="64"/>
      <c r="CU34" s="64"/>
      <c r="CV34" s="64"/>
      <c r="CW34" s="64"/>
      <c r="CX34" s="64"/>
      <c r="CY34" s="64"/>
      <c r="CZ34" s="64"/>
      <c r="DA34" s="64"/>
      <c r="DB34" s="64"/>
      <c r="DC34" s="64"/>
      <c r="DD34" s="64"/>
      <c r="DE34" s="64"/>
      <c r="DF34" s="64"/>
      <c r="DG34" s="64"/>
      <c r="DH34" s="64"/>
      <c r="DI34" s="64"/>
      <c r="DJ34" s="64"/>
      <c r="DK34" s="64"/>
      <c r="DL34" s="64"/>
      <c r="DM34" s="64"/>
      <c r="DN34" s="64"/>
      <c r="DO34" s="64"/>
      <c r="DP34" s="64"/>
      <c r="DQ34" s="64"/>
      <c r="DR34" s="64"/>
      <c r="DS34" s="64"/>
      <c r="DT34" s="64"/>
      <c r="DU34" s="64"/>
      <c r="DV34" s="64"/>
      <c r="DW34" s="64"/>
      <c r="DX34" s="64"/>
      <c r="DY34" s="64"/>
      <c r="DZ34" s="64"/>
      <c r="EA34" s="64"/>
      <c r="EB34" s="64"/>
      <c r="EC34" s="64"/>
      <c r="ED34" s="64"/>
      <c r="EE34" s="64"/>
      <c r="EF34" s="64"/>
      <c r="EG34" s="64"/>
      <c r="EH34" s="64"/>
      <c r="EI34" s="64"/>
      <c r="EJ34" s="64"/>
      <c r="EK34" s="64"/>
      <c r="EL34" s="64"/>
      <c r="EM34" s="64"/>
      <c r="EN34" s="64"/>
      <c r="EO34" s="64"/>
      <c r="EP34" s="64"/>
      <c r="EQ34" s="64"/>
      <c r="ER34" s="64"/>
      <c r="ES34" s="64"/>
      <c r="ET34" s="64"/>
      <c r="EU34" s="64"/>
      <c r="EV34" s="64"/>
      <c r="EW34" s="64"/>
      <c r="EX34" s="64"/>
      <c r="EY34" s="64"/>
      <c r="EZ34" s="64"/>
      <c r="FA34" s="64"/>
      <c r="FB34" s="64"/>
      <c r="FC34" s="64"/>
      <c r="FD34" s="64"/>
      <c r="FE34" s="64"/>
      <c r="FF34" s="64"/>
      <c r="FG34" s="64"/>
      <c r="FH34" s="64"/>
      <c r="FI34" s="64"/>
      <c r="FJ34" s="64"/>
      <c r="FK34" s="64"/>
      <c r="FL34" s="64"/>
      <c r="FM34" s="64"/>
      <c r="FN34" s="64"/>
      <c r="FO34" s="64"/>
      <c r="FP34" s="64"/>
      <c r="FQ34" s="6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64"/>
      <c r="HH34" s="64"/>
      <c r="HI34" s="64"/>
      <c r="HJ34" s="64"/>
      <c r="HK34" s="64"/>
      <c r="HL34" s="64"/>
      <c r="HM34" s="64"/>
      <c r="HN34" s="64"/>
      <c r="HO34" s="64"/>
      <c r="HP34" s="64"/>
      <c r="HQ34" s="64"/>
      <c r="HR34" s="64"/>
      <c r="HS34" s="64"/>
      <c r="HT34" s="64"/>
      <c r="HU34" s="64"/>
      <c r="HV34" s="64"/>
      <c r="HW34" s="64"/>
      <c r="HX34" s="64"/>
      <c r="HY34" s="64"/>
      <c r="HZ34" s="64"/>
      <c r="IA34" s="64"/>
      <c r="IB34" s="64"/>
      <c r="IC34" s="64"/>
      <c r="ID34" s="64"/>
      <c r="IE34" s="64"/>
      <c r="IF34" s="64"/>
      <c r="IG34" s="64"/>
      <c r="IH34" s="64"/>
      <c r="II34" s="64"/>
      <c r="IJ34" s="64"/>
      <c r="IK34" s="64"/>
      <c r="IL34" s="64"/>
      <c r="IM34" s="64"/>
      <c r="IN34" s="64"/>
      <c r="IO34" s="64"/>
      <c r="IP34" s="64"/>
      <c r="IQ34" s="64"/>
      <c r="IR34" s="64"/>
      <c r="IS34" s="64"/>
      <c r="IT34" s="64"/>
      <c r="IU34" s="64"/>
      <c r="IV34" s="64"/>
      <c r="IW34" s="64"/>
      <c r="IX34" s="64"/>
    </row>
    <row r="35" spans="1:258" ht="30" customHeight="1" outlineLevel="1" x14ac:dyDescent="0.2">
      <c r="A35" s="84">
        <v>5</v>
      </c>
      <c r="B35" s="18" t="s">
        <v>182</v>
      </c>
      <c r="C35" s="62" t="s">
        <v>157</v>
      </c>
      <c r="D35" s="62" t="s">
        <v>165</v>
      </c>
      <c r="E35" s="62">
        <v>12</v>
      </c>
      <c r="F35" s="63">
        <v>120</v>
      </c>
      <c r="G35" s="63">
        <f t="shared" si="0"/>
        <v>1440</v>
      </c>
      <c r="H35" s="21" t="s">
        <v>154</v>
      </c>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c r="BZ35" s="64"/>
      <c r="CA35" s="64"/>
      <c r="CB35" s="64"/>
      <c r="CC35" s="64"/>
      <c r="CD35" s="64"/>
      <c r="CE35" s="64"/>
      <c r="CF35" s="64"/>
      <c r="CG35" s="64"/>
      <c r="CH35" s="64"/>
      <c r="CI35" s="64"/>
      <c r="CJ35" s="64"/>
      <c r="CK35" s="64"/>
      <c r="CL35" s="64"/>
      <c r="CM35" s="64"/>
      <c r="CN35" s="64"/>
      <c r="CO35" s="64"/>
      <c r="CP35" s="64"/>
      <c r="CQ35" s="64"/>
      <c r="CR35" s="64"/>
      <c r="CS35" s="64"/>
      <c r="CT35" s="64"/>
      <c r="CU35" s="64"/>
      <c r="CV35" s="64"/>
      <c r="CW35" s="64"/>
      <c r="CX35" s="64"/>
      <c r="CY35" s="64"/>
      <c r="CZ35" s="64"/>
      <c r="DA35" s="64"/>
      <c r="DB35" s="64"/>
      <c r="DC35" s="64"/>
      <c r="DD35" s="64"/>
      <c r="DE35" s="64"/>
      <c r="DF35" s="64"/>
      <c r="DG35" s="64"/>
      <c r="DH35" s="64"/>
      <c r="DI35" s="64"/>
      <c r="DJ35" s="64"/>
      <c r="DK35" s="64"/>
      <c r="DL35" s="64"/>
      <c r="DM35" s="64"/>
      <c r="DN35" s="64"/>
      <c r="DO35" s="64"/>
      <c r="DP35" s="64"/>
      <c r="DQ35" s="64"/>
      <c r="DR35" s="64"/>
      <c r="DS35" s="64"/>
      <c r="DT35" s="64"/>
      <c r="DU35" s="64"/>
      <c r="DV35" s="64"/>
      <c r="DW35" s="64"/>
      <c r="DX35" s="64"/>
      <c r="DY35" s="64"/>
      <c r="DZ35" s="64"/>
      <c r="EA35" s="64"/>
      <c r="EB35" s="64"/>
      <c r="EC35" s="64"/>
      <c r="ED35" s="64"/>
      <c r="EE35" s="64"/>
      <c r="EF35" s="64"/>
      <c r="EG35" s="64"/>
      <c r="EH35" s="64"/>
      <c r="EI35" s="64"/>
      <c r="EJ35" s="64"/>
      <c r="EK35" s="64"/>
      <c r="EL35" s="64"/>
      <c r="EM35" s="64"/>
      <c r="EN35" s="64"/>
      <c r="EO35" s="64"/>
      <c r="EP35" s="64"/>
      <c r="EQ35" s="64"/>
      <c r="ER35" s="64"/>
      <c r="ES35" s="64"/>
      <c r="ET35" s="64"/>
      <c r="EU35" s="64"/>
      <c r="EV35" s="64"/>
      <c r="EW35" s="64"/>
      <c r="EX35" s="64"/>
      <c r="EY35" s="64"/>
      <c r="EZ35" s="64"/>
      <c r="FA35" s="64"/>
      <c r="FB35" s="64"/>
      <c r="FC35" s="64"/>
      <c r="FD35" s="64"/>
      <c r="FE35" s="64"/>
      <c r="FF35" s="64"/>
      <c r="FG35" s="64"/>
      <c r="FH35" s="64"/>
      <c r="FI35" s="64"/>
      <c r="FJ35" s="64"/>
      <c r="FK35" s="64"/>
      <c r="FL35" s="64"/>
      <c r="FM35" s="64"/>
      <c r="FN35" s="64"/>
      <c r="FO35" s="64"/>
      <c r="FP35" s="64"/>
      <c r="FQ35" s="6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64"/>
      <c r="HH35" s="64"/>
      <c r="HI35" s="64"/>
      <c r="HJ35" s="64"/>
      <c r="HK35" s="64"/>
      <c r="HL35" s="64"/>
      <c r="HM35" s="64"/>
      <c r="HN35" s="64"/>
      <c r="HO35" s="64"/>
      <c r="HP35" s="64"/>
      <c r="HQ35" s="64"/>
      <c r="HR35" s="64"/>
      <c r="HS35" s="64"/>
      <c r="HT35" s="64"/>
      <c r="HU35" s="64"/>
      <c r="HV35" s="64"/>
      <c r="HW35" s="64"/>
      <c r="HX35" s="64"/>
      <c r="HY35" s="64"/>
      <c r="HZ35" s="64"/>
      <c r="IA35" s="64"/>
      <c r="IB35" s="64"/>
      <c r="IC35" s="64"/>
      <c r="ID35" s="64"/>
      <c r="IE35" s="64"/>
      <c r="IF35" s="64"/>
      <c r="IG35" s="64"/>
      <c r="IH35" s="64"/>
      <c r="II35" s="64"/>
      <c r="IJ35" s="64"/>
      <c r="IK35" s="64"/>
      <c r="IL35" s="64"/>
      <c r="IM35" s="64"/>
      <c r="IN35" s="64"/>
      <c r="IO35" s="64"/>
      <c r="IP35" s="64"/>
      <c r="IQ35" s="64"/>
      <c r="IR35" s="64"/>
      <c r="IS35" s="64"/>
      <c r="IT35" s="64"/>
      <c r="IU35" s="64"/>
      <c r="IV35" s="64"/>
      <c r="IW35" s="64"/>
      <c r="IX35" s="64"/>
    </row>
    <row r="36" spans="1:258" ht="30" customHeight="1" outlineLevel="1" x14ac:dyDescent="0.2">
      <c r="A36" s="84">
        <v>5</v>
      </c>
      <c r="B36" s="18" t="s">
        <v>35</v>
      </c>
      <c r="C36" s="62" t="s">
        <v>157</v>
      </c>
      <c r="D36" s="62" t="s">
        <v>165</v>
      </c>
      <c r="E36" s="62">
        <v>12</v>
      </c>
      <c r="F36" s="63">
        <v>120</v>
      </c>
      <c r="G36" s="63">
        <f t="shared" si="0"/>
        <v>1440</v>
      </c>
      <c r="H36" s="21" t="s">
        <v>36</v>
      </c>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4"/>
      <c r="CF36" s="64"/>
      <c r="CG36" s="64"/>
      <c r="CH36" s="64"/>
      <c r="CI36" s="64"/>
      <c r="CJ36" s="64"/>
      <c r="CK36" s="64"/>
      <c r="CL36" s="64"/>
      <c r="CM36" s="64"/>
      <c r="CN36" s="64"/>
      <c r="CO36" s="64"/>
      <c r="CP36" s="64"/>
      <c r="CQ36" s="64"/>
      <c r="CR36" s="64"/>
      <c r="CS36" s="64"/>
      <c r="CT36" s="64"/>
      <c r="CU36" s="64"/>
      <c r="CV36" s="64"/>
      <c r="CW36" s="64"/>
      <c r="CX36" s="64"/>
      <c r="CY36" s="64"/>
      <c r="CZ36" s="64"/>
      <c r="DA36" s="64"/>
      <c r="DB36" s="64"/>
      <c r="DC36" s="64"/>
      <c r="DD36" s="64"/>
      <c r="DE36" s="64"/>
      <c r="DF36" s="64"/>
      <c r="DG36" s="64"/>
      <c r="DH36" s="64"/>
      <c r="DI36" s="64"/>
      <c r="DJ36" s="64"/>
      <c r="DK36" s="64"/>
      <c r="DL36" s="64"/>
      <c r="DM36" s="64"/>
      <c r="DN36" s="64"/>
      <c r="DO36" s="64"/>
      <c r="DP36" s="64"/>
      <c r="DQ36" s="64"/>
      <c r="DR36" s="64"/>
      <c r="DS36" s="64"/>
      <c r="DT36" s="64"/>
      <c r="DU36" s="64"/>
      <c r="DV36" s="64"/>
      <c r="DW36" s="64"/>
      <c r="DX36" s="64"/>
      <c r="DY36" s="64"/>
      <c r="DZ36" s="64"/>
      <c r="EA36" s="64"/>
      <c r="EB36" s="64"/>
      <c r="EC36" s="64"/>
      <c r="ED36" s="64"/>
      <c r="EE36" s="64"/>
      <c r="EF36" s="64"/>
      <c r="EG36" s="64"/>
      <c r="EH36" s="64"/>
      <c r="EI36" s="64"/>
      <c r="EJ36" s="64"/>
      <c r="EK36" s="64"/>
      <c r="EL36" s="64"/>
      <c r="EM36" s="64"/>
      <c r="EN36" s="64"/>
      <c r="EO36" s="64"/>
      <c r="EP36" s="64"/>
      <c r="EQ36" s="64"/>
      <c r="ER36" s="64"/>
      <c r="ES36" s="64"/>
      <c r="ET36" s="64"/>
      <c r="EU36" s="64"/>
      <c r="EV36" s="64"/>
      <c r="EW36" s="64"/>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64"/>
      <c r="HH36" s="64"/>
      <c r="HI36" s="64"/>
      <c r="HJ36" s="64"/>
      <c r="HK36" s="64"/>
      <c r="HL36" s="64"/>
      <c r="HM36" s="64"/>
      <c r="HN36" s="64"/>
      <c r="HO36" s="64"/>
      <c r="HP36" s="64"/>
      <c r="HQ36" s="64"/>
      <c r="HR36" s="64"/>
      <c r="HS36" s="64"/>
      <c r="HT36" s="64"/>
      <c r="HU36" s="64"/>
      <c r="HV36" s="64"/>
      <c r="HW36" s="64"/>
      <c r="HX36" s="64"/>
      <c r="HY36" s="64"/>
      <c r="HZ36" s="64"/>
      <c r="IA36" s="64"/>
      <c r="IB36" s="64"/>
      <c r="IC36" s="64"/>
      <c r="ID36" s="64"/>
      <c r="IE36" s="64"/>
      <c r="IF36" s="64"/>
      <c r="IG36" s="64"/>
      <c r="IH36" s="64"/>
      <c r="II36" s="64"/>
      <c r="IJ36" s="64"/>
      <c r="IK36" s="64"/>
      <c r="IL36" s="64"/>
      <c r="IM36" s="64"/>
      <c r="IN36" s="64"/>
      <c r="IO36" s="64"/>
      <c r="IP36" s="64"/>
      <c r="IQ36" s="64"/>
      <c r="IR36" s="64"/>
      <c r="IS36" s="64"/>
      <c r="IT36" s="64"/>
      <c r="IU36" s="64"/>
      <c r="IV36" s="64"/>
      <c r="IW36" s="64"/>
      <c r="IX36" s="64"/>
    </row>
    <row r="37" spans="1:258" ht="30" customHeight="1" outlineLevel="1" x14ac:dyDescent="0.2">
      <c r="A37" s="84">
        <v>5</v>
      </c>
      <c r="B37" s="18" t="s">
        <v>37</v>
      </c>
      <c r="C37" s="62" t="s">
        <v>157</v>
      </c>
      <c r="D37" s="62" t="s">
        <v>165</v>
      </c>
      <c r="E37" s="62">
        <v>24</v>
      </c>
      <c r="F37" s="63">
        <v>120</v>
      </c>
      <c r="G37" s="63">
        <f t="shared" si="0"/>
        <v>2880</v>
      </c>
      <c r="H37" s="21" t="s">
        <v>38</v>
      </c>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c r="BZ37" s="64"/>
      <c r="CA37" s="64"/>
      <c r="CB37" s="64"/>
      <c r="CC37" s="64"/>
      <c r="CD37" s="64"/>
      <c r="CE37" s="64"/>
      <c r="CF37" s="64"/>
      <c r="CG37" s="64"/>
      <c r="CH37" s="64"/>
      <c r="CI37" s="64"/>
      <c r="CJ37" s="64"/>
      <c r="CK37" s="64"/>
      <c r="CL37" s="64"/>
      <c r="CM37" s="64"/>
      <c r="CN37" s="64"/>
      <c r="CO37" s="64"/>
      <c r="CP37" s="64"/>
      <c r="CQ37" s="64"/>
      <c r="CR37" s="64"/>
      <c r="CS37" s="64"/>
      <c r="CT37" s="64"/>
      <c r="CU37" s="64"/>
      <c r="CV37" s="64"/>
      <c r="CW37" s="64"/>
      <c r="CX37" s="64"/>
      <c r="CY37" s="64"/>
      <c r="CZ37" s="64"/>
      <c r="DA37" s="64"/>
      <c r="DB37" s="64"/>
      <c r="DC37" s="64"/>
      <c r="DD37" s="64"/>
      <c r="DE37" s="64"/>
      <c r="DF37" s="64"/>
      <c r="DG37" s="64"/>
      <c r="DH37" s="64"/>
      <c r="DI37" s="64"/>
      <c r="DJ37" s="64"/>
      <c r="DK37" s="64"/>
      <c r="DL37" s="64"/>
      <c r="DM37" s="64"/>
      <c r="DN37" s="64"/>
      <c r="DO37" s="64"/>
      <c r="DP37" s="64"/>
      <c r="DQ37" s="64"/>
      <c r="DR37" s="64"/>
      <c r="DS37" s="64"/>
      <c r="DT37" s="64"/>
      <c r="DU37" s="64"/>
      <c r="DV37" s="64"/>
      <c r="DW37" s="64"/>
      <c r="DX37" s="64"/>
      <c r="DY37" s="64"/>
      <c r="DZ37" s="64"/>
      <c r="EA37" s="64"/>
      <c r="EB37" s="64"/>
      <c r="EC37" s="64"/>
      <c r="ED37" s="64"/>
      <c r="EE37" s="64"/>
      <c r="EF37" s="64"/>
      <c r="EG37" s="64"/>
      <c r="EH37" s="64"/>
      <c r="EI37" s="64"/>
      <c r="EJ37" s="64"/>
      <c r="EK37" s="64"/>
      <c r="EL37" s="64"/>
      <c r="EM37" s="64"/>
      <c r="EN37" s="64"/>
      <c r="EO37" s="64"/>
      <c r="EP37" s="64"/>
      <c r="EQ37" s="64"/>
      <c r="ER37" s="64"/>
      <c r="ES37" s="6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64"/>
      <c r="HH37" s="64"/>
      <c r="HI37" s="64"/>
      <c r="HJ37" s="64"/>
      <c r="HK37" s="64"/>
      <c r="HL37" s="64"/>
      <c r="HM37" s="64"/>
      <c r="HN37" s="64"/>
      <c r="HO37" s="64"/>
      <c r="HP37" s="64"/>
      <c r="HQ37" s="64"/>
      <c r="HR37" s="64"/>
      <c r="HS37" s="64"/>
      <c r="HT37" s="64"/>
      <c r="HU37" s="64"/>
      <c r="HV37" s="64"/>
      <c r="HW37" s="64"/>
      <c r="HX37" s="64"/>
      <c r="HY37" s="64"/>
      <c r="HZ37" s="64"/>
      <c r="IA37" s="64"/>
      <c r="IB37" s="64"/>
      <c r="IC37" s="64"/>
      <c r="ID37" s="64"/>
      <c r="IE37" s="64"/>
      <c r="IF37" s="64"/>
      <c r="IG37" s="64"/>
      <c r="IH37" s="64"/>
      <c r="II37" s="64"/>
      <c r="IJ37" s="64"/>
      <c r="IK37" s="64"/>
      <c r="IL37" s="64"/>
      <c r="IM37" s="64"/>
      <c r="IN37" s="64"/>
      <c r="IO37" s="64"/>
      <c r="IP37" s="64"/>
      <c r="IQ37" s="64"/>
      <c r="IR37" s="64"/>
      <c r="IS37" s="64"/>
      <c r="IT37" s="64"/>
      <c r="IU37" s="64"/>
      <c r="IV37" s="64"/>
      <c r="IW37" s="64"/>
      <c r="IX37" s="64"/>
    </row>
    <row r="38" spans="1:258" ht="30" customHeight="1" outlineLevel="1" x14ac:dyDescent="0.2">
      <c r="A38" s="84">
        <v>5</v>
      </c>
      <c r="B38" s="18" t="s">
        <v>39</v>
      </c>
      <c r="C38" s="62" t="s">
        <v>171</v>
      </c>
      <c r="D38" s="62" t="s">
        <v>165</v>
      </c>
      <c r="E38" s="62">
        <v>0</v>
      </c>
      <c r="F38" s="63">
        <v>120</v>
      </c>
      <c r="G38" s="63">
        <f t="shared" si="0"/>
        <v>0</v>
      </c>
      <c r="H38" s="21" t="s">
        <v>40</v>
      </c>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4"/>
      <c r="DB38" s="64"/>
      <c r="DC38" s="64"/>
      <c r="DD38" s="64"/>
      <c r="DE38" s="64"/>
      <c r="DF38" s="64"/>
      <c r="DG38" s="64"/>
      <c r="DH38" s="64"/>
      <c r="DI38" s="64"/>
      <c r="DJ38" s="64"/>
      <c r="DK38" s="64"/>
      <c r="DL38" s="64"/>
      <c r="DM38" s="64"/>
      <c r="DN38" s="64"/>
      <c r="DO38" s="64"/>
      <c r="DP38" s="64"/>
      <c r="DQ38" s="64"/>
      <c r="DR38" s="64"/>
      <c r="DS38" s="64"/>
      <c r="DT38" s="64"/>
      <c r="DU38" s="64"/>
      <c r="DV38" s="64"/>
      <c r="DW38" s="64"/>
      <c r="DX38" s="64"/>
      <c r="DY38" s="64"/>
      <c r="DZ38" s="64"/>
      <c r="EA38" s="64"/>
      <c r="EB38" s="64"/>
      <c r="EC38" s="64"/>
      <c r="ED38" s="64"/>
      <c r="EE38" s="64"/>
      <c r="EF38" s="64"/>
      <c r="EG38" s="64"/>
      <c r="EH38" s="64"/>
      <c r="EI38" s="64"/>
      <c r="EJ38" s="64"/>
      <c r="EK38" s="64"/>
      <c r="EL38" s="64"/>
      <c r="EM38" s="64"/>
      <c r="EN38" s="64"/>
      <c r="EO38" s="64"/>
      <c r="EP38" s="64"/>
      <c r="EQ38" s="64"/>
      <c r="ER38" s="64"/>
      <c r="ES38" s="6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64"/>
      <c r="HH38" s="64"/>
      <c r="HI38" s="64"/>
      <c r="HJ38" s="64"/>
      <c r="HK38" s="64"/>
      <c r="HL38" s="64"/>
      <c r="HM38" s="64"/>
      <c r="HN38" s="64"/>
      <c r="HO38" s="64"/>
      <c r="HP38" s="64"/>
      <c r="HQ38" s="64"/>
      <c r="HR38" s="64"/>
      <c r="HS38" s="64"/>
      <c r="HT38" s="64"/>
      <c r="HU38" s="64"/>
      <c r="HV38" s="64"/>
      <c r="HW38" s="64"/>
      <c r="HX38" s="64"/>
      <c r="HY38" s="64"/>
      <c r="HZ38" s="64"/>
      <c r="IA38" s="64"/>
      <c r="IB38" s="64"/>
      <c r="IC38" s="64"/>
      <c r="ID38" s="64"/>
      <c r="IE38" s="64"/>
      <c r="IF38" s="64"/>
      <c r="IG38" s="64"/>
      <c r="IH38" s="64"/>
      <c r="II38" s="64"/>
      <c r="IJ38" s="64"/>
      <c r="IK38" s="64"/>
      <c r="IL38" s="64"/>
      <c r="IM38" s="64"/>
      <c r="IN38" s="64"/>
      <c r="IO38" s="64"/>
      <c r="IP38" s="64"/>
      <c r="IQ38" s="64"/>
      <c r="IR38" s="64"/>
      <c r="IS38" s="64"/>
      <c r="IT38" s="64"/>
      <c r="IU38" s="64"/>
      <c r="IV38" s="64"/>
      <c r="IW38" s="64"/>
      <c r="IX38" s="64"/>
    </row>
    <row r="39" spans="1:258" ht="30" customHeight="1" outlineLevel="1" x14ac:dyDescent="0.2">
      <c r="A39" s="85">
        <v>5</v>
      </c>
      <c r="B39" s="18" t="s">
        <v>41</v>
      </c>
      <c r="C39" s="18"/>
      <c r="D39" s="62"/>
      <c r="E39" s="68">
        <f>F4*0.08</f>
        <v>104.72</v>
      </c>
      <c r="F39" s="63">
        <v>120</v>
      </c>
      <c r="G39" s="63">
        <f t="shared" si="0"/>
        <v>12566.4</v>
      </c>
      <c r="H39" s="69"/>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c r="BM39" s="64"/>
      <c r="BN39" s="64"/>
      <c r="BO39" s="64"/>
      <c r="BP39" s="64"/>
      <c r="BQ39" s="64"/>
      <c r="BR39" s="64"/>
      <c r="BS39" s="64"/>
      <c r="BT39" s="64"/>
      <c r="BU39" s="64"/>
      <c r="BV39" s="64"/>
      <c r="BW39" s="64"/>
      <c r="BX39" s="64"/>
      <c r="BY39" s="64"/>
      <c r="BZ39" s="64"/>
      <c r="CA39" s="64"/>
      <c r="CB39" s="64"/>
      <c r="CC39" s="64"/>
      <c r="CD39" s="64"/>
      <c r="CE39" s="64"/>
      <c r="CF39" s="64"/>
      <c r="CG39" s="64"/>
      <c r="CH39" s="64"/>
      <c r="CI39" s="64"/>
      <c r="CJ39" s="64"/>
      <c r="CK39" s="64"/>
      <c r="CL39" s="64"/>
      <c r="CM39" s="64"/>
      <c r="CN39" s="64"/>
      <c r="CO39" s="64"/>
      <c r="CP39" s="64"/>
      <c r="CQ39" s="64"/>
      <c r="CR39" s="64"/>
      <c r="CS39" s="64"/>
      <c r="CT39" s="64"/>
      <c r="CU39" s="64"/>
      <c r="CV39" s="64"/>
      <c r="CW39" s="64"/>
      <c r="CX39" s="64"/>
      <c r="CY39" s="64"/>
      <c r="CZ39" s="64"/>
      <c r="DA39" s="64"/>
      <c r="DB39" s="64"/>
      <c r="DC39" s="64"/>
      <c r="DD39" s="64"/>
      <c r="DE39" s="64"/>
      <c r="DF39" s="64"/>
      <c r="DG39" s="64"/>
      <c r="DH39" s="64"/>
      <c r="DI39" s="64"/>
      <c r="DJ39" s="64"/>
      <c r="DK39" s="64"/>
      <c r="DL39" s="64"/>
      <c r="DM39" s="64"/>
      <c r="DN39" s="64"/>
      <c r="DO39" s="64"/>
      <c r="DP39" s="64"/>
      <c r="DQ39" s="64"/>
      <c r="DR39" s="64"/>
      <c r="DS39" s="64"/>
      <c r="DT39" s="64"/>
      <c r="DU39" s="64"/>
      <c r="DV39" s="64"/>
      <c r="DW39" s="64"/>
      <c r="DX39" s="64"/>
      <c r="DY39" s="64"/>
      <c r="DZ39" s="64"/>
      <c r="EA39" s="64"/>
      <c r="EB39" s="64"/>
      <c r="EC39" s="64"/>
      <c r="ED39" s="64"/>
      <c r="EE39" s="64"/>
      <c r="EF39" s="64"/>
      <c r="EG39" s="64"/>
      <c r="EH39" s="64"/>
      <c r="EI39" s="64"/>
      <c r="EJ39" s="64"/>
      <c r="EK39" s="64"/>
      <c r="EL39" s="64"/>
      <c r="EM39" s="64"/>
      <c r="EN39" s="64"/>
      <c r="EO39" s="64"/>
      <c r="EP39" s="64"/>
      <c r="EQ39" s="64"/>
      <c r="ER39" s="64"/>
      <c r="ES39" s="6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64"/>
      <c r="HH39" s="64"/>
      <c r="HI39" s="64"/>
      <c r="HJ39" s="64"/>
      <c r="HK39" s="64"/>
      <c r="HL39" s="64"/>
      <c r="HM39" s="64"/>
      <c r="HN39" s="64"/>
      <c r="HO39" s="64"/>
      <c r="HP39" s="64"/>
      <c r="HQ39" s="64"/>
      <c r="HR39" s="64"/>
      <c r="HS39" s="64"/>
      <c r="HT39" s="64"/>
      <c r="HU39" s="64"/>
      <c r="HV39" s="64"/>
      <c r="HW39" s="64"/>
      <c r="HX39" s="64"/>
      <c r="HY39" s="64"/>
      <c r="HZ39" s="64"/>
      <c r="IA39" s="64"/>
      <c r="IB39" s="64"/>
      <c r="IC39" s="64"/>
      <c r="ID39" s="64"/>
      <c r="IE39" s="64"/>
      <c r="IF39" s="64"/>
      <c r="IG39" s="64"/>
      <c r="IH39" s="64"/>
      <c r="II39" s="64"/>
      <c r="IJ39" s="64"/>
      <c r="IK39" s="64"/>
      <c r="IL39" s="64"/>
      <c r="IM39" s="64"/>
      <c r="IN39" s="64"/>
      <c r="IO39" s="64"/>
      <c r="IP39" s="64"/>
      <c r="IQ39" s="64"/>
      <c r="IR39" s="64"/>
      <c r="IS39" s="64"/>
      <c r="IT39" s="64"/>
      <c r="IU39" s="64"/>
      <c r="IV39" s="64"/>
      <c r="IW39" s="64"/>
      <c r="IX39" s="64"/>
    </row>
    <row r="40" spans="1:258" ht="20" customHeight="1" x14ac:dyDescent="0.25">
      <c r="A40" s="6"/>
      <c r="B40" s="25"/>
      <c r="C40" s="25"/>
      <c r="D40" s="25"/>
      <c r="E40" s="26"/>
      <c r="F40" s="12" t="s">
        <v>96</v>
      </c>
      <c r="G40" s="27">
        <f>SUM(G6:G39)</f>
        <v>171746.4</v>
      </c>
      <c r="H40" s="28"/>
    </row>
    <row r="41" spans="1:258" ht="20" customHeight="1" x14ac:dyDescent="0.25">
      <c r="A41" s="6"/>
      <c r="B41" s="25"/>
      <c r="C41" s="25"/>
      <c r="D41" s="25"/>
      <c r="E41" s="26"/>
      <c r="F41" s="12" t="s">
        <v>176</v>
      </c>
      <c r="G41" s="27">
        <f>SUM(G5:G39)*H41</f>
        <v>51523.92</v>
      </c>
      <c r="H41" s="24">
        <v>0.3</v>
      </c>
    </row>
    <row r="42" spans="1:258" ht="20" customHeight="1" x14ac:dyDescent="0.25">
      <c r="A42" s="6"/>
      <c r="B42" s="25"/>
      <c r="C42" s="25"/>
      <c r="D42" s="25"/>
      <c r="E42" s="26"/>
      <c r="F42" s="12" t="s">
        <v>177</v>
      </c>
      <c r="G42" s="27">
        <f>G40-G41</f>
        <v>120222.48</v>
      </c>
      <c r="H42" s="29"/>
    </row>
    <row r="43" spans="1:258" ht="18" customHeight="1" x14ac:dyDescent="0.25">
      <c r="A43" s="6"/>
      <c r="B43" s="9"/>
      <c r="C43" s="9"/>
      <c r="D43" s="9"/>
      <c r="E43" s="9"/>
      <c r="F43" s="87" t="s">
        <v>178</v>
      </c>
      <c r="G43" s="88">
        <f>G42*0.2</f>
        <v>24044.495999999999</v>
      </c>
      <c r="H43" s="10"/>
    </row>
    <row r="44" spans="1:258" ht="18" customHeight="1" x14ac:dyDescent="0.2">
      <c r="A44" s="6"/>
      <c r="B44" s="9"/>
      <c r="C44" s="9"/>
      <c r="D44" s="9"/>
      <c r="E44" s="9"/>
      <c r="F44" s="79"/>
      <c r="G44" s="78"/>
      <c r="H44" s="10"/>
    </row>
    <row r="45" spans="1:258" ht="18" customHeight="1" x14ac:dyDescent="0.2">
      <c r="A45" s="6"/>
      <c r="B45" s="32"/>
      <c r="C45" s="32"/>
      <c r="D45" s="32"/>
      <c r="E45" s="9"/>
      <c r="F45" s="9"/>
      <c r="G45" s="9"/>
      <c r="H45" s="10"/>
    </row>
    <row r="46" spans="1:258" ht="27" customHeight="1" x14ac:dyDescent="0.2">
      <c r="A46" s="72"/>
      <c r="B46" s="76" t="s">
        <v>174</v>
      </c>
      <c r="C46" s="76"/>
      <c r="D46" s="76"/>
      <c r="E46" s="76" t="s">
        <v>175</v>
      </c>
      <c r="F46" s="73"/>
      <c r="G46" s="73"/>
      <c r="H46" s="74"/>
    </row>
    <row r="47" spans="1:258" ht="18" hidden="1" customHeight="1" outlineLevel="1" x14ac:dyDescent="0.2">
      <c r="A47" s="6"/>
      <c r="B47" s="32" t="s">
        <v>71</v>
      </c>
      <c r="C47" s="32"/>
      <c r="D47" s="32"/>
      <c r="E47" s="32">
        <v>16</v>
      </c>
      <c r="F47" s="9"/>
      <c r="G47" s="9"/>
      <c r="H47" s="10"/>
    </row>
    <row r="48" spans="1:258" ht="18" hidden="1" customHeight="1" outlineLevel="1" x14ac:dyDescent="0.2">
      <c r="A48" s="6"/>
      <c r="B48" s="32" t="s">
        <v>72</v>
      </c>
      <c r="C48" s="32"/>
      <c r="D48" s="32"/>
      <c r="E48" s="32">
        <v>8</v>
      </c>
      <c r="F48" s="9"/>
      <c r="G48" s="9"/>
      <c r="H48" s="10"/>
    </row>
    <row r="49" spans="1:8" ht="18" hidden="1" customHeight="1" outlineLevel="1" x14ac:dyDescent="0.2">
      <c r="A49" s="6"/>
      <c r="B49" s="32" t="s">
        <v>73</v>
      </c>
      <c r="C49" s="32"/>
      <c r="D49" s="32"/>
      <c r="E49" s="58">
        <v>20</v>
      </c>
      <c r="F49" s="9"/>
      <c r="G49" s="9"/>
      <c r="H49" s="10"/>
    </row>
    <row r="50" spans="1:8" ht="18" hidden="1" customHeight="1" outlineLevel="1" x14ac:dyDescent="0.2">
      <c r="A50" s="6"/>
      <c r="B50" s="32" t="s">
        <v>74</v>
      </c>
      <c r="C50" s="32"/>
      <c r="D50" s="32"/>
      <c r="E50" s="58">
        <v>10</v>
      </c>
      <c r="F50" s="9"/>
      <c r="G50" s="9"/>
      <c r="H50" s="10"/>
    </row>
    <row r="51" spans="1:8" ht="18" hidden="1" customHeight="1" outlineLevel="1" x14ac:dyDescent="0.2">
      <c r="A51" s="6"/>
      <c r="B51" s="32" t="s">
        <v>75</v>
      </c>
      <c r="C51" s="32"/>
      <c r="D51" s="32"/>
      <c r="E51" s="32">
        <v>10</v>
      </c>
      <c r="F51" s="9"/>
      <c r="G51" s="9"/>
      <c r="H51" s="10"/>
    </row>
    <row r="52" spans="1:8" ht="18" hidden="1" customHeight="1" outlineLevel="1" x14ac:dyDescent="0.2">
      <c r="A52" s="6"/>
      <c r="B52" s="32" t="s">
        <v>76</v>
      </c>
      <c r="C52" s="32"/>
      <c r="D52" s="32"/>
      <c r="E52" s="32">
        <v>12</v>
      </c>
      <c r="F52" s="9"/>
      <c r="G52" s="9"/>
      <c r="H52" s="10"/>
    </row>
    <row r="53" spans="1:8" ht="18" hidden="1" customHeight="1" outlineLevel="1" x14ac:dyDescent="0.2">
      <c r="A53" s="6"/>
      <c r="B53" s="32" t="s">
        <v>77</v>
      </c>
      <c r="C53" s="32"/>
      <c r="D53" s="32"/>
      <c r="E53" s="32">
        <v>24</v>
      </c>
      <c r="F53" s="9"/>
      <c r="G53" s="9"/>
      <c r="H53" s="10"/>
    </row>
    <row r="54" spans="1:8" ht="18" hidden="1" customHeight="1" outlineLevel="1" x14ac:dyDescent="0.2">
      <c r="A54" s="6"/>
      <c r="B54" s="32" t="s">
        <v>78</v>
      </c>
      <c r="C54" s="32"/>
      <c r="D54" s="32"/>
      <c r="E54" s="32">
        <v>16</v>
      </c>
      <c r="F54" s="9"/>
      <c r="G54" s="9"/>
      <c r="H54" s="10"/>
    </row>
    <row r="55" spans="1:8" ht="18" hidden="1" customHeight="1" outlineLevel="1" x14ac:dyDescent="0.2">
      <c r="A55" s="6"/>
      <c r="B55" s="32" t="s">
        <v>79</v>
      </c>
      <c r="C55" s="32"/>
      <c r="D55" s="32"/>
      <c r="E55" s="32">
        <v>12</v>
      </c>
      <c r="F55" s="9"/>
      <c r="G55" s="9"/>
      <c r="H55" s="10"/>
    </row>
    <row r="56" spans="1:8" ht="18" hidden="1" customHeight="1" outlineLevel="1" x14ac:dyDescent="0.2">
      <c r="A56" s="6"/>
      <c r="B56" s="32" t="s">
        <v>80</v>
      </c>
      <c r="C56" s="32"/>
      <c r="D56" s="32"/>
      <c r="E56" s="32">
        <v>12</v>
      </c>
      <c r="F56" s="9"/>
      <c r="G56" s="9"/>
      <c r="H56" s="10"/>
    </row>
    <row r="57" spans="1:8" ht="18" hidden="1" customHeight="1" outlineLevel="1" x14ac:dyDescent="0.2">
      <c r="A57" s="6"/>
      <c r="B57" s="32" t="s">
        <v>81</v>
      </c>
      <c r="C57" s="32"/>
      <c r="D57" s="32"/>
      <c r="E57" s="32">
        <v>12</v>
      </c>
      <c r="F57" s="9"/>
      <c r="G57" s="9"/>
      <c r="H57" s="10"/>
    </row>
    <row r="58" spans="1:8" ht="18" hidden="1" customHeight="1" outlineLevel="1" x14ac:dyDescent="0.2">
      <c r="A58" s="6"/>
      <c r="B58" s="32" t="s">
        <v>82</v>
      </c>
      <c r="C58" s="32"/>
      <c r="D58" s="32"/>
      <c r="E58" s="32">
        <v>16</v>
      </c>
      <c r="F58" s="9"/>
      <c r="G58" s="9"/>
      <c r="H58" s="10"/>
    </row>
    <row r="59" spans="1:8" ht="18" hidden="1" customHeight="1" outlineLevel="1" x14ac:dyDescent="0.2">
      <c r="A59" s="6"/>
      <c r="B59" s="32" t="s">
        <v>83</v>
      </c>
      <c r="C59" s="32"/>
      <c r="D59" s="32"/>
      <c r="E59" s="32">
        <v>16</v>
      </c>
      <c r="F59" s="9"/>
      <c r="G59" s="9"/>
      <c r="H59" s="10"/>
    </row>
    <row r="60" spans="1:8" ht="18" hidden="1" customHeight="1" outlineLevel="1" x14ac:dyDescent="0.2">
      <c r="A60" s="6"/>
      <c r="B60" s="32" t="s">
        <v>84</v>
      </c>
      <c r="C60" s="32"/>
      <c r="D60" s="32"/>
      <c r="E60" s="32">
        <v>24</v>
      </c>
      <c r="F60" s="9"/>
      <c r="G60" s="9"/>
      <c r="H60" s="10"/>
    </row>
    <row r="61" spans="1:8" ht="18" hidden="1" customHeight="1" outlineLevel="1" x14ac:dyDescent="0.2">
      <c r="A61" s="6"/>
      <c r="B61" s="32" t="s">
        <v>85</v>
      </c>
      <c r="C61" s="32"/>
      <c r="D61" s="32"/>
      <c r="E61" s="32">
        <v>16</v>
      </c>
      <c r="F61" s="9"/>
      <c r="G61" s="9"/>
      <c r="H61" s="10"/>
    </row>
    <row r="62" spans="1:8" ht="18" hidden="1" customHeight="1" outlineLevel="1" x14ac:dyDescent="0.2">
      <c r="A62" s="6"/>
      <c r="B62" s="32" t="s">
        <v>86</v>
      </c>
      <c r="C62" s="32"/>
      <c r="D62" s="32"/>
      <c r="E62" s="32">
        <v>20</v>
      </c>
      <c r="F62" s="9"/>
      <c r="G62" s="9"/>
      <c r="H62" s="10"/>
    </row>
    <row r="63" spans="1:8" ht="18" hidden="1" customHeight="1" outlineLevel="1" x14ac:dyDescent="0.2">
      <c r="A63" s="6"/>
      <c r="B63" s="32" t="s">
        <v>87</v>
      </c>
      <c r="C63" s="32"/>
      <c r="D63" s="32"/>
      <c r="E63" s="32">
        <v>20</v>
      </c>
      <c r="F63" s="9"/>
      <c r="G63" s="9"/>
      <c r="H63" s="10"/>
    </row>
    <row r="64" spans="1:8" ht="18" hidden="1" customHeight="1" outlineLevel="1" x14ac:dyDescent="0.2">
      <c r="A64" s="6"/>
      <c r="B64" s="32" t="s">
        <v>88</v>
      </c>
      <c r="C64" s="32"/>
      <c r="D64" s="32"/>
      <c r="E64" s="32">
        <v>16</v>
      </c>
      <c r="F64" s="9"/>
      <c r="G64" s="9"/>
      <c r="H64" s="10"/>
    </row>
    <row r="65" spans="1:8" ht="18" hidden="1" customHeight="1" outlineLevel="1" x14ac:dyDescent="0.2">
      <c r="A65" s="6"/>
      <c r="B65" s="32" t="s">
        <v>89</v>
      </c>
      <c r="C65" s="32"/>
      <c r="D65" s="32"/>
      <c r="E65" s="32">
        <v>8</v>
      </c>
      <c r="F65" s="9"/>
      <c r="G65" s="9"/>
      <c r="H65" s="10"/>
    </row>
    <row r="66" spans="1:8" ht="18" hidden="1" customHeight="1" outlineLevel="1" x14ac:dyDescent="0.2">
      <c r="A66" s="6"/>
      <c r="B66" s="32" t="s">
        <v>90</v>
      </c>
      <c r="C66" s="32"/>
      <c r="D66" s="32"/>
      <c r="E66" s="32">
        <v>12</v>
      </c>
      <c r="F66" s="9"/>
      <c r="G66" s="9"/>
      <c r="H66" s="10"/>
    </row>
    <row r="67" spans="1:8" ht="16" hidden="1" customHeight="1" outlineLevel="1" x14ac:dyDescent="0.2">
      <c r="A67" s="6"/>
      <c r="B67" s="32" t="s">
        <v>91</v>
      </c>
      <c r="C67" s="32"/>
      <c r="D67" s="32"/>
      <c r="E67" s="32">
        <v>16</v>
      </c>
      <c r="F67" s="9"/>
      <c r="G67" s="9"/>
      <c r="H67" s="10"/>
    </row>
    <row r="68" spans="1:8" ht="16" hidden="1" outlineLevel="1" x14ac:dyDescent="0.2">
      <c r="A68" s="6"/>
      <c r="B68" s="32" t="s">
        <v>94</v>
      </c>
      <c r="C68" s="32"/>
      <c r="D68" s="32"/>
      <c r="E68" s="32">
        <v>20</v>
      </c>
      <c r="F68" s="9"/>
      <c r="G68" s="9"/>
      <c r="H68" s="10"/>
    </row>
    <row r="69" spans="1:8" ht="16" hidden="1" outlineLevel="1" x14ac:dyDescent="0.2">
      <c r="A69" s="6"/>
      <c r="B69" s="32" t="s">
        <v>95</v>
      </c>
      <c r="C69" s="32"/>
      <c r="D69" s="32"/>
      <c r="E69" s="32">
        <v>24</v>
      </c>
      <c r="F69" s="9"/>
      <c r="G69" s="9"/>
      <c r="H69" s="10"/>
    </row>
    <row r="70" spans="1:8" ht="18" customHeight="1" collapsed="1" x14ac:dyDescent="0.2">
      <c r="A70" s="6"/>
      <c r="C70" s="30" t="s">
        <v>96</v>
      </c>
      <c r="D70" s="30"/>
      <c r="E70" s="30">
        <f>SUM(E47:E69)</f>
        <v>360</v>
      </c>
      <c r="F70" s="9"/>
      <c r="G70" s="9"/>
      <c r="H70" s="10"/>
    </row>
    <row r="71" spans="1:8" ht="18.5" customHeight="1" x14ac:dyDescent="0.2">
      <c r="A71" s="41"/>
      <c r="B71" s="42"/>
      <c r="C71" s="70" t="s">
        <v>155</v>
      </c>
      <c r="D71" s="70"/>
      <c r="E71" s="71">
        <f>AVERAGE(E47:E69)</f>
        <v>15.652173913043478</v>
      </c>
      <c r="F71" s="42"/>
      <c r="G71" s="42"/>
      <c r="H71" s="43"/>
    </row>
    <row r="74" spans="1:8" ht="32" customHeight="1" x14ac:dyDescent="0.2">
      <c r="A74" s="75"/>
      <c r="B74" s="76" t="s">
        <v>172</v>
      </c>
      <c r="C74" s="76"/>
      <c r="D74" s="76"/>
      <c r="E74" s="76" t="s">
        <v>45</v>
      </c>
      <c r="F74" s="76" t="s">
        <v>46</v>
      </c>
      <c r="G74" s="76" t="s">
        <v>47</v>
      </c>
      <c r="H74" s="76" t="s">
        <v>48</v>
      </c>
    </row>
    <row r="75" spans="1:8" ht="18" hidden="1" customHeight="1" outlineLevel="1" x14ac:dyDescent="0.2">
      <c r="A75" s="6"/>
      <c r="B75" s="32" t="s">
        <v>49</v>
      </c>
      <c r="C75" s="32"/>
      <c r="D75" s="32"/>
      <c r="E75" s="33">
        <v>12</v>
      </c>
      <c r="F75" s="34">
        <v>350</v>
      </c>
      <c r="G75" s="34">
        <f>SUM(E75*F75)</f>
        <v>4200</v>
      </c>
      <c r="H75" s="35" t="s">
        <v>50</v>
      </c>
    </row>
    <row r="76" spans="1:8" ht="18" hidden="1" customHeight="1" outlineLevel="1" x14ac:dyDescent="0.2">
      <c r="A76" s="6"/>
      <c r="B76" s="32" t="s">
        <v>132</v>
      </c>
      <c r="C76" s="32"/>
      <c r="D76" s="32"/>
      <c r="E76" s="33">
        <v>12</v>
      </c>
      <c r="F76" s="34">
        <v>50</v>
      </c>
      <c r="G76" s="34">
        <f t="shared" ref="G76:G78" si="1">SUM(E76*F76)</f>
        <v>600</v>
      </c>
      <c r="H76" s="35" t="s">
        <v>51</v>
      </c>
    </row>
    <row r="77" spans="1:8" ht="18" hidden="1" customHeight="1" outlineLevel="1" x14ac:dyDescent="0.2">
      <c r="A77" s="6"/>
      <c r="B77" s="32" t="s">
        <v>52</v>
      </c>
      <c r="C77" s="32"/>
      <c r="D77" s="32"/>
      <c r="E77" s="33">
        <v>6</v>
      </c>
      <c r="F77" s="34">
        <v>50</v>
      </c>
      <c r="G77" s="34">
        <f t="shared" si="1"/>
        <v>300</v>
      </c>
      <c r="H77" s="35" t="s">
        <v>133</v>
      </c>
    </row>
    <row r="78" spans="1:8" ht="18" hidden="1" customHeight="1" outlineLevel="1" x14ac:dyDescent="0.2">
      <c r="A78" s="6"/>
      <c r="B78" s="32" t="s">
        <v>53</v>
      </c>
      <c r="C78" s="32"/>
      <c r="D78" s="32"/>
      <c r="E78" s="33">
        <v>12</v>
      </c>
      <c r="F78" s="34">
        <v>40</v>
      </c>
      <c r="G78" s="34">
        <f t="shared" si="1"/>
        <v>480</v>
      </c>
      <c r="H78" s="35" t="s">
        <v>54</v>
      </c>
    </row>
    <row r="79" spans="1:8" ht="18" customHeight="1" collapsed="1" x14ac:dyDescent="0.2">
      <c r="A79" s="6"/>
      <c r="B79" s="32"/>
      <c r="C79" s="32"/>
      <c r="D79" s="32"/>
      <c r="E79" s="40" t="s">
        <v>96</v>
      </c>
      <c r="F79" s="31">
        <f>SUM(F75:F78)</f>
        <v>490</v>
      </c>
      <c r="G79" s="31">
        <f>SUM(G75:G78)</f>
        <v>5580</v>
      </c>
      <c r="H79" s="35"/>
    </row>
    <row r="80" spans="1:8" ht="18" customHeight="1" x14ac:dyDescent="0.2">
      <c r="A80" s="6"/>
      <c r="B80" s="9"/>
      <c r="C80" s="9"/>
      <c r="D80" s="9"/>
      <c r="E80" s="9"/>
      <c r="H80" s="10"/>
    </row>
    <row r="81" spans="1:8" ht="23" customHeight="1" x14ac:dyDescent="0.2">
      <c r="A81" s="75"/>
      <c r="B81" s="76" t="s">
        <v>185</v>
      </c>
      <c r="C81" s="76"/>
      <c r="D81" s="76"/>
      <c r="E81" s="77"/>
      <c r="F81" s="76" t="s">
        <v>46</v>
      </c>
      <c r="G81" s="76" t="s">
        <v>47</v>
      </c>
      <c r="H81" s="76" t="s">
        <v>48</v>
      </c>
    </row>
    <row r="82" spans="1:8" ht="18" hidden="1" customHeight="1" outlineLevel="1" x14ac:dyDescent="0.2">
      <c r="A82" s="6"/>
      <c r="B82" s="32" t="s">
        <v>55</v>
      </c>
      <c r="C82" s="32"/>
      <c r="D82" s="32"/>
      <c r="E82" s="33">
        <v>1</v>
      </c>
      <c r="F82" s="34">
        <f>SUM(G40*0.1)/12</f>
        <v>1431.22</v>
      </c>
      <c r="G82" s="34">
        <f>SUM(E82*F82)*12</f>
        <v>17174.64</v>
      </c>
      <c r="H82" s="35" t="s">
        <v>56</v>
      </c>
    </row>
    <row r="83" spans="1:8" ht="18" hidden="1" customHeight="1" outlineLevel="1" x14ac:dyDescent="0.2">
      <c r="A83" s="6"/>
      <c r="B83" s="32" t="s">
        <v>57</v>
      </c>
      <c r="C83" s="32"/>
      <c r="D83" s="32"/>
      <c r="E83" s="33">
        <v>1</v>
      </c>
      <c r="F83" s="34">
        <f>SUM(G40*0.225)/12</f>
        <v>3220.2450000000003</v>
      </c>
      <c r="G83" s="34">
        <f>SUM(E83*F83)*12</f>
        <v>38642.94</v>
      </c>
      <c r="H83" s="35" t="s">
        <v>56</v>
      </c>
    </row>
    <row r="84" spans="1:8" ht="18" hidden="1" customHeight="1" outlineLevel="1" x14ac:dyDescent="0.2">
      <c r="A84" s="6"/>
      <c r="B84" s="32" t="s">
        <v>58</v>
      </c>
      <c r="C84" s="32"/>
      <c r="D84" s="32"/>
      <c r="E84" s="33">
        <v>1</v>
      </c>
      <c r="F84" s="34">
        <f>SUM(G40*0.25)/12</f>
        <v>3578.0499999999997</v>
      </c>
      <c r="G84" s="34">
        <f>SUM(E84*F84)*12</f>
        <v>42936.6</v>
      </c>
      <c r="H84" s="35" t="s">
        <v>56</v>
      </c>
    </row>
    <row r="85" spans="1:8" ht="18" hidden="1" customHeight="1" outlineLevel="1" x14ac:dyDescent="0.2">
      <c r="A85" s="6"/>
      <c r="B85" s="9"/>
      <c r="C85" s="9"/>
      <c r="D85" s="9"/>
      <c r="E85" s="9"/>
      <c r="F85" s="9"/>
      <c r="G85" s="9"/>
      <c r="H85" s="10"/>
    </row>
    <row r="86" spans="1:8" ht="18" hidden="1" customHeight="1" outlineLevel="1" x14ac:dyDescent="0.2">
      <c r="A86" s="36" t="s">
        <v>59</v>
      </c>
      <c r="B86" s="32" t="s">
        <v>60</v>
      </c>
      <c r="C86" s="32"/>
      <c r="D86" s="32"/>
      <c r="E86" s="9"/>
      <c r="F86" s="9"/>
      <c r="G86" s="9"/>
      <c r="H86" s="10"/>
    </row>
    <row r="87" spans="1:8" ht="18" hidden="1" customHeight="1" outlineLevel="1" x14ac:dyDescent="0.2">
      <c r="A87" s="36" t="s">
        <v>61</v>
      </c>
      <c r="B87" s="32" t="s">
        <v>62</v>
      </c>
      <c r="C87" s="32"/>
      <c r="D87" s="32"/>
      <c r="E87" s="9"/>
      <c r="F87" s="9"/>
      <c r="G87" s="9"/>
      <c r="H87" s="10"/>
    </row>
    <row r="88" spans="1:8" ht="18" hidden="1" customHeight="1" outlineLevel="1" x14ac:dyDescent="0.2">
      <c r="A88" s="36" t="s">
        <v>63</v>
      </c>
      <c r="B88" s="32" t="s">
        <v>64</v>
      </c>
      <c r="C88" s="32"/>
      <c r="D88" s="32"/>
      <c r="E88" s="9"/>
      <c r="F88" s="9"/>
      <c r="G88" s="9"/>
      <c r="H88" s="10"/>
    </row>
    <row r="89" spans="1:8" ht="18" hidden="1" customHeight="1" outlineLevel="1" x14ac:dyDescent="0.2">
      <c r="A89" s="36" t="s">
        <v>65</v>
      </c>
      <c r="B89" s="32" t="s">
        <v>125</v>
      </c>
      <c r="C89" s="32"/>
      <c r="D89" s="32"/>
      <c r="E89" s="9"/>
      <c r="F89" s="9"/>
      <c r="G89" s="9"/>
      <c r="H89" s="10"/>
    </row>
    <row r="90" spans="1:8" ht="18" hidden="1" customHeight="1" outlineLevel="1" x14ac:dyDescent="0.2">
      <c r="A90" s="36" t="s">
        <v>66</v>
      </c>
      <c r="B90" s="32" t="s">
        <v>67</v>
      </c>
      <c r="C90" s="32"/>
      <c r="D90" s="32"/>
      <c r="E90" s="9"/>
      <c r="F90" s="9"/>
      <c r="G90" s="9"/>
      <c r="H90" s="10"/>
    </row>
    <row r="91" spans="1:8" ht="18" hidden="1" customHeight="1" outlineLevel="1" x14ac:dyDescent="0.2">
      <c r="A91" s="36" t="s">
        <v>68</v>
      </c>
      <c r="B91" s="32" t="s">
        <v>69</v>
      </c>
      <c r="C91" s="32"/>
      <c r="D91" s="32"/>
      <c r="E91" s="9"/>
      <c r="F91" s="9"/>
      <c r="G91" s="9"/>
      <c r="H91" s="10"/>
    </row>
    <row r="92" spans="1:8" ht="18" customHeight="1" collapsed="1" x14ac:dyDescent="0.2">
      <c r="A92" s="6"/>
      <c r="B92" s="32"/>
      <c r="C92" s="32"/>
      <c r="D92" s="32"/>
      <c r="E92" s="9"/>
      <c r="F92" s="9"/>
      <c r="G92" s="9"/>
      <c r="H92" s="10"/>
    </row>
  </sheetData>
  <hyperlinks>
    <hyperlink ref="H9" r:id="rId1" display="starter platform, AWS setup, load balancing/failover also setup staging and testing servers on terminal.com or ChunkHost" xr:uid="{00000000-0004-0000-0000-000000000000}"/>
  </hyperlinks>
  <pageMargins left="0.75" right="0.75" top="1" bottom="1" header="0.5" footer="0.5"/>
  <pageSetup orientation="portrait"/>
  <headerFooter>
    <oddFooter>&amp;L&amp;"Helvetica,Regular"&amp;12&amp;K000000	&amp;P</oddFooter>
  </headerFooter>
  <ignoredErrors>
    <ignoredError sqref="G40 F4"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32"/>
  <sheetViews>
    <sheetView showGridLines="0" workbookViewId="0">
      <selection activeCell="B22" sqref="B22"/>
    </sheetView>
  </sheetViews>
  <sheetFormatPr baseColWidth="10" defaultColWidth="8.125" defaultRowHeight="15" customHeight="1" x14ac:dyDescent="0.2"/>
  <cols>
    <col min="1" max="1" width="5.125" style="1" customWidth="1"/>
    <col min="2" max="2" width="33.125" style="1" customWidth="1"/>
    <col min="3" max="3" width="19.5" style="1" customWidth="1"/>
    <col min="4" max="4" width="19.625" style="1" customWidth="1"/>
    <col min="5" max="5" width="15.125" style="1" customWidth="1"/>
    <col min="6" max="6" width="45.25" style="1" customWidth="1"/>
    <col min="7" max="256" width="8.125" style="1" customWidth="1"/>
  </cols>
  <sheetData>
    <row r="1" spans="1:6" ht="86.25" customHeight="1" x14ac:dyDescent="0.2">
      <c r="A1" s="2"/>
      <c r="B1" s="3"/>
      <c r="C1" s="4"/>
      <c r="D1" s="4"/>
      <c r="E1" s="4"/>
      <c r="F1" s="5"/>
    </row>
    <row r="2" spans="1:6" ht="30" customHeight="1" x14ac:dyDescent="0.35">
      <c r="A2" s="6"/>
      <c r="B2" s="7" t="s">
        <v>97</v>
      </c>
      <c r="C2" s="8"/>
      <c r="D2" s="9"/>
      <c r="E2" s="9"/>
      <c r="F2" s="10"/>
    </row>
    <row r="3" spans="1:6" ht="20" customHeight="1" x14ac:dyDescent="0.25">
      <c r="A3" s="6"/>
      <c r="B3" s="11" t="s">
        <v>98</v>
      </c>
      <c r="C3" s="12" t="s">
        <v>1</v>
      </c>
      <c r="D3" s="13">
        <f>(D4/40)</f>
        <v>13.9</v>
      </c>
      <c r="E3" s="9"/>
      <c r="F3" s="10"/>
    </row>
    <row r="4" spans="1:6" ht="38" customHeight="1" x14ac:dyDescent="0.2">
      <c r="A4" s="6"/>
      <c r="B4" s="9"/>
      <c r="C4" s="14" t="s">
        <v>2</v>
      </c>
      <c r="D4" s="15">
        <f>SUM(C6:C18)</f>
        <v>556</v>
      </c>
      <c r="E4" s="9"/>
      <c r="F4" s="10"/>
    </row>
    <row r="5" spans="1:6" ht="21" customHeight="1" x14ac:dyDescent="0.25">
      <c r="A5" s="44"/>
      <c r="B5" s="16" t="s">
        <v>3</v>
      </c>
      <c r="C5" s="17" t="s">
        <v>4</v>
      </c>
      <c r="D5" s="17" t="s">
        <v>5</v>
      </c>
      <c r="E5" s="17" t="s">
        <v>99</v>
      </c>
      <c r="F5" s="16" t="s">
        <v>7</v>
      </c>
    </row>
    <row r="6" spans="1:6" ht="30" x14ac:dyDescent="0.2">
      <c r="A6" s="45"/>
      <c r="B6" s="46" t="s">
        <v>100</v>
      </c>
      <c r="C6" s="19">
        <v>120</v>
      </c>
      <c r="D6" s="20">
        <v>120</v>
      </c>
      <c r="E6" s="20">
        <f>SUM(C6*D6)</f>
        <v>14400</v>
      </c>
      <c r="F6" s="21" t="s">
        <v>101</v>
      </c>
    </row>
    <row r="7" spans="1:6" ht="30" x14ac:dyDescent="0.2">
      <c r="A7" s="45"/>
      <c r="B7" s="46" t="s">
        <v>173</v>
      </c>
      <c r="C7" s="19">
        <v>40</v>
      </c>
      <c r="D7" s="20">
        <v>120</v>
      </c>
      <c r="E7" s="20">
        <f>SUM(C7*D7)</f>
        <v>4800</v>
      </c>
      <c r="F7" s="21" t="s">
        <v>102</v>
      </c>
    </row>
    <row r="8" spans="1:6" ht="16" x14ac:dyDescent="0.2">
      <c r="A8" s="22">
        <v>3</v>
      </c>
      <c r="B8" s="18" t="s">
        <v>25</v>
      </c>
      <c r="C8" s="19">
        <v>40</v>
      </c>
      <c r="D8" s="20">
        <v>120</v>
      </c>
      <c r="E8" s="20">
        <f>SUM(C8*D8)</f>
        <v>4800</v>
      </c>
      <c r="F8" s="21" t="s">
        <v>26</v>
      </c>
    </row>
    <row r="9" spans="1:6" ht="30" x14ac:dyDescent="0.2">
      <c r="A9" s="22">
        <v>3</v>
      </c>
      <c r="B9" s="57" t="s">
        <v>126</v>
      </c>
      <c r="C9" s="19">
        <v>40</v>
      </c>
      <c r="D9" s="20">
        <v>120</v>
      </c>
      <c r="E9" s="20">
        <f>SUM(C9*D9)</f>
        <v>4800</v>
      </c>
      <c r="F9" s="21" t="s">
        <v>129</v>
      </c>
    </row>
    <row r="10" spans="1:6" ht="16" x14ac:dyDescent="0.2">
      <c r="A10" s="47"/>
      <c r="B10" s="46" t="s">
        <v>130</v>
      </c>
      <c r="C10" s="19">
        <f>C32</f>
        <v>56</v>
      </c>
      <c r="D10" s="20">
        <v>120</v>
      </c>
      <c r="E10" s="20">
        <f>C10*D10</f>
        <v>6720</v>
      </c>
      <c r="F10" s="21" t="s">
        <v>131</v>
      </c>
    </row>
    <row r="11" spans="1:6" ht="16" x14ac:dyDescent="0.2">
      <c r="A11" s="47"/>
      <c r="B11" s="46" t="s">
        <v>103</v>
      </c>
      <c r="C11" s="19" t="s">
        <v>104</v>
      </c>
      <c r="D11" s="20">
        <v>120</v>
      </c>
      <c r="E11" s="20"/>
      <c r="F11" s="21" t="s">
        <v>105</v>
      </c>
    </row>
    <row r="12" spans="1:6" ht="16" x14ac:dyDescent="0.2">
      <c r="A12" s="47"/>
      <c r="B12" s="46" t="s">
        <v>106</v>
      </c>
      <c r="C12" s="19">
        <v>60</v>
      </c>
      <c r="D12" s="20">
        <v>120</v>
      </c>
      <c r="E12" s="20">
        <f t="shared" ref="E12:E17" si="0">SUM(C12*D12)</f>
        <v>7200</v>
      </c>
      <c r="F12" s="21" t="s">
        <v>107</v>
      </c>
    </row>
    <row r="13" spans="1:6" ht="16" x14ac:dyDescent="0.2">
      <c r="A13" s="47"/>
      <c r="B13" s="18" t="s">
        <v>108</v>
      </c>
      <c r="C13" s="19">
        <v>40</v>
      </c>
      <c r="D13" s="20">
        <v>120</v>
      </c>
      <c r="E13" s="20">
        <f t="shared" si="0"/>
        <v>4800</v>
      </c>
      <c r="F13" s="21" t="s">
        <v>109</v>
      </c>
    </row>
    <row r="14" spans="1:6" ht="30" x14ac:dyDescent="0.2">
      <c r="A14" s="47"/>
      <c r="B14" s="18" t="s">
        <v>110</v>
      </c>
      <c r="C14" s="19">
        <v>40</v>
      </c>
      <c r="D14" s="20">
        <v>120</v>
      </c>
      <c r="E14" s="20">
        <f t="shared" si="0"/>
        <v>4800</v>
      </c>
      <c r="F14" s="21" t="s">
        <v>111</v>
      </c>
    </row>
    <row r="15" spans="1:6" ht="30" x14ac:dyDescent="0.2">
      <c r="A15" s="47"/>
      <c r="B15" s="46" t="s">
        <v>112</v>
      </c>
      <c r="C15" s="19">
        <v>60</v>
      </c>
      <c r="D15" s="20">
        <v>120</v>
      </c>
      <c r="E15" s="20">
        <f t="shared" si="0"/>
        <v>7200</v>
      </c>
      <c r="F15" s="21" t="s">
        <v>113</v>
      </c>
    </row>
    <row r="16" spans="1:6" ht="16" x14ac:dyDescent="0.2">
      <c r="A16" s="47"/>
      <c r="B16" s="46" t="s">
        <v>114</v>
      </c>
      <c r="C16" s="19">
        <v>40</v>
      </c>
      <c r="D16" s="20">
        <v>120</v>
      </c>
      <c r="E16" s="20">
        <f t="shared" si="0"/>
        <v>4800</v>
      </c>
      <c r="F16" s="21" t="s">
        <v>115</v>
      </c>
    </row>
    <row r="17" spans="1:6" ht="16" x14ac:dyDescent="0.2">
      <c r="A17" s="47"/>
      <c r="B17" s="46" t="s">
        <v>116</v>
      </c>
      <c r="C17" s="19">
        <v>20</v>
      </c>
      <c r="D17" s="20">
        <v>120</v>
      </c>
      <c r="E17" s="20">
        <f t="shared" si="0"/>
        <v>2400</v>
      </c>
      <c r="F17" s="48"/>
    </row>
    <row r="18" spans="1:6" ht="16" x14ac:dyDescent="0.2">
      <c r="A18" s="47"/>
      <c r="B18" s="46" t="s">
        <v>117</v>
      </c>
      <c r="C18" s="19" t="s">
        <v>104</v>
      </c>
      <c r="D18" s="20">
        <v>120</v>
      </c>
      <c r="E18" s="20"/>
      <c r="F18" s="48"/>
    </row>
    <row r="19" spans="1:6" ht="16" x14ac:dyDescent="0.2">
      <c r="A19" s="49"/>
      <c r="B19" s="50"/>
      <c r="C19" s="19">
        <v>0</v>
      </c>
      <c r="D19" s="20">
        <v>120</v>
      </c>
      <c r="E19" s="20">
        <f>SUM(C19*D19)</f>
        <v>0</v>
      </c>
      <c r="F19" s="21" t="s">
        <v>40</v>
      </c>
    </row>
    <row r="20" spans="1:6" ht="16" x14ac:dyDescent="0.2">
      <c r="A20" s="51"/>
      <c r="B20" s="46" t="s">
        <v>41</v>
      </c>
      <c r="C20" s="23">
        <f>D4*0.1</f>
        <v>55.6</v>
      </c>
      <c r="D20" s="20">
        <v>120</v>
      </c>
      <c r="E20" s="20">
        <f>SUM(C20*D20)</f>
        <v>6672</v>
      </c>
      <c r="F20" s="52"/>
    </row>
    <row r="21" spans="1:6" ht="18" customHeight="1" x14ac:dyDescent="0.2">
      <c r="A21" s="6"/>
      <c r="B21" s="9"/>
      <c r="C21" s="9"/>
      <c r="D21" s="9"/>
      <c r="E21" s="9"/>
      <c r="F21" s="24"/>
    </row>
    <row r="22" spans="1:6" ht="20" customHeight="1" x14ac:dyDescent="0.25">
      <c r="A22" s="6"/>
      <c r="B22" s="25"/>
      <c r="C22" s="26"/>
      <c r="D22" s="12" t="s">
        <v>118</v>
      </c>
      <c r="E22" s="27">
        <f>SUM(E6:E20)</f>
        <v>73392</v>
      </c>
      <c r="F22" s="28"/>
    </row>
    <row r="23" spans="1:6" ht="20" customHeight="1" x14ac:dyDescent="0.25">
      <c r="A23" s="6"/>
      <c r="B23" s="25"/>
      <c r="C23" s="26"/>
      <c r="D23" s="12" t="s">
        <v>42</v>
      </c>
      <c r="E23" s="27">
        <f>SUM(E5:E7)*F23</f>
        <v>5760</v>
      </c>
      <c r="F23" s="24">
        <v>0.3</v>
      </c>
    </row>
    <row r="24" spans="1:6" ht="20" customHeight="1" x14ac:dyDescent="0.25">
      <c r="A24" s="6"/>
      <c r="B24" s="25"/>
      <c r="C24" s="26"/>
      <c r="D24" s="12" t="s">
        <v>43</v>
      </c>
      <c r="E24" s="27">
        <f>E22-E23</f>
        <v>67632</v>
      </c>
      <c r="F24" s="29"/>
    </row>
    <row r="25" spans="1:6" ht="18" customHeight="1" x14ac:dyDescent="0.2">
      <c r="A25" s="6"/>
      <c r="B25" s="9"/>
      <c r="C25" s="9"/>
      <c r="D25" s="30" t="s">
        <v>44</v>
      </c>
      <c r="E25" s="31">
        <f>E24*0.2</f>
        <v>13526.400000000001</v>
      </c>
      <c r="F25" s="10"/>
    </row>
    <row r="26" spans="1:6" ht="18.5" customHeight="1" x14ac:dyDescent="0.2">
      <c r="A26" s="41"/>
      <c r="B26" s="53"/>
      <c r="C26" s="42"/>
      <c r="D26" s="42"/>
      <c r="E26" s="42"/>
      <c r="F26" s="43"/>
    </row>
    <row r="28" spans="1:6" ht="15" customHeight="1" x14ac:dyDescent="0.2">
      <c r="A28" s="37"/>
      <c r="B28" s="38" t="s">
        <v>70</v>
      </c>
      <c r="C28" s="39" t="s">
        <v>4</v>
      </c>
    </row>
    <row r="29" spans="1:6" ht="15" customHeight="1" x14ac:dyDescent="0.2">
      <c r="A29" s="6"/>
      <c r="B29" s="32" t="s">
        <v>89</v>
      </c>
      <c r="C29" s="32">
        <v>8</v>
      </c>
    </row>
    <row r="30" spans="1:6" ht="15" customHeight="1" x14ac:dyDescent="0.2">
      <c r="A30" s="6"/>
      <c r="B30" s="32" t="s">
        <v>92</v>
      </c>
      <c r="C30" s="32">
        <v>24</v>
      </c>
    </row>
    <row r="31" spans="1:6" ht="15" customHeight="1" x14ac:dyDescent="0.2">
      <c r="A31" s="6"/>
      <c r="B31" s="32" t="s">
        <v>93</v>
      </c>
      <c r="C31" s="32">
        <v>24</v>
      </c>
    </row>
    <row r="32" spans="1:6" ht="15" customHeight="1" x14ac:dyDescent="0.2">
      <c r="A32" s="6"/>
      <c r="B32" s="30" t="s">
        <v>96</v>
      </c>
      <c r="C32" s="40">
        <f>SUM(C29:C31)</f>
        <v>56</v>
      </c>
    </row>
  </sheetData>
  <pageMargins left="0.75" right="0.75" top="1" bottom="1" header="0.5" footer="0.5"/>
  <pageSetup orientation="portrait"/>
  <headerFooter>
    <oddFooter>&amp;L&amp;"Helvetica,Regular"&amp;12&amp;K000000	&amp;P</oddFooter>
  </headerFooter>
  <ignoredErrors>
    <ignoredError sqref="E22" emptyCellReference="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Phase II</vt:lpstr>
      <vt:lpstr>Phase 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McMahon</cp:lastModifiedBy>
  <dcterms:created xsi:type="dcterms:W3CDTF">2015-05-13T08:31:14Z</dcterms:created>
  <dcterms:modified xsi:type="dcterms:W3CDTF">2024-12-22T17:31:34Z</dcterms:modified>
</cp:coreProperties>
</file>