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3FA3BD8-9F34-43D5-88B8-23CA64B816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B30" i="1"/>
  <c r="B11" i="1"/>
  <c r="N16" i="1"/>
  <c r="N28" i="1" s="1"/>
  <c r="N17" i="1"/>
  <c r="N18" i="1"/>
  <c r="N19" i="1"/>
  <c r="N20" i="1"/>
  <c r="N22" i="1"/>
  <c r="N23" i="1"/>
  <c r="N25" i="1"/>
  <c r="N26" i="1"/>
  <c r="N27" i="1"/>
  <c r="C28" i="1"/>
  <c r="D28" i="1"/>
  <c r="E28" i="1"/>
  <c r="H28" i="1"/>
  <c r="I28" i="1"/>
  <c r="J28" i="1"/>
  <c r="K28" i="1"/>
  <c r="L28" i="1"/>
  <c r="M28" i="1"/>
  <c r="B28" i="1"/>
  <c r="N7" i="1"/>
  <c r="N8" i="1"/>
  <c r="N11" i="1" s="1"/>
  <c r="N9" i="1"/>
  <c r="N10" i="1"/>
  <c r="C11" i="1"/>
  <c r="D11" i="1"/>
  <c r="E11" i="1"/>
</calcChain>
</file>

<file path=xl/sharedStrings.xml><?xml version="1.0" encoding="utf-8"?>
<sst xmlns="http://schemas.openxmlformats.org/spreadsheetml/2006/main" count="52" uniqueCount="37">
  <si>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</si>
  <si>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</si>
  <si>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</si>
  <si>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</si>
  <si>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</si>
  <si>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</si>
  <si>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</si>
  <si>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</si>
  <si>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</si>
  <si>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</si>
  <si>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</si>
  <si>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</si>
  <si>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</si>
  <si>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</si>
  <si>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</si>
  <si>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Equity</t>
  </si>
  <si>
    <t>Youtube</t>
  </si>
  <si>
    <t>Real Estate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</si>
  <si>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</si>
  <si>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</si>
  <si>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</si>
  <si>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</si>
  <si>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</si>
  <si>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</si>
  <si>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</si>
  <si>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</si>
  <si>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</si>
  <si>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</si>
  <si>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</si>
  <si>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</t>
  </si>
  <si>
    <t>Vehicle maintenance</t>
  </si>
  <si>
    <t>Monthly Savings Target</t>
  </si>
  <si>
    <t>Personal Income, Expense Tracker</t>
  </si>
  <si>
    <t>Total</t>
  </si>
  <si>
    <t>Income</t>
  </si>
  <si>
    <t>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</si>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</sst>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8" formatCode="_ [$₹-4009]\ * #,##0.00_ ;_ [$₹-4009]\ * \-#,##0.00_ ;_ [$₹-4009]\ * &quot;-&quot;??_ ;_ @_ "/>
    <numFmt numFmtId="169" formatCode="&quot;₹&quot;\ #,##0.00"/>
    <numFmt numFmtId="172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2" fillId="6" borderId="0" xfId="0" applyFont="1" applyFill="1"/>
    <xf numFmtId="168" fontId="0" fillId="6" borderId="0" xfId="0" applyNumberFormat="1" applyFill="1"/>
    <xf numFmtId="169" fontId="0" fillId="0" borderId="0" xfId="0" applyNumberFormat="1"/>
    <xf numFmtId="172" fontId="0" fillId="0" borderId="0" xfId="1" applyNumberFormat="1" applyFont="1"/>
  </cellXfs>
  <cellStyles count="2">
    <cellStyle name="Comma" xfId="1" builtinId="3"/>
    <cellStyle name="Normal" xfId="0" builtinId="0"/>
  </cellStyles>
  <dxfs count="28"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637BD-4506-4B6D-B1DE-E87BC9AEF42F}" name="Income" displayName="Income" ref="A6:N11" totalsRowCount="1">
  <autoFilter ref="A6:N10" xr:uid="{A24637BD-4506-4B6D-B1DE-E87BC9AEF4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038CBBE-A46A-433C-922C-1D7A29066E42}" name="Item" totalsRowLabel="Total"/>
    <tableColumn id="2" xr3:uid="{279955BE-C95F-4C0E-B282-D66C0FB4FDC2}" name="Jan" totalsRowFunction="sum" dataDxfId="25" dataCellStyle="Comma"/>
    <tableColumn id="3" xr3:uid="{8C2CA5C7-7B60-495E-AD82-30254CC6CFDD}" name="Feb" totalsRowFunction="sum" dataDxfId="24" dataCellStyle="Comma"/>
    <tableColumn id="4" xr3:uid="{2E7E4996-0123-4E0A-AB19-5D96858BEF23}" name="Mar" totalsRowFunction="sum" dataDxfId="23" dataCellStyle="Comma"/>
    <tableColumn id="5" xr3:uid="{049D69C4-0929-4BE8-8F53-910D50C7FC8D}" name="Apr" totalsRowFunction="sum" dataDxfId="22" dataCellStyle="Comma"/>
    <tableColumn id="6" xr3:uid="{C7110F9D-326C-4400-A1C7-275F4BA801B3}" name="May" dataDxfId="21" dataCellStyle="Comma"/>
    <tableColumn id="7" xr3:uid="{180221F6-2370-48BF-9AF0-38530B802250}" name="Jun" dataDxfId="20" dataCellStyle="Comma"/>
    <tableColumn id="8" xr3:uid="{BC9B0DD5-43B0-4028-A23E-132AD61E832E}" name="Jul" dataDxfId="19" dataCellStyle="Comma"/>
    <tableColumn id="9" xr3:uid="{707F174E-D3D8-411F-A7D7-D5967D5F5677}" name="Aug" dataDxfId="18" dataCellStyle="Comma"/>
    <tableColumn id="10" xr3:uid="{9199ACA5-B350-44C6-8B71-AB3EB1052997}" name="Sep" dataDxfId="17" dataCellStyle="Comma"/>
    <tableColumn id="11" xr3:uid="{D3D441BB-4E01-404A-999A-F819AE849122}" name="Oct" dataDxfId="16" dataCellStyle="Comma"/>
    <tableColumn id="12" xr3:uid="{C2DBF18A-91FC-488B-A01C-F16288B3C127}" name="Nov" dataDxfId="15" dataCellStyle="Comma"/>
    <tableColumn id="13" xr3:uid="{66353449-8A00-4F76-AA4E-B77001B18A75}" name="Dec" dataDxfId="14" dataCellStyle="Comma"/>
    <tableColumn id="14" xr3:uid="{792BAFAB-1278-4FC4-ABCD-D59BFBA5A1F3}" name="Year To Date" totalsRowFunction="sum" dataDxfId="13" dataCellStyle="Comma">
      <calculatedColumnFormula>SUM(Income[[#This Row],[Jan]:[Dec]])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FE10C5-924A-4EDA-A4F5-19D05AD45CA1}" name="Table4" displayName="Table4" ref="A14:N28" totalsRowCount="1">
  <autoFilter ref="A14:N27" xr:uid="{1AFE10C5-924A-4EDA-A4F5-19D05AD45C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8462FDC2-5D31-4591-A18F-A9B5622CE9C4}" name="Item" totalsRowLabel="Total"/>
    <tableColumn id="2" xr3:uid="{F0DF88AA-0BD4-4486-9F72-B51B7374741B}" name="Jan" totalsRowFunction="sum" totalsRowDxfId="12" totalsRowCellStyle="Comma"/>
    <tableColumn id="3" xr3:uid="{0565DDDA-5958-4748-A3F8-0A31C0495891}" name="Feb" totalsRowFunction="sum" totalsRowDxfId="11" totalsRowCellStyle="Comma"/>
    <tableColumn id="4" xr3:uid="{6C1146EA-D28D-41AE-B4EA-9092473F7919}" name="Mar" totalsRowFunction="sum" totalsRowDxfId="10" totalsRowCellStyle="Comma"/>
    <tableColumn id="5" xr3:uid="{3E9E5CBA-6C21-4F1B-8323-DB979A0AB736}" name="Apr" totalsRowFunction="sum" totalsRowDxfId="9" totalsRowCellStyle="Comma"/>
    <tableColumn id="6" xr3:uid="{31376F98-B027-4A6A-AB27-1A44F8BF1A9B}" name="May" totalsRowDxfId="8" totalsRowCellStyle="Comma"/>
    <tableColumn id="7" xr3:uid="{586658E7-9594-49DE-AE9C-29D7EB3F26C5}" name="Jun" totalsRowDxfId="7" totalsRowCellStyle="Comma"/>
    <tableColumn id="8" xr3:uid="{3C803DAD-2D52-4451-AF80-79699F3F184D}" name="Jul" totalsRowFunction="sum" totalsRowDxfId="6" totalsRowCellStyle="Comma"/>
    <tableColumn id="9" xr3:uid="{0A4DFA33-41B6-416C-93FF-D5780DDB8920}" name="Aug" totalsRowFunction="sum" totalsRowDxfId="5" totalsRowCellStyle="Comma"/>
    <tableColumn id="10" xr3:uid="{0B43A7BA-35E7-4CA4-98C8-80E1DC9EA510}" name="Sep" totalsRowFunction="sum" totalsRowDxfId="4" totalsRowCellStyle="Comma"/>
    <tableColumn id="11" xr3:uid="{F72278DE-99A6-40A1-9DA8-A6ABCA7802B8}" name="Oct" totalsRowFunction="sum" totalsRowDxfId="3" totalsRowCellStyle="Comma"/>
    <tableColumn id="12" xr3:uid="{93460630-469E-4899-8DD2-A01ED03A256B}" name="Nov" totalsRowFunction="sum" totalsRowDxfId="2" totalsRowCellStyle="Comma"/>
    <tableColumn id="13" xr3:uid="{B94D130E-343C-4B16-9A72-7C06A3C9C5EF}" name="Dec" totalsRowFunction="sum" totalsRowDxfId="1" totalsRowCellStyle="Comma"/>
    <tableColumn id="14" xr3:uid="{7C95E40D-BC87-4E13-AD8A-C4A877D5649B}" name="Year To Date" totalsRowFunction="sum" dataDxfId="27" totalsRowDxfId="0" totalsRowCellStyle="Comma">
      <calculatedColumnFormula>SUM(Table4[[#This Row],[Jan]:[Dec]])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A4" workbookViewId="0">
      <selection activeCell="N31" sqref="N31"/>
    </sheetView>
  </sheetViews>
  <sheetFormatPr defaultRowHeight="15" x14ac:dyDescent="0.25"/>
  <cols>
    <col min="1" max="1" width="21.140625" customWidth="1"/>
    <col min="2" max="5" width="13.28515625" bestFit="1" customWidth="1"/>
    <col min="14" max="14" width="14.28515625" customWidth="1"/>
  </cols>
  <sheetData>
    <row r="1" spans="1:14" x14ac:dyDescent="0.25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3" t="s">
        <v>31</v>
      </c>
      <c r="B3" s="3"/>
      <c r="C3" s="3"/>
      <c r="D3" s="4">
        <v>300000</v>
      </c>
    </row>
    <row r="5" spans="1:14" x14ac:dyDescent="0.25">
      <c r="A5" s="5" t="s">
        <v>34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s="1" t="s">
        <v>13</v>
      </c>
    </row>
    <row r="7" spans="1:14" x14ac:dyDescent="0.25">
      <c r="A7" t="s">
        <v>14</v>
      </c>
      <c r="B7" s="11">
        <v>100000</v>
      </c>
      <c r="C7" s="11">
        <v>100000</v>
      </c>
      <c r="D7" s="11">
        <v>100000</v>
      </c>
      <c r="E7" s="11">
        <v>150000</v>
      </c>
      <c r="F7" s="11"/>
      <c r="G7" s="11"/>
      <c r="H7" s="11"/>
      <c r="I7" s="11"/>
      <c r="J7" s="11"/>
      <c r="K7" s="11"/>
      <c r="L7" s="11"/>
      <c r="M7" s="11"/>
      <c r="N7" s="11">
        <f>SUM(Income[[#This Row],[Jan]:[Dec]])</f>
        <v>450000</v>
      </c>
    </row>
    <row r="8" spans="1:14" x14ac:dyDescent="0.25">
      <c r="A8" t="s">
        <v>15</v>
      </c>
      <c r="B8" s="11">
        <v>100000</v>
      </c>
      <c r="C8" s="11">
        <v>140000</v>
      </c>
      <c r="D8" s="11">
        <v>150000</v>
      </c>
      <c r="E8" s="11">
        <v>140000</v>
      </c>
      <c r="F8" s="11"/>
      <c r="G8" s="11"/>
      <c r="H8" s="11"/>
      <c r="I8" s="11"/>
      <c r="J8" s="11"/>
      <c r="K8" s="11"/>
      <c r="L8" s="11"/>
      <c r="M8" s="11"/>
      <c r="N8" s="11">
        <f>SUM(Income[[#This Row],[Jan]:[Dec]])</f>
        <v>530000</v>
      </c>
    </row>
    <row r="9" spans="1:14" x14ac:dyDescent="0.25">
      <c r="A9" t="s">
        <v>16</v>
      </c>
      <c r="B9" s="11">
        <v>50000</v>
      </c>
      <c r="C9" s="11">
        <v>50000</v>
      </c>
      <c r="D9" s="11">
        <v>50000</v>
      </c>
      <c r="E9" s="11">
        <v>50000</v>
      </c>
      <c r="F9" s="11"/>
      <c r="G9" s="11"/>
      <c r="H9" s="11"/>
      <c r="I9" s="11"/>
      <c r="J9" s="11"/>
      <c r="K9" s="11"/>
      <c r="L9" s="11"/>
      <c r="M9" s="11"/>
      <c r="N9" s="11">
        <f>SUM(Income[[#This Row],[Jan]:[Dec]])</f>
        <v>200000</v>
      </c>
    </row>
    <row r="10" spans="1:14" x14ac:dyDescent="0.25">
      <c r="A10" t="s">
        <v>17</v>
      </c>
      <c r="B10" s="11">
        <v>80000</v>
      </c>
      <c r="C10" s="11">
        <v>80000</v>
      </c>
      <c r="D10" s="11">
        <v>80000</v>
      </c>
      <c r="E10" s="11">
        <v>80000</v>
      </c>
      <c r="F10" s="11"/>
      <c r="G10" s="11"/>
      <c r="H10" s="11"/>
      <c r="I10" s="11"/>
      <c r="J10" s="11"/>
      <c r="K10" s="11"/>
      <c r="L10" s="11"/>
      <c r="M10" s="11"/>
      <c r="N10" s="11">
        <f>SUM(Income[[#This Row],[Jan]:[Dec]])</f>
        <v>320000</v>
      </c>
    </row>
    <row r="11" spans="1:14" x14ac:dyDescent="0.25">
      <c r="A11" t="s">
        <v>33</v>
      </c>
      <c r="B11" s="11">
        <f>SUBTOTAL(109,Income[Jan])</f>
        <v>330000</v>
      </c>
      <c r="C11" s="11">
        <f>SUBTOTAL(109,Income[Feb])</f>
        <v>370000</v>
      </c>
      <c r="D11" s="11">
        <f>SUBTOTAL(109,Income[Mar])</f>
        <v>380000</v>
      </c>
      <c r="E11" s="11">
        <f>SUBTOTAL(109,Income[Apr])</f>
        <v>420000</v>
      </c>
      <c r="F11" s="11"/>
      <c r="G11" s="11"/>
      <c r="H11" s="11"/>
      <c r="I11" s="11"/>
      <c r="J11" s="11"/>
      <c r="K11" s="11"/>
      <c r="L11" s="11"/>
      <c r="M11" s="11"/>
      <c r="N11" s="11">
        <f>SUBTOTAL(109,Income[Year To Date])</f>
        <v>1500000</v>
      </c>
    </row>
    <row r="13" spans="1:14" x14ac:dyDescent="0.25">
      <c r="A13" s="6" t="s">
        <v>35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s="1" t="s">
        <v>13</v>
      </c>
    </row>
    <row r="15" spans="1:14" x14ac:dyDescent="0.25">
      <c r="A15" s="7" t="s">
        <v>18</v>
      </c>
    </row>
    <row r="16" spans="1:14" x14ac:dyDescent="0.25">
      <c r="A16" t="s">
        <v>19</v>
      </c>
      <c r="B16" s="11">
        <v>23000</v>
      </c>
      <c r="C16" s="11">
        <v>23000</v>
      </c>
      <c r="D16" s="11">
        <v>23000</v>
      </c>
      <c r="E16" s="11">
        <v>23000</v>
      </c>
      <c r="F16" s="11"/>
      <c r="G16" s="11"/>
      <c r="H16" s="11"/>
      <c r="I16" s="11"/>
      <c r="J16" s="11"/>
      <c r="K16" s="11"/>
      <c r="L16" s="11"/>
      <c r="M16" s="11"/>
      <c r="N16" s="11">
        <f>SUM(Table4[[#This Row],[Jan]:[Dec]])</f>
        <v>92000</v>
      </c>
    </row>
    <row r="17" spans="1:21" x14ac:dyDescent="0.25">
      <c r="A17" t="s">
        <v>20</v>
      </c>
      <c r="B17" s="11">
        <v>400</v>
      </c>
      <c r="C17" s="11">
        <v>400</v>
      </c>
      <c r="D17" s="11">
        <v>400</v>
      </c>
      <c r="E17" s="11">
        <v>400</v>
      </c>
      <c r="F17" s="11"/>
      <c r="G17" s="11"/>
      <c r="H17" s="11"/>
      <c r="I17" s="11"/>
      <c r="J17" s="11"/>
      <c r="K17" s="11"/>
      <c r="L17" s="11"/>
      <c r="M17" s="11"/>
      <c r="N17" s="11">
        <f>SUM(Table4[[#This Row],[Jan]:[Dec]])</f>
        <v>1600</v>
      </c>
    </row>
    <row r="18" spans="1:21" x14ac:dyDescent="0.25">
      <c r="A18" t="s">
        <v>21</v>
      </c>
      <c r="B18" s="11">
        <v>17000</v>
      </c>
      <c r="C18" s="11">
        <v>15000</v>
      </c>
      <c r="D18" s="11">
        <v>18000</v>
      </c>
      <c r="E18" s="11">
        <v>17000</v>
      </c>
      <c r="F18" s="11"/>
      <c r="G18" s="11"/>
      <c r="H18" s="11"/>
      <c r="I18" s="11"/>
      <c r="J18" s="11"/>
      <c r="K18" s="11"/>
      <c r="L18" s="11"/>
      <c r="M18" s="11"/>
      <c r="N18" s="11">
        <f>SUM(Table4[[#This Row],[Jan]:[Dec]])</f>
        <v>67000</v>
      </c>
    </row>
    <row r="19" spans="1:21" x14ac:dyDescent="0.25">
      <c r="A19" t="s">
        <v>22</v>
      </c>
      <c r="B19" s="11">
        <v>800</v>
      </c>
      <c r="C19" s="11">
        <v>800</v>
      </c>
      <c r="D19" s="11">
        <v>800</v>
      </c>
      <c r="E19" s="11">
        <v>800</v>
      </c>
      <c r="F19" s="11"/>
      <c r="G19" s="11"/>
      <c r="H19" s="11"/>
      <c r="I19" s="11"/>
      <c r="J19" s="11"/>
      <c r="K19" s="11"/>
      <c r="L19" s="11"/>
      <c r="M19" s="11"/>
      <c r="N19" s="11">
        <f>SUM(Table4[[#This Row],[Jan]:[Dec]])</f>
        <v>3200</v>
      </c>
    </row>
    <row r="20" spans="1:21" x14ac:dyDescent="0.25">
      <c r="A20" t="s">
        <v>23</v>
      </c>
      <c r="B20" s="11">
        <v>600</v>
      </c>
      <c r="C20" s="11">
        <v>230</v>
      </c>
      <c r="D20" s="11">
        <v>2306</v>
      </c>
      <c r="E20" s="11">
        <v>2309</v>
      </c>
      <c r="F20" s="11"/>
      <c r="G20" s="11"/>
      <c r="H20" s="11"/>
      <c r="I20" s="11"/>
      <c r="J20" s="11"/>
      <c r="K20" s="11"/>
      <c r="L20" s="11"/>
      <c r="M20" s="11"/>
      <c r="N20" s="11">
        <f>SUM(Table4[[#This Row],[Jan]:[Dec]])</f>
        <v>5445</v>
      </c>
    </row>
    <row r="21" spans="1:21" x14ac:dyDescent="0.25">
      <c r="A21" s="7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21" x14ac:dyDescent="0.25">
      <c r="A22" t="s">
        <v>25</v>
      </c>
      <c r="B22" s="11">
        <v>2000</v>
      </c>
      <c r="C22" s="11">
        <v>2000</v>
      </c>
      <c r="D22" s="11">
        <v>2000</v>
      </c>
      <c r="E22" s="11">
        <v>2000</v>
      </c>
      <c r="F22" s="11"/>
      <c r="G22" s="11"/>
      <c r="H22" s="11"/>
      <c r="I22" s="11"/>
      <c r="J22" s="11"/>
      <c r="K22" s="11"/>
      <c r="L22" s="11"/>
      <c r="M22" s="11"/>
      <c r="N22" s="11">
        <f>SUM(Table4[[#This Row],[Jan]:[Dec]])</f>
        <v>8000</v>
      </c>
      <c r="U22" s="10"/>
    </row>
    <row r="23" spans="1:21" x14ac:dyDescent="0.25">
      <c r="A23" t="s">
        <v>26</v>
      </c>
      <c r="B23" s="11">
        <v>15000</v>
      </c>
      <c r="C23" s="11">
        <v>15000</v>
      </c>
      <c r="D23" s="11">
        <v>15000</v>
      </c>
      <c r="E23" s="11">
        <v>15000</v>
      </c>
      <c r="F23" s="11"/>
      <c r="G23" s="11"/>
      <c r="H23" s="11"/>
      <c r="I23" s="11"/>
      <c r="J23" s="11"/>
      <c r="K23" s="11"/>
      <c r="L23" s="11"/>
      <c r="M23" s="11"/>
      <c r="N23" s="11">
        <f>SUM(Table4[[#This Row],[Jan]:[Dec]])</f>
        <v>60000</v>
      </c>
    </row>
    <row r="24" spans="1:21" x14ac:dyDescent="0.25">
      <c r="A24" s="7" t="s">
        <v>27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21" x14ac:dyDescent="0.25">
      <c r="A25" t="s">
        <v>28</v>
      </c>
      <c r="B25" s="11">
        <v>4250</v>
      </c>
      <c r="C25" s="11">
        <v>4250</v>
      </c>
      <c r="D25" s="11">
        <v>4250</v>
      </c>
      <c r="E25" s="11">
        <v>4250</v>
      </c>
      <c r="F25" s="11"/>
      <c r="G25" s="11"/>
      <c r="H25" s="11"/>
      <c r="I25" s="11"/>
      <c r="J25" s="11"/>
      <c r="K25" s="11"/>
      <c r="L25" s="11"/>
      <c r="M25" s="11"/>
      <c r="N25" s="11">
        <f>SUM(Table4[[#This Row],[Jan]:[Dec]])</f>
        <v>17000</v>
      </c>
    </row>
    <row r="26" spans="1:21" x14ac:dyDescent="0.25">
      <c r="A26" t="s">
        <v>29</v>
      </c>
      <c r="B26" s="11">
        <v>1000</v>
      </c>
      <c r="C26" s="11">
        <v>1000</v>
      </c>
      <c r="D26" s="11">
        <v>1000</v>
      </c>
      <c r="E26" s="11">
        <v>1000</v>
      </c>
      <c r="F26" s="11"/>
      <c r="G26" s="11"/>
      <c r="H26" s="11"/>
      <c r="I26" s="11"/>
      <c r="J26" s="11"/>
      <c r="K26" s="11"/>
      <c r="L26" s="11"/>
      <c r="M26" s="11"/>
      <c r="N26" s="11">
        <f>SUM(Table4[[#This Row],[Jan]:[Dec]])</f>
        <v>4000</v>
      </c>
    </row>
    <row r="27" spans="1:21" x14ac:dyDescent="0.25">
      <c r="A27" t="s">
        <v>30</v>
      </c>
      <c r="B27" s="11">
        <v>2000</v>
      </c>
      <c r="C27" s="11">
        <v>2000</v>
      </c>
      <c r="D27" s="11">
        <v>2000</v>
      </c>
      <c r="E27" s="11">
        <v>2000</v>
      </c>
      <c r="F27" s="11"/>
      <c r="G27" s="11"/>
      <c r="H27" s="11"/>
      <c r="I27" s="11"/>
      <c r="J27" s="11"/>
      <c r="K27" s="11"/>
      <c r="L27" s="11"/>
      <c r="M27" s="11"/>
      <c r="N27" s="11">
        <f>SUM(Table4[[#This Row],[Jan]:[Dec]])</f>
        <v>8000</v>
      </c>
    </row>
    <row r="28" spans="1:21" x14ac:dyDescent="0.25">
      <c r="A28" t="s">
        <v>33</v>
      </c>
      <c r="B28" s="11">
        <f>SUBTOTAL(109,Table4[Jan])</f>
        <v>66050</v>
      </c>
      <c r="C28" s="11">
        <f>SUBTOTAL(109,Table4[Feb])</f>
        <v>63680</v>
      </c>
      <c r="D28" s="11">
        <f>SUBTOTAL(109,Table4[Mar])</f>
        <v>68756</v>
      </c>
      <c r="E28" s="11">
        <f>SUBTOTAL(109,Table4[Apr])</f>
        <v>67759</v>
      </c>
      <c r="F28" s="11"/>
      <c r="G28" s="11"/>
      <c r="H28" s="11">
        <f>SUBTOTAL(109,Table4[Jul])</f>
        <v>0</v>
      </c>
      <c r="I28" s="11">
        <f>SUBTOTAL(109,Table4[Aug])</f>
        <v>0</v>
      </c>
      <c r="J28" s="11">
        <f>SUBTOTAL(109,Table4[Sep])</f>
        <v>0</v>
      </c>
      <c r="K28" s="11">
        <f>SUBTOTAL(109,Table4[Oct])</f>
        <v>0</v>
      </c>
      <c r="L28" s="11">
        <f>SUBTOTAL(109,Table4[Nov])</f>
        <v>0</v>
      </c>
      <c r="M28" s="11">
        <f>SUBTOTAL(109,Table4[Dec])</f>
        <v>0</v>
      </c>
      <c r="N28" s="11">
        <f>SUBTOTAL(109,Table4[Year To Date])</f>
        <v>266245</v>
      </c>
    </row>
    <row r="30" spans="1:21" x14ac:dyDescent="0.25">
      <c r="A30" s="8" t="s">
        <v>36</v>
      </c>
      <c r="B30" s="9">
        <f>Income[[#Totals],[Jan]]-Table4[[#Totals],[Jan]]</f>
        <v>263950</v>
      </c>
      <c r="C30" s="9">
        <f>Income[[#Totals],[Feb]]-Table4[[#Totals],[Feb]]</f>
        <v>306320</v>
      </c>
      <c r="D30" s="9">
        <f>Income[[#Totals],[Mar]]-Table4[[#Totals],[Mar]]</f>
        <v>311244</v>
      </c>
      <c r="E30" s="9">
        <f>Income[[#Totals],[Apr]]-Table4[[#Totals],[Apr]]</f>
        <v>352241</v>
      </c>
      <c r="F30" s="9">
        <f>Income[[#Totals],[May]]-Table4[[#Totals],[May]]</f>
        <v>0</v>
      </c>
      <c r="G30" s="9">
        <f>Income[[#Totals],[Jun]]-Table4[[#Totals],[Jun]]</f>
        <v>0</v>
      </c>
      <c r="H30" s="9">
        <f>Income[[#Totals],[Jul]]-Table4[[#Totals],[Jul]]</f>
        <v>0</v>
      </c>
      <c r="I30" s="9">
        <f>Income[[#Totals],[Aug]]-Table4[[#Totals],[Aug]]</f>
        <v>0</v>
      </c>
      <c r="J30" s="9">
        <f>Income[[#Totals],[Sep]]-Table4[[#Totals],[Sep]]</f>
        <v>0</v>
      </c>
      <c r="K30" s="9">
        <f>Income[[#Totals],[Oct]]-Table4[[#Totals],[Oct]]</f>
        <v>0</v>
      </c>
      <c r="L30" s="9">
        <f>Income[[#Totals],[Nov]]-Table4[[#Totals],[Nov]]</f>
        <v>0</v>
      </c>
      <c r="M30" s="9">
        <f>Income[[#Totals],[Dec]]-Table4[[#Totals],[Dec]]</f>
        <v>0</v>
      </c>
      <c r="N30" s="9">
        <f>Income[[#Totals],[Year To Date]]-Table4[[#Totals],[Year To Date]]</f>
        <v>1233755</v>
      </c>
    </row>
  </sheetData>
  <mergeCells count="4">
    <mergeCell ref="A1:N1"/>
    <mergeCell ref="A3:C3"/>
    <mergeCell ref="A5:N5"/>
    <mergeCell ref="A13:N13"/>
  </mergeCells>
  <conditionalFormatting sqref="B30:N30">
    <cfRule type="cellIs" dxfId="26" priority="1" operator="lessThan">
      <formula>300000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Vallabesh Ganesan</dc:creator>
  <cp:lastModifiedBy>Vallabesh Ganesan</cp:lastModifiedBy>
  <dcterms:created xsi:type="dcterms:W3CDTF">2015-06-05T18:17:20Z</dcterms:created>
  <dcterms:modified xsi:type="dcterms:W3CDTF">2024-12-06T11:58:06Z</dcterms:modified>
</cp:coreProperties>
</file>