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utros computadores\Meu Computador\T\GF\GF Design\Crescimento Profissional\Cursos\Curso Santander • Excel com Inteligência Artificial\Criando uma Ferramenta de Controle de Investimentos com Excel\"/>
    </mc:Choice>
  </mc:AlternateContent>
  <xr:revisionPtr revIDLastSave="0" documentId="13_ncr:1_{1070139A-7676-4817-AFFF-3D54093154B1}" xr6:coauthVersionLast="45" xr6:coauthVersionMax="45" xr10:uidLastSave="{00000000-0000-0000-0000-000000000000}"/>
  <bookViews>
    <workbookView xWindow="-120" yWindow="-120" windowWidth="29040" windowHeight="15720" tabRatio="307" xr2:uid="{2BE83C3F-1214-4D90-9CF3-783AF989182E}"/>
  </bookViews>
  <sheets>
    <sheet name="PRINCIPAL" sheetId="2" r:id="rId1"/>
    <sheet name="Tb_apoio" sheetId="3" r:id="rId2"/>
  </sheets>
  <externalReferences>
    <externalReference r:id="rId3"/>
  </externalReferences>
  <definedNames>
    <definedName name="aporte" localSheetId="1">[1]APP!$D$17</definedName>
    <definedName name="aporte">PRINCIPAL!$F$9</definedName>
    <definedName name="patrimonio" localSheetId="1">[1]APP!$D$20</definedName>
    <definedName name="patrimonio">PRINCIPAL!$F$12</definedName>
    <definedName name="qtd_anos" localSheetId="1">[1]APP!$D$18</definedName>
    <definedName name="qtd_anos">PRINCIPAL!$F$10</definedName>
    <definedName name="rendimento_carteira" localSheetId="1">[1]APP!$D$13</definedName>
    <definedName name="rendimento_carteira">PRINCIPAL!$F$5</definedName>
    <definedName name="salario">PRINCIPAL!$F$4</definedName>
    <definedName name="sugestao_investimento">PRINCIPAL!$F$6</definedName>
    <definedName name="taxa_mensal" localSheetId="1">[1]APP!$D$19</definedName>
    <definedName name="taxa_mensal">PRINCIPAL!$F$11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D29" i="2"/>
  <c r="A20" i="3"/>
  <c r="B30" i="2"/>
  <c r="B31" i="2"/>
  <c r="B32" i="2"/>
  <c r="B33" i="2"/>
  <c r="B29" i="2"/>
  <c r="A12" i="3"/>
  <c r="A13" i="3"/>
  <c r="A11" i="3"/>
  <c r="A10" i="3"/>
  <c r="A8" i="3"/>
  <c r="A9" i="3"/>
  <c r="A18" i="3"/>
  <c r="A19" i="3"/>
  <c r="A15" i="3"/>
  <c r="A14" i="3"/>
  <c r="A16" i="3"/>
  <c r="A17" i="3"/>
  <c r="A7" i="3"/>
  <c r="A5" i="3"/>
  <c r="A3" i="3"/>
  <c r="A2" i="3"/>
  <c r="A6" i="3"/>
  <c r="A4" i="3"/>
  <c r="D24" i="2"/>
  <c r="D23" i="2"/>
  <c r="D22" i="2"/>
  <c r="D21" i="2"/>
  <c r="D20" i="2"/>
  <c r="D19" i="2"/>
  <c r="F6" i="2"/>
  <c r="F9" i="2" s="1"/>
  <c r="D16" i="2" s="1"/>
  <c r="E24" i="2" l="1"/>
  <c r="E21" i="2"/>
  <c r="E20" i="2"/>
  <c r="E23" i="2"/>
  <c r="E19" i="2"/>
  <c r="E22" i="2"/>
  <c r="D31" i="2"/>
  <c r="F12" i="2"/>
  <c r="F13" i="2" s="1"/>
  <c r="D33" i="2"/>
  <c r="D32" i="2"/>
  <c r="D30" i="2"/>
  <c r="E25" i="2" l="1"/>
  <c r="F30" i="2"/>
  <c r="E30" i="2"/>
  <c r="F33" i="2"/>
  <c r="E33" i="2"/>
  <c r="F32" i="2"/>
  <c r="E32" i="2"/>
  <c r="F31" i="2"/>
  <c r="E31" i="2"/>
  <c r="F29" i="2"/>
</calcChain>
</file>

<file path=xl/sharedStrings.xml><?xml version="1.0" encoding="utf-8"?>
<sst xmlns="http://schemas.openxmlformats.org/spreadsheetml/2006/main" count="72" uniqueCount="33">
  <si>
    <t>Salário</t>
  </si>
  <si>
    <t>Rendimento Carteira</t>
  </si>
  <si>
    <t>Sugestão de Investimento (30%)</t>
  </si>
  <si>
    <t>Quanto investir por mês ?</t>
  </si>
  <si>
    <t>Por Quantos Anos ?</t>
  </si>
  <si>
    <t>Taxa de Rendimento mensal ?</t>
  </si>
  <si>
    <t>Patrimônio acumulado ?</t>
  </si>
  <si>
    <t>Dividendos Mensais ?</t>
  </si>
  <si>
    <t>PERFIL</t>
  </si>
  <si>
    <t>Moderado</t>
  </si>
  <si>
    <t>VALOR A SER INVESTIDO POR MÊS</t>
  </si>
  <si>
    <t>TIPO DE FII</t>
  </si>
  <si>
    <t>Valores</t>
  </si>
  <si>
    <t>PAPEL</t>
  </si>
  <si>
    <t>TIJOLO</t>
  </si>
  <si>
    <t>HÍBRIDOS</t>
  </si>
  <si>
    <t>FOFs</t>
  </si>
  <si>
    <t>DESENVOLVIMENTO</t>
  </si>
  <si>
    <t>HOTELARIAS</t>
  </si>
  <si>
    <t>Agressivo</t>
  </si>
  <si>
    <t>Conservador</t>
  </si>
  <si>
    <t>%</t>
  </si>
  <si>
    <t>CHAVE</t>
  </si>
  <si>
    <t>CENÁRIOS</t>
  </si>
  <si>
    <t>Distribuição</t>
  </si>
  <si>
    <t>CARTEIRA</t>
  </si>
  <si>
    <t>SIMULAÇÃO</t>
  </si>
  <si>
    <t>DA SIMULAÇÃO</t>
  </si>
  <si>
    <t>DA CARTEIRA</t>
  </si>
  <si>
    <t>AGRESSIVO</t>
  </si>
  <si>
    <t>ANOS</t>
  </si>
  <si>
    <t>ACUMULADO</t>
  </si>
  <si>
    <r>
      <rPr>
        <b/>
        <i/>
        <sz val="28"/>
        <color theme="0"/>
        <rFont val="Calibri"/>
        <family val="2"/>
        <scheme val="minor"/>
      </rPr>
      <t>you</t>
    </r>
    <r>
      <rPr>
        <b/>
        <sz val="28"/>
        <color theme="0"/>
        <rFont val="Calibri"/>
        <family val="2"/>
        <scheme val="minor"/>
      </rPr>
      <t>INVEST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</si>
</sst>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80" formatCode="&quot;R$&quot;\ #,##0.00\ &quot;/mês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0"/>
      <name val="Segoe UI Semibold"/>
      <family val="2"/>
    </font>
    <font>
      <sz val="10"/>
      <color rgb="FF9C57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Segoe UI Semibold"/>
      <family val="2"/>
    </font>
    <font>
      <b/>
      <sz val="10"/>
      <color theme="1"/>
      <name val="Segoe UI"/>
      <family val="2"/>
    </font>
    <font>
      <b/>
      <sz val="28"/>
      <color theme="0"/>
      <name val="Calibri"/>
      <family val="2"/>
      <scheme val="minor"/>
    </font>
    <font>
      <b/>
      <sz val="10"/>
      <color rgb="FF9C5700"/>
      <name val="Calibri"/>
      <family val="2"/>
      <scheme val="minor"/>
    </font>
    <font>
      <sz val="10"/>
      <color theme="0"/>
      <name val="Segoe UI Semibold"/>
      <family val="2"/>
    </font>
    <font>
      <b/>
      <i/>
      <sz val="28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0" fillId="6" borderId="0" xfId="0" applyFill="1"/>
    <xf numFmtId="0" fontId="5" fillId="0" borderId="0" xfId="0" applyFont="1"/>
    <xf numFmtId="0" fontId="3" fillId="5" borderId="0" xfId="0" applyFont="1" applyFill="1" applyBorder="1"/>
    <xf numFmtId="0" fontId="3" fillId="5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Alignment="1">
      <alignment vertical="center"/>
    </xf>
    <xf numFmtId="0" fontId="6" fillId="8" borderId="0" xfId="0" applyFont="1" applyFill="1" applyBorder="1" applyAlignment="1">
      <alignment horizontal="left" vertical="center" indent="1"/>
    </xf>
    <xf numFmtId="1" fontId="6" fillId="8" borderId="0" xfId="0" applyNumberFormat="1" applyFont="1" applyFill="1" applyBorder="1" applyAlignment="1">
      <alignment horizontal="left" vertical="center" indent="1"/>
    </xf>
    <xf numFmtId="0" fontId="9" fillId="8" borderId="0" xfId="0" applyFont="1" applyFill="1" applyBorder="1" applyAlignment="1">
      <alignment horizontal="left" indent="1"/>
    </xf>
    <xf numFmtId="0" fontId="5" fillId="0" borderId="0" xfId="0" applyFont="1" applyBorder="1"/>
    <xf numFmtId="1" fontId="5" fillId="0" borderId="0" xfId="0" applyNumberFormat="1" applyFont="1" applyBorder="1" applyAlignment="1">
      <alignment horizontal="center" vertical="center"/>
    </xf>
    <xf numFmtId="0" fontId="6" fillId="9" borderId="0" xfId="0" applyFont="1" applyFill="1" applyBorder="1" applyAlignment="1">
      <alignment horizontal="left" vertical="center" indent="1"/>
    </xf>
    <xf numFmtId="1" fontId="6" fillId="9" borderId="0" xfId="0" applyNumberFormat="1" applyFont="1" applyFill="1" applyBorder="1" applyAlignment="1">
      <alignment horizontal="left" vertical="center" indent="1"/>
    </xf>
    <xf numFmtId="0" fontId="9" fillId="9" borderId="0" xfId="0" applyFont="1" applyFill="1" applyBorder="1" applyAlignment="1">
      <alignment horizontal="left" indent="1"/>
    </xf>
    <xf numFmtId="0" fontId="7" fillId="2" borderId="0" xfId="2" applyFont="1" applyBorder="1"/>
    <xf numFmtId="1" fontId="7" fillId="2" borderId="0" xfId="2" applyNumberFormat="1" applyFont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1" fontId="8" fillId="3" borderId="0" xfId="0" applyNumberFormat="1" applyFont="1" applyFill="1" applyBorder="1" applyAlignment="1">
      <alignment horizontal="center" vertical="center"/>
    </xf>
    <xf numFmtId="164" fontId="8" fillId="3" borderId="0" xfId="1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 vertical="center"/>
    </xf>
    <xf numFmtId="0" fontId="8" fillId="4" borderId="0" xfId="0" applyFont="1" applyFill="1" applyBorder="1"/>
    <xf numFmtId="0" fontId="4" fillId="0" borderId="1" xfId="0" applyFont="1" applyFill="1" applyBorder="1" applyAlignment="1">
      <alignment horizontal="left" indent="3"/>
    </xf>
    <xf numFmtId="0" fontId="4" fillId="0" borderId="1" xfId="0" applyFont="1" applyFill="1" applyBorder="1" applyAlignment="1">
      <alignment horizontal="left" indent="3"/>
    </xf>
    <xf numFmtId="164" fontId="4" fillId="0" borderId="1" xfId="1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left" indent="3"/>
    </xf>
    <xf numFmtId="0" fontId="4" fillId="0" borderId="2" xfId="0" applyFont="1" applyFill="1" applyBorder="1" applyAlignment="1">
      <alignment horizontal="left" indent="3"/>
    </xf>
    <xf numFmtId="10" fontId="4" fillId="0" borderId="2" xfId="0" applyNumberFormat="1" applyFont="1" applyFill="1" applyBorder="1" applyAlignment="1">
      <alignment horizontal="right"/>
    </xf>
    <xf numFmtId="0" fontId="4" fillId="0" borderId="3" xfId="0" applyFont="1" applyFill="1" applyBorder="1" applyAlignment="1">
      <alignment horizontal="left" indent="3"/>
    </xf>
    <xf numFmtId="0" fontId="4" fillId="0" borderId="3" xfId="0" applyFont="1" applyFill="1" applyBorder="1" applyAlignment="1">
      <alignment horizontal="left" indent="3"/>
    </xf>
    <xf numFmtId="164" fontId="4" fillId="0" borderId="3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left" indent="3"/>
    </xf>
    <xf numFmtId="0" fontId="4" fillId="0" borderId="5" xfId="0" applyFont="1" applyFill="1" applyBorder="1" applyAlignment="1">
      <alignment horizontal="left" indent="3"/>
    </xf>
    <xf numFmtId="0" fontId="8" fillId="3" borderId="0" xfId="0" applyFont="1" applyFill="1" applyBorder="1" applyAlignment="1">
      <alignment horizontal="left" vertical="center" indent="3"/>
    </xf>
    <xf numFmtId="0" fontId="4" fillId="0" borderId="5" xfId="0" applyFont="1" applyFill="1" applyBorder="1" applyAlignment="1">
      <alignment horizontal="right"/>
    </xf>
    <xf numFmtId="0" fontId="5" fillId="10" borderId="0" xfId="0" applyFont="1" applyFill="1" applyBorder="1"/>
    <xf numFmtId="164" fontId="5" fillId="10" borderId="0" xfId="0" applyNumberFormat="1" applyFont="1" applyFill="1" applyBorder="1" applyAlignment="1">
      <alignment horizontal="right"/>
    </xf>
    <xf numFmtId="0" fontId="5" fillId="10" borderId="0" xfId="0" applyFont="1" applyFill="1"/>
    <xf numFmtId="0" fontId="8" fillId="4" borderId="0" xfId="0" applyFont="1" applyFill="1" applyBorder="1" applyAlignment="1">
      <alignment horizontal="right" indent="7"/>
    </xf>
    <xf numFmtId="164" fontId="8" fillId="4" borderId="0" xfId="0" applyNumberFormat="1" applyFont="1" applyFill="1" applyBorder="1" applyAlignment="1">
      <alignment horizontal="right" indent="7"/>
    </xf>
    <xf numFmtId="0" fontId="7" fillId="2" borderId="0" xfId="2" applyFont="1" applyBorder="1" applyAlignment="1">
      <alignment horizontal="left" vertical="center" indent="3"/>
    </xf>
    <xf numFmtId="0" fontId="12" fillId="2" borderId="0" xfId="2" applyFont="1" applyBorder="1" applyAlignment="1">
      <alignment horizontal="center" vertical="center"/>
    </xf>
    <xf numFmtId="0" fontId="12" fillId="2" borderId="0" xfId="2" applyFont="1" applyBorder="1" applyAlignment="1">
      <alignment horizontal="center"/>
    </xf>
    <xf numFmtId="0" fontId="4" fillId="3" borderId="4" xfId="0" applyFont="1" applyFill="1" applyBorder="1" applyAlignment="1">
      <alignment horizontal="left" indent="3"/>
    </xf>
    <xf numFmtId="0" fontId="4" fillId="3" borderId="4" xfId="0" applyFont="1" applyFill="1" applyBorder="1" applyAlignment="1">
      <alignment horizontal="left" indent="3"/>
    </xf>
    <xf numFmtId="164" fontId="4" fillId="3" borderId="4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left" indent="3"/>
    </xf>
    <xf numFmtId="0" fontId="4" fillId="3" borderId="5" xfId="0" applyFont="1" applyFill="1" applyBorder="1" applyAlignment="1">
      <alignment horizontal="left" indent="3"/>
    </xf>
    <xf numFmtId="10" fontId="4" fillId="3" borderId="5" xfId="0" applyNumberFormat="1" applyFont="1" applyFill="1" applyBorder="1" applyAlignment="1">
      <alignment horizontal="right"/>
    </xf>
    <xf numFmtId="0" fontId="10" fillId="3" borderId="5" xfId="0" applyFont="1" applyFill="1" applyBorder="1" applyAlignment="1">
      <alignment horizontal="left" indent="3"/>
    </xf>
    <xf numFmtId="0" fontId="10" fillId="3" borderId="5" xfId="0" applyFont="1" applyFill="1" applyBorder="1" applyAlignment="1">
      <alignment horizontal="left" indent="3"/>
    </xf>
    <xf numFmtId="8" fontId="10" fillId="3" borderId="5" xfId="0" applyNumberFormat="1" applyFont="1" applyFill="1" applyBorder="1" applyAlignment="1">
      <alignment horizontal="right"/>
    </xf>
    <xf numFmtId="0" fontId="10" fillId="3" borderId="6" xfId="0" applyFont="1" applyFill="1" applyBorder="1" applyAlignment="1">
      <alignment horizontal="left" indent="3"/>
    </xf>
    <xf numFmtId="0" fontId="10" fillId="3" borderId="6" xfId="0" applyFont="1" applyFill="1" applyBorder="1" applyAlignment="1">
      <alignment horizontal="left" indent="3"/>
    </xf>
    <xf numFmtId="8" fontId="10" fillId="3" borderId="6" xfId="0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left" indent="3"/>
    </xf>
    <xf numFmtId="1" fontId="5" fillId="3" borderId="4" xfId="0" applyNumberFormat="1" applyFont="1" applyFill="1" applyBorder="1" applyAlignment="1">
      <alignment horizontal="center" vertical="center"/>
    </xf>
    <xf numFmtId="9" fontId="5" fillId="3" borderId="4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right" indent="7"/>
    </xf>
    <xf numFmtId="0" fontId="5" fillId="3" borderId="5" xfId="0" applyFont="1" applyFill="1" applyBorder="1" applyAlignment="1">
      <alignment horizontal="left" indent="3"/>
    </xf>
    <xf numFmtId="1" fontId="5" fillId="3" borderId="5" xfId="0" applyNumberFormat="1" applyFont="1" applyFill="1" applyBorder="1" applyAlignment="1">
      <alignment horizontal="center" vertical="center"/>
    </xf>
    <xf numFmtId="9" fontId="5" fillId="3" borderId="5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right" indent="7"/>
    </xf>
    <xf numFmtId="0" fontId="5" fillId="3" borderId="6" xfId="0" applyFont="1" applyFill="1" applyBorder="1" applyAlignment="1">
      <alignment horizontal="left" indent="3"/>
    </xf>
    <xf numFmtId="1" fontId="5" fillId="3" borderId="6" xfId="0" applyNumberFormat="1" applyFont="1" applyFill="1" applyBorder="1" applyAlignment="1">
      <alignment horizontal="center" vertical="center"/>
    </xf>
    <xf numFmtId="9" fontId="5" fillId="3" borderId="6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right" indent="7"/>
    </xf>
    <xf numFmtId="1" fontId="4" fillId="11" borderId="4" xfId="0" applyNumberFormat="1" applyFont="1" applyFill="1" applyBorder="1" applyAlignment="1">
      <alignment horizontal="center" vertical="center"/>
    </xf>
    <xf numFmtId="1" fontId="4" fillId="11" borderId="5" xfId="0" applyNumberFormat="1" applyFont="1" applyFill="1" applyBorder="1" applyAlignment="1">
      <alignment horizontal="center" vertical="center"/>
    </xf>
    <xf numFmtId="1" fontId="4" fillId="11" borderId="6" xfId="0" applyNumberFormat="1" applyFont="1" applyFill="1" applyBorder="1" applyAlignment="1">
      <alignment horizontal="center" vertical="center"/>
    </xf>
    <xf numFmtId="1" fontId="6" fillId="7" borderId="0" xfId="0" applyNumberFormat="1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180" fontId="4" fillId="3" borderId="4" xfId="0" applyNumberFormat="1" applyFont="1" applyFill="1" applyBorder="1" applyAlignment="1">
      <alignment horizontal="center" vertical="center"/>
    </xf>
    <xf numFmtId="180" fontId="4" fillId="3" borderId="5" xfId="0" applyNumberFormat="1" applyFont="1" applyFill="1" applyBorder="1" applyAlignment="1">
      <alignment horizontal="center" vertical="center"/>
    </xf>
    <xf numFmtId="180" fontId="4" fillId="3" borderId="6" xfId="0" applyNumberFormat="1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164" fontId="4" fillId="3" borderId="5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164" fontId="4" fillId="3" borderId="6" xfId="0" applyNumberFormat="1" applyFont="1" applyFill="1" applyBorder="1" applyAlignment="1">
      <alignment horizontal="center" vertical="center"/>
    </xf>
    <xf numFmtId="0" fontId="11" fillId="6" borderId="0" xfId="0" applyFont="1" applyFill="1" applyAlignment="1">
      <alignment horizontal="right" vertical="center"/>
    </xf>
  </cellXfs>
  <cellStyles count="3">
    <cellStyle name="Moeda" xfId="1" builtinId="4"/>
    <cellStyle name="Neutro" xfId="2" builtinId="28"/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05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05220589487308"/>
          <c:y val="0.12890594297624358"/>
          <c:w val="0.81100137921640081"/>
          <c:h val="0.80796509566630537"/>
        </c:manualLayout>
      </c:layout>
      <c:pieChart>
        <c:varyColors val="1"/>
        <c:ser>
          <c:idx val="0"/>
          <c:order val="0"/>
          <c:tx>
            <c:strRef>
              <c:f>PRINCIPAL!$D$18</c:f>
              <c:strCache>
                <c:ptCount val="1"/>
                <c:pt idx="0">
                  <c:v>Distribuição</c:v>
                </c:pt>
              </c:strCache>
            </c:strRef>
          </c:tx>
          <c:spPr>
            <a:ln w="1270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76-4F1F-80EC-6A801548FC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76-4F1F-80EC-6A801548FC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76-4F1F-80EC-6A801548FC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76-4F1F-80EC-6A801548FC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76-4F1F-80EC-6A801548FC4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76-4F1F-80EC-6A801548FC4D}"/>
              </c:ext>
            </c:extLst>
          </c:dPt>
          <c:dLbls>
            <c:spPr>
              <a:solidFill>
                <a:srgbClr val="7030A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PRINCIPAL!$B$19:$B$24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PRINCIPAL!$D$19:$D$24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76-4F1F-80EC-6A801548F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986117</xdr:colOff>
      <xdr:row>16</xdr:row>
      <xdr:rowOff>89647</xdr:rowOff>
    </xdr:from>
    <xdr:to>
      <xdr:col>16383</xdr:col>
      <xdr:colOff>36164</xdr:colOff>
      <xdr:row>25</xdr:row>
      <xdr:rowOff>33618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B7C959-6179-44BC-94CD-0E291CFC2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a04b81b1-8e35-4e72-aeb9-98aed8ed4403.xlsx?4EC3914E" TargetMode="External"/><Relationship Id="rId1" Type="http://schemas.openxmlformats.org/officeDocument/2006/relationships/externalLinkPath" Target="file:///\\4EC3914E\a04b81b1-8e35-4e72-aeb9-98aed8ed4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"/>
    </sheetNames>
    <sheetDataSet>
      <sheetData sheetId="0">
        <row r="13">
          <cell r="D13">
            <v>6.0000000000000001E-3</v>
          </cell>
        </row>
        <row r="17">
          <cell r="D17">
            <v>200</v>
          </cell>
        </row>
        <row r="18">
          <cell r="D18">
            <v>5</v>
          </cell>
        </row>
        <row r="19">
          <cell r="D19">
            <v>1.0789999999999999E-2</v>
          </cell>
        </row>
        <row r="20">
          <cell r="D20">
            <v>16755.382799697527</v>
          </cell>
        </row>
        <row r="35">
          <cell r="C35" t="str">
            <v>Percentual Sugerido</v>
          </cell>
        </row>
        <row r="36">
          <cell r="B36" t="str">
            <v>PAPEL</v>
          </cell>
          <cell r="C36">
            <v>0.32</v>
          </cell>
        </row>
        <row r="37">
          <cell r="B37" t="str">
            <v>TIJOLO</v>
          </cell>
          <cell r="C37">
            <v>0.35</v>
          </cell>
        </row>
        <row r="38">
          <cell r="B38" t="str">
            <v>HÍBRIDOS</v>
          </cell>
          <cell r="C38">
            <v>0.08</v>
          </cell>
        </row>
        <row r="39">
          <cell r="B39" t="str">
            <v>FOFs</v>
          </cell>
          <cell r="C39">
            <v>0.05</v>
          </cell>
        </row>
        <row r="40">
          <cell r="B40" t="str">
            <v>DESENVOLVIMENTO</v>
          </cell>
          <cell r="C40">
            <v>0.1</v>
          </cell>
        </row>
        <row r="41">
          <cell r="B41" t="str">
            <v>HOTELARIAS</v>
          </cell>
          <cell r="C41">
            <v>0.1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9E2573-3529-46B4-9BB3-F066D4DA47CB}" name="Tabela1" displayName="Tabela1" ref="A1:D20" totalsRowShown="0">
  <autoFilter ref="A1:D20" xr:uid="{053D8876-994C-488C-906A-CC23F1003D7C}"/>
  <sortState xmlns:xlrd2="http://schemas.microsoft.com/office/spreadsheetml/2017/richdata2" ref="A2:D19">
    <sortCondition ref="B1:B19"/>
  </sortState>
  <tableColumns count="4">
    <tableColumn id="1" xr3:uid="{4F96DAD6-D352-437C-9A4D-7895722B4AE1}" name="CHAVE">
      <calculatedColumnFormula>B2&amp;"-"&amp;C2</calculatedColumnFormula>
    </tableColumn>
    <tableColumn id="2" xr3:uid="{343A3EF6-2BBF-4EF9-91E0-15E08D59C822}" name="PERFIL"/>
    <tableColumn id="3" xr3:uid="{63A6357F-58FF-432D-A9ED-547BC33DC183}" name="TIPO DE FII" dataDxfId="4"/>
    <tableColumn id="4" xr3:uid="{404D1E4F-4288-4185-B32F-1BE6E9E25692}" name="%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6BEB-AC6E-48D0-9C18-24C38606EF41}">
  <sheetPr codeName="Planilha1"/>
  <dimension ref="A1:XFD58"/>
  <sheetViews>
    <sheetView showGridLines="0" tabSelected="1" zoomScale="85" zoomScaleNormal="85" workbookViewId="0">
      <selection activeCell="B4" sqref="B4:D4"/>
    </sheetView>
  </sheetViews>
  <sheetFormatPr defaultColWidth="0" defaultRowHeight="15" x14ac:dyDescent="0.25"/>
  <cols>
    <col min="1" max="1" width="2.140625" customWidth="1"/>
    <col min="2" max="2" width="53.5703125" style="6" customWidth="1"/>
    <col min="3" max="3" width="6" style="4" customWidth="1"/>
    <col min="4" max="4" width="20" style="6" bestFit="1" customWidth="1"/>
    <col min="5" max="5" width="20" style="6" customWidth="1"/>
    <col min="6" max="6" width="20.7109375" style="6" customWidth="1"/>
    <col min="11" max="16383" width="10" hidden="1"/>
    <col min="16384" max="16384" width="3.5703125" customWidth="1"/>
  </cols>
  <sheetData>
    <row r="1" spans="1:6" s="5" customFormat="1" ht="107.25" customHeight="1" x14ac:dyDescent="0.25">
      <c r="B1" s="91" t="s">
        <v>32</v>
      </c>
      <c r="C1" s="91"/>
      <c r="D1" s="91"/>
      <c r="E1" s="91"/>
      <c r="F1" s="91"/>
    </row>
    <row r="2" spans="1:6" customFormat="1" ht="15.75" customHeight="1" x14ac:dyDescent="0.25">
      <c r="B2" s="6"/>
      <c r="C2" s="4"/>
      <c r="D2" s="6"/>
      <c r="E2" s="6"/>
      <c r="F2" s="6"/>
    </row>
    <row r="3" spans="1:6" customFormat="1" ht="18" customHeight="1" x14ac:dyDescent="0.25">
      <c r="B3" s="13" t="s">
        <v>25</v>
      </c>
      <c r="C3" s="14"/>
      <c r="D3" s="15"/>
      <c r="E3" s="15"/>
      <c r="F3" s="13"/>
    </row>
    <row r="4" spans="1:6" customFormat="1" ht="18" customHeight="1" x14ac:dyDescent="0.25">
      <c r="B4" s="29" t="s">
        <v>0</v>
      </c>
      <c r="C4" s="29"/>
      <c r="D4" s="29"/>
      <c r="E4" s="30"/>
      <c r="F4" s="31">
        <v>900</v>
      </c>
    </row>
    <row r="5" spans="1:6" customFormat="1" ht="18" customHeight="1" x14ac:dyDescent="0.25">
      <c r="B5" s="32" t="s">
        <v>1</v>
      </c>
      <c r="C5" s="32"/>
      <c r="D5" s="32"/>
      <c r="E5" s="33"/>
      <c r="F5" s="34">
        <v>8.8999999999999999E-3</v>
      </c>
    </row>
    <row r="6" spans="1:6" customFormat="1" ht="18" customHeight="1" x14ac:dyDescent="0.25">
      <c r="B6" s="35" t="s">
        <v>2</v>
      </c>
      <c r="C6" s="35"/>
      <c r="D6" s="35"/>
      <c r="E6" s="36"/>
      <c r="F6" s="37">
        <f>F4*30%</f>
        <v>270</v>
      </c>
    </row>
    <row r="7" spans="1:6" customFormat="1" ht="18" customHeight="1" x14ac:dyDescent="0.25">
      <c r="B7" s="16"/>
      <c r="C7" s="17"/>
      <c r="D7" s="16"/>
      <c r="E7" s="16"/>
      <c r="F7" s="16"/>
    </row>
    <row r="8" spans="1:6" customFormat="1" ht="18" customHeight="1" x14ac:dyDescent="0.25">
      <c r="B8" s="18" t="s">
        <v>26</v>
      </c>
      <c r="C8" s="19"/>
      <c r="D8" s="20"/>
      <c r="E8" s="20"/>
      <c r="F8" s="18"/>
    </row>
    <row r="9" spans="1:6" customFormat="1" ht="18" customHeight="1" x14ac:dyDescent="0.25">
      <c r="B9" s="50" t="s">
        <v>3</v>
      </c>
      <c r="C9" s="50"/>
      <c r="D9" s="50"/>
      <c r="E9" s="51"/>
      <c r="F9" s="52">
        <f>sugestao_investimento</f>
        <v>270</v>
      </c>
    </row>
    <row r="10" spans="1:6" customFormat="1" ht="18" customHeight="1" x14ac:dyDescent="0.25">
      <c r="B10" s="38" t="s">
        <v>4</v>
      </c>
      <c r="C10" s="38"/>
      <c r="D10" s="38"/>
      <c r="E10" s="39"/>
      <c r="F10" s="41">
        <v>3</v>
      </c>
    </row>
    <row r="11" spans="1:6" customFormat="1" ht="18" customHeight="1" x14ac:dyDescent="0.25">
      <c r="B11" s="53" t="s">
        <v>5</v>
      </c>
      <c r="C11" s="53"/>
      <c r="D11" s="53"/>
      <c r="E11" s="54"/>
      <c r="F11" s="55">
        <v>8.9999999999999993E-3</v>
      </c>
    </row>
    <row r="12" spans="1:6" customFormat="1" ht="18" customHeight="1" x14ac:dyDescent="0.25">
      <c r="B12" s="56" t="s">
        <v>6</v>
      </c>
      <c r="C12" s="56"/>
      <c r="D12" s="56"/>
      <c r="E12" s="57"/>
      <c r="F12" s="58">
        <f>FV(taxa_mensal,qtd_anos*12,aporte*-1)</f>
        <v>11419.346193264411</v>
      </c>
    </row>
    <row r="13" spans="1:6" customFormat="1" ht="18" customHeight="1" x14ac:dyDescent="0.25">
      <c r="B13" s="59" t="s">
        <v>7</v>
      </c>
      <c r="C13" s="59"/>
      <c r="D13" s="59"/>
      <c r="E13" s="60"/>
      <c r="F13" s="61">
        <f>patrimonio*rendimento_carteira</f>
        <v>101.63218112005326</v>
      </c>
    </row>
    <row r="14" spans="1:6" customFormat="1" ht="18" customHeight="1" x14ac:dyDescent="0.25">
      <c r="B14" s="16"/>
      <c r="C14" s="17"/>
      <c r="D14" s="16"/>
      <c r="E14" s="16"/>
      <c r="F14" s="16"/>
    </row>
    <row r="15" spans="1:6" customFormat="1" ht="19.5" customHeight="1" x14ac:dyDescent="0.25">
      <c r="A15" s="1">
        <v>2</v>
      </c>
      <c r="B15" s="47" t="s">
        <v>8</v>
      </c>
      <c r="C15" s="22"/>
      <c r="D15" s="48" t="s">
        <v>19</v>
      </c>
      <c r="E15" s="49"/>
      <c r="F15" s="21"/>
    </row>
    <row r="16" spans="1:6" customFormat="1" ht="18" customHeight="1" x14ac:dyDescent="0.25">
      <c r="A16" s="1">
        <v>5</v>
      </c>
      <c r="B16" s="40" t="s">
        <v>10</v>
      </c>
      <c r="C16" s="24"/>
      <c r="D16" s="25">
        <f>aporte</f>
        <v>270</v>
      </c>
      <c r="E16" s="25"/>
      <c r="F16" s="23"/>
    </row>
    <row r="17" spans="1:6" customFormat="1" ht="12.75" customHeight="1" x14ac:dyDescent="0.25">
      <c r="A17" s="1">
        <v>10</v>
      </c>
      <c r="B17" s="16"/>
      <c r="C17" s="17"/>
      <c r="D17" s="16"/>
      <c r="E17" s="16"/>
      <c r="F17" s="16"/>
    </row>
    <row r="18" spans="1:6" customFormat="1" ht="18" customHeight="1" x14ac:dyDescent="0.25">
      <c r="A18" s="1">
        <v>20</v>
      </c>
      <c r="B18" s="26" t="s">
        <v>11</v>
      </c>
      <c r="C18" s="27"/>
      <c r="D18" s="26" t="s">
        <v>24</v>
      </c>
      <c r="E18" s="45" t="s">
        <v>12</v>
      </c>
      <c r="F18" s="42"/>
    </row>
    <row r="19" spans="1:6" customFormat="1" ht="18" customHeight="1" x14ac:dyDescent="0.25">
      <c r="A19" s="1">
        <v>30</v>
      </c>
      <c r="B19" s="62" t="s">
        <v>13</v>
      </c>
      <c r="C19" s="63"/>
      <c r="D19" s="64">
        <f>VLOOKUP($D$15&amp;"-"&amp;B19,Tb_apoio!$A:$D,4,FALSE)</f>
        <v>0.5</v>
      </c>
      <c r="E19" s="65">
        <f>D19*$D$16</f>
        <v>135</v>
      </c>
      <c r="F19" s="43"/>
    </row>
    <row r="20" spans="1:6" customFormat="1" ht="18" customHeight="1" x14ac:dyDescent="0.25">
      <c r="B20" s="66" t="s">
        <v>14</v>
      </c>
      <c r="C20" s="67"/>
      <c r="D20" s="68">
        <f>VLOOKUP($D$15&amp;"-"&amp;B20,Tb_apoio!$A:$D,4,FALSE)</f>
        <v>0.1</v>
      </c>
      <c r="E20" s="69">
        <f>D20*$D$16</f>
        <v>27</v>
      </c>
      <c r="F20" s="43"/>
    </row>
    <row r="21" spans="1:6" customFormat="1" ht="18" customHeight="1" x14ac:dyDescent="0.25">
      <c r="B21" s="66" t="s">
        <v>15</v>
      </c>
      <c r="C21" s="67"/>
      <c r="D21" s="68">
        <f>VLOOKUP($D$15&amp;"-"&amp;B21,Tb_apoio!$A:$D,4,FALSE)</f>
        <v>0.05</v>
      </c>
      <c r="E21" s="69">
        <f>D21*$D$16</f>
        <v>13.5</v>
      </c>
      <c r="F21" s="43"/>
    </row>
    <row r="22" spans="1:6" s="12" customFormat="1" x14ac:dyDescent="0.2">
      <c r="B22" s="66" t="s">
        <v>16</v>
      </c>
      <c r="C22" s="67"/>
      <c r="D22" s="68">
        <f>VLOOKUP($D$15&amp;"-"&amp;B22,Tb_apoio!$A:$D,4,FALSE)</f>
        <v>0.05</v>
      </c>
      <c r="E22" s="69">
        <f>D22*$D$16</f>
        <v>13.5</v>
      </c>
      <c r="F22" s="43"/>
    </row>
    <row r="23" spans="1:6" customFormat="1" ht="18" customHeight="1" x14ac:dyDescent="0.25">
      <c r="B23" s="66" t="s">
        <v>17</v>
      </c>
      <c r="C23" s="67"/>
      <c r="D23" s="68">
        <f>VLOOKUP($D$15&amp;"-"&amp;B23,Tb_apoio!$A:$D,4,FALSE)</f>
        <v>0.2</v>
      </c>
      <c r="E23" s="69">
        <f>D23*$D$16</f>
        <v>54</v>
      </c>
      <c r="F23" s="43"/>
    </row>
    <row r="24" spans="1:6" customFormat="1" ht="18" customHeight="1" x14ac:dyDescent="0.25">
      <c r="B24" s="70" t="s">
        <v>18</v>
      </c>
      <c r="C24" s="71"/>
      <c r="D24" s="72">
        <f>VLOOKUP($D$15&amp;"-"&amp;B24,Tb_apoio!$A:$D,4,FALSE)</f>
        <v>0.1</v>
      </c>
      <c r="E24" s="73">
        <f>D24*$D$16</f>
        <v>27</v>
      </c>
      <c r="F24" s="43"/>
    </row>
    <row r="25" spans="1:6" customFormat="1" ht="18" customHeight="1" x14ac:dyDescent="0.25">
      <c r="B25" s="28"/>
      <c r="C25" s="27"/>
      <c r="D25" s="28"/>
      <c r="E25" s="46">
        <f>SUM(E19:E24)</f>
        <v>270</v>
      </c>
      <c r="F25" s="44"/>
    </row>
    <row r="26" spans="1:6" customFormat="1" ht="18" customHeight="1" x14ac:dyDescent="0.25">
      <c r="B26" s="6"/>
      <c r="C26" s="4"/>
      <c r="D26" s="6"/>
      <c r="E26" s="6"/>
      <c r="F26" s="6"/>
    </row>
    <row r="27" spans="1:6" customFormat="1" ht="18" customHeight="1" x14ac:dyDescent="0.25">
      <c r="B27" s="6"/>
      <c r="C27" s="4"/>
      <c r="D27" s="6"/>
      <c r="E27" s="6"/>
      <c r="F27" s="6"/>
    </row>
    <row r="28" spans="1:6" customFormat="1" ht="18" customHeight="1" x14ac:dyDescent="0.25">
      <c r="B28" s="83" t="s">
        <v>23</v>
      </c>
      <c r="C28" s="77" t="s">
        <v>30</v>
      </c>
      <c r="D28" s="84" t="s">
        <v>31</v>
      </c>
      <c r="E28" s="79" t="s">
        <v>27</v>
      </c>
      <c r="F28" s="78" t="s">
        <v>28</v>
      </c>
    </row>
    <row r="29" spans="1:6" customFormat="1" ht="18" customHeight="1" x14ac:dyDescent="0.25">
      <c r="B29" s="85" t="str">
        <f>"Cenário para "&amp;C29&amp;IF(C29&gt;1," anos?"," ano?")</f>
        <v>Cenário para 1 ano?</v>
      </c>
      <c r="C29" s="74">
        <v>1</v>
      </c>
      <c r="D29" s="86">
        <f>FV($F$11,$C29*12,$F$9*-1)</f>
        <v>3405.2902487000397</v>
      </c>
      <c r="E29" s="80">
        <f>D29*taxa_mensal</f>
        <v>30.647612238300354</v>
      </c>
      <c r="F29" s="80">
        <f>D29*rendimento_carteira</f>
        <v>30.307083213430353</v>
      </c>
    </row>
    <row r="30" spans="1:6" customFormat="1" ht="18" customHeight="1" x14ac:dyDescent="0.25">
      <c r="B30" s="87" t="str">
        <f t="shared" ref="B30:B33" si="0">"Cenário para "&amp;C30&amp;IF(C30&gt;1," anos?"," ano?")</f>
        <v>Cenário para 3 anos?</v>
      </c>
      <c r="C30" s="75">
        <v>3</v>
      </c>
      <c r="D30" s="88">
        <f>FV($F$11,$C30*12,$F$9*-1)</f>
        <v>11419.346193264411</v>
      </c>
      <c r="E30" s="81">
        <f>D30*taxa_mensal</f>
        <v>102.7741157393797</v>
      </c>
      <c r="F30" s="81">
        <f>D30*rendimento_carteira</f>
        <v>101.63218112005326</v>
      </c>
    </row>
    <row r="31" spans="1:6" customFormat="1" ht="18" customHeight="1" x14ac:dyDescent="0.25">
      <c r="B31" s="87" t="str">
        <f t="shared" si="0"/>
        <v>Cenário para 10 anos?</v>
      </c>
      <c r="C31" s="75">
        <v>10</v>
      </c>
      <c r="D31" s="88">
        <f>FV($F$11,$C31*12,$F$9*-1)</f>
        <v>57914.6402211065</v>
      </c>
      <c r="E31" s="81">
        <f>D31*taxa_mensal</f>
        <v>521.2317619899585</v>
      </c>
      <c r="F31" s="81">
        <f>D31*rendimento_carteira</f>
        <v>515.44029796784787</v>
      </c>
    </row>
    <row r="32" spans="1:6" customFormat="1" ht="18" customHeight="1" x14ac:dyDescent="0.25">
      <c r="B32" s="87" t="str">
        <f t="shared" si="0"/>
        <v>Cenário para 20 anos?</v>
      </c>
      <c r="C32" s="75">
        <v>20</v>
      </c>
      <c r="D32" s="88">
        <f>FV($F$11,$C32*12,$F$9*-1)</f>
        <v>227632.79884021977</v>
      </c>
      <c r="E32" s="81">
        <f>D32*taxa_mensal</f>
        <v>2048.6951895619777</v>
      </c>
      <c r="F32" s="81">
        <f>D32*rendimento_carteira</f>
        <v>2025.9319096779559</v>
      </c>
    </row>
    <row r="33" spans="2:6" customFormat="1" ht="18" customHeight="1" x14ac:dyDescent="0.25">
      <c r="B33" s="89" t="str">
        <f t="shared" si="0"/>
        <v>Cenário para 30 anos?</v>
      </c>
      <c r="C33" s="76">
        <v>30</v>
      </c>
      <c r="D33" s="90">
        <f>FV($F$11,$C33*12,$F$9*-1)</f>
        <v>724989.82730648736</v>
      </c>
      <c r="E33" s="82">
        <f>D33*taxa_mensal</f>
        <v>6524.9084457583858</v>
      </c>
      <c r="F33" s="82">
        <f>D33*rendimento_carteira</f>
        <v>6452.4094630277377</v>
      </c>
    </row>
    <row r="34" spans="2:6" customFormat="1" ht="18" customHeight="1" x14ac:dyDescent="0.25">
      <c r="B34" s="6"/>
      <c r="C34" s="4"/>
      <c r="D34" s="6"/>
      <c r="E34" s="6"/>
      <c r="F34" s="6"/>
    </row>
    <row r="35" spans="2:6" customFormat="1" x14ac:dyDescent="0.25">
      <c r="B35" s="6"/>
      <c r="C35" s="4"/>
      <c r="D35" s="6"/>
      <c r="E35" s="6"/>
      <c r="F35" s="6"/>
    </row>
    <row r="36" spans="2:6" customFormat="1" x14ac:dyDescent="0.25">
      <c r="B36" s="6"/>
      <c r="C36" s="4"/>
      <c r="D36" s="6"/>
      <c r="E36" s="6"/>
      <c r="F36" s="6"/>
    </row>
    <row r="37" spans="2:6" customFormat="1" x14ac:dyDescent="0.25">
      <c r="B37" s="6"/>
      <c r="C37" s="4"/>
      <c r="D37" s="6"/>
      <c r="E37" s="6"/>
      <c r="F37" s="6"/>
    </row>
    <row r="38" spans="2:6" customFormat="1" x14ac:dyDescent="0.25">
      <c r="B38" s="6"/>
      <c r="C38" s="4"/>
      <c r="D38" s="6"/>
      <c r="E38" s="6"/>
      <c r="F38" s="6"/>
    </row>
    <row r="39" spans="2:6" customFormat="1" x14ac:dyDescent="0.25">
      <c r="B39" s="6"/>
      <c r="C39" s="4"/>
      <c r="D39" s="6"/>
      <c r="E39" s="6"/>
      <c r="F39" s="6"/>
    </row>
    <row r="40" spans="2:6" customFormat="1" x14ac:dyDescent="0.25">
      <c r="B40" s="6"/>
      <c r="C40" s="4"/>
      <c r="D40" s="6"/>
      <c r="E40" s="6"/>
      <c r="F40" s="6"/>
    </row>
    <row r="41" spans="2:6" customFormat="1" x14ac:dyDescent="0.25">
      <c r="B41" s="6"/>
      <c r="C41" s="4"/>
      <c r="D41" s="6"/>
      <c r="E41" s="6"/>
      <c r="F41" s="6"/>
    </row>
    <row r="42" spans="2:6" customFormat="1" x14ac:dyDescent="0.25">
      <c r="B42" s="6"/>
      <c r="C42" s="4"/>
      <c r="D42" s="6"/>
      <c r="E42" s="6"/>
      <c r="F42" s="6"/>
    </row>
    <row r="43" spans="2:6" customFormat="1" x14ac:dyDescent="0.25">
      <c r="B43" s="6"/>
      <c r="C43" s="4"/>
      <c r="D43" s="6"/>
      <c r="E43" s="6"/>
      <c r="F43" s="6"/>
    </row>
    <row r="44" spans="2:6" customFormat="1" x14ac:dyDescent="0.25">
      <c r="B44" s="6"/>
      <c r="C44" s="4"/>
      <c r="D44" s="6"/>
      <c r="E44" s="6"/>
      <c r="F44" s="6"/>
    </row>
    <row r="45" spans="2:6" customFormat="1" x14ac:dyDescent="0.25">
      <c r="B45" s="6"/>
      <c r="C45" s="4"/>
      <c r="D45" s="6"/>
      <c r="E45" s="6"/>
      <c r="F45" s="6"/>
    </row>
    <row r="46" spans="2:6" customFormat="1" x14ac:dyDescent="0.25">
      <c r="B46" s="6"/>
      <c r="C46" s="4"/>
      <c r="D46" s="6"/>
      <c r="E46" s="6"/>
      <c r="F46" s="6"/>
    </row>
    <row r="47" spans="2:6" customFormat="1" x14ac:dyDescent="0.25">
      <c r="B47" s="6"/>
      <c r="C47" s="4"/>
      <c r="D47" s="6"/>
      <c r="E47" s="6"/>
      <c r="F47" s="6"/>
    </row>
    <row r="48" spans="2:6" customFormat="1" x14ac:dyDescent="0.25">
      <c r="B48" s="6"/>
      <c r="C48" s="4"/>
      <c r="D48" s="6"/>
      <c r="E48" s="6"/>
      <c r="F48" s="6"/>
    </row>
    <row r="49" spans="2:6" customFormat="1" x14ac:dyDescent="0.25">
      <c r="B49" s="6"/>
      <c r="C49" s="4"/>
      <c r="D49" s="6"/>
      <c r="E49" s="6"/>
      <c r="F49" s="6"/>
    </row>
    <row r="50" spans="2:6" customFormat="1" x14ac:dyDescent="0.25">
      <c r="B50" s="6"/>
      <c r="C50" s="4"/>
      <c r="D50" s="6"/>
      <c r="E50" s="6"/>
      <c r="F50" s="6"/>
    </row>
    <row r="51" spans="2:6" customFormat="1" x14ac:dyDescent="0.25">
      <c r="B51" s="6"/>
      <c r="C51" s="4"/>
      <c r="D51" s="6"/>
      <c r="E51" s="6"/>
      <c r="F51" s="6"/>
    </row>
    <row r="52" spans="2:6" customFormat="1" x14ac:dyDescent="0.25">
      <c r="B52" s="6"/>
      <c r="C52" s="4"/>
      <c r="D52" s="6"/>
      <c r="E52" s="6"/>
      <c r="F52" s="6"/>
    </row>
    <row r="53" spans="2:6" customFormat="1" x14ac:dyDescent="0.25">
      <c r="B53" s="6"/>
      <c r="C53" s="4"/>
      <c r="D53" s="6"/>
      <c r="E53" s="6"/>
      <c r="F53" s="6"/>
    </row>
    <row r="54" spans="2:6" customFormat="1" x14ac:dyDescent="0.25">
      <c r="B54" s="6"/>
      <c r="C54" s="4"/>
      <c r="D54" s="6"/>
      <c r="E54" s="6"/>
      <c r="F54" s="6"/>
    </row>
    <row r="55" spans="2:6" customFormat="1" x14ac:dyDescent="0.25">
      <c r="B55" s="6"/>
      <c r="C55" s="4"/>
      <c r="D55" s="6"/>
      <c r="E55" s="6"/>
      <c r="F55" s="6"/>
    </row>
    <row r="56" spans="2:6" customFormat="1" x14ac:dyDescent="0.25">
      <c r="B56" s="6"/>
      <c r="C56" s="4"/>
      <c r="D56" s="6"/>
      <c r="E56" s="6"/>
      <c r="F56" s="6"/>
    </row>
    <row r="57" spans="2:6" customFormat="1" x14ac:dyDescent="0.25">
      <c r="B57" s="6"/>
      <c r="C57" s="4"/>
      <c r="D57" s="6"/>
      <c r="E57" s="6"/>
      <c r="F57" s="6"/>
    </row>
    <row r="58" spans="2:6" customFormat="1" x14ac:dyDescent="0.25">
      <c r="B58" s="6"/>
      <c r="C58" s="4"/>
      <c r="D58" s="6"/>
      <c r="E58" s="6"/>
      <c r="F58" s="6"/>
    </row>
  </sheetData>
  <mergeCells count="9">
    <mergeCell ref="B11:D11"/>
    <mergeCell ref="B12:D12"/>
    <mergeCell ref="B13:D13"/>
    <mergeCell ref="B1:F1"/>
    <mergeCell ref="B4:D4"/>
    <mergeCell ref="B5:D5"/>
    <mergeCell ref="B6:D6"/>
    <mergeCell ref="B9:D9"/>
    <mergeCell ref="B10:D10"/>
  </mergeCells>
  <dataValidations count="1">
    <dataValidation type="list" allowBlank="1" showInputMessage="1" showErrorMessage="1" sqref="D15:E15" xr:uid="{14EBA50E-0221-42FE-9C77-A5C8E14DD61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EED9-1A79-4AE1-9A17-B0BEBCD5C7BD}">
  <sheetPr codeName="Planilha3"/>
  <dimension ref="A1:D25"/>
  <sheetViews>
    <sheetView showGridLines="0" zoomScale="115" zoomScaleNormal="115" workbookViewId="0">
      <selection activeCell="C29" sqref="C29"/>
    </sheetView>
  </sheetViews>
  <sheetFormatPr defaultRowHeight="15" x14ac:dyDescent="0.25"/>
  <cols>
    <col min="1" max="4" width="31.85546875" customWidth="1"/>
    <col min="7" max="7" width="17.5703125" bestFit="1" customWidth="1"/>
  </cols>
  <sheetData>
    <row r="1" spans="1:4" x14ac:dyDescent="0.25">
      <c r="A1" s="7" t="s">
        <v>22</v>
      </c>
      <c r="B1" s="7" t="s">
        <v>8</v>
      </c>
      <c r="C1" s="8" t="s">
        <v>11</v>
      </c>
      <c r="D1" s="8" t="s">
        <v>21</v>
      </c>
    </row>
    <row r="2" spans="1:4" x14ac:dyDescent="0.25">
      <c r="A2" s="9" t="str">
        <f>B2&amp;"-"&amp;C2</f>
        <v>Agressivo-FOFs</v>
      </c>
      <c r="B2" s="9" t="s">
        <v>19</v>
      </c>
      <c r="C2" s="10" t="s">
        <v>16</v>
      </c>
      <c r="D2" s="11">
        <v>0.05</v>
      </c>
    </row>
    <row r="3" spans="1:4" x14ac:dyDescent="0.25">
      <c r="A3" s="9" t="str">
        <f>B3&amp;"-"&amp;C3</f>
        <v>Agressivo-HÍBRIDOS</v>
      </c>
      <c r="B3" s="9" t="s">
        <v>19</v>
      </c>
      <c r="C3" s="10" t="s">
        <v>15</v>
      </c>
      <c r="D3" s="11">
        <v>0.05</v>
      </c>
    </row>
    <row r="4" spans="1:4" x14ac:dyDescent="0.25">
      <c r="A4" s="9" t="str">
        <f>B4&amp;"-"&amp;C4</f>
        <v>Agressivo-HOTELARIAS</v>
      </c>
      <c r="B4" s="9" t="s">
        <v>19</v>
      </c>
      <c r="C4" s="10" t="s">
        <v>18</v>
      </c>
      <c r="D4" s="11">
        <v>0.1</v>
      </c>
    </row>
    <row r="5" spans="1:4" x14ac:dyDescent="0.25">
      <c r="A5" s="9" t="str">
        <f>B5&amp;"-"&amp;C5</f>
        <v>Agressivo-TIJOLO</v>
      </c>
      <c r="B5" s="9" t="s">
        <v>19</v>
      </c>
      <c r="C5" s="10" t="s">
        <v>14</v>
      </c>
      <c r="D5" s="11">
        <v>0.1</v>
      </c>
    </row>
    <row r="6" spans="1:4" x14ac:dyDescent="0.25">
      <c r="A6" s="9" t="str">
        <f>B6&amp;"-"&amp;C6</f>
        <v>Agressivo-DESENVOLVIMENTO</v>
      </c>
      <c r="B6" s="9" t="s">
        <v>19</v>
      </c>
      <c r="C6" s="10" t="s">
        <v>17</v>
      </c>
      <c r="D6" s="11">
        <v>0.2</v>
      </c>
    </row>
    <row r="7" spans="1:4" x14ac:dyDescent="0.25">
      <c r="A7" s="9" t="str">
        <f>B7&amp;"-"&amp;C7</f>
        <v>Agressivo-PAPEL</v>
      </c>
      <c r="B7" s="9" t="s">
        <v>19</v>
      </c>
      <c r="C7" s="10" t="s">
        <v>13</v>
      </c>
      <c r="D7" s="11">
        <v>0.5</v>
      </c>
    </row>
    <row r="8" spans="1:4" x14ac:dyDescent="0.25">
      <c r="A8" s="9" t="str">
        <f>B8&amp;"-"&amp;C8</f>
        <v>Conservador-DESENVOLVIMENTO</v>
      </c>
      <c r="B8" s="9" t="s">
        <v>20</v>
      </c>
      <c r="C8" s="10" t="s">
        <v>17</v>
      </c>
      <c r="D8" s="11">
        <v>0</v>
      </c>
    </row>
    <row r="9" spans="1:4" x14ac:dyDescent="0.25">
      <c r="A9" s="9" t="str">
        <f>B9&amp;"-"&amp;C9</f>
        <v>Conservador-HOTELARIAS</v>
      </c>
      <c r="B9" s="9" t="s">
        <v>20</v>
      </c>
      <c r="C9" s="10" t="s">
        <v>18</v>
      </c>
      <c r="D9" s="11">
        <v>0</v>
      </c>
    </row>
    <row r="10" spans="1:4" x14ac:dyDescent="0.25">
      <c r="A10" s="9" t="str">
        <f>B10&amp;"-"&amp;C10</f>
        <v>Conservador-FOFs</v>
      </c>
      <c r="B10" s="9" t="s">
        <v>20</v>
      </c>
      <c r="C10" s="10" t="s">
        <v>16</v>
      </c>
      <c r="D10" s="11">
        <v>0.1</v>
      </c>
    </row>
    <row r="11" spans="1:4" x14ac:dyDescent="0.25">
      <c r="A11" s="9" t="str">
        <f>B11&amp;"-"&amp;C11</f>
        <v>Conservador-HÍBRIDOS</v>
      </c>
      <c r="B11" s="9" t="s">
        <v>20</v>
      </c>
      <c r="C11" s="10" t="s">
        <v>15</v>
      </c>
      <c r="D11" s="11">
        <v>0.1</v>
      </c>
    </row>
    <row r="12" spans="1:4" x14ac:dyDescent="0.25">
      <c r="A12" s="9" t="str">
        <f>B12&amp;"-"&amp;C12</f>
        <v>Conservador-PAPEL</v>
      </c>
      <c r="B12" s="9" t="s">
        <v>20</v>
      </c>
      <c r="C12" s="10" t="s">
        <v>13</v>
      </c>
      <c r="D12" s="11">
        <v>0.3</v>
      </c>
    </row>
    <row r="13" spans="1:4" x14ac:dyDescent="0.25">
      <c r="A13" s="9" t="str">
        <f>B13&amp;"-"&amp;C13</f>
        <v>Conservador-TIJOLO</v>
      </c>
      <c r="B13" s="9" t="s">
        <v>20</v>
      </c>
      <c r="C13" s="10" t="s">
        <v>14</v>
      </c>
      <c r="D13" s="11">
        <v>0.5</v>
      </c>
    </row>
    <row r="14" spans="1:4" x14ac:dyDescent="0.25">
      <c r="A14" s="9" t="str">
        <f>B14&amp;"-"&amp;C14</f>
        <v>Moderado-FOFs</v>
      </c>
      <c r="B14" s="9" t="s">
        <v>9</v>
      </c>
      <c r="C14" s="10" t="s">
        <v>16</v>
      </c>
      <c r="D14" s="11">
        <v>0.05</v>
      </c>
    </row>
    <row r="15" spans="1:4" x14ac:dyDescent="0.25">
      <c r="A15" s="9" t="str">
        <f>B15&amp;"-"&amp;C15</f>
        <v>Moderado-HÍBRIDOS</v>
      </c>
      <c r="B15" s="9" t="s">
        <v>9</v>
      </c>
      <c r="C15" s="10" t="s">
        <v>15</v>
      </c>
      <c r="D15" s="11">
        <v>0.08</v>
      </c>
    </row>
    <row r="16" spans="1:4" x14ac:dyDescent="0.25">
      <c r="A16" s="9" t="str">
        <f>B16&amp;"-"&amp;C16</f>
        <v>Moderado-DESENVOLVIMENTO</v>
      </c>
      <c r="B16" s="9" t="s">
        <v>9</v>
      </c>
      <c r="C16" s="10" t="s">
        <v>17</v>
      </c>
      <c r="D16" s="11">
        <v>0.1</v>
      </c>
    </row>
    <row r="17" spans="1:4" x14ac:dyDescent="0.25">
      <c r="A17" s="9" t="str">
        <f>B17&amp;"-"&amp;C17</f>
        <v>Moderado-HOTELARIAS</v>
      </c>
      <c r="B17" s="9" t="s">
        <v>9</v>
      </c>
      <c r="C17" s="10" t="s">
        <v>18</v>
      </c>
      <c r="D17" s="11">
        <v>0.1</v>
      </c>
    </row>
    <row r="18" spans="1:4" x14ac:dyDescent="0.25">
      <c r="A18" s="9" t="str">
        <f>B18&amp;"-"&amp;C18</f>
        <v>Moderado-PAPEL</v>
      </c>
      <c r="B18" s="9" t="s">
        <v>9</v>
      </c>
      <c r="C18" s="10" t="s">
        <v>13</v>
      </c>
      <c r="D18" s="11">
        <v>0.32</v>
      </c>
    </row>
    <row r="19" spans="1:4" x14ac:dyDescent="0.25">
      <c r="A19" s="9" t="str">
        <f>B19&amp;"-"&amp;C19</f>
        <v>Moderado-TIJOLO</v>
      </c>
      <c r="B19" s="9" t="s">
        <v>9</v>
      </c>
      <c r="C19" s="10" t="s">
        <v>14</v>
      </c>
      <c r="D19" s="11">
        <v>0.35</v>
      </c>
    </row>
    <row r="20" spans="1:4" x14ac:dyDescent="0.25">
      <c r="A20" t="str">
        <f>B20&amp;"-"&amp;C20</f>
        <v>Agressivo-</v>
      </c>
      <c r="B20" t="s">
        <v>19</v>
      </c>
      <c r="C20" s="2"/>
      <c r="D20" s="3"/>
    </row>
    <row r="23" spans="1:4" x14ac:dyDescent="0.25">
      <c r="B23" t="s">
        <v>29</v>
      </c>
    </row>
    <row r="24" spans="1:4" x14ac:dyDescent="0.25">
      <c r="B24" t="s">
        <v>20</v>
      </c>
    </row>
    <row r="25" spans="1:4" x14ac:dyDescent="0.25">
      <c r="B25" t="s">
        <v>9</v>
      </c>
    </row>
  </sheetData>
  <conditionalFormatting sqref="A1:D1048576">
    <cfRule type="expression" dxfId="2" priority="1">
      <formula>$B1="AGRESSIVO"</formula>
    </cfRule>
    <cfRule type="expression" dxfId="1" priority="2">
      <formula>$B1="MODERADO"</formula>
    </cfRule>
    <cfRule type="expression" dxfId="0" priority="3">
      <formula>$B1="CONSERVADOR"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PRINCIPAL</vt:lpstr>
      <vt:lpstr>Tb_apoio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2025-05-15T15:13:16Z</dcterms:created>
  <dcterms:modified xsi:type="dcterms:W3CDTF">2025-05-15T16:05:27Z</dcterms:modified>
</cp:coreProperties>
</file>