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20" yWindow="-15" windowWidth="12450" windowHeight="9570"/>
  </bookViews>
  <sheets>
    <sheet name="Raw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C38" i="1"/>
  <c r="D51"/>
  <c r="D50"/>
  <c r="D49"/>
  <c r="D48"/>
  <c r="D47"/>
  <c r="D46"/>
  <c r="K51"/>
  <c r="K50"/>
  <c r="K49"/>
  <c r="K48"/>
  <c r="K47"/>
  <c r="K46"/>
  <c r="J51"/>
  <c r="J50"/>
  <c r="J49"/>
  <c r="J48"/>
  <c r="J47"/>
  <c r="J46"/>
  <c r="J44"/>
  <c r="J43"/>
  <c r="J42"/>
  <c r="J41"/>
  <c r="J40"/>
  <c r="J39"/>
  <c r="J38"/>
  <c r="C51"/>
  <c r="C50"/>
  <c r="C49"/>
  <c r="C48"/>
  <c r="C47"/>
  <c r="C46"/>
  <c r="B51"/>
  <c r="B50"/>
  <c r="B49"/>
  <c r="B48"/>
  <c r="B47"/>
  <c r="B46"/>
  <c r="C44"/>
  <c r="C43"/>
  <c r="C42"/>
  <c r="C41"/>
  <c r="C40"/>
  <c r="C39"/>
  <c r="A1" i="3"/>
  <c r="B44" i="1"/>
  <c r="B43"/>
  <c r="B42"/>
  <c r="B41"/>
  <c r="B40"/>
  <c r="B39"/>
  <c r="B38"/>
</calcChain>
</file>

<file path=xl/sharedStrings.xml><?xml version="1.0" encoding="utf-8"?>
<sst xmlns="http://schemas.openxmlformats.org/spreadsheetml/2006/main" count="51" uniqueCount="46">
  <si>
    <t>LINE</t>
  </si>
  <si>
    <t>STATION</t>
  </si>
  <si>
    <t>ALT.</t>
  </si>
  <si>
    <t>GRAV.</t>
  </si>
  <si>
    <t>SD.</t>
  </si>
  <si>
    <t>TILTX</t>
  </si>
  <si>
    <t>TILTY</t>
  </si>
  <si>
    <t>TEMP</t>
  </si>
  <si>
    <t>TIDE</t>
  </si>
  <si>
    <t>DUR</t>
  </si>
  <si>
    <t>REJ</t>
  </si>
  <si>
    <t>TIME</t>
  </si>
  <si>
    <t>DEC.TIME+DATE</t>
  </si>
  <si>
    <t>TERRAIN</t>
  </si>
  <si>
    <t>DATE</t>
  </si>
  <si>
    <t>Gravity(mGal)</t>
    <phoneticPr fontId="2" type="noConversion"/>
  </si>
  <si>
    <t>y1(t1)</t>
    <phoneticPr fontId="2" type="noConversion"/>
  </si>
  <si>
    <t>y1(t3)</t>
    <phoneticPr fontId="2" type="noConversion"/>
  </si>
  <si>
    <t>y3(t2)</t>
    <phoneticPr fontId="2" type="noConversion"/>
  </si>
  <si>
    <t>y3(t4)</t>
    <phoneticPr fontId="2" type="noConversion"/>
  </si>
  <si>
    <t>y6(t5)</t>
    <phoneticPr fontId="2" type="noConversion"/>
  </si>
  <si>
    <t>y3(t6)</t>
    <phoneticPr fontId="2" type="noConversion"/>
  </si>
  <si>
    <t>y6(t7)</t>
    <phoneticPr fontId="2" type="noConversion"/>
  </si>
  <si>
    <t>sigma2</t>
    <phoneticPr fontId="2" type="noConversion"/>
  </si>
  <si>
    <t>dy13</t>
    <phoneticPr fontId="2" type="noConversion"/>
  </si>
  <si>
    <t>dy63</t>
    <phoneticPr fontId="2" type="noConversion"/>
  </si>
  <si>
    <t>dy31</t>
    <phoneticPr fontId="2" type="noConversion"/>
  </si>
  <si>
    <t>dy36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</si>
  <si>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</si>
  <si>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</si>
  <si>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</si>
  <si>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</si>
  <si>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t5</t>
    <phoneticPr fontId="2" type="noConversion"/>
  </si>
  <si>
    <t>t6</t>
    <phoneticPr fontId="2" type="noConversion"/>
  </si>
  <si>
    <t>t7</t>
    <phoneticPr fontId="2" type="noConversion"/>
  </si>
  <si>
    <t>dt12</t>
    <phoneticPr fontId="2" type="noConversion"/>
  </si>
  <si>
    <t>dt23</t>
    <phoneticPr fontId="2" type="noConversion"/>
  </si>
  <si>
    <t>dt34</t>
    <phoneticPr fontId="2" type="noConversion"/>
  </si>
  <si>
    <t>dt45</t>
    <phoneticPr fontId="2" type="noConversion"/>
  </si>
  <si>
    <t>dt56</t>
    <phoneticPr fontId="2" type="noConversion"/>
  </si>
  <si>
    <t>dt67</t>
    <phoneticPr fontId="2" type="noConversion"/>
  </si>
  <si>
    <t>s</t>
    <phoneticPr fontId="2" type="noConversion"/>
  </si>
  <si>
    <t>time</t>
    <phoneticPr fontId="2" type="noConversion"/>
  </si>
  <si>
    <t>Calculation</t>
    <phoneticPr fontId="2" type="noConversion"/>
  </si>
  <si>
    <t>Measured Data</t>
    <phoneticPr fontId="2" type="noConversion"/>
  </si>
  <si>
    <t>sigma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</si>
</sst>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4">
    <font>
      <sz val="11"/>
      <color theme="1"/>
      <name val="宋体"/>
      <family val="2"/>
      <charset val="134"/>
      <scheme val="minor"/>
    </font>
    <font>
      <sz val="10"/>
      <color rgb="FF00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A34" workbookViewId="0">
      <selection activeCell="F46" sqref="F46:H49"/>
    </sheetView>
  </sheetViews>
  <sheetFormatPr defaultRowHeight="13.5"/>
  <cols>
    <col min="2" max="2" width="20.125" customWidth="1"/>
    <col min="3" max="3" width="13.375" customWidth="1"/>
    <col min="4" max="4" width="14.5" customWidth="1"/>
    <col min="9" max="9" width="10.875" customWidth="1"/>
    <col min="10" max="10" width="10.75" customWidth="1"/>
    <col min="13" max="13" width="16.5" customWidth="1"/>
    <col min="15" max="15" width="10.5" style="1" bestFit="1" customWidth="1"/>
  </cols>
  <sheetData>
    <row r="1" spans="1:15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5" customFormat="1" ht="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5" t="s">
        <v>14</v>
      </c>
    </row>
    <row r="3" spans="1:15" s="2" customFormat="1">
      <c r="A3" s="2">
        <v>2</v>
      </c>
      <c r="B3" s="2">
        <v>100</v>
      </c>
      <c r="C3" s="2">
        <v>21.288900000000002</v>
      </c>
      <c r="D3" s="2">
        <v>3635.1869999999999</v>
      </c>
      <c r="E3" s="2">
        <v>2.8000000000000001E-2</v>
      </c>
      <c r="F3" s="2">
        <v>-19.899999999999999</v>
      </c>
      <c r="G3" s="2">
        <v>-18.2</v>
      </c>
      <c r="H3" s="2">
        <v>-0.3</v>
      </c>
      <c r="I3" s="2">
        <v>2.8000000000000001E-2</v>
      </c>
      <c r="J3" s="2">
        <v>57</v>
      </c>
      <c r="K3" s="2">
        <v>0</v>
      </c>
      <c r="L3" s="7">
        <v>0.27665509259259258</v>
      </c>
      <c r="M3" s="2">
        <v>43547.276210000004</v>
      </c>
      <c r="N3" s="2">
        <v>0</v>
      </c>
      <c r="O3" s="3">
        <v>43579</v>
      </c>
    </row>
    <row r="4" spans="1:15" s="2" customFormat="1">
      <c r="A4" s="2">
        <v>2</v>
      </c>
      <c r="B4" s="2">
        <v>100</v>
      </c>
      <c r="C4" s="2">
        <v>21.288900000000002</v>
      </c>
      <c r="D4" s="2">
        <v>3635.1880000000001</v>
      </c>
      <c r="E4" s="2">
        <v>3.5000000000000003E-2</v>
      </c>
      <c r="F4" s="2">
        <v>-19.899999999999999</v>
      </c>
      <c r="G4" s="2">
        <v>-18.2</v>
      </c>
      <c r="H4" s="2">
        <v>-0.3</v>
      </c>
      <c r="I4" s="2">
        <v>2.8000000000000001E-2</v>
      </c>
      <c r="J4" s="2">
        <v>57</v>
      </c>
      <c r="K4" s="2">
        <v>0</v>
      </c>
      <c r="L4" s="7">
        <v>0.27734953703703707</v>
      </c>
      <c r="M4" s="2">
        <v>43547.27691</v>
      </c>
      <c r="N4" s="2">
        <v>0</v>
      </c>
      <c r="O4" s="3">
        <v>43579</v>
      </c>
    </row>
    <row r="5" spans="1:15" s="2" customFormat="1">
      <c r="A5" s="2">
        <v>2</v>
      </c>
      <c r="B5" s="2">
        <v>100</v>
      </c>
      <c r="C5" s="2">
        <v>21.288900000000002</v>
      </c>
      <c r="D5" s="2">
        <v>3635.1869999999999</v>
      </c>
      <c r="E5" s="2">
        <v>2.5000000000000001E-2</v>
      </c>
      <c r="F5" s="2">
        <v>-19.899999999999999</v>
      </c>
      <c r="G5" s="2">
        <v>-18.2</v>
      </c>
      <c r="H5" s="2">
        <v>-0.3</v>
      </c>
      <c r="I5" s="2">
        <v>2.9000000000000001E-2</v>
      </c>
      <c r="J5" s="2">
        <v>57</v>
      </c>
      <c r="K5" s="2">
        <v>0</v>
      </c>
      <c r="L5" s="7">
        <v>0.27804398148148146</v>
      </c>
      <c r="M5" s="2">
        <v>43547.277600000001</v>
      </c>
      <c r="N5" s="2">
        <v>0</v>
      </c>
      <c r="O5" s="3">
        <v>43579</v>
      </c>
    </row>
    <row r="6" spans="1:15" s="2" customFormat="1">
      <c r="A6" s="2">
        <v>2</v>
      </c>
      <c r="B6" s="2">
        <v>100</v>
      </c>
      <c r="C6" s="2">
        <v>21.288900000000002</v>
      </c>
      <c r="D6" s="2">
        <v>3635.1880000000001</v>
      </c>
      <c r="E6" s="2">
        <v>3.5999999999999997E-2</v>
      </c>
      <c r="F6" s="2">
        <v>-19.899999999999999</v>
      </c>
      <c r="G6" s="2">
        <v>-18.2</v>
      </c>
      <c r="H6" s="2">
        <v>-0.3</v>
      </c>
      <c r="I6" s="2">
        <v>2.9000000000000001E-2</v>
      </c>
      <c r="J6" s="2">
        <v>57</v>
      </c>
      <c r="K6" s="2">
        <v>0</v>
      </c>
      <c r="L6" s="7">
        <v>0.27873842592592596</v>
      </c>
      <c r="M6" s="2">
        <v>43547.278290000002</v>
      </c>
      <c r="N6" s="2">
        <v>0</v>
      </c>
      <c r="O6" s="3">
        <v>43579</v>
      </c>
    </row>
    <row r="7" spans="1:15" s="2" customFormat="1">
      <c r="A7" s="2">
        <v>2</v>
      </c>
      <c r="B7" s="2">
        <v>100</v>
      </c>
      <c r="C7" s="2">
        <v>21.288900000000002</v>
      </c>
      <c r="D7" s="2">
        <v>3635.1880000000001</v>
      </c>
      <c r="E7" s="2">
        <v>4.4999999999999998E-2</v>
      </c>
      <c r="F7" s="2">
        <v>-19.899999999999999</v>
      </c>
      <c r="G7" s="2">
        <v>-18.2</v>
      </c>
      <c r="H7" s="2">
        <v>-0.3</v>
      </c>
      <c r="I7" s="2">
        <v>2.9000000000000001E-2</v>
      </c>
      <c r="J7" s="2">
        <v>57</v>
      </c>
      <c r="K7" s="2">
        <v>0</v>
      </c>
      <c r="L7" s="7">
        <v>0.2794328703703704</v>
      </c>
      <c r="M7" s="2">
        <v>43547.278989999999</v>
      </c>
      <c r="N7" s="2">
        <v>0</v>
      </c>
      <c r="O7" s="3">
        <v>43579</v>
      </c>
    </row>
    <row r="8" spans="1:15" s="2" customFormat="1">
      <c r="A8" s="2">
        <v>2</v>
      </c>
      <c r="B8" s="2">
        <v>100</v>
      </c>
      <c r="C8" s="2">
        <v>21.288900000000002</v>
      </c>
      <c r="D8" s="2">
        <v>3635.19</v>
      </c>
      <c r="E8" s="2">
        <v>4.3999999999999997E-2</v>
      </c>
      <c r="F8" s="2">
        <v>-19.899999999999999</v>
      </c>
      <c r="G8" s="2">
        <v>-18.2</v>
      </c>
      <c r="H8" s="2">
        <v>-0.3</v>
      </c>
      <c r="I8" s="2">
        <v>0.03</v>
      </c>
      <c r="J8" s="2">
        <v>57</v>
      </c>
      <c r="K8" s="2">
        <v>0</v>
      </c>
      <c r="L8" s="7">
        <v>0.28012731481481484</v>
      </c>
      <c r="M8" s="2">
        <v>43547.27968</v>
      </c>
      <c r="N8" s="2">
        <v>0</v>
      </c>
      <c r="O8" s="3">
        <v>43579</v>
      </c>
    </row>
    <row r="9" spans="1:15" s="2" customFormat="1">
      <c r="A9" s="2">
        <v>2</v>
      </c>
      <c r="B9" s="2">
        <v>100</v>
      </c>
      <c r="C9" s="2">
        <v>21.288900000000002</v>
      </c>
      <c r="D9" s="2">
        <v>3635.1889999999999</v>
      </c>
      <c r="E9" s="2">
        <v>4.1000000000000002E-2</v>
      </c>
      <c r="F9" s="2">
        <v>-19.899999999999999</v>
      </c>
      <c r="G9" s="2">
        <v>-18.100000000000001</v>
      </c>
      <c r="H9" s="2">
        <v>-0.3</v>
      </c>
      <c r="I9" s="2">
        <v>0.03</v>
      </c>
      <c r="J9" s="2">
        <v>57</v>
      </c>
      <c r="K9" s="2">
        <v>0</v>
      </c>
      <c r="L9" s="7">
        <v>0.28082175925925928</v>
      </c>
      <c r="M9" s="2">
        <v>43547.28037</v>
      </c>
      <c r="N9" s="2">
        <v>0</v>
      </c>
      <c r="O9" s="3">
        <v>43579</v>
      </c>
    </row>
    <row r="10" spans="1:15" s="2" customFormat="1">
      <c r="A10" s="2">
        <v>2</v>
      </c>
      <c r="B10" s="2">
        <v>100</v>
      </c>
      <c r="C10" s="2">
        <v>21.288900000000002</v>
      </c>
      <c r="D10" s="2">
        <v>3635.1889999999999</v>
      </c>
      <c r="E10" s="2">
        <v>0.05</v>
      </c>
      <c r="F10" s="2">
        <v>-19.899999999999999</v>
      </c>
      <c r="G10" s="2">
        <v>-18.2</v>
      </c>
      <c r="H10" s="2">
        <v>-0.3</v>
      </c>
      <c r="I10" s="2">
        <v>3.1E-2</v>
      </c>
      <c r="J10" s="2">
        <v>57</v>
      </c>
      <c r="K10" s="2">
        <v>0</v>
      </c>
      <c r="L10" s="7">
        <v>0.28151620370370373</v>
      </c>
      <c r="M10" s="2">
        <v>43547.281069999997</v>
      </c>
      <c r="N10" s="2">
        <v>0</v>
      </c>
      <c r="O10" s="3">
        <v>43579</v>
      </c>
    </row>
    <row r="11" spans="1:15" s="2" customFormat="1">
      <c r="A11" s="2">
        <v>2</v>
      </c>
      <c r="B11" s="2">
        <v>100</v>
      </c>
      <c r="C11" s="2">
        <v>21.288900000000002</v>
      </c>
      <c r="D11" s="2">
        <v>3635.1889999999999</v>
      </c>
      <c r="E11" s="2">
        <v>3.5000000000000003E-2</v>
      </c>
      <c r="F11" s="2">
        <v>-19.899999999999999</v>
      </c>
      <c r="G11" s="2">
        <v>-18.100000000000001</v>
      </c>
      <c r="H11" s="2">
        <v>-0.3</v>
      </c>
      <c r="I11" s="2">
        <v>3.1E-2</v>
      </c>
      <c r="J11" s="2">
        <v>57</v>
      </c>
      <c r="K11" s="2">
        <v>0</v>
      </c>
      <c r="L11" s="7">
        <v>0.28221064814814817</v>
      </c>
      <c r="M11" s="2">
        <v>43547.281759999998</v>
      </c>
      <c r="N11" s="2">
        <v>0</v>
      </c>
      <c r="O11" s="3">
        <v>43579</v>
      </c>
    </row>
    <row r="12" spans="1:15" s="2" customFormat="1">
      <c r="A12" s="2">
        <v>2</v>
      </c>
      <c r="B12" s="2">
        <v>100</v>
      </c>
      <c r="C12" s="2">
        <v>21.288900000000002</v>
      </c>
      <c r="D12" s="2">
        <v>3635.1889999999999</v>
      </c>
      <c r="E12" s="2">
        <v>3.9E-2</v>
      </c>
      <c r="F12" s="2">
        <v>-19.899999999999999</v>
      </c>
      <c r="G12" s="2">
        <v>-18.100000000000001</v>
      </c>
      <c r="H12" s="2">
        <v>-0.3</v>
      </c>
      <c r="I12" s="2">
        <v>3.1E-2</v>
      </c>
      <c r="J12" s="2">
        <v>57</v>
      </c>
      <c r="K12" s="2">
        <v>0</v>
      </c>
      <c r="L12" s="7">
        <v>0.28290509259259261</v>
      </c>
      <c r="M12" s="2">
        <v>43547.282449999999</v>
      </c>
      <c r="N12" s="2">
        <v>0</v>
      </c>
      <c r="O12" s="3">
        <v>43579</v>
      </c>
    </row>
    <row r="13" spans="1:15" s="2" customFormat="1">
      <c r="A13" s="2">
        <v>2</v>
      </c>
      <c r="B13" s="2">
        <v>100</v>
      </c>
      <c r="C13" s="2">
        <v>21.288900000000002</v>
      </c>
      <c r="D13" s="2">
        <v>3635.19</v>
      </c>
      <c r="E13" s="2">
        <v>6.0999999999999999E-2</v>
      </c>
      <c r="F13" s="2">
        <v>-19.899999999999999</v>
      </c>
      <c r="G13" s="2">
        <v>-18.100000000000001</v>
      </c>
      <c r="H13" s="2">
        <v>-0.3</v>
      </c>
      <c r="I13" s="2">
        <v>3.2000000000000001E-2</v>
      </c>
      <c r="J13" s="2">
        <v>57</v>
      </c>
      <c r="K13" s="2">
        <v>0</v>
      </c>
      <c r="L13" s="7">
        <v>0.28359953703703705</v>
      </c>
      <c r="M13" s="2">
        <v>43547.283150000003</v>
      </c>
      <c r="N13" s="2">
        <v>0</v>
      </c>
      <c r="O13" s="3">
        <v>43579</v>
      </c>
    </row>
    <row r="14" spans="1:15" s="2" customFormat="1">
      <c r="A14" s="2">
        <v>2</v>
      </c>
      <c r="B14" s="2">
        <v>100</v>
      </c>
      <c r="C14" s="2">
        <v>21.288900000000002</v>
      </c>
      <c r="D14" s="2">
        <v>3635.1909999999998</v>
      </c>
      <c r="E14" s="2">
        <v>4.2000000000000003E-2</v>
      </c>
      <c r="F14" s="2">
        <v>-19.899999999999999</v>
      </c>
      <c r="G14" s="2">
        <v>-18.2</v>
      </c>
      <c r="H14" s="2">
        <v>-0.3</v>
      </c>
      <c r="I14" s="2">
        <v>3.2000000000000001E-2</v>
      </c>
      <c r="J14" s="2">
        <v>57</v>
      </c>
      <c r="K14" s="2">
        <v>0</v>
      </c>
      <c r="L14" s="7">
        <v>0.28429398148148149</v>
      </c>
      <c r="M14" s="2">
        <v>43547.283839999996</v>
      </c>
      <c r="N14" s="2">
        <v>0</v>
      </c>
      <c r="O14" s="3">
        <v>43579</v>
      </c>
    </row>
    <row r="15" spans="1:15" s="2" customFormat="1">
      <c r="L15" s="7"/>
      <c r="O15" s="3"/>
    </row>
    <row r="16" spans="1:15" s="2" customFormat="1">
      <c r="A16" s="2">
        <v>1</v>
      </c>
      <c r="B16" s="2">
        <v>1</v>
      </c>
      <c r="C16" s="2">
        <v>22.509599999999999</v>
      </c>
      <c r="D16" s="2">
        <v>3633.1660000000002</v>
      </c>
      <c r="E16" s="2">
        <v>0.156</v>
      </c>
      <c r="F16" s="2">
        <v>6.3</v>
      </c>
      <c r="G16" s="2">
        <v>-4.7</v>
      </c>
      <c r="H16" s="2">
        <v>-0.2</v>
      </c>
      <c r="I16" s="2">
        <v>3.7999999999999999E-2</v>
      </c>
      <c r="J16" s="2">
        <v>57</v>
      </c>
      <c r="K16" s="2">
        <v>0</v>
      </c>
      <c r="L16" s="7">
        <v>0.29451388888888891</v>
      </c>
      <c r="M16" s="2">
        <v>43547.294040000001</v>
      </c>
      <c r="N16" s="2">
        <v>0</v>
      </c>
      <c r="O16" s="3">
        <v>43579</v>
      </c>
    </row>
    <row r="17" spans="1:15" s="2" customFormat="1" ht="15.75" customHeight="1">
      <c r="A17" s="2">
        <v>1</v>
      </c>
      <c r="B17" s="2">
        <v>1</v>
      </c>
      <c r="C17" s="2">
        <v>21.777200000000001</v>
      </c>
      <c r="D17" s="2">
        <v>3633.165</v>
      </c>
      <c r="E17" s="2">
        <v>0.17499999999999999</v>
      </c>
      <c r="F17" s="2">
        <v>6.8</v>
      </c>
      <c r="G17" s="2">
        <v>5</v>
      </c>
      <c r="H17" s="2">
        <v>0.19</v>
      </c>
      <c r="I17" s="2">
        <v>3.9E-2</v>
      </c>
      <c r="J17" s="2">
        <v>57</v>
      </c>
      <c r="K17" s="2">
        <v>0</v>
      </c>
      <c r="L17" s="7">
        <v>0.29525462962962962</v>
      </c>
      <c r="M17" s="2">
        <v>43547.294779999997</v>
      </c>
      <c r="N17" s="2">
        <v>0</v>
      </c>
      <c r="O17" s="3">
        <v>43579</v>
      </c>
    </row>
    <row r="18" spans="1:15" s="2" customFormat="1">
      <c r="A18" s="2">
        <v>1</v>
      </c>
      <c r="B18" s="2">
        <v>3</v>
      </c>
      <c r="C18" s="2">
        <v>23.4861</v>
      </c>
      <c r="D18" s="2">
        <v>3631.2759999999998</v>
      </c>
      <c r="E18" s="2">
        <v>0.61599999999999999</v>
      </c>
      <c r="F18" s="2">
        <v>18.600000000000001</v>
      </c>
      <c r="G18" s="2">
        <v>1.1000000000000001</v>
      </c>
      <c r="H18" s="2">
        <v>0.18</v>
      </c>
      <c r="I18" s="2">
        <v>4.1000000000000002E-2</v>
      </c>
      <c r="J18" s="2">
        <v>57</v>
      </c>
      <c r="K18" s="2">
        <v>0</v>
      </c>
      <c r="L18" s="7">
        <v>0.29951388888888891</v>
      </c>
      <c r="M18" s="2">
        <v>43547.299030000002</v>
      </c>
      <c r="N18" s="2">
        <v>0</v>
      </c>
      <c r="O18" s="3">
        <v>43579</v>
      </c>
    </row>
    <row r="19" spans="1:15" s="2" customFormat="1" ht="15.75" customHeight="1">
      <c r="A19" s="2">
        <v>1</v>
      </c>
      <c r="B19" s="2">
        <v>3</v>
      </c>
      <c r="C19" s="2">
        <v>22.753699999999998</v>
      </c>
      <c r="D19" s="2">
        <v>3631.2739999999999</v>
      </c>
      <c r="E19" s="2">
        <v>0.43099999999999999</v>
      </c>
      <c r="F19" s="2">
        <v>18.7</v>
      </c>
      <c r="G19" s="2">
        <v>3</v>
      </c>
      <c r="H19" s="2">
        <v>0.18</v>
      </c>
      <c r="I19" s="2">
        <v>4.1000000000000002E-2</v>
      </c>
      <c r="J19" s="2">
        <v>57</v>
      </c>
      <c r="K19" s="2">
        <v>0</v>
      </c>
      <c r="L19" s="7">
        <v>0.30025462962962962</v>
      </c>
      <c r="M19" s="2">
        <v>43547.299769999998</v>
      </c>
      <c r="N19" s="2">
        <v>0</v>
      </c>
      <c r="O19" s="3">
        <v>43579</v>
      </c>
    </row>
    <row r="20" spans="1:15" s="2" customFormat="1">
      <c r="A20" s="2">
        <v>2</v>
      </c>
      <c r="B20" s="2">
        <v>1</v>
      </c>
      <c r="C20" s="2">
        <v>24.462700000000002</v>
      </c>
      <c r="D20" s="2">
        <v>3633.1669999999999</v>
      </c>
      <c r="E20" s="2">
        <v>0.20399999999999999</v>
      </c>
      <c r="F20" s="2">
        <v>0.4</v>
      </c>
      <c r="G20" s="2">
        <v>1.7</v>
      </c>
      <c r="H20" s="2">
        <v>0.17</v>
      </c>
      <c r="I20" s="2">
        <v>4.3999999999999997E-2</v>
      </c>
      <c r="J20" s="2">
        <v>57</v>
      </c>
      <c r="K20" s="2">
        <v>0</v>
      </c>
      <c r="L20" s="7">
        <v>0.30417824074074074</v>
      </c>
      <c r="M20" s="2">
        <v>43547.303690000001</v>
      </c>
      <c r="N20" s="2">
        <v>0</v>
      </c>
      <c r="O20" s="3">
        <v>43579</v>
      </c>
    </row>
    <row r="21" spans="1:15" s="2" customFormat="1">
      <c r="A21" s="2">
        <v>2</v>
      </c>
      <c r="B21" s="2">
        <v>1</v>
      </c>
      <c r="C21" s="2">
        <v>23.7303</v>
      </c>
      <c r="D21" s="2">
        <v>3633.1689999999999</v>
      </c>
      <c r="E21" s="2">
        <v>0.32800000000000001</v>
      </c>
      <c r="F21" s="2">
        <v>0.4</v>
      </c>
      <c r="G21" s="2">
        <v>1.4</v>
      </c>
      <c r="H21" s="2">
        <v>0.17</v>
      </c>
      <c r="I21" s="2">
        <v>4.3999999999999997E-2</v>
      </c>
      <c r="J21" s="2">
        <v>57</v>
      </c>
      <c r="K21" s="2">
        <v>0</v>
      </c>
      <c r="L21" s="7">
        <v>0.3049189814814815</v>
      </c>
      <c r="M21" s="2">
        <v>43547.304429999997</v>
      </c>
      <c r="N21" s="2">
        <v>0</v>
      </c>
      <c r="O21" s="3">
        <v>43579</v>
      </c>
    </row>
    <row r="22" spans="1:15" s="2" customFormat="1">
      <c r="A22" s="2">
        <v>2</v>
      </c>
      <c r="B22" s="2">
        <v>3</v>
      </c>
      <c r="C22" s="2">
        <v>24.951000000000001</v>
      </c>
      <c r="D22" s="2">
        <v>3631.2809999999999</v>
      </c>
      <c r="E22" s="2">
        <v>0.218</v>
      </c>
      <c r="F22" s="2">
        <v>12.1</v>
      </c>
      <c r="G22" s="2">
        <v>8.6999999999999993</v>
      </c>
      <c r="H22" s="2">
        <v>0.17</v>
      </c>
      <c r="I22" s="2">
        <v>4.4999999999999998E-2</v>
      </c>
      <c r="J22" s="2">
        <v>57</v>
      </c>
      <c r="K22" s="2">
        <v>0</v>
      </c>
      <c r="L22" s="7">
        <v>0.30775462962962963</v>
      </c>
      <c r="M22" s="2">
        <v>43547.307260000001</v>
      </c>
      <c r="N22" s="2">
        <v>0</v>
      </c>
      <c r="O22" s="3">
        <v>43579</v>
      </c>
    </row>
    <row r="23" spans="1:15" s="2" customFormat="1">
      <c r="A23" s="2">
        <v>2</v>
      </c>
      <c r="B23" s="2">
        <v>3</v>
      </c>
      <c r="C23" s="2">
        <v>24.218599999999999</v>
      </c>
      <c r="D23" s="2">
        <v>3631.2869999999998</v>
      </c>
      <c r="E23" s="2">
        <v>0.19600000000000001</v>
      </c>
      <c r="F23" s="2">
        <v>12.6</v>
      </c>
      <c r="G23" s="2">
        <v>9.8000000000000007</v>
      </c>
      <c r="H23" s="2">
        <v>0.17</v>
      </c>
      <c r="I23" s="2">
        <v>4.5999999999999999E-2</v>
      </c>
      <c r="J23" s="2">
        <v>57</v>
      </c>
      <c r="K23" s="2">
        <v>0</v>
      </c>
      <c r="L23" s="7">
        <v>0.30849537037037039</v>
      </c>
      <c r="M23" s="2">
        <v>43547.307999999997</v>
      </c>
      <c r="N23" s="2">
        <v>0</v>
      </c>
      <c r="O23" s="3">
        <v>43579</v>
      </c>
    </row>
    <row r="24" spans="1:15" s="2" customFormat="1">
      <c r="A24" s="2">
        <v>1</v>
      </c>
      <c r="B24" s="2">
        <v>6</v>
      </c>
      <c r="C24" s="2">
        <v>25.683399999999999</v>
      </c>
      <c r="D24" s="2">
        <v>3628.3220000000001</v>
      </c>
      <c r="E24" s="2">
        <v>0.187</v>
      </c>
      <c r="F24" s="2">
        <v>4.3</v>
      </c>
      <c r="G24" s="2">
        <v>0.8</v>
      </c>
      <c r="H24" s="2">
        <v>0.16</v>
      </c>
      <c r="I24" s="2">
        <v>4.8000000000000001E-2</v>
      </c>
      <c r="J24" s="2">
        <v>57</v>
      </c>
      <c r="K24" s="2">
        <v>0</v>
      </c>
      <c r="L24" s="7">
        <v>0.31280092592592595</v>
      </c>
      <c r="M24" s="2">
        <v>43547.312299999998</v>
      </c>
      <c r="N24" s="2">
        <v>0</v>
      </c>
      <c r="O24" s="3">
        <v>43579</v>
      </c>
    </row>
    <row r="25" spans="1:15" s="2" customFormat="1">
      <c r="A25" s="2">
        <v>1</v>
      </c>
      <c r="B25" s="2">
        <v>6</v>
      </c>
      <c r="C25" s="2">
        <v>24.951000000000001</v>
      </c>
      <c r="D25" s="2">
        <v>3628.3220000000001</v>
      </c>
      <c r="E25" s="2">
        <v>0.14399999999999999</v>
      </c>
      <c r="F25" s="2">
        <v>4.4000000000000004</v>
      </c>
      <c r="G25" s="2">
        <v>0.5</v>
      </c>
      <c r="H25" s="2">
        <v>0.16</v>
      </c>
      <c r="I25" s="2">
        <v>4.8000000000000001E-2</v>
      </c>
      <c r="J25" s="2">
        <v>57</v>
      </c>
      <c r="K25" s="2">
        <v>0</v>
      </c>
      <c r="L25" s="7">
        <v>0.31354166666666666</v>
      </c>
      <c r="M25" s="2">
        <v>43547.313040000001</v>
      </c>
      <c r="N25" s="2">
        <v>0</v>
      </c>
      <c r="O25" s="3">
        <v>43579</v>
      </c>
    </row>
    <row r="26" spans="1:15" s="2" customFormat="1">
      <c r="A26" s="2">
        <v>3</v>
      </c>
      <c r="B26" s="2">
        <v>3</v>
      </c>
      <c r="C26" s="2">
        <v>26.415800000000001</v>
      </c>
      <c r="D26" s="2">
        <v>3631.2959999999998</v>
      </c>
      <c r="E26" s="2">
        <v>0.60299999999999998</v>
      </c>
      <c r="F26" s="2">
        <v>10.1</v>
      </c>
      <c r="G26" s="2">
        <v>3.9</v>
      </c>
      <c r="H26" s="2">
        <v>0.16</v>
      </c>
      <c r="I26" s="2">
        <v>0.05</v>
      </c>
      <c r="J26" s="2">
        <v>57</v>
      </c>
      <c r="K26" s="2">
        <v>0</v>
      </c>
      <c r="L26" s="7">
        <v>0.31635416666666666</v>
      </c>
      <c r="M26" s="2">
        <v>43547.315849999999</v>
      </c>
      <c r="N26" s="2">
        <v>0</v>
      </c>
      <c r="O26" s="3">
        <v>43579</v>
      </c>
    </row>
    <row r="27" spans="1:15" s="2" customFormat="1">
      <c r="A27" s="2">
        <v>3</v>
      </c>
      <c r="B27" s="2">
        <v>3</v>
      </c>
      <c r="C27" s="2">
        <v>25.439299999999999</v>
      </c>
      <c r="D27" s="2">
        <v>3631.2869999999998</v>
      </c>
      <c r="E27" s="2">
        <v>0.67</v>
      </c>
      <c r="F27" s="2">
        <v>9.8000000000000007</v>
      </c>
      <c r="G27" s="2">
        <v>4.4000000000000004</v>
      </c>
      <c r="H27" s="2">
        <v>0.16</v>
      </c>
      <c r="I27" s="2">
        <v>0.05</v>
      </c>
      <c r="J27" s="2">
        <v>57</v>
      </c>
      <c r="K27" s="2">
        <v>0</v>
      </c>
      <c r="L27" s="7">
        <v>0.31709490740740742</v>
      </c>
      <c r="M27" s="2">
        <v>43547.316590000002</v>
      </c>
      <c r="N27" s="2">
        <v>0</v>
      </c>
      <c r="O27" s="3">
        <v>43579</v>
      </c>
    </row>
    <row r="28" spans="1:15" s="2" customFormat="1">
      <c r="A28" s="2">
        <v>2</v>
      </c>
      <c r="B28" s="2">
        <v>3</v>
      </c>
      <c r="C28" s="2">
        <v>26.66</v>
      </c>
      <c r="D28" s="2">
        <v>3628.3209999999999</v>
      </c>
      <c r="E28" s="2">
        <v>0.193</v>
      </c>
      <c r="F28" s="2">
        <v>4.3</v>
      </c>
      <c r="G28" s="2">
        <v>0</v>
      </c>
      <c r="H28" s="2">
        <v>0.17</v>
      </c>
      <c r="I28" s="2">
        <v>5.1999999999999998E-2</v>
      </c>
      <c r="J28" s="2">
        <v>57</v>
      </c>
      <c r="K28" s="2">
        <v>0</v>
      </c>
      <c r="L28" s="7">
        <v>0.3197800925925926</v>
      </c>
      <c r="M28" s="2">
        <v>43547.31927</v>
      </c>
      <c r="N28" s="2">
        <v>0</v>
      </c>
      <c r="O28" s="3">
        <v>43579</v>
      </c>
    </row>
    <row r="29" spans="1:15" s="2" customFormat="1">
      <c r="A29" s="2">
        <v>2</v>
      </c>
      <c r="B29" s="2">
        <v>3</v>
      </c>
      <c r="C29" s="2">
        <v>25.683399999999999</v>
      </c>
      <c r="D29" s="2">
        <v>3628.32</v>
      </c>
      <c r="E29" s="2">
        <v>0.128</v>
      </c>
      <c r="F29" s="2">
        <v>4.5999999999999996</v>
      </c>
      <c r="G29" s="2">
        <v>0.6</v>
      </c>
      <c r="H29" s="2">
        <v>0.17</v>
      </c>
      <c r="I29" s="2">
        <v>5.1999999999999998E-2</v>
      </c>
      <c r="J29" s="2">
        <v>57</v>
      </c>
      <c r="K29" s="2">
        <v>0</v>
      </c>
      <c r="L29" s="7">
        <v>0.32052083333333331</v>
      </c>
      <c r="M29" s="2">
        <v>43547.320010000003</v>
      </c>
      <c r="N29" s="2">
        <v>0</v>
      </c>
      <c r="O29" s="3">
        <v>43579</v>
      </c>
    </row>
    <row r="30" spans="1:15" s="2" customFormat="1" ht="15">
      <c r="A30" s="8"/>
      <c r="O30" s="3"/>
    </row>
    <row r="31" spans="1:15" s="2" customFormat="1">
      <c r="A31" s="2">
        <v>3</v>
      </c>
      <c r="B31" s="2">
        <v>100</v>
      </c>
      <c r="C31" s="2">
        <v>27.148199999999999</v>
      </c>
      <c r="D31" s="2">
        <v>3635.19</v>
      </c>
      <c r="E31" s="2">
        <v>4.5999999999999999E-2</v>
      </c>
      <c r="F31" s="2">
        <v>3</v>
      </c>
      <c r="G31" s="2">
        <v>7.3</v>
      </c>
      <c r="H31" s="2">
        <v>0.13</v>
      </c>
      <c r="I31" s="2">
        <v>5.8999999999999997E-2</v>
      </c>
      <c r="J31" s="2">
        <v>57</v>
      </c>
      <c r="K31" s="2">
        <v>0</v>
      </c>
      <c r="L31" s="7">
        <v>0.33738425925925924</v>
      </c>
      <c r="M31" s="2">
        <v>43547.336840000004</v>
      </c>
      <c r="N31" s="2">
        <v>0</v>
      </c>
      <c r="O31" s="3">
        <v>43579</v>
      </c>
    </row>
    <row r="32" spans="1:15" s="2" customFormat="1">
      <c r="A32" s="2">
        <v>3</v>
      </c>
      <c r="B32" s="2">
        <v>100</v>
      </c>
      <c r="C32" s="2">
        <v>26.9041</v>
      </c>
      <c r="D32" s="2">
        <v>3635.1930000000002</v>
      </c>
      <c r="E32" s="2">
        <v>4.2000000000000003E-2</v>
      </c>
      <c r="F32" s="2">
        <v>2.9</v>
      </c>
      <c r="G32" s="2">
        <v>7.2</v>
      </c>
      <c r="H32" s="2">
        <v>0.13</v>
      </c>
      <c r="I32" s="2">
        <v>5.8999999999999997E-2</v>
      </c>
      <c r="J32" s="2">
        <v>57</v>
      </c>
      <c r="K32" s="2">
        <v>0</v>
      </c>
      <c r="L32" s="7">
        <v>0.33807870370370369</v>
      </c>
      <c r="M32" s="2">
        <v>43547.33754</v>
      </c>
      <c r="N32" s="2">
        <v>0</v>
      </c>
      <c r="O32" s="3">
        <v>43579</v>
      </c>
    </row>
    <row r="33" spans="1:15" s="2" customFormat="1">
      <c r="A33" s="2">
        <v>3</v>
      </c>
      <c r="B33" s="2">
        <v>100</v>
      </c>
      <c r="C33" s="2">
        <v>26.9041</v>
      </c>
      <c r="D33" s="2">
        <v>3635.194</v>
      </c>
      <c r="E33" s="2">
        <v>0.05</v>
      </c>
      <c r="F33" s="2">
        <v>2.8</v>
      </c>
      <c r="G33" s="2">
        <v>6.9</v>
      </c>
      <c r="H33" s="2">
        <v>0.14000000000000001</v>
      </c>
      <c r="I33" s="2">
        <v>0.06</v>
      </c>
      <c r="J33" s="2">
        <v>57</v>
      </c>
      <c r="K33" s="2">
        <v>0</v>
      </c>
      <c r="L33" s="7">
        <v>0.33877314814814818</v>
      </c>
      <c r="M33" s="2">
        <v>43547.338230000001</v>
      </c>
      <c r="N33" s="2">
        <v>0</v>
      </c>
      <c r="O33" s="3">
        <v>43579</v>
      </c>
    </row>
    <row r="34" spans="1:15" s="2" customFormat="1">
      <c r="A34" s="2">
        <v>3</v>
      </c>
      <c r="B34" s="2">
        <v>100</v>
      </c>
      <c r="C34" s="2">
        <v>25.683399999999999</v>
      </c>
      <c r="D34" s="2">
        <v>3635.1930000000002</v>
      </c>
      <c r="E34" s="2">
        <v>5.2999999999999999E-2</v>
      </c>
      <c r="F34" s="2">
        <v>2.9</v>
      </c>
      <c r="G34" s="2">
        <v>6.3</v>
      </c>
      <c r="H34" s="2">
        <v>0.15</v>
      </c>
      <c r="I34" s="2">
        <v>0.06</v>
      </c>
      <c r="J34" s="2">
        <v>57</v>
      </c>
      <c r="K34" s="2">
        <v>0</v>
      </c>
      <c r="L34" s="7">
        <v>0.33947916666666672</v>
      </c>
      <c r="M34" s="2">
        <v>43547.338940000001</v>
      </c>
      <c r="N34" s="2">
        <v>0</v>
      </c>
      <c r="O34" s="3">
        <v>43579</v>
      </c>
    </row>
    <row r="36" spans="1:15">
      <c r="A36" s="9" t="s">
        <v>43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5">
      <c r="A37" s="2"/>
      <c r="B37" s="2" t="s">
        <v>15</v>
      </c>
      <c r="C37" s="2" t="s">
        <v>23</v>
      </c>
      <c r="D37" s="2"/>
      <c r="E37" s="2"/>
      <c r="F37" s="2"/>
      <c r="G37" s="2"/>
      <c r="H37" s="2"/>
      <c r="I37" s="2"/>
      <c r="J37" s="2" t="s">
        <v>42</v>
      </c>
      <c r="K37" s="2"/>
    </row>
    <row r="38" spans="1:15">
      <c r="A38" s="2" t="s">
        <v>16</v>
      </c>
      <c r="B38" s="2">
        <f>AVERAGE(D16:D17)</f>
        <v>3633.1655000000001</v>
      </c>
      <c r="C38" s="2">
        <f>(E16^2+E17^2)/4</f>
        <v>1.3740249999999999E-2</v>
      </c>
      <c r="D38" s="2"/>
      <c r="E38" s="2"/>
      <c r="F38" s="2"/>
      <c r="G38" s="2"/>
      <c r="H38" s="2"/>
      <c r="I38" s="2" t="s">
        <v>28</v>
      </c>
      <c r="J38" s="4">
        <f>AVERAGE(L16:L17)</f>
        <v>0.29488425925925926</v>
      </c>
      <c r="K38" s="2"/>
    </row>
    <row r="39" spans="1:15">
      <c r="A39" s="2" t="s">
        <v>18</v>
      </c>
      <c r="B39" s="2">
        <f>AVERAGE(D18:D19)</f>
        <v>3631.2749999999996</v>
      </c>
      <c r="C39" s="2">
        <f>(E18^2+E19^2)/4</f>
        <v>0.14130424999999999</v>
      </c>
      <c r="D39" s="2"/>
      <c r="E39" s="2"/>
      <c r="F39" s="2"/>
      <c r="G39" s="2"/>
      <c r="H39" s="2"/>
      <c r="I39" s="2" t="s">
        <v>29</v>
      </c>
      <c r="J39" s="4">
        <f>AVERAGE(L18:L19)</f>
        <v>0.29988425925925927</v>
      </c>
      <c r="K39" s="2"/>
    </row>
    <row r="40" spans="1:15">
      <c r="A40" s="2" t="s">
        <v>17</v>
      </c>
      <c r="B40" s="2">
        <f>AVERAGE(D20:D21)</f>
        <v>3633.1679999999997</v>
      </c>
      <c r="C40" s="2">
        <f>(E20^2+E21^2)/4</f>
        <v>3.73E-2</v>
      </c>
      <c r="D40" s="2"/>
      <c r="E40" s="2"/>
      <c r="F40" s="2"/>
      <c r="G40" s="2"/>
      <c r="H40" s="2"/>
      <c r="I40" s="2" t="s">
        <v>30</v>
      </c>
      <c r="J40" s="4">
        <f>AVERAGE(L20:L21)</f>
        <v>0.30454861111111109</v>
      </c>
      <c r="K40" s="2"/>
    </row>
    <row r="41" spans="1:15">
      <c r="A41" s="2" t="s">
        <v>19</v>
      </c>
      <c r="B41" s="2">
        <f>AVERAGE(D22:D23)</f>
        <v>3631.2839999999997</v>
      </c>
      <c r="C41" s="2">
        <f>(E22^2+E23^2)/4</f>
        <v>2.1485000000000001E-2</v>
      </c>
      <c r="D41" s="2"/>
      <c r="E41" s="2"/>
      <c r="F41" s="2"/>
      <c r="G41" s="2"/>
      <c r="H41" s="2"/>
      <c r="I41" s="2" t="s">
        <v>31</v>
      </c>
      <c r="J41" s="4">
        <f>AVERAGE(L22:L23)</f>
        <v>0.30812499999999998</v>
      </c>
      <c r="K41" s="2"/>
    </row>
    <row r="42" spans="1:15">
      <c r="A42" s="2" t="s">
        <v>20</v>
      </c>
      <c r="B42" s="2">
        <f>AVERAGE(D24:D25)</f>
        <v>3628.3220000000001</v>
      </c>
      <c r="C42" s="2">
        <f>(E24^2+E25^2)/4</f>
        <v>1.3926249999999999E-2</v>
      </c>
      <c r="D42" s="2"/>
      <c r="E42" s="2"/>
      <c r="F42" s="2"/>
      <c r="G42" s="2"/>
      <c r="H42" s="2"/>
      <c r="I42" s="2" t="s">
        <v>32</v>
      </c>
      <c r="J42" s="4">
        <f>AVERAGE(L24:L25)</f>
        <v>0.31317129629629631</v>
      </c>
      <c r="K42" s="2"/>
    </row>
    <row r="43" spans="1:15">
      <c r="A43" s="2" t="s">
        <v>21</v>
      </c>
      <c r="B43" s="2">
        <f>AVERAGE(D26:D27)</f>
        <v>3631.2914999999998</v>
      </c>
      <c r="C43" s="2">
        <f>(E26^2+E27^2)/4</f>
        <v>0.20312725000000001</v>
      </c>
      <c r="D43" s="2"/>
      <c r="E43" s="2"/>
      <c r="F43" s="2"/>
      <c r="G43" s="2"/>
      <c r="H43" s="2"/>
      <c r="I43" s="2" t="s">
        <v>33</v>
      </c>
      <c r="J43" s="4">
        <f>AVERAGE(L26:L27)</f>
        <v>0.31672453703703707</v>
      </c>
      <c r="K43" s="2"/>
    </row>
    <row r="44" spans="1:15">
      <c r="A44" s="2" t="s">
        <v>22</v>
      </c>
      <c r="B44" s="2">
        <f>AVERAGE(D28:D29)</f>
        <v>3628.3204999999998</v>
      </c>
      <c r="C44" s="2">
        <f>(E28^2+E29^2)/4</f>
        <v>1.340825E-2</v>
      </c>
      <c r="D44" s="2"/>
      <c r="E44" s="2"/>
      <c r="F44" s="2"/>
      <c r="G44" s="2"/>
      <c r="H44" s="2"/>
      <c r="I44" s="2" t="s">
        <v>34</v>
      </c>
      <c r="J44" s="4">
        <f>AVERAGE(L28:L29)</f>
        <v>0.32015046296296296</v>
      </c>
      <c r="K44" s="2"/>
    </row>
    <row r="45" spans="1:15">
      <c r="A45" s="2"/>
      <c r="B45" s="2" t="s">
        <v>15</v>
      </c>
      <c r="C45" s="2" t="s">
        <v>23</v>
      </c>
      <c r="D45" s="2" t="s">
        <v>45</v>
      </c>
      <c r="E45" s="2"/>
      <c r="F45" s="2"/>
      <c r="G45" s="2"/>
      <c r="H45" s="2"/>
      <c r="I45" s="2"/>
      <c r="J45" s="2" t="s">
        <v>42</v>
      </c>
      <c r="K45" s="2" t="s">
        <v>41</v>
      </c>
    </row>
    <row r="46" spans="1:15">
      <c r="A46" s="2" t="s">
        <v>24</v>
      </c>
      <c r="B46" s="2">
        <f>B39-B38</f>
        <v>-1.8905000000004293</v>
      </c>
      <c r="C46" s="2">
        <f>C38+C39</f>
        <v>0.1550445</v>
      </c>
      <c r="D46" s="2">
        <f>SQRT(C38+C39)</f>
        <v>0.39375690470136521</v>
      </c>
      <c r="E46" s="2"/>
      <c r="F46" s="2"/>
      <c r="G46" s="2"/>
      <c r="H46" s="2"/>
      <c r="I46" s="2" t="s">
        <v>35</v>
      </c>
      <c r="J46" s="4">
        <f t="shared" ref="J46:J51" si="0">J39-J38</f>
        <v>5.0000000000000044E-3</v>
      </c>
      <c r="K46" s="2">
        <f>7*60+12</f>
        <v>432</v>
      </c>
    </row>
    <row r="47" spans="1:15">
      <c r="A47" s="2" t="s">
        <v>26</v>
      </c>
      <c r="B47" s="2">
        <f t="shared" ref="B47:B51" si="1">B40-B39</f>
        <v>1.8930000000000291</v>
      </c>
      <c r="C47" s="2">
        <f t="shared" ref="C47:C51" si="2">C39+C40</f>
        <v>0.17860424999999999</v>
      </c>
      <c r="D47" s="2">
        <f t="shared" ref="D47:D51" si="3">SQRT(C39+C40)</f>
        <v>0.42261596041796623</v>
      </c>
      <c r="E47" s="2"/>
      <c r="F47" s="2"/>
      <c r="G47" s="2"/>
      <c r="H47" s="2"/>
      <c r="I47" s="2" t="s">
        <v>36</v>
      </c>
      <c r="J47" s="4">
        <f t="shared" si="0"/>
        <v>4.6643518518518223E-3</v>
      </c>
      <c r="K47" s="2">
        <f>6*60+43</f>
        <v>403</v>
      </c>
    </row>
    <row r="48" spans="1:15">
      <c r="A48" s="2" t="s">
        <v>24</v>
      </c>
      <c r="B48" s="2">
        <f t="shared" si="1"/>
        <v>-1.8840000000000146</v>
      </c>
      <c r="C48" s="2">
        <f t="shared" si="2"/>
        <v>5.8785000000000004E-2</v>
      </c>
      <c r="D48" s="2">
        <f t="shared" si="3"/>
        <v>0.24245618160814131</v>
      </c>
      <c r="E48" s="2"/>
      <c r="F48" s="2"/>
      <c r="G48" s="2"/>
      <c r="H48" s="2"/>
      <c r="I48" s="2" t="s">
        <v>37</v>
      </c>
      <c r="J48" s="4">
        <f t="shared" si="0"/>
        <v>3.5763888888888928E-3</v>
      </c>
      <c r="K48" s="2">
        <f>60*5+9</f>
        <v>309</v>
      </c>
    </row>
    <row r="49" spans="1:11">
      <c r="A49" s="2" t="s">
        <v>25</v>
      </c>
      <c r="B49" s="2">
        <f t="shared" si="1"/>
        <v>-2.9619999999995343</v>
      </c>
      <c r="C49" s="2">
        <f t="shared" si="2"/>
        <v>3.5411249999999998E-2</v>
      </c>
      <c r="D49" s="2">
        <f t="shared" si="3"/>
        <v>0.18817877138508476</v>
      </c>
      <c r="E49" s="2"/>
      <c r="F49" s="2"/>
      <c r="G49" s="2"/>
      <c r="H49" s="2"/>
      <c r="I49" s="2" t="s">
        <v>38</v>
      </c>
      <c r="J49" s="4">
        <f t="shared" si="0"/>
        <v>5.0462962962963265E-3</v>
      </c>
      <c r="K49" s="2">
        <f>60*7+16</f>
        <v>436</v>
      </c>
    </row>
    <row r="50" spans="1:11">
      <c r="A50" s="2" t="s">
        <v>27</v>
      </c>
      <c r="B50" s="2">
        <f t="shared" si="1"/>
        <v>2.969499999999698</v>
      </c>
      <c r="C50" s="2">
        <f t="shared" si="2"/>
        <v>0.21705350000000001</v>
      </c>
      <c r="D50" s="2">
        <f t="shared" si="3"/>
        <v>0.46589000847839612</v>
      </c>
      <c r="E50" s="2"/>
      <c r="F50" s="2"/>
      <c r="G50" s="2"/>
      <c r="H50" s="2"/>
      <c r="I50" s="2" t="s">
        <v>39</v>
      </c>
      <c r="J50" s="4">
        <f t="shared" si="0"/>
        <v>3.5532407407407596E-3</v>
      </c>
      <c r="K50" s="2">
        <f>60*5+7</f>
        <v>307</v>
      </c>
    </row>
    <row r="51" spans="1:11">
      <c r="A51" s="2" t="s">
        <v>25</v>
      </c>
      <c r="B51" s="2">
        <f t="shared" si="1"/>
        <v>-2.9710000000000036</v>
      </c>
      <c r="C51" s="2">
        <f t="shared" si="2"/>
        <v>0.21653550000000002</v>
      </c>
      <c r="D51" s="2">
        <f t="shared" si="3"/>
        <v>0.46533375119369969</v>
      </c>
      <c r="E51" s="2"/>
      <c r="F51" s="2"/>
      <c r="G51" s="2"/>
      <c r="H51" s="2"/>
      <c r="I51" s="2" t="s">
        <v>40</v>
      </c>
      <c r="J51" s="4">
        <f t="shared" si="0"/>
        <v>3.4259259259258878E-3</v>
      </c>
      <c r="K51" s="2">
        <f>4*60+56</f>
        <v>296</v>
      </c>
    </row>
  </sheetData>
  <mergeCells count="2">
    <mergeCell ref="A36:M36"/>
    <mergeCell ref="A1:O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>
        <f>Raw!B38</f>
        <v>3633.1655000000001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2019-05-12T10:07:57Z</dcterms:created>
  <dcterms:modified xsi:type="dcterms:W3CDTF">2019-05-12T15:22:47Z</dcterms:modified>
</cp:coreProperties>
</file>