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fpdr\Google Drive\_CURSOS\_PROPRIOS\Alugueis_INBEC\refs\"/>
    </mc:Choice>
  </mc:AlternateContent>
  <xr:revisionPtr revIDLastSave="0" documentId="13_ncr:1_{B8B274FA-8C1A-4B7F-B35B-4F5B53590EF0}" xr6:coauthVersionLast="47" xr6:coauthVersionMax="47" xr10:uidLastSave="{00000000-0000-0000-0000-000000000000}"/>
  <bookViews>
    <workbookView xWindow="28680" yWindow="-120" windowWidth="22740" windowHeight="13020" activeTab="3" xr2:uid="{1F4F8D14-BB1F-4A57-B4D2-F1CF64DF4235}"/>
  </bookViews>
  <sheets>
    <sheet name="a.a." sheetId="1" r:id="rId1"/>
    <sheet name="a.m." sheetId="2" r:id="rId2"/>
    <sheet name="Cenários" sheetId="3" r:id="rId3"/>
    <sheet name="Cort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4" l="1"/>
  <c r="F7" i="4"/>
  <c r="E7" i="4"/>
  <c r="D7" i="4"/>
  <c r="C7" i="4"/>
  <c r="G6" i="4"/>
  <c r="F6" i="4"/>
  <c r="E6" i="4"/>
  <c r="D6" i="4"/>
  <c r="C6" i="4"/>
  <c r="G5" i="4"/>
  <c r="F5" i="4"/>
  <c r="E5" i="4"/>
  <c r="D5" i="4"/>
  <c r="C5" i="4"/>
  <c r="C23" i="3"/>
  <c r="D23" i="3"/>
  <c r="E23" i="3"/>
  <c r="F23" i="3"/>
  <c r="G23" i="3"/>
  <c r="C24" i="3"/>
  <c r="D24" i="3"/>
  <c r="E24" i="3"/>
  <c r="F24" i="3"/>
  <c r="G24" i="3"/>
  <c r="C25" i="3"/>
  <c r="D25" i="3"/>
  <c r="E25" i="3"/>
  <c r="F25" i="3"/>
  <c r="G25" i="3"/>
  <c r="C26" i="3"/>
  <c r="D26" i="3"/>
  <c r="E26" i="3"/>
  <c r="F26" i="3"/>
  <c r="G26" i="3"/>
  <c r="D22" i="3"/>
  <c r="E22" i="3"/>
  <c r="F22" i="3"/>
  <c r="G22" i="3"/>
  <c r="C22" i="3"/>
  <c r="C14" i="3"/>
  <c r="D14" i="3"/>
  <c r="E14" i="3"/>
  <c r="F14" i="3"/>
  <c r="G14" i="3"/>
  <c r="C15" i="3"/>
  <c r="D15" i="3"/>
  <c r="E15" i="3"/>
  <c r="F15" i="3"/>
  <c r="G15" i="3"/>
  <c r="C16" i="3"/>
  <c r="D16" i="3"/>
  <c r="E16" i="3"/>
  <c r="F16" i="3"/>
  <c r="G16" i="3"/>
  <c r="C17" i="3"/>
  <c r="D17" i="3"/>
  <c r="E17" i="3"/>
  <c r="F17" i="3"/>
  <c r="G17" i="3"/>
  <c r="D13" i="3"/>
  <c r="E13" i="3"/>
  <c r="F13" i="3"/>
  <c r="G13" i="3"/>
  <c r="C13" i="3"/>
  <c r="G8" i="3"/>
  <c r="F8" i="3"/>
  <c r="E8" i="3"/>
  <c r="D8" i="3"/>
  <c r="C8" i="3"/>
  <c r="G7" i="3"/>
  <c r="F7" i="3"/>
  <c r="E7" i="3"/>
  <c r="D7" i="3"/>
  <c r="C7" i="3"/>
  <c r="G6" i="3"/>
  <c r="F6" i="3"/>
  <c r="E6" i="3"/>
  <c r="D6" i="3"/>
  <c r="C6" i="3"/>
  <c r="G5" i="3"/>
  <c r="F5" i="3"/>
  <c r="E5" i="3"/>
  <c r="D5" i="3"/>
  <c r="C5" i="3"/>
  <c r="G4" i="3"/>
  <c r="F4" i="3"/>
  <c r="E4" i="3"/>
  <c r="D4" i="3"/>
  <c r="C4" i="3"/>
  <c r="D5" i="2" l="1"/>
  <c r="A17" i="2"/>
  <c r="D17" i="2" s="1"/>
  <c r="D16" i="2"/>
  <c r="D19" i="2" s="1"/>
  <c r="D15" i="2"/>
  <c r="D10" i="2"/>
  <c r="D9" i="2"/>
  <c r="D11" i="2" s="1"/>
  <c r="D12" i="2" s="1"/>
  <c r="A16" i="1"/>
  <c r="D16" i="1" s="1"/>
  <c r="D15" i="1"/>
  <c r="D18" i="1" s="1"/>
  <c r="D14" i="1"/>
  <c r="D9" i="1"/>
  <c r="D8" i="1"/>
  <c r="D10" i="1" s="1"/>
  <c r="D5" i="1"/>
  <c r="D20" i="2" l="1"/>
  <c r="D19" i="1"/>
  <c r="D11" i="1"/>
</calcChain>
</file>

<file path=xl/sharedStrings.xml><?xml version="1.0" encoding="utf-8"?>
<sst xmlns="http://schemas.openxmlformats.org/spreadsheetml/2006/main" count="90" uniqueCount="25">
  <si>
    <t>Aluguel</t>
  </si>
  <si>
    <t>/mês</t>
  </si>
  <si>
    <t>Taxa de remuneração do capital</t>
  </si>
  <si>
    <t>A</t>
  </si>
  <si>
    <t>i</t>
  </si>
  <si>
    <t>a.a.</t>
  </si>
  <si>
    <t>Valor do Imóvel</t>
  </si>
  <si>
    <t>V</t>
  </si>
  <si>
    <t>Custos</t>
  </si>
  <si>
    <t>C</t>
  </si>
  <si>
    <t>Considerando custos:</t>
  </si>
  <si>
    <t>Conta de Padaria:</t>
  </si>
  <si>
    <t>Considerando valorização:</t>
  </si>
  <si>
    <t>Taxa de crescimento</t>
  </si>
  <si>
    <t>g</t>
  </si>
  <si>
    <t>Taxa de Capitalização</t>
  </si>
  <si>
    <t>c</t>
  </si>
  <si>
    <t>Taxa de capitalização</t>
  </si>
  <si>
    <t>Taxa/Aluguel</t>
  </si>
  <si>
    <t>Cenário A</t>
  </si>
  <si>
    <t>Cenário B</t>
  </si>
  <si>
    <t>Cenário C</t>
  </si>
  <si>
    <t>Cortes</t>
  </si>
  <si>
    <t>Custos/Taxas</t>
  </si>
  <si>
    <t>Aluguel: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</si>
</sst>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0.0%"/>
    <numFmt numFmtId="165" formatCode="0.00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0" fontId="0" fillId="0" borderId="0" xfId="0" applyAlignment="1">
      <alignment horizontal="right"/>
    </xf>
    <xf numFmtId="9" fontId="0" fillId="0" borderId="0" xfId="0" applyNumberFormat="1"/>
    <xf numFmtId="4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/>
    <xf numFmtId="44" fontId="3" fillId="0" borderId="0" xfId="0" applyNumberFormat="1" applyFont="1"/>
    <xf numFmtId="9" fontId="0" fillId="2" borderId="0" xfId="0" applyNumberFormat="1" applyFill="1"/>
    <xf numFmtId="44" fontId="0" fillId="2" borderId="0" xfId="1" applyFont="1" applyFill="1"/>
    <xf numFmtId="164" fontId="0" fillId="2" borderId="0" xfId="0" applyNumberFormat="1" applyFill="1"/>
    <xf numFmtId="164" fontId="0" fillId="0" borderId="0" xfId="0" applyNumberFormat="1"/>
    <xf numFmtId="10" fontId="0" fillId="0" borderId="0" xfId="2" applyNumberFormat="1" applyFont="1"/>
    <xf numFmtId="165" fontId="0" fillId="0" borderId="0" xfId="2" applyNumberFormat="1" applyFont="1"/>
    <xf numFmtId="165" fontId="0" fillId="2" borderId="0" xfId="0" applyNumberFormat="1" applyFill="1"/>
    <xf numFmtId="165" fontId="0" fillId="0" borderId="0" xfId="0" applyNumberFormat="1"/>
    <xf numFmtId="44" fontId="2" fillId="0" borderId="0" xfId="1" applyFont="1"/>
    <xf numFmtId="9" fontId="2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VM vs. Aluguel Bruto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Taxa 2%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Cenários!$C$12:$G$12</c:f>
              <c:numCache>
                <c:formatCode>_("R$"* #,##0.00_);_("R$"* \(#,##0.00\);_("R$"* "-"??_);_(@_)</c:formatCode>
                <c:ptCount val="5"/>
                <c:pt idx="0">
                  <c:v>2000</c:v>
                </c:pt>
                <c:pt idx="1">
                  <c:v>2500</c:v>
                </c:pt>
                <c:pt idx="2">
                  <c:v>3000</c:v>
                </c:pt>
                <c:pt idx="3">
                  <c:v>3500</c:v>
                </c:pt>
                <c:pt idx="4">
                  <c:v>4000</c:v>
                </c:pt>
              </c:numCache>
            </c:numRef>
          </c:cat>
          <c:val>
            <c:numRef>
              <c:f>Cenários!$C$13:$G$13</c:f>
              <c:numCache>
                <c:formatCode>_("R$"* #,##0.00_);_("R$"* \(#,##0.00\);_("R$"* "-"??_);_(@_)</c:formatCode>
                <c:ptCount val="5"/>
                <c:pt idx="0">
                  <c:v>839999.99999999977</c:v>
                </c:pt>
                <c:pt idx="1">
                  <c:v>1049999.9999999998</c:v>
                </c:pt>
                <c:pt idx="2">
                  <c:v>1259999.9999999998</c:v>
                </c:pt>
                <c:pt idx="3">
                  <c:v>1469999.9999999998</c:v>
                </c:pt>
                <c:pt idx="4">
                  <c:v>1679999.9999999995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A-495A-9D74-2A286D4C39D0}"/>
            </c:ext>
          </c:extLst>
        </c:ser>
        <c:ser>
          <c:idx val="1"/>
          <c:order val="1"/>
          <c:tx>
            <c:v>Taxa 3%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Cenários!$C$12:$G$12</c:f>
              <c:numCache>
                <c:formatCode>_("R$"* #,##0.00_);_("R$"* \(#,##0.00\);_("R$"* "-"??_);_(@_)</c:formatCode>
                <c:ptCount val="5"/>
                <c:pt idx="0">
                  <c:v>2000</c:v>
                </c:pt>
                <c:pt idx="1">
                  <c:v>2500</c:v>
                </c:pt>
                <c:pt idx="2">
                  <c:v>3000</c:v>
                </c:pt>
                <c:pt idx="3">
                  <c:v>3500</c:v>
                </c:pt>
                <c:pt idx="4">
                  <c:v>4000</c:v>
                </c:pt>
              </c:numCache>
            </c:numRef>
          </c:cat>
          <c:val>
            <c:numRef>
              <c:f>Cenários!$C$14:$G$14</c:f>
              <c:numCache>
                <c:formatCode>_("R$"* #,##0.00_);_("R$"* \(#,##0.00\);_("R$"* "-"??_);_(@_)</c:formatCode>
                <c:ptCount val="5"/>
                <c:pt idx="0">
                  <c:v>559999.99999999988</c:v>
                </c:pt>
                <c:pt idx="1">
                  <c:v>699999.99999999988</c:v>
                </c:pt>
                <c:pt idx="2">
                  <c:v>839999.99999999988</c:v>
                </c:pt>
                <c:pt idx="3">
                  <c:v>979999.99999999988</c:v>
                </c:pt>
                <c:pt idx="4">
                  <c:v>1119999.9999999998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A-495A-9D74-2A286D4C39D0}"/>
            </c:ext>
          </c:extLst>
        </c:ser>
        <c:ser>
          <c:idx val="2"/>
          <c:order val="2"/>
          <c:tx>
            <c:v>Taxa 4%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Cenários!$C$12:$G$12</c:f>
              <c:numCache>
                <c:formatCode>_("R$"* #,##0.00_);_("R$"* \(#,##0.00\);_("R$"* "-"??_);_(@_)</c:formatCode>
                <c:ptCount val="5"/>
                <c:pt idx="0">
                  <c:v>2000</c:v>
                </c:pt>
                <c:pt idx="1">
                  <c:v>2500</c:v>
                </c:pt>
                <c:pt idx="2">
                  <c:v>3000</c:v>
                </c:pt>
                <c:pt idx="3">
                  <c:v>3500</c:v>
                </c:pt>
                <c:pt idx="4">
                  <c:v>4000</c:v>
                </c:pt>
              </c:numCache>
            </c:numRef>
          </c:cat>
          <c:val>
            <c:numRef>
              <c:f>Cenários!$C$15:$G$15</c:f>
              <c:numCache>
                <c:formatCode>_("R$"* #,##0.00_);_("R$"* \(#,##0.00\);_("R$"* "-"??_);_(@_)</c:formatCode>
                <c:ptCount val="5"/>
                <c:pt idx="0">
                  <c:v>419999.99999999988</c:v>
                </c:pt>
                <c:pt idx="1">
                  <c:v>524999.99999999988</c:v>
                </c:pt>
                <c:pt idx="2">
                  <c:v>629999.99999999988</c:v>
                </c:pt>
                <c:pt idx="3">
                  <c:v>734999.99999999988</c:v>
                </c:pt>
                <c:pt idx="4">
                  <c:v>839999.99999999977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1A-495A-9D74-2A286D4C39D0}"/>
            </c:ext>
          </c:extLst>
        </c:ser>
        <c:ser>
          <c:idx val="3"/>
          <c:order val="3"/>
          <c:tx>
            <c:v>Taxa 5%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Cenários!$C$12:$G$12</c:f>
              <c:numCache>
                <c:formatCode>_("R$"* #,##0.00_);_("R$"* \(#,##0.00\);_("R$"* "-"??_);_(@_)</c:formatCode>
                <c:ptCount val="5"/>
                <c:pt idx="0">
                  <c:v>2000</c:v>
                </c:pt>
                <c:pt idx="1">
                  <c:v>2500</c:v>
                </c:pt>
                <c:pt idx="2">
                  <c:v>3000</c:v>
                </c:pt>
                <c:pt idx="3">
                  <c:v>3500</c:v>
                </c:pt>
                <c:pt idx="4">
                  <c:v>4000</c:v>
                </c:pt>
              </c:numCache>
            </c:numRef>
          </c:cat>
          <c:val>
            <c:numRef>
              <c:f>Cenários!$C$16:$G$16</c:f>
              <c:numCache>
                <c:formatCode>_("R$"* #,##0.00_);_("R$"* \(#,##0.00\);_("R$"* "-"??_);_(@_)</c:formatCode>
                <c:ptCount val="5"/>
                <c:pt idx="0">
                  <c:v>335999.99999999988</c:v>
                </c:pt>
                <c:pt idx="1">
                  <c:v>419999.99999999988</c:v>
                </c:pt>
                <c:pt idx="2">
                  <c:v>503999.99999999988</c:v>
                </c:pt>
                <c:pt idx="3">
                  <c:v>587999.99999999988</c:v>
                </c:pt>
                <c:pt idx="4">
                  <c:v>671999.99999999977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1A-495A-9D74-2A286D4C39D0}"/>
            </c:ext>
          </c:extLst>
        </c:ser>
        <c:ser>
          <c:idx val="4"/>
          <c:order val="4"/>
          <c:tx>
            <c:v>Taxa 6%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Cenários!$C$12:$G$12</c:f>
              <c:numCache>
                <c:formatCode>_("R$"* #,##0.00_);_("R$"* \(#,##0.00\);_("R$"* "-"??_);_(@_)</c:formatCode>
                <c:ptCount val="5"/>
                <c:pt idx="0">
                  <c:v>2000</c:v>
                </c:pt>
                <c:pt idx="1">
                  <c:v>2500</c:v>
                </c:pt>
                <c:pt idx="2">
                  <c:v>3000</c:v>
                </c:pt>
                <c:pt idx="3">
                  <c:v>3500</c:v>
                </c:pt>
                <c:pt idx="4">
                  <c:v>4000</c:v>
                </c:pt>
              </c:numCache>
            </c:numRef>
          </c:cat>
          <c:val>
            <c:numRef>
              <c:f>Cenários!$C$17:$G$17</c:f>
              <c:numCache>
                <c:formatCode>_("R$"* #,##0.00_);_("R$"* \(#,##0.00\);_("R$"* "-"??_);_(@_)</c:formatCode>
                <c:ptCount val="5"/>
                <c:pt idx="0">
                  <c:v>279999.99999999994</c:v>
                </c:pt>
                <c:pt idx="1">
                  <c:v>349999.99999999994</c:v>
                </c:pt>
                <c:pt idx="2">
                  <c:v>419999.99999999994</c:v>
                </c:pt>
                <c:pt idx="3">
                  <c:v>489999.99999999994</c:v>
                </c:pt>
                <c:pt idx="4">
                  <c:v>559999.99999999988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1A-495A-9D74-2A286D4C3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89535"/>
        <c:axId val="1381790975"/>
      </c:lineChart>
      <c:catAx>
        <c:axId val="1381789535"/>
        <c:scaling>
          <c:orientation val="minMax"/>
        </c:scaling>
        <c:delete val="0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1790975"/>
        <c:crosses val="autoZero"/>
        <c:auto val="1"/>
        <c:lblAlgn val="ctr"/>
        <c:lblOffset val="100"/>
        <c:noMultiLvlLbl val="0"/>
      </c:catAx>
      <c:valAx>
        <c:axId val="138179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178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VM vs. Taxa</a:t>
            </a:r>
            <a:r>
              <a:rPr lang="pt-BR" baseline="0"/>
              <a:t> de Capitalização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Custos 20%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Cortes!$C$4:$G$4</c:f>
              <c:numCache>
                <c:formatCode>0%</c:formatCode>
                <c:ptCount val="5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</c:numCache>
            </c:numRef>
          </c:xVal>
          <c:yVal>
            <c:numRef>
              <c:f>Cortes!$C$5:$G$5</c:f>
              <c:numCache>
                <c:formatCode>_("R$"* #,##0.00_);_("R$"* \(#,##0.00\);_("R$"* "-"??_);_(@_)</c:formatCode>
                <c:ptCount val="5"/>
                <c:pt idx="0">
                  <c:v>1440000.0000000002</c:v>
                </c:pt>
                <c:pt idx="1">
                  <c:v>960000.00000000012</c:v>
                </c:pt>
                <c:pt idx="2">
                  <c:v>720000.00000000012</c:v>
                </c:pt>
                <c:pt idx="3">
                  <c:v>576000</c:v>
                </c:pt>
                <c:pt idx="4">
                  <c:v>480000.00000000006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CC-405B-89EA-FC461A4F0D3E}"/>
            </c:ext>
          </c:extLst>
        </c:ser>
        <c:ser>
          <c:idx val="1"/>
          <c:order val="1"/>
          <c:tx>
            <c:v>Custos 30%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Cortes!$C$4:$G$4</c:f>
              <c:numCache>
                <c:formatCode>0%</c:formatCode>
                <c:ptCount val="5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</c:numCache>
            </c:numRef>
          </c:xVal>
          <c:yVal>
            <c:numRef>
              <c:f>Cortes!$C$6:$G$6</c:f>
              <c:numCache>
                <c:formatCode>_("R$"* #,##0.00_);_("R$"* \(#,##0.00\);_("R$"* "-"??_);_(@_)</c:formatCode>
                <c:ptCount val="5"/>
                <c:pt idx="0">
                  <c:v>1259999.9999999998</c:v>
                </c:pt>
                <c:pt idx="1">
                  <c:v>839999.99999999988</c:v>
                </c:pt>
                <c:pt idx="2">
                  <c:v>629999.99999999988</c:v>
                </c:pt>
                <c:pt idx="3">
                  <c:v>503999.99999999988</c:v>
                </c:pt>
                <c:pt idx="4">
                  <c:v>419999.99999999994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CC-405B-89EA-FC461A4F0D3E}"/>
            </c:ext>
          </c:extLst>
        </c:ser>
        <c:ser>
          <c:idx val="2"/>
          <c:order val="2"/>
          <c:tx>
            <c:v>Custos 40%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Cortes!$C$4:$G$4</c:f>
              <c:numCache>
                <c:formatCode>0%</c:formatCode>
                <c:ptCount val="5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</c:numCache>
            </c:numRef>
          </c:xVal>
          <c:yVal>
            <c:numRef>
              <c:f>Cortes!$C$7:$G$7</c:f>
              <c:numCache>
                <c:formatCode>_("R$"* #,##0.00_);_("R$"* \(#,##0.00\);_("R$"* "-"??_);_(@_)</c:formatCode>
                <c:ptCount val="5"/>
                <c:pt idx="0">
                  <c:v>1079999.9999999998</c:v>
                </c:pt>
                <c:pt idx="1">
                  <c:v>719999.99999999988</c:v>
                </c:pt>
                <c:pt idx="2">
                  <c:v>539999.99999999988</c:v>
                </c:pt>
                <c:pt idx="3">
                  <c:v>431999.99999999988</c:v>
                </c:pt>
                <c:pt idx="4">
                  <c:v>359999.99999999994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CC-405B-89EA-FC461A4F0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867775"/>
        <c:axId val="1381868255"/>
      </c:scatterChart>
      <c:valAx>
        <c:axId val="138186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1868255"/>
        <c:crosses val="autoZero"/>
        <c:crossBetween val="midCat"/>
      </c:valAx>
      <c:valAx>
        <c:axId val="138186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1867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VM vs. Custos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Taxa 2%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Cortes!$B$5:$B$7</c:f>
              <c:numCache>
                <c:formatCode>0%</c:formatCode>
                <c:ptCount val="3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</c:numCache>
            </c:numRef>
          </c:xVal>
          <c:yVal>
            <c:numRef>
              <c:f>Cortes!$C$5:$C$7</c:f>
              <c:numCache>
                <c:formatCode>_("R$"* #,##0.00_);_("R$"* \(#,##0.00\);_("R$"* "-"??_);_(@_)</c:formatCode>
                <c:ptCount val="3"/>
                <c:pt idx="0">
                  <c:v>1440000.0000000002</c:v>
                </c:pt>
                <c:pt idx="1">
                  <c:v>1259999.9999999998</c:v>
                </c:pt>
                <c:pt idx="2">
                  <c:v>1079999.9999999998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0A-4919-919F-F3BC8EDF8BEA}"/>
            </c:ext>
          </c:extLst>
        </c:ser>
        <c:ser>
          <c:idx val="1"/>
          <c:order val="1"/>
          <c:tx>
            <c:v>Taxa 3%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Cortes!$B$5:$B$7</c:f>
              <c:numCache>
                <c:formatCode>0%</c:formatCode>
                <c:ptCount val="3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</c:numCache>
            </c:numRef>
          </c:xVal>
          <c:yVal>
            <c:numRef>
              <c:f>Cortes!$D$5:$D$7</c:f>
              <c:numCache>
                <c:formatCode>_("R$"* #,##0.00_);_("R$"* \(#,##0.00\);_("R$"* "-"??_);_(@_)</c:formatCode>
                <c:ptCount val="3"/>
                <c:pt idx="0">
                  <c:v>960000.00000000012</c:v>
                </c:pt>
                <c:pt idx="1">
                  <c:v>839999.99999999988</c:v>
                </c:pt>
                <c:pt idx="2">
                  <c:v>719999.99999999988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0A-4919-919F-F3BC8EDF8BEA}"/>
            </c:ext>
          </c:extLst>
        </c:ser>
        <c:ser>
          <c:idx val="2"/>
          <c:order val="2"/>
          <c:tx>
            <c:v>Taxa 4%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Cortes!$B$5:$B$7</c:f>
              <c:numCache>
                <c:formatCode>0%</c:formatCode>
                <c:ptCount val="3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</c:numCache>
            </c:numRef>
          </c:xVal>
          <c:yVal>
            <c:numRef>
              <c:f>Cortes!$E$5:$E$7</c:f>
              <c:numCache>
                <c:formatCode>_("R$"* #,##0.00_);_("R$"* \(#,##0.00\);_("R$"* "-"??_);_(@_)</c:formatCode>
                <c:ptCount val="3"/>
                <c:pt idx="0">
                  <c:v>720000.00000000012</c:v>
                </c:pt>
                <c:pt idx="1">
                  <c:v>629999.99999999988</c:v>
                </c:pt>
                <c:pt idx="2">
                  <c:v>539999.99999999988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0A-4919-919F-F3BC8EDF8BEA}"/>
            </c:ext>
          </c:extLst>
        </c:ser>
        <c:ser>
          <c:idx val="3"/>
          <c:order val="3"/>
          <c:tx>
            <c:v>Taxa 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Cortes!$B$5:$B$7</c:f>
              <c:numCache>
                <c:formatCode>0%</c:formatCode>
                <c:ptCount val="3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</c:numCache>
            </c:numRef>
          </c:xVal>
          <c:yVal>
            <c:numRef>
              <c:f>Cortes!$F$5:$F$7</c:f>
              <c:numCache>
                <c:formatCode>_("R$"* #,##0.00_);_("R$"* \(#,##0.00\);_("R$"* "-"??_);_(@_)</c:formatCode>
                <c:ptCount val="3"/>
                <c:pt idx="0">
                  <c:v>576000</c:v>
                </c:pt>
                <c:pt idx="1">
                  <c:v>503999.99999999988</c:v>
                </c:pt>
                <c:pt idx="2">
                  <c:v>431999.99999999988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0A-4919-919F-F3BC8EDF8BEA}"/>
            </c:ext>
          </c:extLst>
        </c:ser>
        <c:ser>
          <c:idx val="4"/>
          <c:order val="4"/>
          <c:tx>
            <c:v>Taxa 6%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Cortes!$B$5:$B$7</c:f>
              <c:numCache>
                <c:formatCode>0%</c:formatCode>
                <c:ptCount val="3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</c:numCache>
            </c:numRef>
          </c:xVal>
          <c:yVal>
            <c:numRef>
              <c:f>Cortes!$G$5:$G$7</c:f>
              <c:numCache>
                <c:formatCode>_("R$"* #,##0.00_);_("R$"* \(#,##0.00\);_("R$"* "-"??_);_(@_)</c:formatCode>
                <c:ptCount val="3"/>
                <c:pt idx="0">
                  <c:v>480000.00000000006</c:v>
                </c:pt>
                <c:pt idx="1">
                  <c:v>419999.99999999994</c:v>
                </c:pt>
                <c:pt idx="2">
                  <c:v>359999.99999999994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B0A-4919-919F-F3BC8EDF8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880255"/>
        <c:axId val="1381869695"/>
      </c:scatterChart>
      <c:valAx>
        <c:axId val="1381880255"/>
        <c:scaling>
          <c:orientation val="minMax"/>
          <c:min val="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1869695"/>
        <c:crosses val="autoZero"/>
        <c:crossBetween val="midCat"/>
      </c:valAx>
      <c:valAx>
        <c:axId val="138186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188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2</xdr:row>
      <xdr:rowOff>5715</xdr:rowOff>
    </xdr:from>
    <xdr:to>
      <xdr:col>15</xdr:col>
      <xdr:colOff>47625</xdr:colOff>
      <xdr:row>27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4579D3B-5BCB-5CDE-3120-4F6DAD44A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</xdr:row>
      <xdr:rowOff>38100</xdr:rowOff>
    </xdr:from>
    <xdr:to>
      <xdr:col>20</xdr:col>
      <xdr:colOff>38100</xdr:colOff>
      <xdr:row>26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7FBB91-0DE3-C417-75B6-83A1D03E7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91440</xdr:colOff>
      <xdr:row>8</xdr:row>
      <xdr:rowOff>15240</xdr:rowOff>
    </xdr:from>
    <xdr:to>
      <xdr:col>6</xdr:col>
      <xdr:colOff>952500</xdr:colOff>
      <xdr:row>26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B8A870-5234-BAC4-70F5-E10A414E9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A6572-3E3F-479F-889A-FCF862E040F4}">
  <dimension ref="A2:E19"/>
  <sheetViews>
    <sheetView topLeftCell="A2" zoomScale="145" zoomScaleNormal="145" workbookViewId="0">
      <selection activeCell="D19" sqref="D19"/>
    </sheetView>
  </sheetViews>
  <sheetFormatPr defaultRowHeight="14.4" x14ac:dyDescent="0.3"/>
  <cols>
    <col min="2" max="2" width="26.77734375" bestFit="1" customWidth="1"/>
    <col min="3" max="3" width="2.109375" bestFit="1" customWidth="1"/>
    <col min="4" max="4" width="15.5546875" bestFit="1" customWidth="1"/>
    <col min="7" max="7" width="11.21875" bestFit="1" customWidth="1"/>
    <col min="8" max="8" width="14" bestFit="1" customWidth="1"/>
    <col min="9" max="12" width="15.5546875" bestFit="1" customWidth="1"/>
  </cols>
  <sheetData>
    <row r="2" spans="1:5" x14ac:dyDescent="0.3">
      <c r="B2" s="5" t="s">
        <v>11</v>
      </c>
    </row>
    <row r="3" spans="1:5" x14ac:dyDescent="0.3">
      <c r="B3" s="2" t="s">
        <v>0</v>
      </c>
      <c r="C3" s="2" t="s">
        <v>3</v>
      </c>
      <c r="D3" s="11">
        <v>3000</v>
      </c>
      <c r="E3" t="s">
        <v>1</v>
      </c>
    </row>
    <row r="4" spans="1:5" x14ac:dyDescent="0.3">
      <c r="B4" s="2" t="s">
        <v>2</v>
      </c>
      <c r="C4" s="2" t="s">
        <v>4</v>
      </c>
      <c r="D4" s="12">
        <v>0.06</v>
      </c>
      <c r="E4" t="s">
        <v>5</v>
      </c>
    </row>
    <row r="5" spans="1:5" x14ac:dyDescent="0.3">
      <c r="B5" s="7" t="s">
        <v>6</v>
      </c>
      <c r="C5" s="8" t="s">
        <v>7</v>
      </c>
      <c r="D5" s="9">
        <f>12*D3/D4</f>
        <v>600000</v>
      </c>
    </row>
    <row r="7" spans="1:5" x14ac:dyDescent="0.3">
      <c r="B7" s="6" t="s">
        <v>10</v>
      </c>
    </row>
    <row r="8" spans="1:5" x14ac:dyDescent="0.3">
      <c r="B8" s="2" t="s">
        <v>0</v>
      </c>
      <c r="C8" s="2" t="s">
        <v>3</v>
      </c>
      <c r="D8" s="1">
        <f>D3</f>
        <v>3000</v>
      </c>
      <c r="E8" t="s">
        <v>1</v>
      </c>
    </row>
    <row r="9" spans="1:5" x14ac:dyDescent="0.3">
      <c r="B9" s="2" t="s">
        <v>2</v>
      </c>
      <c r="C9" s="2" t="s">
        <v>4</v>
      </c>
      <c r="D9" s="13">
        <f>D4</f>
        <v>0.06</v>
      </c>
      <c r="E9" t="s">
        <v>5</v>
      </c>
    </row>
    <row r="10" spans="1:5" x14ac:dyDescent="0.3">
      <c r="A10" s="10">
        <v>0.3</v>
      </c>
      <c r="B10" s="2" t="s">
        <v>8</v>
      </c>
      <c r="C10" t="s">
        <v>9</v>
      </c>
      <c r="D10" s="4">
        <f>A10*D8</f>
        <v>900</v>
      </c>
      <c r="E10" t="s">
        <v>1</v>
      </c>
    </row>
    <row r="11" spans="1:5" x14ac:dyDescent="0.3">
      <c r="B11" s="7" t="s">
        <v>6</v>
      </c>
      <c r="C11" s="8" t="s">
        <v>7</v>
      </c>
      <c r="D11" s="9">
        <f>12*(D8-D10)/D9</f>
        <v>420000</v>
      </c>
    </row>
    <row r="13" spans="1:5" x14ac:dyDescent="0.3">
      <c r="B13" s="6" t="s">
        <v>12</v>
      </c>
    </row>
    <row r="14" spans="1:5" x14ac:dyDescent="0.3">
      <c r="B14" s="2" t="s">
        <v>0</v>
      </c>
      <c r="C14" s="2" t="s">
        <v>3</v>
      </c>
      <c r="D14" s="1">
        <f>D3</f>
        <v>3000</v>
      </c>
      <c r="E14" t="s">
        <v>1</v>
      </c>
    </row>
    <row r="15" spans="1:5" x14ac:dyDescent="0.3">
      <c r="B15" s="2" t="s">
        <v>2</v>
      </c>
      <c r="C15" s="2" t="s">
        <v>4</v>
      </c>
      <c r="D15" s="13">
        <f>D4</f>
        <v>0.06</v>
      </c>
      <c r="E15" t="s">
        <v>5</v>
      </c>
    </row>
    <row r="16" spans="1:5" x14ac:dyDescent="0.3">
      <c r="A16" s="3">
        <f>A10</f>
        <v>0.3</v>
      </c>
      <c r="B16" s="2" t="s">
        <v>8</v>
      </c>
      <c r="C16" t="s">
        <v>9</v>
      </c>
      <c r="D16" s="4">
        <f>A16*D14</f>
        <v>900</v>
      </c>
      <c r="E16" t="s">
        <v>1</v>
      </c>
    </row>
    <row r="17" spans="2:5" x14ac:dyDescent="0.3">
      <c r="B17" s="2" t="s">
        <v>13</v>
      </c>
      <c r="C17" t="s">
        <v>14</v>
      </c>
      <c r="D17" s="12">
        <v>0.02</v>
      </c>
      <c r="E17" t="s">
        <v>5</v>
      </c>
    </row>
    <row r="18" spans="2:5" x14ac:dyDescent="0.3">
      <c r="B18" s="2" t="s">
        <v>15</v>
      </c>
      <c r="C18" t="s">
        <v>16</v>
      </c>
      <c r="D18" s="13">
        <f>D15-D17</f>
        <v>3.9999999999999994E-2</v>
      </c>
      <c r="E18" t="s">
        <v>5</v>
      </c>
    </row>
    <row r="19" spans="2:5" x14ac:dyDescent="0.3">
      <c r="B19" s="7" t="s">
        <v>6</v>
      </c>
      <c r="C19" s="8" t="s">
        <v>7</v>
      </c>
      <c r="D19" s="9">
        <f>12*(D14-D16)/D18</f>
        <v>630000.00000000012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89979-10C6-4DA6-AC0E-E1D0F1E897F1}">
  <dimension ref="A2:I20"/>
  <sheetViews>
    <sheetView zoomScale="130" zoomScaleNormal="130" workbookViewId="0">
      <selection activeCell="D4" sqref="D4"/>
    </sheetView>
  </sheetViews>
  <sheetFormatPr defaultRowHeight="14.4" x14ac:dyDescent="0.3"/>
  <cols>
    <col min="2" max="2" width="26.77734375" bestFit="1" customWidth="1"/>
    <col min="3" max="3" width="2.109375" bestFit="1" customWidth="1"/>
    <col min="4" max="4" width="15.5546875" bestFit="1" customWidth="1"/>
  </cols>
  <sheetData>
    <row r="2" spans="1:9" x14ac:dyDescent="0.3">
      <c r="B2" s="5" t="s">
        <v>11</v>
      </c>
    </row>
    <row r="3" spans="1:9" x14ac:dyDescent="0.3">
      <c r="B3" s="2" t="s">
        <v>0</v>
      </c>
      <c r="C3" s="2" t="s">
        <v>3</v>
      </c>
      <c r="D3" s="11">
        <v>3000</v>
      </c>
      <c r="E3" t="s">
        <v>1</v>
      </c>
      <c r="I3" s="14"/>
    </row>
    <row r="4" spans="1:9" x14ac:dyDescent="0.3">
      <c r="B4" s="2" t="s">
        <v>2</v>
      </c>
      <c r="C4" s="2" t="s">
        <v>4</v>
      </c>
      <c r="D4" s="12">
        <v>5.0000000000000001E-3</v>
      </c>
      <c r="E4" t="s">
        <v>5</v>
      </c>
    </row>
    <row r="5" spans="1:9" x14ac:dyDescent="0.3">
      <c r="B5" s="7" t="s">
        <v>6</v>
      </c>
      <c r="C5" s="8" t="s">
        <v>7</v>
      </c>
      <c r="D5" s="9">
        <f>D3/D4</f>
        <v>600000</v>
      </c>
    </row>
    <row r="8" spans="1:9" x14ac:dyDescent="0.3">
      <c r="B8" s="6" t="s">
        <v>10</v>
      </c>
    </row>
    <row r="9" spans="1:9" x14ac:dyDescent="0.3">
      <c r="B9" s="2" t="s">
        <v>0</v>
      </c>
      <c r="C9" s="2" t="s">
        <v>3</v>
      </c>
      <c r="D9" s="1">
        <f>D3</f>
        <v>3000</v>
      </c>
      <c r="E9" t="s">
        <v>1</v>
      </c>
    </row>
    <row r="10" spans="1:9" x14ac:dyDescent="0.3">
      <c r="B10" s="2" t="s">
        <v>2</v>
      </c>
      <c r="C10" s="2" t="s">
        <v>4</v>
      </c>
      <c r="D10" s="13">
        <f>D4</f>
        <v>5.0000000000000001E-3</v>
      </c>
      <c r="E10" t="s">
        <v>5</v>
      </c>
    </row>
    <row r="11" spans="1:9" x14ac:dyDescent="0.3">
      <c r="A11" s="10">
        <v>0.3</v>
      </c>
      <c r="B11" s="2" t="s">
        <v>8</v>
      </c>
      <c r="C11" t="s">
        <v>9</v>
      </c>
      <c r="D11" s="4">
        <f>A11*D9</f>
        <v>900</v>
      </c>
      <c r="E11" t="s">
        <v>1</v>
      </c>
    </row>
    <row r="12" spans="1:9" x14ac:dyDescent="0.3">
      <c r="B12" s="7" t="s">
        <v>6</v>
      </c>
      <c r="C12" s="8" t="s">
        <v>7</v>
      </c>
      <c r="D12" s="9">
        <f>(D9-D11)/D10</f>
        <v>420000</v>
      </c>
    </row>
    <row r="14" spans="1:9" x14ac:dyDescent="0.3">
      <c r="B14" s="6" t="s">
        <v>12</v>
      </c>
    </row>
    <row r="15" spans="1:9" x14ac:dyDescent="0.3">
      <c r="B15" s="2" t="s">
        <v>0</v>
      </c>
      <c r="C15" s="2" t="s">
        <v>3</v>
      </c>
      <c r="D15" s="1">
        <f>D3</f>
        <v>3000</v>
      </c>
      <c r="E15" t="s">
        <v>1</v>
      </c>
    </row>
    <row r="16" spans="1:9" x14ac:dyDescent="0.3">
      <c r="B16" s="2" t="s">
        <v>2</v>
      </c>
      <c r="C16" s="2" t="s">
        <v>4</v>
      </c>
      <c r="D16" s="13">
        <f>D4</f>
        <v>5.0000000000000001E-3</v>
      </c>
      <c r="E16" t="s">
        <v>5</v>
      </c>
      <c r="I16" s="15"/>
    </row>
    <row r="17" spans="1:5" x14ac:dyDescent="0.3">
      <c r="A17" s="3">
        <f>A11</f>
        <v>0.3</v>
      </c>
      <c r="B17" s="2" t="s">
        <v>8</v>
      </c>
      <c r="C17" t="s">
        <v>9</v>
      </c>
      <c r="D17" s="4">
        <f>A17*D15</f>
        <v>900</v>
      </c>
      <c r="E17" t="s">
        <v>1</v>
      </c>
    </row>
    <row r="18" spans="1:5" x14ac:dyDescent="0.3">
      <c r="B18" s="2" t="s">
        <v>13</v>
      </c>
      <c r="C18" t="s">
        <v>14</v>
      </c>
      <c r="D18" s="16">
        <v>1.5E-3</v>
      </c>
      <c r="E18" t="s">
        <v>5</v>
      </c>
    </row>
    <row r="19" spans="1:5" x14ac:dyDescent="0.3">
      <c r="B19" s="2" t="s">
        <v>17</v>
      </c>
      <c r="C19" t="s">
        <v>16</v>
      </c>
      <c r="D19" s="17">
        <f>D16-D18</f>
        <v>3.5000000000000001E-3</v>
      </c>
      <c r="E19" t="s">
        <v>5</v>
      </c>
    </row>
    <row r="20" spans="1:5" x14ac:dyDescent="0.3">
      <c r="B20" s="7" t="s">
        <v>6</v>
      </c>
      <c r="C20" s="8" t="s">
        <v>7</v>
      </c>
      <c r="D20" s="9">
        <f>(D15-D17)/(D16-D18)</f>
        <v>600000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7149-4BBE-4B67-840A-0A58E1736163}">
  <dimension ref="A1:O26"/>
  <sheetViews>
    <sheetView workbookViewId="0">
      <selection activeCell="E15" sqref="E15"/>
    </sheetView>
  </sheetViews>
  <sheetFormatPr defaultRowHeight="14.4" x14ac:dyDescent="0.3"/>
  <cols>
    <col min="2" max="2" width="11.21875" bestFit="1" customWidth="1"/>
    <col min="3" max="3" width="14" bestFit="1" customWidth="1"/>
    <col min="4" max="7" width="15.5546875" bestFit="1" customWidth="1"/>
    <col min="10" max="10" width="11.88671875" bestFit="1" customWidth="1"/>
    <col min="11" max="11" width="15.5546875" bestFit="1" customWidth="1"/>
    <col min="12" max="15" width="14" bestFit="1" customWidth="1"/>
  </cols>
  <sheetData>
    <row r="1" spans="1:15" x14ac:dyDescent="0.3">
      <c r="B1" s="5" t="s">
        <v>19</v>
      </c>
    </row>
    <row r="2" spans="1:15" x14ac:dyDescent="0.3">
      <c r="B2" s="5" t="s">
        <v>8</v>
      </c>
      <c r="C2" s="19">
        <v>0.2</v>
      </c>
    </row>
    <row r="3" spans="1:15" x14ac:dyDescent="0.3">
      <c r="B3" s="5" t="s">
        <v>18</v>
      </c>
      <c r="C3" s="18">
        <v>2000</v>
      </c>
      <c r="D3" s="18">
        <v>2500</v>
      </c>
      <c r="E3" s="18">
        <v>3000</v>
      </c>
      <c r="F3" s="18">
        <v>3500</v>
      </c>
      <c r="G3" s="18">
        <v>4000</v>
      </c>
      <c r="K3" s="3"/>
    </row>
    <row r="4" spans="1:15" x14ac:dyDescent="0.3">
      <c r="B4" s="19">
        <v>0.02</v>
      </c>
      <c r="C4" s="4">
        <f t="shared" ref="C4:G8" si="0">12*(1-$C$2)*C$3/$B4</f>
        <v>960000.00000000012</v>
      </c>
      <c r="D4" s="4">
        <f t="shared" si="0"/>
        <v>1200000.0000000002</v>
      </c>
      <c r="E4" s="4">
        <f t="shared" si="0"/>
        <v>1440000.0000000002</v>
      </c>
      <c r="F4" s="4">
        <f t="shared" si="0"/>
        <v>1680000.0000000002</v>
      </c>
      <c r="G4" s="9">
        <f t="shared" si="0"/>
        <v>1920000.0000000002</v>
      </c>
      <c r="J4" s="5"/>
      <c r="K4" s="19"/>
      <c r="L4" s="19"/>
      <c r="M4" s="19"/>
      <c r="N4" s="19"/>
      <c r="O4" s="19"/>
    </row>
    <row r="5" spans="1:15" x14ac:dyDescent="0.3">
      <c r="B5" s="19">
        <v>0.03</v>
      </c>
      <c r="C5" s="4">
        <f t="shared" si="0"/>
        <v>640000.00000000012</v>
      </c>
      <c r="D5" s="4">
        <f t="shared" si="0"/>
        <v>800000.00000000012</v>
      </c>
      <c r="E5" s="4">
        <f t="shared" si="0"/>
        <v>960000.00000000012</v>
      </c>
      <c r="F5" s="4">
        <f t="shared" si="0"/>
        <v>1120000.0000000002</v>
      </c>
      <c r="G5" s="4">
        <f t="shared" si="0"/>
        <v>1280000.0000000002</v>
      </c>
      <c r="J5" s="18"/>
    </row>
    <row r="6" spans="1:15" x14ac:dyDescent="0.3">
      <c r="B6" s="19">
        <v>0.04</v>
      </c>
      <c r="C6" s="4">
        <f t="shared" si="0"/>
        <v>480000.00000000006</v>
      </c>
      <c r="D6" s="4">
        <f t="shared" si="0"/>
        <v>600000.00000000012</v>
      </c>
      <c r="E6" s="4">
        <f t="shared" si="0"/>
        <v>720000.00000000012</v>
      </c>
      <c r="F6" s="4">
        <f t="shared" si="0"/>
        <v>840000.00000000012</v>
      </c>
      <c r="G6" s="4">
        <f t="shared" si="0"/>
        <v>960000.00000000012</v>
      </c>
      <c r="J6" s="18"/>
    </row>
    <row r="7" spans="1:15" x14ac:dyDescent="0.3">
      <c r="B7" s="19">
        <v>0.05</v>
      </c>
      <c r="C7" s="4">
        <f t="shared" si="0"/>
        <v>384000.00000000006</v>
      </c>
      <c r="D7" s="4">
        <f t="shared" si="0"/>
        <v>480000.00000000006</v>
      </c>
      <c r="E7" s="4">
        <f t="shared" si="0"/>
        <v>576000</v>
      </c>
      <c r="F7" s="4">
        <f t="shared" si="0"/>
        <v>672000.00000000012</v>
      </c>
      <c r="G7" s="4">
        <f t="shared" si="0"/>
        <v>768000.00000000012</v>
      </c>
      <c r="J7" s="18"/>
    </row>
    <row r="8" spans="1:15" x14ac:dyDescent="0.3">
      <c r="B8" s="19">
        <v>0.06</v>
      </c>
      <c r="C8" s="4">
        <f t="shared" si="0"/>
        <v>320000.00000000006</v>
      </c>
      <c r="D8" s="4">
        <f t="shared" si="0"/>
        <v>400000.00000000006</v>
      </c>
      <c r="E8" s="4">
        <f t="shared" si="0"/>
        <v>480000.00000000006</v>
      </c>
      <c r="F8" s="4">
        <f t="shared" si="0"/>
        <v>560000.00000000012</v>
      </c>
      <c r="G8" s="4">
        <f t="shared" si="0"/>
        <v>640000.00000000012</v>
      </c>
      <c r="J8" s="18"/>
    </row>
    <row r="9" spans="1:15" x14ac:dyDescent="0.3">
      <c r="J9" s="18"/>
    </row>
    <row r="10" spans="1:15" x14ac:dyDescent="0.3">
      <c r="B10" s="5" t="s">
        <v>20</v>
      </c>
    </row>
    <row r="11" spans="1:15" x14ac:dyDescent="0.3">
      <c r="B11" s="5" t="s">
        <v>8</v>
      </c>
      <c r="C11" s="19">
        <v>0.3</v>
      </c>
    </row>
    <row r="12" spans="1:15" x14ac:dyDescent="0.3">
      <c r="A12" s="5"/>
      <c r="B12" s="5" t="s">
        <v>18</v>
      </c>
      <c r="C12" s="18">
        <v>2000</v>
      </c>
      <c r="D12" s="18">
        <v>2500</v>
      </c>
      <c r="E12" s="18">
        <v>3000</v>
      </c>
      <c r="F12" s="18">
        <v>3500</v>
      </c>
      <c r="G12" s="18">
        <v>4000</v>
      </c>
    </row>
    <row r="13" spans="1:15" x14ac:dyDescent="0.3">
      <c r="B13" s="19">
        <v>0.02</v>
      </c>
      <c r="C13" s="4">
        <f>12*(1-$C$11)*C$12/$B13</f>
        <v>839999.99999999977</v>
      </c>
      <c r="D13" s="4">
        <f t="shared" ref="D13:G17" si="1">12*(1-$C$11)*D$12/$B13</f>
        <v>1049999.9999999998</v>
      </c>
      <c r="E13" s="4">
        <f t="shared" si="1"/>
        <v>1259999.9999999998</v>
      </c>
      <c r="F13" s="4">
        <f t="shared" si="1"/>
        <v>1469999.9999999998</v>
      </c>
      <c r="G13" s="4">
        <f t="shared" si="1"/>
        <v>1679999.9999999995</v>
      </c>
    </row>
    <row r="14" spans="1:15" x14ac:dyDescent="0.3">
      <c r="B14" s="19">
        <v>0.03</v>
      </c>
      <c r="C14" s="4">
        <f t="shared" ref="C14:C17" si="2">12*(1-$C$11)*C$12/$B14</f>
        <v>559999.99999999988</v>
      </c>
      <c r="D14" s="4">
        <f t="shared" si="1"/>
        <v>699999.99999999988</v>
      </c>
      <c r="E14" s="4">
        <f t="shared" si="1"/>
        <v>839999.99999999988</v>
      </c>
      <c r="F14" s="4">
        <f t="shared" si="1"/>
        <v>979999.99999999988</v>
      </c>
      <c r="G14" s="4">
        <f t="shared" si="1"/>
        <v>1119999.9999999998</v>
      </c>
    </row>
    <row r="15" spans="1:15" x14ac:dyDescent="0.3">
      <c r="B15" s="19">
        <v>0.04</v>
      </c>
      <c r="C15" s="4">
        <f t="shared" si="2"/>
        <v>419999.99999999988</v>
      </c>
      <c r="D15" s="4">
        <f t="shared" si="1"/>
        <v>524999.99999999988</v>
      </c>
      <c r="E15" s="9">
        <f t="shared" si="1"/>
        <v>629999.99999999988</v>
      </c>
      <c r="F15" s="4">
        <f t="shared" si="1"/>
        <v>734999.99999999988</v>
      </c>
      <c r="G15" s="4">
        <f t="shared" si="1"/>
        <v>839999.99999999977</v>
      </c>
    </row>
    <row r="16" spans="1:15" x14ac:dyDescent="0.3">
      <c r="B16" s="19">
        <v>0.05</v>
      </c>
      <c r="C16" s="4">
        <f t="shared" si="2"/>
        <v>335999.99999999988</v>
      </c>
      <c r="D16" s="4">
        <f t="shared" si="1"/>
        <v>419999.99999999988</v>
      </c>
      <c r="E16" s="4">
        <f t="shared" si="1"/>
        <v>503999.99999999988</v>
      </c>
      <c r="F16" s="4">
        <f t="shared" si="1"/>
        <v>587999.99999999988</v>
      </c>
      <c r="G16" s="4">
        <f t="shared" si="1"/>
        <v>671999.99999999977</v>
      </c>
    </row>
    <row r="17" spans="2:7" x14ac:dyDescent="0.3">
      <c r="B17" s="19">
        <v>0.06</v>
      </c>
      <c r="C17" s="4">
        <f t="shared" si="2"/>
        <v>279999.99999999994</v>
      </c>
      <c r="D17" s="4">
        <f t="shared" si="1"/>
        <v>349999.99999999994</v>
      </c>
      <c r="E17" s="4">
        <f t="shared" si="1"/>
        <v>419999.99999999994</v>
      </c>
      <c r="F17" s="4">
        <f t="shared" si="1"/>
        <v>489999.99999999994</v>
      </c>
      <c r="G17" s="4">
        <f t="shared" si="1"/>
        <v>559999.99999999988</v>
      </c>
    </row>
    <row r="19" spans="2:7" x14ac:dyDescent="0.3">
      <c r="B19" s="5" t="s">
        <v>21</v>
      </c>
    </row>
    <row r="20" spans="2:7" x14ac:dyDescent="0.3">
      <c r="B20" s="5" t="s">
        <v>8</v>
      </c>
      <c r="C20" s="19">
        <v>0.4</v>
      </c>
    </row>
    <row r="21" spans="2:7" x14ac:dyDescent="0.3">
      <c r="B21" s="5" t="s">
        <v>18</v>
      </c>
      <c r="C21" s="18">
        <v>2000</v>
      </c>
      <c r="D21" s="18">
        <v>2500</v>
      </c>
      <c r="E21" s="18">
        <v>3000</v>
      </c>
      <c r="F21" s="18">
        <v>3500</v>
      </c>
      <c r="G21" s="18">
        <v>4000</v>
      </c>
    </row>
    <row r="22" spans="2:7" x14ac:dyDescent="0.3">
      <c r="B22" s="19">
        <v>0.02</v>
      </c>
      <c r="C22" s="4">
        <f>12*(1-$C$20)*C$21/$B22</f>
        <v>719999.99999999988</v>
      </c>
      <c r="D22" s="4">
        <f t="shared" ref="D22:G26" si="3">12*(1-$C$20)*D$21/$B22</f>
        <v>900000</v>
      </c>
      <c r="E22" s="4">
        <f t="shared" si="3"/>
        <v>1079999.9999999998</v>
      </c>
      <c r="F22" s="4">
        <f t="shared" si="3"/>
        <v>1259999.9999999998</v>
      </c>
      <c r="G22" s="4">
        <f t="shared" si="3"/>
        <v>1439999.9999999998</v>
      </c>
    </row>
    <row r="23" spans="2:7" x14ac:dyDescent="0.3">
      <c r="B23" s="19">
        <v>0.03</v>
      </c>
      <c r="C23" s="4">
        <f t="shared" ref="C23:C26" si="4">12*(1-$C$20)*C$21/$B23</f>
        <v>479999.99999999994</v>
      </c>
      <c r="D23" s="4">
        <f t="shared" si="3"/>
        <v>600000</v>
      </c>
      <c r="E23" s="4">
        <f t="shared" si="3"/>
        <v>719999.99999999988</v>
      </c>
      <c r="F23" s="4">
        <f t="shared" si="3"/>
        <v>839999.99999999988</v>
      </c>
      <c r="G23" s="4">
        <f t="shared" si="3"/>
        <v>959999.99999999988</v>
      </c>
    </row>
    <row r="24" spans="2:7" x14ac:dyDescent="0.3">
      <c r="B24" s="19">
        <v>0.04</v>
      </c>
      <c r="C24" s="4">
        <f t="shared" si="4"/>
        <v>359999.99999999994</v>
      </c>
      <c r="D24" s="4">
        <f t="shared" si="3"/>
        <v>450000</v>
      </c>
      <c r="E24" s="4">
        <f t="shared" si="3"/>
        <v>539999.99999999988</v>
      </c>
      <c r="F24" s="4">
        <f t="shared" si="3"/>
        <v>629999.99999999988</v>
      </c>
      <c r="G24" s="4">
        <f t="shared" si="3"/>
        <v>719999.99999999988</v>
      </c>
    </row>
    <row r="25" spans="2:7" x14ac:dyDescent="0.3">
      <c r="B25" s="19">
        <v>0.05</v>
      </c>
      <c r="C25" s="4">
        <f t="shared" si="4"/>
        <v>287999.99999999994</v>
      </c>
      <c r="D25" s="4">
        <f t="shared" si="3"/>
        <v>360000</v>
      </c>
      <c r="E25" s="4">
        <f t="shared" si="3"/>
        <v>431999.99999999988</v>
      </c>
      <c r="F25" s="4">
        <f t="shared" si="3"/>
        <v>503999.99999999988</v>
      </c>
      <c r="G25" s="4">
        <f t="shared" si="3"/>
        <v>575999.99999999988</v>
      </c>
    </row>
    <row r="26" spans="2:7" x14ac:dyDescent="0.3">
      <c r="B26" s="19">
        <v>0.06</v>
      </c>
      <c r="C26" s="9">
        <f t="shared" si="4"/>
        <v>239999.99999999997</v>
      </c>
      <c r="D26" s="4">
        <f t="shared" si="3"/>
        <v>300000</v>
      </c>
      <c r="E26" s="4">
        <f t="shared" si="3"/>
        <v>359999.99999999994</v>
      </c>
      <c r="F26" s="4">
        <f t="shared" si="3"/>
        <v>419999.99999999994</v>
      </c>
      <c r="G26" s="4">
        <f t="shared" si="3"/>
        <v>479999.99999999994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0D55F-D564-48D2-AA07-7CF879C866E1}">
  <dimension ref="B1:G7"/>
  <sheetViews>
    <sheetView tabSelected="1" workbookViewId="0">
      <selection activeCell="F1" sqref="F1"/>
    </sheetView>
  </sheetViews>
  <sheetFormatPr defaultRowHeight="14.4" x14ac:dyDescent="0.3"/>
  <cols>
    <col min="1" max="1" width="4.44140625" customWidth="1"/>
    <col min="2" max="2" width="11.77734375" bestFit="1" customWidth="1"/>
    <col min="3" max="3" width="15.5546875" bestFit="1" customWidth="1"/>
    <col min="4" max="7" width="14" bestFit="1" customWidth="1"/>
  </cols>
  <sheetData>
    <row r="1" spans="2:7" x14ac:dyDescent="0.3">
      <c r="B1" s="5" t="s">
        <v>22</v>
      </c>
    </row>
    <row r="3" spans="2:7" x14ac:dyDescent="0.3">
      <c r="B3" t="s">
        <v>24</v>
      </c>
      <c r="C3" s="4">
        <v>3000</v>
      </c>
    </row>
    <row r="4" spans="2:7" x14ac:dyDescent="0.3">
      <c r="B4" t="s">
        <v>23</v>
      </c>
      <c r="C4" s="3">
        <v>0.02</v>
      </c>
      <c r="D4" s="3">
        <v>0.03</v>
      </c>
      <c r="E4" s="3">
        <v>0.04</v>
      </c>
      <c r="F4" s="3">
        <v>0.05</v>
      </c>
      <c r="G4" s="3">
        <v>0.06</v>
      </c>
    </row>
    <row r="5" spans="2:7" x14ac:dyDescent="0.3">
      <c r="B5" s="3">
        <v>0.2</v>
      </c>
      <c r="C5" s="4">
        <f>Cenários!E4</f>
        <v>1440000.0000000002</v>
      </c>
      <c r="D5" s="4">
        <f>Cenários!E5</f>
        <v>960000.00000000012</v>
      </c>
      <c r="E5" s="4">
        <f>Cenários!E6</f>
        <v>720000.00000000012</v>
      </c>
      <c r="F5" s="4">
        <f>Cenários!E7</f>
        <v>576000</v>
      </c>
      <c r="G5" s="4">
        <f>Cenários!E8</f>
        <v>480000.00000000006</v>
      </c>
    </row>
    <row r="6" spans="2:7" x14ac:dyDescent="0.3">
      <c r="B6" s="3">
        <v>0.3</v>
      </c>
      <c r="C6" s="4">
        <f>Cenários!E13</f>
        <v>1259999.9999999998</v>
      </c>
      <c r="D6" s="4">
        <f>Cenários!E14</f>
        <v>839999.99999999988</v>
      </c>
      <c r="E6" s="4">
        <f>Cenários!E15</f>
        <v>629999.99999999988</v>
      </c>
      <c r="F6" s="4">
        <f>Cenários!E16</f>
        <v>503999.99999999988</v>
      </c>
      <c r="G6" s="4">
        <f>Cenários!E17</f>
        <v>419999.99999999994</v>
      </c>
    </row>
    <row r="7" spans="2:7" x14ac:dyDescent="0.3">
      <c r="B7" s="3">
        <v>0.4</v>
      </c>
      <c r="C7" s="4">
        <f>Cenários!E22</f>
        <v>1079999.9999999998</v>
      </c>
      <c r="D7" s="4">
        <f>Cenários!E23</f>
        <v>719999.99999999988</v>
      </c>
      <c r="E7" s="4">
        <f>Cenários!E24</f>
        <v>539999.99999999988</v>
      </c>
      <c r="F7" s="4">
        <f>Cenários!E25</f>
        <v>431999.99999999988</v>
      </c>
      <c r="G7" s="4">
        <f>Cenários!E26</f>
        <v>359999.99999999994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a.a.</vt:lpstr>
      <vt:lpstr>a.m.</vt:lpstr>
      <vt:lpstr>Cenários</vt:lpstr>
      <vt:lpstr>Cortes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 P Droubi</dc:creator>
  <cp:lastModifiedBy>Luiz F P Droubi</cp:lastModifiedBy>
  <dcterms:created xsi:type="dcterms:W3CDTF">2025-08-14T16:37:10Z</dcterms:created>
  <dcterms:modified xsi:type="dcterms:W3CDTF">2025-08-16T00:59:59Z</dcterms:modified>
</cp:coreProperties>
</file>