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fpdr\Google Drive\_CURSOS\_PROPRIOS\Fatores\data\"/>
    </mc:Choice>
  </mc:AlternateContent>
  <xr:revisionPtr revIDLastSave="0" documentId="13_ncr:1_{9129E3F2-57F6-44E0-BD02-3374457EC150}" xr6:coauthVersionLast="47" xr6:coauthVersionMax="47" xr10:uidLastSave="{00000000-0000-0000-0000-000000000000}"/>
  <bookViews>
    <workbookView xWindow="-108" yWindow="-108" windowWidth="23256" windowHeight="12456" xr2:uid="{0496C8F4-6400-4A9A-8E6C-4DB6CAF649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T1" i="1"/>
  <c r="D25" i="1"/>
  <c r="C25" i="1"/>
  <c r="B25" i="1"/>
  <c r="C24" i="1"/>
  <c r="D24" i="1"/>
  <c r="B24" i="1"/>
  <c r="C23" i="1"/>
  <c r="D23" i="1"/>
  <c r="B23" i="1"/>
  <c r="K8" i="1"/>
  <c r="K1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" i="1"/>
  <c r="I3" i="1"/>
  <c r="K3" i="1" s="1"/>
  <c r="I4" i="1"/>
  <c r="K4" i="1" s="1"/>
  <c r="I5" i="1"/>
  <c r="K5" i="1" s="1"/>
  <c r="I6" i="1"/>
  <c r="K6" i="1" s="1"/>
  <c r="I7" i="1"/>
  <c r="K7" i="1" s="1"/>
  <c r="I8" i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" i="1"/>
  <c r="K2" i="1" s="1"/>
  <c r="G23" i="1"/>
  <c r="H23" i="1"/>
  <c r="F2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  <c r="L24" i="1" l="1"/>
  <c r="L23" i="1"/>
  <c r="L25" i="1" l="1"/>
  <c r="M6" i="1"/>
  <c r="N6" i="1" s="1"/>
  <c r="M14" i="1"/>
  <c r="N14" i="1" s="1"/>
  <c r="M22" i="1"/>
  <c r="N22" i="1" s="1"/>
  <c r="M7" i="1"/>
  <c r="N7" i="1" s="1"/>
  <c r="M15" i="1"/>
  <c r="N15" i="1" s="1"/>
  <c r="M2" i="1"/>
  <c r="M20" i="1"/>
  <c r="N20" i="1" s="1"/>
  <c r="M8" i="1"/>
  <c r="N8" i="1" s="1"/>
  <c r="M16" i="1"/>
  <c r="N16" i="1" s="1"/>
  <c r="M9" i="1"/>
  <c r="N9" i="1" s="1"/>
  <c r="M17" i="1"/>
  <c r="N17" i="1" s="1"/>
  <c r="M12" i="1"/>
  <c r="N12" i="1" s="1"/>
  <c r="M10" i="1"/>
  <c r="N10" i="1" s="1"/>
  <c r="M18" i="1"/>
  <c r="N18" i="1" s="1"/>
  <c r="M3" i="1"/>
  <c r="N3" i="1" s="1"/>
  <c r="M11" i="1"/>
  <c r="N11" i="1" s="1"/>
  <c r="M19" i="1"/>
  <c r="N19" i="1" s="1"/>
  <c r="M5" i="1"/>
  <c r="N5" i="1" s="1"/>
  <c r="M13" i="1"/>
  <c r="N13" i="1" s="1"/>
  <c r="M21" i="1"/>
  <c r="N21" i="1" s="1"/>
  <c r="M4" i="1"/>
  <c r="N4" i="1" s="1"/>
  <c r="N2" i="1" l="1"/>
  <c r="M23" i="1"/>
  <c r="M24" i="1"/>
  <c r="M25" i="1" s="1"/>
  <c r="N23" i="1" l="1"/>
  <c r="N24" i="1"/>
  <c r="O2" i="1" s="1"/>
  <c r="O20" i="1" l="1"/>
  <c r="O14" i="1"/>
  <c r="O21" i="1"/>
  <c r="O18" i="1"/>
  <c r="O17" i="1"/>
  <c r="O13" i="1"/>
  <c r="O15" i="1"/>
  <c r="O22" i="1"/>
  <c r="O19" i="1"/>
  <c r="O3" i="1"/>
  <c r="O16" i="1"/>
  <c r="O11" i="1"/>
  <c r="O10" i="1"/>
  <c r="O4" i="1"/>
  <c r="O6" i="1"/>
  <c r="O8" i="1"/>
  <c r="O12" i="1"/>
  <c r="O9" i="1"/>
  <c r="O5" i="1"/>
  <c r="O7" i="1"/>
  <c r="O23" i="1"/>
</calcChain>
</file>

<file path=xl/sharedStrings.xml><?xml version="1.0" encoding="utf-8"?>
<sst xmlns="http://schemas.openxmlformats.org/spreadsheetml/2006/main" count="26" uniqueCount="23">
  <si>
    <t>Id</t>
  </si>
  <si>
    <t>A</t>
  </si>
  <si>
    <t>PU</t>
  </si>
  <si>
    <t>D</t>
  </si>
  <si>
    <t>ln(A/11000)</t>
  </si>
  <si>
    <t>ln(PU)</t>
  </si>
  <si>
    <t>D - 980</t>
  </si>
  <si>
    <t>Média</t>
  </si>
  <si>
    <t>Regressão:</t>
  </si>
  <si>
    <t>beta0</t>
  </si>
  <si>
    <t>beta1</t>
  </si>
  <si>
    <t>beta2</t>
  </si>
  <si>
    <t>PUHom</t>
  </si>
  <si>
    <t>FA</t>
  </si>
  <si>
    <t>FD</t>
  </si>
  <si>
    <t>F</t>
  </si>
  <si>
    <t>Resíduo</t>
  </si>
  <si>
    <t>PUAjust</t>
  </si>
  <si>
    <t>DP</t>
  </si>
  <si>
    <t>CV</t>
  </si>
  <si>
    <t>Resíduo/DP</t>
  </si>
  <si>
    <t>Diagonal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</si>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</sst>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7" formatCode="0.0000"/>
    <numFmt numFmtId="168" formatCode="0.000"/>
    <numFmt numFmtId="169" formatCode="#,##0.00_ ;\-#,##0.00\ 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right"/>
    </xf>
    <xf numFmtId="167" fontId="0" fillId="0" borderId="0" xfId="0" applyNumberFormat="1"/>
    <xf numFmtId="168" fontId="0" fillId="0" borderId="0" xfId="0" applyNumberFormat="1"/>
    <xf numFmtId="2" fontId="0" fillId="0" borderId="0" xfId="0" applyNumberFormat="1"/>
    <xf numFmtId="44" fontId="0" fillId="0" borderId="0" xfId="1" applyFont="1"/>
    <xf numFmtId="169" fontId="0" fillId="0" borderId="0" xfId="1" applyNumberFormat="1" applyFont="1"/>
    <xf numFmtId="10" fontId="0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33134220291429"/>
          <c:y val="1.9011836916024125E-2"/>
          <c:w val="0.86715141641777538"/>
          <c:h val="0.881902846256367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PUAjust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Sheet1!$D$2:$D$22</c:f>
              <c:numCache>
                <c:formatCode>General</c:formatCode>
                <c:ptCount val="21"/>
                <c:pt idx="0">
                  <c:v>140</c:v>
                </c:pt>
                <c:pt idx="1">
                  <c:v>255</c:v>
                </c:pt>
                <c:pt idx="2">
                  <c:v>180</c:v>
                </c:pt>
                <c:pt idx="3">
                  <c:v>228</c:v>
                </c:pt>
                <c:pt idx="4">
                  <c:v>152.30000000000001</c:v>
                </c:pt>
                <c:pt idx="5">
                  <c:v>134.5</c:v>
                </c:pt>
                <c:pt idx="6">
                  <c:v>115</c:v>
                </c:pt>
                <c:pt idx="7">
                  <c:v>128.75</c:v>
                </c:pt>
                <c:pt idx="8">
                  <c:v>143.1</c:v>
                </c:pt>
                <c:pt idx="9">
                  <c:v>114.25</c:v>
                </c:pt>
                <c:pt idx="10">
                  <c:v>157.5</c:v>
                </c:pt>
                <c:pt idx="11">
                  <c:v>98.65</c:v>
                </c:pt>
                <c:pt idx="12">
                  <c:v>130</c:v>
                </c:pt>
                <c:pt idx="13">
                  <c:v>156.69999999999999</c:v>
                </c:pt>
                <c:pt idx="14">
                  <c:v>79.5</c:v>
                </c:pt>
                <c:pt idx="15">
                  <c:v>86</c:v>
                </c:pt>
                <c:pt idx="16">
                  <c:v>111.9</c:v>
                </c:pt>
                <c:pt idx="17">
                  <c:v>93.2</c:v>
                </c:pt>
                <c:pt idx="18">
                  <c:v>73.8</c:v>
                </c:pt>
                <c:pt idx="19">
                  <c:v>119.3</c:v>
                </c:pt>
                <c:pt idx="20">
                  <c:v>171</c:v>
                </c:pt>
              </c:numCache>
            </c:numRef>
          </c:xVal>
          <c:yVal>
            <c:numRef>
              <c:f>Sheet1!$M$2:$M$22</c:f>
              <c:numCache>
                <c:formatCode>0.00</c:formatCode>
                <c:ptCount val="21"/>
                <c:pt idx="0">
                  <c:v>138.47501160898346</c:v>
                </c:pt>
                <c:pt idx="1">
                  <c:v>260.12921390052827</c:v>
                </c:pt>
                <c:pt idx="2">
                  <c:v>183.21540853194804</c:v>
                </c:pt>
                <c:pt idx="3">
                  <c:v>202.09489970109601</c:v>
                </c:pt>
                <c:pt idx="4">
                  <c:v>166.28696643257808</c:v>
                </c:pt>
                <c:pt idx="5">
                  <c:v>129.46520964168911</c:v>
                </c:pt>
                <c:pt idx="6">
                  <c:v>117.07455635208814</c:v>
                </c:pt>
                <c:pt idx="7">
                  <c:v>138.0953233429438</c:v>
                </c:pt>
                <c:pt idx="8">
                  <c:v>140.06443394779618</c:v>
                </c:pt>
                <c:pt idx="9">
                  <c:v>116.9982214064507</c:v>
                </c:pt>
                <c:pt idx="10">
                  <c:v>157.68027964839399</c:v>
                </c:pt>
                <c:pt idx="11">
                  <c:v>106.06752412316277</c:v>
                </c:pt>
                <c:pt idx="12">
                  <c:v>137.1594467928368</c:v>
                </c:pt>
                <c:pt idx="13">
                  <c:v>148.30688349225426</c:v>
                </c:pt>
                <c:pt idx="14">
                  <c:v>79.937480483167093</c:v>
                </c:pt>
                <c:pt idx="15">
                  <c:v>82.591004027660645</c:v>
                </c:pt>
                <c:pt idx="16">
                  <c:v>112.70938947318078</c:v>
                </c:pt>
                <c:pt idx="17">
                  <c:v>86.074266949392737</c:v>
                </c:pt>
                <c:pt idx="18">
                  <c:v>74.36290531818554</c:v>
                </c:pt>
                <c:pt idx="19">
                  <c:v>124.62105053478956</c:v>
                </c:pt>
                <c:pt idx="20">
                  <c:v>165.05045695470577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AB-477B-A0C5-170BB703106C}"/>
            </c:ext>
          </c:extLst>
        </c:ser>
        <c:ser>
          <c:idx val="1"/>
          <c:order val="1"/>
          <c:tx>
            <c:strRef>
              <c:f>Sheet1!$AD$1</c:f>
              <c:strCache>
                <c:ptCount val="1"/>
                <c:pt idx="0">
                  <c:v>Diagonal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Sheet1!$AD$2:$AD$8</c:f>
              <c:numCache>
                <c:formatCode>General</c:formatCode>
                <c:ptCount val="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xVal>
          <c:yVal>
            <c:numRef>
              <c:f>Sheet1!$AE$2:$AE$8</c:f>
              <c:numCache>
                <c:formatCode>General</c:formatCode>
                <c:ptCount val="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CAB-477B-A0C5-170BB7031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082096"/>
        <c:axId val="568083056"/>
      </c:scatterChart>
      <c:valAx>
        <c:axId val="56808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8083056"/>
        <c:crosses val="autoZero"/>
        <c:crossBetween val="midCat"/>
      </c:valAx>
      <c:valAx>
        <c:axId val="56808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808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15240</xdr:colOff>
      <xdr:row>5</xdr:row>
      <xdr:rowOff>34290</xdr:rowOff>
    </xdr:from>
    <xdr:to>
      <xdr:col>26</xdr:col>
      <xdr:colOff>350520</xdr:colOff>
      <xdr:row>30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91626A-4998-16BC-B9FD-8AA6A071B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8821C-8FC0-4DB0-8FCE-347E5DC27566}">
  <dimension ref="A1:AE25"/>
  <sheetViews>
    <sheetView tabSelected="1" workbookViewId="0">
      <selection activeCell="L2" sqref="L2"/>
    </sheetView>
  </sheetViews>
  <sheetFormatPr defaultRowHeight="14.4" x14ac:dyDescent="0.3"/>
  <cols>
    <col min="2" max="2" width="13.109375" bestFit="1" customWidth="1"/>
    <col min="3" max="3" width="11.88671875" bestFit="1" customWidth="1"/>
    <col min="4" max="4" width="15.5546875" bestFit="1" customWidth="1"/>
    <col min="6" max="6" width="10.21875" bestFit="1" customWidth="1"/>
    <col min="7" max="7" width="10.33203125" bestFit="1" customWidth="1"/>
    <col min="13" max="13" width="10" bestFit="1" customWidth="1"/>
    <col min="15" max="15" width="10.44140625" bestFit="1" customWidth="1"/>
  </cols>
  <sheetData>
    <row r="1" spans="1:31" x14ac:dyDescent="0.3">
      <c r="A1" t="s">
        <v>0</v>
      </c>
      <c r="B1" t="s">
        <v>1</v>
      </c>
      <c r="C1" t="s">
        <v>3</v>
      </c>
      <c r="D1" t="s">
        <v>2</v>
      </c>
      <c r="F1" t="s">
        <v>5</v>
      </c>
      <c r="G1" t="s">
        <v>4</v>
      </c>
      <c r="H1" t="s">
        <v>6</v>
      </c>
      <c r="I1" t="s">
        <v>13</v>
      </c>
      <c r="J1" t="s">
        <v>14</v>
      </c>
      <c r="K1" t="s">
        <v>15</v>
      </c>
      <c r="L1" t="s">
        <v>12</v>
      </c>
      <c r="M1" t="s">
        <v>17</v>
      </c>
      <c r="N1" t="s">
        <v>16</v>
      </c>
      <c r="O1" t="s">
        <v>20</v>
      </c>
      <c r="Q1" s="1" t="s">
        <v>8</v>
      </c>
      <c r="R1" t="s">
        <v>9</v>
      </c>
      <c r="S1" s="2">
        <v>4.8211085200000001</v>
      </c>
      <c r="T1" s="4">
        <f>EXP(S1+S4^2/2)</f>
        <v>124.28608244623321</v>
      </c>
      <c r="AD1" t="s">
        <v>21</v>
      </c>
    </row>
    <row r="2" spans="1:31" x14ac:dyDescent="0.3">
      <c r="A2">
        <v>1</v>
      </c>
      <c r="B2">
        <v>2500</v>
      </c>
      <c r="C2">
        <v>1800</v>
      </c>
      <c r="D2">
        <v>140</v>
      </c>
      <c r="F2">
        <f>LN(D2)</f>
        <v>4.9416424226093039</v>
      </c>
      <c r="G2">
        <f>LN(B2/11000)</f>
        <v>-1.4816045409242156</v>
      </c>
      <c r="H2">
        <f>C2-980</f>
        <v>820</v>
      </c>
      <c r="I2" s="3">
        <f>(B2/11000)^$S$2</f>
        <v>1.6739840624661404</v>
      </c>
      <c r="J2" s="4">
        <f>EXP($S$3)^(C2-980)</f>
        <v>0.6657104917645843</v>
      </c>
      <c r="K2" s="3">
        <f>I2*J2</f>
        <v>1.1143887534304109</v>
      </c>
      <c r="L2" s="4">
        <f>D2/K2</f>
        <v>125.62940856055798</v>
      </c>
      <c r="M2" s="4">
        <f>$L$23*K2</f>
        <v>138.47501160898346</v>
      </c>
      <c r="N2" s="3">
        <f>D2-M2</f>
        <v>1.5249883910165352</v>
      </c>
      <c r="O2" s="4">
        <f>N2/$N$24</f>
        <v>0.18607972643304685</v>
      </c>
      <c r="R2" t="s">
        <v>10</v>
      </c>
      <c r="S2" s="2">
        <v>-0.34773546999999999</v>
      </c>
      <c r="AD2">
        <v>0</v>
      </c>
      <c r="AE2">
        <v>0</v>
      </c>
    </row>
    <row r="3" spans="1:31" x14ac:dyDescent="0.3">
      <c r="A3">
        <v>2</v>
      </c>
      <c r="B3">
        <v>2800</v>
      </c>
      <c r="C3">
        <v>450</v>
      </c>
      <c r="D3">
        <v>255</v>
      </c>
      <c r="F3">
        <f t="shared" ref="F3:F22" si="0">LN(D3)</f>
        <v>5.5412635451584258</v>
      </c>
      <c r="G3">
        <f t="shared" ref="G3:G22" si="1">LN(B3/11000)</f>
        <v>-1.3682758556172123</v>
      </c>
      <c r="H3">
        <f t="shared" ref="H3:H22" si="2">C3-980</f>
        <v>-530</v>
      </c>
      <c r="I3" s="3">
        <f>(B3/11000)^$S$2</f>
        <v>1.6092979817787652</v>
      </c>
      <c r="J3" s="4">
        <f>EXP($S$3)^(C3-980)</f>
        <v>1.3008222961484606</v>
      </c>
      <c r="K3" s="3">
        <f t="shared" ref="K3:K22" si="3">I3*J3</f>
        <v>2.0934106958445367</v>
      </c>
      <c r="L3" s="4">
        <f t="shared" ref="L3:L22" si="4">D3/K3</f>
        <v>121.81078491008967</v>
      </c>
      <c r="M3" s="4">
        <f t="shared" ref="M3:M22" si="5">$L$23*K3</f>
        <v>260.12921390052827</v>
      </c>
      <c r="N3" s="3">
        <f t="shared" ref="N3:N22" si="6">D3-M3</f>
        <v>-5.1292139005282706</v>
      </c>
      <c r="O3" s="4">
        <f t="shared" ref="O3:O25" si="7">N3/$N$24</f>
        <v>-0.62586884270683796</v>
      </c>
      <c r="R3" t="s">
        <v>11</v>
      </c>
      <c r="S3" s="2">
        <v>-4.9622000000000002E-4</v>
      </c>
      <c r="AD3">
        <v>50</v>
      </c>
      <c r="AE3">
        <v>50</v>
      </c>
    </row>
    <row r="4" spans="1:31" x14ac:dyDescent="0.3">
      <c r="A4">
        <v>3</v>
      </c>
      <c r="B4">
        <v>3500</v>
      </c>
      <c r="C4">
        <v>1000</v>
      </c>
      <c r="D4">
        <v>180</v>
      </c>
      <c r="F4">
        <f t="shared" si="0"/>
        <v>5.1929568508902104</v>
      </c>
      <c r="G4">
        <f t="shared" si="1"/>
        <v>-1.1451323043030026</v>
      </c>
      <c r="H4">
        <f t="shared" si="2"/>
        <v>20</v>
      </c>
      <c r="I4" s="3">
        <f>(B4/11000)^$S$2</f>
        <v>1.4891464746948275</v>
      </c>
      <c r="J4" s="4">
        <f>EXP($S$3)^(C4-980)</f>
        <v>0.99012468434591461</v>
      </c>
      <c r="K4" s="3">
        <f t="shared" si="3"/>
        <v>1.4744406832020476</v>
      </c>
      <c r="L4" s="4">
        <f t="shared" si="4"/>
        <v>122.08019084843306</v>
      </c>
      <c r="M4" s="4">
        <f t="shared" si="5"/>
        <v>183.21540853194804</v>
      </c>
      <c r="N4" s="3">
        <f t="shared" si="6"/>
        <v>-3.215408531948043</v>
      </c>
      <c r="O4" s="4">
        <f t="shared" si="7"/>
        <v>-0.39234550473957619</v>
      </c>
      <c r="R4" t="s">
        <v>22</v>
      </c>
      <c r="S4" s="2">
        <v>5.4359999999999999E-2</v>
      </c>
      <c r="T4" s="3"/>
      <c r="AD4">
        <v>100</v>
      </c>
      <c r="AE4">
        <v>100</v>
      </c>
    </row>
    <row r="5" spans="1:31" x14ac:dyDescent="0.3">
      <c r="A5">
        <v>4</v>
      </c>
      <c r="B5">
        <v>4350</v>
      </c>
      <c r="C5">
        <v>650</v>
      </c>
      <c r="D5">
        <v>228</v>
      </c>
      <c r="F5">
        <f t="shared" si="0"/>
        <v>5.4293456289544411</v>
      </c>
      <c r="G5">
        <f t="shared" si="1"/>
        <v>-0.92771942769777782</v>
      </c>
      <c r="H5">
        <f t="shared" si="2"/>
        <v>-330</v>
      </c>
      <c r="I5" s="3">
        <f>(B5/11000)^$S$2</f>
        <v>1.3807142686122571</v>
      </c>
      <c r="J5" s="4">
        <f>EXP($S$3)^(C5-980)</f>
        <v>1.1779228609255701</v>
      </c>
      <c r="K5" s="3">
        <f t="shared" si="3"/>
        <v>1.6263749014045059</v>
      </c>
      <c r="L5" s="4">
        <f t="shared" si="4"/>
        <v>140.18907928491987</v>
      </c>
      <c r="M5" s="4">
        <f t="shared" si="5"/>
        <v>202.09489970109601</v>
      </c>
      <c r="N5" s="3">
        <f t="shared" si="6"/>
        <v>25.905100298903989</v>
      </c>
      <c r="O5" s="4">
        <f t="shared" si="7"/>
        <v>3.1609512605059744</v>
      </c>
      <c r="AD5">
        <v>150</v>
      </c>
      <c r="AE5">
        <v>150</v>
      </c>
    </row>
    <row r="6" spans="1:31" x14ac:dyDescent="0.3">
      <c r="A6">
        <v>5</v>
      </c>
      <c r="B6">
        <v>5980</v>
      </c>
      <c r="C6">
        <v>820</v>
      </c>
      <c r="D6">
        <v>152.30000000000001</v>
      </c>
      <c r="F6">
        <f t="shared" si="0"/>
        <v>5.0258522599011162</v>
      </c>
      <c r="G6">
        <f t="shared" si="1"/>
        <v>-0.60947470483583022</v>
      </c>
      <c r="H6">
        <f t="shared" si="2"/>
        <v>-160</v>
      </c>
      <c r="I6" s="3">
        <f>(B6/11000)^$S$2</f>
        <v>1.2360687406964244</v>
      </c>
      <c r="J6" s="4">
        <f>EXP($S$3)^(C6-980)</f>
        <v>1.0826320937405269</v>
      </c>
      <c r="K6" s="3">
        <f t="shared" si="3"/>
        <v>1.3382076887473864</v>
      </c>
      <c r="L6" s="4">
        <f t="shared" si="4"/>
        <v>113.80894107891328</v>
      </c>
      <c r="M6" s="4">
        <f t="shared" si="5"/>
        <v>166.28696643257808</v>
      </c>
      <c r="N6" s="3">
        <f t="shared" si="6"/>
        <v>-13.986966432578072</v>
      </c>
      <c r="O6" s="4">
        <f t="shared" si="7"/>
        <v>-1.7066955412476426</v>
      </c>
      <c r="AD6">
        <v>200</v>
      </c>
      <c r="AE6">
        <v>200</v>
      </c>
    </row>
    <row r="7" spans="1:31" x14ac:dyDescent="0.3">
      <c r="A7">
        <v>6</v>
      </c>
      <c r="B7">
        <v>6650</v>
      </c>
      <c r="C7">
        <v>1250</v>
      </c>
      <c r="D7">
        <v>134.5</v>
      </c>
      <c r="F7">
        <f t="shared" si="0"/>
        <v>4.9015641990418937</v>
      </c>
      <c r="G7">
        <f t="shared" si="1"/>
        <v>-0.50327841813060781</v>
      </c>
      <c r="H7">
        <f t="shared" si="2"/>
        <v>270</v>
      </c>
      <c r="I7" s="3">
        <f>(B7/11000)^$S$2</f>
        <v>1.1912554574661471</v>
      </c>
      <c r="J7" s="4">
        <f>EXP($S$3)^(C7-980)</f>
        <v>0.87460808134421542</v>
      </c>
      <c r="K7" s="3">
        <f t="shared" si="3"/>
        <v>1.0418816500452925</v>
      </c>
      <c r="L7" s="4">
        <f t="shared" si="4"/>
        <v>129.09335719095643</v>
      </c>
      <c r="M7" s="4">
        <f t="shared" si="5"/>
        <v>129.46520964168911</v>
      </c>
      <c r="N7" s="3">
        <f t="shared" si="6"/>
        <v>5.0347903583108859</v>
      </c>
      <c r="O7" s="4">
        <f t="shared" si="7"/>
        <v>0.61434724227489101</v>
      </c>
      <c r="AD7">
        <v>250</v>
      </c>
      <c r="AE7">
        <v>250</v>
      </c>
    </row>
    <row r="8" spans="1:31" x14ac:dyDescent="0.3">
      <c r="A8">
        <v>7</v>
      </c>
      <c r="B8">
        <v>7700</v>
      </c>
      <c r="C8">
        <v>1350</v>
      </c>
      <c r="D8">
        <v>115</v>
      </c>
      <c r="F8">
        <f t="shared" si="0"/>
        <v>4.7449321283632502</v>
      </c>
      <c r="G8">
        <f t="shared" si="1"/>
        <v>-0.35667494393873245</v>
      </c>
      <c r="H8">
        <f t="shared" si="2"/>
        <v>370</v>
      </c>
      <c r="I8" s="3">
        <f>(B8/11000)^$S$2</f>
        <v>1.1320481670437552</v>
      </c>
      <c r="J8" s="4">
        <f>EXP($S$3)^(C8-980)</f>
        <v>0.83226747953662694</v>
      </c>
      <c r="K8" s="3">
        <f t="shared" si="3"/>
        <v>0.94216687469956462</v>
      </c>
      <c r="L8" s="4">
        <f t="shared" si="4"/>
        <v>122.059056721423</v>
      </c>
      <c r="M8" s="4">
        <f t="shared" si="5"/>
        <v>117.07455635208814</v>
      </c>
      <c r="N8" s="3">
        <f t="shared" si="6"/>
        <v>-2.0745563520881376</v>
      </c>
      <c r="O8" s="4">
        <f t="shared" si="7"/>
        <v>-0.25313824075026325</v>
      </c>
      <c r="AD8">
        <v>300</v>
      </c>
      <c r="AE8">
        <v>300</v>
      </c>
    </row>
    <row r="9" spans="1:31" x14ac:dyDescent="0.3">
      <c r="A9">
        <v>8</v>
      </c>
      <c r="B9">
        <v>8120</v>
      </c>
      <c r="C9">
        <v>980</v>
      </c>
      <c r="D9">
        <v>128.75</v>
      </c>
      <c r="F9">
        <f t="shared" si="0"/>
        <v>4.8578725395438456</v>
      </c>
      <c r="G9">
        <f t="shared" si="1"/>
        <v>-0.30356511862478397</v>
      </c>
      <c r="H9">
        <f t="shared" si="2"/>
        <v>0</v>
      </c>
      <c r="I9" s="3">
        <f>(B9/11000)^$S$2</f>
        <v>1.1113331816809109</v>
      </c>
      <c r="J9" s="4">
        <f>EXP($S$3)^(C9-980)</f>
        <v>1</v>
      </c>
      <c r="K9" s="3">
        <f t="shared" si="3"/>
        <v>1.1113331816809109</v>
      </c>
      <c r="L9" s="4">
        <f t="shared" si="4"/>
        <v>115.85184544320306</v>
      </c>
      <c r="M9" s="4">
        <f t="shared" si="5"/>
        <v>138.0953233429438</v>
      </c>
      <c r="N9" s="3">
        <f t="shared" si="6"/>
        <v>-9.3453233429438001</v>
      </c>
      <c r="O9" s="4">
        <f t="shared" si="7"/>
        <v>-1.1403202944542901</v>
      </c>
    </row>
    <row r="10" spans="1:31" x14ac:dyDescent="0.3">
      <c r="A10">
        <v>9</v>
      </c>
      <c r="B10">
        <v>9520</v>
      </c>
      <c r="C10">
        <v>840</v>
      </c>
      <c r="D10">
        <v>143.1</v>
      </c>
      <c r="F10">
        <f t="shared" si="0"/>
        <v>4.9635436865624047</v>
      </c>
      <c r="G10">
        <f t="shared" si="1"/>
        <v>-0.14450042399509658</v>
      </c>
      <c r="H10">
        <f t="shared" si="2"/>
        <v>-140</v>
      </c>
      <c r="I10" s="3">
        <f>(B10/11000)^$S$2</f>
        <v>1.0515317628169036</v>
      </c>
      <c r="J10" s="4">
        <f>EXP($S$3)^(C10-980)</f>
        <v>1.0719407600775959</v>
      </c>
      <c r="K10" s="3">
        <f t="shared" si="3"/>
        <v>1.127179757079686</v>
      </c>
      <c r="L10" s="4">
        <f t="shared" si="4"/>
        <v>126.95401873676795</v>
      </c>
      <c r="M10" s="4">
        <f t="shared" si="5"/>
        <v>140.06443394779618</v>
      </c>
      <c r="N10" s="3">
        <f t="shared" si="6"/>
        <v>3.0355660522038193</v>
      </c>
      <c r="O10" s="4">
        <f t="shared" si="7"/>
        <v>0.37040104953651815</v>
      </c>
    </row>
    <row r="11" spans="1:31" x14ac:dyDescent="0.3">
      <c r="A11">
        <v>10</v>
      </c>
      <c r="B11">
        <v>10410</v>
      </c>
      <c r="C11">
        <v>1140</v>
      </c>
      <c r="D11">
        <v>114.25</v>
      </c>
      <c r="F11">
        <f t="shared" si="0"/>
        <v>4.7383890297743143</v>
      </c>
      <c r="G11">
        <f t="shared" si="1"/>
        <v>-5.5128390171492986E-2</v>
      </c>
      <c r="H11">
        <f t="shared" si="2"/>
        <v>160</v>
      </c>
      <c r="I11" s="3">
        <f>(B11/11000)^$S$2</f>
        <v>1.0193550227632899</v>
      </c>
      <c r="J11" s="4">
        <f>EXP($S$3)^(C11-980)</f>
        <v>0.9236748160171101</v>
      </c>
      <c r="K11" s="3">
        <f t="shared" si="3"/>
        <v>0.94155256310699886</v>
      </c>
      <c r="L11" s="4">
        <f t="shared" si="4"/>
        <v>121.34213688823715</v>
      </c>
      <c r="M11" s="4">
        <f t="shared" si="5"/>
        <v>116.9982214064507</v>
      </c>
      <c r="N11" s="3">
        <f t="shared" si="6"/>
        <v>-2.7482214064506962</v>
      </c>
      <c r="O11" s="4">
        <f t="shared" si="7"/>
        <v>-0.33533913471230087</v>
      </c>
    </row>
    <row r="12" spans="1:31" x14ac:dyDescent="0.3">
      <c r="A12">
        <v>11</v>
      </c>
      <c r="B12">
        <v>11000</v>
      </c>
      <c r="C12">
        <v>500</v>
      </c>
      <c r="D12">
        <v>157.5</v>
      </c>
      <c r="F12">
        <f t="shared" si="0"/>
        <v>5.0594254582656877</v>
      </c>
      <c r="G12">
        <f t="shared" si="1"/>
        <v>0</v>
      </c>
      <c r="H12">
        <f t="shared" si="2"/>
        <v>-480</v>
      </c>
      <c r="I12" s="3">
        <f>(B12/11000)^$S$2</f>
        <v>1</v>
      </c>
      <c r="J12" s="4">
        <f>EXP($S$3)^(C12-980)</f>
        <v>1.268944687104347</v>
      </c>
      <c r="K12" s="3">
        <f t="shared" si="3"/>
        <v>1.268944687104347</v>
      </c>
      <c r="L12" s="4">
        <f t="shared" si="4"/>
        <v>124.11888524424592</v>
      </c>
      <c r="M12" s="4">
        <f t="shared" si="5"/>
        <v>157.68027964839399</v>
      </c>
      <c r="N12" s="3">
        <f t="shared" si="6"/>
        <v>-0.18027964839399147</v>
      </c>
      <c r="O12" s="4">
        <f t="shared" si="7"/>
        <v>-2.1997798706020491E-2</v>
      </c>
    </row>
    <row r="13" spans="1:31" x14ac:dyDescent="0.3">
      <c r="A13">
        <v>12</v>
      </c>
      <c r="B13">
        <v>11630</v>
      </c>
      <c r="C13">
        <v>1260</v>
      </c>
      <c r="D13">
        <v>98.65</v>
      </c>
      <c r="F13">
        <f t="shared" si="0"/>
        <v>4.5915782324686241</v>
      </c>
      <c r="G13">
        <f t="shared" si="1"/>
        <v>5.5692693732202599E-2</v>
      </c>
      <c r="H13">
        <f t="shared" si="2"/>
        <v>280</v>
      </c>
      <c r="I13" s="3">
        <f>(B13/11000)^$S$2</f>
        <v>0.98081999750914073</v>
      </c>
      <c r="J13" s="4">
        <f>EXP($S$3)^(C13-980)</f>
        <v>0.87027885125910309</v>
      </c>
      <c r="K13" s="3">
        <f t="shared" si="3"/>
        <v>0.85358690072421139</v>
      </c>
      <c r="L13" s="4">
        <f t="shared" si="4"/>
        <v>115.57112687214632</v>
      </c>
      <c r="M13" s="4">
        <f t="shared" si="5"/>
        <v>106.06752412316277</v>
      </c>
      <c r="N13" s="3">
        <f t="shared" si="6"/>
        <v>-7.4175241231627638</v>
      </c>
      <c r="O13" s="4">
        <f t="shared" si="7"/>
        <v>-0.90508942086345823</v>
      </c>
    </row>
    <row r="14" spans="1:31" x14ac:dyDescent="0.3">
      <c r="A14">
        <v>13</v>
      </c>
      <c r="B14">
        <v>12000</v>
      </c>
      <c r="C14">
        <v>720</v>
      </c>
      <c r="D14">
        <v>130</v>
      </c>
      <c r="F14">
        <f t="shared" si="0"/>
        <v>4.8675344504555822</v>
      </c>
      <c r="G14">
        <f t="shared" si="1"/>
        <v>8.7011376989629699E-2</v>
      </c>
      <c r="H14">
        <f t="shared" si="2"/>
        <v>-260</v>
      </c>
      <c r="I14" s="3">
        <f>(B14/11000)^$S$2</f>
        <v>0.97019621729283301</v>
      </c>
      <c r="J14" s="4">
        <f>EXP($S$3)^(C14-980)</f>
        <v>1.1377096926041819</v>
      </c>
      <c r="K14" s="3">
        <f t="shared" si="3"/>
        <v>1.103801640141969</v>
      </c>
      <c r="L14" s="4">
        <f t="shared" si="4"/>
        <v>117.77478422960091</v>
      </c>
      <c r="M14" s="4">
        <f t="shared" si="5"/>
        <v>137.1594467928368</v>
      </c>
      <c r="N14" s="3">
        <f t="shared" si="6"/>
        <v>-7.1594467928368033</v>
      </c>
      <c r="O14" s="4">
        <f t="shared" si="7"/>
        <v>-0.87359871620726448</v>
      </c>
    </row>
    <row r="15" spans="1:31" x14ac:dyDescent="0.3">
      <c r="A15">
        <v>14</v>
      </c>
      <c r="B15">
        <v>13120</v>
      </c>
      <c r="C15">
        <v>500</v>
      </c>
      <c r="D15">
        <v>156.69999999999999</v>
      </c>
      <c r="F15">
        <f t="shared" si="0"/>
        <v>5.054333149361975</v>
      </c>
      <c r="G15">
        <f t="shared" si="1"/>
        <v>0.17624251071757235</v>
      </c>
      <c r="H15">
        <f t="shared" si="2"/>
        <v>-480</v>
      </c>
      <c r="I15" s="3">
        <f>(B15/11000)^$S$2</f>
        <v>0.9405544169693183</v>
      </c>
      <c r="J15" s="4">
        <f>EXP($S$3)^(C15-980)</f>
        <v>1.268944687104347</v>
      </c>
      <c r="K15" s="3">
        <f t="shared" si="3"/>
        <v>1.1935115303457431</v>
      </c>
      <c r="L15" s="4">
        <f t="shared" si="4"/>
        <v>131.29324352200121</v>
      </c>
      <c r="M15" s="4">
        <f t="shared" si="5"/>
        <v>148.30688349225426</v>
      </c>
      <c r="N15" s="3">
        <f t="shared" si="6"/>
        <v>8.3931165077457308</v>
      </c>
      <c r="O15" s="4">
        <f t="shared" si="7"/>
        <v>1.0241316149567208</v>
      </c>
    </row>
    <row r="16" spans="1:31" x14ac:dyDescent="0.3">
      <c r="A16">
        <v>15</v>
      </c>
      <c r="B16">
        <v>14000</v>
      </c>
      <c r="C16">
        <v>1700</v>
      </c>
      <c r="D16">
        <v>79.5</v>
      </c>
      <c r="F16">
        <f t="shared" si="0"/>
        <v>4.3757570216602861</v>
      </c>
      <c r="G16">
        <f t="shared" si="1"/>
        <v>0.24116205681688804</v>
      </c>
      <c r="H16">
        <f t="shared" si="2"/>
        <v>720</v>
      </c>
      <c r="I16" s="3">
        <f>(B16/11000)^$S$2</f>
        <v>0.91955943266699969</v>
      </c>
      <c r="J16" s="4">
        <f>EXP($S$3)^(C16-980)</f>
        <v>0.69957770818715959</v>
      </c>
      <c r="K16" s="3">
        <f t="shared" si="3"/>
        <v>0.64330328044706431</v>
      </c>
      <c r="L16" s="4">
        <f t="shared" si="4"/>
        <v>123.58090253286349</v>
      </c>
      <c r="M16" s="4">
        <f t="shared" si="5"/>
        <v>79.937480483167093</v>
      </c>
      <c r="N16" s="3">
        <f t="shared" si="6"/>
        <v>-0.43748048316709287</v>
      </c>
      <c r="O16" s="4">
        <f t="shared" si="7"/>
        <v>-5.3381553005308828E-2</v>
      </c>
    </row>
    <row r="17" spans="1:15" x14ac:dyDescent="0.3">
      <c r="A17">
        <v>16</v>
      </c>
      <c r="B17">
        <v>14700</v>
      </c>
      <c r="C17">
        <v>1600</v>
      </c>
      <c r="D17">
        <v>86</v>
      </c>
      <c r="F17">
        <f t="shared" si="0"/>
        <v>4.4543472962535073</v>
      </c>
      <c r="G17">
        <f t="shared" si="1"/>
        <v>0.28995222098632012</v>
      </c>
      <c r="H17">
        <f t="shared" si="2"/>
        <v>620</v>
      </c>
      <c r="I17" s="3">
        <f>(B17/11000)^$S$2</f>
        <v>0.90408972351226546</v>
      </c>
      <c r="J17" s="4">
        <f>EXP($S$3)^(C17-980)</f>
        <v>0.7351678782996689</v>
      </c>
      <c r="K17" s="3">
        <f t="shared" si="3"/>
        <v>0.66465772382704646</v>
      </c>
      <c r="L17" s="4">
        <f t="shared" si="4"/>
        <v>129.38990538591625</v>
      </c>
      <c r="M17" s="4">
        <f t="shared" si="5"/>
        <v>82.591004027660645</v>
      </c>
      <c r="N17" s="3">
        <f t="shared" si="6"/>
        <v>3.4089959723393548</v>
      </c>
      <c r="O17" s="4">
        <f t="shared" si="7"/>
        <v>0.41596712583590262</v>
      </c>
    </row>
    <row r="18" spans="1:15" x14ac:dyDescent="0.3">
      <c r="A18">
        <v>17</v>
      </c>
      <c r="B18">
        <v>15200</v>
      </c>
      <c r="C18">
        <v>950</v>
      </c>
      <c r="D18">
        <v>111.9</v>
      </c>
      <c r="F18">
        <f t="shared" si="0"/>
        <v>4.71760561531788</v>
      </c>
      <c r="G18">
        <f t="shared" si="1"/>
        <v>0.32340015505386016</v>
      </c>
      <c r="H18">
        <f t="shared" si="2"/>
        <v>-30</v>
      </c>
      <c r="I18" s="3">
        <f>(B18/11000)^$S$2</f>
        <v>0.89363514268289568</v>
      </c>
      <c r="J18" s="4">
        <f>EXP($S$3)^(C18-980)</f>
        <v>1.0149979573209011</v>
      </c>
      <c r="K18" s="3">
        <f t="shared" si="3"/>
        <v>0.90703784441331115</v>
      </c>
      <c r="L18" s="4">
        <f t="shared" si="4"/>
        <v>123.36861211384074</v>
      </c>
      <c r="M18" s="4">
        <f t="shared" si="5"/>
        <v>112.70938947318078</v>
      </c>
      <c r="N18" s="3">
        <f t="shared" si="6"/>
        <v>-0.80938947318077226</v>
      </c>
      <c r="O18" s="4">
        <f t="shared" si="7"/>
        <v>-9.876204476997423E-2</v>
      </c>
    </row>
    <row r="19" spans="1:15" x14ac:dyDescent="0.3">
      <c r="A19">
        <v>18</v>
      </c>
      <c r="B19">
        <v>15940</v>
      </c>
      <c r="C19">
        <v>1460</v>
      </c>
      <c r="D19">
        <v>93.2</v>
      </c>
      <c r="F19">
        <f t="shared" si="0"/>
        <v>4.5347477216915459</v>
      </c>
      <c r="G19">
        <f t="shared" si="1"/>
        <v>0.37093640056369837</v>
      </c>
      <c r="H19">
        <f t="shared" si="2"/>
        <v>480</v>
      </c>
      <c r="I19" s="3">
        <f>(B19/11000)^$S$2</f>
        <v>0.87898473867679328</v>
      </c>
      <c r="J19" s="4">
        <f>EXP($S$3)^(C19-980)</f>
        <v>0.78805641424918049</v>
      </c>
      <c r="K19" s="3">
        <f t="shared" si="3"/>
        <v>0.69268956134138671</v>
      </c>
      <c r="L19" s="4">
        <f t="shared" si="4"/>
        <v>134.54800707479856</v>
      </c>
      <c r="M19" s="4">
        <f t="shared" si="5"/>
        <v>86.074266949392737</v>
      </c>
      <c r="N19" s="3">
        <f t="shared" si="6"/>
        <v>7.1257330506072663</v>
      </c>
      <c r="O19" s="4">
        <f t="shared" si="7"/>
        <v>0.86948495116612556</v>
      </c>
    </row>
    <row r="20" spans="1:15" x14ac:dyDescent="0.3">
      <c r="A20">
        <v>19</v>
      </c>
      <c r="B20">
        <v>16750</v>
      </c>
      <c r="C20">
        <v>1720</v>
      </c>
      <c r="D20">
        <v>73.8</v>
      </c>
      <c r="F20">
        <f t="shared" si="0"/>
        <v>4.3013587316064266</v>
      </c>
      <c r="G20">
        <f t="shared" si="1"/>
        <v>0.42050298547270487</v>
      </c>
      <c r="H20">
        <f t="shared" si="2"/>
        <v>740</v>
      </c>
      <c r="I20" s="3">
        <f>(B20/11000)^$S$2</f>
        <v>0.8639643234881168</v>
      </c>
      <c r="J20" s="4">
        <f>EXP($S$3)^(C20-980)</f>
        <v>0.69266915749424973</v>
      </c>
      <c r="K20" s="3">
        <f t="shared" si="3"/>
        <v>0.59844144005560329</v>
      </c>
      <c r="L20" s="4">
        <f t="shared" si="4"/>
        <v>123.32033689569188</v>
      </c>
      <c r="M20" s="4">
        <f t="shared" si="5"/>
        <v>74.36290531818554</v>
      </c>
      <c r="N20" s="3">
        <f t="shared" si="6"/>
        <v>-0.56290531818554257</v>
      </c>
      <c r="O20" s="4">
        <f t="shared" si="7"/>
        <v>-6.8685944255517439E-2</v>
      </c>
    </row>
    <row r="21" spans="1:15" x14ac:dyDescent="0.3">
      <c r="A21">
        <v>20</v>
      </c>
      <c r="B21">
        <v>17470</v>
      </c>
      <c r="C21">
        <v>650</v>
      </c>
      <c r="D21">
        <v>119.3</v>
      </c>
      <c r="F21">
        <f t="shared" si="0"/>
        <v>4.78164132910387</v>
      </c>
      <c r="G21">
        <f t="shared" si="1"/>
        <v>0.46258985134759462</v>
      </c>
      <c r="H21">
        <f t="shared" si="2"/>
        <v>-330</v>
      </c>
      <c r="I21" s="3">
        <f>(B21/11000)^$S$2</f>
        <v>0.8514121974246931</v>
      </c>
      <c r="J21" s="4">
        <f>EXP($S$3)^(C21-980)</f>
        <v>1.1779228609255701</v>
      </c>
      <c r="K21" s="3">
        <f t="shared" si="3"/>
        <v>1.0028978914174207</v>
      </c>
      <c r="L21" s="4">
        <f t="shared" si="4"/>
        <v>118.95528051354293</v>
      </c>
      <c r="M21" s="4">
        <f t="shared" si="5"/>
        <v>124.62105053478956</v>
      </c>
      <c r="N21" s="3">
        <f t="shared" si="6"/>
        <v>-5.3210505347895634</v>
      </c>
      <c r="O21" s="4">
        <f t="shared" si="7"/>
        <v>-0.64927682970100964</v>
      </c>
    </row>
    <row r="22" spans="1:15" x14ac:dyDescent="0.3">
      <c r="A22">
        <v>21</v>
      </c>
      <c r="B22">
        <v>14800</v>
      </c>
      <c r="C22">
        <v>200</v>
      </c>
      <c r="D22">
        <v>171</v>
      </c>
      <c r="F22">
        <f t="shared" si="0"/>
        <v>5.1416635565026603</v>
      </c>
      <c r="G22">
        <f t="shared" si="1"/>
        <v>0.29673190797169885</v>
      </c>
      <c r="H22">
        <f t="shared" si="2"/>
        <v>-780</v>
      </c>
      <c r="I22" s="3">
        <f>(B22/11000)^$S$2</f>
        <v>0.90196080844360793</v>
      </c>
      <c r="J22" s="4">
        <f>EXP($S$3)^(C22-980)</f>
        <v>1.472632477148607</v>
      </c>
      <c r="K22" s="3">
        <f t="shared" si="3"/>
        <v>1.3282567796292706</v>
      </c>
      <c r="L22" s="4">
        <f t="shared" si="4"/>
        <v>128.74016727979944</v>
      </c>
      <c r="M22" s="4">
        <f t="shared" si="5"/>
        <v>165.05045695470577</v>
      </c>
      <c r="N22" s="3">
        <f t="shared" si="6"/>
        <v>5.9495430452942344</v>
      </c>
      <c r="O22" s="4">
        <f t="shared" si="7"/>
        <v>0.72596575081599013</v>
      </c>
    </row>
    <row r="23" spans="1:15" x14ac:dyDescent="0.3">
      <c r="A23" s="1" t="s">
        <v>7</v>
      </c>
      <c r="B23" s="6">
        <f>AVERAGE(B2:B22)</f>
        <v>10387.619047619048</v>
      </c>
      <c r="C23" s="5">
        <f t="shared" ref="C23:D23" si="8">AVERAGE(C2:C22)</f>
        <v>1025.7142857142858</v>
      </c>
      <c r="D23" s="5">
        <f t="shared" si="8"/>
        <v>136.59285714285716</v>
      </c>
      <c r="F23">
        <f>AVERAGE(F2:F22)</f>
        <v>4.8674930882612975</v>
      </c>
      <c r="G23">
        <f t="shared" ref="G23:H23" si="9">AVERAGE(G2:G22)</f>
        <v>-0.19862533183745626</v>
      </c>
      <c r="H23">
        <f t="shared" si="9"/>
        <v>45.714285714285715</v>
      </c>
      <c r="K23" s="1" t="s">
        <v>7</v>
      </c>
      <c r="L23" s="4">
        <f>AVERAGE(L2:L22)</f>
        <v>124.26095577752139</v>
      </c>
      <c r="M23" s="4">
        <f>AVERAGE(M2:M22)</f>
        <v>136.49809203161107</v>
      </c>
      <c r="N23" s="3">
        <f>AVERAGE(N2:N22)</f>
        <v>9.4765111246107925E-2</v>
      </c>
      <c r="O23" s="4">
        <f t="shared" si="7"/>
        <v>1.1563278828843107E-2</v>
      </c>
    </row>
    <row r="24" spans="1:15" x14ac:dyDescent="0.3">
      <c r="A24" s="1" t="s">
        <v>18</v>
      </c>
      <c r="B24" s="6">
        <f>_xlfn.STDEV.S(B2:B22)</f>
        <v>4784.98370400768</v>
      </c>
      <c r="C24" s="6">
        <f t="shared" ref="C24:D24" si="10">_xlfn.STDEV.S(C2:C22)</f>
        <v>463.95658663900264</v>
      </c>
      <c r="D24" s="6">
        <f t="shared" si="10"/>
        <v>45.636600677839354</v>
      </c>
      <c r="K24" s="1" t="s">
        <v>18</v>
      </c>
      <c r="L24" s="4">
        <f>_xlfn.STDEV.S(L2:L22)</f>
        <v>6.4800098278873843</v>
      </c>
      <c r="M24" s="4">
        <f>_xlfn.STDEV.S(M2:M22)</f>
        <v>44.175135788595441</v>
      </c>
      <c r="N24" s="4">
        <f>_xlfn.STDEV.S(N2:N22)</f>
        <v>8.1953494894310239</v>
      </c>
      <c r="O24" s="3"/>
    </row>
    <row r="25" spans="1:15" x14ac:dyDescent="0.3">
      <c r="A25" s="1" t="s">
        <v>19</v>
      </c>
      <c r="B25" s="7">
        <f>B24/B23</f>
        <v>0.46064297141359345</v>
      </c>
      <c r="C25" s="7">
        <f>C24/C23</f>
        <v>0.45232536301852622</v>
      </c>
      <c r="D25" s="7">
        <f>D24/D23</f>
        <v>0.33410678737109811</v>
      </c>
      <c r="K25" s="1" t="s">
        <v>19</v>
      </c>
      <c r="L25" s="7">
        <f>L24/L23</f>
        <v>5.2148398403512104E-2</v>
      </c>
      <c r="M25" s="7">
        <f>M24/M23</f>
        <v>0.32363189207337117</v>
      </c>
      <c r="N25" s="7"/>
      <c r="O25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F P Droubi</dc:creator>
  <cp:lastModifiedBy>Luiz F P Droubi</cp:lastModifiedBy>
  <dcterms:created xsi:type="dcterms:W3CDTF">2025-01-15T11:47:40Z</dcterms:created>
  <dcterms:modified xsi:type="dcterms:W3CDTF">2025-07-27T12:58:36Z</dcterms:modified>
</cp:coreProperties>
</file>