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Athena\Fysiologi$\GEMENSAM\ÖNH\Öronslemhinna A Granath\Results\Stability Ref genes\"/>
    </mc:Choice>
  </mc:AlternateContent>
  <bookViews>
    <workbookView xWindow="0" yWindow="0" windowWidth="28800" windowHeight="12330" tabRatio="820"/>
  </bookViews>
  <sheets>
    <sheet name="Tabel Ct values" sheetId="17" r:id="rId1"/>
    <sheet name="All groups" sheetId="1" r:id="rId2"/>
    <sheet name="Antrum" sheetId="13" r:id="rId3"/>
    <sheet name="Tuba" sheetId="14" r:id="rId4"/>
    <sheet name="Attikus" sheetId="15" r:id="rId5"/>
    <sheet name="Tensa" sheetId="16" r:id="rId6"/>
    <sheet name="ACTB" sheetId="2" r:id="rId7"/>
    <sheet name="SDHA" sheetId="3" r:id="rId8"/>
    <sheet name="HPRT1" sheetId="4" r:id="rId9"/>
    <sheet name="UBC" sheetId="5" r:id="rId10"/>
    <sheet name="PGK1" sheetId="6" r:id="rId11"/>
    <sheet name="PPIA" sheetId="7" r:id="rId12"/>
    <sheet name="ATP5B" sheetId="8" r:id="rId13"/>
    <sheet name="GUSB" sheetId="9" r:id="rId14"/>
    <sheet name="GAPDH" sheetId="10" r:id="rId15"/>
    <sheet name="YWHAZ" sheetId="11" r:id="rId16"/>
    <sheet name="CANX" sheetId="20" r:id="rId17"/>
    <sheet name="Ct" sheetId="21" r:id="rId18"/>
    <sheet name="Ct transposed" sheetId="22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8" i="21" l="1"/>
  <c r="E118" i="21"/>
  <c r="F118" i="21"/>
  <c r="G118" i="21"/>
  <c r="H118" i="21"/>
  <c r="I118" i="21"/>
  <c r="J118" i="21"/>
  <c r="K118" i="21"/>
  <c r="L118" i="21"/>
  <c r="M118" i="21"/>
  <c r="D119" i="21"/>
  <c r="E119" i="21"/>
  <c r="F119" i="21"/>
  <c r="G119" i="21"/>
  <c r="H119" i="21"/>
  <c r="I119" i="21"/>
  <c r="J119" i="21"/>
  <c r="K119" i="21"/>
  <c r="L119" i="21"/>
  <c r="M119" i="21"/>
  <c r="D120" i="21"/>
  <c r="E120" i="21"/>
  <c r="F120" i="21"/>
  <c r="G120" i="21"/>
  <c r="H120" i="21"/>
  <c r="I120" i="21"/>
  <c r="J120" i="21"/>
  <c r="K120" i="21"/>
  <c r="L120" i="21"/>
  <c r="M120" i="21"/>
  <c r="D121" i="21"/>
  <c r="E121" i="21"/>
  <c r="F121" i="21"/>
  <c r="G121" i="21"/>
  <c r="H121" i="21"/>
  <c r="I121" i="21"/>
  <c r="J121" i="21"/>
  <c r="K121" i="21"/>
  <c r="L121" i="21"/>
  <c r="M121" i="21"/>
  <c r="D122" i="21"/>
  <c r="E122" i="21"/>
  <c r="F122" i="21"/>
  <c r="F123" i="21" s="1"/>
  <c r="G122" i="21"/>
  <c r="G123" i="21" s="1"/>
  <c r="H122" i="21"/>
  <c r="I122" i="21"/>
  <c r="J122" i="21"/>
  <c r="J123" i="21" s="1"/>
  <c r="K122" i="21"/>
  <c r="K123" i="21" s="1"/>
  <c r="L122" i="21"/>
  <c r="M122" i="21"/>
  <c r="D123" i="21"/>
  <c r="E123" i="21"/>
  <c r="H123" i="21"/>
  <c r="I123" i="21"/>
  <c r="L123" i="21"/>
  <c r="M123" i="21"/>
  <c r="C122" i="21"/>
  <c r="C123" i="21" s="1"/>
  <c r="C121" i="21"/>
  <c r="C120" i="21"/>
  <c r="C119" i="21"/>
  <c r="C118" i="21"/>
  <c r="D109" i="21"/>
  <c r="E109" i="21"/>
  <c r="F109" i="21"/>
  <c r="G109" i="21"/>
  <c r="H109" i="21"/>
  <c r="I109" i="21"/>
  <c r="J109" i="21"/>
  <c r="K109" i="21"/>
  <c r="L109" i="21"/>
  <c r="M109" i="21"/>
  <c r="D110" i="21"/>
  <c r="E110" i="21"/>
  <c r="F110" i="21"/>
  <c r="G110" i="21"/>
  <c r="H110" i="21"/>
  <c r="I110" i="21"/>
  <c r="J110" i="21"/>
  <c r="K110" i="21"/>
  <c r="L110" i="21"/>
  <c r="M110" i="21"/>
  <c r="D111" i="21"/>
  <c r="E111" i="21"/>
  <c r="F111" i="21"/>
  <c r="G111" i="21"/>
  <c r="H111" i="21"/>
  <c r="I111" i="21"/>
  <c r="J111" i="21"/>
  <c r="K111" i="21"/>
  <c r="L111" i="21"/>
  <c r="M111" i="21"/>
  <c r="D112" i="21"/>
  <c r="E112" i="21"/>
  <c r="F112" i="21"/>
  <c r="G112" i="21"/>
  <c r="H112" i="21"/>
  <c r="I112" i="21"/>
  <c r="J112" i="21"/>
  <c r="K112" i="21"/>
  <c r="L112" i="21"/>
  <c r="M112" i="21"/>
  <c r="D113" i="21"/>
  <c r="E113" i="21"/>
  <c r="F113" i="21"/>
  <c r="G113" i="21"/>
  <c r="G114" i="21" s="1"/>
  <c r="H113" i="21"/>
  <c r="I113" i="21"/>
  <c r="J113" i="21"/>
  <c r="K113" i="21"/>
  <c r="K114" i="21" s="1"/>
  <c r="L113" i="21"/>
  <c r="M113" i="21"/>
  <c r="D114" i="21"/>
  <c r="E114" i="21"/>
  <c r="F114" i="21"/>
  <c r="H114" i="21"/>
  <c r="I114" i="21"/>
  <c r="J114" i="21"/>
  <c r="L114" i="21"/>
  <c r="M114" i="21"/>
  <c r="C113" i="21"/>
  <c r="C114" i="21" s="1"/>
  <c r="C112" i="21"/>
  <c r="C111" i="21"/>
  <c r="C110" i="21"/>
  <c r="C109" i="21"/>
  <c r="D100" i="21"/>
  <c r="E100" i="21"/>
  <c r="F100" i="21"/>
  <c r="G100" i="21"/>
  <c r="H100" i="21"/>
  <c r="I100" i="21"/>
  <c r="J100" i="21"/>
  <c r="K100" i="21"/>
  <c r="L100" i="21"/>
  <c r="M100" i="21"/>
  <c r="D101" i="21"/>
  <c r="E101" i="21"/>
  <c r="F101" i="21"/>
  <c r="G101" i="21"/>
  <c r="H101" i="21"/>
  <c r="I101" i="21"/>
  <c r="J101" i="21"/>
  <c r="K101" i="21"/>
  <c r="L101" i="21"/>
  <c r="M101" i="21"/>
  <c r="D102" i="21"/>
  <c r="E102" i="21"/>
  <c r="F102" i="21"/>
  <c r="G102" i="21"/>
  <c r="H102" i="21"/>
  <c r="I102" i="21"/>
  <c r="J102" i="21"/>
  <c r="K102" i="21"/>
  <c r="L102" i="21"/>
  <c r="M102" i="21"/>
  <c r="D103" i="21"/>
  <c r="E103" i="21"/>
  <c r="F103" i="21"/>
  <c r="G103" i="21"/>
  <c r="H103" i="21"/>
  <c r="I103" i="21"/>
  <c r="J103" i="21"/>
  <c r="K103" i="21"/>
  <c r="L103" i="21"/>
  <c r="M103" i="21"/>
  <c r="D104" i="21"/>
  <c r="E104" i="21"/>
  <c r="F104" i="21"/>
  <c r="G104" i="21"/>
  <c r="G105" i="21" s="1"/>
  <c r="H104" i="21"/>
  <c r="I104" i="21"/>
  <c r="J104" i="21"/>
  <c r="K104" i="21"/>
  <c r="K105" i="21" s="1"/>
  <c r="L104" i="21"/>
  <c r="M104" i="21"/>
  <c r="D105" i="21"/>
  <c r="E105" i="21"/>
  <c r="F105" i="21"/>
  <c r="H105" i="21"/>
  <c r="I105" i="21"/>
  <c r="J105" i="21"/>
  <c r="L105" i="21"/>
  <c r="M105" i="21"/>
  <c r="C104" i="21"/>
  <c r="C105" i="21" s="1"/>
  <c r="C103" i="21"/>
  <c r="C102" i="21"/>
  <c r="C101" i="21"/>
  <c r="C100" i="21"/>
  <c r="D91" i="21"/>
  <c r="E91" i="21"/>
  <c r="F91" i="21"/>
  <c r="G91" i="21"/>
  <c r="H91" i="21"/>
  <c r="I91" i="21"/>
  <c r="J91" i="21"/>
  <c r="K91" i="21"/>
  <c r="L91" i="21"/>
  <c r="M91" i="21"/>
  <c r="D92" i="21"/>
  <c r="E92" i="21"/>
  <c r="F92" i="21"/>
  <c r="G92" i="21"/>
  <c r="H92" i="21"/>
  <c r="I92" i="21"/>
  <c r="J92" i="21"/>
  <c r="K92" i="21"/>
  <c r="L92" i="21"/>
  <c r="M92" i="21"/>
  <c r="D93" i="21"/>
  <c r="E93" i="21"/>
  <c r="F93" i="21"/>
  <c r="G93" i="21"/>
  <c r="H93" i="21"/>
  <c r="I93" i="21"/>
  <c r="J93" i="21"/>
  <c r="K93" i="21"/>
  <c r="L93" i="21"/>
  <c r="M93" i="21"/>
  <c r="D94" i="21"/>
  <c r="E94" i="21"/>
  <c r="F94" i="21"/>
  <c r="G94" i="21"/>
  <c r="H94" i="21"/>
  <c r="I94" i="21"/>
  <c r="J94" i="21"/>
  <c r="K94" i="21"/>
  <c r="L94" i="21"/>
  <c r="M94" i="21"/>
  <c r="D95" i="21"/>
  <c r="E95" i="21"/>
  <c r="F95" i="21"/>
  <c r="F96" i="21" s="1"/>
  <c r="G95" i="21"/>
  <c r="G96" i="21" s="1"/>
  <c r="H95" i="21"/>
  <c r="I95" i="21"/>
  <c r="J95" i="21"/>
  <c r="J96" i="21" s="1"/>
  <c r="K95" i="21"/>
  <c r="K96" i="21" s="1"/>
  <c r="L95" i="21"/>
  <c r="M95" i="21"/>
  <c r="D96" i="21"/>
  <c r="E96" i="21"/>
  <c r="H96" i="21"/>
  <c r="I96" i="21"/>
  <c r="L96" i="21"/>
  <c r="M96" i="21"/>
  <c r="C96" i="21"/>
  <c r="C95" i="21"/>
  <c r="C94" i="21"/>
  <c r="C93" i="21"/>
  <c r="C92" i="21"/>
  <c r="C91" i="21"/>
  <c r="AA3" i="21" l="1"/>
  <c r="AA4" i="21"/>
  <c r="AA5" i="21"/>
  <c r="AA6" i="21"/>
  <c r="AA7" i="21"/>
  <c r="AA8" i="21"/>
  <c r="AA9" i="21"/>
  <c r="AA10" i="21"/>
  <c r="AA11" i="21"/>
  <c r="AA12" i="21"/>
  <c r="AA13" i="21"/>
  <c r="AA14" i="21"/>
  <c r="AA15" i="21"/>
  <c r="AA16" i="21"/>
  <c r="AA17" i="21"/>
  <c r="AA18" i="21"/>
  <c r="AA19" i="21"/>
  <c r="AA20" i="21"/>
  <c r="AA21" i="21"/>
  <c r="AA22" i="21"/>
  <c r="AA23" i="21"/>
  <c r="AA24" i="21"/>
  <c r="AA25" i="21"/>
  <c r="AA26" i="21"/>
  <c r="AA27" i="21"/>
  <c r="AA28" i="21"/>
  <c r="AA29" i="21"/>
  <c r="AA30" i="21"/>
  <c r="AA31" i="21"/>
  <c r="AA32" i="21"/>
  <c r="AA33" i="21"/>
  <c r="AA34" i="21"/>
  <c r="AA35" i="21"/>
  <c r="AA36" i="21"/>
  <c r="AA37" i="21"/>
  <c r="AA38" i="21"/>
  <c r="AA39" i="21"/>
  <c r="AA40" i="21"/>
  <c r="AA41" i="21"/>
  <c r="AA42" i="21"/>
  <c r="AA43" i="21"/>
  <c r="AA44" i="21"/>
  <c r="AA45" i="21"/>
  <c r="AA46" i="21"/>
  <c r="AA47" i="21"/>
  <c r="AA48" i="21"/>
  <c r="AA49" i="21"/>
  <c r="AA50" i="21"/>
  <c r="AA51" i="21"/>
  <c r="AA52" i="21"/>
  <c r="AA53" i="21"/>
  <c r="AA54" i="21"/>
  <c r="AA55" i="21"/>
  <c r="AA56" i="21"/>
  <c r="AA57" i="21"/>
  <c r="AA58" i="21"/>
  <c r="AA59" i="21"/>
  <c r="AA60" i="21"/>
  <c r="AA61" i="21"/>
  <c r="AA62" i="21"/>
  <c r="AA63" i="21"/>
  <c r="AA64" i="21"/>
  <c r="AA65" i="21"/>
  <c r="AA66" i="21"/>
  <c r="AA67" i="21"/>
  <c r="AA68" i="21"/>
  <c r="AA69" i="21"/>
  <c r="AA70" i="21"/>
  <c r="AA71" i="21"/>
  <c r="AA72" i="21"/>
  <c r="AA73" i="21"/>
  <c r="AA74" i="21"/>
  <c r="AA75" i="21"/>
  <c r="AA76" i="21"/>
  <c r="AA77" i="21"/>
  <c r="AA78" i="21"/>
  <c r="AA79" i="21"/>
  <c r="AA80" i="21"/>
  <c r="AA81" i="21"/>
  <c r="AA82" i="21"/>
  <c r="AA83" i="21"/>
  <c r="AA84" i="21"/>
  <c r="AA85" i="21"/>
  <c r="AA86" i="21"/>
  <c r="AA87" i="21"/>
  <c r="AA88" i="21"/>
  <c r="AA2" i="21"/>
  <c r="Q85" i="21"/>
  <c r="R85" i="21"/>
  <c r="S85" i="21"/>
  <c r="T85" i="21"/>
  <c r="U85" i="21"/>
  <c r="V85" i="21"/>
  <c r="W85" i="21"/>
  <c r="X85" i="21"/>
  <c r="Y85" i="21"/>
  <c r="Z85" i="21"/>
  <c r="Q86" i="21"/>
  <c r="R86" i="21"/>
  <c r="S86" i="21"/>
  <c r="T86" i="21"/>
  <c r="U86" i="21"/>
  <c r="V86" i="21"/>
  <c r="W86" i="21"/>
  <c r="X86" i="21"/>
  <c r="Y86" i="21"/>
  <c r="Z86" i="21"/>
  <c r="Q87" i="21"/>
  <c r="R87" i="21"/>
  <c r="S87" i="21"/>
  <c r="T87" i="21"/>
  <c r="U87" i="21"/>
  <c r="V87" i="21"/>
  <c r="W87" i="21"/>
  <c r="X87" i="21"/>
  <c r="Y87" i="21"/>
  <c r="Z87" i="21"/>
  <c r="Q88" i="21"/>
  <c r="R88" i="21"/>
  <c r="S88" i="21"/>
  <c r="T88" i="21"/>
  <c r="U88" i="21"/>
  <c r="V88" i="21"/>
  <c r="W88" i="21"/>
  <c r="X88" i="21"/>
  <c r="Y88" i="21"/>
  <c r="Z88" i="21"/>
  <c r="Q3" i="21" l="1"/>
  <c r="R3" i="21"/>
  <c r="S3" i="21"/>
  <c r="T3" i="21"/>
  <c r="U3" i="21"/>
  <c r="V3" i="21"/>
  <c r="W3" i="21"/>
  <c r="X3" i="21"/>
  <c r="Y3" i="21"/>
  <c r="Z3" i="21"/>
  <c r="Q4" i="21"/>
  <c r="R4" i="21"/>
  <c r="S4" i="21"/>
  <c r="T4" i="21"/>
  <c r="U4" i="21"/>
  <c r="V4" i="21"/>
  <c r="W4" i="21"/>
  <c r="X4" i="21"/>
  <c r="Y4" i="21"/>
  <c r="Z4" i="21"/>
  <c r="Q5" i="21"/>
  <c r="R5" i="21"/>
  <c r="S5" i="21"/>
  <c r="T5" i="21"/>
  <c r="U5" i="21"/>
  <c r="V5" i="21"/>
  <c r="W5" i="21"/>
  <c r="X5" i="21"/>
  <c r="Y5" i="21"/>
  <c r="Z5" i="21"/>
  <c r="Q6" i="21"/>
  <c r="R6" i="21"/>
  <c r="S6" i="21"/>
  <c r="T6" i="21"/>
  <c r="U6" i="21"/>
  <c r="V6" i="21"/>
  <c r="W6" i="21"/>
  <c r="X6" i="21"/>
  <c r="Y6" i="21"/>
  <c r="Z6" i="21"/>
  <c r="Q7" i="21"/>
  <c r="R7" i="21"/>
  <c r="S7" i="21"/>
  <c r="T7" i="21"/>
  <c r="U7" i="21"/>
  <c r="V7" i="21"/>
  <c r="W7" i="21"/>
  <c r="X7" i="21"/>
  <c r="Y7" i="21"/>
  <c r="Z7" i="21"/>
  <c r="Q8" i="21"/>
  <c r="R8" i="21"/>
  <c r="S8" i="21"/>
  <c r="T8" i="21"/>
  <c r="U8" i="21"/>
  <c r="V8" i="21"/>
  <c r="W8" i="21"/>
  <c r="X8" i="21"/>
  <c r="Y8" i="21"/>
  <c r="Z8" i="21"/>
  <c r="Q9" i="21"/>
  <c r="R9" i="21"/>
  <c r="S9" i="21"/>
  <c r="T9" i="21"/>
  <c r="U9" i="21"/>
  <c r="V9" i="21"/>
  <c r="W9" i="21"/>
  <c r="X9" i="21"/>
  <c r="Y9" i="21"/>
  <c r="Z9" i="21"/>
  <c r="Q10" i="21"/>
  <c r="R10" i="21"/>
  <c r="S10" i="21"/>
  <c r="T10" i="21"/>
  <c r="U10" i="21"/>
  <c r="V10" i="21"/>
  <c r="W10" i="21"/>
  <c r="X10" i="21"/>
  <c r="Y10" i="21"/>
  <c r="Z10" i="21"/>
  <c r="Q11" i="21"/>
  <c r="R11" i="21"/>
  <c r="S11" i="21"/>
  <c r="T11" i="21"/>
  <c r="U11" i="21"/>
  <c r="V11" i="21"/>
  <c r="W11" i="21"/>
  <c r="X11" i="21"/>
  <c r="Y11" i="21"/>
  <c r="Z11" i="21"/>
  <c r="Q12" i="21"/>
  <c r="R12" i="21"/>
  <c r="S12" i="21"/>
  <c r="T12" i="21"/>
  <c r="U12" i="21"/>
  <c r="V12" i="21"/>
  <c r="W12" i="21"/>
  <c r="X12" i="21"/>
  <c r="Y12" i="21"/>
  <c r="Z12" i="21"/>
  <c r="Q13" i="21"/>
  <c r="R13" i="21"/>
  <c r="S13" i="21"/>
  <c r="T13" i="21"/>
  <c r="U13" i="21"/>
  <c r="V13" i="21"/>
  <c r="W13" i="21"/>
  <c r="X13" i="21"/>
  <c r="Y13" i="21"/>
  <c r="Z13" i="21"/>
  <c r="Q14" i="21"/>
  <c r="R14" i="21"/>
  <c r="S14" i="21"/>
  <c r="T14" i="21"/>
  <c r="U14" i="21"/>
  <c r="V14" i="21"/>
  <c r="W14" i="21"/>
  <c r="X14" i="21"/>
  <c r="Y14" i="21"/>
  <c r="Z14" i="21"/>
  <c r="Q15" i="21"/>
  <c r="R15" i="21"/>
  <c r="S15" i="21"/>
  <c r="T15" i="21"/>
  <c r="U15" i="21"/>
  <c r="V15" i="21"/>
  <c r="W15" i="21"/>
  <c r="X15" i="21"/>
  <c r="Y15" i="21"/>
  <c r="Z15" i="21"/>
  <c r="Q16" i="21"/>
  <c r="R16" i="21"/>
  <c r="S16" i="21"/>
  <c r="T16" i="21"/>
  <c r="U16" i="21"/>
  <c r="V16" i="21"/>
  <c r="W16" i="21"/>
  <c r="X16" i="21"/>
  <c r="Y16" i="21"/>
  <c r="Z16" i="21"/>
  <c r="Q17" i="21"/>
  <c r="R17" i="21"/>
  <c r="S17" i="21"/>
  <c r="T17" i="21"/>
  <c r="U17" i="21"/>
  <c r="V17" i="21"/>
  <c r="W17" i="21"/>
  <c r="X17" i="21"/>
  <c r="Y17" i="21"/>
  <c r="Z17" i="21"/>
  <c r="Q18" i="21"/>
  <c r="R18" i="21"/>
  <c r="S18" i="21"/>
  <c r="T18" i="21"/>
  <c r="U18" i="21"/>
  <c r="V18" i="21"/>
  <c r="W18" i="21"/>
  <c r="X18" i="21"/>
  <c r="Y18" i="21"/>
  <c r="Z18" i="21"/>
  <c r="Q19" i="21"/>
  <c r="R19" i="21"/>
  <c r="S19" i="21"/>
  <c r="T19" i="21"/>
  <c r="U19" i="21"/>
  <c r="V19" i="21"/>
  <c r="W19" i="21"/>
  <c r="X19" i="21"/>
  <c r="Y19" i="21"/>
  <c r="Z19" i="21"/>
  <c r="Q20" i="21"/>
  <c r="R20" i="21"/>
  <c r="S20" i="21"/>
  <c r="T20" i="21"/>
  <c r="U20" i="21"/>
  <c r="V20" i="21"/>
  <c r="W20" i="21"/>
  <c r="X20" i="21"/>
  <c r="Y20" i="21"/>
  <c r="Z20" i="21"/>
  <c r="Q21" i="21"/>
  <c r="R21" i="21"/>
  <c r="S21" i="21"/>
  <c r="T21" i="21"/>
  <c r="U21" i="21"/>
  <c r="V21" i="21"/>
  <c r="W21" i="21"/>
  <c r="X21" i="21"/>
  <c r="Y21" i="21"/>
  <c r="Z21" i="21"/>
  <c r="Q22" i="21"/>
  <c r="R22" i="21"/>
  <c r="S22" i="21"/>
  <c r="T22" i="21"/>
  <c r="U22" i="21"/>
  <c r="V22" i="21"/>
  <c r="W22" i="21"/>
  <c r="X22" i="21"/>
  <c r="Y22" i="21"/>
  <c r="Z22" i="21"/>
  <c r="Q23" i="21"/>
  <c r="R23" i="21"/>
  <c r="S23" i="21"/>
  <c r="T23" i="21"/>
  <c r="U23" i="21"/>
  <c r="V23" i="21"/>
  <c r="W23" i="21"/>
  <c r="X23" i="21"/>
  <c r="Y23" i="21"/>
  <c r="Z23" i="21"/>
  <c r="Q24" i="21"/>
  <c r="R24" i="21"/>
  <c r="S24" i="21"/>
  <c r="T24" i="21"/>
  <c r="U24" i="21"/>
  <c r="V24" i="21"/>
  <c r="W24" i="21"/>
  <c r="X24" i="21"/>
  <c r="Y24" i="21"/>
  <c r="Z24" i="21"/>
  <c r="Q25" i="21"/>
  <c r="R25" i="21"/>
  <c r="S25" i="21"/>
  <c r="T25" i="21"/>
  <c r="U25" i="21"/>
  <c r="V25" i="21"/>
  <c r="W25" i="21"/>
  <c r="X25" i="21"/>
  <c r="Y25" i="21"/>
  <c r="Z25" i="21"/>
  <c r="Q26" i="21"/>
  <c r="R26" i="21"/>
  <c r="S26" i="21"/>
  <c r="T26" i="21"/>
  <c r="U26" i="21"/>
  <c r="V26" i="21"/>
  <c r="W26" i="21"/>
  <c r="X26" i="21"/>
  <c r="Y26" i="21"/>
  <c r="Z26" i="21"/>
  <c r="Q27" i="21"/>
  <c r="R27" i="21"/>
  <c r="S27" i="21"/>
  <c r="T27" i="21"/>
  <c r="U27" i="21"/>
  <c r="V27" i="21"/>
  <c r="W27" i="21"/>
  <c r="X27" i="21"/>
  <c r="Y27" i="21"/>
  <c r="Z27" i="21"/>
  <c r="Q28" i="21"/>
  <c r="R28" i="21"/>
  <c r="S28" i="21"/>
  <c r="T28" i="21"/>
  <c r="U28" i="21"/>
  <c r="V28" i="21"/>
  <c r="W28" i="21"/>
  <c r="X28" i="21"/>
  <c r="Y28" i="21"/>
  <c r="Z28" i="21"/>
  <c r="Q29" i="21"/>
  <c r="R29" i="21"/>
  <c r="S29" i="21"/>
  <c r="T29" i="21"/>
  <c r="U29" i="21"/>
  <c r="V29" i="21"/>
  <c r="W29" i="21"/>
  <c r="X29" i="21"/>
  <c r="Y29" i="21"/>
  <c r="Z29" i="21"/>
  <c r="Q30" i="21"/>
  <c r="R30" i="21"/>
  <c r="S30" i="21"/>
  <c r="T30" i="21"/>
  <c r="U30" i="21"/>
  <c r="V30" i="21"/>
  <c r="W30" i="21"/>
  <c r="X30" i="21"/>
  <c r="Y30" i="21"/>
  <c r="Z30" i="21"/>
  <c r="Q31" i="21"/>
  <c r="R31" i="21"/>
  <c r="S31" i="21"/>
  <c r="T31" i="21"/>
  <c r="U31" i="21"/>
  <c r="V31" i="21"/>
  <c r="W31" i="21"/>
  <c r="X31" i="21"/>
  <c r="Y31" i="21"/>
  <c r="Z31" i="21"/>
  <c r="Q32" i="21"/>
  <c r="R32" i="21"/>
  <c r="S32" i="21"/>
  <c r="T32" i="21"/>
  <c r="U32" i="21"/>
  <c r="V32" i="21"/>
  <c r="W32" i="21"/>
  <c r="X32" i="21"/>
  <c r="Y32" i="21"/>
  <c r="Z32" i="21"/>
  <c r="Q33" i="21"/>
  <c r="R33" i="21"/>
  <c r="S33" i="21"/>
  <c r="T33" i="21"/>
  <c r="U33" i="21"/>
  <c r="V33" i="21"/>
  <c r="W33" i="21"/>
  <c r="X33" i="21"/>
  <c r="Y33" i="21"/>
  <c r="Z33" i="21"/>
  <c r="Q34" i="21"/>
  <c r="R34" i="21"/>
  <c r="S34" i="21"/>
  <c r="T34" i="21"/>
  <c r="U34" i="21"/>
  <c r="V34" i="21"/>
  <c r="W34" i="21"/>
  <c r="X34" i="21"/>
  <c r="Y34" i="21"/>
  <c r="Z34" i="21"/>
  <c r="Q35" i="21"/>
  <c r="R35" i="21"/>
  <c r="S35" i="21"/>
  <c r="T35" i="21"/>
  <c r="U35" i="21"/>
  <c r="V35" i="21"/>
  <c r="W35" i="21"/>
  <c r="X35" i="21"/>
  <c r="Y35" i="21"/>
  <c r="Z35" i="21"/>
  <c r="Q36" i="21"/>
  <c r="R36" i="21"/>
  <c r="S36" i="21"/>
  <c r="T36" i="21"/>
  <c r="U36" i="21"/>
  <c r="V36" i="21"/>
  <c r="W36" i="21"/>
  <c r="X36" i="21"/>
  <c r="Y36" i="21"/>
  <c r="Z36" i="21"/>
  <c r="Q37" i="21"/>
  <c r="R37" i="21"/>
  <c r="S37" i="21"/>
  <c r="T37" i="21"/>
  <c r="U37" i="21"/>
  <c r="V37" i="21"/>
  <c r="W37" i="21"/>
  <c r="X37" i="21"/>
  <c r="Y37" i="21"/>
  <c r="Z37" i="21"/>
  <c r="Q38" i="21"/>
  <c r="R38" i="21"/>
  <c r="S38" i="21"/>
  <c r="T38" i="21"/>
  <c r="U38" i="21"/>
  <c r="V38" i="21"/>
  <c r="W38" i="21"/>
  <c r="X38" i="21"/>
  <c r="Y38" i="21"/>
  <c r="Z38" i="21"/>
  <c r="Q39" i="21"/>
  <c r="R39" i="21"/>
  <c r="S39" i="21"/>
  <c r="T39" i="21"/>
  <c r="U39" i="21"/>
  <c r="V39" i="21"/>
  <c r="W39" i="21"/>
  <c r="X39" i="21"/>
  <c r="Y39" i="21"/>
  <c r="Z39" i="21"/>
  <c r="Q40" i="21"/>
  <c r="R40" i="21"/>
  <c r="S40" i="21"/>
  <c r="T40" i="21"/>
  <c r="U40" i="21"/>
  <c r="V40" i="21"/>
  <c r="W40" i="21"/>
  <c r="X40" i="21"/>
  <c r="Y40" i="21"/>
  <c r="Z40" i="21"/>
  <c r="Q41" i="21"/>
  <c r="R41" i="21"/>
  <c r="S41" i="21"/>
  <c r="T41" i="21"/>
  <c r="U41" i="21"/>
  <c r="V41" i="21"/>
  <c r="W41" i="21"/>
  <c r="X41" i="21"/>
  <c r="Y41" i="21"/>
  <c r="Z41" i="21"/>
  <c r="Q42" i="21"/>
  <c r="R42" i="21"/>
  <c r="S42" i="21"/>
  <c r="T42" i="21"/>
  <c r="U42" i="21"/>
  <c r="V42" i="21"/>
  <c r="W42" i="21"/>
  <c r="X42" i="21"/>
  <c r="Y42" i="21"/>
  <c r="Z42" i="21"/>
  <c r="Q43" i="21"/>
  <c r="R43" i="21"/>
  <c r="S43" i="21"/>
  <c r="T43" i="21"/>
  <c r="U43" i="21"/>
  <c r="V43" i="21"/>
  <c r="W43" i="21"/>
  <c r="X43" i="21"/>
  <c r="Y43" i="21"/>
  <c r="Z43" i="21"/>
  <c r="Q44" i="21"/>
  <c r="R44" i="21"/>
  <c r="S44" i="21"/>
  <c r="T44" i="21"/>
  <c r="U44" i="21"/>
  <c r="V44" i="21"/>
  <c r="W44" i="21"/>
  <c r="X44" i="21"/>
  <c r="Y44" i="21"/>
  <c r="Z44" i="21"/>
  <c r="Q45" i="21"/>
  <c r="R45" i="21"/>
  <c r="S45" i="21"/>
  <c r="T45" i="21"/>
  <c r="U45" i="21"/>
  <c r="V45" i="21"/>
  <c r="W45" i="21"/>
  <c r="X45" i="21"/>
  <c r="Y45" i="21"/>
  <c r="Z45" i="21"/>
  <c r="Q46" i="21"/>
  <c r="R46" i="21"/>
  <c r="S46" i="21"/>
  <c r="T46" i="21"/>
  <c r="U46" i="21"/>
  <c r="V46" i="21"/>
  <c r="W46" i="21"/>
  <c r="X46" i="21"/>
  <c r="Y46" i="21"/>
  <c r="Z46" i="21"/>
  <c r="Q47" i="21"/>
  <c r="R47" i="21"/>
  <c r="S47" i="21"/>
  <c r="T47" i="21"/>
  <c r="U47" i="21"/>
  <c r="V47" i="21"/>
  <c r="W47" i="21"/>
  <c r="X47" i="21"/>
  <c r="Y47" i="21"/>
  <c r="Z47" i="21"/>
  <c r="Q48" i="21"/>
  <c r="R48" i="21"/>
  <c r="S48" i="21"/>
  <c r="T48" i="21"/>
  <c r="U48" i="21"/>
  <c r="V48" i="21"/>
  <c r="W48" i="21"/>
  <c r="X48" i="21"/>
  <c r="Y48" i="21"/>
  <c r="Z48" i="21"/>
  <c r="Q49" i="21"/>
  <c r="R49" i="21"/>
  <c r="S49" i="21"/>
  <c r="T49" i="21"/>
  <c r="U49" i="21"/>
  <c r="V49" i="21"/>
  <c r="W49" i="21"/>
  <c r="X49" i="21"/>
  <c r="Y49" i="21"/>
  <c r="Z49" i="21"/>
  <c r="Q50" i="21"/>
  <c r="R50" i="21"/>
  <c r="S50" i="21"/>
  <c r="T50" i="21"/>
  <c r="U50" i="21"/>
  <c r="V50" i="21"/>
  <c r="W50" i="21"/>
  <c r="X50" i="21"/>
  <c r="Y50" i="21"/>
  <c r="Z50" i="21"/>
  <c r="Q51" i="21"/>
  <c r="R51" i="21"/>
  <c r="S51" i="21"/>
  <c r="T51" i="21"/>
  <c r="U51" i="21"/>
  <c r="V51" i="21"/>
  <c r="W51" i="21"/>
  <c r="X51" i="21"/>
  <c r="Y51" i="21"/>
  <c r="Z51" i="21"/>
  <c r="Q52" i="21"/>
  <c r="R52" i="21"/>
  <c r="S52" i="21"/>
  <c r="T52" i="21"/>
  <c r="U52" i="21"/>
  <c r="V52" i="21"/>
  <c r="W52" i="21"/>
  <c r="X52" i="21"/>
  <c r="Y52" i="21"/>
  <c r="Z52" i="21"/>
  <c r="Q53" i="21"/>
  <c r="R53" i="21"/>
  <c r="S53" i="21"/>
  <c r="T53" i="21"/>
  <c r="U53" i="21"/>
  <c r="V53" i="21"/>
  <c r="W53" i="21"/>
  <c r="X53" i="21"/>
  <c r="Y53" i="21"/>
  <c r="Z53" i="21"/>
  <c r="Q54" i="21"/>
  <c r="R54" i="21"/>
  <c r="S54" i="21"/>
  <c r="T54" i="21"/>
  <c r="U54" i="21"/>
  <c r="V54" i="21"/>
  <c r="W54" i="21"/>
  <c r="X54" i="21"/>
  <c r="Y54" i="21"/>
  <c r="Z54" i="21"/>
  <c r="Q55" i="21"/>
  <c r="R55" i="21"/>
  <c r="S55" i="21"/>
  <c r="T55" i="21"/>
  <c r="U55" i="21"/>
  <c r="V55" i="21"/>
  <c r="W55" i="21"/>
  <c r="X55" i="21"/>
  <c r="Y55" i="21"/>
  <c r="Z55" i="21"/>
  <c r="Q56" i="21"/>
  <c r="R56" i="21"/>
  <c r="S56" i="21"/>
  <c r="T56" i="21"/>
  <c r="U56" i="21"/>
  <c r="V56" i="21"/>
  <c r="W56" i="21"/>
  <c r="X56" i="21"/>
  <c r="Y56" i="21"/>
  <c r="Z56" i="21"/>
  <c r="Q57" i="21"/>
  <c r="R57" i="21"/>
  <c r="S57" i="21"/>
  <c r="T57" i="21"/>
  <c r="U57" i="21"/>
  <c r="V57" i="21"/>
  <c r="W57" i="21"/>
  <c r="X57" i="21"/>
  <c r="Y57" i="21"/>
  <c r="Z57" i="21"/>
  <c r="Q58" i="21"/>
  <c r="R58" i="21"/>
  <c r="S58" i="21"/>
  <c r="T58" i="21"/>
  <c r="U58" i="21"/>
  <c r="V58" i="21"/>
  <c r="W58" i="21"/>
  <c r="X58" i="21"/>
  <c r="Y58" i="21"/>
  <c r="Z58" i="21"/>
  <c r="Q59" i="21"/>
  <c r="R59" i="21"/>
  <c r="S59" i="21"/>
  <c r="T59" i="21"/>
  <c r="U59" i="21"/>
  <c r="V59" i="21"/>
  <c r="W59" i="21"/>
  <c r="X59" i="21"/>
  <c r="Y59" i="21"/>
  <c r="Z59" i="21"/>
  <c r="Q60" i="21"/>
  <c r="R60" i="21"/>
  <c r="S60" i="21"/>
  <c r="T60" i="21"/>
  <c r="U60" i="21"/>
  <c r="V60" i="21"/>
  <c r="W60" i="21"/>
  <c r="X60" i="21"/>
  <c r="Y60" i="21"/>
  <c r="Z60" i="21"/>
  <c r="Q61" i="21"/>
  <c r="R61" i="21"/>
  <c r="S61" i="21"/>
  <c r="T61" i="21"/>
  <c r="U61" i="21"/>
  <c r="V61" i="21"/>
  <c r="W61" i="21"/>
  <c r="X61" i="21"/>
  <c r="Y61" i="21"/>
  <c r="Z61" i="21"/>
  <c r="Q62" i="21"/>
  <c r="R62" i="21"/>
  <c r="S62" i="21"/>
  <c r="T62" i="21"/>
  <c r="U62" i="21"/>
  <c r="V62" i="21"/>
  <c r="W62" i="21"/>
  <c r="X62" i="21"/>
  <c r="Y62" i="21"/>
  <c r="Z62" i="21"/>
  <c r="Q63" i="21"/>
  <c r="R63" i="21"/>
  <c r="S63" i="21"/>
  <c r="T63" i="21"/>
  <c r="U63" i="21"/>
  <c r="V63" i="21"/>
  <c r="W63" i="21"/>
  <c r="X63" i="21"/>
  <c r="Y63" i="21"/>
  <c r="Z63" i="21"/>
  <c r="Q64" i="21"/>
  <c r="R64" i="21"/>
  <c r="S64" i="21"/>
  <c r="T64" i="21"/>
  <c r="U64" i="21"/>
  <c r="V64" i="21"/>
  <c r="W64" i="21"/>
  <c r="X64" i="21"/>
  <c r="Y64" i="21"/>
  <c r="Z64" i="21"/>
  <c r="Q65" i="21"/>
  <c r="R65" i="21"/>
  <c r="S65" i="21"/>
  <c r="T65" i="21"/>
  <c r="U65" i="21"/>
  <c r="V65" i="21"/>
  <c r="W65" i="21"/>
  <c r="X65" i="21"/>
  <c r="Y65" i="21"/>
  <c r="Z65" i="21"/>
  <c r="Q66" i="21"/>
  <c r="R66" i="21"/>
  <c r="S66" i="21"/>
  <c r="T66" i="21"/>
  <c r="U66" i="21"/>
  <c r="V66" i="21"/>
  <c r="W66" i="21"/>
  <c r="X66" i="21"/>
  <c r="Y66" i="21"/>
  <c r="Z66" i="21"/>
  <c r="Q67" i="21"/>
  <c r="R67" i="21"/>
  <c r="S67" i="21"/>
  <c r="T67" i="21"/>
  <c r="U67" i="21"/>
  <c r="V67" i="21"/>
  <c r="W67" i="21"/>
  <c r="X67" i="21"/>
  <c r="Y67" i="21"/>
  <c r="Z67" i="21"/>
  <c r="Q68" i="21"/>
  <c r="R68" i="21"/>
  <c r="S68" i="21"/>
  <c r="T68" i="21"/>
  <c r="U68" i="21"/>
  <c r="V68" i="21"/>
  <c r="W68" i="21"/>
  <c r="X68" i="21"/>
  <c r="Y68" i="21"/>
  <c r="Z68" i="21"/>
  <c r="Q69" i="21"/>
  <c r="R69" i="21"/>
  <c r="S69" i="21"/>
  <c r="T69" i="21"/>
  <c r="U69" i="21"/>
  <c r="V69" i="21"/>
  <c r="W69" i="21"/>
  <c r="X69" i="21"/>
  <c r="Y69" i="21"/>
  <c r="Z69" i="21"/>
  <c r="Q70" i="21"/>
  <c r="R70" i="21"/>
  <c r="S70" i="21"/>
  <c r="T70" i="21"/>
  <c r="U70" i="21"/>
  <c r="V70" i="21"/>
  <c r="W70" i="21"/>
  <c r="X70" i="21"/>
  <c r="Y70" i="21"/>
  <c r="Z70" i="21"/>
  <c r="Q71" i="21"/>
  <c r="R71" i="21"/>
  <c r="S71" i="21"/>
  <c r="T71" i="21"/>
  <c r="U71" i="21"/>
  <c r="V71" i="21"/>
  <c r="W71" i="21"/>
  <c r="X71" i="21"/>
  <c r="Y71" i="21"/>
  <c r="Z71" i="21"/>
  <c r="Q72" i="21"/>
  <c r="R72" i="21"/>
  <c r="S72" i="21"/>
  <c r="T72" i="21"/>
  <c r="U72" i="21"/>
  <c r="V72" i="21"/>
  <c r="W72" i="21"/>
  <c r="X72" i="21"/>
  <c r="Y72" i="21"/>
  <c r="Z72" i="21"/>
  <c r="Q73" i="21"/>
  <c r="R73" i="21"/>
  <c r="S73" i="21"/>
  <c r="T73" i="21"/>
  <c r="U73" i="21"/>
  <c r="V73" i="21"/>
  <c r="W73" i="21"/>
  <c r="X73" i="21"/>
  <c r="Y73" i="21"/>
  <c r="Z73" i="21"/>
  <c r="Q74" i="21"/>
  <c r="R74" i="21"/>
  <c r="S74" i="21"/>
  <c r="T74" i="21"/>
  <c r="U74" i="21"/>
  <c r="V74" i="21"/>
  <c r="W74" i="21"/>
  <c r="X74" i="21"/>
  <c r="Y74" i="21"/>
  <c r="Z74" i="21"/>
  <c r="Q75" i="21"/>
  <c r="R75" i="21"/>
  <c r="S75" i="21"/>
  <c r="T75" i="21"/>
  <c r="U75" i="21"/>
  <c r="V75" i="21"/>
  <c r="W75" i="21"/>
  <c r="X75" i="21"/>
  <c r="Y75" i="21"/>
  <c r="Z75" i="21"/>
  <c r="Q76" i="21"/>
  <c r="R76" i="21"/>
  <c r="S76" i="21"/>
  <c r="T76" i="21"/>
  <c r="U76" i="21"/>
  <c r="V76" i="21"/>
  <c r="W76" i="21"/>
  <c r="X76" i="21"/>
  <c r="Y76" i="21"/>
  <c r="Z76" i="21"/>
  <c r="Q77" i="21"/>
  <c r="R77" i="21"/>
  <c r="S77" i="21"/>
  <c r="T77" i="21"/>
  <c r="U77" i="21"/>
  <c r="V77" i="21"/>
  <c r="W77" i="21"/>
  <c r="X77" i="21"/>
  <c r="Y77" i="21"/>
  <c r="Z77" i="21"/>
  <c r="Q78" i="21"/>
  <c r="R78" i="21"/>
  <c r="S78" i="21"/>
  <c r="T78" i="21"/>
  <c r="U78" i="21"/>
  <c r="V78" i="21"/>
  <c r="W78" i="21"/>
  <c r="X78" i="21"/>
  <c r="Y78" i="21"/>
  <c r="Z78" i="21"/>
  <c r="Q79" i="21"/>
  <c r="R79" i="21"/>
  <c r="S79" i="21"/>
  <c r="T79" i="21"/>
  <c r="U79" i="21"/>
  <c r="V79" i="21"/>
  <c r="W79" i="21"/>
  <c r="X79" i="21"/>
  <c r="Y79" i="21"/>
  <c r="Z79" i="21"/>
  <c r="Q80" i="21"/>
  <c r="R80" i="21"/>
  <c r="S80" i="21"/>
  <c r="T80" i="21"/>
  <c r="U80" i="21"/>
  <c r="V80" i="21"/>
  <c r="W80" i="21"/>
  <c r="X80" i="21"/>
  <c r="Y80" i="21"/>
  <c r="Z80" i="21"/>
  <c r="Q81" i="21"/>
  <c r="R81" i="21"/>
  <c r="S81" i="21"/>
  <c r="T81" i="21"/>
  <c r="U81" i="21"/>
  <c r="V81" i="21"/>
  <c r="W81" i="21"/>
  <c r="X81" i="21"/>
  <c r="Y81" i="21"/>
  <c r="Z81" i="21"/>
  <c r="Q82" i="21"/>
  <c r="R82" i="21"/>
  <c r="S82" i="21"/>
  <c r="T82" i="21"/>
  <c r="U82" i="21"/>
  <c r="V82" i="21"/>
  <c r="W82" i="21"/>
  <c r="X82" i="21"/>
  <c r="Y82" i="21"/>
  <c r="Z82" i="21"/>
  <c r="Q83" i="21"/>
  <c r="R83" i="21"/>
  <c r="S83" i="21"/>
  <c r="T83" i="21"/>
  <c r="U83" i="21"/>
  <c r="V83" i="21"/>
  <c r="W83" i="21"/>
  <c r="X83" i="21"/>
  <c r="Y83" i="21"/>
  <c r="Z83" i="21"/>
  <c r="Q84" i="21"/>
  <c r="R84" i="21"/>
  <c r="S84" i="21"/>
  <c r="T84" i="21"/>
  <c r="U84" i="21"/>
  <c r="V84" i="21"/>
  <c r="W84" i="21"/>
  <c r="X84" i="21"/>
  <c r="Y84" i="21"/>
  <c r="Z84" i="21"/>
  <c r="Z2" i="21"/>
  <c r="Y2" i="21"/>
  <c r="X2" i="21"/>
  <c r="W2" i="21"/>
  <c r="V2" i="21"/>
  <c r="U2" i="21"/>
  <c r="T2" i="21"/>
  <c r="S2" i="21"/>
  <c r="R2" i="21"/>
  <c r="Q2" i="21"/>
  <c r="AG100" i="16" l="1"/>
  <c r="AG101" i="16"/>
  <c r="AG102" i="16"/>
  <c r="AG103" i="16"/>
  <c r="AG104" i="16"/>
  <c r="AG105" i="16" s="1"/>
  <c r="AG107" i="16"/>
  <c r="AG108" i="16"/>
  <c r="AG109" i="16"/>
  <c r="AG110" i="16"/>
  <c r="AG111" i="16"/>
  <c r="M100" i="16"/>
  <c r="M101" i="16"/>
  <c r="M102" i="16"/>
  <c r="M103" i="16"/>
  <c r="M104" i="16"/>
  <c r="M105" i="16" s="1"/>
  <c r="AG100" i="15"/>
  <c r="AG101" i="15"/>
  <c r="AG102" i="15"/>
  <c r="AG103" i="15"/>
  <c r="AG104" i="15"/>
  <c r="AG105" i="15" s="1"/>
  <c r="AG107" i="15"/>
  <c r="AG108" i="15"/>
  <c r="AG109" i="15"/>
  <c r="AG110" i="15"/>
  <c r="AG111" i="15"/>
  <c r="M100" i="15"/>
  <c r="M101" i="15"/>
  <c r="M102" i="15"/>
  <c r="M103" i="15"/>
  <c r="M104" i="15"/>
  <c r="M105" i="15" s="1"/>
  <c r="M100" i="14"/>
  <c r="M101" i="14"/>
  <c r="M102" i="14"/>
  <c r="M103" i="14"/>
  <c r="M104" i="14"/>
  <c r="M105" i="14" s="1"/>
  <c r="AG100" i="14"/>
  <c r="AG101" i="14"/>
  <c r="AG102" i="14"/>
  <c r="AG103" i="14"/>
  <c r="AG104" i="14"/>
  <c r="AG105" i="14" s="1"/>
  <c r="AG107" i="14"/>
  <c r="AG108" i="14"/>
  <c r="AG109" i="14"/>
  <c r="AG110" i="14"/>
  <c r="AG111" i="14"/>
  <c r="AG100" i="13"/>
  <c r="AG101" i="13"/>
  <c r="AG102" i="13"/>
  <c r="AG103" i="13"/>
  <c r="AG104" i="13"/>
  <c r="AG105" i="13"/>
  <c r="AG107" i="13"/>
  <c r="AG108" i="13"/>
  <c r="AG109" i="13"/>
  <c r="AG110" i="13"/>
  <c r="AG111" i="13"/>
  <c r="M100" i="13"/>
  <c r="M101" i="13"/>
  <c r="M105" i="13" s="1"/>
  <c r="M102" i="13"/>
  <c r="M103" i="13"/>
  <c r="M104" i="13"/>
  <c r="AH100" i="1"/>
  <c r="AH101" i="1"/>
  <c r="AH102" i="1"/>
  <c r="AH103" i="1"/>
  <c r="AH104" i="1"/>
  <c r="AH105" i="1" s="1"/>
  <c r="AH107" i="1"/>
  <c r="AH108" i="1"/>
  <c r="AH109" i="1"/>
  <c r="AH110" i="1"/>
  <c r="AH111" i="1"/>
  <c r="M100" i="1"/>
  <c r="M101" i="1"/>
  <c r="M102" i="1"/>
  <c r="M103" i="1"/>
  <c r="M104" i="1"/>
  <c r="M105" i="1" s="1"/>
  <c r="AF111" i="16" l="1"/>
  <c r="AE111" i="16"/>
  <c r="AD111" i="16"/>
  <c r="AC111" i="16"/>
  <c r="AB111" i="16"/>
  <c r="AA111" i="16"/>
  <c r="Z111" i="16"/>
  <c r="Y111" i="16"/>
  <c r="X111" i="16"/>
  <c r="W111" i="16"/>
  <c r="AF110" i="16"/>
  <c r="AE110" i="16"/>
  <c r="AD110" i="16"/>
  <c r="AC110" i="16"/>
  <c r="AB110" i="16"/>
  <c r="AA110" i="16"/>
  <c r="Z110" i="16"/>
  <c r="Y110" i="16"/>
  <c r="X110" i="16"/>
  <c r="W110" i="16"/>
  <c r="AF109" i="16"/>
  <c r="AE109" i="16"/>
  <c r="AD109" i="16"/>
  <c r="AC109" i="16"/>
  <c r="AB109" i="16"/>
  <c r="AA109" i="16"/>
  <c r="Z109" i="16"/>
  <c r="Y109" i="16"/>
  <c r="X109" i="16"/>
  <c r="W109" i="16"/>
  <c r="AF108" i="16"/>
  <c r="AE108" i="16"/>
  <c r="AD108" i="16"/>
  <c r="AC108" i="16"/>
  <c r="AB108" i="16"/>
  <c r="AA108" i="16"/>
  <c r="Z108" i="16"/>
  <c r="Y108" i="16"/>
  <c r="X108" i="16"/>
  <c r="W108" i="16"/>
  <c r="AF107" i="16"/>
  <c r="AE107" i="16"/>
  <c r="AD107" i="16"/>
  <c r="AC107" i="16"/>
  <c r="AB107" i="16"/>
  <c r="AA107" i="16"/>
  <c r="Z107" i="16"/>
  <c r="Y107" i="16"/>
  <c r="X107" i="16"/>
  <c r="W107" i="16"/>
  <c r="AF104" i="16"/>
  <c r="AE104" i="16"/>
  <c r="AD104" i="16"/>
  <c r="AC104" i="16"/>
  <c r="AB104" i="16"/>
  <c r="AA104" i="16"/>
  <c r="Z104" i="16"/>
  <c r="Y104" i="16"/>
  <c r="X104" i="16"/>
  <c r="W104" i="16"/>
  <c r="L104" i="16"/>
  <c r="K104" i="16"/>
  <c r="J104" i="16"/>
  <c r="I104" i="16"/>
  <c r="H104" i="16"/>
  <c r="G104" i="16"/>
  <c r="F104" i="16"/>
  <c r="E104" i="16"/>
  <c r="D104" i="16"/>
  <c r="C104" i="16"/>
  <c r="AF103" i="16"/>
  <c r="AE103" i="16"/>
  <c r="AD103" i="16"/>
  <c r="AC103" i="16"/>
  <c r="AB103" i="16"/>
  <c r="AA103" i="16"/>
  <c r="Z103" i="16"/>
  <c r="Y103" i="16"/>
  <c r="X103" i="16"/>
  <c r="W103" i="16"/>
  <c r="L103" i="16"/>
  <c r="K103" i="16"/>
  <c r="J103" i="16"/>
  <c r="I103" i="16"/>
  <c r="H103" i="16"/>
  <c r="G103" i="16"/>
  <c r="F103" i="16"/>
  <c r="E103" i="16"/>
  <c r="D103" i="16"/>
  <c r="C103" i="16"/>
  <c r="AF102" i="16"/>
  <c r="AE102" i="16"/>
  <c r="AD102" i="16"/>
  <c r="AC102" i="16"/>
  <c r="AB102" i="16"/>
  <c r="AA102" i="16"/>
  <c r="Z102" i="16"/>
  <c r="Y102" i="16"/>
  <c r="X102" i="16"/>
  <c r="W102" i="16"/>
  <c r="L102" i="16"/>
  <c r="K102" i="16"/>
  <c r="J102" i="16"/>
  <c r="I102" i="16"/>
  <c r="H102" i="16"/>
  <c r="G102" i="16"/>
  <c r="F102" i="16"/>
  <c r="E102" i="16"/>
  <c r="D102" i="16"/>
  <c r="C102" i="16"/>
  <c r="AF101" i="16"/>
  <c r="AE101" i="16"/>
  <c r="AD101" i="16"/>
  <c r="AC101" i="16"/>
  <c r="AB101" i="16"/>
  <c r="AA101" i="16"/>
  <c r="Z101" i="16"/>
  <c r="Y101" i="16"/>
  <c r="X101" i="16"/>
  <c r="W101" i="16"/>
  <c r="L101" i="16"/>
  <c r="K101" i="16"/>
  <c r="J101" i="16"/>
  <c r="I101" i="16"/>
  <c r="H101" i="16"/>
  <c r="G101" i="16"/>
  <c r="F101" i="16"/>
  <c r="E101" i="16"/>
  <c r="D101" i="16"/>
  <c r="C101" i="16"/>
  <c r="AF100" i="16"/>
  <c r="AE100" i="16"/>
  <c r="AD100" i="16"/>
  <c r="AC100" i="16"/>
  <c r="AB100" i="16"/>
  <c r="AA100" i="16"/>
  <c r="Z100" i="16"/>
  <c r="Y100" i="16"/>
  <c r="X100" i="16"/>
  <c r="W100" i="16"/>
  <c r="L100" i="16"/>
  <c r="K100" i="16"/>
  <c r="J100" i="16"/>
  <c r="I100" i="16"/>
  <c r="H100" i="16"/>
  <c r="G100" i="16"/>
  <c r="F100" i="16"/>
  <c r="E100" i="16"/>
  <c r="D100" i="16"/>
  <c r="C100" i="16"/>
  <c r="AF111" i="15"/>
  <c r="AE111" i="15"/>
  <c r="AD111" i="15"/>
  <c r="AC111" i="15"/>
  <c r="AB111" i="15"/>
  <c r="AA111" i="15"/>
  <c r="Z111" i="15"/>
  <c r="Y111" i="15"/>
  <c r="X111" i="15"/>
  <c r="W111" i="15"/>
  <c r="AF110" i="15"/>
  <c r="AE110" i="15"/>
  <c r="AD110" i="15"/>
  <c r="AC110" i="15"/>
  <c r="AB110" i="15"/>
  <c r="AA110" i="15"/>
  <c r="Z110" i="15"/>
  <c r="Y110" i="15"/>
  <c r="X110" i="15"/>
  <c r="W110" i="15"/>
  <c r="AF109" i="15"/>
  <c r="AE109" i="15"/>
  <c r="AD109" i="15"/>
  <c r="AC109" i="15"/>
  <c r="AB109" i="15"/>
  <c r="AA109" i="15"/>
  <c r="Z109" i="15"/>
  <c r="Y109" i="15"/>
  <c r="X109" i="15"/>
  <c r="W109" i="15"/>
  <c r="AF108" i="15"/>
  <c r="AE108" i="15"/>
  <c r="AD108" i="15"/>
  <c r="AC108" i="15"/>
  <c r="AB108" i="15"/>
  <c r="AA108" i="15"/>
  <c r="Z108" i="15"/>
  <c r="Y108" i="15"/>
  <c r="X108" i="15"/>
  <c r="W108" i="15"/>
  <c r="AF107" i="15"/>
  <c r="AE107" i="15"/>
  <c r="AD107" i="15"/>
  <c r="AC107" i="15"/>
  <c r="AB107" i="15"/>
  <c r="AA107" i="15"/>
  <c r="Z107" i="15"/>
  <c r="Y107" i="15"/>
  <c r="X107" i="15"/>
  <c r="W107" i="15"/>
  <c r="AF104" i="15"/>
  <c r="AE104" i="15"/>
  <c r="AD104" i="15"/>
  <c r="AC104" i="15"/>
  <c r="AB104" i="15"/>
  <c r="AA104" i="15"/>
  <c r="Z104" i="15"/>
  <c r="Y104" i="15"/>
  <c r="X104" i="15"/>
  <c r="W104" i="15"/>
  <c r="L104" i="15"/>
  <c r="K104" i="15"/>
  <c r="J104" i="15"/>
  <c r="I104" i="15"/>
  <c r="H104" i="15"/>
  <c r="G104" i="15"/>
  <c r="F104" i="15"/>
  <c r="E104" i="15"/>
  <c r="D104" i="15"/>
  <c r="C104" i="15"/>
  <c r="AF103" i="15"/>
  <c r="AE103" i="15"/>
  <c r="AD103" i="15"/>
  <c r="AC103" i="15"/>
  <c r="AB103" i="15"/>
  <c r="AA103" i="15"/>
  <c r="Z103" i="15"/>
  <c r="Y103" i="15"/>
  <c r="X103" i="15"/>
  <c r="W103" i="15"/>
  <c r="L103" i="15"/>
  <c r="K103" i="15"/>
  <c r="J103" i="15"/>
  <c r="I103" i="15"/>
  <c r="H103" i="15"/>
  <c r="G103" i="15"/>
  <c r="F103" i="15"/>
  <c r="E103" i="15"/>
  <c r="D103" i="15"/>
  <c r="C103" i="15"/>
  <c r="AF102" i="15"/>
  <c r="AE102" i="15"/>
  <c r="AD102" i="15"/>
  <c r="AC102" i="15"/>
  <c r="AB102" i="15"/>
  <c r="AA102" i="15"/>
  <c r="Z102" i="15"/>
  <c r="Y102" i="15"/>
  <c r="X102" i="15"/>
  <c r="W102" i="15"/>
  <c r="L102" i="15"/>
  <c r="K102" i="15"/>
  <c r="J102" i="15"/>
  <c r="I102" i="15"/>
  <c r="H102" i="15"/>
  <c r="G102" i="15"/>
  <c r="F102" i="15"/>
  <c r="E102" i="15"/>
  <c r="D102" i="15"/>
  <c r="C102" i="15"/>
  <c r="AF101" i="15"/>
  <c r="AE101" i="15"/>
  <c r="AD101" i="15"/>
  <c r="AC101" i="15"/>
  <c r="AB101" i="15"/>
  <c r="AA101" i="15"/>
  <c r="Z101" i="15"/>
  <c r="Y101" i="15"/>
  <c r="X101" i="15"/>
  <c r="W101" i="15"/>
  <c r="L101" i="15"/>
  <c r="K101" i="15"/>
  <c r="J101" i="15"/>
  <c r="I101" i="15"/>
  <c r="H101" i="15"/>
  <c r="G101" i="15"/>
  <c r="F101" i="15"/>
  <c r="E101" i="15"/>
  <c r="D101" i="15"/>
  <c r="C101" i="15"/>
  <c r="AF100" i="15"/>
  <c r="AE100" i="15"/>
  <c r="AD100" i="15"/>
  <c r="AC100" i="15"/>
  <c r="AB100" i="15"/>
  <c r="AA100" i="15"/>
  <c r="Z100" i="15"/>
  <c r="Y100" i="15"/>
  <c r="X100" i="15"/>
  <c r="W100" i="15"/>
  <c r="L100" i="15"/>
  <c r="K100" i="15"/>
  <c r="J100" i="15"/>
  <c r="I100" i="15"/>
  <c r="H100" i="15"/>
  <c r="G100" i="15"/>
  <c r="F100" i="15"/>
  <c r="E100" i="15"/>
  <c r="D100" i="15"/>
  <c r="C100" i="15"/>
  <c r="AF111" i="14"/>
  <c r="AE111" i="14"/>
  <c r="AD111" i="14"/>
  <c r="AC111" i="14"/>
  <c r="AB111" i="14"/>
  <c r="AA111" i="14"/>
  <c r="Z111" i="14"/>
  <c r="Y111" i="14"/>
  <c r="X111" i="14"/>
  <c r="W111" i="14"/>
  <c r="AF110" i="14"/>
  <c r="AE110" i="14"/>
  <c r="AD110" i="14"/>
  <c r="AC110" i="14"/>
  <c r="AB110" i="14"/>
  <c r="AA110" i="14"/>
  <c r="Z110" i="14"/>
  <c r="Y110" i="14"/>
  <c r="X110" i="14"/>
  <c r="W110" i="14"/>
  <c r="AF109" i="14"/>
  <c r="AE109" i="14"/>
  <c r="AD109" i="14"/>
  <c r="AC109" i="14"/>
  <c r="AB109" i="14"/>
  <c r="AA109" i="14"/>
  <c r="Z109" i="14"/>
  <c r="Y109" i="14"/>
  <c r="X109" i="14"/>
  <c r="W109" i="14"/>
  <c r="AF108" i="14"/>
  <c r="AE108" i="14"/>
  <c r="AD108" i="14"/>
  <c r="AC108" i="14"/>
  <c r="AB108" i="14"/>
  <c r="AA108" i="14"/>
  <c r="Z108" i="14"/>
  <c r="Y108" i="14"/>
  <c r="X108" i="14"/>
  <c r="W108" i="14"/>
  <c r="AF107" i="14"/>
  <c r="AE107" i="14"/>
  <c r="AD107" i="14"/>
  <c r="AC107" i="14"/>
  <c r="AB107" i="14"/>
  <c r="AA107" i="14"/>
  <c r="Z107" i="14"/>
  <c r="Y107" i="14"/>
  <c r="X107" i="14"/>
  <c r="W107" i="14"/>
  <c r="AF104" i="14"/>
  <c r="AE104" i="14"/>
  <c r="AD104" i="14"/>
  <c r="AC104" i="14"/>
  <c r="AB104" i="14"/>
  <c r="AA104" i="14"/>
  <c r="Z104" i="14"/>
  <c r="Y104" i="14"/>
  <c r="X104" i="14"/>
  <c r="W104" i="14"/>
  <c r="L104" i="14"/>
  <c r="K104" i="14"/>
  <c r="J104" i="14"/>
  <c r="I104" i="14"/>
  <c r="H104" i="14"/>
  <c r="G104" i="14"/>
  <c r="F104" i="14"/>
  <c r="E104" i="14"/>
  <c r="D104" i="14"/>
  <c r="C104" i="14"/>
  <c r="AF103" i="14"/>
  <c r="AE103" i="14"/>
  <c r="AD103" i="14"/>
  <c r="AC103" i="14"/>
  <c r="AB103" i="14"/>
  <c r="AA103" i="14"/>
  <c r="Z103" i="14"/>
  <c r="Y103" i="14"/>
  <c r="X103" i="14"/>
  <c r="W103" i="14"/>
  <c r="L103" i="14"/>
  <c r="K103" i="14"/>
  <c r="J103" i="14"/>
  <c r="I103" i="14"/>
  <c r="H103" i="14"/>
  <c r="G103" i="14"/>
  <c r="F103" i="14"/>
  <c r="E103" i="14"/>
  <c r="D103" i="14"/>
  <c r="C103" i="14"/>
  <c r="AF102" i="14"/>
  <c r="AE102" i="14"/>
  <c r="AD102" i="14"/>
  <c r="AC102" i="14"/>
  <c r="AB102" i="14"/>
  <c r="AA102" i="14"/>
  <c r="Z102" i="14"/>
  <c r="Y102" i="14"/>
  <c r="X102" i="14"/>
  <c r="W102" i="14"/>
  <c r="L102" i="14"/>
  <c r="K102" i="14"/>
  <c r="J102" i="14"/>
  <c r="I102" i="14"/>
  <c r="H102" i="14"/>
  <c r="G102" i="14"/>
  <c r="F102" i="14"/>
  <c r="E102" i="14"/>
  <c r="D102" i="14"/>
  <c r="C102" i="14"/>
  <c r="AF101" i="14"/>
  <c r="AE101" i="14"/>
  <c r="AD101" i="14"/>
  <c r="AC101" i="14"/>
  <c r="AB101" i="14"/>
  <c r="AA101" i="14"/>
  <c r="Z101" i="14"/>
  <c r="Y101" i="14"/>
  <c r="X101" i="14"/>
  <c r="W101" i="14"/>
  <c r="L101" i="14"/>
  <c r="K101" i="14"/>
  <c r="J101" i="14"/>
  <c r="I101" i="14"/>
  <c r="H101" i="14"/>
  <c r="G101" i="14"/>
  <c r="F101" i="14"/>
  <c r="E101" i="14"/>
  <c r="D101" i="14"/>
  <c r="C101" i="14"/>
  <c r="AF100" i="14"/>
  <c r="AE100" i="14"/>
  <c r="AD100" i="14"/>
  <c r="AC100" i="14"/>
  <c r="AB100" i="14"/>
  <c r="AA100" i="14"/>
  <c r="Z100" i="14"/>
  <c r="Y100" i="14"/>
  <c r="X100" i="14"/>
  <c r="W100" i="14"/>
  <c r="L100" i="14"/>
  <c r="K100" i="14"/>
  <c r="J100" i="14"/>
  <c r="I100" i="14"/>
  <c r="H100" i="14"/>
  <c r="G100" i="14"/>
  <c r="F100" i="14"/>
  <c r="E100" i="14"/>
  <c r="D100" i="14"/>
  <c r="C100" i="14"/>
  <c r="W105" i="16" l="1"/>
  <c r="AE105" i="16"/>
  <c r="X105" i="16"/>
  <c r="AB105" i="16"/>
  <c r="AF105" i="16"/>
  <c r="Y105" i="16"/>
  <c r="AC105" i="16"/>
  <c r="AA105" i="16"/>
  <c r="Z105" i="16"/>
  <c r="AD105" i="16"/>
  <c r="E105" i="16"/>
  <c r="I105" i="16"/>
  <c r="F105" i="16"/>
  <c r="J105" i="16"/>
  <c r="C105" i="16"/>
  <c r="G105" i="16"/>
  <c r="K105" i="16"/>
  <c r="D105" i="16"/>
  <c r="H105" i="16"/>
  <c r="L105" i="16"/>
  <c r="W105" i="15"/>
  <c r="AB105" i="15"/>
  <c r="AE105" i="15"/>
  <c r="X105" i="15"/>
  <c r="AF105" i="15"/>
  <c r="Y105" i="15"/>
  <c r="AC105" i="15"/>
  <c r="AA105" i="15"/>
  <c r="Z105" i="15"/>
  <c r="AD105" i="15"/>
  <c r="I105" i="15"/>
  <c r="J105" i="15"/>
  <c r="C105" i="15"/>
  <c r="G105" i="15"/>
  <c r="K105" i="15"/>
  <c r="E105" i="15"/>
  <c r="F105" i="15"/>
  <c r="D105" i="15"/>
  <c r="H105" i="15"/>
  <c r="L105" i="15"/>
  <c r="W105" i="14"/>
  <c r="AE105" i="14"/>
  <c r="X105" i="14"/>
  <c r="AF105" i="14"/>
  <c r="AA105" i="14"/>
  <c r="AB105" i="14"/>
  <c r="Y105" i="14"/>
  <c r="AC105" i="14"/>
  <c r="Z105" i="14"/>
  <c r="AD105" i="14"/>
  <c r="E105" i="14"/>
  <c r="I105" i="14"/>
  <c r="F105" i="14"/>
  <c r="J105" i="14"/>
  <c r="C105" i="14"/>
  <c r="G105" i="14"/>
  <c r="K105" i="14"/>
  <c r="D105" i="14"/>
  <c r="H105" i="14"/>
  <c r="L105" i="14"/>
  <c r="AF111" i="13"/>
  <c r="AE111" i="13"/>
  <c r="AD111" i="13"/>
  <c r="AC111" i="13"/>
  <c r="AB111" i="13"/>
  <c r="AA111" i="13"/>
  <c r="Z111" i="13"/>
  <c r="Y111" i="13"/>
  <c r="X111" i="13"/>
  <c r="W111" i="13"/>
  <c r="AF110" i="13"/>
  <c r="AE110" i="13"/>
  <c r="AD110" i="13"/>
  <c r="AC110" i="13"/>
  <c r="AB110" i="13"/>
  <c r="AA110" i="13"/>
  <c r="Z110" i="13"/>
  <c r="Y110" i="13"/>
  <c r="X110" i="13"/>
  <c r="W110" i="13"/>
  <c r="AF109" i="13"/>
  <c r="AE109" i="13"/>
  <c r="AD109" i="13"/>
  <c r="AC109" i="13"/>
  <c r="AB109" i="13"/>
  <c r="AA109" i="13"/>
  <c r="Z109" i="13"/>
  <c r="Y109" i="13"/>
  <c r="X109" i="13"/>
  <c r="W109" i="13"/>
  <c r="AF108" i="13"/>
  <c r="AE108" i="13"/>
  <c r="AD108" i="13"/>
  <c r="AC108" i="13"/>
  <c r="AB108" i="13"/>
  <c r="AA108" i="13"/>
  <c r="Z108" i="13"/>
  <c r="Y108" i="13"/>
  <c r="X108" i="13"/>
  <c r="W108" i="13"/>
  <c r="AF107" i="13"/>
  <c r="AE107" i="13"/>
  <c r="AD107" i="13"/>
  <c r="AC107" i="13"/>
  <c r="AB107" i="13"/>
  <c r="AA107" i="13"/>
  <c r="Z107" i="13"/>
  <c r="Y107" i="13"/>
  <c r="X107" i="13"/>
  <c r="W107" i="13"/>
  <c r="AF104" i="13"/>
  <c r="AE104" i="13"/>
  <c r="AD104" i="13"/>
  <c r="AC104" i="13"/>
  <c r="AB104" i="13"/>
  <c r="AA104" i="13"/>
  <c r="Z104" i="13"/>
  <c r="Y104" i="13"/>
  <c r="X104" i="13"/>
  <c r="W104" i="13"/>
  <c r="L104" i="13"/>
  <c r="K104" i="13"/>
  <c r="J104" i="13"/>
  <c r="I104" i="13"/>
  <c r="H104" i="13"/>
  <c r="G104" i="13"/>
  <c r="F104" i="13"/>
  <c r="E104" i="13"/>
  <c r="D104" i="13"/>
  <c r="C104" i="13"/>
  <c r="AF103" i="13"/>
  <c r="AE103" i="13"/>
  <c r="AD103" i="13"/>
  <c r="AC103" i="13"/>
  <c r="AB103" i="13"/>
  <c r="AA103" i="13"/>
  <c r="Z103" i="13"/>
  <c r="Y103" i="13"/>
  <c r="X103" i="13"/>
  <c r="W103" i="13"/>
  <c r="L103" i="13"/>
  <c r="K103" i="13"/>
  <c r="J103" i="13"/>
  <c r="I103" i="13"/>
  <c r="H103" i="13"/>
  <c r="G103" i="13"/>
  <c r="F103" i="13"/>
  <c r="E103" i="13"/>
  <c r="D103" i="13"/>
  <c r="C103" i="13"/>
  <c r="AF102" i="13"/>
  <c r="AE102" i="13"/>
  <c r="AD102" i="13"/>
  <c r="AC102" i="13"/>
  <c r="AB102" i="13"/>
  <c r="AA102" i="13"/>
  <c r="Z102" i="13"/>
  <c r="Y102" i="13"/>
  <c r="X102" i="13"/>
  <c r="W102" i="13"/>
  <c r="L102" i="13"/>
  <c r="K102" i="13"/>
  <c r="J102" i="13"/>
  <c r="I102" i="13"/>
  <c r="H102" i="13"/>
  <c r="G102" i="13"/>
  <c r="F102" i="13"/>
  <c r="E102" i="13"/>
  <c r="D102" i="13"/>
  <c r="C102" i="13"/>
  <c r="AF101" i="13"/>
  <c r="AE101" i="13"/>
  <c r="AD101" i="13"/>
  <c r="AC101" i="13"/>
  <c r="AB101" i="13"/>
  <c r="AA101" i="13"/>
  <c r="Z101" i="13"/>
  <c r="Y101" i="13"/>
  <c r="X101" i="13"/>
  <c r="W101" i="13"/>
  <c r="L101" i="13"/>
  <c r="K101" i="13"/>
  <c r="J101" i="13"/>
  <c r="I101" i="13"/>
  <c r="H101" i="13"/>
  <c r="G101" i="13"/>
  <c r="F101" i="13"/>
  <c r="E101" i="13"/>
  <c r="D101" i="13"/>
  <c r="C101" i="13"/>
  <c r="AF100" i="13"/>
  <c r="AE100" i="13"/>
  <c r="AD100" i="13"/>
  <c r="AC100" i="13"/>
  <c r="AB100" i="13"/>
  <c r="AA100" i="13"/>
  <c r="Z100" i="13"/>
  <c r="Y100" i="13"/>
  <c r="X100" i="13"/>
  <c r="W100" i="13"/>
  <c r="L100" i="13"/>
  <c r="K100" i="13"/>
  <c r="J100" i="13"/>
  <c r="I100" i="13"/>
  <c r="H100" i="13"/>
  <c r="G100" i="13"/>
  <c r="F100" i="13"/>
  <c r="E100" i="13"/>
  <c r="D100" i="13"/>
  <c r="C100" i="13"/>
  <c r="AB105" i="13" l="1"/>
  <c r="AE105" i="13"/>
  <c r="AF105" i="13"/>
  <c r="AA105" i="13"/>
  <c r="X105" i="13"/>
  <c r="Y105" i="13"/>
  <c r="AC105" i="13"/>
  <c r="W105" i="13"/>
  <c r="Z105" i="13"/>
  <c r="AD105" i="13"/>
  <c r="G105" i="13"/>
  <c r="D105" i="13"/>
  <c r="L105" i="13"/>
  <c r="E105" i="13"/>
  <c r="I105" i="13"/>
  <c r="C105" i="13"/>
  <c r="K105" i="13"/>
  <c r="H105" i="13"/>
  <c r="F105" i="13"/>
  <c r="J105" i="13"/>
  <c r="AG111" i="1"/>
  <c r="AF111" i="1"/>
  <c r="AE111" i="1"/>
  <c r="AD111" i="1"/>
  <c r="AC111" i="1"/>
  <c r="AB111" i="1"/>
  <c r="AA111" i="1"/>
  <c r="Z111" i="1"/>
  <c r="Y111" i="1"/>
  <c r="X111" i="1"/>
  <c r="AG110" i="1"/>
  <c r="AF110" i="1"/>
  <c r="AE110" i="1"/>
  <c r="AD110" i="1"/>
  <c r="AC110" i="1"/>
  <c r="AB110" i="1"/>
  <c r="AA110" i="1"/>
  <c r="Z110" i="1"/>
  <c r="Y110" i="1"/>
  <c r="X110" i="1"/>
  <c r="AG109" i="1"/>
  <c r="AF109" i="1"/>
  <c r="AE109" i="1"/>
  <c r="AD109" i="1"/>
  <c r="AC109" i="1"/>
  <c r="AB109" i="1"/>
  <c r="AA109" i="1"/>
  <c r="Z109" i="1"/>
  <c r="Y109" i="1"/>
  <c r="X109" i="1"/>
  <c r="AG108" i="1"/>
  <c r="AF108" i="1"/>
  <c r="AE108" i="1"/>
  <c r="AD108" i="1"/>
  <c r="AC108" i="1"/>
  <c r="AB108" i="1"/>
  <c r="AA108" i="1"/>
  <c r="Z108" i="1"/>
  <c r="Y108" i="1"/>
  <c r="X108" i="1"/>
  <c r="AG107" i="1"/>
  <c r="AF107" i="1"/>
  <c r="AE107" i="1"/>
  <c r="AD107" i="1"/>
  <c r="AC107" i="1"/>
  <c r="AB107" i="1"/>
  <c r="AA107" i="1"/>
  <c r="Z107" i="1"/>
  <c r="Y107" i="1"/>
  <c r="X107" i="1"/>
  <c r="AG104" i="1"/>
  <c r="AF104" i="1"/>
  <c r="AE104" i="1"/>
  <c r="AD104" i="1"/>
  <c r="AC104" i="1"/>
  <c r="AB104" i="1"/>
  <c r="AA104" i="1"/>
  <c r="Z104" i="1"/>
  <c r="Y104" i="1"/>
  <c r="X104" i="1"/>
  <c r="L104" i="1"/>
  <c r="K104" i="1"/>
  <c r="J104" i="1"/>
  <c r="I104" i="1"/>
  <c r="H104" i="1"/>
  <c r="G104" i="1"/>
  <c r="F104" i="1"/>
  <c r="E104" i="1"/>
  <c r="D104" i="1"/>
  <c r="C104" i="1"/>
  <c r="AG103" i="1"/>
  <c r="AF103" i="1"/>
  <c r="AE103" i="1"/>
  <c r="AD103" i="1"/>
  <c r="AC103" i="1"/>
  <c r="AB103" i="1"/>
  <c r="AA103" i="1"/>
  <c r="Z103" i="1"/>
  <c r="Y103" i="1"/>
  <c r="X103" i="1"/>
  <c r="L103" i="1"/>
  <c r="K103" i="1"/>
  <c r="J103" i="1"/>
  <c r="I103" i="1"/>
  <c r="H103" i="1"/>
  <c r="G103" i="1"/>
  <c r="F103" i="1"/>
  <c r="E103" i="1"/>
  <c r="D103" i="1"/>
  <c r="C103" i="1"/>
  <c r="AG102" i="1"/>
  <c r="AF102" i="1"/>
  <c r="AE102" i="1"/>
  <c r="AD102" i="1"/>
  <c r="AC102" i="1"/>
  <c r="AB102" i="1"/>
  <c r="AA102" i="1"/>
  <c r="Z102" i="1"/>
  <c r="Y102" i="1"/>
  <c r="X102" i="1"/>
  <c r="L102" i="1"/>
  <c r="K102" i="1"/>
  <c r="J102" i="1"/>
  <c r="I102" i="1"/>
  <c r="H102" i="1"/>
  <c r="G102" i="1"/>
  <c r="F102" i="1"/>
  <c r="E102" i="1"/>
  <c r="D102" i="1"/>
  <c r="C102" i="1"/>
  <c r="AG101" i="1"/>
  <c r="AF101" i="1"/>
  <c r="AE101" i="1"/>
  <c r="AD101" i="1"/>
  <c r="AC101" i="1"/>
  <c r="AB101" i="1"/>
  <c r="AA101" i="1"/>
  <c r="Z101" i="1"/>
  <c r="Y101" i="1"/>
  <c r="X101" i="1"/>
  <c r="L101" i="1"/>
  <c r="K101" i="1"/>
  <c r="J101" i="1"/>
  <c r="I101" i="1"/>
  <c r="H101" i="1"/>
  <c r="G101" i="1"/>
  <c r="F101" i="1"/>
  <c r="E101" i="1"/>
  <c r="D101" i="1"/>
  <c r="C101" i="1"/>
  <c r="AG100" i="1"/>
  <c r="AF100" i="1"/>
  <c r="AE100" i="1"/>
  <c r="AD100" i="1"/>
  <c r="AC100" i="1"/>
  <c r="AB100" i="1"/>
  <c r="AA100" i="1"/>
  <c r="Z100" i="1"/>
  <c r="Y100" i="1"/>
  <c r="X100" i="1"/>
  <c r="L100" i="1"/>
  <c r="K100" i="1"/>
  <c r="J100" i="1"/>
  <c r="I100" i="1"/>
  <c r="H100" i="1"/>
  <c r="G100" i="1"/>
  <c r="F100" i="1"/>
  <c r="E100" i="1"/>
  <c r="D100" i="1"/>
  <c r="C100" i="1"/>
  <c r="E105" i="1" l="1"/>
  <c r="I105" i="1"/>
  <c r="X105" i="1"/>
  <c r="AB105" i="1"/>
  <c r="AF105" i="1"/>
  <c r="F105" i="1"/>
  <c r="J105" i="1"/>
  <c r="Y105" i="1"/>
  <c r="AC105" i="1"/>
  <c r="AG105" i="1"/>
  <c r="C105" i="1"/>
  <c r="G105" i="1"/>
  <c r="K105" i="1"/>
  <c r="Z105" i="1"/>
  <c r="AD105" i="1"/>
  <c r="D105" i="1"/>
  <c r="H105" i="1"/>
  <c r="L105" i="1"/>
  <c r="AA105" i="1"/>
  <c r="AE105" i="1"/>
</calcChain>
</file>

<file path=xl/sharedStrings.xml><?xml version="1.0" encoding="utf-8"?>
<sst xmlns="http://schemas.openxmlformats.org/spreadsheetml/2006/main" count="8661" uniqueCount="360">
  <si>
    <t>well</t>
  </si>
  <si>
    <t>well name</t>
  </si>
  <si>
    <t>ACTB</t>
  </si>
  <si>
    <t>SDHA</t>
  </si>
  <si>
    <t>HPRT</t>
  </si>
  <si>
    <t>UBC</t>
  </si>
  <si>
    <t>PGK1</t>
  </si>
  <si>
    <t>PPIA</t>
  </si>
  <si>
    <t>ATP5B</t>
  </si>
  <si>
    <t>GUSB</t>
  </si>
  <si>
    <t>GAPDH</t>
  </si>
  <si>
    <t>YWHAZ</t>
  </si>
  <si>
    <t xml:space="preserve">  A1 </t>
  </si>
  <si>
    <t xml:space="preserve">    No RT </t>
  </si>
  <si>
    <t xml:space="preserve">  No Ct </t>
  </si>
  <si>
    <t xml:space="preserve">  A2 </t>
  </si>
  <si>
    <t xml:space="preserve">      NTC </t>
  </si>
  <si>
    <t xml:space="preserve">  A3 </t>
  </si>
  <si>
    <t xml:space="preserve">  A4 </t>
  </si>
  <si>
    <t xml:space="preserve">  A5 </t>
  </si>
  <si>
    <t xml:space="preserve">  A6 </t>
  </si>
  <si>
    <t xml:space="preserve">  A7 </t>
  </si>
  <si>
    <t xml:space="preserve">  A8 </t>
  </si>
  <si>
    <t xml:space="preserve">  A9 </t>
  </si>
  <si>
    <t xml:space="preserve"> A10 </t>
  </si>
  <si>
    <t xml:space="preserve"> A11 </t>
  </si>
  <si>
    <t xml:space="preserve"> A12 </t>
  </si>
  <si>
    <t xml:space="preserve">  B1 </t>
  </si>
  <si>
    <t xml:space="preserve">  B2 </t>
  </si>
  <si>
    <t xml:space="preserve">  B3 </t>
  </si>
  <si>
    <t xml:space="preserve">  B4 </t>
  </si>
  <si>
    <t xml:space="preserve">  B5 </t>
  </si>
  <si>
    <t xml:space="preserve">  B6 </t>
  </si>
  <si>
    <t xml:space="preserve">   4258hö </t>
  </si>
  <si>
    <t xml:space="preserve">  B7 </t>
  </si>
  <si>
    <t xml:space="preserve">   4258vä </t>
  </si>
  <si>
    <t xml:space="preserve">  B8 </t>
  </si>
  <si>
    <t xml:space="preserve">   4373hö </t>
  </si>
  <si>
    <t xml:space="preserve">  B9 </t>
  </si>
  <si>
    <t xml:space="preserve">   4747vä </t>
  </si>
  <si>
    <t xml:space="preserve"> B10 </t>
  </si>
  <si>
    <t xml:space="preserve">    3550A </t>
  </si>
  <si>
    <t xml:space="preserve"> B11 </t>
  </si>
  <si>
    <t xml:space="preserve">    3725A </t>
  </si>
  <si>
    <t xml:space="preserve"> B12 </t>
  </si>
  <si>
    <t xml:space="preserve">    3758A </t>
  </si>
  <si>
    <t xml:space="preserve">  C1 </t>
  </si>
  <si>
    <t xml:space="preserve">    3813A </t>
  </si>
  <si>
    <t xml:space="preserve">  C2 </t>
  </si>
  <si>
    <t xml:space="preserve">    3863A </t>
  </si>
  <si>
    <t xml:space="preserve">  C3 </t>
  </si>
  <si>
    <t xml:space="preserve">    3942A </t>
  </si>
  <si>
    <t xml:space="preserve">  C4 </t>
  </si>
  <si>
    <t xml:space="preserve">    4076A </t>
  </si>
  <si>
    <t xml:space="preserve">  C5 </t>
  </si>
  <si>
    <t xml:space="preserve">    4077A </t>
  </si>
  <si>
    <t xml:space="preserve">  C6 </t>
  </si>
  <si>
    <t xml:space="preserve">    4262A </t>
  </si>
  <si>
    <t xml:space="preserve">  C7 </t>
  </si>
  <si>
    <t xml:space="preserve">    4332A </t>
  </si>
  <si>
    <t xml:space="preserve">  C8 </t>
  </si>
  <si>
    <t xml:space="preserve">    4352A </t>
  </si>
  <si>
    <t xml:space="preserve">  C9 </t>
  </si>
  <si>
    <t xml:space="preserve">    4421A </t>
  </si>
  <si>
    <t xml:space="preserve"> C10 </t>
  </si>
  <si>
    <t xml:space="preserve">    4506A </t>
  </si>
  <si>
    <t xml:space="preserve"> C11 </t>
  </si>
  <si>
    <t xml:space="preserve">    4516A </t>
  </si>
  <si>
    <t xml:space="preserve"> C12 </t>
  </si>
  <si>
    <t xml:space="preserve">    4587A </t>
  </si>
  <si>
    <t xml:space="preserve">  D1 </t>
  </si>
  <si>
    <t xml:space="preserve">    4612A </t>
  </si>
  <si>
    <t xml:space="preserve">  D2 </t>
  </si>
  <si>
    <t xml:space="preserve">    4763A </t>
  </si>
  <si>
    <t xml:space="preserve">  D3 </t>
  </si>
  <si>
    <t xml:space="preserve">    4825A </t>
  </si>
  <si>
    <t xml:space="preserve">  D4 </t>
  </si>
  <si>
    <t xml:space="preserve">    3550T </t>
  </si>
  <si>
    <t xml:space="preserve">  D5 </t>
  </si>
  <si>
    <t xml:space="preserve">    3558T </t>
  </si>
  <si>
    <t xml:space="preserve">  D6 </t>
  </si>
  <si>
    <t xml:space="preserve">    3707T </t>
  </si>
  <si>
    <t xml:space="preserve">  D7 </t>
  </si>
  <si>
    <t xml:space="preserve">    3725T </t>
  </si>
  <si>
    <t xml:space="preserve">  D8 </t>
  </si>
  <si>
    <t xml:space="preserve">    3758T </t>
  </si>
  <si>
    <t xml:space="preserve">  D9 </t>
  </si>
  <si>
    <t xml:space="preserve">    3813T </t>
  </si>
  <si>
    <t xml:space="preserve"> D10 </t>
  </si>
  <si>
    <t xml:space="preserve">    3863T </t>
  </si>
  <si>
    <t xml:space="preserve"> D11 </t>
  </si>
  <si>
    <t xml:space="preserve">    3942T </t>
  </si>
  <si>
    <t xml:space="preserve"> D12 </t>
  </si>
  <si>
    <t xml:space="preserve">    3954T </t>
  </si>
  <si>
    <t xml:space="preserve">  E1 </t>
  </si>
  <si>
    <t xml:space="preserve">    3967T </t>
  </si>
  <si>
    <t xml:space="preserve">  E2 </t>
  </si>
  <si>
    <t xml:space="preserve">    3970T </t>
  </si>
  <si>
    <t xml:space="preserve">  E3 </t>
  </si>
  <si>
    <t xml:space="preserve">    4076T </t>
  </si>
  <si>
    <t xml:space="preserve">  E4 </t>
  </si>
  <si>
    <t xml:space="preserve">    4077T </t>
  </si>
  <si>
    <t xml:space="preserve">  E5 </t>
  </si>
  <si>
    <t xml:space="preserve">    4262T </t>
  </si>
  <si>
    <t xml:space="preserve">  E6 </t>
  </si>
  <si>
    <t xml:space="preserve">    4329T </t>
  </si>
  <si>
    <t xml:space="preserve">  E7 </t>
  </si>
  <si>
    <t xml:space="preserve">    4332T </t>
  </si>
  <si>
    <t xml:space="preserve">  E8 </t>
  </si>
  <si>
    <t xml:space="preserve">    4421T </t>
  </si>
  <si>
    <t xml:space="preserve">  E9 </t>
  </si>
  <si>
    <t xml:space="preserve">    4506T </t>
  </si>
  <si>
    <t xml:space="preserve"> E10 </t>
  </si>
  <si>
    <t xml:space="preserve">    4516T </t>
  </si>
  <si>
    <t xml:space="preserve"> E11 </t>
  </si>
  <si>
    <t xml:space="preserve">    4587T </t>
  </si>
  <si>
    <t xml:space="preserve"> E12 </t>
  </si>
  <si>
    <t xml:space="preserve">    4612T </t>
  </si>
  <si>
    <t xml:space="preserve">  F1 </t>
  </si>
  <si>
    <t xml:space="preserve">    4635T </t>
  </si>
  <si>
    <t xml:space="preserve">  F2 </t>
  </si>
  <si>
    <t xml:space="preserve">    4683T </t>
  </si>
  <si>
    <t xml:space="preserve">  F3 </t>
  </si>
  <si>
    <t xml:space="preserve">    4763T </t>
  </si>
  <si>
    <t xml:space="preserve">  F4 </t>
  </si>
  <si>
    <t xml:space="preserve">    4825T </t>
  </si>
  <si>
    <t xml:space="preserve">  F5 </t>
  </si>
  <si>
    <t xml:space="preserve">  F6 </t>
  </si>
  <si>
    <t xml:space="preserve">  F7 </t>
  </si>
  <si>
    <t xml:space="preserve">  F8 </t>
  </si>
  <si>
    <t xml:space="preserve">  F9 </t>
  </si>
  <si>
    <t xml:space="preserve"> F10 </t>
  </si>
  <si>
    <t xml:space="preserve"> F11 </t>
  </si>
  <si>
    <t xml:space="preserve"> F12 </t>
  </si>
  <si>
    <t xml:space="preserve">  G1 </t>
  </si>
  <si>
    <t xml:space="preserve">  G2 </t>
  </si>
  <si>
    <t xml:space="preserve">  G3 </t>
  </si>
  <si>
    <t xml:space="preserve">  G4 </t>
  </si>
  <si>
    <t xml:space="preserve">  G5 </t>
  </si>
  <si>
    <t xml:space="preserve">  G6 </t>
  </si>
  <si>
    <t xml:space="preserve">  G7 </t>
  </si>
  <si>
    <t xml:space="preserve">  G8 </t>
  </si>
  <si>
    <t xml:space="preserve">  G9 </t>
  </si>
  <si>
    <t xml:space="preserve"> G10 </t>
  </si>
  <si>
    <t xml:space="preserve"> G11 </t>
  </si>
  <si>
    <t xml:space="preserve"> G12 </t>
  </si>
  <si>
    <t xml:space="preserve">  H1 </t>
  </si>
  <si>
    <t xml:space="preserve">  H2 </t>
  </si>
  <si>
    <t xml:space="preserve">  H3 </t>
  </si>
  <si>
    <t xml:space="preserve">  H4 </t>
  </si>
  <si>
    <t xml:space="preserve">  H5 </t>
  </si>
  <si>
    <t xml:space="preserve">  H6 </t>
  </si>
  <si>
    <t xml:space="preserve">  H7 </t>
  </si>
  <si>
    <t xml:space="preserve">  H8 </t>
  </si>
  <si>
    <t xml:space="preserve">  H9 </t>
  </si>
  <si>
    <t xml:space="preserve"> H10 </t>
  </si>
  <si>
    <t xml:space="preserve"> H11 </t>
  </si>
  <si>
    <t xml:space="preserve"> H12 </t>
  </si>
  <si>
    <t>No Ct</t>
  </si>
  <si>
    <t>GAPDH 2</t>
  </si>
  <si>
    <t>YWHAZ 2</t>
  </si>
  <si>
    <t>cholesteatom</t>
  </si>
  <si>
    <t>attikus</t>
  </si>
  <si>
    <t>tensa</t>
  </si>
  <si>
    <t>antrum</t>
  </si>
  <si>
    <t>skallbas</t>
  </si>
  <si>
    <t>tuba</t>
  </si>
  <si>
    <t>cochlear implantat</t>
  </si>
  <si>
    <t>båda</t>
  </si>
  <si>
    <t xml:space="preserve">Well </t>
  </si>
  <si>
    <t xml:space="preserve">Well Name </t>
  </si>
  <si>
    <t xml:space="preserve">Dye </t>
  </si>
  <si>
    <t xml:space="preserve">Well Type </t>
  </si>
  <si>
    <t xml:space="preserve">Threshold (dR) </t>
  </si>
  <si>
    <t xml:space="preserve">Ct (dR) </t>
  </si>
  <si>
    <t xml:space="preserve">HEX </t>
  </si>
  <si>
    <t xml:space="preserve">  Unknown </t>
  </si>
  <si>
    <t xml:space="preserve">FAM </t>
  </si>
  <si>
    <t>Well</t>
  </si>
  <si>
    <t>Well Name</t>
  </si>
  <si>
    <t>Dye</t>
  </si>
  <si>
    <t>Well Type</t>
  </si>
  <si>
    <t>Threshold (dR)</t>
  </si>
  <si>
    <t>Ct (dR)</t>
  </si>
  <si>
    <t>A1</t>
  </si>
  <si>
    <t>No RT</t>
  </si>
  <si>
    <t>FAM</t>
  </si>
  <si>
    <t>A2</t>
  </si>
  <si>
    <t>NTC</t>
  </si>
  <si>
    <t>A3</t>
  </si>
  <si>
    <t>Unknown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</si>
  <si>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</si>
  <si>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</si>
  <si>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</si>
  <si>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</si>
  <si>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</si>
  <si>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</si>
  <si>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</si>
  <si>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</si>
  <si>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</si>
  <si>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</si>
  <si>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</si>
  <si>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</si>
  <si>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</si>
  <si>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</si>
  <si>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</si>
  <si>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4258hö</t>
  </si>
  <si>
    <t>B7</t>
  </si>
  <si>
    <t>4258vä</t>
  </si>
  <si>
    <t>B8</t>
  </si>
  <si>
    <t>4373hö</t>
  </si>
  <si>
    <t>B9</t>
  </si>
  <si>
    <t>4747vä</t>
  </si>
  <si>
    <t>B10</t>
  </si>
  <si>
    <t>3550A</t>
  </si>
  <si>
    <t>B11</t>
  </si>
  <si>
    <t>3725A</t>
  </si>
  <si>
    <t>B12</t>
  </si>
  <si>
    <t>3758A</t>
  </si>
  <si>
    <t>C1</t>
  </si>
  <si>
    <t>3813A</t>
  </si>
  <si>
    <t>C2</t>
  </si>
  <si>
    <t>3863A</t>
  </si>
  <si>
    <t>C3</t>
  </si>
  <si>
    <t>3942A</t>
  </si>
  <si>
    <t>C4</t>
  </si>
  <si>
    <t>4076A</t>
  </si>
  <si>
    <t>C5</t>
  </si>
  <si>
    <t>4077A</t>
  </si>
  <si>
    <t>C6</t>
  </si>
  <si>
    <t>4262A</t>
  </si>
  <si>
    <t>C7</t>
  </si>
  <si>
    <t>4332A</t>
  </si>
  <si>
    <t>C8</t>
  </si>
  <si>
    <t>4352A</t>
  </si>
  <si>
    <t>C9</t>
  </si>
  <si>
    <t>4421A</t>
  </si>
  <si>
    <t>C10</t>
  </si>
  <si>
    <t>4506A</t>
  </si>
  <si>
    <t>C11</t>
  </si>
  <si>
    <t>4516A</t>
  </si>
  <si>
    <t>C12</t>
  </si>
  <si>
    <t>4587A</t>
  </si>
  <si>
    <t>D1</t>
  </si>
  <si>
    <t>4612A</t>
  </si>
  <si>
    <t>D2</t>
  </si>
  <si>
    <t>4763A</t>
  </si>
  <si>
    <t>D3</t>
  </si>
  <si>
    <t>4825A</t>
  </si>
  <si>
    <t>D4</t>
  </si>
  <si>
    <t>3550T</t>
  </si>
  <si>
    <t>D5</t>
  </si>
  <si>
    <t>3558T</t>
  </si>
  <si>
    <t>D6</t>
  </si>
  <si>
    <t>3707T</t>
  </si>
  <si>
    <t>D7</t>
  </si>
  <si>
    <t>3725T</t>
  </si>
  <si>
    <t>D8</t>
  </si>
  <si>
    <t>3758T</t>
  </si>
  <si>
    <t>D9</t>
  </si>
  <si>
    <t>3813T</t>
  </si>
  <si>
    <t>D10</t>
  </si>
  <si>
    <t>3863T</t>
  </si>
  <si>
    <t>D11</t>
  </si>
  <si>
    <t>3942T</t>
  </si>
  <si>
    <t>D12</t>
  </si>
  <si>
    <t>3954T</t>
  </si>
  <si>
    <t>E1</t>
  </si>
  <si>
    <t>3967T</t>
  </si>
  <si>
    <t>E2</t>
  </si>
  <si>
    <t>3970T</t>
  </si>
  <si>
    <t>E3</t>
  </si>
  <si>
    <t>4076T</t>
  </si>
  <si>
    <t>E4</t>
  </si>
  <si>
    <t>4077T</t>
  </si>
  <si>
    <t>E5</t>
  </si>
  <si>
    <t>4262T</t>
  </si>
  <si>
    <t>E6</t>
  </si>
  <si>
    <t>4329T</t>
  </si>
  <si>
    <t>E7</t>
  </si>
  <si>
    <t>4332T</t>
  </si>
  <si>
    <t>E8</t>
  </si>
  <si>
    <t>4421T</t>
  </si>
  <si>
    <t>E9</t>
  </si>
  <si>
    <t>4506T</t>
  </si>
  <si>
    <t>E10</t>
  </si>
  <si>
    <t>4516T</t>
  </si>
  <si>
    <t>E11</t>
  </si>
  <si>
    <t>4587T</t>
  </si>
  <si>
    <t>E12</t>
  </si>
  <si>
    <t>4612T</t>
  </si>
  <si>
    <t>F1</t>
  </si>
  <si>
    <t>4635T</t>
  </si>
  <si>
    <t>F2</t>
  </si>
  <si>
    <t>4683T</t>
  </si>
  <si>
    <t>F3</t>
  </si>
  <si>
    <t>4763T</t>
  </si>
  <si>
    <t>F4</t>
  </si>
  <si>
    <t>4825T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</si>
  <si>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</si>
  <si>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</si>
  <si>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</si>
  <si>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</si>
  <si>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</si>
  <si>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</si>
  <si>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</si>
  <si>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</si>
  <si>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</si>
  <si>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</si>
  <si>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</si>
  <si>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</si>
  <si>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</si>
  <si>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</si>
  <si>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</si>
  <si>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</si>
  <si>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</si>
  <si>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</si>
  <si>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</si>
  <si>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</si>
  <si>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</si>
  <si>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</si>
  <si>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</si>
  <si>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</si>
  <si>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</si>
  <si>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</si>
  <si>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</si>
  <si>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</si>
  <si>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</si>
  <si>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</si>
  <si>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</si>
  <si>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</si>
  <si>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Plate 15</t>
  </si>
  <si>
    <t>Plate 8</t>
  </si>
  <si>
    <t xml:space="preserve">Assay </t>
  </si>
  <si>
    <t xml:space="preserve">GAPDH </t>
  </si>
  <si>
    <t>Used these values!!</t>
  </si>
  <si>
    <t>Didn't use these values!!</t>
  </si>
  <si>
    <t xml:space="preserve">YWHAZ </t>
  </si>
  <si>
    <t>GeoMean</t>
  </si>
  <si>
    <t>AR Mean</t>
  </si>
  <si>
    <t>Min</t>
  </si>
  <si>
    <t>Max</t>
  </si>
  <si>
    <t>StDev</t>
  </si>
  <si>
    <t>CV</t>
  </si>
  <si>
    <t>Median</t>
  </si>
  <si>
    <t>SD</t>
  </si>
  <si>
    <t>Mean</t>
  </si>
  <si>
    <t>Average</t>
  </si>
  <si>
    <t>Antrum</t>
  </si>
  <si>
    <t>HPRT1</t>
  </si>
  <si>
    <t>CANX</t>
  </si>
  <si>
    <t>Assay</t>
  </si>
  <si>
    <t>HEX</t>
  </si>
  <si>
    <t>Use these data!</t>
  </si>
  <si>
    <t>don't use these data!</t>
  </si>
  <si>
    <t>Linear</t>
  </si>
  <si>
    <t>Middle ear healthy</t>
  </si>
  <si>
    <t>All</t>
  </si>
  <si>
    <t>Middle ear cholest</t>
  </si>
  <si>
    <t>Middle ear cholesteatom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</si>
</sst>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7" borderId="1" xfId="0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3" fillId="5" borderId="1" xfId="0" applyFont="1" applyFill="1" applyBorder="1"/>
    <xf numFmtId="0" fontId="2" fillId="5" borderId="1" xfId="0" applyFont="1" applyFill="1" applyBorder="1"/>
    <xf numFmtId="0" fontId="2" fillId="4" borderId="1" xfId="0" applyFont="1" applyFill="1" applyBorder="1"/>
    <xf numFmtId="0" fontId="2" fillId="3" borderId="1" xfId="0" applyFont="1" applyFill="1" applyBorder="1"/>
    <xf numFmtId="0" fontId="2" fillId="6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1" fillId="0" borderId="1" xfId="0" applyFont="1" applyFill="1" applyBorder="1"/>
    <xf numFmtId="2" fontId="0" fillId="0" borderId="1" xfId="0" applyNumberFormat="1" applyBorder="1"/>
    <xf numFmtId="0" fontId="1" fillId="0" borderId="1" xfId="0" applyFont="1" applyFill="1" applyBorder="1" applyAlignment="1">
      <alignment horizontal="left"/>
    </xf>
    <xf numFmtId="9" fontId="1" fillId="0" borderId="1" xfId="0" applyNumberFormat="1" applyFont="1" applyFill="1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4" fillId="0" borderId="1" xfId="0" applyFont="1" applyBorder="1"/>
    <xf numFmtId="2" fontId="0" fillId="0" borderId="2" xfId="0" applyNumberFormat="1" applyBorder="1" applyAlignment="1">
      <alignment horizontal="center"/>
    </xf>
    <xf numFmtId="0" fontId="4" fillId="0" borderId="2" xfId="0" applyFont="1" applyBorder="1"/>
    <xf numFmtId="2" fontId="0" fillId="0" borderId="3" xfId="0" applyNumberFormat="1" applyBorder="1" applyAlignment="1">
      <alignment horizontal="center"/>
    </xf>
    <xf numFmtId="0" fontId="4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0" xfId="0" applyBorder="1"/>
    <xf numFmtId="0" fontId="1" fillId="0" borderId="0" xfId="0" applyFont="1" applyFill="1" applyBorder="1"/>
    <xf numFmtId="0" fontId="0" fillId="2" borderId="0" xfId="0" applyFill="1" applyBorder="1"/>
    <xf numFmtId="0" fontId="2" fillId="2" borderId="0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5" borderId="0" xfId="0" applyFill="1" applyBorder="1"/>
    <xf numFmtId="0" fontId="0" fillId="4" borderId="0" xfId="0" applyFill="1" applyBorder="1"/>
    <xf numFmtId="0" fontId="2" fillId="4" borderId="0" xfId="0" applyFont="1" applyFill="1" applyBorder="1"/>
    <xf numFmtId="0" fontId="0" fillId="6" borderId="0" xfId="0" applyFill="1" applyBorder="1"/>
    <xf numFmtId="0" fontId="2" fillId="6" borderId="0" xfId="0" applyFont="1" applyFill="1" applyBorder="1"/>
    <xf numFmtId="0" fontId="0" fillId="7" borderId="0" xfId="0" applyFill="1" applyBorder="1"/>
    <xf numFmtId="0" fontId="1" fillId="0" borderId="4" xfId="0" applyFont="1" applyFill="1" applyBorder="1"/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/>
    <xf numFmtId="0" fontId="2" fillId="0" borderId="0" xfId="0" applyFont="1"/>
    <xf numFmtId="0" fontId="3" fillId="0" borderId="0" xfId="0" applyFont="1"/>
    <xf numFmtId="0" fontId="0" fillId="2" borderId="0" xfId="0" applyFill="1"/>
    <xf numFmtId="0" fontId="3" fillId="2" borderId="0" xfId="0" applyFont="1" applyFill="1"/>
    <xf numFmtId="0" fontId="2" fillId="2" borderId="0" xfId="0" applyFont="1" applyFill="1"/>
    <xf numFmtId="0" fontId="0" fillId="3" borderId="0" xfId="0" applyFill="1"/>
    <xf numFmtId="0" fontId="3" fillId="3" borderId="0" xfId="0" applyFont="1" applyFill="1"/>
    <xf numFmtId="0" fontId="2" fillId="3" borderId="0" xfId="0" applyFont="1" applyFill="1"/>
    <xf numFmtId="0" fontId="0" fillId="5" borderId="0" xfId="0" applyFill="1"/>
    <xf numFmtId="0" fontId="2" fillId="5" borderId="0" xfId="0" applyFont="1" applyFill="1"/>
    <xf numFmtId="0" fontId="3" fillId="5" borderId="0" xfId="0" applyFont="1" applyFill="1"/>
    <xf numFmtId="0" fontId="1" fillId="0" borderId="0" xfId="0" applyFont="1"/>
    <xf numFmtId="0" fontId="5" fillId="0" borderId="0" xfId="0" applyFont="1"/>
    <xf numFmtId="0" fontId="0" fillId="0" borderId="0" xfId="0" applyAlignment="1">
      <alignment horizontal="right"/>
    </xf>
    <xf numFmtId="2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Fill="1" applyBorder="1"/>
    <xf numFmtId="0" fontId="1" fillId="0" borderId="1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Rainbow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F0000"/>
      </a:accent1>
      <a:accent2>
        <a:srgbClr val="FF9900"/>
      </a:accent2>
      <a:accent3>
        <a:srgbClr val="FFFF00"/>
      </a:accent3>
      <a:accent4>
        <a:srgbClr val="92D050"/>
      </a:accent4>
      <a:accent5>
        <a:srgbClr val="0070C0"/>
      </a:accent5>
      <a:accent6>
        <a:srgbClr val="7030A0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A11" sqref="A11"/>
    </sheetView>
  </sheetViews>
  <sheetFormatPr defaultRowHeight="15" x14ac:dyDescent="0.25"/>
  <cols>
    <col min="1" max="1" width="16" customWidth="1"/>
  </cols>
  <sheetData>
    <row r="1" spans="1:13" x14ac:dyDescent="0.25">
      <c r="C1" s="28" t="s">
        <v>2</v>
      </c>
      <c r="D1" s="28" t="s">
        <v>3</v>
      </c>
      <c r="E1" s="28" t="s">
        <v>349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42" t="s">
        <v>350</v>
      </c>
    </row>
    <row r="2" spans="1:13" x14ac:dyDescent="0.25">
      <c r="A2" s="59" t="s">
        <v>348</v>
      </c>
      <c r="B2" s="23" t="s">
        <v>346</v>
      </c>
      <c r="C2" s="22">
        <v>19.900979510236922</v>
      </c>
      <c r="D2" s="22">
        <v>25.014812358866042</v>
      </c>
      <c r="E2" s="22">
        <v>27.093682173199149</v>
      </c>
      <c r="F2" s="22">
        <v>19.329220167113483</v>
      </c>
      <c r="G2" s="22">
        <v>23.708008543045679</v>
      </c>
      <c r="H2" s="22">
        <v>21.77184834467436</v>
      </c>
      <c r="I2" s="22">
        <v>20.293339557408036</v>
      </c>
      <c r="J2" s="22">
        <v>26.737050247602291</v>
      </c>
      <c r="K2" s="22">
        <v>18.782665816847771</v>
      </c>
      <c r="L2" s="22">
        <v>25.378349255919911</v>
      </c>
      <c r="M2" s="22">
        <v>27.700297745963031</v>
      </c>
    </row>
    <row r="3" spans="1:13" x14ac:dyDescent="0.25">
      <c r="A3" s="59"/>
      <c r="B3" s="23" t="s">
        <v>345</v>
      </c>
      <c r="C3" s="22">
        <v>1.2678892733564018</v>
      </c>
      <c r="D3" s="22">
        <v>2.6044636678200686</v>
      </c>
      <c r="E3" s="22">
        <v>2.0244290657439441</v>
      </c>
      <c r="F3" s="22">
        <v>1.0364878892733567</v>
      </c>
      <c r="G3" s="22">
        <v>1.6070761245674758</v>
      </c>
      <c r="H3" s="22">
        <v>1.2704152249134955</v>
      </c>
      <c r="I3" s="22">
        <v>0.81923875432525728</v>
      </c>
      <c r="J3" s="22">
        <v>2.1628200692041522</v>
      </c>
      <c r="K3" s="22">
        <v>0.86024221453287197</v>
      </c>
      <c r="L3" s="22">
        <v>1.7668339100346004</v>
      </c>
      <c r="M3" s="22">
        <v>2.8864878892733556</v>
      </c>
    </row>
    <row r="4" spans="1:13" x14ac:dyDescent="0.25">
      <c r="A4" s="62" t="s">
        <v>356</v>
      </c>
      <c r="B4" s="23" t="s">
        <v>346</v>
      </c>
      <c r="C4" s="22">
        <v>19.825622178493973</v>
      </c>
      <c r="D4" s="22">
        <v>23.162053258584759</v>
      </c>
      <c r="E4" s="22">
        <v>25.884903223797515</v>
      </c>
      <c r="F4" s="22">
        <v>18.683938507489305</v>
      </c>
      <c r="G4" s="22">
        <v>22.75585630352753</v>
      </c>
      <c r="H4" s="22">
        <v>21.327084547917657</v>
      </c>
      <c r="I4" s="22">
        <v>19.613035237187976</v>
      </c>
      <c r="J4" s="22">
        <v>25.745964857989271</v>
      </c>
      <c r="K4" s="22">
        <v>18.337575471164342</v>
      </c>
      <c r="L4" s="22">
        <v>24.454403587978394</v>
      </c>
      <c r="M4" s="22">
        <v>26.386450588821802</v>
      </c>
    </row>
    <row r="5" spans="1:13" x14ac:dyDescent="0.25">
      <c r="A5" s="62"/>
      <c r="B5" s="23" t="s">
        <v>345</v>
      </c>
      <c r="C5" s="22">
        <v>0.74505599999999983</v>
      </c>
      <c r="D5" s="22">
        <v>1.1709120000000002</v>
      </c>
      <c r="E5" s="22">
        <v>1.0288640000000013</v>
      </c>
      <c r="F5" s="22">
        <v>0.70751999999999993</v>
      </c>
      <c r="G5" s="22">
        <v>0.89200000000000057</v>
      </c>
      <c r="H5" s="22">
        <v>0.69263999999999981</v>
      </c>
      <c r="I5" s="22">
        <v>0.61302400000000035</v>
      </c>
      <c r="J5" s="22">
        <v>1.7165120000000003</v>
      </c>
      <c r="K5" s="22">
        <v>0.67279999999999973</v>
      </c>
      <c r="L5" s="22">
        <v>0.98518399999999928</v>
      </c>
      <c r="M5" s="22">
        <v>2.0097599999999995</v>
      </c>
    </row>
    <row r="6" spans="1:13" x14ac:dyDescent="0.25">
      <c r="A6" s="62" t="s">
        <v>359</v>
      </c>
      <c r="B6" s="23" t="s">
        <v>346</v>
      </c>
      <c r="C6" s="22">
        <v>18.9686252431759</v>
      </c>
      <c r="D6" s="22">
        <v>23.961222172932999</v>
      </c>
      <c r="E6" s="22">
        <v>25.688261283778065</v>
      </c>
      <c r="F6" s="22">
        <v>18.691851852839797</v>
      </c>
      <c r="G6" s="22">
        <v>22.553121152841079</v>
      </c>
      <c r="H6" s="22">
        <v>20.602693257180029</v>
      </c>
      <c r="I6" s="22">
        <v>19.737053865551637</v>
      </c>
      <c r="J6" s="22">
        <v>25.83964076216532</v>
      </c>
      <c r="K6" s="22">
        <v>17.73710214259448</v>
      </c>
      <c r="L6" s="22">
        <v>24.079360535728128</v>
      </c>
      <c r="M6" s="22">
        <v>25.991585896135952</v>
      </c>
    </row>
    <row r="7" spans="1:13" ht="15.75" thickBot="1" x14ac:dyDescent="0.3">
      <c r="A7" s="63"/>
      <c r="B7" s="27" t="s">
        <v>345</v>
      </c>
      <c r="C7" s="26">
        <v>1.0825510204081632</v>
      </c>
      <c r="D7" s="26">
        <v>1.5535714285714284</v>
      </c>
      <c r="E7" s="26">
        <v>1.0120408163265304</v>
      </c>
      <c r="F7" s="26">
        <v>1.0047704081632653</v>
      </c>
      <c r="G7" s="26">
        <v>1.2116326530612258</v>
      </c>
      <c r="H7" s="26">
        <v>0.74428571428571444</v>
      </c>
      <c r="I7" s="26">
        <v>0.83566326530612278</v>
      </c>
      <c r="J7" s="26">
        <v>1.945408163265306</v>
      </c>
      <c r="K7" s="26">
        <v>1.0293877551020418</v>
      </c>
      <c r="L7" s="26">
        <v>1.1891326530612252</v>
      </c>
      <c r="M7" s="26">
        <v>1.7447959183673472</v>
      </c>
    </row>
    <row r="8" spans="1:13" ht="15.75" thickTop="1" x14ac:dyDescent="0.25">
      <c r="A8" s="60" t="s">
        <v>347</v>
      </c>
      <c r="B8" s="25" t="s">
        <v>346</v>
      </c>
      <c r="C8" s="24">
        <v>19.574664259912371</v>
      </c>
      <c r="D8" s="24">
        <v>24.131211474806314</v>
      </c>
      <c r="E8" s="24">
        <v>26.286150824060535</v>
      </c>
      <c r="F8" s="24">
        <v>18.936093211907544</v>
      </c>
      <c r="G8" s="24">
        <v>23.056819881283623</v>
      </c>
      <c r="H8" s="24">
        <v>21.262023345569876</v>
      </c>
      <c r="I8" s="24">
        <v>19.916506491824101</v>
      </c>
      <c r="J8" s="24">
        <v>26.159394807045626</v>
      </c>
      <c r="K8" s="24">
        <v>18.312967189714552</v>
      </c>
      <c r="L8" s="24">
        <v>24.688304477636649</v>
      </c>
      <c r="M8" s="24">
        <v>26.762140078785034</v>
      </c>
    </row>
    <row r="9" spans="1:13" x14ac:dyDescent="0.25">
      <c r="A9" s="59"/>
      <c r="B9" s="23" t="s">
        <v>345</v>
      </c>
      <c r="C9" s="22">
        <v>1.1177883472057071</v>
      </c>
      <c r="D9" s="22">
        <v>1.9326542475888464</v>
      </c>
      <c r="E9" s="22">
        <v>1.4857709076496237</v>
      </c>
      <c r="F9" s="22">
        <v>0.95542079534945168</v>
      </c>
      <c r="G9" s="22">
        <v>1.3257973312194469</v>
      </c>
      <c r="H9" s="22">
        <v>0.99544986127625734</v>
      </c>
      <c r="I9" s="22">
        <v>0.79013608138459324</v>
      </c>
      <c r="J9" s="22">
        <v>1.983884264764169</v>
      </c>
      <c r="K9" s="22">
        <v>0.93884264764169689</v>
      </c>
      <c r="L9" s="22">
        <v>1.4411969877130384</v>
      </c>
      <c r="M9" s="22">
        <v>2.3134363852556454</v>
      </c>
    </row>
  </sheetData>
  <mergeCells count="4">
    <mergeCell ref="A2:A3"/>
    <mergeCell ref="A4:A5"/>
    <mergeCell ref="A6:A7"/>
    <mergeCell ref="A8:A9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topLeftCell="A63" zoomScale="115" zoomScaleNormal="115" workbookViewId="0">
      <selection activeCell="F1" sqref="F1:F1048576"/>
    </sheetView>
  </sheetViews>
  <sheetFormatPr defaultRowHeight="15" x14ac:dyDescent="0.25"/>
  <sheetData>
    <row r="1" spans="1:15" x14ac:dyDescent="0.25">
      <c r="I1">
        <v>20170516</v>
      </c>
    </row>
    <row r="2" spans="1:15" x14ac:dyDescent="0.25">
      <c r="A2" t="s">
        <v>169</v>
      </c>
      <c r="B2" t="s">
        <v>170</v>
      </c>
      <c r="C2" t="s">
        <v>171</v>
      </c>
      <c r="D2" t="s">
        <v>172</v>
      </c>
      <c r="E2" t="s">
        <v>173</v>
      </c>
      <c r="F2" t="s">
        <v>174</v>
      </c>
      <c r="I2" t="s">
        <v>178</v>
      </c>
      <c r="J2" t="s">
        <v>179</v>
      </c>
      <c r="K2" t="s">
        <v>180</v>
      </c>
      <c r="L2" t="s">
        <v>351</v>
      </c>
      <c r="M2" t="s">
        <v>181</v>
      </c>
      <c r="N2" t="s">
        <v>182</v>
      </c>
      <c r="O2" t="s">
        <v>183</v>
      </c>
    </row>
    <row r="3" spans="1:15" x14ac:dyDescent="0.25">
      <c r="A3" t="s">
        <v>12</v>
      </c>
      <c r="B3" t="s">
        <v>13</v>
      </c>
      <c r="C3" t="s">
        <v>175</v>
      </c>
      <c r="D3" t="s">
        <v>13</v>
      </c>
      <c r="E3">
        <v>926.49800000000005</v>
      </c>
      <c r="F3" t="s">
        <v>14</v>
      </c>
    </row>
    <row r="4" spans="1:15" x14ac:dyDescent="0.25">
      <c r="A4" t="s">
        <v>15</v>
      </c>
      <c r="B4" t="s">
        <v>16</v>
      </c>
      <c r="C4" t="s">
        <v>175</v>
      </c>
      <c r="D4" t="s">
        <v>16</v>
      </c>
      <c r="E4">
        <v>926.49800000000005</v>
      </c>
      <c r="F4" t="s">
        <v>14</v>
      </c>
    </row>
    <row r="5" spans="1:15" x14ac:dyDescent="0.25">
      <c r="A5" t="s">
        <v>17</v>
      </c>
      <c r="B5">
        <v>2094</v>
      </c>
      <c r="C5" t="s">
        <v>175</v>
      </c>
      <c r="D5" t="s">
        <v>176</v>
      </c>
      <c r="E5">
        <v>926.49800000000005</v>
      </c>
      <c r="F5">
        <v>19.78</v>
      </c>
    </row>
    <row r="6" spans="1:15" x14ac:dyDescent="0.25">
      <c r="A6" t="s">
        <v>18</v>
      </c>
      <c r="B6">
        <v>2903</v>
      </c>
      <c r="C6" t="s">
        <v>175</v>
      </c>
      <c r="D6" t="s">
        <v>176</v>
      </c>
      <c r="E6">
        <v>926.49800000000005</v>
      </c>
      <c r="F6">
        <v>22.02</v>
      </c>
      <c r="I6" t="s">
        <v>184</v>
      </c>
      <c r="J6">
        <v>2903</v>
      </c>
      <c r="K6" t="s">
        <v>352</v>
      </c>
      <c r="L6" t="s">
        <v>5</v>
      </c>
      <c r="M6" t="s">
        <v>190</v>
      </c>
      <c r="N6">
        <v>941.07799999999997</v>
      </c>
      <c r="O6">
        <v>22.72</v>
      </c>
    </row>
    <row r="7" spans="1:15" x14ac:dyDescent="0.25">
      <c r="A7" t="s">
        <v>19</v>
      </c>
      <c r="B7">
        <v>2838</v>
      </c>
      <c r="C7" t="s">
        <v>175</v>
      </c>
      <c r="D7" t="s">
        <v>176</v>
      </c>
      <c r="E7">
        <v>926.49800000000005</v>
      </c>
      <c r="F7">
        <v>19.09</v>
      </c>
    </row>
    <row r="8" spans="1:15" x14ac:dyDescent="0.25">
      <c r="A8" t="s">
        <v>20</v>
      </c>
      <c r="B8">
        <v>4115</v>
      </c>
      <c r="C8" t="s">
        <v>175</v>
      </c>
      <c r="D8" t="s">
        <v>176</v>
      </c>
      <c r="E8">
        <v>926.49800000000005</v>
      </c>
      <c r="F8">
        <v>17.43</v>
      </c>
    </row>
    <row r="9" spans="1:15" x14ac:dyDescent="0.25">
      <c r="A9" t="s">
        <v>21</v>
      </c>
      <c r="B9">
        <v>4195</v>
      </c>
      <c r="C9" t="s">
        <v>175</v>
      </c>
      <c r="D9" t="s">
        <v>176</v>
      </c>
      <c r="E9">
        <v>926.49800000000005</v>
      </c>
      <c r="F9">
        <v>21.01</v>
      </c>
      <c r="I9" t="s">
        <v>187</v>
      </c>
      <c r="J9">
        <v>4195</v>
      </c>
      <c r="K9" t="s">
        <v>352</v>
      </c>
      <c r="L9" t="s">
        <v>5</v>
      </c>
      <c r="M9" t="s">
        <v>190</v>
      </c>
      <c r="N9">
        <v>941.07799999999997</v>
      </c>
      <c r="O9">
        <v>21.92</v>
      </c>
    </row>
    <row r="10" spans="1:15" x14ac:dyDescent="0.25">
      <c r="A10" t="s">
        <v>22</v>
      </c>
      <c r="B10">
        <v>4221</v>
      </c>
      <c r="C10" t="s">
        <v>175</v>
      </c>
      <c r="D10" t="s">
        <v>176</v>
      </c>
      <c r="E10">
        <v>926.49800000000005</v>
      </c>
      <c r="F10">
        <v>18.97</v>
      </c>
    </row>
    <row r="11" spans="1:15" x14ac:dyDescent="0.25">
      <c r="A11" t="s">
        <v>23</v>
      </c>
      <c r="B11">
        <v>4223</v>
      </c>
      <c r="C11" t="s">
        <v>175</v>
      </c>
      <c r="D11" t="s">
        <v>176</v>
      </c>
      <c r="E11">
        <v>926.49800000000005</v>
      </c>
      <c r="F11">
        <v>22.24</v>
      </c>
      <c r="I11" t="s">
        <v>189</v>
      </c>
      <c r="J11">
        <v>4223</v>
      </c>
      <c r="K11" t="s">
        <v>352</v>
      </c>
      <c r="L11" t="s">
        <v>5</v>
      </c>
      <c r="M11" t="s">
        <v>190</v>
      </c>
      <c r="N11">
        <v>941.07799999999997</v>
      </c>
      <c r="O11">
        <v>23.07</v>
      </c>
    </row>
    <row r="12" spans="1:15" x14ac:dyDescent="0.25">
      <c r="A12" t="s">
        <v>24</v>
      </c>
      <c r="B12">
        <v>4225</v>
      </c>
      <c r="C12" t="s">
        <v>175</v>
      </c>
      <c r="D12" t="s">
        <v>176</v>
      </c>
      <c r="E12">
        <v>926.49800000000005</v>
      </c>
      <c r="F12">
        <v>19.53</v>
      </c>
    </row>
    <row r="13" spans="1:15" x14ac:dyDescent="0.25">
      <c r="A13" t="s">
        <v>25</v>
      </c>
      <c r="B13">
        <v>4290</v>
      </c>
      <c r="C13" t="s">
        <v>175</v>
      </c>
      <c r="D13" t="s">
        <v>176</v>
      </c>
      <c r="E13">
        <v>926.49800000000005</v>
      </c>
      <c r="F13">
        <v>20.29</v>
      </c>
    </row>
    <row r="14" spans="1:15" x14ac:dyDescent="0.25">
      <c r="A14" t="s">
        <v>26</v>
      </c>
      <c r="B14">
        <v>4382</v>
      </c>
      <c r="C14" t="s">
        <v>175</v>
      </c>
      <c r="D14" t="s">
        <v>176</v>
      </c>
      <c r="E14">
        <v>926.49800000000005</v>
      </c>
      <c r="F14">
        <v>33</v>
      </c>
    </row>
    <row r="15" spans="1:15" x14ac:dyDescent="0.25">
      <c r="A15" t="s">
        <v>27</v>
      </c>
      <c r="B15">
        <v>4485</v>
      </c>
      <c r="C15" t="s">
        <v>175</v>
      </c>
      <c r="D15" t="s">
        <v>176</v>
      </c>
      <c r="E15">
        <v>926.49800000000005</v>
      </c>
      <c r="F15">
        <v>22.71</v>
      </c>
    </row>
    <row r="16" spans="1:15" x14ac:dyDescent="0.25">
      <c r="A16" t="s">
        <v>28</v>
      </c>
      <c r="B16">
        <v>4554</v>
      </c>
      <c r="C16" t="s">
        <v>175</v>
      </c>
      <c r="D16" t="s">
        <v>176</v>
      </c>
      <c r="E16">
        <v>926.49800000000005</v>
      </c>
      <c r="F16">
        <v>30.36</v>
      </c>
    </row>
    <row r="17" spans="1:15" x14ac:dyDescent="0.25">
      <c r="A17" t="s">
        <v>29</v>
      </c>
      <c r="B17">
        <v>4765</v>
      </c>
      <c r="C17" t="s">
        <v>175</v>
      </c>
      <c r="D17" t="s">
        <v>176</v>
      </c>
      <c r="E17">
        <v>926.49800000000005</v>
      </c>
      <c r="F17">
        <v>19.739999999999998</v>
      </c>
    </row>
    <row r="18" spans="1:15" x14ac:dyDescent="0.25">
      <c r="A18" t="s">
        <v>30</v>
      </c>
      <c r="B18">
        <v>4803</v>
      </c>
      <c r="C18" t="s">
        <v>175</v>
      </c>
      <c r="D18" t="s">
        <v>176</v>
      </c>
      <c r="E18">
        <v>926.49800000000005</v>
      </c>
      <c r="F18">
        <v>18.77</v>
      </c>
    </row>
    <row r="19" spans="1:15" x14ac:dyDescent="0.25">
      <c r="A19" t="s">
        <v>31</v>
      </c>
      <c r="B19">
        <v>4814</v>
      </c>
      <c r="C19" t="s">
        <v>175</v>
      </c>
      <c r="D19" t="s">
        <v>176</v>
      </c>
      <c r="E19">
        <v>926.49800000000005</v>
      </c>
      <c r="F19">
        <v>18.440000000000001</v>
      </c>
    </row>
    <row r="20" spans="1:15" x14ac:dyDescent="0.25">
      <c r="A20" t="s">
        <v>32</v>
      </c>
      <c r="B20" t="s">
        <v>33</v>
      </c>
      <c r="C20" t="s">
        <v>175</v>
      </c>
      <c r="D20" t="s">
        <v>176</v>
      </c>
      <c r="E20">
        <v>926.49800000000005</v>
      </c>
      <c r="F20">
        <v>19.77</v>
      </c>
    </row>
    <row r="21" spans="1:15" x14ac:dyDescent="0.25">
      <c r="A21" t="s">
        <v>34</v>
      </c>
      <c r="B21" t="s">
        <v>35</v>
      </c>
      <c r="C21" t="s">
        <v>175</v>
      </c>
      <c r="D21" t="s">
        <v>176</v>
      </c>
      <c r="E21">
        <v>926.49800000000005</v>
      </c>
      <c r="F21">
        <v>19.93</v>
      </c>
    </row>
    <row r="22" spans="1:15" x14ac:dyDescent="0.25">
      <c r="A22" t="s">
        <v>36</v>
      </c>
      <c r="B22" t="s">
        <v>37</v>
      </c>
      <c r="C22" t="s">
        <v>175</v>
      </c>
      <c r="D22" t="s">
        <v>176</v>
      </c>
      <c r="E22">
        <v>926.49800000000005</v>
      </c>
      <c r="F22">
        <v>17.61</v>
      </c>
    </row>
    <row r="23" spans="1:15" x14ac:dyDescent="0.25">
      <c r="A23" t="s">
        <v>38</v>
      </c>
      <c r="B23" t="s">
        <v>39</v>
      </c>
      <c r="C23" t="s">
        <v>175</v>
      </c>
      <c r="D23" t="s">
        <v>176</v>
      </c>
      <c r="E23">
        <v>926.49800000000005</v>
      </c>
      <c r="F23">
        <v>17.489999999999998</v>
      </c>
    </row>
    <row r="24" spans="1:15" x14ac:dyDescent="0.25">
      <c r="A24" t="s">
        <v>40</v>
      </c>
      <c r="B24" t="s">
        <v>41</v>
      </c>
      <c r="C24" t="s">
        <v>175</v>
      </c>
      <c r="D24" t="s">
        <v>176</v>
      </c>
      <c r="E24">
        <v>926.49800000000005</v>
      </c>
      <c r="F24">
        <v>18.989999999999998</v>
      </c>
    </row>
    <row r="25" spans="1:15" x14ac:dyDescent="0.25">
      <c r="A25" t="s">
        <v>42</v>
      </c>
      <c r="B25" t="s">
        <v>43</v>
      </c>
      <c r="C25" t="s">
        <v>175</v>
      </c>
      <c r="D25" t="s">
        <v>176</v>
      </c>
      <c r="E25">
        <v>926.49800000000005</v>
      </c>
      <c r="F25">
        <v>19.260000000000002</v>
      </c>
      <c r="I25" t="s">
        <v>191</v>
      </c>
      <c r="J25" t="s">
        <v>216</v>
      </c>
      <c r="K25" t="s">
        <v>352</v>
      </c>
      <c r="L25" t="s">
        <v>5</v>
      </c>
      <c r="M25" t="s">
        <v>190</v>
      </c>
      <c r="N25">
        <v>941.07799999999997</v>
      </c>
      <c r="O25">
        <v>19.78</v>
      </c>
    </row>
    <row r="26" spans="1:15" x14ac:dyDescent="0.25">
      <c r="A26" t="s">
        <v>44</v>
      </c>
      <c r="B26" t="s">
        <v>45</v>
      </c>
      <c r="C26" t="s">
        <v>175</v>
      </c>
      <c r="D26" t="s">
        <v>176</v>
      </c>
      <c r="E26">
        <v>926.49800000000005</v>
      </c>
      <c r="F26">
        <v>19.04</v>
      </c>
    </row>
    <row r="27" spans="1:15" x14ac:dyDescent="0.25">
      <c r="A27" t="s">
        <v>46</v>
      </c>
      <c r="B27" t="s">
        <v>47</v>
      </c>
      <c r="C27" t="s">
        <v>175</v>
      </c>
      <c r="D27" t="s">
        <v>176</v>
      </c>
      <c r="E27">
        <v>926.49800000000005</v>
      </c>
      <c r="F27">
        <v>20.93</v>
      </c>
      <c r="I27" t="s">
        <v>192</v>
      </c>
      <c r="J27" t="s">
        <v>220</v>
      </c>
      <c r="K27" t="s">
        <v>352</v>
      </c>
      <c r="L27" t="s">
        <v>5</v>
      </c>
      <c r="M27" t="s">
        <v>190</v>
      </c>
      <c r="N27">
        <v>941.07799999999997</v>
      </c>
      <c r="O27">
        <v>21.55</v>
      </c>
    </row>
    <row r="28" spans="1:15" x14ac:dyDescent="0.25">
      <c r="A28" t="s">
        <v>48</v>
      </c>
      <c r="B28" t="s">
        <v>49</v>
      </c>
      <c r="C28" t="s">
        <v>175</v>
      </c>
      <c r="D28" t="s">
        <v>176</v>
      </c>
      <c r="E28">
        <v>926.49800000000005</v>
      </c>
      <c r="F28">
        <v>18.5</v>
      </c>
      <c r="I28" t="s">
        <v>193</v>
      </c>
      <c r="J28" t="s">
        <v>222</v>
      </c>
      <c r="K28" t="s">
        <v>352</v>
      </c>
      <c r="L28" t="s">
        <v>5</v>
      </c>
      <c r="M28" t="s">
        <v>190</v>
      </c>
      <c r="N28">
        <v>941.07799999999997</v>
      </c>
      <c r="O28">
        <v>18.989999999999998</v>
      </c>
    </row>
    <row r="29" spans="1:15" x14ac:dyDescent="0.25">
      <c r="A29" t="s">
        <v>50</v>
      </c>
      <c r="B29" t="s">
        <v>51</v>
      </c>
      <c r="C29" t="s">
        <v>175</v>
      </c>
      <c r="D29" t="s">
        <v>176</v>
      </c>
      <c r="E29">
        <v>926.49800000000005</v>
      </c>
      <c r="F29">
        <v>18.27</v>
      </c>
    </row>
    <row r="30" spans="1:15" x14ac:dyDescent="0.25">
      <c r="A30" t="s">
        <v>52</v>
      </c>
      <c r="B30" t="s">
        <v>53</v>
      </c>
      <c r="C30" t="s">
        <v>175</v>
      </c>
      <c r="D30" t="s">
        <v>176</v>
      </c>
      <c r="E30">
        <v>926.49800000000005</v>
      </c>
      <c r="F30">
        <v>19.239999999999998</v>
      </c>
      <c r="I30" t="s">
        <v>194</v>
      </c>
      <c r="J30" t="s">
        <v>226</v>
      </c>
      <c r="K30" t="s">
        <v>352</v>
      </c>
      <c r="L30" t="s">
        <v>5</v>
      </c>
      <c r="M30" t="s">
        <v>190</v>
      </c>
      <c r="N30">
        <v>941.07799999999997</v>
      </c>
      <c r="O30">
        <v>19.89</v>
      </c>
    </row>
    <row r="31" spans="1:15" x14ac:dyDescent="0.25">
      <c r="A31" t="s">
        <v>54</v>
      </c>
      <c r="B31" t="s">
        <v>55</v>
      </c>
      <c r="C31" t="s">
        <v>175</v>
      </c>
      <c r="D31" t="s">
        <v>176</v>
      </c>
      <c r="E31">
        <v>926.49800000000005</v>
      </c>
      <c r="F31">
        <v>18.93</v>
      </c>
    </row>
    <row r="32" spans="1:15" x14ac:dyDescent="0.25">
      <c r="A32" t="s">
        <v>56</v>
      </c>
      <c r="B32" t="s">
        <v>57</v>
      </c>
      <c r="C32" t="s">
        <v>175</v>
      </c>
      <c r="D32" t="s">
        <v>176</v>
      </c>
      <c r="E32">
        <v>926.49800000000005</v>
      </c>
      <c r="F32">
        <v>17.690000000000001</v>
      </c>
    </row>
    <row r="33" spans="1:15" x14ac:dyDescent="0.25">
      <c r="A33" t="s">
        <v>58</v>
      </c>
      <c r="B33" t="s">
        <v>59</v>
      </c>
      <c r="C33" t="s">
        <v>175</v>
      </c>
      <c r="D33" t="s">
        <v>176</v>
      </c>
      <c r="E33">
        <v>926.49800000000005</v>
      </c>
      <c r="F33">
        <v>18.059999999999999</v>
      </c>
    </row>
    <row r="34" spans="1:15" x14ac:dyDescent="0.25">
      <c r="A34" t="s">
        <v>60</v>
      </c>
      <c r="B34" t="s">
        <v>61</v>
      </c>
      <c r="C34" t="s">
        <v>175</v>
      </c>
      <c r="D34" t="s">
        <v>176</v>
      </c>
      <c r="E34">
        <v>926.49800000000005</v>
      </c>
      <c r="F34">
        <v>22.52</v>
      </c>
      <c r="I34" t="s">
        <v>195</v>
      </c>
      <c r="J34" t="s">
        <v>234</v>
      </c>
      <c r="K34" t="s">
        <v>352</v>
      </c>
      <c r="L34" t="s">
        <v>5</v>
      </c>
      <c r="M34" t="s">
        <v>190</v>
      </c>
      <c r="N34">
        <v>941.07799999999997</v>
      </c>
      <c r="O34">
        <v>23.26</v>
      </c>
    </row>
    <row r="35" spans="1:15" x14ac:dyDescent="0.25">
      <c r="A35" t="s">
        <v>62</v>
      </c>
      <c r="B35" t="s">
        <v>63</v>
      </c>
      <c r="C35" t="s">
        <v>175</v>
      </c>
      <c r="D35" t="s">
        <v>176</v>
      </c>
      <c r="E35">
        <v>926.49800000000005</v>
      </c>
      <c r="F35">
        <v>18.87</v>
      </c>
    </row>
    <row r="36" spans="1:15" x14ac:dyDescent="0.25">
      <c r="A36" t="s">
        <v>64</v>
      </c>
      <c r="B36" t="s">
        <v>65</v>
      </c>
      <c r="C36" t="s">
        <v>175</v>
      </c>
      <c r="D36" t="s">
        <v>176</v>
      </c>
      <c r="E36">
        <v>926.49800000000005</v>
      </c>
      <c r="F36">
        <v>18.43</v>
      </c>
    </row>
    <row r="37" spans="1:15" x14ac:dyDescent="0.25">
      <c r="A37" t="s">
        <v>66</v>
      </c>
      <c r="B37" t="s">
        <v>67</v>
      </c>
      <c r="C37" t="s">
        <v>175</v>
      </c>
      <c r="D37" t="s">
        <v>176</v>
      </c>
      <c r="E37">
        <v>926.49800000000005</v>
      </c>
      <c r="F37">
        <v>18.739999999999998</v>
      </c>
    </row>
    <row r="38" spans="1:15" x14ac:dyDescent="0.25">
      <c r="A38" t="s">
        <v>68</v>
      </c>
      <c r="B38" t="s">
        <v>69</v>
      </c>
      <c r="C38" t="s">
        <v>175</v>
      </c>
      <c r="D38" t="s">
        <v>176</v>
      </c>
      <c r="E38">
        <v>926.49800000000005</v>
      </c>
      <c r="F38">
        <v>21.9</v>
      </c>
      <c r="I38" t="s">
        <v>196</v>
      </c>
      <c r="J38" t="s">
        <v>242</v>
      </c>
      <c r="K38" t="s">
        <v>352</v>
      </c>
      <c r="L38" t="s">
        <v>5</v>
      </c>
      <c r="M38" t="s">
        <v>190</v>
      </c>
      <c r="N38">
        <v>941.07799999999997</v>
      </c>
      <c r="O38">
        <v>22.7</v>
      </c>
    </row>
    <row r="39" spans="1:15" x14ac:dyDescent="0.25">
      <c r="A39" t="s">
        <v>70</v>
      </c>
      <c r="B39" t="s">
        <v>71</v>
      </c>
      <c r="C39" t="s">
        <v>175</v>
      </c>
      <c r="D39" t="s">
        <v>176</v>
      </c>
      <c r="E39">
        <v>926.49800000000005</v>
      </c>
      <c r="F39">
        <v>19.63</v>
      </c>
    </row>
    <row r="40" spans="1:15" x14ac:dyDescent="0.25">
      <c r="A40" t="s">
        <v>72</v>
      </c>
      <c r="B40" t="s">
        <v>73</v>
      </c>
      <c r="C40" t="s">
        <v>175</v>
      </c>
      <c r="D40" t="s">
        <v>176</v>
      </c>
      <c r="E40">
        <v>926.49800000000005</v>
      </c>
      <c r="F40">
        <v>18.72</v>
      </c>
    </row>
    <row r="41" spans="1:15" x14ac:dyDescent="0.25">
      <c r="A41" t="s">
        <v>74</v>
      </c>
      <c r="B41" t="s">
        <v>75</v>
      </c>
      <c r="C41" t="s">
        <v>175</v>
      </c>
      <c r="D41" t="s">
        <v>176</v>
      </c>
      <c r="E41">
        <v>926.49800000000005</v>
      </c>
      <c r="F41">
        <v>18.690000000000001</v>
      </c>
    </row>
    <row r="42" spans="1:15" x14ac:dyDescent="0.25">
      <c r="A42" t="s">
        <v>76</v>
      </c>
      <c r="B42" t="s">
        <v>77</v>
      </c>
      <c r="C42" t="s">
        <v>175</v>
      </c>
      <c r="D42" t="s">
        <v>176</v>
      </c>
      <c r="E42">
        <v>926.49800000000005</v>
      </c>
      <c r="F42">
        <v>17.079999999999998</v>
      </c>
      <c r="I42" t="s">
        <v>197</v>
      </c>
      <c r="J42" t="s">
        <v>250</v>
      </c>
      <c r="K42" t="s">
        <v>352</v>
      </c>
      <c r="L42" t="s">
        <v>5</v>
      </c>
      <c r="M42" t="s">
        <v>190</v>
      </c>
      <c r="N42">
        <v>941.07799999999997</v>
      </c>
      <c r="O42">
        <v>17.850000000000001</v>
      </c>
    </row>
    <row r="43" spans="1:15" x14ac:dyDescent="0.25">
      <c r="A43" t="s">
        <v>78</v>
      </c>
      <c r="B43" t="s">
        <v>79</v>
      </c>
      <c r="C43" t="s">
        <v>175</v>
      </c>
      <c r="D43" t="s">
        <v>176</v>
      </c>
      <c r="E43">
        <v>926.49800000000005</v>
      </c>
      <c r="F43">
        <v>20.83</v>
      </c>
      <c r="I43" t="s">
        <v>198</v>
      </c>
      <c r="J43" t="s">
        <v>252</v>
      </c>
      <c r="K43" t="s">
        <v>352</v>
      </c>
      <c r="L43" t="s">
        <v>5</v>
      </c>
      <c r="M43" t="s">
        <v>190</v>
      </c>
      <c r="N43">
        <v>941.07799999999997</v>
      </c>
      <c r="O43">
        <v>21.41</v>
      </c>
    </row>
    <row r="44" spans="1:15" x14ac:dyDescent="0.25">
      <c r="A44" t="s">
        <v>80</v>
      </c>
      <c r="B44" t="s">
        <v>81</v>
      </c>
      <c r="C44" t="s">
        <v>175</v>
      </c>
      <c r="D44" t="s">
        <v>176</v>
      </c>
      <c r="E44">
        <v>926.49800000000005</v>
      </c>
      <c r="F44">
        <v>19.309999999999999</v>
      </c>
      <c r="I44" t="s">
        <v>199</v>
      </c>
      <c r="J44" t="s">
        <v>254</v>
      </c>
      <c r="K44" t="s">
        <v>352</v>
      </c>
      <c r="L44" t="s">
        <v>5</v>
      </c>
      <c r="M44" t="s">
        <v>190</v>
      </c>
      <c r="N44">
        <v>941.07799999999997</v>
      </c>
      <c r="O44">
        <v>19.829999999999998</v>
      </c>
    </row>
    <row r="45" spans="1:15" x14ac:dyDescent="0.25">
      <c r="A45" t="s">
        <v>82</v>
      </c>
      <c r="B45" t="s">
        <v>83</v>
      </c>
      <c r="C45" t="s">
        <v>175</v>
      </c>
      <c r="D45" t="s">
        <v>176</v>
      </c>
      <c r="E45">
        <v>926.49800000000005</v>
      </c>
      <c r="F45">
        <v>18.53</v>
      </c>
    </row>
    <row r="46" spans="1:15" x14ac:dyDescent="0.25">
      <c r="A46" t="s">
        <v>84</v>
      </c>
      <c r="B46" t="s">
        <v>85</v>
      </c>
      <c r="C46" t="s">
        <v>175</v>
      </c>
      <c r="D46" t="s">
        <v>176</v>
      </c>
      <c r="E46">
        <v>926.49800000000005</v>
      </c>
      <c r="F46">
        <v>18.21</v>
      </c>
    </row>
    <row r="47" spans="1:15" x14ac:dyDescent="0.25">
      <c r="A47" t="s">
        <v>86</v>
      </c>
      <c r="B47" t="s">
        <v>87</v>
      </c>
      <c r="C47" t="s">
        <v>175</v>
      </c>
      <c r="D47" t="s">
        <v>176</v>
      </c>
      <c r="E47">
        <v>926.49800000000005</v>
      </c>
      <c r="F47">
        <v>18.989999999999998</v>
      </c>
    </row>
    <row r="48" spans="1:15" x14ac:dyDescent="0.25">
      <c r="A48" t="s">
        <v>88</v>
      </c>
      <c r="B48" t="s">
        <v>89</v>
      </c>
      <c r="C48" t="s">
        <v>175</v>
      </c>
      <c r="D48" t="s">
        <v>176</v>
      </c>
      <c r="E48">
        <v>926.49800000000005</v>
      </c>
      <c r="F48">
        <v>20.84</v>
      </c>
      <c r="I48" t="s">
        <v>200</v>
      </c>
      <c r="J48" t="s">
        <v>262</v>
      </c>
      <c r="K48" t="s">
        <v>352</v>
      </c>
      <c r="L48" t="s">
        <v>5</v>
      </c>
      <c r="M48" t="s">
        <v>190</v>
      </c>
      <c r="N48">
        <v>941.07799999999997</v>
      </c>
      <c r="O48">
        <v>21.84</v>
      </c>
    </row>
    <row r="49" spans="1:15" x14ac:dyDescent="0.25">
      <c r="A49" t="s">
        <v>90</v>
      </c>
      <c r="B49" t="s">
        <v>91</v>
      </c>
      <c r="C49" t="s">
        <v>175</v>
      </c>
      <c r="D49" t="s">
        <v>176</v>
      </c>
      <c r="E49">
        <v>926.49800000000005</v>
      </c>
      <c r="F49">
        <v>17.98</v>
      </c>
    </row>
    <row r="50" spans="1:15" x14ac:dyDescent="0.25">
      <c r="A50" t="s">
        <v>92</v>
      </c>
      <c r="B50" t="s">
        <v>93</v>
      </c>
      <c r="C50" t="s">
        <v>175</v>
      </c>
      <c r="D50" t="s">
        <v>176</v>
      </c>
      <c r="E50">
        <v>926.49800000000005</v>
      </c>
      <c r="F50">
        <v>19.18</v>
      </c>
    </row>
    <row r="51" spans="1:15" x14ac:dyDescent="0.25">
      <c r="A51" t="s">
        <v>94</v>
      </c>
      <c r="B51" t="s">
        <v>95</v>
      </c>
      <c r="C51" t="s">
        <v>175</v>
      </c>
      <c r="D51" t="s">
        <v>176</v>
      </c>
      <c r="E51">
        <v>926.49800000000005</v>
      </c>
      <c r="F51">
        <v>19.559999999999999</v>
      </c>
    </row>
    <row r="52" spans="1:15" x14ac:dyDescent="0.25">
      <c r="A52" t="s">
        <v>96</v>
      </c>
      <c r="B52" t="s">
        <v>97</v>
      </c>
      <c r="C52" t="s">
        <v>175</v>
      </c>
      <c r="D52" t="s">
        <v>176</v>
      </c>
      <c r="E52">
        <v>926.49800000000005</v>
      </c>
      <c r="F52">
        <v>17.399999999999999</v>
      </c>
    </row>
    <row r="53" spans="1:15" x14ac:dyDescent="0.25">
      <c r="A53" t="s">
        <v>98</v>
      </c>
      <c r="B53" t="s">
        <v>99</v>
      </c>
      <c r="C53" t="s">
        <v>175</v>
      </c>
      <c r="D53" t="s">
        <v>176</v>
      </c>
      <c r="E53">
        <v>926.49800000000005</v>
      </c>
      <c r="F53">
        <v>17.760000000000002</v>
      </c>
    </row>
    <row r="54" spans="1:15" x14ac:dyDescent="0.25">
      <c r="A54" t="s">
        <v>100</v>
      </c>
      <c r="B54" t="s">
        <v>101</v>
      </c>
      <c r="C54" t="s">
        <v>175</v>
      </c>
      <c r="D54" t="s">
        <v>176</v>
      </c>
      <c r="E54">
        <v>926.49800000000005</v>
      </c>
      <c r="F54">
        <v>18.399999999999999</v>
      </c>
    </row>
    <row r="55" spans="1:15" x14ac:dyDescent="0.25">
      <c r="A55" t="s">
        <v>102</v>
      </c>
      <c r="B55" t="s">
        <v>103</v>
      </c>
      <c r="C55" t="s">
        <v>175</v>
      </c>
      <c r="D55" t="s">
        <v>176</v>
      </c>
      <c r="E55">
        <v>926.49800000000005</v>
      </c>
      <c r="F55">
        <v>18.489999999999998</v>
      </c>
    </row>
    <row r="56" spans="1:15" x14ac:dyDescent="0.25">
      <c r="A56" t="s">
        <v>104</v>
      </c>
      <c r="B56" t="s">
        <v>105</v>
      </c>
      <c r="C56" t="s">
        <v>175</v>
      </c>
      <c r="D56" t="s">
        <v>176</v>
      </c>
      <c r="E56">
        <v>926.49800000000005</v>
      </c>
      <c r="F56">
        <v>19.36</v>
      </c>
      <c r="I56" t="s">
        <v>201</v>
      </c>
      <c r="J56" t="s">
        <v>278</v>
      </c>
      <c r="K56" t="s">
        <v>352</v>
      </c>
      <c r="L56" t="s">
        <v>5</v>
      </c>
      <c r="M56" t="s">
        <v>190</v>
      </c>
      <c r="N56">
        <v>941.07799999999997</v>
      </c>
      <c r="O56">
        <v>19.420000000000002</v>
      </c>
    </row>
    <row r="57" spans="1:15" x14ac:dyDescent="0.25">
      <c r="A57" t="s">
        <v>106</v>
      </c>
      <c r="B57" t="s">
        <v>107</v>
      </c>
      <c r="C57" t="s">
        <v>175</v>
      </c>
      <c r="D57" t="s">
        <v>176</v>
      </c>
      <c r="E57">
        <v>926.49800000000005</v>
      </c>
      <c r="F57">
        <v>18.03</v>
      </c>
    </row>
    <row r="58" spans="1:15" x14ac:dyDescent="0.25">
      <c r="A58" t="s">
        <v>108</v>
      </c>
      <c r="B58" t="s">
        <v>109</v>
      </c>
      <c r="C58" t="s">
        <v>175</v>
      </c>
      <c r="D58" t="s">
        <v>176</v>
      </c>
      <c r="E58">
        <v>926.49800000000005</v>
      </c>
      <c r="F58">
        <v>18.510000000000002</v>
      </c>
    </row>
    <row r="59" spans="1:15" x14ac:dyDescent="0.25">
      <c r="A59" t="s">
        <v>110</v>
      </c>
      <c r="B59" t="s">
        <v>111</v>
      </c>
      <c r="C59" t="s">
        <v>175</v>
      </c>
      <c r="D59" t="s">
        <v>176</v>
      </c>
      <c r="E59">
        <v>926.49800000000005</v>
      </c>
      <c r="F59">
        <v>18.940000000000001</v>
      </c>
    </row>
    <row r="60" spans="1:15" x14ac:dyDescent="0.25">
      <c r="A60" t="s">
        <v>112</v>
      </c>
      <c r="B60" t="s">
        <v>113</v>
      </c>
      <c r="C60" t="s">
        <v>175</v>
      </c>
      <c r="D60" t="s">
        <v>176</v>
      </c>
      <c r="E60">
        <v>926.49800000000005</v>
      </c>
      <c r="F60">
        <v>18.11</v>
      </c>
    </row>
    <row r="61" spans="1:15" x14ac:dyDescent="0.25">
      <c r="A61" t="s">
        <v>114</v>
      </c>
      <c r="B61" t="s">
        <v>115</v>
      </c>
      <c r="C61" t="s">
        <v>175</v>
      </c>
      <c r="D61" t="s">
        <v>176</v>
      </c>
      <c r="E61">
        <v>926.49800000000005</v>
      </c>
      <c r="F61">
        <v>18.829999999999998</v>
      </c>
    </row>
    <row r="62" spans="1:15" x14ac:dyDescent="0.25">
      <c r="A62" t="s">
        <v>116</v>
      </c>
      <c r="B62" t="s">
        <v>117</v>
      </c>
      <c r="C62" t="s">
        <v>175</v>
      </c>
      <c r="D62" t="s">
        <v>176</v>
      </c>
      <c r="E62">
        <v>926.49800000000005</v>
      </c>
      <c r="F62">
        <v>18.690000000000001</v>
      </c>
    </row>
    <row r="63" spans="1:15" x14ac:dyDescent="0.25">
      <c r="A63" t="s">
        <v>118</v>
      </c>
      <c r="B63" t="s">
        <v>119</v>
      </c>
      <c r="C63" t="s">
        <v>175</v>
      </c>
      <c r="D63" t="s">
        <v>176</v>
      </c>
      <c r="E63">
        <v>926.49800000000005</v>
      </c>
      <c r="F63">
        <v>20.05</v>
      </c>
    </row>
    <row r="64" spans="1:15" x14ac:dyDescent="0.25">
      <c r="A64" t="s">
        <v>120</v>
      </c>
      <c r="B64" t="s">
        <v>121</v>
      </c>
      <c r="C64" t="s">
        <v>175</v>
      </c>
      <c r="D64" t="s">
        <v>176</v>
      </c>
      <c r="E64">
        <v>926.49800000000005</v>
      </c>
      <c r="F64">
        <v>17.82</v>
      </c>
    </row>
    <row r="65" spans="1:15" x14ac:dyDescent="0.25">
      <c r="A65" t="s">
        <v>122</v>
      </c>
      <c r="B65" t="s">
        <v>123</v>
      </c>
      <c r="C65" t="s">
        <v>175</v>
      </c>
      <c r="D65" t="s">
        <v>176</v>
      </c>
      <c r="E65">
        <v>926.49800000000005</v>
      </c>
      <c r="F65">
        <v>18.03</v>
      </c>
    </row>
    <row r="66" spans="1:15" x14ac:dyDescent="0.25">
      <c r="A66" t="s">
        <v>124</v>
      </c>
      <c r="B66" t="s">
        <v>125</v>
      </c>
      <c r="C66" t="s">
        <v>175</v>
      </c>
      <c r="D66" t="s">
        <v>176</v>
      </c>
      <c r="E66">
        <v>926.49800000000005</v>
      </c>
      <c r="F66">
        <v>18.72</v>
      </c>
    </row>
    <row r="67" spans="1:15" x14ac:dyDescent="0.25">
      <c r="A67" t="s">
        <v>126</v>
      </c>
      <c r="B67">
        <v>4113</v>
      </c>
      <c r="C67" t="s">
        <v>175</v>
      </c>
      <c r="D67" t="s">
        <v>176</v>
      </c>
      <c r="E67">
        <v>926.49800000000005</v>
      </c>
      <c r="F67">
        <v>19.309999999999999</v>
      </c>
    </row>
    <row r="68" spans="1:15" x14ac:dyDescent="0.25">
      <c r="A68" t="s">
        <v>127</v>
      </c>
      <c r="B68">
        <v>4133</v>
      </c>
      <c r="C68" t="s">
        <v>175</v>
      </c>
      <c r="D68" t="s">
        <v>176</v>
      </c>
      <c r="E68">
        <v>926.49800000000005</v>
      </c>
      <c r="F68">
        <v>20.28</v>
      </c>
    </row>
    <row r="69" spans="1:15" x14ac:dyDescent="0.25">
      <c r="A69" t="s">
        <v>128</v>
      </c>
      <c r="B69">
        <v>4137</v>
      </c>
      <c r="C69" t="s">
        <v>175</v>
      </c>
      <c r="D69" t="s">
        <v>176</v>
      </c>
      <c r="E69">
        <v>926.49800000000005</v>
      </c>
      <c r="F69">
        <v>19.66</v>
      </c>
      <c r="I69" t="s">
        <v>202</v>
      </c>
      <c r="J69">
        <v>4137</v>
      </c>
      <c r="K69" t="s">
        <v>352</v>
      </c>
      <c r="L69" t="s">
        <v>5</v>
      </c>
      <c r="M69" t="s">
        <v>190</v>
      </c>
      <c r="N69">
        <v>941.07799999999997</v>
      </c>
      <c r="O69">
        <v>20.49</v>
      </c>
    </row>
    <row r="70" spans="1:15" x14ac:dyDescent="0.25">
      <c r="A70" t="s">
        <v>129</v>
      </c>
      <c r="B70">
        <v>4162</v>
      </c>
      <c r="C70" t="s">
        <v>175</v>
      </c>
      <c r="D70" t="s">
        <v>176</v>
      </c>
      <c r="E70">
        <v>926.49800000000005</v>
      </c>
      <c r="F70">
        <v>20.46</v>
      </c>
    </row>
    <row r="71" spans="1:15" x14ac:dyDescent="0.25">
      <c r="A71" t="s">
        <v>130</v>
      </c>
      <c r="B71">
        <v>4232</v>
      </c>
      <c r="C71" t="s">
        <v>175</v>
      </c>
      <c r="D71" t="s">
        <v>176</v>
      </c>
      <c r="E71">
        <v>926.49800000000005</v>
      </c>
      <c r="F71">
        <v>18.059999999999999</v>
      </c>
    </row>
    <row r="72" spans="1:15" x14ac:dyDescent="0.25">
      <c r="A72" t="s">
        <v>131</v>
      </c>
      <c r="B72">
        <v>4205</v>
      </c>
      <c r="C72" t="s">
        <v>175</v>
      </c>
      <c r="D72" t="s">
        <v>176</v>
      </c>
      <c r="E72">
        <v>926.49800000000005</v>
      </c>
      <c r="F72">
        <v>17.79</v>
      </c>
    </row>
    <row r="73" spans="1:15" x14ac:dyDescent="0.25">
      <c r="A73" t="s">
        <v>132</v>
      </c>
      <c r="B73">
        <v>4250</v>
      </c>
      <c r="C73" t="s">
        <v>175</v>
      </c>
      <c r="D73" t="s">
        <v>176</v>
      </c>
      <c r="E73">
        <v>926.49800000000005</v>
      </c>
      <c r="F73">
        <v>22.05</v>
      </c>
      <c r="I73" t="s">
        <v>203</v>
      </c>
      <c r="J73">
        <v>4250</v>
      </c>
      <c r="K73" t="s">
        <v>352</v>
      </c>
      <c r="L73" t="s">
        <v>5</v>
      </c>
      <c r="M73" t="s">
        <v>190</v>
      </c>
      <c r="N73">
        <v>941.07799999999997</v>
      </c>
      <c r="O73">
        <v>22.78</v>
      </c>
    </row>
    <row r="74" spans="1:15" x14ac:dyDescent="0.25">
      <c r="A74" t="s">
        <v>133</v>
      </c>
      <c r="B74">
        <v>4448</v>
      </c>
      <c r="C74" t="s">
        <v>175</v>
      </c>
      <c r="D74" t="s">
        <v>176</v>
      </c>
      <c r="E74">
        <v>926.49800000000005</v>
      </c>
      <c r="F74">
        <v>19.18</v>
      </c>
    </row>
    <row r="75" spans="1:15" x14ac:dyDescent="0.25">
      <c r="A75" t="s">
        <v>134</v>
      </c>
      <c r="B75">
        <v>4467</v>
      </c>
      <c r="C75" t="s">
        <v>175</v>
      </c>
      <c r="D75" t="s">
        <v>176</v>
      </c>
      <c r="E75">
        <v>926.49800000000005</v>
      </c>
      <c r="F75">
        <v>21.59</v>
      </c>
    </row>
    <row r="76" spans="1:15" x14ac:dyDescent="0.25">
      <c r="A76" t="s">
        <v>135</v>
      </c>
      <c r="B76">
        <v>4478</v>
      </c>
      <c r="C76" t="s">
        <v>175</v>
      </c>
      <c r="D76" t="s">
        <v>176</v>
      </c>
      <c r="E76">
        <v>926.49800000000005</v>
      </c>
      <c r="F76">
        <v>18.02</v>
      </c>
    </row>
    <row r="77" spans="1:15" x14ac:dyDescent="0.25">
      <c r="A77" t="s">
        <v>136</v>
      </c>
      <c r="B77">
        <v>4483</v>
      </c>
      <c r="C77" t="s">
        <v>175</v>
      </c>
      <c r="D77" t="s">
        <v>176</v>
      </c>
      <c r="E77">
        <v>926.49800000000005</v>
      </c>
      <c r="F77">
        <v>17.170000000000002</v>
      </c>
    </row>
    <row r="78" spans="1:15" x14ac:dyDescent="0.25">
      <c r="A78" t="s">
        <v>137</v>
      </c>
      <c r="B78">
        <v>4486</v>
      </c>
      <c r="C78" t="s">
        <v>175</v>
      </c>
      <c r="D78" t="s">
        <v>176</v>
      </c>
      <c r="E78">
        <v>926.49800000000005</v>
      </c>
      <c r="F78">
        <v>18.739999999999998</v>
      </c>
    </row>
    <row r="79" spans="1:15" x14ac:dyDescent="0.25">
      <c r="A79" t="s">
        <v>138</v>
      </c>
      <c r="B79">
        <v>4519</v>
      </c>
      <c r="C79" t="s">
        <v>175</v>
      </c>
      <c r="D79" t="s">
        <v>176</v>
      </c>
      <c r="E79">
        <v>926.49800000000005</v>
      </c>
      <c r="F79">
        <v>18.010000000000002</v>
      </c>
    </row>
    <row r="80" spans="1:15" x14ac:dyDescent="0.25">
      <c r="A80" t="s">
        <v>139</v>
      </c>
      <c r="B80">
        <v>4544</v>
      </c>
      <c r="C80" t="s">
        <v>175</v>
      </c>
      <c r="D80" t="s">
        <v>176</v>
      </c>
      <c r="E80">
        <v>926.49800000000005</v>
      </c>
      <c r="F80">
        <v>20.67</v>
      </c>
    </row>
    <row r="81" spans="1:15" x14ac:dyDescent="0.25">
      <c r="A81" t="s">
        <v>140</v>
      </c>
      <c r="B81">
        <v>4545</v>
      </c>
      <c r="C81" t="s">
        <v>175</v>
      </c>
      <c r="D81" t="s">
        <v>176</v>
      </c>
      <c r="E81">
        <v>926.49800000000005</v>
      </c>
      <c r="F81">
        <v>16.96</v>
      </c>
    </row>
    <row r="82" spans="1:15" x14ac:dyDescent="0.25">
      <c r="A82" t="s">
        <v>141</v>
      </c>
      <c r="B82">
        <v>4570</v>
      </c>
      <c r="C82" t="s">
        <v>175</v>
      </c>
      <c r="D82" t="s">
        <v>176</v>
      </c>
      <c r="E82">
        <v>926.49800000000005</v>
      </c>
      <c r="F82">
        <v>19.829999999999998</v>
      </c>
      <c r="I82" t="s">
        <v>204</v>
      </c>
      <c r="J82">
        <v>4570</v>
      </c>
      <c r="K82" t="s">
        <v>352</v>
      </c>
      <c r="L82" t="s">
        <v>5</v>
      </c>
      <c r="M82" t="s">
        <v>190</v>
      </c>
      <c r="N82">
        <v>941.07799999999997</v>
      </c>
      <c r="O82">
        <v>21.08</v>
      </c>
    </row>
    <row r="83" spans="1:15" x14ac:dyDescent="0.25">
      <c r="A83" t="s">
        <v>142</v>
      </c>
      <c r="B83">
        <v>4584</v>
      </c>
      <c r="C83" t="s">
        <v>175</v>
      </c>
      <c r="D83" t="s">
        <v>176</v>
      </c>
      <c r="E83">
        <v>926.49800000000005</v>
      </c>
      <c r="F83">
        <v>17.82</v>
      </c>
    </row>
    <row r="84" spans="1:15" x14ac:dyDescent="0.25">
      <c r="A84" t="s">
        <v>143</v>
      </c>
      <c r="B84">
        <v>4637</v>
      </c>
      <c r="C84" t="s">
        <v>175</v>
      </c>
      <c r="D84" t="s">
        <v>176</v>
      </c>
      <c r="E84">
        <v>926.49800000000005</v>
      </c>
      <c r="F84">
        <v>17.440000000000001</v>
      </c>
    </row>
    <row r="85" spans="1:15" x14ac:dyDescent="0.25">
      <c r="A85" t="s">
        <v>144</v>
      </c>
      <c r="B85">
        <v>4742</v>
      </c>
      <c r="C85" t="s">
        <v>175</v>
      </c>
      <c r="D85" t="s">
        <v>176</v>
      </c>
      <c r="E85">
        <v>926.49800000000005</v>
      </c>
      <c r="F85">
        <v>18.63</v>
      </c>
    </row>
    <row r="86" spans="1:15" x14ac:dyDescent="0.25">
      <c r="A86" t="s">
        <v>145</v>
      </c>
      <c r="B86">
        <v>4287</v>
      </c>
      <c r="C86" t="s">
        <v>175</v>
      </c>
      <c r="D86" t="s">
        <v>176</v>
      </c>
      <c r="E86">
        <v>926.49800000000005</v>
      </c>
      <c r="F86">
        <v>18.329999999999998</v>
      </c>
    </row>
    <row r="87" spans="1:15" x14ac:dyDescent="0.25">
      <c r="A87" t="s">
        <v>146</v>
      </c>
      <c r="B87">
        <v>4400</v>
      </c>
      <c r="C87" t="s">
        <v>175</v>
      </c>
      <c r="D87" t="s">
        <v>176</v>
      </c>
      <c r="E87">
        <v>926.49800000000005</v>
      </c>
      <c r="F87">
        <v>18.899999999999999</v>
      </c>
    </row>
    <row r="88" spans="1:15" x14ac:dyDescent="0.25">
      <c r="A88" t="s">
        <v>147</v>
      </c>
      <c r="B88">
        <v>4481</v>
      </c>
      <c r="C88" t="s">
        <v>175</v>
      </c>
      <c r="D88" t="s">
        <v>176</v>
      </c>
      <c r="E88">
        <v>926.49800000000005</v>
      </c>
      <c r="F88">
        <v>18.09</v>
      </c>
    </row>
    <row r="89" spans="1:15" x14ac:dyDescent="0.25">
      <c r="A89" t="s">
        <v>148</v>
      </c>
      <c r="B89">
        <v>4572</v>
      </c>
      <c r="C89" t="s">
        <v>175</v>
      </c>
      <c r="D89" t="s">
        <v>176</v>
      </c>
      <c r="E89">
        <v>926.49800000000005</v>
      </c>
      <c r="F89">
        <v>18.38</v>
      </c>
    </row>
    <row r="90" spans="1:15" x14ac:dyDescent="0.25">
      <c r="A90" t="s">
        <v>149</v>
      </c>
      <c r="B90">
        <v>4806</v>
      </c>
      <c r="C90" t="s">
        <v>175</v>
      </c>
      <c r="D90" t="s">
        <v>176</v>
      </c>
      <c r="E90">
        <v>926.49800000000005</v>
      </c>
      <c r="F90">
        <v>25.16</v>
      </c>
      <c r="I90" t="s">
        <v>205</v>
      </c>
      <c r="J90">
        <v>4806</v>
      </c>
      <c r="K90" t="s">
        <v>352</v>
      </c>
      <c r="L90" t="s">
        <v>5</v>
      </c>
      <c r="M90" t="s">
        <v>190</v>
      </c>
      <c r="N90">
        <v>941.07799999999997</v>
      </c>
      <c r="O90">
        <v>25.64</v>
      </c>
    </row>
    <row r="91" spans="1:15" x14ac:dyDescent="0.25">
      <c r="A91" t="s">
        <v>150</v>
      </c>
      <c r="B91">
        <v>4728</v>
      </c>
      <c r="C91" t="s">
        <v>175</v>
      </c>
      <c r="D91" t="s">
        <v>176</v>
      </c>
      <c r="E91">
        <v>926.49800000000005</v>
      </c>
      <c r="F91">
        <v>18.600000000000001</v>
      </c>
    </row>
    <row r="92" spans="1:15" x14ac:dyDescent="0.25">
      <c r="A92" t="s">
        <v>151</v>
      </c>
      <c r="B92">
        <v>4738</v>
      </c>
      <c r="C92" t="s">
        <v>175</v>
      </c>
      <c r="D92" t="s">
        <v>176</v>
      </c>
      <c r="E92">
        <v>926.49800000000005</v>
      </c>
      <c r="F92">
        <v>18.579999999999998</v>
      </c>
    </row>
    <row r="93" spans="1:15" x14ac:dyDescent="0.25">
      <c r="A93" t="s">
        <v>152</v>
      </c>
      <c r="B93">
        <v>4778</v>
      </c>
      <c r="C93" t="s">
        <v>175</v>
      </c>
      <c r="D93" t="s">
        <v>176</v>
      </c>
      <c r="E93">
        <v>926.49800000000005</v>
      </c>
      <c r="F93">
        <v>17.43</v>
      </c>
    </row>
    <row r="94" spans="1:15" x14ac:dyDescent="0.25">
      <c r="A94" t="s">
        <v>153</v>
      </c>
      <c r="B94">
        <v>4811</v>
      </c>
      <c r="C94" t="s">
        <v>175</v>
      </c>
      <c r="D94" t="s">
        <v>176</v>
      </c>
      <c r="E94">
        <v>926.49800000000005</v>
      </c>
      <c r="F94">
        <v>19.3</v>
      </c>
    </row>
    <row r="95" spans="1:15" x14ac:dyDescent="0.25">
      <c r="A95" t="s">
        <v>154</v>
      </c>
      <c r="B95">
        <v>4744</v>
      </c>
      <c r="C95" t="s">
        <v>175</v>
      </c>
      <c r="D95" t="s">
        <v>176</v>
      </c>
      <c r="E95">
        <v>926.49800000000005</v>
      </c>
      <c r="F95">
        <v>17.29</v>
      </c>
    </row>
    <row r="96" spans="1:15" x14ac:dyDescent="0.25">
      <c r="A96" t="s">
        <v>155</v>
      </c>
      <c r="B96">
        <v>4515</v>
      </c>
      <c r="C96" t="s">
        <v>175</v>
      </c>
      <c r="D96" t="s">
        <v>176</v>
      </c>
      <c r="E96">
        <v>926.49800000000005</v>
      </c>
      <c r="F96">
        <v>17.809999999999999</v>
      </c>
    </row>
    <row r="97" spans="1:15" x14ac:dyDescent="0.25">
      <c r="A97" t="s">
        <v>156</v>
      </c>
      <c r="B97" t="s">
        <v>13</v>
      </c>
      <c r="C97" t="s">
        <v>175</v>
      </c>
      <c r="D97" t="s">
        <v>13</v>
      </c>
      <c r="E97">
        <v>926.49800000000005</v>
      </c>
      <c r="F97" t="s">
        <v>14</v>
      </c>
    </row>
    <row r="98" spans="1:15" x14ac:dyDescent="0.25">
      <c r="A98" t="s">
        <v>157</v>
      </c>
      <c r="B98" t="s">
        <v>16</v>
      </c>
      <c r="C98" t="s">
        <v>175</v>
      </c>
      <c r="D98" t="s">
        <v>16</v>
      </c>
      <c r="E98">
        <v>926.49800000000005</v>
      </c>
      <c r="F98" t="s">
        <v>14</v>
      </c>
      <c r="I98" t="s">
        <v>325</v>
      </c>
      <c r="J98" t="s">
        <v>188</v>
      </c>
      <c r="K98" t="s">
        <v>352</v>
      </c>
      <c r="L98" t="s">
        <v>5</v>
      </c>
      <c r="M98" t="s">
        <v>188</v>
      </c>
      <c r="N98">
        <v>941.07799999999997</v>
      </c>
      <c r="O98" t="s">
        <v>158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workbookViewId="0">
      <selection activeCell="F1" sqref="F1:F1048576"/>
    </sheetView>
  </sheetViews>
  <sheetFormatPr defaultRowHeight="15" x14ac:dyDescent="0.25"/>
  <sheetData>
    <row r="1" spans="1:15" x14ac:dyDescent="0.25">
      <c r="I1">
        <v>20170516</v>
      </c>
    </row>
    <row r="2" spans="1:15" x14ac:dyDescent="0.25">
      <c r="A2" t="s">
        <v>169</v>
      </c>
      <c r="B2" t="s">
        <v>170</v>
      </c>
      <c r="C2" t="s">
        <v>171</v>
      </c>
      <c r="D2" t="s">
        <v>172</v>
      </c>
      <c r="E2" t="s">
        <v>173</v>
      </c>
      <c r="F2" t="s">
        <v>174</v>
      </c>
      <c r="I2" t="s">
        <v>178</v>
      </c>
      <c r="J2" t="s">
        <v>179</v>
      </c>
      <c r="K2" t="s">
        <v>180</v>
      </c>
      <c r="L2" t="s">
        <v>351</v>
      </c>
      <c r="M2" t="s">
        <v>181</v>
      </c>
      <c r="N2" t="s">
        <v>182</v>
      </c>
      <c r="O2" t="s">
        <v>183</v>
      </c>
    </row>
    <row r="3" spans="1:15" x14ac:dyDescent="0.25">
      <c r="A3" t="s">
        <v>12</v>
      </c>
      <c r="B3" t="s">
        <v>13</v>
      </c>
      <c r="C3" t="s">
        <v>177</v>
      </c>
      <c r="D3" t="s">
        <v>13</v>
      </c>
      <c r="E3">
        <v>3673.6570000000002</v>
      </c>
      <c r="F3">
        <v>36.86</v>
      </c>
    </row>
    <row r="4" spans="1:15" x14ac:dyDescent="0.25">
      <c r="A4" t="s">
        <v>15</v>
      </c>
      <c r="B4" t="s">
        <v>16</v>
      </c>
      <c r="C4" t="s">
        <v>177</v>
      </c>
      <c r="D4" t="s">
        <v>16</v>
      </c>
      <c r="E4">
        <v>3673.6570000000002</v>
      </c>
      <c r="F4">
        <v>36.299999999999997</v>
      </c>
    </row>
    <row r="5" spans="1:15" x14ac:dyDescent="0.25">
      <c r="A5" t="s">
        <v>17</v>
      </c>
      <c r="B5">
        <v>2094</v>
      </c>
      <c r="C5" t="s">
        <v>177</v>
      </c>
      <c r="D5" t="s">
        <v>176</v>
      </c>
      <c r="E5">
        <v>3673.6570000000002</v>
      </c>
      <c r="F5">
        <v>23.31</v>
      </c>
    </row>
    <row r="6" spans="1:15" x14ac:dyDescent="0.25">
      <c r="A6" t="s">
        <v>18</v>
      </c>
      <c r="B6">
        <v>2903</v>
      </c>
      <c r="C6" t="s">
        <v>177</v>
      </c>
      <c r="D6" t="s">
        <v>176</v>
      </c>
      <c r="E6">
        <v>3673.6570000000002</v>
      </c>
      <c r="F6">
        <v>24.57</v>
      </c>
      <c r="I6" t="s">
        <v>207</v>
      </c>
      <c r="J6">
        <v>2903</v>
      </c>
      <c r="K6" t="s">
        <v>186</v>
      </c>
      <c r="L6" t="s">
        <v>6</v>
      </c>
      <c r="M6" t="s">
        <v>190</v>
      </c>
      <c r="N6">
        <v>3395.8150000000001</v>
      </c>
      <c r="O6">
        <v>24.74</v>
      </c>
    </row>
    <row r="7" spans="1:15" x14ac:dyDescent="0.25">
      <c r="A7" t="s">
        <v>19</v>
      </c>
      <c r="B7">
        <v>2838</v>
      </c>
      <c r="C7" t="s">
        <v>177</v>
      </c>
      <c r="D7" t="s">
        <v>176</v>
      </c>
      <c r="E7">
        <v>3673.6570000000002</v>
      </c>
      <c r="F7">
        <v>22.78</v>
      </c>
    </row>
    <row r="8" spans="1:15" x14ac:dyDescent="0.25">
      <c r="A8" t="s">
        <v>20</v>
      </c>
      <c r="B8">
        <v>4115</v>
      </c>
      <c r="C8" t="s">
        <v>177</v>
      </c>
      <c r="D8" t="s">
        <v>176</v>
      </c>
      <c r="E8">
        <v>3673.6570000000002</v>
      </c>
      <c r="F8">
        <v>21.07</v>
      </c>
    </row>
    <row r="9" spans="1:15" x14ac:dyDescent="0.25">
      <c r="A9" t="s">
        <v>21</v>
      </c>
      <c r="B9">
        <v>4195</v>
      </c>
      <c r="C9" t="s">
        <v>177</v>
      </c>
      <c r="D9" t="s">
        <v>176</v>
      </c>
      <c r="E9">
        <v>3673.6570000000002</v>
      </c>
      <c r="F9">
        <v>25.33</v>
      </c>
      <c r="I9" t="s">
        <v>209</v>
      </c>
      <c r="J9">
        <v>4195</v>
      </c>
      <c r="K9" t="s">
        <v>186</v>
      </c>
      <c r="L9" t="s">
        <v>6</v>
      </c>
      <c r="M9" t="s">
        <v>190</v>
      </c>
      <c r="N9">
        <v>3395.8150000000001</v>
      </c>
      <c r="O9">
        <v>25.48</v>
      </c>
    </row>
    <row r="10" spans="1:15" x14ac:dyDescent="0.25">
      <c r="A10" t="s">
        <v>22</v>
      </c>
      <c r="B10">
        <v>4221</v>
      </c>
      <c r="C10" t="s">
        <v>177</v>
      </c>
      <c r="D10" t="s">
        <v>176</v>
      </c>
      <c r="E10">
        <v>3673.6570000000002</v>
      </c>
      <c r="F10">
        <v>23.28</v>
      </c>
    </row>
    <row r="11" spans="1:15" x14ac:dyDescent="0.25">
      <c r="A11" t="s">
        <v>23</v>
      </c>
      <c r="B11">
        <v>4223</v>
      </c>
      <c r="C11" t="s">
        <v>177</v>
      </c>
      <c r="D11" t="s">
        <v>176</v>
      </c>
      <c r="E11">
        <v>3673.6570000000002</v>
      </c>
      <c r="F11">
        <v>25.78</v>
      </c>
      <c r="I11" t="s">
        <v>211</v>
      </c>
      <c r="J11">
        <v>4223</v>
      </c>
      <c r="K11" t="s">
        <v>186</v>
      </c>
      <c r="L11" t="s">
        <v>6</v>
      </c>
      <c r="M11" t="s">
        <v>190</v>
      </c>
      <c r="N11">
        <v>3395.8150000000001</v>
      </c>
      <c r="O11">
        <v>26.26</v>
      </c>
    </row>
    <row r="12" spans="1:15" x14ac:dyDescent="0.25">
      <c r="A12" t="s">
        <v>24</v>
      </c>
      <c r="B12">
        <v>4225</v>
      </c>
      <c r="C12" t="s">
        <v>177</v>
      </c>
      <c r="D12" t="s">
        <v>176</v>
      </c>
      <c r="E12">
        <v>3673.6570000000002</v>
      </c>
      <c r="F12">
        <v>22.55</v>
      </c>
    </row>
    <row r="13" spans="1:15" x14ac:dyDescent="0.25">
      <c r="A13" t="s">
        <v>25</v>
      </c>
      <c r="B13">
        <v>4290</v>
      </c>
      <c r="C13" t="s">
        <v>177</v>
      </c>
      <c r="D13" t="s">
        <v>176</v>
      </c>
      <c r="E13">
        <v>3673.6570000000002</v>
      </c>
      <c r="F13">
        <v>25</v>
      </c>
    </row>
    <row r="14" spans="1:15" x14ac:dyDescent="0.25">
      <c r="A14" t="s">
        <v>26</v>
      </c>
      <c r="B14">
        <v>4382</v>
      </c>
      <c r="C14" t="s">
        <v>177</v>
      </c>
      <c r="D14" t="s">
        <v>176</v>
      </c>
      <c r="E14">
        <v>3673.6570000000002</v>
      </c>
      <c r="F14">
        <v>35.270000000000003</v>
      </c>
    </row>
    <row r="15" spans="1:15" x14ac:dyDescent="0.25">
      <c r="A15" t="s">
        <v>27</v>
      </c>
      <c r="B15">
        <v>4485</v>
      </c>
      <c r="C15" t="s">
        <v>177</v>
      </c>
      <c r="D15" t="s">
        <v>176</v>
      </c>
      <c r="E15">
        <v>3673.6570000000002</v>
      </c>
      <c r="F15">
        <v>28.21</v>
      </c>
    </row>
    <row r="16" spans="1:15" x14ac:dyDescent="0.25">
      <c r="A16" t="s">
        <v>28</v>
      </c>
      <c r="B16">
        <v>4554</v>
      </c>
      <c r="C16" t="s">
        <v>177</v>
      </c>
      <c r="D16" t="s">
        <v>176</v>
      </c>
      <c r="E16">
        <v>3673.6570000000002</v>
      </c>
      <c r="F16">
        <v>26</v>
      </c>
    </row>
    <row r="17" spans="1:15" x14ac:dyDescent="0.25">
      <c r="A17" t="s">
        <v>29</v>
      </c>
      <c r="B17">
        <v>4765</v>
      </c>
      <c r="C17" t="s">
        <v>177</v>
      </c>
      <c r="D17" t="s">
        <v>176</v>
      </c>
      <c r="E17">
        <v>3673.6570000000002</v>
      </c>
      <c r="F17">
        <v>25.54</v>
      </c>
    </row>
    <row r="18" spans="1:15" x14ac:dyDescent="0.25">
      <c r="A18" t="s">
        <v>30</v>
      </c>
      <c r="B18">
        <v>4803</v>
      </c>
      <c r="C18" t="s">
        <v>177</v>
      </c>
      <c r="D18" t="s">
        <v>176</v>
      </c>
      <c r="E18">
        <v>3673.6570000000002</v>
      </c>
      <c r="F18">
        <v>23.29</v>
      </c>
    </row>
    <row r="19" spans="1:15" x14ac:dyDescent="0.25">
      <c r="A19" t="s">
        <v>31</v>
      </c>
      <c r="B19">
        <v>4814</v>
      </c>
      <c r="C19" t="s">
        <v>177</v>
      </c>
      <c r="D19" t="s">
        <v>176</v>
      </c>
      <c r="E19">
        <v>3673.6570000000002</v>
      </c>
      <c r="F19">
        <v>21.42</v>
      </c>
    </row>
    <row r="20" spans="1:15" x14ac:dyDescent="0.25">
      <c r="A20" t="s">
        <v>32</v>
      </c>
      <c r="B20" t="s">
        <v>33</v>
      </c>
      <c r="C20" t="s">
        <v>177</v>
      </c>
      <c r="D20" t="s">
        <v>176</v>
      </c>
      <c r="E20">
        <v>3673.6570000000002</v>
      </c>
      <c r="F20">
        <v>23.91</v>
      </c>
    </row>
    <row r="21" spans="1:15" x14ac:dyDescent="0.25">
      <c r="A21" t="s">
        <v>34</v>
      </c>
      <c r="B21" t="s">
        <v>35</v>
      </c>
      <c r="C21" t="s">
        <v>177</v>
      </c>
      <c r="D21" t="s">
        <v>176</v>
      </c>
      <c r="E21">
        <v>3673.6570000000002</v>
      </c>
      <c r="F21">
        <v>23.61</v>
      </c>
    </row>
    <row r="22" spans="1:15" x14ac:dyDescent="0.25">
      <c r="A22" t="s">
        <v>36</v>
      </c>
      <c r="B22" t="s">
        <v>37</v>
      </c>
      <c r="C22" t="s">
        <v>177</v>
      </c>
      <c r="D22" t="s">
        <v>176</v>
      </c>
      <c r="E22">
        <v>3673.6570000000002</v>
      </c>
      <c r="F22">
        <v>21.39</v>
      </c>
    </row>
    <row r="23" spans="1:15" x14ac:dyDescent="0.25">
      <c r="A23" t="s">
        <v>38</v>
      </c>
      <c r="B23" t="s">
        <v>39</v>
      </c>
      <c r="C23" t="s">
        <v>177</v>
      </c>
      <c r="D23" t="s">
        <v>176</v>
      </c>
      <c r="E23">
        <v>3673.6570000000002</v>
      </c>
      <c r="F23">
        <v>21.38</v>
      </c>
    </row>
    <row r="24" spans="1:15" x14ac:dyDescent="0.25">
      <c r="A24" t="s">
        <v>40</v>
      </c>
      <c r="B24" t="s">
        <v>41</v>
      </c>
      <c r="C24" t="s">
        <v>177</v>
      </c>
      <c r="D24" t="s">
        <v>176</v>
      </c>
      <c r="E24">
        <v>3673.6570000000002</v>
      </c>
      <c r="F24">
        <v>24.18</v>
      </c>
    </row>
    <row r="25" spans="1:15" x14ac:dyDescent="0.25">
      <c r="A25" t="s">
        <v>42</v>
      </c>
      <c r="B25" t="s">
        <v>43</v>
      </c>
      <c r="C25" t="s">
        <v>177</v>
      </c>
      <c r="D25" t="s">
        <v>176</v>
      </c>
      <c r="E25">
        <v>3673.6570000000002</v>
      </c>
      <c r="F25">
        <v>29.71</v>
      </c>
      <c r="I25" t="s">
        <v>213</v>
      </c>
      <c r="J25" t="s">
        <v>216</v>
      </c>
      <c r="K25" t="s">
        <v>186</v>
      </c>
      <c r="L25" t="s">
        <v>6</v>
      </c>
      <c r="M25" t="s">
        <v>190</v>
      </c>
      <c r="N25">
        <v>3395.8150000000001</v>
      </c>
      <c r="O25">
        <v>29.8</v>
      </c>
    </row>
    <row r="26" spans="1:15" x14ac:dyDescent="0.25">
      <c r="A26" t="s">
        <v>44</v>
      </c>
      <c r="B26" t="s">
        <v>45</v>
      </c>
      <c r="C26" t="s">
        <v>177</v>
      </c>
      <c r="D26" t="s">
        <v>176</v>
      </c>
      <c r="E26">
        <v>3673.6570000000002</v>
      </c>
      <c r="F26">
        <v>22.98</v>
      </c>
    </row>
    <row r="27" spans="1:15" x14ac:dyDescent="0.25">
      <c r="A27" t="s">
        <v>46</v>
      </c>
      <c r="B27" t="s">
        <v>47</v>
      </c>
      <c r="C27" t="s">
        <v>177</v>
      </c>
      <c r="D27" t="s">
        <v>176</v>
      </c>
      <c r="E27">
        <v>3673.6570000000002</v>
      </c>
      <c r="F27">
        <v>27.85</v>
      </c>
      <c r="I27" t="s">
        <v>215</v>
      </c>
      <c r="J27" t="s">
        <v>220</v>
      </c>
      <c r="K27" t="s">
        <v>186</v>
      </c>
      <c r="L27" t="s">
        <v>6</v>
      </c>
      <c r="M27" t="s">
        <v>190</v>
      </c>
      <c r="N27">
        <v>3395.8150000000001</v>
      </c>
      <c r="O27">
        <v>27.54</v>
      </c>
    </row>
    <row r="28" spans="1:15" x14ac:dyDescent="0.25">
      <c r="A28" t="s">
        <v>48</v>
      </c>
      <c r="B28" t="s">
        <v>49</v>
      </c>
      <c r="C28" t="s">
        <v>177</v>
      </c>
      <c r="D28" t="s">
        <v>176</v>
      </c>
      <c r="E28">
        <v>3673.6570000000002</v>
      </c>
      <c r="F28" s="44">
        <v>23.37</v>
      </c>
      <c r="I28" t="s">
        <v>217</v>
      </c>
      <c r="J28" t="s">
        <v>222</v>
      </c>
      <c r="K28" t="s">
        <v>186</v>
      </c>
      <c r="L28" t="s">
        <v>6</v>
      </c>
      <c r="M28" t="s">
        <v>190</v>
      </c>
      <c r="N28">
        <v>3395.8150000000001</v>
      </c>
      <c r="O28" s="44">
        <v>25.63</v>
      </c>
    </row>
    <row r="29" spans="1:15" x14ac:dyDescent="0.25">
      <c r="A29" t="s">
        <v>50</v>
      </c>
      <c r="B29" t="s">
        <v>51</v>
      </c>
      <c r="C29" t="s">
        <v>177</v>
      </c>
      <c r="D29" t="s">
        <v>176</v>
      </c>
      <c r="E29">
        <v>3673.6570000000002</v>
      </c>
      <c r="F29">
        <v>21.57</v>
      </c>
    </row>
    <row r="30" spans="1:15" x14ac:dyDescent="0.25">
      <c r="A30" t="s">
        <v>52</v>
      </c>
      <c r="B30" t="s">
        <v>53</v>
      </c>
      <c r="C30" t="s">
        <v>177</v>
      </c>
      <c r="D30" t="s">
        <v>176</v>
      </c>
      <c r="E30">
        <v>3673.6570000000002</v>
      </c>
      <c r="F30">
        <v>23.23</v>
      </c>
      <c r="I30" t="s">
        <v>219</v>
      </c>
      <c r="J30" t="s">
        <v>226</v>
      </c>
      <c r="K30" t="s">
        <v>186</v>
      </c>
      <c r="L30" t="s">
        <v>6</v>
      </c>
      <c r="M30" t="s">
        <v>190</v>
      </c>
      <c r="N30">
        <v>3395.8150000000001</v>
      </c>
      <c r="O30">
        <v>23.46</v>
      </c>
    </row>
    <row r="31" spans="1:15" x14ac:dyDescent="0.25">
      <c r="A31" t="s">
        <v>54</v>
      </c>
      <c r="B31" t="s">
        <v>55</v>
      </c>
      <c r="C31" t="s">
        <v>177</v>
      </c>
      <c r="D31" t="s">
        <v>176</v>
      </c>
      <c r="E31">
        <v>3673.6570000000002</v>
      </c>
      <c r="F31">
        <v>23.06</v>
      </c>
    </row>
    <row r="32" spans="1:15" x14ac:dyDescent="0.25">
      <c r="A32" t="s">
        <v>56</v>
      </c>
      <c r="B32" t="s">
        <v>57</v>
      </c>
      <c r="C32" t="s">
        <v>177</v>
      </c>
      <c r="D32" t="s">
        <v>176</v>
      </c>
      <c r="E32">
        <v>3673.6570000000002</v>
      </c>
      <c r="F32">
        <v>21.2</v>
      </c>
    </row>
    <row r="33" spans="1:15" x14ac:dyDescent="0.25">
      <c r="A33" t="s">
        <v>58</v>
      </c>
      <c r="B33" t="s">
        <v>59</v>
      </c>
      <c r="C33" t="s">
        <v>177</v>
      </c>
      <c r="D33" t="s">
        <v>176</v>
      </c>
      <c r="E33">
        <v>3673.6570000000002</v>
      </c>
      <c r="F33">
        <v>22.92</v>
      </c>
    </row>
    <row r="34" spans="1:15" x14ac:dyDescent="0.25">
      <c r="A34" t="s">
        <v>60</v>
      </c>
      <c r="B34" t="s">
        <v>61</v>
      </c>
      <c r="C34" t="s">
        <v>177</v>
      </c>
      <c r="D34" t="s">
        <v>176</v>
      </c>
      <c r="E34">
        <v>3673.6570000000002</v>
      </c>
      <c r="F34">
        <v>27.77</v>
      </c>
      <c r="I34" t="s">
        <v>221</v>
      </c>
      <c r="J34" t="s">
        <v>234</v>
      </c>
      <c r="K34" t="s">
        <v>186</v>
      </c>
      <c r="L34" t="s">
        <v>6</v>
      </c>
      <c r="M34" t="s">
        <v>190</v>
      </c>
      <c r="N34">
        <v>3395.8150000000001</v>
      </c>
      <c r="O34">
        <v>27.69</v>
      </c>
    </row>
    <row r="35" spans="1:15" x14ac:dyDescent="0.25">
      <c r="A35" t="s">
        <v>62</v>
      </c>
      <c r="B35" t="s">
        <v>63</v>
      </c>
      <c r="C35" t="s">
        <v>177</v>
      </c>
      <c r="D35" t="s">
        <v>176</v>
      </c>
      <c r="E35">
        <v>3673.6570000000002</v>
      </c>
      <c r="F35">
        <v>23.79</v>
      </c>
    </row>
    <row r="36" spans="1:15" x14ac:dyDescent="0.25">
      <c r="A36" t="s">
        <v>64</v>
      </c>
      <c r="B36" t="s">
        <v>65</v>
      </c>
      <c r="C36" t="s">
        <v>177</v>
      </c>
      <c r="D36" t="s">
        <v>176</v>
      </c>
      <c r="E36">
        <v>3673.6570000000002</v>
      </c>
      <c r="F36">
        <v>21.58</v>
      </c>
    </row>
    <row r="37" spans="1:15" x14ac:dyDescent="0.25">
      <c r="A37" t="s">
        <v>66</v>
      </c>
      <c r="B37" t="s">
        <v>67</v>
      </c>
      <c r="C37" t="s">
        <v>177</v>
      </c>
      <c r="D37" t="s">
        <v>176</v>
      </c>
      <c r="E37">
        <v>3673.6570000000002</v>
      </c>
      <c r="F37">
        <v>22.57</v>
      </c>
    </row>
    <row r="38" spans="1:15" x14ac:dyDescent="0.25">
      <c r="A38" t="s">
        <v>68</v>
      </c>
      <c r="B38" t="s">
        <v>69</v>
      </c>
      <c r="C38" t="s">
        <v>177</v>
      </c>
      <c r="D38" t="s">
        <v>176</v>
      </c>
      <c r="E38">
        <v>3673.6570000000002</v>
      </c>
      <c r="F38">
        <v>29.05</v>
      </c>
      <c r="I38" t="s">
        <v>223</v>
      </c>
      <c r="J38" t="s">
        <v>242</v>
      </c>
      <c r="K38" t="s">
        <v>186</v>
      </c>
      <c r="L38" t="s">
        <v>6</v>
      </c>
      <c r="M38" t="s">
        <v>190</v>
      </c>
      <c r="N38">
        <v>3395.8150000000001</v>
      </c>
      <c r="O38">
        <v>29.26</v>
      </c>
    </row>
    <row r="39" spans="1:15" x14ac:dyDescent="0.25">
      <c r="A39" t="s">
        <v>70</v>
      </c>
      <c r="B39" t="s">
        <v>71</v>
      </c>
      <c r="C39" t="s">
        <v>177</v>
      </c>
      <c r="D39" t="s">
        <v>176</v>
      </c>
      <c r="E39">
        <v>3673.6570000000002</v>
      </c>
      <c r="F39">
        <v>23.64</v>
      </c>
    </row>
    <row r="40" spans="1:15" x14ac:dyDescent="0.25">
      <c r="A40" t="s">
        <v>72</v>
      </c>
      <c r="B40" t="s">
        <v>73</v>
      </c>
      <c r="C40" t="s">
        <v>177</v>
      </c>
      <c r="D40" t="s">
        <v>176</v>
      </c>
      <c r="E40">
        <v>3673.6570000000002</v>
      </c>
      <c r="F40">
        <v>23.25</v>
      </c>
    </row>
    <row r="41" spans="1:15" x14ac:dyDescent="0.25">
      <c r="A41" t="s">
        <v>74</v>
      </c>
      <c r="B41" t="s">
        <v>75</v>
      </c>
      <c r="C41" t="s">
        <v>177</v>
      </c>
      <c r="D41" t="s">
        <v>176</v>
      </c>
      <c r="E41">
        <v>3673.6570000000002</v>
      </c>
      <c r="F41">
        <v>22.86</v>
      </c>
    </row>
    <row r="42" spans="1:15" x14ac:dyDescent="0.25">
      <c r="A42" t="s">
        <v>76</v>
      </c>
      <c r="B42" t="s">
        <v>77</v>
      </c>
      <c r="C42" t="s">
        <v>177</v>
      </c>
      <c r="D42" t="s">
        <v>176</v>
      </c>
      <c r="E42">
        <v>3673.6570000000002</v>
      </c>
      <c r="F42">
        <v>23.13</v>
      </c>
      <c r="I42" t="s">
        <v>225</v>
      </c>
      <c r="J42" t="s">
        <v>250</v>
      </c>
      <c r="K42" t="s">
        <v>186</v>
      </c>
      <c r="L42" t="s">
        <v>6</v>
      </c>
      <c r="M42" t="s">
        <v>190</v>
      </c>
      <c r="N42">
        <v>3395.8150000000001</v>
      </c>
      <c r="O42">
        <v>23.14</v>
      </c>
    </row>
    <row r="43" spans="1:15" x14ac:dyDescent="0.25">
      <c r="A43" t="s">
        <v>78</v>
      </c>
      <c r="B43" t="s">
        <v>79</v>
      </c>
      <c r="C43" t="s">
        <v>177</v>
      </c>
      <c r="D43" t="s">
        <v>176</v>
      </c>
      <c r="E43">
        <v>3673.6570000000002</v>
      </c>
      <c r="F43">
        <v>24.8</v>
      </c>
      <c r="I43" t="s">
        <v>227</v>
      </c>
      <c r="J43" t="s">
        <v>252</v>
      </c>
      <c r="K43" t="s">
        <v>186</v>
      </c>
      <c r="L43" t="s">
        <v>6</v>
      </c>
      <c r="M43" t="s">
        <v>190</v>
      </c>
      <c r="N43">
        <v>3395.8150000000001</v>
      </c>
      <c r="O43">
        <v>25.78</v>
      </c>
    </row>
    <row r="44" spans="1:15" x14ac:dyDescent="0.25">
      <c r="A44" t="s">
        <v>80</v>
      </c>
      <c r="B44" t="s">
        <v>81</v>
      </c>
      <c r="C44" t="s">
        <v>177</v>
      </c>
      <c r="D44" t="s">
        <v>176</v>
      </c>
      <c r="E44">
        <v>3673.6570000000002</v>
      </c>
      <c r="F44">
        <v>24.11</v>
      </c>
      <c r="I44" t="s">
        <v>229</v>
      </c>
      <c r="J44" t="s">
        <v>254</v>
      </c>
      <c r="K44" t="s">
        <v>186</v>
      </c>
      <c r="L44" t="s">
        <v>6</v>
      </c>
      <c r="M44" t="s">
        <v>190</v>
      </c>
      <c r="N44">
        <v>3395.8150000000001</v>
      </c>
      <c r="O44">
        <v>23.36</v>
      </c>
    </row>
    <row r="45" spans="1:15" x14ac:dyDescent="0.25">
      <c r="A45" t="s">
        <v>82</v>
      </c>
      <c r="B45" t="s">
        <v>83</v>
      </c>
      <c r="C45" t="s">
        <v>177</v>
      </c>
      <c r="D45" t="s">
        <v>176</v>
      </c>
      <c r="E45">
        <v>3673.6570000000002</v>
      </c>
      <c r="F45">
        <v>23.13</v>
      </c>
    </row>
    <row r="46" spans="1:15" x14ac:dyDescent="0.25">
      <c r="A46" t="s">
        <v>84</v>
      </c>
      <c r="B46" t="s">
        <v>85</v>
      </c>
      <c r="C46" t="s">
        <v>177</v>
      </c>
      <c r="D46" t="s">
        <v>176</v>
      </c>
      <c r="E46">
        <v>3673.6570000000002</v>
      </c>
      <c r="F46">
        <v>22.61</v>
      </c>
    </row>
    <row r="47" spans="1:15" x14ac:dyDescent="0.25">
      <c r="A47" t="s">
        <v>86</v>
      </c>
      <c r="B47" t="s">
        <v>87</v>
      </c>
      <c r="C47" t="s">
        <v>177</v>
      </c>
      <c r="D47" t="s">
        <v>176</v>
      </c>
      <c r="E47">
        <v>3673.6570000000002</v>
      </c>
      <c r="F47">
        <v>23.82</v>
      </c>
    </row>
    <row r="48" spans="1:15" x14ac:dyDescent="0.25">
      <c r="A48" t="s">
        <v>88</v>
      </c>
      <c r="B48" t="s">
        <v>89</v>
      </c>
      <c r="C48" t="s">
        <v>177</v>
      </c>
      <c r="D48" t="s">
        <v>176</v>
      </c>
      <c r="E48">
        <v>3673.6570000000002</v>
      </c>
      <c r="F48">
        <v>24</v>
      </c>
      <c r="I48" t="s">
        <v>231</v>
      </c>
      <c r="J48" t="s">
        <v>262</v>
      </c>
      <c r="K48" t="s">
        <v>186</v>
      </c>
      <c r="L48" t="s">
        <v>6</v>
      </c>
      <c r="M48" t="s">
        <v>190</v>
      </c>
      <c r="N48">
        <v>3395.8150000000001</v>
      </c>
      <c r="O48">
        <v>23.95</v>
      </c>
    </row>
    <row r="49" spans="1:15" x14ac:dyDescent="0.25">
      <c r="A49" t="s">
        <v>90</v>
      </c>
      <c r="B49" t="s">
        <v>91</v>
      </c>
      <c r="C49" t="s">
        <v>177</v>
      </c>
      <c r="D49" t="s">
        <v>176</v>
      </c>
      <c r="E49">
        <v>3673.6570000000002</v>
      </c>
      <c r="F49">
        <v>22.14</v>
      </c>
    </row>
    <row r="50" spans="1:15" x14ac:dyDescent="0.25">
      <c r="A50" t="s">
        <v>92</v>
      </c>
      <c r="B50" t="s">
        <v>93</v>
      </c>
      <c r="C50" t="s">
        <v>177</v>
      </c>
      <c r="D50" t="s">
        <v>176</v>
      </c>
      <c r="E50">
        <v>3673.6570000000002</v>
      </c>
      <c r="F50">
        <v>21.94</v>
      </c>
    </row>
    <row r="51" spans="1:15" x14ac:dyDescent="0.25">
      <c r="A51" t="s">
        <v>94</v>
      </c>
      <c r="B51" t="s">
        <v>95</v>
      </c>
      <c r="C51" t="s">
        <v>177</v>
      </c>
      <c r="D51" t="s">
        <v>176</v>
      </c>
      <c r="E51">
        <v>3673.6570000000002</v>
      </c>
      <c r="F51">
        <v>21.73</v>
      </c>
    </row>
    <row r="52" spans="1:15" x14ac:dyDescent="0.25">
      <c r="A52" t="s">
        <v>96</v>
      </c>
      <c r="B52" t="s">
        <v>97</v>
      </c>
      <c r="C52" t="s">
        <v>177</v>
      </c>
      <c r="D52" t="s">
        <v>176</v>
      </c>
      <c r="E52">
        <v>3673.6570000000002</v>
      </c>
      <c r="F52">
        <v>21.25</v>
      </c>
    </row>
    <row r="53" spans="1:15" x14ac:dyDescent="0.25">
      <c r="A53" t="s">
        <v>98</v>
      </c>
      <c r="B53" t="s">
        <v>99</v>
      </c>
      <c r="C53" t="s">
        <v>177</v>
      </c>
      <c r="D53" t="s">
        <v>176</v>
      </c>
      <c r="E53">
        <v>3673.6570000000002</v>
      </c>
      <c r="F53">
        <v>23.07</v>
      </c>
    </row>
    <row r="54" spans="1:15" x14ac:dyDescent="0.25">
      <c r="A54" t="s">
        <v>100</v>
      </c>
      <c r="B54" t="s">
        <v>101</v>
      </c>
      <c r="C54" t="s">
        <v>177</v>
      </c>
      <c r="D54" t="s">
        <v>176</v>
      </c>
      <c r="E54">
        <v>3673.6570000000002</v>
      </c>
      <c r="F54">
        <v>22.41</v>
      </c>
    </row>
    <row r="55" spans="1:15" x14ac:dyDescent="0.25">
      <c r="A55" t="s">
        <v>102</v>
      </c>
      <c r="B55" t="s">
        <v>103</v>
      </c>
      <c r="C55" t="s">
        <v>177</v>
      </c>
      <c r="D55" t="s">
        <v>176</v>
      </c>
      <c r="E55">
        <v>3673.6570000000002</v>
      </c>
      <c r="F55">
        <v>23.64</v>
      </c>
    </row>
    <row r="56" spans="1:15" x14ac:dyDescent="0.25">
      <c r="A56" t="s">
        <v>104</v>
      </c>
      <c r="B56" t="s">
        <v>105</v>
      </c>
      <c r="C56" t="s">
        <v>177</v>
      </c>
      <c r="D56" t="s">
        <v>176</v>
      </c>
      <c r="E56">
        <v>3673.6570000000002</v>
      </c>
      <c r="F56">
        <v>24.8</v>
      </c>
      <c r="I56" t="s">
        <v>233</v>
      </c>
      <c r="J56" t="s">
        <v>278</v>
      </c>
      <c r="K56" t="s">
        <v>186</v>
      </c>
      <c r="L56" t="s">
        <v>6</v>
      </c>
      <c r="M56" t="s">
        <v>190</v>
      </c>
      <c r="N56">
        <v>3395.8150000000001</v>
      </c>
      <c r="O56">
        <v>25.5</v>
      </c>
    </row>
    <row r="57" spans="1:15" x14ac:dyDescent="0.25">
      <c r="A57" t="s">
        <v>106</v>
      </c>
      <c r="B57" t="s">
        <v>107</v>
      </c>
      <c r="C57" t="s">
        <v>177</v>
      </c>
      <c r="D57" t="s">
        <v>176</v>
      </c>
      <c r="E57">
        <v>3673.6570000000002</v>
      </c>
      <c r="F57">
        <v>21.04</v>
      </c>
    </row>
    <row r="58" spans="1:15" x14ac:dyDescent="0.25">
      <c r="A58" t="s">
        <v>108</v>
      </c>
      <c r="B58" t="s">
        <v>109</v>
      </c>
      <c r="C58" t="s">
        <v>177</v>
      </c>
      <c r="D58" t="s">
        <v>176</v>
      </c>
      <c r="E58">
        <v>3673.6570000000002</v>
      </c>
      <c r="F58">
        <v>22.64</v>
      </c>
    </row>
    <row r="59" spans="1:15" x14ac:dyDescent="0.25">
      <c r="A59" t="s">
        <v>110</v>
      </c>
      <c r="B59" t="s">
        <v>111</v>
      </c>
      <c r="C59" t="s">
        <v>177</v>
      </c>
      <c r="D59" t="s">
        <v>176</v>
      </c>
      <c r="E59">
        <v>3673.6570000000002</v>
      </c>
      <c r="F59">
        <v>23.61</v>
      </c>
    </row>
    <row r="60" spans="1:15" x14ac:dyDescent="0.25">
      <c r="A60" t="s">
        <v>112</v>
      </c>
      <c r="B60" t="s">
        <v>113</v>
      </c>
      <c r="C60" t="s">
        <v>177</v>
      </c>
      <c r="D60" t="s">
        <v>176</v>
      </c>
      <c r="E60">
        <v>3673.6570000000002</v>
      </c>
      <c r="F60">
        <v>22.15</v>
      </c>
    </row>
    <row r="61" spans="1:15" x14ac:dyDescent="0.25">
      <c r="A61" t="s">
        <v>114</v>
      </c>
      <c r="B61" t="s">
        <v>115</v>
      </c>
      <c r="C61" t="s">
        <v>177</v>
      </c>
      <c r="D61" t="s">
        <v>176</v>
      </c>
      <c r="E61">
        <v>3673.6570000000002</v>
      </c>
      <c r="F61">
        <v>21.83</v>
      </c>
    </row>
    <row r="62" spans="1:15" x14ac:dyDescent="0.25">
      <c r="A62" t="s">
        <v>116</v>
      </c>
      <c r="B62" t="s">
        <v>117</v>
      </c>
      <c r="C62" t="s">
        <v>177</v>
      </c>
      <c r="D62" t="s">
        <v>176</v>
      </c>
      <c r="E62">
        <v>3673.6570000000002</v>
      </c>
      <c r="F62">
        <v>22.73</v>
      </c>
    </row>
    <row r="63" spans="1:15" x14ac:dyDescent="0.25">
      <c r="A63" t="s">
        <v>118</v>
      </c>
      <c r="B63" t="s">
        <v>119</v>
      </c>
      <c r="C63" t="s">
        <v>177</v>
      </c>
      <c r="D63" t="s">
        <v>176</v>
      </c>
      <c r="E63">
        <v>3673.6570000000002</v>
      </c>
      <c r="F63">
        <v>21.29</v>
      </c>
    </row>
    <row r="64" spans="1:15" x14ac:dyDescent="0.25">
      <c r="A64" t="s">
        <v>120</v>
      </c>
      <c r="B64" t="s">
        <v>121</v>
      </c>
      <c r="C64" t="s">
        <v>177</v>
      </c>
      <c r="D64" t="s">
        <v>176</v>
      </c>
      <c r="E64">
        <v>3673.6570000000002</v>
      </c>
      <c r="F64">
        <v>22.32</v>
      </c>
    </row>
    <row r="65" spans="1:15" x14ac:dyDescent="0.25">
      <c r="A65" t="s">
        <v>122</v>
      </c>
      <c r="B65" t="s">
        <v>123</v>
      </c>
      <c r="C65" t="s">
        <v>177</v>
      </c>
      <c r="D65" t="s">
        <v>176</v>
      </c>
      <c r="E65">
        <v>3673.6570000000002</v>
      </c>
      <c r="F65">
        <v>23.62</v>
      </c>
    </row>
    <row r="66" spans="1:15" x14ac:dyDescent="0.25">
      <c r="A66" t="s">
        <v>124</v>
      </c>
      <c r="B66" t="s">
        <v>125</v>
      </c>
      <c r="C66" t="s">
        <v>177</v>
      </c>
      <c r="D66" t="s">
        <v>176</v>
      </c>
      <c r="E66">
        <v>3673.6570000000002</v>
      </c>
      <c r="F66">
        <v>21.69</v>
      </c>
    </row>
    <row r="67" spans="1:15" x14ac:dyDescent="0.25">
      <c r="A67" t="s">
        <v>126</v>
      </c>
      <c r="B67">
        <v>4113</v>
      </c>
      <c r="C67" t="s">
        <v>177</v>
      </c>
      <c r="D67" t="s">
        <v>176</v>
      </c>
      <c r="E67">
        <v>3673.6570000000002</v>
      </c>
      <c r="F67">
        <v>22.57</v>
      </c>
    </row>
    <row r="68" spans="1:15" x14ac:dyDescent="0.25">
      <c r="A68" t="s">
        <v>127</v>
      </c>
      <c r="B68">
        <v>4133</v>
      </c>
      <c r="C68" t="s">
        <v>177</v>
      </c>
      <c r="D68" t="s">
        <v>176</v>
      </c>
      <c r="E68">
        <v>3673.6570000000002</v>
      </c>
      <c r="F68">
        <v>24.24</v>
      </c>
    </row>
    <row r="69" spans="1:15" x14ac:dyDescent="0.25">
      <c r="A69" t="s">
        <v>128</v>
      </c>
      <c r="B69">
        <v>4137</v>
      </c>
      <c r="C69" t="s">
        <v>177</v>
      </c>
      <c r="D69" t="s">
        <v>176</v>
      </c>
      <c r="E69">
        <v>3673.6570000000002</v>
      </c>
      <c r="F69">
        <v>23.83</v>
      </c>
      <c r="I69" t="s">
        <v>235</v>
      </c>
      <c r="J69">
        <v>4137</v>
      </c>
      <c r="K69" t="s">
        <v>186</v>
      </c>
      <c r="L69" t="s">
        <v>6</v>
      </c>
      <c r="M69" t="s">
        <v>190</v>
      </c>
      <c r="N69">
        <v>3395.8150000000001</v>
      </c>
      <c r="O69">
        <v>23.63</v>
      </c>
    </row>
    <row r="70" spans="1:15" x14ac:dyDescent="0.25">
      <c r="A70" t="s">
        <v>129</v>
      </c>
      <c r="B70">
        <v>4162</v>
      </c>
      <c r="C70" t="s">
        <v>177</v>
      </c>
      <c r="D70" t="s">
        <v>176</v>
      </c>
      <c r="E70">
        <v>3673.6570000000002</v>
      </c>
      <c r="F70">
        <v>21.62</v>
      </c>
    </row>
    <row r="71" spans="1:15" x14ac:dyDescent="0.25">
      <c r="A71" t="s">
        <v>130</v>
      </c>
      <c r="B71">
        <v>4232</v>
      </c>
      <c r="C71" t="s">
        <v>177</v>
      </c>
      <c r="D71" t="s">
        <v>176</v>
      </c>
      <c r="E71">
        <v>3673.6570000000002</v>
      </c>
      <c r="F71">
        <v>22.09</v>
      </c>
    </row>
    <row r="72" spans="1:15" x14ac:dyDescent="0.25">
      <c r="A72" t="s">
        <v>131</v>
      </c>
      <c r="B72">
        <v>4205</v>
      </c>
      <c r="C72" t="s">
        <v>177</v>
      </c>
      <c r="D72" t="s">
        <v>176</v>
      </c>
      <c r="E72">
        <v>3673.6570000000002</v>
      </c>
      <c r="F72">
        <v>21.63</v>
      </c>
    </row>
    <row r="73" spans="1:15" x14ac:dyDescent="0.25">
      <c r="A73" t="s">
        <v>132</v>
      </c>
      <c r="B73">
        <v>4250</v>
      </c>
      <c r="C73" t="s">
        <v>177</v>
      </c>
      <c r="D73" t="s">
        <v>176</v>
      </c>
      <c r="E73">
        <v>3673.6570000000002</v>
      </c>
      <c r="F73">
        <v>28.82</v>
      </c>
      <c r="I73" t="s">
        <v>237</v>
      </c>
      <c r="J73">
        <v>4250</v>
      </c>
      <c r="K73" t="s">
        <v>186</v>
      </c>
      <c r="L73" t="s">
        <v>6</v>
      </c>
      <c r="M73" t="s">
        <v>190</v>
      </c>
      <c r="N73">
        <v>3395.8150000000001</v>
      </c>
      <c r="O73">
        <v>28.57</v>
      </c>
    </row>
    <row r="74" spans="1:15" x14ac:dyDescent="0.25">
      <c r="A74" t="s">
        <v>133</v>
      </c>
      <c r="B74">
        <v>4448</v>
      </c>
      <c r="C74" t="s">
        <v>177</v>
      </c>
      <c r="D74" t="s">
        <v>176</v>
      </c>
      <c r="E74">
        <v>3673.6570000000002</v>
      </c>
      <c r="F74">
        <v>22.52</v>
      </c>
    </row>
    <row r="75" spans="1:15" x14ac:dyDescent="0.25">
      <c r="A75" t="s">
        <v>134</v>
      </c>
      <c r="B75">
        <v>4467</v>
      </c>
      <c r="C75" t="s">
        <v>177</v>
      </c>
      <c r="D75" t="s">
        <v>176</v>
      </c>
      <c r="E75">
        <v>3673.6570000000002</v>
      </c>
      <c r="F75">
        <v>25.34</v>
      </c>
    </row>
    <row r="76" spans="1:15" x14ac:dyDescent="0.25">
      <c r="A76" t="s">
        <v>135</v>
      </c>
      <c r="B76">
        <v>4478</v>
      </c>
      <c r="C76" t="s">
        <v>177</v>
      </c>
      <c r="D76" t="s">
        <v>176</v>
      </c>
      <c r="E76">
        <v>3673.6570000000002</v>
      </c>
      <c r="F76">
        <v>23.33</v>
      </c>
    </row>
    <row r="77" spans="1:15" x14ac:dyDescent="0.25">
      <c r="A77" t="s">
        <v>136</v>
      </c>
      <c r="B77">
        <v>4483</v>
      </c>
      <c r="C77" t="s">
        <v>177</v>
      </c>
      <c r="D77" t="s">
        <v>176</v>
      </c>
      <c r="E77">
        <v>3673.6570000000002</v>
      </c>
      <c r="F77">
        <v>20.99</v>
      </c>
    </row>
    <row r="78" spans="1:15" x14ac:dyDescent="0.25">
      <c r="A78" t="s">
        <v>137</v>
      </c>
      <c r="B78">
        <v>4486</v>
      </c>
      <c r="C78" t="s">
        <v>177</v>
      </c>
      <c r="D78" t="s">
        <v>176</v>
      </c>
      <c r="E78">
        <v>3673.6570000000002</v>
      </c>
      <c r="F78">
        <v>23.27</v>
      </c>
    </row>
    <row r="79" spans="1:15" x14ac:dyDescent="0.25">
      <c r="A79" t="s">
        <v>138</v>
      </c>
      <c r="B79">
        <v>4519</v>
      </c>
      <c r="C79" t="s">
        <v>177</v>
      </c>
      <c r="D79" t="s">
        <v>176</v>
      </c>
      <c r="E79">
        <v>3673.6570000000002</v>
      </c>
      <c r="F79">
        <v>22.16</v>
      </c>
    </row>
    <row r="80" spans="1:15" x14ac:dyDescent="0.25">
      <c r="A80" t="s">
        <v>139</v>
      </c>
      <c r="B80">
        <v>4544</v>
      </c>
      <c r="C80" t="s">
        <v>177</v>
      </c>
      <c r="D80" t="s">
        <v>176</v>
      </c>
      <c r="E80">
        <v>3673.6570000000002</v>
      </c>
      <c r="F80">
        <v>25.63</v>
      </c>
    </row>
    <row r="81" spans="1:15" x14ac:dyDescent="0.25">
      <c r="A81" t="s">
        <v>140</v>
      </c>
      <c r="B81">
        <v>4545</v>
      </c>
      <c r="C81" t="s">
        <v>177</v>
      </c>
      <c r="D81" t="s">
        <v>176</v>
      </c>
      <c r="E81">
        <v>3673.6570000000002</v>
      </c>
      <c r="F81">
        <v>20.78</v>
      </c>
    </row>
    <row r="82" spans="1:15" x14ac:dyDescent="0.25">
      <c r="A82" t="s">
        <v>141</v>
      </c>
      <c r="B82">
        <v>4570</v>
      </c>
      <c r="C82" t="s">
        <v>177</v>
      </c>
      <c r="D82" t="s">
        <v>176</v>
      </c>
      <c r="E82">
        <v>3673.6570000000002</v>
      </c>
      <c r="F82">
        <v>32.06</v>
      </c>
      <c r="I82" t="s">
        <v>239</v>
      </c>
      <c r="J82">
        <v>4570</v>
      </c>
      <c r="K82" t="s">
        <v>186</v>
      </c>
      <c r="L82" t="s">
        <v>6</v>
      </c>
      <c r="M82" t="s">
        <v>190</v>
      </c>
      <c r="N82">
        <v>3395.8150000000001</v>
      </c>
      <c r="O82">
        <v>31.06</v>
      </c>
    </row>
    <row r="83" spans="1:15" x14ac:dyDescent="0.25">
      <c r="A83" t="s">
        <v>142</v>
      </c>
      <c r="B83">
        <v>4584</v>
      </c>
      <c r="C83" t="s">
        <v>177</v>
      </c>
      <c r="D83" t="s">
        <v>176</v>
      </c>
      <c r="E83">
        <v>3673.6570000000002</v>
      </c>
      <c r="F83">
        <v>23.4</v>
      </c>
    </row>
    <row r="84" spans="1:15" x14ac:dyDescent="0.25">
      <c r="A84" t="s">
        <v>143</v>
      </c>
      <c r="B84">
        <v>4637</v>
      </c>
      <c r="C84" t="s">
        <v>177</v>
      </c>
      <c r="D84" t="s">
        <v>176</v>
      </c>
      <c r="E84">
        <v>3673.6570000000002</v>
      </c>
      <c r="F84">
        <v>21.4</v>
      </c>
    </row>
    <row r="85" spans="1:15" x14ac:dyDescent="0.25">
      <c r="A85" t="s">
        <v>144</v>
      </c>
      <c r="B85">
        <v>4742</v>
      </c>
      <c r="C85" t="s">
        <v>177</v>
      </c>
      <c r="D85" t="s">
        <v>176</v>
      </c>
      <c r="E85">
        <v>3673.6570000000002</v>
      </c>
      <c r="F85">
        <v>21.77</v>
      </c>
    </row>
    <row r="86" spans="1:15" x14ac:dyDescent="0.25">
      <c r="A86" t="s">
        <v>145</v>
      </c>
      <c r="B86">
        <v>4287</v>
      </c>
      <c r="C86" t="s">
        <v>177</v>
      </c>
      <c r="D86" t="s">
        <v>176</v>
      </c>
      <c r="E86">
        <v>3673.6570000000002</v>
      </c>
      <c r="F86">
        <v>22.57</v>
      </c>
    </row>
    <row r="87" spans="1:15" x14ac:dyDescent="0.25">
      <c r="A87" t="s">
        <v>146</v>
      </c>
      <c r="B87">
        <v>4400</v>
      </c>
      <c r="C87" t="s">
        <v>177</v>
      </c>
      <c r="D87" t="s">
        <v>176</v>
      </c>
      <c r="E87">
        <v>3673.6570000000002</v>
      </c>
      <c r="F87">
        <v>20.94</v>
      </c>
    </row>
    <row r="88" spans="1:15" x14ac:dyDescent="0.25">
      <c r="A88" t="s">
        <v>147</v>
      </c>
      <c r="B88">
        <v>4481</v>
      </c>
      <c r="C88" t="s">
        <v>177</v>
      </c>
      <c r="D88" t="s">
        <v>176</v>
      </c>
      <c r="E88">
        <v>3673.6570000000002</v>
      </c>
      <c r="F88">
        <v>21.27</v>
      </c>
    </row>
    <row r="89" spans="1:15" x14ac:dyDescent="0.25">
      <c r="A89" t="s">
        <v>148</v>
      </c>
      <c r="B89">
        <v>4572</v>
      </c>
      <c r="C89" t="s">
        <v>177</v>
      </c>
      <c r="D89" t="s">
        <v>176</v>
      </c>
      <c r="E89">
        <v>3673.6570000000002</v>
      </c>
      <c r="F89">
        <v>21.76</v>
      </c>
    </row>
    <row r="90" spans="1:15" x14ac:dyDescent="0.25">
      <c r="A90" t="s">
        <v>149</v>
      </c>
      <c r="B90">
        <v>4806</v>
      </c>
      <c r="C90" t="s">
        <v>177</v>
      </c>
      <c r="D90" t="s">
        <v>176</v>
      </c>
      <c r="E90">
        <v>3673.6570000000002</v>
      </c>
      <c r="F90">
        <v>30.44</v>
      </c>
      <c r="I90" t="s">
        <v>241</v>
      </c>
      <c r="J90">
        <v>4806</v>
      </c>
      <c r="K90" t="s">
        <v>186</v>
      </c>
      <c r="L90" t="s">
        <v>6</v>
      </c>
      <c r="M90" t="s">
        <v>190</v>
      </c>
      <c r="N90">
        <v>3395.8150000000001</v>
      </c>
      <c r="O90">
        <v>30.54</v>
      </c>
    </row>
    <row r="91" spans="1:15" x14ac:dyDescent="0.25">
      <c r="A91" t="s">
        <v>150</v>
      </c>
      <c r="B91">
        <v>4728</v>
      </c>
      <c r="C91" t="s">
        <v>177</v>
      </c>
      <c r="D91" t="s">
        <v>176</v>
      </c>
      <c r="E91">
        <v>3673.6570000000002</v>
      </c>
      <c r="F91">
        <v>22.35</v>
      </c>
    </row>
    <row r="92" spans="1:15" x14ac:dyDescent="0.25">
      <c r="A92" t="s">
        <v>151</v>
      </c>
      <c r="B92">
        <v>4738</v>
      </c>
      <c r="C92" t="s">
        <v>177</v>
      </c>
      <c r="D92" t="s">
        <v>176</v>
      </c>
      <c r="E92">
        <v>3673.6570000000002</v>
      </c>
      <c r="F92">
        <v>21.45</v>
      </c>
    </row>
    <row r="93" spans="1:15" x14ac:dyDescent="0.25">
      <c r="A93" t="s">
        <v>152</v>
      </c>
      <c r="B93">
        <v>4778</v>
      </c>
      <c r="C93" t="s">
        <v>177</v>
      </c>
      <c r="D93" t="s">
        <v>176</v>
      </c>
      <c r="E93">
        <v>3673.6570000000002</v>
      </c>
      <c r="F93">
        <v>22.2</v>
      </c>
    </row>
    <row r="94" spans="1:15" x14ac:dyDescent="0.25">
      <c r="A94" t="s">
        <v>153</v>
      </c>
      <c r="B94">
        <v>4811</v>
      </c>
      <c r="C94" t="s">
        <v>177</v>
      </c>
      <c r="D94" t="s">
        <v>176</v>
      </c>
      <c r="E94">
        <v>3673.6570000000002</v>
      </c>
      <c r="F94">
        <v>22.39</v>
      </c>
    </row>
    <row r="95" spans="1:15" x14ac:dyDescent="0.25">
      <c r="A95" t="s">
        <v>154</v>
      </c>
      <c r="B95">
        <v>4744</v>
      </c>
      <c r="C95" t="s">
        <v>177</v>
      </c>
      <c r="D95" t="s">
        <v>176</v>
      </c>
      <c r="E95">
        <v>3673.6570000000002</v>
      </c>
      <c r="F95">
        <v>21.22</v>
      </c>
    </row>
    <row r="96" spans="1:15" x14ac:dyDescent="0.25">
      <c r="A96" t="s">
        <v>155</v>
      </c>
      <c r="B96">
        <v>4515</v>
      </c>
      <c r="C96" t="s">
        <v>177</v>
      </c>
      <c r="D96" t="s">
        <v>176</v>
      </c>
      <c r="E96">
        <v>3673.6570000000002</v>
      </c>
      <c r="F96">
        <v>21.6</v>
      </c>
    </row>
    <row r="97" spans="1:15" x14ac:dyDescent="0.25">
      <c r="A97" t="s">
        <v>156</v>
      </c>
      <c r="B97" t="s">
        <v>13</v>
      </c>
      <c r="C97" t="s">
        <v>177</v>
      </c>
      <c r="D97" t="s">
        <v>13</v>
      </c>
      <c r="E97">
        <v>3673.6570000000002</v>
      </c>
      <c r="F97">
        <v>36</v>
      </c>
    </row>
    <row r="98" spans="1:15" x14ac:dyDescent="0.25">
      <c r="A98" t="s">
        <v>157</v>
      </c>
      <c r="B98" t="s">
        <v>16</v>
      </c>
      <c r="C98" t="s">
        <v>177</v>
      </c>
      <c r="D98" t="s">
        <v>16</v>
      </c>
      <c r="E98">
        <v>3673.6570000000002</v>
      </c>
      <c r="F98">
        <v>36.36</v>
      </c>
      <c r="I98" t="s">
        <v>326</v>
      </c>
      <c r="J98" t="s">
        <v>188</v>
      </c>
      <c r="K98" t="s">
        <v>186</v>
      </c>
      <c r="L98" t="s">
        <v>6</v>
      </c>
      <c r="M98" t="s">
        <v>188</v>
      </c>
      <c r="N98">
        <v>3395.8150000000001</v>
      </c>
      <c r="O98">
        <v>33.89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workbookViewId="0">
      <selection activeCell="F1" sqref="F1:F1048576"/>
    </sheetView>
  </sheetViews>
  <sheetFormatPr defaultRowHeight="15" x14ac:dyDescent="0.25"/>
  <sheetData>
    <row r="1" spans="1:15" x14ac:dyDescent="0.25">
      <c r="I1">
        <v>20170516</v>
      </c>
    </row>
    <row r="2" spans="1:15" x14ac:dyDescent="0.25">
      <c r="A2" t="s">
        <v>169</v>
      </c>
      <c r="B2" t="s">
        <v>170</v>
      </c>
      <c r="C2" t="s">
        <v>171</v>
      </c>
      <c r="D2" t="s">
        <v>172</v>
      </c>
      <c r="E2" t="s">
        <v>173</v>
      </c>
      <c r="F2" t="s">
        <v>174</v>
      </c>
      <c r="I2" t="s">
        <v>178</v>
      </c>
      <c r="J2" t="s">
        <v>179</v>
      </c>
      <c r="K2" t="s">
        <v>180</v>
      </c>
      <c r="L2" t="s">
        <v>351</v>
      </c>
      <c r="M2" t="s">
        <v>181</v>
      </c>
      <c r="N2" t="s">
        <v>182</v>
      </c>
      <c r="O2" t="s">
        <v>183</v>
      </c>
    </row>
    <row r="3" spans="1:15" x14ac:dyDescent="0.25">
      <c r="A3" t="s">
        <v>12</v>
      </c>
      <c r="B3" t="s">
        <v>13</v>
      </c>
      <c r="C3" t="s">
        <v>175</v>
      </c>
      <c r="D3" t="s">
        <v>13</v>
      </c>
      <c r="E3">
        <v>872.44799999999998</v>
      </c>
      <c r="F3">
        <v>35.6</v>
      </c>
    </row>
    <row r="4" spans="1:15" x14ac:dyDescent="0.25">
      <c r="A4" t="s">
        <v>15</v>
      </c>
      <c r="B4" t="s">
        <v>16</v>
      </c>
      <c r="C4" t="s">
        <v>175</v>
      </c>
      <c r="D4" t="s">
        <v>16</v>
      </c>
      <c r="E4">
        <v>872.44799999999998</v>
      </c>
      <c r="F4">
        <v>37.43</v>
      </c>
    </row>
    <row r="5" spans="1:15" x14ac:dyDescent="0.25">
      <c r="A5" t="s">
        <v>17</v>
      </c>
      <c r="B5">
        <v>2094</v>
      </c>
      <c r="C5" t="s">
        <v>175</v>
      </c>
      <c r="D5" t="s">
        <v>176</v>
      </c>
      <c r="E5">
        <v>872.44799999999998</v>
      </c>
      <c r="F5">
        <v>21.53</v>
      </c>
    </row>
    <row r="6" spans="1:15" x14ac:dyDescent="0.25">
      <c r="A6" t="s">
        <v>18</v>
      </c>
      <c r="B6">
        <v>2903</v>
      </c>
      <c r="C6" t="s">
        <v>175</v>
      </c>
      <c r="D6" t="s">
        <v>176</v>
      </c>
      <c r="E6">
        <v>872.44799999999998</v>
      </c>
      <c r="F6">
        <v>23.08</v>
      </c>
      <c r="I6" t="s">
        <v>207</v>
      </c>
      <c r="J6">
        <v>2903</v>
      </c>
      <c r="K6" t="s">
        <v>352</v>
      </c>
      <c r="L6" t="s">
        <v>7</v>
      </c>
      <c r="M6" t="s">
        <v>190</v>
      </c>
      <c r="N6">
        <v>903.99800000000005</v>
      </c>
      <c r="O6">
        <v>23.22</v>
      </c>
    </row>
    <row r="7" spans="1:15" x14ac:dyDescent="0.25">
      <c r="A7" t="s">
        <v>19</v>
      </c>
      <c r="B7">
        <v>2838</v>
      </c>
      <c r="C7" t="s">
        <v>175</v>
      </c>
      <c r="D7" t="s">
        <v>176</v>
      </c>
      <c r="E7">
        <v>872.44799999999998</v>
      </c>
      <c r="F7">
        <v>19.989999999999998</v>
      </c>
    </row>
    <row r="8" spans="1:15" x14ac:dyDescent="0.25">
      <c r="A8" t="s">
        <v>20</v>
      </c>
      <c r="B8">
        <v>4115</v>
      </c>
      <c r="C8" t="s">
        <v>175</v>
      </c>
      <c r="D8" t="s">
        <v>176</v>
      </c>
      <c r="E8">
        <v>872.44799999999998</v>
      </c>
      <c r="F8">
        <v>18.93</v>
      </c>
    </row>
    <row r="9" spans="1:15" x14ac:dyDescent="0.25">
      <c r="A9" t="s">
        <v>21</v>
      </c>
      <c r="B9">
        <v>4195</v>
      </c>
      <c r="C9" t="s">
        <v>175</v>
      </c>
      <c r="D9" t="s">
        <v>176</v>
      </c>
      <c r="E9">
        <v>872.44799999999998</v>
      </c>
      <c r="F9">
        <v>24.52</v>
      </c>
      <c r="I9" t="s">
        <v>209</v>
      </c>
      <c r="J9">
        <v>4195</v>
      </c>
      <c r="K9" t="s">
        <v>352</v>
      </c>
      <c r="L9" t="s">
        <v>7</v>
      </c>
      <c r="M9" t="s">
        <v>190</v>
      </c>
      <c r="N9">
        <v>903.99800000000005</v>
      </c>
      <c r="O9">
        <v>24.9</v>
      </c>
    </row>
    <row r="10" spans="1:15" x14ac:dyDescent="0.25">
      <c r="A10" t="s">
        <v>22</v>
      </c>
      <c r="B10">
        <v>4221</v>
      </c>
      <c r="C10" t="s">
        <v>175</v>
      </c>
      <c r="D10" t="s">
        <v>176</v>
      </c>
      <c r="E10">
        <v>872.44799999999998</v>
      </c>
      <c r="F10">
        <v>21.14</v>
      </c>
    </row>
    <row r="11" spans="1:15" x14ac:dyDescent="0.25">
      <c r="A11" t="s">
        <v>23</v>
      </c>
      <c r="B11">
        <v>4223</v>
      </c>
      <c r="C11" t="s">
        <v>175</v>
      </c>
      <c r="D11" t="s">
        <v>176</v>
      </c>
      <c r="E11">
        <v>872.44799999999998</v>
      </c>
      <c r="F11">
        <v>25.88</v>
      </c>
      <c r="I11" t="s">
        <v>211</v>
      </c>
      <c r="J11">
        <v>4223</v>
      </c>
      <c r="K11" t="s">
        <v>352</v>
      </c>
      <c r="L11" t="s">
        <v>7</v>
      </c>
      <c r="M11" t="s">
        <v>190</v>
      </c>
      <c r="N11">
        <v>903.99800000000005</v>
      </c>
      <c r="O11">
        <v>26.59</v>
      </c>
    </row>
    <row r="12" spans="1:15" x14ac:dyDescent="0.25">
      <c r="A12" t="s">
        <v>24</v>
      </c>
      <c r="B12">
        <v>4225</v>
      </c>
      <c r="C12" t="s">
        <v>175</v>
      </c>
      <c r="D12" t="s">
        <v>176</v>
      </c>
      <c r="E12">
        <v>872.44799999999998</v>
      </c>
      <c r="F12">
        <v>22.05</v>
      </c>
    </row>
    <row r="13" spans="1:15" x14ac:dyDescent="0.25">
      <c r="A13" t="s">
        <v>25</v>
      </c>
      <c r="B13">
        <v>4290</v>
      </c>
      <c r="C13" t="s">
        <v>175</v>
      </c>
      <c r="D13" t="s">
        <v>176</v>
      </c>
      <c r="E13">
        <v>872.44799999999998</v>
      </c>
      <c r="F13">
        <v>20.41</v>
      </c>
    </row>
    <row r="14" spans="1:15" x14ac:dyDescent="0.25">
      <c r="A14" t="s">
        <v>26</v>
      </c>
      <c r="B14">
        <v>4382</v>
      </c>
      <c r="C14" t="s">
        <v>175</v>
      </c>
      <c r="D14" t="s">
        <v>176</v>
      </c>
      <c r="E14">
        <v>872.44799999999998</v>
      </c>
      <c r="F14">
        <v>36.909999999999997</v>
      </c>
    </row>
    <row r="15" spans="1:15" x14ac:dyDescent="0.25">
      <c r="A15" t="s">
        <v>27</v>
      </c>
      <c r="B15">
        <v>4485</v>
      </c>
      <c r="C15" t="s">
        <v>175</v>
      </c>
      <c r="D15" t="s">
        <v>176</v>
      </c>
      <c r="E15">
        <v>872.44799999999998</v>
      </c>
      <c r="F15">
        <v>26.74</v>
      </c>
    </row>
    <row r="16" spans="1:15" x14ac:dyDescent="0.25">
      <c r="A16" t="s">
        <v>28</v>
      </c>
      <c r="B16">
        <v>4554</v>
      </c>
      <c r="C16" t="s">
        <v>175</v>
      </c>
      <c r="D16" t="s">
        <v>176</v>
      </c>
      <c r="E16">
        <v>872.44799999999998</v>
      </c>
      <c r="F16">
        <v>31.42</v>
      </c>
    </row>
    <row r="17" spans="1:15" x14ac:dyDescent="0.25">
      <c r="A17" t="s">
        <v>29</v>
      </c>
      <c r="B17">
        <v>4765</v>
      </c>
      <c r="C17" t="s">
        <v>175</v>
      </c>
      <c r="D17" t="s">
        <v>176</v>
      </c>
      <c r="E17">
        <v>872.44799999999998</v>
      </c>
      <c r="F17">
        <v>23.02</v>
      </c>
    </row>
    <row r="18" spans="1:15" x14ac:dyDescent="0.25">
      <c r="A18" t="s">
        <v>30</v>
      </c>
      <c r="B18">
        <v>4803</v>
      </c>
      <c r="C18" t="s">
        <v>175</v>
      </c>
      <c r="D18" t="s">
        <v>176</v>
      </c>
      <c r="E18">
        <v>872.44799999999998</v>
      </c>
      <c r="F18">
        <v>20.23</v>
      </c>
    </row>
    <row r="19" spans="1:15" x14ac:dyDescent="0.25">
      <c r="A19" t="s">
        <v>31</v>
      </c>
      <c r="B19">
        <v>4814</v>
      </c>
      <c r="C19" t="s">
        <v>175</v>
      </c>
      <c r="D19" t="s">
        <v>176</v>
      </c>
      <c r="E19">
        <v>872.44799999999998</v>
      </c>
      <c r="F19">
        <v>20.399999999999999</v>
      </c>
    </row>
    <row r="20" spans="1:15" x14ac:dyDescent="0.25">
      <c r="A20" t="s">
        <v>32</v>
      </c>
      <c r="B20" t="s">
        <v>33</v>
      </c>
      <c r="C20" t="s">
        <v>175</v>
      </c>
      <c r="D20" t="s">
        <v>176</v>
      </c>
      <c r="E20">
        <v>872.44799999999998</v>
      </c>
      <c r="F20">
        <v>20.62</v>
      </c>
    </row>
    <row r="21" spans="1:15" x14ac:dyDescent="0.25">
      <c r="A21" t="s">
        <v>34</v>
      </c>
      <c r="B21" t="s">
        <v>35</v>
      </c>
      <c r="C21" t="s">
        <v>175</v>
      </c>
      <c r="D21" t="s">
        <v>176</v>
      </c>
      <c r="E21">
        <v>872.44799999999998</v>
      </c>
      <c r="F21">
        <v>21.37</v>
      </c>
    </row>
    <row r="22" spans="1:15" x14ac:dyDescent="0.25">
      <c r="A22" t="s">
        <v>36</v>
      </c>
      <c r="B22" t="s">
        <v>37</v>
      </c>
      <c r="C22" t="s">
        <v>175</v>
      </c>
      <c r="D22" t="s">
        <v>176</v>
      </c>
      <c r="E22">
        <v>872.44799999999998</v>
      </c>
      <c r="F22">
        <v>20.059999999999999</v>
      </c>
    </row>
    <row r="23" spans="1:15" x14ac:dyDescent="0.25">
      <c r="A23" t="s">
        <v>38</v>
      </c>
      <c r="B23" t="s">
        <v>39</v>
      </c>
      <c r="C23" t="s">
        <v>175</v>
      </c>
      <c r="D23" t="s">
        <v>176</v>
      </c>
      <c r="E23">
        <v>872.44799999999998</v>
      </c>
      <c r="F23">
        <v>20.11</v>
      </c>
    </row>
    <row r="24" spans="1:15" x14ac:dyDescent="0.25">
      <c r="A24" t="s">
        <v>40</v>
      </c>
      <c r="B24" t="s">
        <v>41</v>
      </c>
      <c r="C24" t="s">
        <v>175</v>
      </c>
      <c r="D24" t="s">
        <v>176</v>
      </c>
      <c r="E24">
        <v>872.44799999999998</v>
      </c>
      <c r="F24">
        <v>23.02</v>
      </c>
    </row>
    <row r="25" spans="1:15" x14ac:dyDescent="0.25">
      <c r="A25" t="s">
        <v>42</v>
      </c>
      <c r="B25" t="s">
        <v>43</v>
      </c>
      <c r="C25" t="s">
        <v>175</v>
      </c>
      <c r="D25" t="s">
        <v>176</v>
      </c>
      <c r="E25">
        <v>872.44799999999998</v>
      </c>
      <c r="F25">
        <v>23.66</v>
      </c>
      <c r="I25" t="s">
        <v>213</v>
      </c>
      <c r="J25" t="s">
        <v>216</v>
      </c>
      <c r="K25" t="s">
        <v>352</v>
      </c>
      <c r="L25" t="s">
        <v>7</v>
      </c>
      <c r="M25" t="s">
        <v>190</v>
      </c>
      <c r="N25">
        <v>903.99800000000005</v>
      </c>
      <c r="O25">
        <v>23.84</v>
      </c>
    </row>
    <row r="26" spans="1:15" x14ac:dyDescent="0.25">
      <c r="A26" t="s">
        <v>44</v>
      </c>
      <c r="B26" t="s">
        <v>45</v>
      </c>
      <c r="C26" t="s">
        <v>175</v>
      </c>
      <c r="D26" t="s">
        <v>176</v>
      </c>
      <c r="E26">
        <v>872.44799999999998</v>
      </c>
      <c r="F26">
        <v>21.35</v>
      </c>
    </row>
    <row r="27" spans="1:15" x14ac:dyDescent="0.25">
      <c r="A27" t="s">
        <v>46</v>
      </c>
      <c r="B27" t="s">
        <v>47</v>
      </c>
      <c r="C27" t="s">
        <v>175</v>
      </c>
      <c r="D27" t="s">
        <v>176</v>
      </c>
      <c r="E27">
        <v>872.44799999999998</v>
      </c>
      <c r="F27">
        <v>23.65</v>
      </c>
      <c r="I27" t="s">
        <v>215</v>
      </c>
      <c r="J27" t="s">
        <v>220</v>
      </c>
      <c r="K27" t="s">
        <v>352</v>
      </c>
      <c r="L27" t="s">
        <v>7</v>
      </c>
      <c r="M27" t="s">
        <v>190</v>
      </c>
      <c r="N27">
        <v>903.99800000000005</v>
      </c>
      <c r="O27">
        <v>23.79</v>
      </c>
    </row>
    <row r="28" spans="1:15" x14ac:dyDescent="0.25">
      <c r="A28" t="s">
        <v>48</v>
      </c>
      <c r="B28" t="s">
        <v>49</v>
      </c>
      <c r="C28" t="s">
        <v>175</v>
      </c>
      <c r="D28" t="s">
        <v>176</v>
      </c>
      <c r="E28">
        <v>872.44799999999998</v>
      </c>
      <c r="F28">
        <v>22.46</v>
      </c>
      <c r="I28" t="s">
        <v>217</v>
      </c>
      <c r="J28" t="s">
        <v>222</v>
      </c>
      <c r="K28" t="s">
        <v>352</v>
      </c>
      <c r="L28" t="s">
        <v>7</v>
      </c>
      <c r="M28" t="s">
        <v>190</v>
      </c>
      <c r="N28">
        <v>903.99800000000005</v>
      </c>
      <c r="O28">
        <v>22.34</v>
      </c>
    </row>
    <row r="29" spans="1:15" x14ac:dyDescent="0.25">
      <c r="A29" t="s">
        <v>50</v>
      </c>
      <c r="B29" t="s">
        <v>51</v>
      </c>
      <c r="C29" t="s">
        <v>175</v>
      </c>
      <c r="D29" t="s">
        <v>176</v>
      </c>
      <c r="E29">
        <v>872.44799999999998</v>
      </c>
      <c r="F29">
        <v>20.32</v>
      </c>
    </row>
    <row r="30" spans="1:15" x14ac:dyDescent="0.25">
      <c r="A30" t="s">
        <v>52</v>
      </c>
      <c r="B30" t="s">
        <v>53</v>
      </c>
      <c r="C30" t="s">
        <v>175</v>
      </c>
      <c r="D30" t="s">
        <v>176</v>
      </c>
      <c r="E30">
        <v>872.44799999999998</v>
      </c>
      <c r="F30">
        <v>22.61</v>
      </c>
      <c r="I30" t="s">
        <v>219</v>
      </c>
      <c r="J30" t="s">
        <v>226</v>
      </c>
      <c r="K30" t="s">
        <v>352</v>
      </c>
      <c r="L30" t="s">
        <v>7</v>
      </c>
      <c r="M30" t="s">
        <v>190</v>
      </c>
      <c r="N30">
        <v>903.99800000000005</v>
      </c>
      <c r="O30">
        <v>23.03</v>
      </c>
    </row>
    <row r="31" spans="1:15" x14ac:dyDescent="0.25">
      <c r="A31" t="s">
        <v>54</v>
      </c>
      <c r="B31" t="s">
        <v>55</v>
      </c>
      <c r="C31" t="s">
        <v>175</v>
      </c>
      <c r="D31" t="s">
        <v>176</v>
      </c>
      <c r="E31">
        <v>872.44799999999998</v>
      </c>
      <c r="F31">
        <v>21.57</v>
      </c>
    </row>
    <row r="32" spans="1:15" x14ac:dyDescent="0.25">
      <c r="A32" t="s">
        <v>56</v>
      </c>
      <c r="B32" t="s">
        <v>57</v>
      </c>
      <c r="C32" t="s">
        <v>175</v>
      </c>
      <c r="D32" t="s">
        <v>176</v>
      </c>
      <c r="E32">
        <v>872.44799999999998</v>
      </c>
      <c r="F32">
        <v>21.01</v>
      </c>
    </row>
    <row r="33" spans="1:15" x14ac:dyDescent="0.25">
      <c r="A33" t="s">
        <v>58</v>
      </c>
      <c r="B33" t="s">
        <v>59</v>
      </c>
      <c r="C33" t="s">
        <v>175</v>
      </c>
      <c r="D33" t="s">
        <v>176</v>
      </c>
      <c r="E33">
        <v>872.44799999999998</v>
      </c>
      <c r="F33">
        <v>21.79</v>
      </c>
    </row>
    <row r="34" spans="1:15" x14ac:dyDescent="0.25">
      <c r="A34" t="s">
        <v>60</v>
      </c>
      <c r="B34" t="s">
        <v>61</v>
      </c>
      <c r="C34" t="s">
        <v>175</v>
      </c>
      <c r="D34" t="s">
        <v>176</v>
      </c>
      <c r="E34">
        <v>872.44799999999998</v>
      </c>
      <c r="F34">
        <v>30.57</v>
      </c>
      <c r="I34" t="s">
        <v>221</v>
      </c>
      <c r="J34" t="s">
        <v>234</v>
      </c>
      <c r="K34" t="s">
        <v>352</v>
      </c>
      <c r="L34" t="s">
        <v>7</v>
      </c>
      <c r="M34" t="s">
        <v>190</v>
      </c>
      <c r="N34">
        <v>903.99800000000005</v>
      </c>
      <c r="O34">
        <v>30.79</v>
      </c>
    </row>
    <row r="35" spans="1:15" x14ac:dyDescent="0.25">
      <c r="A35" t="s">
        <v>62</v>
      </c>
      <c r="B35" t="s">
        <v>63</v>
      </c>
      <c r="C35" t="s">
        <v>175</v>
      </c>
      <c r="D35" t="s">
        <v>176</v>
      </c>
      <c r="E35">
        <v>872.44799999999998</v>
      </c>
      <c r="F35">
        <v>21.42</v>
      </c>
    </row>
    <row r="36" spans="1:15" x14ac:dyDescent="0.25">
      <c r="A36" t="s">
        <v>64</v>
      </c>
      <c r="B36" t="s">
        <v>65</v>
      </c>
      <c r="C36" t="s">
        <v>175</v>
      </c>
      <c r="D36" t="s">
        <v>176</v>
      </c>
      <c r="E36">
        <v>872.44799999999998</v>
      </c>
      <c r="F36">
        <v>21.89</v>
      </c>
    </row>
    <row r="37" spans="1:15" x14ac:dyDescent="0.25">
      <c r="A37" t="s">
        <v>66</v>
      </c>
      <c r="B37" t="s">
        <v>67</v>
      </c>
      <c r="C37" t="s">
        <v>175</v>
      </c>
      <c r="D37" t="s">
        <v>176</v>
      </c>
      <c r="E37">
        <v>872.44799999999998</v>
      </c>
      <c r="F37">
        <v>21.45</v>
      </c>
    </row>
    <row r="38" spans="1:15" x14ac:dyDescent="0.25">
      <c r="A38" t="s">
        <v>68</v>
      </c>
      <c r="B38" t="s">
        <v>69</v>
      </c>
      <c r="C38" t="s">
        <v>175</v>
      </c>
      <c r="D38" t="s">
        <v>176</v>
      </c>
      <c r="E38">
        <v>872.44799999999998</v>
      </c>
      <c r="F38">
        <v>22.83</v>
      </c>
      <c r="I38" t="s">
        <v>223</v>
      </c>
      <c r="J38" t="s">
        <v>242</v>
      </c>
      <c r="K38" t="s">
        <v>352</v>
      </c>
      <c r="L38" t="s">
        <v>7</v>
      </c>
      <c r="M38" t="s">
        <v>190</v>
      </c>
      <c r="N38">
        <v>903.99800000000005</v>
      </c>
      <c r="O38">
        <v>23.21</v>
      </c>
    </row>
    <row r="39" spans="1:15" x14ac:dyDescent="0.25">
      <c r="A39" t="s">
        <v>70</v>
      </c>
      <c r="B39" t="s">
        <v>71</v>
      </c>
      <c r="C39" t="s">
        <v>175</v>
      </c>
      <c r="D39" t="s">
        <v>176</v>
      </c>
      <c r="E39">
        <v>872.44799999999998</v>
      </c>
      <c r="F39">
        <v>20.87</v>
      </c>
    </row>
    <row r="40" spans="1:15" x14ac:dyDescent="0.25">
      <c r="A40" t="s">
        <v>72</v>
      </c>
      <c r="B40" t="s">
        <v>73</v>
      </c>
      <c r="C40" t="s">
        <v>175</v>
      </c>
      <c r="D40" t="s">
        <v>176</v>
      </c>
      <c r="E40">
        <v>872.44799999999998</v>
      </c>
      <c r="F40">
        <v>21.33</v>
      </c>
    </row>
    <row r="41" spans="1:15" x14ac:dyDescent="0.25">
      <c r="A41" t="s">
        <v>74</v>
      </c>
      <c r="B41" t="s">
        <v>75</v>
      </c>
      <c r="C41" t="s">
        <v>175</v>
      </c>
      <c r="D41" t="s">
        <v>176</v>
      </c>
      <c r="E41">
        <v>872.44799999999998</v>
      </c>
      <c r="F41">
        <v>20.97</v>
      </c>
    </row>
    <row r="42" spans="1:15" x14ac:dyDescent="0.25">
      <c r="A42" t="s">
        <v>76</v>
      </c>
      <c r="B42" t="s">
        <v>77</v>
      </c>
      <c r="C42" t="s">
        <v>175</v>
      </c>
      <c r="D42" t="s">
        <v>176</v>
      </c>
      <c r="E42">
        <v>872.44799999999998</v>
      </c>
      <c r="F42">
        <v>22.12</v>
      </c>
      <c r="I42" t="s">
        <v>225</v>
      </c>
      <c r="J42" t="s">
        <v>250</v>
      </c>
      <c r="K42" t="s">
        <v>352</v>
      </c>
      <c r="L42" t="s">
        <v>7</v>
      </c>
      <c r="M42" t="s">
        <v>190</v>
      </c>
      <c r="N42">
        <v>903.99800000000005</v>
      </c>
      <c r="O42">
        <v>22.67</v>
      </c>
    </row>
    <row r="43" spans="1:15" x14ac:dyDescent="0.25">
      <c r="A43" t="s">
        <v>78</v>
      </c>
      <c r="B43" t="s">
        <v>79</v>
      </c>
      <c r="C43" t="s">
        <v>175</v>
      </c>
      <c r="D43" t="s">
        <v>176</v>
      </c>
      <c r="E43">
        <v>872.44799999999998</v>
      </c>
      <c r="F43">
        <v>22.79</v>
      </c>
      <c r="I43" t="s">
        <v>227</v>
      </c>
      <c r="J43" t="s">
        <v>252</v>
      </c>
      <c r="K43" t="s">
        <v>352</v>
      </c>
      <c r="L43" t="s">
        <v>7</v>
      </c>
      <c r="M43" t="s">
        <v>190</v>
      </c>
      <c r="N43">
        <v>903.99800000000005</v>
      </c>
      <c r="O43">
        <v>23.68</v>
      </c>
    </row>
    <row r="44" spans="1:15" x14ac:dyDescent="0.25">
      <c r="A44" t="s">
        <v>80</v>
      </c>
      <c r="B44" t="s">
        <v>81</v>
      </c>
      <c r="C44" t="s">
        <v>175</v>
      </c>
      <c r="D44" t="s">
        <v>176</v>
      </c>
      <c r="E44">
        <v>872.44799999999998</v>
      </c>
      <c r="F44">
        <v>21.64</v>
      </c>
      <c r="I44" t="s">
        <v>229</v>
      </c>
      <c r="J44" t="s">
        <v>254</v>
      </c>
      <c r="K44" t="s">
        <v>352</v>
      </c>
      <c r="L44" t="s">
        <v>7</v>
      </c>
      <c r="M44" t="s">
        <v>190</v>
      </c>
      <c r="N44">
        <v>903.99800000000005</v>
      </c>
      <c r="O44">
        <v>21.57</v>
      </c>
    </row>
    <row r="45" spans="1:15" x14ac:dyDescent="0.25">
      <c r="A45" t="s">
        <v>82</v>
      </c>
      <c r="B45" t="s">
        <v>83</v>
      </c>
      <c r="C45" t="s">
        <v>175</v>
      </c>
      <c r="D45" t="s">
        <v>176</v>
      </c>
      <c r="E45">
        <v>872.44799999999998</v>
      </c>
      <c r="F45">
        <v>20.55</v>
      </c>
    </row>
    <row r="46" spans="1:15" x14ac:dyDescent="0.25">
      <c r="A46" t="s">
        <v>84</v>
      </c>
      <c r="B46" t="s">
        <v>85</v>
      </c>
      <c r="C46" t="s">
        <v>175</v>
      </c>
      <c r="D46" t="s">
        <v>176</v>
      </c>
      <c r="E46">
        <v>872.44799999999998</v>
      </c>
      <c r="F46">
        <v>19.87</v>
      </c>
    </row>
    <row r="47" spans="1:15" x14ac:dyDescent="0.25">
      <c r="A47" t="s">
        <v>86</v>
      </c>
      <c r="B47" t="s">
        <v>87</v>
      </c>
      <c r="C47" t="s">
        <v>175</v>
      </c>
      <c r="D47" t="s">
        <v>176</v>
      </c>
      <c r="E47">
        <v>872.44799999999998</v>
      </c>
      <c r="F47">
        <v>21.38</v>
      </c>
    </row>
    <row r="48" spans="1:15" x14ac:dyDescent="0.25">
      <c r="A48" t="s">
        <v>88</v>
      </c>
      <c r="B48" t="s">
        <v>89</v>
      </c>
      <c r="C48" t="s">
        <v>175</v>
      </c>
      <c r="D48" t="s">
        <v>176</v>
      </c>
      <c r="E48">
        <v>872.44799999999998</v>
      </c>
      <c r="F48">
        <v>24.03</v>
      </c>
      <c r="I48" t="s">
        <v>231</v>
      </c>
      <c r="J48" t="s">
        <v>262</v>
      </c>
      <c r="K48" t="s">
        <v>352</v>
      </c>
      <c r="L48" t="s">
        <v>7</v>
      </c>
      <c r="M48" t="s">
        <v>190</v>
      </c>
      <c r="N48">
        <v>903.99800000000005</v>
      </c>
      <c r="O48">
        <v>24.88</v>
      </c>
    </row>
    <row r="49" spans="1:15" x14ac:dyDescent="0.25">
      <c r="A49" t="s">
        <v>90</v>
      </c>
      <c r="B49" t="s">
        <v>91</v>
      </c>
      <c r="C49" t="s">
        <v>175</v>
      </c>
      <c r="D49" t="s">
        <v>176</v>
      </c>
      <c r="E49">
        <v>872.44799999999998</v>
      </c>
      <c r="F49">
        <v>20.93</v>
      </c>
    </row>
    <row r="50" spans="1:15" x14ac:dyDescent="0.25">
      <c r="A50" t="s">
        <v>92</v>
      </c>
      <c r="B50" t="s">
        <v>93</v>
      </c>
      <c r="C50" t="s">
        <v>175</v>
      </c>
      <c r="D50" t="s">
        <v>176</v>
      </c>
      <c r="E50">
        <v>872.44799999999998</v>
      </c>
      <c r="F50">
        <v>21.3</v>
      </c>
    </row>
    <row r="51" spans="1:15" x14ac:dyDescent="0.25">
      <c r="A51" t="s">
        <v>94</v>
      </c>
      <c r="B51" t="s">
        <v>95</v>
      </c>
      <c r="C51" t="s">
        <v>175</v>
      </c>
      <c r="D51" t="s">
        <v>176</v>
      </c>
      <c r="E51">
        <v>872.44799999999998</v>
      </c>
      <c r="F51">
        <v>21.86</v>
      </c>
    </row>
    <row r="52" spans="1:15" x14ac:dyDescent="0.25">
      <c r="A52" t="s">
        <v>96</v>
      </c>
      <c r="B52" t="s">
        <v>97</v>
      </c>
      <c r="C52" t="s">
        <v>175</v>
      </c>
      <c r="D52" t="s">
        <v>176</v>
      </c>
      <c r="E52">
        <v>872.44799999999998</v>
      </c>
      <c r="F52">
        <v>20.34</v>
      </c>
    </row>
    <row r="53" spans="1:15" x14ac:dyDescent="0.25">
      <c r="A53" t="s">
        <v>98</v>
      </c>
      <c r="B53" t="s">
        <v>99</v>
      </c>
      <c r="C53" t="s">
        <v>175</v>
      </c>
      <c r="D53" t="s">
        <v>176</v>
      </c>
      <c r="E53">
        <v>872.44799999999998</v>
      </c>
      <c r="F53">
        <v>21.78</v>
      </c>
    </row>
    <row r="54" spans="1:15" x14ac:dyDescent="0.25">
      <c r="A54" t="s">
        <v>100</v>
      </c>
      <c r="B54" t="s">
        <v>101</v>
      </c>
      <c r="C54" t="s">
        <v>175</v>
      </c>
      <c r="D54" t="s">
        <v>176</v>
      </c>
      <c r="E54">
        <v>872.44799999999998</v>
      </c>
      <c r="F54">
        <v>21.23</v>
      </c>
    </row>
    <row r="55" spans="1:15" x14ac:dyDescent="0.25">
      <c r="A55" t="s">
        <v>102</v>
      </c>
      <c r="B55" t="s">
        <v>103</v>
      </c>
      <c r="C55" t="s">
        <v>175</v>
      </c>
      <c r="D55" t="s">
        <v>176</v>
      </c>
      <c r="E55">
        <v>872.44799999999998</v>
      </c>
      <c r="F55">
        <v>20.97</v>
      </c>
    </row>
    <row r="56" spans="1:15" x14ac:dyDescent="0.25">
      <c r="A56" t="s">
        <v>104</v>
      </c>
      <c r="B56" t="s">
        <v>105</v>
      </c>
      <c r="C56" t="s">
        <v>175</v>
      </c>
      <c r="D56" t="s">
        <v>176</v>
      </c>
      <c r="E56">
        <v>872.44799999999998</v>
      </c>
      <c r="F56">
        <v>22.71</v>
      </c>
      <c r="I56" t="s">
        <v>233</v>
      </c>
      <c r="J56" t="s">
        <v>278</v>
      </c>
      <c r="K56" t="s">
        <v>352</v>
      </c>
      <c r="L56" t="s">
        <v>7</v>
      </c>
      <c r="M56" t="s">
        <v>190</v>
      </c>
      <c r="N56">
        <v>903.99800000000005</v>
      </c>
      <c r="O56">
        <v>23.17</v>
      </c>
    </row>
    <row r="57" spans="1:15" x14ac:dyDescent="0.25">
      <c r="A57" t="s">
        <v>106</v>
      </c>
      <c r="B57" t="s">
        <v>107</v>
      </c>
      <c r="C57" t="s">
        <v>175</v>
      </c>
      <c r="D57" t="s">
        <v>176</v>
      </c>
      <c r="E57">
        <v>872.44799999999998</v>
      </c>
      <c r="F57">
        <v>20.98</v>
      </c>
    </row>
    <row r="58" spans="1:15" x14ac:dyDescent="0.25">
      <c r="A58" t="s">
        <v>108</v>
      </c>
      <c r="B58" t="s">
        <v>109</v>
      </c>
      <c r="C58" t="s">
        <v>175</v>
      </c>
      <c r="D58" t="s">
        <v>176</v>
      </c>
      <c r="E58">
        <v>872.44799999999998</v>
      </c>
      <c r="F58">
        <v>21.4</v>
      </c>
    </row>
    <row r="59" spans="1:15" x14ac:dyDescent="0.25">
      <c r="A59" t="s">
        <v>110</v>
      </c>
      <c r="B59" t="s">
        <v>111</v>
      </c>
      <c r="C59" t="s">
        <v>175</v>
      </c>
      <c r="D59" t="s">
        <v>176</v>
      </c>
      <c r="E59">
        <v>872.44799999999998</v>
      </c>
      <c r="F59">
        <v>21.68</v>
      </c>
    </row>
    <row r="60" spans="1:15" x14ac:dyDescent="0.25">
      <c r="A60" t="s">
        <v>112</v>
      </c>
      <c r="B60" t="s">
        <v>113</v>
      </c>
      <c r="C60" t="s">
        <v>175</v>
      </c>
      <c r="D60" t="s">
        <v>176</v>
      </c>
      <c r="E60">
        <v>872.44799999999998</v>
      </c>
      <c r="F60">
        <v>20.170000000000002</v>
      </c>
    </row>
    <row r="61" spans="1:15" x14ac:dyDescent="0.25">
      <c r="A61" t="s">
        <v>114</v>
      </c>
      <c r="B61" t="s">
        <v>115</v>
      </c>
      <c r="C61" t="s">
        <v>175</v>
      </c>
      <c r="D61" t="s">
        <v>176</v>
      </c>
      <c r="E61">
        <v>872.44799999999998</v>
      </c>
      <c r="F61">
        <v>21.81</v>
      </c>
    </row>
    <row r="62" spans="1:15" x14ac:dyDescent="0.25">
      <c r="A62" t="s">
        <v>116</v>
      </c>
      <c r="B62" t="s">
        <v>117</v>
      </c>
      <c r="C62" t="s">
        <v>175</v>
      </c>
      <c r="D62" t="s">
        <v>176</v>
      </c>
      <c r="E62">
        <v>872.44799999999998</v>
      </c>
      <c r="F62">
        <v>20.76</v>
      </c>
    </row>
    <row r="63" spans="1:15" x14ac:dyDescent="0.25">
      <c r="A63" t="s">
        <v>118</v>
      </c>
      <c r="B63" t="s">
        <v>119</v>
      </c>
      <c r="C63" t="s">
        <v>175</v>
      </c>
      <c r="D63" t="s">
        <v>176</v>
      </c>
      <c r="E63">
        <v>872.44799999999998</v>
      </c>
      <c r="F63">
        <v>20.91</v>
      </c>
    </row>
    <row r="64" spans="1:15" x14ac:dyDescent="0.25">
      <c r="A64" t="s">
        <v>120</v>
      </c>
      <c r="B64" t="s">
        <v>121</v>
      </c>
      <c r="C64" t="s">
        <v>175</v>
      </c>
      <c r="D64" t="s">
        <v>176</v>
      </c>
      <c r="E64">
        <v>872.44799999999998</v>
      </c>
      <c r="F64">
        <v>21.61</v>
      </c>
    </row>
    <row r="65" spans="1:15" x14ac:dyDescent="0.25">
      <c r="A65" t="s">
        <v>122</v>
      </c>
      <c r="B65" t="s">
        <v>123</v>
      </c>
      <c r="C65" t="s">
        <v>175</v>
      </c>
      <c r="D65" t="s">
        <v>176</v>
      </c>
      <c r="E65">
        <v>872.44799999999998</v>
      </c>
      <c r="F65">
        <v>20.28</v>
      </c>
    </row>
    <row r="66" spans="1:15" x14ac:dyDescent="0.25">
      <c r="A66" t="s">
        <v>124</v>
      </c>
      <c r="B66" t="s">
        <v>125</v>
      </c>
      <c r="C66" t="s">
        <v>175</v>
      </c>
      <c r="D66" t="s">
        <v>176</v>
      </c>
      <c r="E66">
        <v>872.44799999999998</v>
      </c>
      <c r="F66">
        <v>20.55</v>
      </c>
    </row>
    <row r="67" spans="1:15" x14ac:dyDescent="0.25">
      <c r="A67" t="s">
        <v>126</v>
      </c>
      <c r="B67">
        <v>4113</v>
      </c>
      <c r="C67" t="s">
        <v>175</v>
      </c>
      <c r="D67" t="s">
        <v>176</v>
      </c>
      <c r="E67">
        <v>872.44799999999998</v>
      </c>
      <c r="F67">
        <v>20.309999999999999</v>
      </c>
    </row>
    <row r="68" spans="1:15" x14ac:dyDescent="0.25">
      <c r="A68" t="s">
        <v>127</v>
      </c>
      <c r="B68">
        <v>4133</v>
      </c>
      <c r="C68" t="s">
        <v>175</v>
      </c>
      <c r="D68" t="s">
        <v>176</v>
      </c>
      <c r="E68">
        <v>872.44799999999998</v>
      </c>
      <c r="F68">
        <v>20.63</v>
      </c>
    </row>
    <row r="69" spans="1:15" x14ac:dyDescent="0.25">
      <c r="A69" t="s">
        <v>128</v>
      </c>
      <c r="B69">
        <v>4137</v>
      </c>
      <c r="C69" t="s">
        <v>175</v>
      </c>
      <c r="D69" t="s">
        <v>176</v>
      </c>
      <c r="E69">
        <v>872.44799999999998</v>
      </c>
      <c r="F69">
        <v>20.77</v>
      </c>
      <c r="I69" t="s">
        <v>235</v>
      </c>
      <c r="J69">
        <v>4137</v>
      </c>
      <c r="K69" t="s">
        <v>352</v>
      </c>
      <c r="L69" t="s">
        <v>7</v>
      </c>
      <c r="M69" t="s">
        <v>190</v>
      </c>
      <c r="N69">
        <v>903.99800000000005</v>
      </c>
      <c r="O69">
        <v>20.8</v>
      </c>
    </row>
    <row r="70" spans="1:15" x14ac:dyDescent="0.25">
      <c r="A70" t="s">
        <v>129</v>
      </c>
      <c r="B70">
        <v>4162</v>
      </c>
      <c r="C70" t="s">
        <v>175</v>
      </c>
      <c r="D70" t="s">
        <v>176</v>
      </c>
      <c r="E70">
        <v>872.44799999999998</v>
      </c>
      <c r="F70">
        <v>20.77</v>
      </c>
    </row>
    <row r="71" spans="1:15" x14ac:dyDescent="0.25">
      <c r="A71" t="s">
        <v>130</v>
      </c>
      <c r="B71">
        <v>4232</v>
      </c>
      <c r="C71" t="s">
        <v>175</v>
      </c>
      <c r="D71" t="s">
        <v>176</v>
      </c>
      <c r="E71">
        <v>872.44799999999998</v>
      </c>
      <c r="F71">
        <v>19.87</v>
      </c>
    </row>
    <row r="72" spans="1:15" x14ac:dyDescent="0.25">
      <c r="A72" t="s">
        <v>131</v>
      </c>
      <c r="B72">
        <v>4205</v>
      </c>
      <c r="C72" t="s">
        <v>175</v>
      </c>
      <c r="D72" t="s">
        <v>176</v>
      </c>
      <c r="E72">
        <v>872.44799999999998</v>
      </c>
      <c r="F72">
        <v>19.57</v>
      </c>
    </row>
    <row r="73" spans="1:15" x14ac:dyDescent="0.25">
      <c r="A73" t="s">
        <v>132</v>
      </c>
      <c r="B73">
        <v>4250</v>
      </c>
      <c r="C73" t="s">
        <v>175</v>
      </c>
      <c r="D73" t="s">
        <v>176</v>
      </c>
      <c r="E73">
        <v>872.44799999999998</v>
      </c>
      <c r="F73">
        <v>23.07</v>
      </c>
      <c r="I73" t="s">
        <v>237</v>
      </c>
      <c r="J73">
        <v>4250</v>
      </c>
      <c r="K73" t="s">
        <v>352</v>
      </c>
      <c r="L73" t="s">
        <v>7</v>
      </c>
      <c r="M73" t="s">
        <v>190</v>
      </c>
      <c r="N73">
        <v>903.99800000000005</v>
      </c>
      <c r="O73">
        <v>23.35</v>
      </c>
    </row>
    <row r="74" spans="1:15" x14ac:dyDescent="0.25">
      <c r="A74" t="s">
        <v>133</v>
      </c>
      <c r="B74">
        <v>4448</v>
      </c>
      <c r="C74" t="s">
        <v>175</v>
      </c>
      <c r="D74" t="s">
        <v>176</v>
      </c>
      <c r="E74">
        <v>872.44799999999998</v>
      </c>
      <c r="F74">
        <v>19.2</v>
      </c>
    </row>
    <row r="75" spans="1:15" x14ac:dyDescent="0.25">
      <c r="A75" t="s">
        <v>134</v>
      </c>
      <c r="B75">
        <v>4467</v>
      </c>
      <c r="C75" t="s">
        <v>175</v>
      </c>
      <c r="D75" t="s">
        <v>176</v>
      </c>
      <c r="E75">
        <v>872.44799999999998</v>
      </c>
      <c r="F75">
        <v>22.19</v>
      </c>
    </row>
    <row r="76" spans="1:15" x14ac:dyDescent="0.25">
      <c r="A76" t="s">
        <v>135</v>
      </c>
      <c r="B76">
        <v>4478</v>
      </c>
      <c r="C76" t="s">
        <v>175</v>
      </c>
      <c r="D76" t="s">
        <v>176</v>
      </c>
      <c r="E76">
        <v>872.44799999999998</v>
      </c>
      <c r="F76">
        <v>21.64</v>
      </c>
    </row>
    <row r="77" spans="1:15" x14ac:dyDescent="0.25">
      <c r="A77" t="s">
        <v>136</v>
      </c>
      <c r="B77">
        <v>4483</v>
      </c>
      <c r="C77" t="s">
        <v>175</v>
      </c>
      <c r="D77" t="s">
        <v>176</v>
      </c>
      <c r="E77">
        <v>872.44799999999998</v>
      </c>
      <c r="F77">
        <v>19.5</v>
      </c>
    </row>
    <row r="78" spans="1:15" x14ac:dyDescent="0.25">
      <c r="A78" t="s">
        <v>137</v>
      </c>
      <c r="B78">
        <v>4486</v>
      </c>
      <c r="C78" t="s">
        <v>175</v>
      </c>
      <c r="D78" t="s">
        <v>176</v>
      </c>
      <c r="E78">
        <v>872.44799999999998</v>
      </c>
      <c r="F78">
        <v>21.37</v>
      </c>
    </row>
    <row r="79" spans="1:15" x14ac:dyDescent="0.25">
      <c r="A79" t="s">
        <v>138</v>
      </c>
      <c r="B79">
        <v>4519</v>
      </c>
      <c r="C79" t="s">
        <v>175</v>
      </c>
      <c r="D79" t="s">
        <v>176</v>
      </c>
      <c r="E79">
        <v>872.44799999999998</v>
      </c>
      <c r="F79">
        <v>21.17</v>
      </c>
    </row>
    <row r="80" spans="1:15" x14ac:dyDescent="0.25">
      <c r="A80" t="s">
        <v>139</v>
      </c>
      <c r="B80">
        <v>4544</v>
      </c>
      <c r="C80" t="s">
        <v>175</v>
      </c>
      <c r="D80" t="s">
        <v>176</v>
      </c>
      <c r="E80">
        <v>872.44799999999998</v>
      </c>
      <c r="F80">
        <v>22.47</v>
      </c>
    </row>
    <row r="81" spans="1:15" x14ac:dyDescent="0.25">
      <c r="A81" t="s">
        <v>140</v>
      </c>
      <c r="B81">
        <v>4545</v>
      </c>
      <c r="C81" t="s">
        <v>175</v>
      </c>
      <c r="D81" t="s">
        <v>176</v>
      </c>
      <c r="E81">
        <v>872.44799999999998</v>
      </c>
      <c r="F81">
        <v>19.260000000000002</v>
      </c>
    </row>
    <row r="82" spans="1:15" x14ac:dyDescent="0.25">
      <c r="A82" t="s">
        <v>141</v>
      </c>
      <c r="B82">
        <v>4570</v>
      </c>
      <c r="C82" t="s">
        <v>175</v>
      </c>
      <c r="D82" t="s">
        <v>176</v>
      </c>
      <c r="E82">
        <v>872.44799999999998</v>
      </c>
      <c r="F82">
        <v>27.31</v>
      </c>
      <c r="I82" t="s">
        <v>239</v>
      </c>
      <c r="J82">
        <v>4570</v>
      </c>
      <c r="K82" t="s">
        <v>352</v>
      </c>
      <c r="L82" t="s">
        <v>7</v>
      </c>
      <c r="M82" t="s">
        <v>190</v>
      </c>
      <c r="N82">
        <v>903.99800000000005</v>
      </c>
      <c r="O82">
        <v>27.75</v>
      </c>
    </row>
    <row r="83" spans="1:15" x14ac:dyDescent="0.25">
      <c r="A83" t="s">
        <v>142</v>
      </c>
      <c r="B83">
        <v>4584</v>
      </c>
      <c r="C83" t="s">
        <v>175</v>
      </c>
      <c r="D83" t="s">
        <v>176</v>
      </c>
      <c r="E83">
        <v>872.44799999999998</v>
      </c>
      <c r="F83">
        <v>21.38</v>
      </c>
    </row>
    <row r="84" spans="1:15" x14ac:dyDescent="0.25">
      <c r="A84" t="s">
        <v>143</v>
      </c>
      <c r="B84">
        <v>4637</v>
      </c>
      <c r="C84" t="s">
        <v>175</v>
      </c>
      <c r="D84" t="s">
        <v>176</v>
      </c>
      <c r="E84">
        <v>872.44799999999998</v>
      </c>
      <c r="F84">
        <v>20.49</v>
      </c>
    </row>
    <row r="85" spans="1:15" x14ac:dyDescent="0.25">
      <c r="A85" t="s">
        <v>144</v>
      </c>
      <c r="B85">
        <v>4742</v>
      </c>
      <c r="C85" t="s">
        <v>175</v>
      </c>
      <c r="D85" t="s">
        <v>176</v>
      </c>
      <c r="E85">
        <v>872.44799999999998</v>
      </c>
      <c r="F85">
        <v>20.86</v>
      </c>
    </row>
    <row r="86" spans="1:15" x14ac:dyDescent="0.25">
      <c r="A86" t="s">
        <v>145</v>
      </c>
      <c r="B86">
        <v>4287</v>
      </c>
      <c r="C86" t="s">
        <v>175</v>
      </c>
      <c r="D86" t="s">
        <v>176</v>
      </c>
      <c r="E86">
        <v>872.44799999999998</v>
      </c>
      <c r="F86">
        <v>19</v>
      </c>
    </row>
    <row r="87" spans="1:15" x14ac:dyDescent="0.25">
      <c r="A87" t="s">
        <v>146</v>
      </c>
      <c r="B87">
        <v>4400</v>
      </c>
      <c r="C87" t="s">
        <v>175</v>
      </c>
      <c r="D87" t="s">
        <v>176</v>
      </c>
      <c r="E87">
        <v>872.44799999999998</v>
      </c>
      <c r="F87">
        <v>20.239999999999998</v>
      </c>
    </row>
    <row r="88" spans="1:15" x14ac:dyDescent="0.25">
      <c r="A88" t="s">
        <v>147</v>
      </c>
      <c r="B88">
        <v>4481</v>
      </c>
      <c r="C88" t="s">
        <v>175</v>
      </c>
      <c r="D88" t="s">
        <v>176</v>
      </c>
      <c r="E88">
        <v>872.44799999999998</v>
      </c>
      <c r="F88">
        <v>20.329999999999998</v>
      </c>
    </row>
    <row r="89" spans="1:15" x14ac:dyDescent="0.25">
      <c r="A89" t="s">
        <v>148</v>
      </c>
      <c r="B89">
        <v>4572</v>
      </c>
      <c r="C89" t="s">
        <v>175</v>
      </c>
      <c r="D89" t="s">
        <v>176</v>
      </c>
      <c r="E89">
        <v>872.44799999999998</v>
      </c>
      <c r="F89">
        <v>20.65</v>
      </c>
    </row>
    <row r="90" spans="1:15" x14ac:dyDescent="0.25">
      <c r="A90" t="s">
        <v>149</v>
      </c>
      <c r="B90">
        <v>4806</v>
      </c>
      <c r="C90" t="s">
        <v>175</v>
      </c>
      <c r="D90" t="s">
        <v>176</v>
      </c>
      <c r="E90">
        <v>872.44799999999998</v>
      </c>
      <c r="F90">
        <v>27.37</v>
      </c>
      <c r="I90" t="s">
        <v>241</v>
      </c>
      <c r="J90">
        <v>4806</v>
      </c>
      <c r="K90" t="s">
        <v>352</v>
      </c>
      <c r="L90" t="s">
        <v>7</v>
      </c>
      <c r="M90" t="s">
        <v>190</v>
      </c>
      <c r="N90">
        <v>903.99800000000005</v>
      </c>
      <c r="O90">
        <v>27.61</v>
      </c>
    </row>
    <row r="91" spans="1:15" x14ac:dyDescent="0.25">
      <c r="A91" t="s">
        <v>150</v>
      </c>
      <c r="B91">
        <v>4728</v>
      </c>
      <c r="C91" t="s">
        <v>175</v>
      </c>
      <c r="D91" t="s">
        <v>176</v>
      </c>
      <c r="E91">
        <v>872.44799999999998</v>
      </c>
      <c r="F91">
        <v>21.12</v>
      </c>
    </row>
    <row r="92" spans="1:15" x14ac:dyDescent="0.25">
      <c r="A92" t="s">
        <v>151</v>
      </c>
      <c r="B92">
        <v>4738</v>
      </c>
      <c r="C92" t="s">
        <v>175</v>
      </c>
      <c r="D92" t="s">
        <v>176</v>
      </c>
      <c r="E92">
        <v>872.44799999999998</v>
      </c>
      <c r="F92">
        <v>20.329999999999998</v>
      </c>
    </row>
    <row r="93" spans="1:15" x14ac:dyDescent="0.25">
      <c r="A93" t="s">
        <v>152</v>
      </c>
      <c r="B93">
        <v>4778</v>
      </c>
      <c r="C93" t="s">
        <v>175</v>
      </c>
      <c r="D93" t="s">
        <v>176</v>
      </c>
      <c r="E93">
        <v>872.44799999999998</v>
      </c>
      <c r="F93">
        <v>20.54</v>
      </c>
    </row>
    <row r="94" spans="1:15" x14ac:dyDescent="0.25">
      <c r="A94" t="s">
        <v>153</v>
      </c>
      <c r="B94">
        <v>4811</v>
      </c>
      <c r="C94" t="s">
        <v>175</v>
      </c>
      <c r="D94" t="s">
        <v>176</v>
      </c>
      <c r="E94">
        <v>872.44799999999998</v>
      </c>
      <c r="F94">
        <v>21.08</v>
      </c>
    </row>
    <row r="95" spans="1:15" x14ac:dyDescent="0.25">
      <c r="A95" t="s">
        <v>154</v>
      </c>
      <c r="B95">
        <v>4744</v>
      </c>
      <c r="C95" t="s">
        <v>175</v>
      </c>
      <c r="D95" t="s">
        <v>176</v>
      </c>
      <c r="E95">
        <v>872.44799999999998</v>
      </c>
      <c r="F95">
        <v>19.59</v>
      </c>
    </row>
    <row r="96" spans="1:15" x14ac:dyDescent="0.25">
      <c r="A96" t="s">
        <v>155</v>
      </c>
      <c r="B96">
        <v>4515</v>
      </c>
      <c r="C96" t="s">
        <v>175</v>
      </c>
      <c r="D96" t="s">
        <v>176</v>
      </c>
      <c r="E96">
        <v>872.44799999999998</v>
      </c>
      <c r="F96">
        <v>20.100000000000001</v>
      </c>
    </row>
    <row r="97" spans="1:15" x14ac:dyDescent="0.25">
      <c r="A97" t="s">
        <v>156</v>
      </c>
      <c r="B97" t="s">
        <v>13</v>
      </c>
      <c r="C97" t="s">
        <v>175</v>
      </c>
      <c r="D97" t="s">
        <v>13</v>
      </c>
      <c r="E97">
        <v>872.44799999999998</v>
      </c>
      <c r="F97">
        <v>37.36</v>
      </c>
    </row>
    <row r="98" spans="1:15" x14ac:dyDescent="0.25">
      <c r="A98" t="s">
        <v>157</v>
      </c>
      <c r="B98" t="s">
        <v>16</v>
      </c>
      <c r="C98" t="s">
        <v>175</v>
      </c>
      <c r="D98" t="s">
        <v>16</v>
      </c>
      <c r="E98">
        <v>872.44799999999998</v>
      </c>
      <c r="F98">
        <v>36.880000000000003</v>
      </c>
      <c r="I98" t="s">
        <v>326</v>
      </c>
      <c r="J98" t="s">
        <v>188</v>
      </c>
      <c r="K98" t="s">
        <v>352</v>
      </c>
      <c r="L98" t="s">
        <v>7</v>
      </c>
      <c r="M98" t="s">
        <v>188</v>
      </c>
      <c r="N98">
        <v>903.99800000000005</v>
      </c>
      <c r="O98" t="s">
        <v>158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workbookViewId="0">
      <selection activeCell="F1" sqref="F1:F1048576"/>
    </sheetView>
  </sheetViews>
  <sheetFormatPr defaultRowHeight="15" x14ac:dyDescent="0.25"/>
  <sheetData>
    <row r="1" spans="1:15" x14ac:dyDescent="0.25">
      <c r="I1">
        <v>20170516</v>
      </c>
    </row>
    <row r="2" spans="1:15" x14ac:dyDescent="0.25">
      <c r="A2" t="s">
        <v>169</v>
      </c>
      <c r="B2" t="s">
        <v>170</v>
      </c>
      <c r="C2" t="s">
        <v>171</v>
      </c>
      <c r="D2" t="s">
        <v>172</v>
      </c>
      <c r="E2" t="s">
        <v>173</v>
      </c>
      <c r="F2" t="s">
        <v>174</v>
      </c>
      <c r="I2" t="s">
        <v>178</v>
      </c>
      <c r="J2" t="s">
        <v>179</v>
      </c>
      <c r="K2" t="s">
        <v>180</v>
      </c>
      <c r="L2" t="s">
        <v>351</v>
      </c>
      <c r="M2" t="s">
        <v>181</v>
      </c>
      <c r="N2" t="s">
        <v>182</v>
      </c>
      <c r="O2" t="s">
        <v>183</v>
      </c>
    </row>
    <row r="3" spans="1:15" x14ac:dyDescent="0.25">
      <c r="A3" t="s">
        <v>12</v>
      </c>
      <c r="B3" t="s">
        <v>13</v>
      </c>
      <c r="C3" t="s">
        <v>177</v>
      </c>
      <c r="D3" t="s">
        <v>13</v>
      </c>
      <c r="E3">
        <v>2192.3339999999998</v>
      </c>
      <c r="F3" t="s">
        <v>14</v>
      </c>
    </row>
    <row r="4" spans="1:15" x14ac:dyDescent="0.25">
      <c r="A4" t="s">
        <v>15</v>
      </c>
      <c r="B4" t="s">
        <v>16</v>
      </c>
      <c r="C4" t="s">
        <v>177</v>
      </c>
      <c r="D4" t="s">
        <v>16</v>
      </c>
      <c r="E4">
        <v>2192.3339999999998</v>
      </c>
      <c r="F4" t="s">
        <v>14</v>
      </c>
    </row>
    <row r="5" spans="1:15" x14ac:dyDescent="0.25">
      <c r="A5" t="s">
        <v>17</v>
      </c>
      <c r="B5">
        <v>2094</v>
      </c>
      <c r="C5" t="s">
        <v>177</v>
      </c>
      <c r="D5" t="s">
        <v>176</v>
      </c>
      <c r="E5">
        <v>2192.3339999999998</v>
      </c>
      <c r="F5">
        <v>20.329999999999998</v>
      </c>
    </row>
    <row r="6" spans="1:15" x14ac:dyDescent="0.25">
      <c r="A6" t="s">
        <v>18</v>
      </c>
      <c r="B6">
        <v>2903</v>
      </c>
      <c r="C6" t="s">
        <v>177</v>
      </c>
      <c r="D6" t="s">
        <v>176</v>
      </c>
      <c r="E6">
        <v>2192.3339999999998</v>
      </c>
      <c r="F6">
        <v>22.63</v>
      </c>
      <c r="I6" t="s">
        <v>243</v>
      </c>
      <c r="J6">
        <v>2903</v>
      </c>
      <c r="K6" t="s">
        <v>186</v>
      </c>
      <c r="L6" t="s">
        <v>8</v>
      </c>
      <c r="M6" t="s">
        <v>190</v>
      </c>
      <c r="N6">
        <v>2683.1750000000002</v>
      </c>
      <c r="O6">
        <v>23.72</v>
      </c>
    </row>
    <row r="7" spans="1:15" x14ac:dyDescent="0.25">
      <c r="A7" t="s">
        <v>19</v>
      </c>
      <c r="B7">
        <v>2838</v>
      </c>
      <c r="C7" t="s">
        <v>177</v>
      </c>
      <c r="D7" t="s">
        <v>176</v>
      </c>
      <c r="E7">
        <v>2192.3339999999998</v>
      </c>
      <c r="F7">
        <v>20.61</v>
      </c>
    </row>
    <row r="8" spans="1:15" x14ac:dyDescent="0.25">
      <c r="A8" t="s">
        <v>20</v>
      </c>
      <c r="B8">
        <v>4115</v>
      </c>
      <c r="C8" t="s">
        <v>177</v>
      </c>
      <c r="D8" t="s">
        <v>176</v>
      </c>
      <c r="E8">
        <v>2192.3339999999998</v>
      </c>
      <c r="F8">
        <v>18.920000000000002</v>
      </c>
    </row>
    <row r="9" spans="1:15" x14ac:dyDescent="0.25">
      <c r="A9" t="s">
        <v>21</v>
      </c>
      <c r="B9">
        <v>4195</v>
      </c>
      <c r="C9" t="s">
        <v>177</v>
      </c>
      <c r="D9" t="s">
        <v>176</v>
      </c>
      <c r="E9">
        <v>2192.3339999999998</v>
      </c>
      <c r="F9">
        <v>20.100000000000001</v>
      </c>
      <c r="I9" t="s">
        <v>245</v>
      </c>
      <c r="J9">
        <v>4195</v>
      </c>
      <c r="K9" t="s">
        <v>186</v>
      </c>
      <c r="L9" t="s">
        <v>8</v>
      </c>
      <c r="M9" t="s">
        <v>190</v>
      </c>
      <c r="N9">
        <v>2683.1750000000002</v>
      </c>
      <c r="O9">
        <v>20.83</v>
      </c>
    </row>
    <row r="10" spans="1:15" x14ac:dyDescent="0.25">
      <c r="A10" t="s">
        <v>22</v>
      </c>
      <c r="B10">
        <v>4221</v>
      </c>
      <c r="C10" t="s">
        <v>177</v>
      </c>
      <c r="D10" t="s">
        <v>176</v>
      </c>
      <c r="E10">
        <v>2192.3339999999998</v>
      </c>
      <c r="F10">
        <v>21.23</v>
      </c>
    </row>
    <row r="11" spans="1:15" x14ac:dyDescent="0.25">
      <c r="A11" t="s">
        <v>23</v>
      </c>
      <c r="B11">
        <v>4223</v>
      </c>
      <c r="C11" t="s">
        <v>177</v>
      </c>
      <c r="D11" t="s">
        <v>176</v>
      </c>
      <c r="E11">
        <v>2192.3339999999998</v>
      </c>
      <c r="F11">
        <v>22.57</v>
      </c>
      <c r="I11" t="s">
        <v>247</v>
      </c>
      <c r="J11">
        <v>4223</v>
      </c>
      <c r="K11" t="s">
        <v>186</v>
      </c>
      <c r="L11" t="s">
        <v>8</v>
      </c>
      <c r="M11" t="s">
        <v>190</v>
      </c>
      <c r="N11">
        <v>2683.1750000000002</v>
      </c>
      <c r="O11">
        <v>23.43</v>
      </c>
    </row>
    <row r="12" spans="1:15" x14ac:dyDescent="0.25">
      <c r="A12" t="s">
        <v>24</v>
      </c>
      <c r="B12">
        <v>4225</v>
      </c>
      <c r="C12" t="s">
        <v>177</v>
      </c>
      <c r="D12" t="s">
        <v>176</v>
      </c>
      <c r="E12">
        <v>2192.3339999999998</v>
      </c>
      <c r="F12">
        <v>18.98</v>
      </c>
    </row>
    <row r="13" spans="1:15" x14ac:dyDescent="0.25">
      <c r="A13" t="s">
        <v>25</v>
      </c>
      <c r="B13">
        <v>4290</v>
      </c>
      <c r="C13" t="s">
        <v>177</v>
      </c>
      <c r="D13" t="s">
        <v>176</v>
      </c>
      <c r="E13">
        <v>2192.3339999999998</v>
      </c>
      <c r="F13">
        <v>19.41</v>
      </c>
    </row>
    <row r="14" spans="1:15" x14ac:dyDescent="0.25">
      <c r="A14" t="s">
        <v>26</v>
      </c>
      <c r="B14">
        <v>4382</v>
      </c>
      <c r="C14" t="s">
        <v>177</v>
      </c>
      <c r="D14" t="s">
        <v>176</v>
      </c>
      <c r="E14">
        <v>2192.3339999999998</v>
      </c>
      <c r="F14" t="s">
        <v>14</v>
      </c>
    </row>
    <row r="15" spans="1:15" x14ac:dyDescent="0.25">
      <c r="A15" t="s">
        <v>27</v>
      </c>
      <c r="B15">
        <v>4485</v>
      </c>
      <c r="C15" t="s">
        <v>177</v>
      </c>
      <c r="D15" t="s">
        <v>176</v>
      </c>
      <c r="E15">
        <v>2192.3339999999998</v>
      </c>
      <c r="F15">
        <v>23.37</v>
      </c>
    </row>
    <row r="16" spans="1:15" x14ac:dyDescent="0.25">
      <c r="A16" t="s">
        <v>28</v>
      </c>
      <c r="B16">
        <v>4554</v>
      </c>
      <c r="C16" t="s">
        <v>177</v>
      </c>
      <c r="D16" t="s">
        <v>176</v>
      </c>
      <c r="E16">
        <v>2192.3339999999998</v>
      </c>
      <c r="F16" t="s">
        <v>14</v>
      </c>
    </row>
    <row r="17" spans="1:15" x14ac:dyDescent="0.25">
      <c r="A17" t="s">
        <v>29</v>
      </c>
      <c r="B17">
        <v>4765</v>
      </c>
      <c r="C17" t="s">
        <v>177</v>
      </c>
      <c r="D17" t="s">
        <v>176</v>
      </c>
      <c r="E17">
        <v>2192.3339999999998</v>
      </c>
      <c r="F17">
        <v>20.55</v>
      </c>
    </row>
    <row r="18" spans="1:15" x14ac:dyDescent="0.25">
      <c r="A18" t="s">
        <v>30</v>
      </c>
      <c r="B18">
        <v>4803</v>
      </c>
      <c r="C18" t="s">
        <v>177</v>
      </c>
      <c r="D18" t="s">
        <v>176</v>
      </c>
      <c r="E18">
        <v>2192.3339999999998</v>
      </c>
      <c r="F18">
        <v>19.72</v>
      </c>
    </row>
    <row r="19" spans="1:15" x14ac:dyDescent="0.25">
      <c r="A19" t="s">
        <v>31</v>
      </c>
      <c r="B19">
        <v>4814</v>
      </c>
      <c r="C19" t="s">
        <v>177</v>
      </c>
      <c r="D19" t="s">
        <v>176</v>
      </c>
      <c r="E19">
        <v>2192.3339999999998</v>
      </c>
      <c r="F19">
        <v>19.579999999999998</v>
      </c>
    </row>
    <row r="20" spans="1:15" x14ac:dyDescent="0.25">
      <c r="A20" t="s">
        <v>32</v>
      </c>
      <c r="B20" t="s">
        <v>33</v>
      </c>
      <c r="C20" t="s">
        <v>177</v>
      </c>
      <c r="D20" t="s">
        <v>176</v>
      </c>
      <c r="E20">
        <v>2192.3339999999998</v>
      </c>
      <c r="F20">
        <v>20.170000000000002</v>
      </c>
    </row>
    <row r="21" spans="1:15" x14ac:dyDescent="0.25">
      <c r="A21" t="s">
        <v>34</v>
      </c>
      <c r="B21" t="s">
        <v>35</v>
      </c>
      <c r="C21" t="s">
        <v>177</v>
      </c>
      <c r="D21" t="s">
        <v>176</v>
      </c>
      <c r="E21">
        <v>2192.3339999999998</v>
      </c>
      <c r="F21">
        <v>19.73</v>
      </c>
    </row>
    <row r="22" spans="1:15" x14ac:dyDescent="0.25">
      <c r="A22" t="s">
        <v>36</v>
      </c>
      <c r="B22" t="s">
        <v>37</v>
      </c>
      <c r="C22" t="s">
        <v>177</v>
      </c>
      <c r="D22" t="s">
        <v>176</v>
      </c>
      <c r="E22">
        <v>2192.3339999999998</v>
      </c>
      <c r="F22">
        <v>19.100000000000001</v>
      </c>
    </row>
    <row r="23" spans="1:15" x14ac:dyDescent="0.25">
      <c r="A23" t="s">
        <v>38</v>
      </c>
      <c r="B23" t="s">
        <v>39</v>
      </c>
      <c r="C23" t="s">
        <v>177</v>
      </c>
      <c r="D23" t="s">
        <v>176</v>
      </c>
      <c r="E23">
        <v>2192.3339999999998</v>
      </c>
      <c r="F23">
        <v>19.21</v>
      </c>
    </row>
    <row r="24" spans="1:15" x14ac:dyDescent="0.25">
      <c r="A24" t="s">
        <v>40</v>
      </c>
      <c r="B24" t="s">
        <v>41</v>
      </c>
      <c r="C24" t="s">
        <v>177</v>
      </c>
      <c r="D24" t="s">
        <v>176</v>
      </c>
      <c r="E24">
        <v>2192.3339999999998</v>
      </c>
      <c r="F24">
        <v>19.87</v>
      </c>
    </row>
    <row r="25" spans="1:15" x14ac:dyDescent="0.25">
      <c r="A25" t="s">
        <v>42</v>
      </c>
      <c r="B25" t="s">
        <v>43</v>
      </c>
      <c r="C25" t="s">
        <v>177</v>
      </c>
      <c r="D25" t="s">
        <v>176</v>
      </c>
      <c r="E25">
        <v>2192.3339999999998</v>
      </c>
      <c r="F25">
        <v>19.95</v>
      </c>
      <c r="I25" t="s">
        <v>249</v>
      </c>
      <c r="J25" t="s">
        <v>216</v>
      </c>
      <c r="K25" t="s">
        <v>186</v>
      </c>
      <c r="L25" t="s">
        <v>8</v>
      </c>
      <c r="M25" t="s">
        <v>190</v>
      </c>
      <c r="N25">
        <v>2683.1750000000002</v>
      </c>
      <c r="O25">
        <v>20.46</v>
      </c>
    </row>
    <row r="26" spans="1:15" x14ac:dyDescent="0.25">
      <c r="A26" t="s">
        <v>44</v>
      </c>
      <c r="B26" t="s">
        <v>45</v>
      </c>
      <c r="C26" t="s">
        <v>177</v>
      </c>
      <c r="D26" t="s">
        <v>176</v>
      </c>
      <c r="E26">
        <v>2192.3339999999998</v>
      </c>
      <c r="F26">
        <v>19.77</v>
      </c>
    </row>
    <row r="27" spans="1:15" x14ac:dyDescent="0.25">
      <c r="A27" t="s">
        <v>46</v>
      </c>
      <c r="B27" t="s">
        <v>47</v>
      </c>
      <c r="C27" t="s">
        <v>177</v>
      </c>
      <c r="D27" t="s">
        <v>176</v>
      </c>
      <c r="E27">
        <v>2192.3339999999998</v>
      </c>
      <c r="F27">
        <v>21.88</v>
      </c>
      <c r="I27" t="s">
        <v>251</v>
      </c>
      <c r="J27" t="s">
        <v>220</v>
      </c>
      <c r="K27" t="s">
        <v>186</v>
      </c>
      <c r="L27" t="s">
        <v>8</v>
      </c>
      <c r="M27" t="s">
        <v>190</v>
      </c>
      <c r="N27">
        <v>2683.1750000000002</v>
      </c>
      <c r="O27">
        <v>22.74</v>
      </c>
    </row>
    <row r="28" spans="1:15" x14ac:dyDescent="0.25">
      <c r="A28" t="s">
        <v>48</v>
      </c>
      <c r="B28" t="s">
        <v>49</v>
      </c>
      <c r="C28" t="s">
        <v>177</v>
      </c>
      <c r="D28" t="s">
        <v>176</v>
      </c>
      <c r="E28">
        <v>2192.3339999999998</v>
      </c>
      <c r="F28">
        <v>19.96</v>
      </c>
      <c r="I28" t="s">
        <v>253</v>
      </c>
      <c r="J28" t="s">
        <v>222</v>
      </c>
      <c r="K28" t="s">
        <v>186</v>
      </c>
      <c r="L28" t="s">
        <v>8</v>
      </c>
      <c r="M28" t="s">
        <v>190</v>
      </c>
      <c r="N28">
        <v>2683.1750000000002</v>
      </c>
      <c r="O28">
        <v>20.440000000000001</v>
      </c>
    </row>
    <row r="29" spans="1:15" x14ac:dyDescent="0.25">
      <c r="A29" t="s">
        <v>50</v>
      </c>
      <c r="B29" t="s">
        <v>51</v>
      </c>
      <c r="C29" t="s">
        <v>177</v>
      </c>
      <c r="D29" t="s">
        <v>176</v>
      </c>
      <c r="E29">
        <v>2192.3339999999998</v>
      </c>
      <c r="F29">
        <v>19.059999999999999</v>
      </c>
    </row>
    <row r="30" spans="1:15" x14ac:dyDescent="0.25">
      <c r="A30" t="s">
        <v>52</v>
      </c>
      <c r="B30" t="s">
        <v>53</v>
      </c>
      <c r="C30" t="s">
        <v>177</v>
      </c>
      <c r="D30" t="s">
        <v>176</v>
      </c>
      <c r="E30">
        <v>2192.3339999999998</v>
      </c>
      <c r="F30">
        <v>21.22</v>
      </c>
      <c r="I30" t="s">
        <v>255</v>
      </c>
      <c r="J30" t="s">
        <v>226</v>
      </c>
      <c r="K30" t="s">
        <v>186</v>
      </c>
      <c r="L30" t="s">
        <v>8</v>
      </c>
      <c r="M30" t="s">
        <v>190</v>
      </c>
      <c r="N30">
        <v>2683.1750000000002</v>
      </c>
      <c r="O30">
        <v>21.79</v>
      </c>
    </row>
    <row r="31" spans="1:15" x14ac:dyDescent="0.25">
      <c r="A31" t="s">
        <v>54</v>
      </c>
      <c r="B31" t="s">
        <v>55</v>
      </c>
      <c r="C31" t="s">
        <v>177</v>
      </c>
      <c r="D31" t="s">
        <v>176</v>
      </c>
      <c r="E31">
        <v>2192.3339999999998</v>
      </c>
      <c r="F31">
        <v>20.329999999999998</v>
      </c>
    </row>
    <row r="32" spans="1:15" x14ac:dyDescent="0.25">
      <c r="A32" t="s">
        <v>56</v>
      </c>
      <c r="B32" t="s">
        <v>57</v>
      </c>
      <c r="C32" t="s">
        <v>177</v>
      </c>
      <c r="D32" t="s">
        <v>176</v>
      </c>
      <c r="E32">
        <v>2192.3339999999998</v>
      </c>
      <c r="F32">
        <v>19.95</v>
      </c>
    </row>
    <row r="33" spans="1:15" x14ac:dyDescent="0.25">
      <c r="A33" t="s">
        <v>58</v>
      </c>
      <c r="B33" t="s">
        <v>59</v>
      </c>
      <c r="C33" t="s">
        <v>177</v>
      </c>
      <c r="D33" t="s">
        <v>176</v>
      </c>
      <c r="E33">
        <v>2192.3339999999998</v>
      </c>
      <c r="F33">
        <v>19.670000000000002</v>
      </c>
    </row>
    <row r="34" spans="1:15" x14ac:dyDescent="0.25">
      <c r="A34" t="s">
        <v>60</v>
      </c>
      <c r="B34" t="s">
        <v>61</v>
      </c>
      <c r="C34" t="s">
        <v>177</v>
      </c>
      <c r="D34" t="s">
        <v>176</v>
      </c>
      <c r="E34">
        <v>2192.3339999999998</v>
      </c>
      <c r="F34">
        <v>23.24</v>
      </c>
      <c r="I34" t="s">
        <v>257</v>
      </c>
      <c r="J34" t="s">
        <v>234</v>
      </c>
      <c r="K34" t="s">
        <v>186</v>
      </c>
      <c r="L34" t="s">
        <v>8</v>
      </c>
      <c r="M34" t="s">
        <v>190</v>
      </c>
      <c r="N34">
        <v>2683.1750000000002</v>
      </c>
      <c r="O34">
        <v>23.86</v>
      </c>
    </row>
    <row r="35" spans="1:15" x14ac:dyDescent="0.25">
      <c r="A35" t="s">
        <v>62</v>
      </c>
      <c r="B35" t="s">
        <v>63</v>
      </c>
      <c r="C35" t="s">
        <v>177</v>
      </c>
      <c r="D35" t="s">
        <v>176</v>
      </c>
      <c r="E35">
        <v>2192.3339999999998</v>
      </c>
      <c r="F35">
        <v>20.56</v>
      </c>
    </row>
    <row r="36" spans="1:15" x14ac:dyDescent="0.25">
      <c r="A36" t="s">
        <v>64</v>
      </c>
      <c r="B36" t="s">
        <v>65</v>
      </c>
      <c r="C36" t="s">
        <v>177</v>
      </c>
      <c r="D36" t="s">
        <v>176</v>
      </c>
      <c r="E36">
        <v>2192.3339999999998</v>
      </c>
      <c r="F36">
        <v>19.88</v>
      </c>
    </row>
    <row r="37" spans="1:15" x14ac:dyDescent="0.25">
      <c r="A37" t="s">
        <v>66</v>
      </c>
      <c r="B37" t="s">
        <v>67</v>
      </c>
      <c r="C37" t="s">
        <v>177</v>
      </c>
      <c r="D37" t="s">
        <v>176</v>
      </c>
      <c r="E37">
        <v>2192.3339999999998</v>
      </c>
      <c r="F37">
        <v>20.36</v>
      </c>
    </row>
    <row r="38" spans="1:15" x14ac:dyDescent="0.25">
      <c r="A38" t="s">
        <v>68</v>
      </c>
      <c r="B38" t="s">
        <v>69</v>
      </c>
      <c r="C38" t="s">
        <v>177</v>
      </c>
      <c r="D38" t="s">
        <v>176</v>
      </c>
      <c r="E38">
        <v>2192.3339999999998</v>
      </c>
      <c r="F38">
        <v>22.47</v>
      </c>
      <c r="I38" t="s">
        <v>259</v>
      </c>
      <c r="J38" t="s">
        <v>242</v>
      </c>
      <c r="K38" t="s">
        <v>186</v>
      </c>
      <c r="L38" t="s">
        <v>8</v>
      </c>
      <c r="M38" t="s">
        <v>190</v>
      </c>
      <c r="N38">
        <v>2683.1750000000002</v>
      </c>
      <c r="O38">
        <v>23.12</v>
      </c>
    </row>
    <row r="39" spans="1:15" x14ac:dyDescent="0.25">
      <c r="A39" t="s">
        <v>70</v>
      </c>
      <c r="B39" t="s">
        <v>71</v>
      </c>
      <c r="C39" t="s">
        <v>177</v>
      </c>
      <c r="D39" t="s">
        <v>176</v>
      </c>
      <c r="E39">
        <v>2192.3339999999998</v>
      </c>
      <c r="F39">
        <v>20.059999999999999</v>
      </c>
    </row>
    <row r="40" spans="1:15" x14ac:dyDescent="0.25">
      <c r="A40" t="s">
        <v>72</v>
      </c>
      <c r="B40" t="s">
        <v>73</v>
      </c>
      <c r="C40" t="s">
        <v>177</v>
      </c>
      <c r="D40" t="s">
        <v>176</v>
      </c>
      <c r="E40">
        <v>2192.3339999999998</v>
      </c>
      <c r="F40">
        <v>19.68</v>
      </c>
    </row>
    <row r="41" spans="1:15" x14ac:dyDescent="0.25">
      <c r="A41" t="s">
        <v>74</v>
      </c>
      <c r="B41" t="s">
        <v>75</v>
      </c>
      <c r="C41" t="s">
        <v>177</v>
      </c>
      <c r="D41" t="s">
        <v>176</v>
      </c>
      <c r="E41">
        <v>2192.3339999999998</v>
      </c>
      <c r="F41">
        <v>20.059999999999999</v>
      </c>
    </row>
    <row r="42" spans="1:15" x14ac:dyDescent="0.25">
      <c r="A42" t="s">
        <v>76</v>
      </c>
      <c r="B42" t="s">
        <v>77</v>
      </c>
      <c r="C42" t="s">
        <v>177</v>
      </c>
      <c r="D42" t="s">
        <v>176</v>
      </c>
      <c r="E42">
        <v>2192.3339999999998</v>
      </c>
      <c r="F42">
        <v>19.239999999999998</v>
      </c>
      <c r="I42" t="s">
        <v>261</v>
      </c>
      <c r="J42" t="s">
        <v>250</v>
      </c>
      <c r="K42" t="s">
        <v>186</v>
      </c>
      <c r="L42" t="s">
        <v>8</v>
      </c>
      <c r="M42" t="s">
        <v>190</v>
      </c>
      <c r="N42">
        <v>2683.1750000000002</v>
      </c>
      <c r="O42">
        <v>20.13</v>
      </c>
    </row>
    <row r="43" spans="1:15" x14ac:dyDescent="0.25">
      <c r="A43" t="s">
        <v>78</v>
      </c>
      <c r="B43" t="s">
        <v>79</v>
      </c>
      <c r="C43" t="s">
        <v>177</v>
      </c>
      <c r="D43" t="s">
        <v>176</v>
      </c>
      <c r="E43">
        <v>2192.3339999999998</v>
      </c>
      <c r="F43">
        <v>22.41</v>
      </c>
      <c r="I43" t="s">
        <v>263</v>
      </c>
      <c r="J43" t="s">
        <v>252</v>
      </c>
      <c r="K43" t="s">
        <v>186</v>
      </c>
      <c r="L43" t="s">
        <v>8</v>
      </c>
      <c r="M43" t="s">
        <v>190</v>
      </c>
      <c r="N43">
        <v>2683.1750000000002</v>
      </c>
      <c r="O43">
        <v>22.83</v>
      </c>
    </row>
    <row r="44" spans="1:15" x14ac:dyDescent="0.25">
      <c r="A44" t="s">
        <v>80</v>
      </c>
      <c r="B44" t="s">
        <v>81</v>
      </c>
      <c r="C44" t="s">
        <v>177</v>
      </c>
      <c r="D44" t="s">
        <v>176</v>
      </c>
      <c r="E44">
        <v>2192.3339999999998</v>
      </c>
      <c r="F44">
        <v>20.14</v>
      </c>
      <c r="I44" t="s">
        <v>265</v>
      </c>
      <c r="J44" t="s">
        <v>254</v>
      </c>
      <c r="K44" t="s">
        <v>186</v>
      </c>
      <c r="L44" t="s">
        <v>8</v>
      </c>
      <c r="M44" t="s">
        <v>190</v>
      </c>
      <c r="N44">
        <v>2683.1750000000002</v>
      </c>
      <c r="O44">
        <v>20.75</v>
      </c>
    </row>
    <row r="45" spans="1:15" x14ac:dyDescent="0.25">
      <c r="A45" t="s">
        <v>82</v>
      </c>
      <c r="B45" t="s">
        <v>83</v>
      </c>
      <c r="C45" t="s">
        <v>177</v>
      </c>
      <c r="D45" t="s">
        <v>176</v>
      </c>
      <c r="E45">
        <v>2192.3339999999998</v>
      </c>
      <c r="F45">
        <v>19.63</v>
      </c>
    </row>
    <row r="46" spans="1:15" x14ac:dyDescent="0.25">
      <c r="A46" t="s">
        <v>84</v>
      </c>
      <c r="B46" t="s">
        <v>85</v>
      </c>
      <c r="C46" t="s">
        <v>177</v>
      </c>
      <c r="D46" t="s">
        <v>176</v>
      </c>
      <c r="E46">
        <v>2192.3339999999998</v>
      </c>
      <c r="F46">
        <v>19.010000000000002</v>
      </c>
    </row>
    <row r="47" spans="1:15" x14ac:dyDescent="0.25">
      <c r="A47" t="s">
        <v>86</v>
      </c>
      <c r="B47" t="s">
        <v>87</v>
      </c>
      <c r="C47" t="s">
        <v>177</v>
      </c>
      <c r="D47" t="s">
        <v>176</v>
      </c>
      <c r="E47">
        <v>2192.3339999999998</v>
      </c>
      <c r="F47">
        <v>19.579999999999998</v>
      </c>
    </row>
    <row r="48" spans="1:15" x14ac:dyDescent="0.25">
      <c r="A48" t="s">
        <v>88</v>
      </c>
      <c r="B48" t="s">
        <v>89</v>
      </c>
      <c r="C48" t="s">
        <v>177</v>
      </c>
      <c r="D48" t="s">
        <v>176</v>
      </c>
      <c r="E48">
        <v>2192.3339999999998</v>
      </c>
      <c r="F48">
        <v>21.2</v>
      </c>
      <c r="I48" t="s">
        <v>267</v>
      </c>
      <c r="J48" t="s">
        <v>262</v>
      </c>
      <c r="K48" t="s">
        <v>186</v>
      </c>
      <c r="L48" t="s">
        <v>8</v>
      </c>
      <c r="M48" t="s">
        <v>190</v>
      </c>
      <c r="N48">
        <v>2683.1750000000002</v>
      </c>
      <c r="O48">
        <v>21.66</v>
      </c>
    </row>
    <row r="49" spans="1:15" x14ac:dyDescent="0.25">
      <c r="A49" t="s">
        <v>90</v>
      </c>
      <c r="B49" t="s">
        <v>91</v>
      </c>
      <c r="C49" t="s">
        <v>177</v>
      </c>
      <c r="D49" t="s">
        <v>176</v>
      </c>
      <c r="E49">
        <v>2192.3339999999998</v>
      </c>
      <c r="F49">
        <v>18.68</v>
      </c>
    </row>
    <row r="50" spans="1:15" x14ac:dyDescent="0.25">
      <c r="A50" t="s">
        <v>92</v>
      </c>
      <c r="B50" t="s">
        <v>93</v>
      </c>
      <c r="C50" t="s">
        <v>177</v>
      </c>
      <c r="D50" t="s">
        <v>176</v>
      </c>
      <c r="E50">
        <v>2192.3339999999998</v>
      </c>
      <c r="F50">
        <v>19.68</v>
      </c>
    </row>
    <row r="51" spans="1:15" x14ac:dyDescent="0.25">
      <c r="A51" t="s">
        <v>94</v>
      </c>
      <c r="B51" t="s">
        <v>95</v>
      </c>
      <c r="C51" t="s">
        <v>177</v>
      </c>
      <c r="D51" t="s">
        <v>176</v>
      </c>
      <c r="E51">
        <v>2192.3339999999998</v>
      </c>
      <c r="F51">
        <v>18.75</v>
      </c>
    </row>
    <row r="52" spans="1:15" x14ac:dyDescent="0.25">
      <c r="A52" t="s">
        <v>96</v>
      </c>
      <c r="B52" t="s">
        <v>97</v>
      </c>
      <c r="C52" t="s">
        <v>177</v>
      </c>
      <c r="D52" t="s">
        <v>176</v>
      </c>
      <c r="E52">
        <v>2192.3339999999998</v>
      </c>
      <c r="F52">
        <v>18.84</v>
      </c>
    </row>
    <row r="53" spans="1:15" x14ac:dyDescent="0.25">
      <c r="A53" t="s">
        <v>98</v>
      </c>
      <c r="B53" t="s">
        <v>99</v>
      </c>
      <c r="C53" t="s">
        <v>177</v>
      </c>
      <c r="D53" t="s">
        <v>176</v>
      </c>
      <c r="E53">
        <v>2192.3339999999998</v>
      </c>
      <c r="F53">
        <v>19.829999999999998</v>
      </c>
    </row>
    <row r="54" spans="1:15" x14ac:dyDescent="0.25">
      <c r="A54" t="s">
        <v>100</v>
      </c>
      <c r="B54" t="s">
        <v>101</v>
      </c>
      <c r="C54" t="s">
        <v>177</v>
      </c>
      <c r="D54" t="s">
        <v>176</v>
      </c>
      <c r="E54">
        <v>2192.3339999999998</v>
      </c>
      <c r="F54">
        <v>19.91</v>
      </c>
    </row>
    <row r="55" spans="1:15" x14ac:dyDescent="0.25">
      <c r="A55" t="s">
        <v>102</v>
      </c>
      <c r="B55" t="s">
        <v>103</v>
      </c>
      <c r="C55" t="s">
        <v>177</v>
      </c>
      <c r="D55" t="s">
        <v>176</v>
      </c>
      <c r="E55">
        <v>2192.3339999999998</v>
      </c>
      <c r="F55">
        <v>19.579999999999998</v>
      </c>
    </row>
    <row r="56" spans="1:15" x14ac:dyDescent="0.25">
      <c r="A56" t="s">
        <v>104</v>
      </c>
      <c r="B56" t="s">
        <v>105</v>
      </c>
      <c r="C56" t="s">
        <v>177</v>
      </c>
      <c r="D56" t="s">
        <v>176</v>
      </c>
      <c r="E56">
        <v>2192.3339999999998</v>
      </c>
      <c r="F56">
        <v>19.239999999999998</v>
      </c>
      <c r="I56" t="s">
        <v>269</v>
      </c>
      <c r="J56" t="s">
        <v>278</v>
      </c>
      <c r="K56" t="s">
        <v>186</v>
      </c>
      <c r="L56" t="s">
        <v>8</v>
      </c>
      <c r="M56" t="s">
        <v>190</v>
      </c>
      <c r="N56">
        <v>2683.1750000000002</v>
      </c>
      <c r="O56">
        <v>19.989999999999998</v>
      </c>
    </row>
    <row r="57" spans="1:15" x14ac:dyDescent="0.25">
      <c r="A57" t="s">
        <v>106</v>
      </c>
      <c r="B57" t="s">
        <v>107</v>
      </c>
      <c r="C57" t="s">
        <v>177</v>
      </c>
      <c r="D57" t="s">
        <v>176</v>
      </c>
      <c r="E57">
        <v>2192.3339999999998</v>
      </c>
      <c r="F57">
        <v>19.29</v>
      </c>
    </row>
    <row r="58" spans="1:15" x14ac:dyDescent="0.25">
      <c r="A58" t="s">
        <v>108</v>
      </c>
      <c r="B58" t="s">
        <v>109</v>
      </c>
      <c r="C58" t="s">
        <v>177</v>
      </c>
      <c r="D58" t="s">
        <v>176</v>
      </c>
      <c r="E58">
        <v>2192.3339999999998</v>
      </c>
      <c r="F58">
        <v>19.239999999999998</v>
      </c>
    </row>
    <row r="59" spans="1:15" x14ac:dyDescent="0.25">
      <c r="A59" t="s">
        <v>110</v>
      </c>
      <c r="B59" t="s">
        <v>111</v>
      </c>
      <c r="C59" t="s">
        <v>177</v>
      </c>
      <c r="D59" t="s">
        <v>176</v>
      </c>
      <c r="E59">
        <v>2192.3339999999998</v>
      </c>
      <c r="F59">
        <v>20.04</v>
      </c>
    </row>
    <row r="60" spans="1:15" x14ac:dyDescent="0.25">
      <c r="A60" t="s">
        <v>112</v>
      </c>
      <c r="B60" t="s">
        <v>113</v>
      </c>
      <c r="C60" t="s">
        <v>177</v>
      </c>
      <c r="D60" t="s">
        <v>176</v>
      </c>
      <c r="E60">
        <v>2192.3339999999998</v>
      </c>
      <c r="F60">
        <v>18.78</v>
      </c>
    </row>
    <row r="61" spans="1:15" x14ac:dyDescent="0.25">
      <c r="A61" t="s">
        <v>114</v>
      </c>
      <c r="B61" t="s">
        <v>115</v>
      </c>
      <c r="C61" t="s">
        <v>177</v>
      </c>
      <c r="D61" t="s">
        <v>176</v>
      </c>
      <c r="E61">
        <v>2192.3339999999998</v>
      </c>
      <c r="F61">
        <v>18.78</v>
      </c>
    </row>
    <row r="62" spans="1:15" x14ac:dyDescent="0.25">
      <c r="A62" t="s">
        <v>116</v>
      </c>
      <c r="B62" t="s">
        <v>117</v>
      </c>
      <c r="C62" t="s">
        <v>177</v>
      </c>
      <c r="D62" t="s">
        <v>176</v>
      </c>
      <c r="E62">
        <v>2192.3339999999998</v>
      </c>
      <c r="F62">
        <v>19.489999999999998</v>
      </c>
    </row>
    <row r="63" spans="1:15" x14ac:dyDescent="0.25">
      <c r="A63" t="s">
        <v>118</v>
      </c>
      <c r="B63" t="s">
        <v>119</v>
      </c>
      <c r="C63" t="s">
        <v>177</v>
      </c>
      <c r="D63" t="s">
        <v>176</v>
      </c>
      <c r="E63">
        <v>2192.3339999999998</v>
      </c>
      <c r="F63">
        <v>21.06</v>
      </c>
    </row>
    <row r="64" spans="1:15" x14ac:dyDescent="0.25">
      <c r="A64" t="s">
        <v>120</v>
      </c>
      <c r="B64" t="s">
        <v>121</v>
      </c>
      <c r="C64" t="s">
        <v>177</v>
      </c>
      <c r="D64" t="s">
        <v>176</v>
      </c>
      <c r="E64">
        <v>2192.3339999999998</v>
      </c>
      <c r="F64">
        <v>19.260000000000002</v>
      </c>
    </row>
    <row r="65" spans="1:15" x14ac:dyDescent="0.25">
      <c r="A65" t="s">
        <v>122</v>
      </c>
      <c r="B65" t="s">
        <v>123</v>
      </c>
      <c r="C65" t="s">
        <v>177</v>
      </c>
      <c r="D65" t="s">
        <v>176</v>
      </c>
      <c r="E65">
        <v>2192.3339999999998</v>
      </c>
      <c r="F65">
        <v>19.04</v>
      </c>
    </row>
    <row r="66" spans="1:15" x14ac:dyDescent="0.25">
      <c r="A66" t="s">
        <v>124</v>
      </c>
      <c r="B66" t="s">
        <v>125</v>
      </c>
      <c r="C66" t="s">
        <v>177</v>
      </c>
      <c r="D66" t="s">
        <v>176</v>
      </c>
      <c r="E66">
        <v>2192.3339999999998</v>
      </c>
      <c r="F66">
        <v>20.07</v>
      </c>
    </row>
    <row r="67" spans="1:15" x14ac:dyDescent="0.25">
      <c r="A67" t="s">
        <v>126</v>
      </c>
      <c r="B67">
        <v>4113</v>
      </c>
      <c r="C67" t="s">
        <v>177</v>
      </c>
      <c r="D67" t="s">
        <v>176</v>
      </c>
      <c r="E67">
        <v>2192.3339999999998</v>
      </c>
      <c r="F67">
        <v>19.93</v>
      </c>
    </row>
    <row r="68" spans="1:15" x14ac:dyDescent="0.25">
      <c r="A68" t="s">
        <v>127</v>
      </c>
      <c r="B68">
        <v>4133</v>
      </c>
      <c r="C68" t="s">
        <v>177</v>
      </c>
      <c r="D68" t="s">
        <v>176</v>
      </c>
      <c r="E68">
        <v>2192.3339999999998</v>
      </c>
      <c r="F68">
        <v>19.32</v>
      </c>
    </row>
    <row r="69" spans="1:15" x14ac:dyDescent="0.25">
      <c r="A69" t="s">
        <v>128</v>
      </c>
      <c r="B69">
        <v>4137</v>
      </c>
      <c r="C69" t="s">
        <v>177</v>
      </c>
      <c r="D69" t="s">
        <v>176</v>
      </c>
      <c r="E69">
        <v>2192.3339999999998</v>
      </c>
      <c r="F69">
        <v>20.3</v>
      </c>
      <c r="I69" t="s">
        <v>271</v>
      </c>
      <c r="J69">
        <v>4137</v>
      </c>
      <c r="K69" t="s">
        <v>186</v>
      </c>
      <c r="L69" t="s">
        <v>8</v>
      </c>
      <c r="M69" t="s">
        <v>190</v>
      </c>
      <c r="N69">
        <v>2683.1750000000002</v>
      </c>
      <c r="O69">
        <v>20.87</v>
      </c>
    </row>
    <row r="70" spans="1:15" x14ac:dyDescent="0.25">
      <c r="A70" t="s">
        <v>129</v>
      </c>
      <c r="B70">
        <v>4162</v>
      </c>
      <c r="C70" t="s">
        <v>177</v>
      </c>
      <c r="D70" t="s">
        <v>176</v>
      </c>
      <c r="E70">
        <v>2192.3339999999998</v>
      </c>
      <c r="F70">
        <v>20.329999999999998</v>
      </c>
    </row>
    <row r="71" spans="1:15" x14ac:dyDescent="0.25">
      <c r="A71" t="s">
        <v>130</v>
      </c>
      <c r="B71">
        <v>4232</v>
      </c>
      <c r="C71" t="s">
        <v>177</v>
      </c>
      <c r="D71" t="s">
        <v>176</v>
      </c>
      <c r="E71">
        <v>2192.3339999999998</v>
      </c>
      <c r="F71">
        <v>20</v>
      </c>
    </row>
    <row r="72" spans="1:15" x14ac:dyDescent="0.25">
      <c r="A72" t="s">
        <v>131</v>
      </c>
      <c r="B72">
        <v>4205</v>
      </c>
      <c r="C72" t="s">
        <v>177</v>
      </c>
      <c r="D72" t="s">
        <v>176</v>
      </c>
      <c r="E72">
        <v>2192.3339999999998</v>
      </c>
      <c r="F72">
        <v>18.88</v>
      </c>
    </row>
    <row r="73" spans="1:15" x14ac:dyDescent="0.25">
      <c r="A73" t="s">
        <v>132</v>
      </c>
      <c r="B73">
        <v>4250</v>
      </c>
      <c r="C73" t="s">
        <v>177</v>
      </c>
      <c r="D73" t="s">
        <v>176</v>
      </c>
      <c r="E73">
        <v>2192.3339999999998</v>
      </c>
      <c r="F73">
        <v>23.42</v>
      </c>
      <c r="I73" t="s">
        <v>273</v>
      </c>
      <c r="J73">
        <v>4250</v>
      </c>
      <c r="K73" t="s">
        <v>186</v>
      </c>
      <c r="L73" t="s">
        <v>8</v>
      </c>
      <c r="M73" t="s">
        <v>190</v>
      </c>
      <c r="N73">
        <v>2683.1750000000002</v>
      </c>
      <c r="O73">
        <v>24.49</v>
      </c>
    </row>
    <row r="74" spans="1:15" x14ac:dyDescent="0.25">
      <c r="A74" t="s">
        <v>133</v>
      </c>
      <c r="B74">
        <v>4448</v>
      </c>
      <c r="C74" t="s">
        <v>177</v>
      </c>
      <c r="D74" t="s">
        <v>176</v>
      </c>
      <c r="E74">
        <v>2192.3339999999998</v>
      </c>
      <c r="F74">
        <v>18.399999999999999</v>
      </c>
    </row>
    <row r="75" spans="1:15" x14ac:dyDescent="0.25">
      <c r="A75" t="s">
        <v>134</v>
      </c>
      <c r="B75">
        <v>4467</v>
      </c>
      <c r="C75" t="s">
        <v>177</v>
      </c>
      <c r="D75" t="s">
        <v>176</v>
      </c>
      <c r="E75">
        <v>2192.3339999999998</v>
      </c>
      <c r="F75">
        <v>21.68</v>
      </c>
    </row>
    <row r="76" spans="1:15" x14ac:dyDescent="0.25">
      <c r="A76" t="s">
        <v>135</v>
      </c>
      <c r="B76">
        <v>4478</v>
      </c>
      <c r="C76" t="s">
        <v>177</v>
      </c>
      <c r="D76" t="s">
        <v>176</v>
      </c>
      <c r="E76">
        <v>2192.3339999999998</v>
      </c>
      <c r="F76">
        <v>22.06</v>
      </c>
    </row>
    <row r="77" spans="1:15" x14ac:dyDescent="0.25">
      <c r="A77" t="s">
        <v>136</v>
      </c>
      <c r="B77">
        <v>4483</v>
      </c>
      <c r="C77" t="s">
        <v>177</v>
      </c>
      <c r="D77" t="s">
        <v>176</v>
      </c>
      <c r="E77">
        <v>2192.3339999999998</v>
      </c>
      <c r="F77">
        <v>18.98</v>
      </c>
    </row>
    <row r="78" spans="1:15" x14ac:dyDescent="0.25">
      <c r="A78" t="s">
        <v>137</v>
      </c>
      <c r="B78">
        <v>4486</v>
      </c>
      <c r="C78" t="s">
        <v>177</v>
      </c>
      <c r="D78" t="s">
        <v>176</v>
      </c>
      <c r="E78">
        <v>2192.3339999999998</v>
      </c>
      <c r="F78">
        <v>19.86</v>
      </c>
    </row>
    <row r="79" spans="1:15" x14ac:dyDescent="0.25">
      <c r="A79" t="s">
        <v>138</v>
      </c>
      <c r="B79">
        <v>4519</v>
      </c>
      <c r="C79" t="s">
        <v>177</v>
      </c>
      <c r="D79" t="s">
        <v>176</v>
      </c>
      <c r="E79">
        <v>2192.3339999999998</v>
      </c>
      <c r="F79">
        <v>19.87</v>
      </c>
    </row>
    <row r="80" spans="1:15" x14ac:dyDescent="0.25">
      <c r="A80" t="s">
        <v>139</v>
      </c>
      <c r="B80">
        <v>4544</v>
      </c>
      <c r="C80" t="s">
        <v>177</v>
      </c>
      <c r="D80" t="s">
        <v>176</v>
      </c>
      <c r="E80">
        <v>2192.3339999999998</v>
      </c>
      <c r="F80">
        <v>21.39</v>
      </c>
    </row>
    <row r="81" spans="1:15" x14ac:dyDescent="0.25">
      <c r="A81" t="s">
        <v>140</v>
      </c>
      <c r="B81">
        <v>4545</v>
      </c>
      <c r="C81" t="s">
        <v>177</v>
      </c>
      <c r="D81" t="s">
        <v>176</v>
      </c>
      <c r="E81">
        <v>2192.3339999999998</v>
      </c>
      <c r="F81">
        <v>18.98</v>
      </c>
    </row>
    <row r="82" spans="1:15" x14ac:dyDescent="0.25">
      <c r="A82" t="s">
        <v>141</v>
      </c>
      <c r="B82">
        <v>4570</v>
      </c>
      <c r="C82" t="s">
        <v>177</v>
      </c>
      <c r="D82" t="s">
        <v>176</v>
      </c>
      <c r="E82">
        <v>2192.3339999999998</v>
      </c>
      <c r="F82">
        <v>23.81</v>
      </c>
      <c r="I82" t="s">
        <v>275</v>
      </c>
      <c r="J82">
        <v>4570</v>
      </c>
      <c r="K82" t="s">
        <v>186</v>
      </c>
      <c r="L82" t="s">
        <v>8</v>
      </c>
      <c r="M82" t="s">
        <v>190</v>
      </c>
      <c r="N82">
        <v>2683.1750000000002</v>
      </c>
      <c r="O82">
        <v>24.96</v>
      </c>
    </row>
    <row r="83" spans="1:15" x14ac:dyDescent="0.25">
      <c r="A83" t="s">
        <v>142</v>
      </c>
      <c r="B83">
        <v>4584</v>
      </c>
      <c r="C83" t="s">
        <v>177</v>
      </c>
      <c r="D83" t="s">
        <v>176</v>
      </c>
      <c r="E83">
        <v>2192.3339999999998</v>
      </c>
      <c r="F83">
        <v>20.04</v>
      </c>
    </row>
    <row r="84" spans="1:15" x14ac:dyDescent="0.25">
      <c r="A84" t="s">
        <v>143</v>
      </c>
      <c r="B84">
        <v>4637</v>
      </c>
      <c r="C84" t="s">
        <v>177</v>
      </c>
      <c r="D84" t="s">
        <v>176</v>
      </c>
      <c r="E84">
        <v>2192.3339999999998</v>
      </c>
      <c r="F84">
        <v>18.37</v>
      </c>
    </row>
    <row r="85" spans="1:15" x14ac:dyDescent="0.25">
      <c r="A85" t="s">
        <v>144</v>
      </c>
      <c r="B85">
        <v>4742</v>
      </c>
      <c r="C85" t="s">
        <v>177</v>
      </c>
      <c r="D85" t="s">
        <v>176</v>
      </c>
      <c r="E85">
        <v>2192.3339999999998</v>
      </c>
      <c r="F85">
        <v>19.18</v>
      </c>
    </row>
    <row r="86" spans="1:15" x14ac:dyDescent="0.25">
      <c r="A86" t="s">
        <v>145</v>
      </c>
      <c r="B86">
        <v>4287</v>
      </c>
      <c r="C86" t="s">
        <v>177</v>
      </c>
      <c r="D86" t="s">
        <v>176</v>
      </c>
      <c r="E86">
        <v>2192.3339999999998</v>
      </c>
      <c r="F86">
        <v>18.28</v>
      </c>
    </row>
    <row r="87" spans="1:15" x14ac:dyDescent="0.25">
      <c r="A87" t="s">
        <v>146</v>
      </c>
      <c r="B87">
        <v>4400</v>
      </c>
      <c r="C87" t="s">
        <v>177</v>
      </c>
      <c r="D87" t="s">
        <v>176</v>
      </c>
      <c r="E87">
        <v>2192.3339999999998</v>
      </c>
      <c r="F87">
        <v>19.45</v>
      </c>
    </row>
    <row r="88" spans="1:15" x14ac:dyDescent="0.25">
      <c r="A88" t="s">
        <v>147</v>
      </c>
      <c r="B88">
        <v>4481</v>
      </c>
      <c r="C88" t="s">
        <v>177</v>
      </c>
      <c r="D88" t="s">
        <v>176</v>
      </c>
      <c r="E88">
        <v>2192.3339999999998</v>
      </c>
      <c r="F88">
        <v>19.86</v>
      </c>
    </row>
    <row r="89" spans="1:15" x14ac:dyDescent="0.25">
      <c r="A89" t="s">
        <v>148</v>
      </c>
      <c r="B89">
        <v>4572</v>
      </c>
      <c r="C89" t="s">
        <v>177</v>
      </c>
      <c r="D89" t="s">
        <v>176</v>
      </c>
      <c r="E89">
        <v>2192.3339999999998</v>
      </c>
      <c r="F89">
        <v>19.059999999999999</v>
      </c>
    </row>
    <row r="90" spans="1:15" x14ac:dyDescent="0.25">
      <c r="A90" t="s">
        <v>149</v>
      </c>
      <c r="B90">
        <v>4806</v>
      </c>
      <c r="C90" t="s">
        <v>177</v>
      </c>
      <c r="D90" t="s">
        <v>176</v>
      </c>
      <c r="E90">
        <v>2192.3339999999998</v>
      </c>
      <c r="F90">
        <v>23.76</v>
      </c>
      <c r="I90" t="s">
        <v>277</v>
      </c>
      <c r="J90">
        <v>4806</v>
      </c>
      <c r="K90" t="s">
        <v>186</v>
      </c>
      <c r="L90" t="s">
        <v>8</v>
      </c>
      <c r="M90" t="s">
        <v>190</v>
      </c>
      <c r="N90">
        <v>2683.1750000000002</v>
      </c>
      <c r="O90">
        <v>24.45</v>
      </c>
    </row>
    <row r="91" spans="1:15" x14ac:dyDescent="0.25">
      <c r="A91" t="s">
        <v>150</v>
      </c>
      <c r="B91">
        <v>4728</v>
      </c>
      <c r="C91" t="s">
        <v>177</v>
      </c>
      <c r="D91" t="s">
        <v>176</v>
      </c>
      <c r="E91">
        <v>2192.3339999999998</v>
      </c>
      <c r="F91">
        <v>18.670000000000002</v>
      </c>
    </row>
    <row r="92" spans="1:15" x14ac:dyDescent="0.25">
      <c r="A92" t="s">
        <v>151</v>
      </c>
      <c r="B92">
        <v>4738</v>
      </c>
      <c r="C92" t="s">
        <v>177</v>
      </c>
      <c r="D92" t="s">
        <v>176</v>
      </c>
      <c r="E92">
        <v>2192.3339999999998</v>
      </c>
      <c r="F92">
        <v>19.96</v>
      </c>
    </row>
    <row r="93" spans="1:15" x14ac:dyDescent="0.25">
      <c r="A93" t="s">
        <v>152</v>
      </c>
      <c r="B93">
        <v>4778</v>
      </c>
      <c r="C93" t="s">
        <v>177</v>
      </c>
      <c r="D93" t="s">
        <v>176</v>
      </c>
      <c r="E93">
        <v>2192.3339999999998</v>
      </c>
      <c r="F93">
        <v>19.61</v>
      </c>
    </row>
    <row r="94" spans="1:15" x14ac:dyDescent="0.25">
      <c r="A94" t="s">
        <v>153</v>
      </c>
      <c r="B94">
        <v>4811</v>
      </c>
      <c r="C94" t="s">
        <v>177</v>
      </c>
      <c r="D94" t="s">
        <v>176</v>
      </c>
      <c r="E94">
        <v>2192.3339999999998</v>
      </c>
      <c r="F94">
        <v>19.72</v>
      </c>
    </row>
    <row r="95" spans="1:15" x14ac:dyDescent="0.25">
      <c r="A95" t="s">
        <v>154</v>
      </c>
      <c r="B95">
        <v>4744</v>
      </c>
      <c r="C95" t="s">
        <v>177</v>
      </c>
      <c r="D95" t="s">
        <v>176</v>
      </c>
      <c r="E95">
        <v>2192.3339999999998</v>
      </c>
      <c r="F95">
        <v>18.93</v>
      </c>
    </row>
    <row r="96" spans="1:15" x14ac:dyDescent="0.25">
      <c r="A96" t="s">
        <v>155</v>
      </c>
      <c r="B96">
        <v>4515</v>
      </c>
      <c r="C96" t="s">
        <v>177</v>
      </c>
      <c r="D96" t="s">
        <v>176</v>
      </c>
      <c r="E96">
        <v>2192.3339999999998</v>
      </c>
      <c r="F96">
        <v>19.010000000000002</v>
      </c>
    </row>
    <row r="97" spans="1:15" x14ac:dyDescent="0.25">
      <c r="A97" t="s">
        <v>156</v>
      </c>
      <c r="B97" t="s">
        <v>13</v>
      </c>
      <c r="C97" t="s">
        <v>177</v>
      </c>
      <c r="D97" t="s">
        <v>13</v>
      </c>
      <c r="E97">
        <v>2192.3339999999998</v>
      </c>
      <c r="F97" t="s">
        <v>14</v>
      </c>
    </row>
    <row r="98" spans="1:15" x14ac:dyDescent="0.25">
      <c r="A98" t="s">
        <v>157</v>
      </c>
      <c r="B98" t="s">
        <v>16</v>
      </c>
      <c r="C98" t="s">
        <v>177</v>
      </c>
      <c r="D98" t="s">
        <v>16</v>
      </c>
      <c r="E98">
        <v>2192.3339999999998</v>
      </c>
      <c r="F98" t="s">
        <v>14</v>
      </c>
      <c r="I98" t="s">
        <v>327</v>
      </c>
      <c r="J98" t="s">
        <v>188</v>
      </c>
      <c r="K98" t="s">
        <v>186</v>
      </c>
      <c r="L98" t="s">
        <v>8</v>
      </c>
      <c r="M98" t="s">
        <v>188</v>
      </c>
      <c r="N98">
        <v>2683.1750000000002</v>
      </c>
      <c r="O98" t="s">
        <v>158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workbookViewId="0">
      <selection activeCell="F1" sqref="F1:F1048576"/>
    </sheetView>
  </sheetViews>
  <sheetFormatPr defaultRowHeight="15" x14ac:dyDescent="0.25"/>
  <sheetData>
    <row r="1" spans="1:15" x14ac:dyDescent="0.25">
      <c r="I1">
        <v>20170516</v>
      </c>
    </row>
    <row r="2" spans="1:15" x14ac:dyDescent="0.25">
      <c r="A2" t="s">
        <v>169</v>
      </c>
      <c r="B2" t="s">
        <v>170</v>
      </c>
      <c r="C2" t="s">
        <v>171</v>
      </c>
      <c r="D2" t="s">
        <v>172</v>
      </c>
      <c r="E2" t="s">
        <v>173</v>
      </c>
      <c r="F2" t="s">
        <v>174</v>
      </c>
      <c r="I2" t="s">
        <v>178</v>
      </c>
      <c r="J2" t="s">
        <v>179</v>
      </c>
      <c r="K2" t="s">
        <v>180</v>
      </c>
      <c r="L2" t="s">
        <v>351</v>
      </c>
      <c r="M2" t="s">
        <v>181</v>
      </c>
      <c r="N2" t="s">
        <v>182</v>
      </c>
      <c r="O2" t="s">
        <v>183</v>
      </c>
    </row>
    <row r="3" spans="1:15" x14ac:dyDescent="0.25">
      <c r="A3" t="s">
        <v>12</v>
      </c>
      <c r="B3" t="s">
        <v>13</v>
      </c>
      <c r="C3" t="s">
        <v>175</v>
      </c>
      <c r="D3" t="s">
        <v>13</v>
      </c>
      <c r="E3">
        <v>529.44000000000005</v>
      </c>
      <c r="F3" t="s">
        <v>14</v>
      </c>
    </row>
    <row r="4" spans="1:15" x14ac:dyDescent="0.25">
      <c r="A4" t="s">
        <v>15</v>
      </c>
      <c r="B4" t="s">
        <v>16</v>
      </c>
      <c r="C4" t="s">
        <v>175</v>
      </c>
      <c r="D4" t="s">
        <v>16</v>
      </c>
      <c r="E4">
        <v>529.44000000000005</v>
      </c>
      <c r="F4" t="s">
        <v>14</v>
      </c>
    </row>
    <row r="5" spans="1:15" x14ac:dyDescent="0.25">
      <c r="A5" t="s">
        <v>17</v>
      </c>
      <c r="B5">
        <v>2094</v>
      </c>
      <c r="C5" t="s">
        <v>175</v>
      </c>
      <c r="D5" t="s">
        <v>176</v>
      </c>
      <c r="E5">
        <v>529.44000000000005</v>
      </c>
      <c r="F5">
        <v>26.79</v>
      </c>
    </row>
    <row r="6" spans="1:15" x14ac:dyDescent="0.25">
      <c r="A6" t="s">
        <v>18</v>
      </c>
      <c r="B6">
        <v>2903</v>
      </c>
      <c r="C6" t="s">
        <v>175</v>
      </c>
      <c r="D6" t="s">
        <v>176</v>
      </c>
      <c r="E6">
        <v>529.44000000000005</v>
      </c>
      <c r="F6" s="44">
        <v>32.97</v>
      </c>
      <c r="I6" t="s">
        <v>243</v>
      </c>
      <c r="J6">
        <v>2903</v>
      </c>
      <c r="K6" t="s">
        <v>352</v>
      </c>
      <c r="L6" t="s">
        <v>9</v>
      </c>
      <c r="M6" t="s">
        <v>190</v>
      </c>
      <c r="N6">
        <v>13.032999999999999</v>
      </c>
      <c r="O6" s="44">
        <v>27.54</v>
      </c>
    </row>
    <row r="7" spans="1:15" x14ac:dyDescent="0.25">
      <c r="A7" t="s">
        <v>19</v>
      </c>
      <c r="B7">
        <v>2838</v>
      </c>
      <c r="C7" t="s">
        <v>175</v>
      </c>
      <c r="D7" t="s">
        <v>176</v>
      </c>
      <c r="E7">
        <v>529.44000000000005</v>
      </c>
      <c r="F7">
        <v>25.04</v>
      </c>
    </row>
    <row r="8" spans="1:15" x14ac:dyDescent="0.25">
      <c r="A8" t="s">
        <v>20</v>
      </c>
      <c r="B8">
        <v>4115</v>
      </c>
      <c r="C8" t="s">
        <v>175</v>
      </c>
      <c r="D8" t="s">
        <v>176</v>
      </c>
      <c r="E8">
        <v>529.44000000000005</v>
      </c>
      <c r="F8">
        <v>23.12</v>
      </c>
    </row>
    <row r="9" spans="1:15" x14ac:dyDescent="0.25">
      <c r="A9" t="s">
        <v>21</v>
      </c>
      <c r="B9">
        <v>4195</v>
      </c>
      <c r="C9" t="s">
        <v>175</v>
      </c>
      <c r="D9" t="s">
        <v>176</v>
      </c>
      <c r="E9">
        <v>529.44000000000005</v>
      </c>
      <c r="F9" s="44">
        <v>29.09</v>
      </c>
      <c r="I9" t="s">
        <v>245</v>
      </c>
      <c r="J9">
        <v>4195</v>
      </c>
      <c r="K9" t="s">
        <v>352</v>
      </c>
      <c r="L9" t="s">
        <v>9</v>
      </c>
      <c r="M9" t="s">
        <v>190</v>
      </c>
      <c r="N9">
        <v>13.032999999999999</v>
      </c>
      <c r="O9" s="44">
        <v>24.06</v>
      </c>
    </row>
    <row r="10" spans="1:15" x14ac:dyDescent="0.25">
      <c r="A10" t="s">
        <v>22</v>
      </c>
      <c r="B10">
        <v>4221</v>
      </c>
      <c r="C10" t="s">
        <v>175</v>
      </c>
      <c r="D10" t="s">
        <v>176</v>
      </c>
      <c r="E10">
        <v>529.44000000000005</v>
      </c>
      <c r="F10">
        <v>28.56</v>
      </c>
    </row>
    <row r="11" spans="1:15" x14ac:dyDescent="0.25">
      <c r="A11" t="s">
        <v>23</v>
      </c>
      <c r="B11">
        <v>4223</v>
      </c>
      <c r="C11" t="s">
        <v>175</v>
      </c>
      <c r="D11" t="s">
        <v>176</v>
      </c>
      <c r="E11">
        <v>529.44000000000005</v>
      </c>
      <c r="F11" s="44">
        <v>21.45</v>
      </c>
      <c r="I11" t="s">
        <v>247</v>
      </c>
      <c r="J11">
        <v>4223</v>
      </c>
      <c r="K11" t="s">
        <v>352</v>
      </c>
      <c r="L11" t="s">
        <v>9</v>
      </c>
      <c r="M11" t="s">
        <v>190</v>
      </c>
      <c r="N11">
        <v>13.032999999999999</v>
      </c>
      <c r="O11" s="44">
        <v>17.38</v>
      </c>
    </row>
    <row r="12" spans="1:15" x14ac:dyDescent="0.25">
      <c r="A12" t="s">
        <v>24</v>
      </c>
      <c r="B12">
        <v>4225</v>
      </c>
      <c r="C12" t="s">
        <v>175</v>
      </c>
      <c r="D12" t="s">
        <v>176</v>
      </c>
      <c r="E12">
        <v>529.44000000000005</v>
      </c>
      <c r="F12">
        <v>25.69</v>
      </c>
    </row>
    <row r="13" spans="1:15" x14ac:dyDescent="0.25">
      <c r="A13" t="s">
        <v>25</v>
      </c>
      <c r="B13">
        <v>4290</v>
      </c>
      <c r="C13" t="s">
        <v>175</v>
      </c>
      <c r="D13" t="s">
        <v>176</v>
      </c>
      <c r="E13">
        <v>529.44000000000005</v>
      </c>
      <c r="F13">
        <v>23.9</v>
      </c>
    </row>
    <row r="14" spans="1:15" x14ac:dyDescent="0.25">
      <c r="A14" t="s">
        <v>26</v>
      </c>
      <c r="B14">
        <v>4382</v>
      </c>
      <c r="C14" t="s">
        <v>175</v>
      </c>
      <c r="D14" t="s">
        <v>176</v>
      </c>
      <c r="E14">
        <v>529.44000000000005</v>
      </c>
      <c r="F14" t="s">
        <v>14</v>
      </c>
    </row>
    <row r="15" spans="1:15" x14ac:dyDescent="0.25">
      <c r="A15" t="s">
        <v>27</v>
      </c>
      <c r="B15">
        <v>4485</v>
      </c>
      <c r="C15" t="s">
        <v>175</v>
      </c>
      <c r="D15" t="s">
        <v>176</v>
      </c>
      <c r="E15">
        <v>529.44000000000005</v>
      </c>
      <c r="F15">
        <v>36</v>
      </c>
    </row>
    <row r="16" spans="1:15" x14ac:dyDescent="0.25">
      <c r="A16" t="s">
        <v>28</v>
      </c>
      <c r="B16">
        <v>4554</v>
      </c>
      <c r="C16" t="s">
        <v>175</v>
      </c>
      <c r="D16" t="s">
        <v>176</v>
      </c>
      <c r="E16">
        <v>529.44000000000005</v>
      </c>
      <c r="F16" t="s">
        <v>14</v>
      </c>
    </row>
    <row r="17" spans="1:15" x14ac:dyDescent="0.25">
      <c r="A17" t="s">
        <v>29</v>
      </c>
      <c r="B17">
        <v>4765</v>
      </c>
      <c r="C17" t="s">
        <v>175</v>
      </c>
      <c r="D17" t="s">
        <v>176</v>
      </c>
      <c r="E17">
        <v>529.44000000000005</v>
      </c>
      <c r="F17">
        <v>28.46</v>
      </c>
    </row>
    <row r="18" spans="1:15" x14ac:dyDescent="0.25">
      <c r="A18" t="s">
        <v>30</v>
      </c>
      <c r="B18">
        <v>4803</v>
      </c>
      <c r="C18" t="s">
        <v>175</v>
      </c>
      <c r="D18" t="s">
        <v>176</v>
      </c>
      <c r="E18">
        <v>529.44000000000005</v>
      </c>
      <c r="F18">
        <v>25.34</v>
      </c>
    </row>
    <row r="19" spans="1:15" x14ac:dyDescent="0.25">
      <c r="A19" t="s">
        <v>31</v>
      </c>
      <c r="B19">
        <v>4814</v>
      </c>
      <c r="C19" t="s">
        <v>175</v>
      </c>
      <c r="D19" t="s">
        <v>176</v>
      </c>
      <c r="E19">
        <v>529.44000000000005</v>
      </c>
      <c r="F19">
        <v>23.63</v>
      </c>
    </row>
    <row r="20" spans="1:15" x14ac:dyDescent="0.25">
      <c r="A20" t="s">
        <v>32</v>
      </c>
      <c r="B20" t="s">
        <v>33</v>
      </c>
      <c r="C20" t="s">
        <v>175</v>
      </c>
      <c r="D20" t="s">
        <v>176</v>
      </c>
      <c r="E20">
        <v>529.44000000000005</v>
      </c>
      <c r="F20">
        <v>27.63</v>
      </c>
    </row>
    <row r="21" spans="1:15" x14ac:dyDescent="0.25">
      <c r="A21" t="s">
        <v>34</v>
      </c>
      <c r="B21" t="s">
        <v>35</v>
      </c>
      <c r="C21" t="s">
        <v>175</v>
      </c>
      <c r="D21" t="s">
        <v>176</v>
      </c>
      <c r="E21">
        <v>529.44000000000005</v>
      </c>
      <c r="F21">
        <v>26.04</v>
      </c>
    </row>
    <row r="22" spans="1:15" x14ac:dyDescent="0.25">
      <c r="A22" t="s">
        <v>36</v>
      </c>
      <c r="B22" t="s">
        <v>37</v>
      </c>
      <c r="C22" t="s">
        <v>175</v>
      </c>
      <c r="D22" t="s">
        <v>176</v>
      </c>
      <c r="E22">
        <v>529.44000000000005</v>
      </c>
      <c r="F22">
        <v>22.2</v>
      </c>
    </row>
    <row r="23" spans="1:15" x14ac:dyDescent="0.25">
      <c r="A23" t="s">
        <v>38</v>
      </c>
      <c r="B23" t="s">
        <v>39</v>
      </c>
      <c r="C23" t="s">
        <v>175</v>
      </c>
      <c r="D23" t="s">
        <v>176</v>
      </c>
      <c r="E23">
        <v>529.44000000000005</v>
      </c>
      <c r="F23">
        <v>24.88</v>
      </c>
    </row>
    <row r="24" spans="1:15" x14ac:dyDescent="0.25">
      <c r="A24" t="s">
        <v>40</v>
      </c>
      <c r="B24" t="s">
        <v>41</v>
      </c>
      <c r="C24" t="s">
        <v>175</v>
      </c>
      <c r="D24" t="s">
        <v>176</v>
      </c>
      <c r="E24">
        <v>529.44000000000005</v>
      </c>
      <c r="F24">
        <v>28.11</v>
      </c>
    </row>
    <row r="25" spans="1:15" x14ac:dyDescent="0.25">
      <c r="A25" t="s">
        <v>42</v>
      </c>
      <c r="B25" t="s">
        <v>43</v>
      </c>
      <c r="C25" t="s">
        <v>175</v>
      </c>
      <c r="D25" t="s">
        <v>176</v>
      </c>
      <c r="E25">
        <v>529.44000000000005</v>
      </c>
      <c r="F25" s="44">
        <v>29.05</v>
      </c>
      <c r="I25" t="s">
        <v>249</v>
      </c>
      <c r="J25" t="s">
        <v>216</v>
      </c>
      <c r="K25" t="s">
        <v>352</v>
      </c>
      <c r="L25" t="s">
        <v>9</v>
      </c>
      <c r="M25" t="s">
        <v>190</v>
      </c>
      <c r="N25">
        <v>13.032999999999999</v>
      </c>
      <c r="O25" s="44">
        <v>22.26</v>
      </c>
    </row>
    <row r="26" spans="1:15" x14ac:dyDescent="0.25">
      <c r="A26" t="s">
        <v>44</v>
      </c>
      <c r="B26" t="s">
        <v>45</v>
      </c>
      <c r="C26" t="s">
        <v>175</v>
      </c>
      <c r="D26" t="s">
        <v>176</v>
      </c>
      <c r="E26">
        <v>529.44000000000005</v>
      </c>
      <c r="F26">
        <v>26.53</v>
      </c>
    </row>
    <row r="27" spans="1:15" x14ac:dyDescent="0.25">
      <c r="A27" t="s">
        <v>46</v>
      </c>
      <c r="B27" t="s">
        <v>47</v>
      </c>
      <c r="C27" t="s">
        <v>175</v>
      </c>
      <c r="D27" t="s">
        <v>176</v>
      </c>
      <c r="E27">
        <v>529.44000000000005</v>
      </c>
      <c r="F27" s="44">
        <v>28.36</v>
      </c>
      <c r="I27" t="s">
        <v>251</v>
      </c>
      <c r="J27" t="s">
        <v>220</v>
      </c>
      <c r="K27" t="s">
        <v>352</v>
      </c>
      <c r="L27" t="s">
        <v>9</v>
      </c>
      <c r="M27" t="s">
        <v>190</v>
      </c>
      <c r="N27">
        <v>13.032999999999999</v>
      </c>
      <c r="O27" s="44">
        <v>22.6</v>
      </c>
    </row>
    <row r="28" spans="1:15" x14ac:dyDescent="0.25">
      <c r="A28" t="s">
        <v>48</v>
      </c>
      <c r="B28" t="s">
        <v>49</v>
      </c>
      <c r="C28" t="s">
        <v>175</v>
      </c>
      <c r="D28" t="s">
        <v>176</v>
      </c>
      <c r="E28">
        <v>529.44000000000005</v>
      </c>
      <c r="F28" s="44">
        <v>30.07</v>
      </c>
      <c r="I28" t="s">
        <v>253</v>
      </c>
      <c r="J28" t="s">
        <v>222</v>
      </c>
      <c r="K28" t="s">
        <v>352</v>
      </c>
      <c r="L28" t="s">
        <v>9</v>
      </c>
      <c r="M28" t="s">
        <v>190</v>
      </c>
      <c r="N28">
        <v>13.032999999999999</v>
      </c>
      <c r="O28" s="44">
        <v>24.21</v>
      </c>
    </row>
    <row r="29" spans="1:15" x14ac:dyDescent="0.25">
      <c r="A29" t="s">
        <v>50</v>
      </c>
      <c r="B29" t="s">
        <v>51</v>
      </c>
      <c r="C29" t="s">
        <v>175</v>
      </c>
      <c r="D29" t="s">
        <v>176</v>
      </c>
      <c r="E29">
        <v>529.44000000000005</v>
      </c>
      <c r="F29">
        <v>25.29</v>
      </c>
    </row>
    <row r="30" spans="1:15" x14ac:dyDescent="0.25">
      <c r="A30" t="s">
        <v>52</v>
      </c>
      <c r="B30" t="s">
        <v>53</v>
      </c>
      <c r="C30" t="s">
        <v>175</v>
      </c>
      <c r="D30" t="s">
        <v>176</v>
      </c>
      <c r="E30">
        <v>529.44000000000005</v>
      </c>
      <c r="F30" s="44">
        <v>29.89</v>
      </c>
      <c r="I30" t="s">
        <v>255</v>
      </c>
      <c r="J30" t="s">
        <v>226</v>
      </c>
      <c r="K30" t="s">
        <v>352</v>
      </c>
      <c r="L30" t="s">
        <v>9</v>
      </c>
      <c r="M30" t="s">
        <v>190</v>
      </c>
      <c r="N30">
        <v>13.032999999999999</v>
      </c>
      <c r="O30" s="44">
        <v>22.2</v>
      </c>
    </row>
    <row r="31" spans="1:15" x14ac:dyDescent="0.25">
      <c r="A31" t="s">
        <v>54</v>
      </c>
      <c r="B31" t="s">
        <v>55</v>
      </c>
      <c r="C31" t="s">
        <v>175</v>
      </c>
      <c r="D31" t="s">
        <v>176</v>
      </c>
      <c r="E31">
        <v>529.44000000000005</v>
      </c>
      <c r="F31">
        <v>28.4</v>
      </c>
    </row>
    <row r="32" spans="1:15" x14ac:dyDescent="0.25">
      <c r="A32" t="s">
        <v>56</v>
      </c>
      <c r="B32" t="s">
        <v>57</v>
      </c>
      <c r="C32" t="s">
        <v>175</v>
      </c>
      <c r="D32" t="s">
        <v>176</v>
      </c>
      <c r="E32">
        <v>529.44000000000005</v>
      </c>
      <c r="F32">
        <v>26.67</v>
      </c>
    </row>
    <row r="33" spans="1:15" x14ac:dyDescent="0.25">
      <c r="A33" t="s">
        <v>58</v>
      </c>
      <c r="B33" t="s">
        <v>59</v>
      </c>
      <c r="C33" t="s">
        <v>175</v>
      </c>
      <c r="D33" t="s">
        <v>176</v>
      </c>
      <c r="E33">
        <v>529.44000000000005</v>
      </c>
      <c r="F33">
        <v>27.93</v>
      </c>
    </row>
    <row r="34" spans="1:15" x14ac:dyDescent="0.25">
      <c r="A34" t="s">
        <v>60</v>
      </c>
      <c r="B34" t="s">
        <v>61</v>
      </c>
      <c r="C34" t="s">
        <v>175</v>
      </c>
      <c r="D34" t="s">
        <v>176</v>
      </c>
      <c r="E34">
        <v>529.44000000000005</v>
      </c>
      <c r="F34" s="44" t="s">
        <v>14</v>
      </c>
      <c r="I34" t="s">
        <v>257</v>
      </c>
      <c r="J34" t="s">
        <v>234</v>
      </c>
      <c r="K34" t="s">
        <v>352</v>
      </c>
      <c r="L34" t="s">
        <v>9</v>
      </c>
      <c r="M34" t="s">
        <v>190</v>
      </c>
      <c r="N34">
        <v>13.032999999999999</v>
      </c>
      <c r="O34" s="44">
        <v>21</v>
      </c>
    </row>
    <row r="35" spans="1:15" x14ac:dyDescent="0.25">
      <c r="A35" t="s">
        <v>62</v>
      </c>
      <c r="B35" t="s">
        <v>63</v>
      </c>
      <c r="C35" t="s">
        <v>175</v>
      </c>
      <c r="D35" t="s">
        <v>176</v>
      </c>
      <c r="E35">
        <v>529.44000000000005</v>
      </c>
      <c r="F35">
        <v>27.58</v>
      </c>
    </row>
    <row r="36" spans="1:15" x14ac:dyDescent="0.25">
      <c r="A36" t="s">
        <v>64</v>
      </c>
      <c r="B36" t="s">
        <v>65</v>
      </c>
      <c r="C36" t="s">
        <v>175</v>
      </c>
      <c r="D36" t="s">
        <v>176</v>
      </c>
      <c r="E36">
        <v>529.44000000000005</v>
      </c>
      <c r="F36">
        <v>26.36</v>
      </c>
    </row>
    <row r="37" spans="1:15" x14ac:dyDescent="0.25">
      <c r="A37" t="s">
        <v>66</v>
      </c>
      <c r="B37" t="s">
        <v>67</v>
      </c>
      <c r="C37" t="s">
        <v>175</v>
      </c>
      <c r="D37" t="s">
        <v>176</v>
      </c>
      <c r="E37">
        <v>529.44000000000005</v>
      </c>
      <c r="F37">
        <v>25.68</v>
      </c>
    </row>
    <row r="38" spans="1:15" x14ac:dyDescent="0.25">
      <c r="A38" t="s">
        <v>68</v>
      </c>
      <c r="B38" t="s">
        <v>69</v>
      </c>
      <c r="C38" t="s">
        <v>175</v>
      </c>
      <c r="D38" t="s">
        <v>176</v>
      </c>
      <c r="E38">
        <v>529.44000000000005</v>
      </c>
      <c r="F38" s="44">
        <v>27.89</v>
      </c>
      <c r="I38" t="s">
        <v>259</v>
      </c>
      <c r="J38" t="s">
        <v>242</v>
      </c>
      <c r="K38" t="s">
        <v>352</v>
      </c>
      <c r="L38" t="s">
        <v>9</v>
      </c>
      <c r="M38" t="s">
        <v>190</v>
      </c>
      <c r="N38">
        <v>13.032999999999999</v>
      </c>
      <c r="O38" s="44">
        <v>21.52</v>
      </c>
    </row>
    <row r="39" spans="1:15" x14ac:dyDescent="0.25">
      <c r="A39" t="s">
        <v>70</v>
      </c>
      <c r="B39" t="s">
        <v>71</v>
      </c>
      <c r="C39" t="s">
        <v>175</v>
      </c>
      <c r="D39" t="s">
        <v>176</v>
      </c>
      <c r="E39">
        <v>529.44000000000005</v>
      </c>
      <c r="F39">
        <v>25.48</v>
      </c>
    </row>
    <row r="40" spans="1:15" x14ac:dyDescent="0.25">
      <c r="A40" t="s">
        <v>72</v>
      </c>
      <c r="B40" t="s">
        <v>73</v>
      </c>
      <c r="C40" t="s">
        <v>175</v>
      </c>
      <c r="D40" t="s">
        <v>176</v>
      </c>
      <c r="E40">
        <v>529.44000000000005</v>
      </c>
      <c r="F40">
        <v>24.41</v>
      </c>
    </row>
    <row r="41" spans="1:15" x14ac:dyDescent="0.25">
      <c r="A41" t="s">
        <v>74</v>
      </c>
      <c r="B41" t="s">
        <v>75</v>
      </c>
      <c r="C41" t="s">
        <v>175</v>
      </c>
      <c r="D41" t="s">
        <v>176</v>
      </c>
      <c r="E41">
        <v>529.44000000000005</v>
      </c>
      <c r="F41">
        <v>25.48</v>
      </c>
    </row>
    <row r="42" spans="1:15" x14ac:dyDescent="0.25">
      <c r="A42" t="s">
        <v>76</v>
      </c>
      <c r="B42" t="s">
        <v>77</v>
      </c>
      <c r="C42" t="s">
        <v>175</v>
      </c>
      <c r="D42" t="s">
        <v>176</v>
      </c>
      <c r="E42">
        <v>529.44000000000005</v>
      </c>
      <c r="F42" s="44">
        <v>28.16</v>
      </c>
      <c r="I42" t="s">
        <v>261</v>
      </c>
      <c r="J42" t="s">
        <v>250</v>
      </c>
      <c r="K42" t="s">
        <v>352</v>
      </c>
      <c r="L42" t="s">
        <v>9</v>
      </c>
      <c r="M42" t="s">
        <v>190</v>
      </c>
      <c r="N42">
        <v>13.032999999999999</v>
      </c>
      <c r="O42" s="44">
        <v>22.12</v>
      </c>
    </row>
    <row r="43" spans="1:15" x14ac:dyDescent="0.25">
      <c r="A43" t="s">
        <v>78</v>
      </c>
      <c r="B43" t="s">
        <v>79</v>
      </c>
      <c r="C43" t="s">
        <v>175</v>
      </c>
      <c r="D43" t="s">
        <v>176</v>
      </c>
      <c r="E43">
        <v>529.44000000000005</v>
      </c>
      <c r="F43" s="44">
        <v>28.97</v>
      </c>
      <c r="I43" t="s">
        <v>263</v>
      </c>
      <c r="J43" t="s">
        <v>252</v>
      </c>
      <c r="K43" t="s">
        <v>352</v>
      </c>
      <c r="L43" t="s">
        <v>9</v>
      </c>
      <c r="M43" t="s">
        <v>190</v>
      </c>
      <c r="N43">
        <v>13.032999999999999</v>
      </c>
      <c r="O43" s="44">
        <v>24.62</v>
      </c>
    </row>
    <row r="44" spans="1:15" x14ac:dyDescent="0.25">
      <c r="A44" t="s">
        <v>80</v>
      </c>
      <c r="B44" t="s">
        <v>81</v>
      </c>
      <c r="C44" t="s">
        <v>175</v>
      </c>
      <c r="D44" t="s">
        <v>176</v>
      </c>
      <c r="E44">
        <v>529.44000000000005</v>
      </c>
      <c r="F44" s="44">
        <v>28.64</v>
      </c>
      <c r="I44" t="s">
        <v>265</v>
      </c>
      <c r="J44" t="s">
        <v>254</v>
      </c>
      <c r="K44" t="s">
        <v>352</v>
      </c>
      <c r="L44" t="s">
        <v>9</v>
      </c>
      <c r="M44" t="s">
        <v>190</v>
      </c>
      <c r="N44">
        <v>13.032999999999999</v>
      </c>
      <c r="O44" s="44" t="s">
        <v>158</v>
      </c>
    </row>
    <row r="45" spans="1:15" x14ac:dyDescent="0.25">
      <c r="A45" t="s">
        <v>82</v>
      </c>
      <c r="B45" t="s">
        <v>83</v>
      </c>
      <c r="C45" t="s">
        <v>175</v>
      </c>
      <c r="D45" t="s">
        <v>176</v>
      </c>
      <c r="E45">
        <v>529.44000000000005</v>
      </c>
      <c r="F45">
        <v>23.89</v>
      </c>
    </row>
    <row r="46" spans="1:15" x14ac:dyDescent="0.25">
      <c r="A46" t="s">
        <v>84</v>
      </c>
      <c r="B46" t="s">
        <v>85</v>
      </c>
      <c r="C46" t="s">
        <v>175</v>
      </c>
      <c r="D46" t="s">
        <v>176</v>
      </c>
      <c r="E46">
        <v>529.44000000000005</v>
      </c>
      <c r="F46">
        <v>26.18</v>
      </c>
    </row>
    <row r="47" spans="1:15" x14ac:dyDescent="0.25">
      <c r="A47" t="s">
        <v>86</v>
      </c>
      <c r="B47" t="s">
        <v>87</v>
      </c>
      <c r="C47" t="s">
        <v>175</v>
      </c>
      <c r="D47" t="s">
        <v>176</v>
      </c>
      <c r="E47">
        <v>529.44000000000005</v>
      </c>
      <c r="F47">
        <v>27.88</v>
      </c>
    </row>
    <row r="48" spans="1:15" x14ac:dyDescent="0.25">
      <c r="A48" t="s">
        <v>88</v>
      </c>
      <c r="B48" t="s">
        <v>89</v>
      </c>
      <c r="C48" t="s">
        <v>175</v>
      </c>
      <c r="D48" t="s">
        <v>176</v>
      </c>
      <c r="E48">
        <v>529.44000000000005</v>
      </c>
      <c r="F48" s="44">
        <v>29.75</v>
      </c>
      <c r="I48" t="s">
        <v>267</v>
      </c>
      <c r="J48" t="s">
        <v>262</v>
      </c>
      <c r="K48" t="s">
        <v>352</v>
      </c>
      <c r="L48" t="s">
        <v>9</v>
      </c>
      <c r="M48" t="s">
        <v>190</v>
      </c>
      <c r="N48">
        <v>13.032999999999999</v>
      </c>
      <c r="O48" s="44" t="s">
        <v>158</v>
      </c>
    </row>
    <row r="49" spans="1:15" x14ac:dyDescent="0.25">
      <c r="A49" t="s">
        <v>90</v>
      </c>
      <c r="B49" t="s">
        <v>91</v>
      </c>
      <c r="C49" t="s">
        <v>175</v>
      </c>
      <c r="D49" t="s">
        <v>176</v>
      </c>
      <c r="E49">
        <v>529.44000000000005</v>
      </c>
      <c r="F49">
        <v>23.78</v>
      </c>
    </row>
    <row r="50" spans="1:15" x14ac:dyDescent="0.25">
      <c r="A50" t="s">
        <v>92</v>
      </c>
      <c r="B50" t="s">
        <v>93</v>
      </c>
      <c r="C50" t="s">
        <v>175</v>
      </c>
      <c r="D50" t="s">
        <v>176</v>
      </c>
      <c r="E50">
        <v>529.44000000000005</v>
      </c>
      <c r="F50">
        <v>25.6</v>
      </c>
    </row>
    <row r="51" spans="1:15" x14ac:dyDescent="0.25">
      <c r="A51" t="s">
        <v>94</v>
      </c>
      <c r="B51" t="s">
        <v>95</v>
      </c>
      <c r="C51" t="s">
        <v>175</v>
      </c>
      <c r="D51" t="s">
        <v>176</v>
      </c>
      <c r="E51">
        <v>529.44000000000005</v>
      </c>
      <c r="F51">
        <v>26.6</v>
      </c>
    </row>
    <row r="52" spans="1:15" x14ac:dyDescent="0.25">
      <c r="A52" t="s">
        <v>96</v>
      </c>
      <c r="B52" t="s">
        <v>97</v>
      </c>
      <c r="C52" t="s">
        <v>175</v>
      </c>
      <c r="D52" t="s">
        <v>176</v>
      </c>
      <c r="E52">
        <v>529.44000000000005</v>
      </c>
      <c r="F52">
        <v>23.07</v>
      </c>
    </row>
    <row r="53" spans="1:15" x14ac:dyDescent="0.25">
      <c r="A53" t="s">
        <v>98</v>
      </c>
      <c r="B53" t="s">
        <v>99</v>
      </c>
      <c r="C53" t="s">
        <v>175</v>
      </c>
      <c r="D53" t="s">
        <v>176</v>
      </c>
      <c r="E53">
        <v>529.44000000000005</v>
      </c>
      <c r="F53">
        <v>26.47</v>
      </c>
    </row>
    <row r="54" spans="1:15" x14ac:dyDescent="0.25">
      <c r="A54" t="s">
        <v>100</v>
      </c>
      <c r="B54" t="s">
        <v>101</v>
      </c>
      <c r="C54" t="s">
        <v>175</v>
      </c>
      <c r="D54" t="s">
        <v>176</v>
      </c>
      <c r="E54">
        <v>529.44000000000005</v>
      </c>
      <c r="F54">
        <v>28.39</v>
      </c>
    </row>
    <row r="55" spans="1:15" x14ac:dyDescent="0.25">
      <c r="A55" t="s">
        <v>102</v>
      </c>
      <c r="B55" t="s">
        <v>103</v>
      </c>
      <c r="C55" t="s">
        <v>175</v>
      </c>
      <c r="D55" t="s">
        <v>176</v>
      </c>
      <c r="E55">
        <v>529.44000000000005</v>
      </c>
      <c r="F55">
        <v>23.99</v>
      </c>
    </row>
    <row r="56" spans="1:15" x14ac:dyDescent="0.25">
      <c r="A56" t="s">
        <v>104</v>
      </c>
      <c r="B56" t="s">
        <v>105</v>
      </c>
      <c r="C56" t="s">
        <v>175</v>
      </c>
      <c r="D56" t="s">
        <v>176</v>
      </c>
      <c r="E56">
        <v>529.44000000000005</v>
      </c>
      <c r="F56" s="44">
        <v>26.78</v>
      </c>
      <c r="I56" t="s">
        <v>269</v>
      </c>
      <c r="J56" t="s">
        <v>278</v>
      </c>
      <c r="K56" t="s">
        <v>352</v>
      </c>
      <c r="L56" t="s">
        <v>9</v>
      </c>
      <c r="M56" t="s">
        <v>190</v>
      </c>
      <c r="N56">
        <v>13.032999999999999</v>
      </c>
      <c r="O56" s="44">
        <v>21.82</v>
      </c>
    </row>
    <row r="57" spans="1:15" x14ac:dyDescent="0.25">
      <c r="A57" t="s">
        <v>106</v>
      </c>
      <c r="B57" t="s">
        <v>107</v>
      </c>
      <c r="C57" t="s">
        <v>175</v>
      </c>
      <c r="D57" t="s">
        <v>176</v>
      </c>
      <c r="E57">
        <v>529.44000000000005</v>
      </c>
      <c r="F57">
        <v>24.77</v>
      </c>
    </row>
    <row r="58" spans="1:15" x14ac:dyDescent="0.25">
      <c r="A58" t="s">
        <v>108</v>
      </c>
      <c r="B58" t="s">
        <v>109</v>
      </c>
      <c r="C58" t="s">
        <v>175</v>
      </c>
      <c r="D58" t="s">
        <v>176</v>
      </c>
      <c r="E58">
        <v>529.44000000000005</v>
      </c>
      <c r="F58">
        <v>23.2</v>
      </c>
    </row>
    <row r="59" spans="1:15" x14ac:dyDescent="0.25">
      <c r="A59" t="s">
        <v>110</v>
      </c>
      <c r="B59" t="s">
        <v>111</v>
      </c>
      <c r="C59" t="s">
        <v>175</v>
      </c>
      <c r="D59" t="s">
        <v>176</v>
      </c>
      <c r="E59">
        <v>529.44000000000005</v>
      </c>
      <c r="F59">
        <v>22.71</v>
      </c>
    </row>
    <row r="60" spans="1:15" x14ac:dyDescent="0.25">
      <c r="A60" t="s">
        <v>112</v>
      </c>
      <c r="B60" t="s">
        <v>113</v>
      </c>
      <c r="C60" t="s">
        <v>175</v>
      </c>
      <c r="D60" t="s">
        <v>176</v>
      </c>
      <c r="E60">
        <v>529.44000000000005</v>
      </c>
      <c r="F60">
        <v>25.74</v>
      </c>
    </row>
    <row r="61" spans="1:15" x14ac:dyDescent="0.25">
      <c r="A61" t="s">
        <v>114</v>
      </c>
      <c r="B61" t="s">
        <v>115</v>
      </c>
      <c r="C61" t="s">
        <v>175</v>
      </c>
      <c r="D61" t="s">
        <v>176</v>
      </c>
      <c r="E61">
        <v>529.44000000000005</v>
      </c>
      <c r="F61">
        <v>25.09</v>
      </c>
    </row>
    <row r="62" spans="1:15" x14ac:dyDescent="0.25">
      <c r="A62" t="s">
        <v>116</v>
      </c>
      <c r="B62" t="s">
        <v>117</v>
      </c>
      <c r="C62" t="s">
        <v>175</v>
      </c>
      <c r="D62" t="s">
        <v>176</v>
      </c>
      <c r="E62">
        <v>529.44000000000005</v>
      </c>
      <c r="F62">
        <v>27.39</v>
      </c>
    </row>
    <row r="63" spans="1:15" x14ac:dyDescent="0.25">
      <c r="A63" t="s">
        <v>118</v>
      </c>
      <c r="B63" t="s">
        <v>119</v>
      </c>
      <c r="C63" t="s">
        <v>175</v>
      </c>
      <c r="D63" t="s">
        <v>176</v>
      </c>
      <c r="E63">
        <v>529.44000000000005</v>
      </c>
      <c r="F63">
        <v>26.12</v>
      </c>
    </row>
    <row r="64" spans="1:15" x14ac:dyDescent="0.25">
      <c r="A64" t="s">
        <v>120</v>
      </c>
      <c r="B64" t="s">
        <v>121</v>
      </c>
      <c r="C64" t="s">
        <v>175</v>
      </c>
      <c r="D64" t="s">
        <v>176</v>
      </c>
      <c r="E64">
        <v>529.44000000000005</v>
      </c>
      <c r="F64">
        <v>23.89</v>
      </c>
    </row>
    <row r="65" spans="1:15" x14ac:dyDescent="0.25">
      <c r="A65" t="s">
        <v>122</v>
      </c>
      <c r="B65" t="s">
        <v>123</v>
      </c>
      <c r="C65" t="s">
        <v>175</v>
      </c>
      <c r="D65" t="s">
        <v>176</v>
      </c>
      <c r="E65">
        <v>529.44000000000005</v>
      </c>
      <c r="F65">
        <v>24.53</v>
      </c>
    </row>
    <row r="66" spans="1:15" x14ac:dyDescent="0.25">
      <c r="A66" t="s">
        <v>124</v>
      </c>
      <c r="B66" t="s">
        <v>125</v>
      </c>
      <c r="C66" t="s">
        <v>175</v>
      </c>
      <c r="D66" t="s">
        <v>176</v>
      </c>
      <c r="E66">
        <v>529.44000000000005</v>
      </c>
      <c r="F66">
        <v>23.98</v>
      </c>
    </row>
    <row r="67" spans="1:15" x14ac:dyDescent="0.25">
      <c r="A67" t="s">
        <v>126</v>
      </c>
      <c r="B67">
        <v>4113</v>
      </c>
      <c r="C67" t="s">
        <v>175</v>
      </c>
      <c r="D67" t="s">
        <v>176</v>
      </c>
      <c r="E67">
        <v>529.44000000000005</v>
      </c>
      <c r="F67">
        <v>24.78</v>
      </c>
    </row>
    <row r="68" spans="1:15" x14ac:dyDescent="0.25">
      <c r="A68" t="s">
        <v>127</v>
      </c>
      <c r="B68">
        <v>4133</v>
      </c>
      <c r="C68" t="s">
        <v>175</v>
      </c>
      <c r="D68" t="s">
        <v>176</v>
      </c>
      <c r="E68">
        <v>529.44000000000005</v>
      </c>
      <c r="F68">
        <v>27.26</v>
      </c>
    </row>
    <row r="69" spans="1:15" x14ac:dyDescent="0.25">
      <c r="A69" t="s">
        <v>128</v>
      </c>
      <c r="B69">
        <v>4137</v>
      </c>
      <c r="C69" t="s">
        <v>175</v>
      </c>
      <c r="D69" t="s">
        <v>176</v>
      </c>
      <c r="E69">
        <v>529.44000000000005</v>
      </c>
      <c r="F69" s="44">
        <v>33.409999999999997</v>
      </c>
      <c r="I69" t="s">
        <v>271</v>
      </c>
      <c r="J69">
        <v>4137</v>
      </c>
      <c r="K69" t="s">
        <v>352</v>
      </c>
      <c r="L69" t="s">
        <v>9</v>
      </c>
      <c r="M69" t="s">
        <v>190</v>
      </c>
      <c r="N69">
        <v>13.032999999999999</v>
      </c>
      <c r="O69" s="44">
        <v>25.12</v>
      </c>
    </row>
    <row r="70" spans="1:15" x14ac:dyDescent="0.25">
      <c r="A70" t="s">
        <v>129</v>
      </c>
      <c r="B70">
        <v>4162</v>
      </c>
      <c r="C70" t="s">
        <v>175</v>
      </c>
      <c r="D70" t="s">
        <v>176</v>
      </c>
      <c r="E70">
        <v>529.44000000000005</v>
      </c>
      <c r="F70">
        <v>27.02</v>
      </c>
    </row>
    <row r="71" spans="1:15" x14ac:dyDescent="0.25">
      <c r="A71" t="s">
        <v>130</v>
      </c>
      <c r="B71">
        <v>4232</v>
      </c>
      <c r="C71" t="s">
        <v>175</v>
      </c>
      <c r="D71" t="s">
        <v>176</v>
      </c>
      <c r="E71">
        <v>529.44000000000005</v>
      </c>
      <c r="F71">
        <v>24.59</v>
      </c>
    </row>
    <row r="72" spans="1:15" x14ac:dyDescent="0.25">
      <c r="A72" t="s">
        <v>131</v>
      </c>
      <c r="B72">
        <v>4205</v>
      </c>
      <c r="C72" t="s">
        <v>175</v>
      </c>
      <c r="D72" t="s">
        <v>176</v>
      </c>
      <c r="E72">
        <v>529.44000000000005</v>
      </c>
      <c r="F72">
        <v>27.39</v>
      </c>
    </row>
    <row r="73" spans="1:15" x14ac:dyDescent="0.25">
      <c r="A73" t="s">
        <v>132</v>
      </c>
      <c r="B73">
        <v>4250</v>
      </c>
      <c r="C73" t="s">
        <v>175</v>
      </c>
      <c r="D73" t="s">
        <v>176</v>
      </c>
      <c r="E73">
        <v>529.44000000000005</v>
      </c>
      <c r="F73" s="44">
        <v>30.37</v>
      </c>
      <c r="I73" t="s">
        <v>273</v>
      </c>
      <c r="J73">
        <v>4250</v>
      </c>
      <c r="K73" t="s">
        <v>352</v>
      </c>
      <c r="L73" t="s">
        <v>9</v>
      </c>
      <c r="M73" t="s">
        <v>190</v>
      </c>
      <c r="N73">
        <v>13.032999999999999</v>
      </c>
      <c r="O73" s="44">
        <v>24.54</v>
      </c>
    </row>
    <row r="74" spans="1:15" x14ac:dyDescent="0.25">
      <c r="A74" t="s">
        <v>133</v>
      </c>
      <c r="B74">
        <v>4448</v>
      </c>
      <c r="C74" t="s">
        <v>175</v>
      </c>
      <c r="D74" t="s">
        <v>176</v>
      </c>
      <c r="E74">
        <v>529.44000000000005</v>
      </c>
      <c r="F74">
        <v>25.3</v>
      </c>
    </row>
    <row r="75" spans="1:15" x14ac:dyDescent="0.25">
      <c r="A75" t="s">
        <v>134</v>
      </c>
      <c r="B75">
        <v>4467</v>
      </c>
      <c r="C75" t="s">
        <v>175</v>
      </c>
      <c r="D75" t="s">
        <v>176</v>
      </c>
      <c r="E75">
        <v>529.44000000000005</v>
      </c>
      <c r="F75">
        <v>27.84</v>
      </c>
    </row>
    <row r="76" spans="1:15" x14ac:dyDescent="0.25">
      <c r="A76" t="s">
        <v>135</v>
      </c>
      <c r="B76">
        <v>4478</v>
      </c>
      <c r="C76" t="s">
        <v>175</v>
      </c>
      <c r="D76" t="s">
        <v>176</v>
      </c>
      <c r="E76">
        <v>529.44000000000005</v>
      </c>
      <c r="F76">
        <v>27.69</v>
      </c>
    </row>
    <row r="77" spans="1:15" x14ac:dyDescent="0.25">
      <c r="A77" t="s">
        <v>136</v>
      </c>
      <c r="B77">
        <v>4483</v>
      </c>
      <c r="C77" t="s">
        <v>175</v>
      </c>
      <c r="D77" t="s">
        <v>176</v>
      </c>
      <c r="E77">
        <v>529.44000000000005</v>
      </c>
      <c r="F77">
        <v>23.74</v>
      </c>
    </row>
    <row r="78" spans="1:15" x14ac:dyDescent="0.25">
      <c r="A78" t="s">
        <v>137</v>
      </c>
      <c r="B78">
        <v>4486</v>
      </c>
      <c r="C78" t="s">
        <v>175</v>
      </c>
      <c r="D78" t="s">
        <v>176</v>
      </c>
      <c r="E78">
        <v>529.44000000000005</v>
      </c>
      <c r="F78">
        <v>26.32</v>
      </c>
    </row>
    <row r="79" spans="1:15" x14ac:dyDescent="0.25">
      <c r="A79" t="s">
        <v>138</v>
      </c>
      <c r="B79">
        <v>4519</v>
      </c>
      <c r="C79" t="s">
        <v>175</v>
      </c>
      <c r="D79" t="s">
        <v>176</v>
      </c>
      <c r="E79">
        <v>529.44000000000005</v>
      </c>
      <c r="F79">
        <v>25.33</v>
      </c>
    </row>
    <row r="80" spans="1:15" x14ac:dyDescent="0.25">
      <c r="A80" t="s">
        <v>139</v>
      </c>
      <c r="B80">
        <v>4544</v>
      </c>
      <c r="C80" t="s">
        <v>175</v>
      </c>
      <c r="D80" t="s">
        <v>176</v>
      </c>
      <c r="E80">
        <v>529.44000000000005</v>
      </c>
      <c r="F80">
        <v>29.06</v>
      </c>
    </row>
    <row r="81" spans="1:15" x14ac:dyDescent="0.25">
      <c r="A81" t="s">
        <v>140</v>
      </c>
      <c r="B81">
        <v>4545</v>
      </c>
      <c r="C81" t="s">
        <v>175</v>
      </c>
      <c r="D81" t="s">
        <v>176</v>
      </c>
      <c r="E81">
        <v>529.44000000000005</v>
      </c>
      <c r="F81">
        <v>23.74</v>
      </c>
    </row>
    <row r="82" spans="1:15" x14ac:dyDescent="0.25">
      <c r="A82" t="s">
        <v>141</v>
      </c>
      <c r="B82">
        <v>4570</v>
      </c>
      <c r="C82" t="s">
        <v>175</v>
      </c>
      <c r="D82" t="s">
        <v>176</v>
      </c>
      <c r="E82">
        <v>529.44000000000005</v>
      </c>
      <c r="F82" s="44" t="s">
        <v>14</v>
      </c>
      <c r="I82" t="s">
        <v>275</v>
      </c>
      <c r="J82">
        <v>4570</v>
      </c>
      <c r="K82" t="s">
        <v>352</v>
      </c>
      <c r="L82" t="s">
        <v>9</v>
      </c>
      <c r="M82" t="s">
        <v>190</v>
      </c>
      <c r="N82">
        <v>13.032999999999999</v>
      </c>
      <c r="O82" s="44">
        <v>32.86</v>
      </c>
    </row>
    <row r="83" spans="1:15" x14ac:dyDescent="0.25">
      <c r="A83" t="s">
        <v>142</v>
      </c>
      <c r="B83">
        <v>4584</v>
      </c>
      <c r="C83" t="s">
        <v>175</v>
      </c>
      <c r="D83" t="s">
        <v>176</v>
      </c>
      <c r="E83">
        <v>529.44000000000005</v>
      </c>
      <c r="F83">
        <v>26.93</v>
      </c>
    </row>
    <row r="84" spans="1:15" x14ac:dyDescent="0.25">
      <c r="A84" t="s">
        <v>143</v>
      </c>
      <c r="B84">
        <v>4637</v>
      </c>
      <c r="C84" t="s">
        <v>175</v>
      </c>
      <c r="D84" t="s">
        <v>176</v>
      </c>
      <c r="E84">
        <v>529.44000000000005</v>
      </c>
      <c r="F84">
        <v>23.24</v>
      </c>
    </row>
    <row r="85" spans="1:15" x14ac:dyDescent="0.25">
      <c r="A85" t="s">
        <v>144</v>
      </c>
      <c r="B85">
        <v>4742</v>
      </c>
      <c r="C85" t="s">
        <v>175</v>
      </c>
      <c r="D85" t="s">
        <v>176</v>
      </c>
      <c r="E85">
        <v>529.44000000000005</v>
      </c>
      <c r="F85">
        <v>25.17</v>
      </c>
    </row>
    <row r="86" spans="1:15" x14ac:dyDescent="0.25">
      <c r="A86" t="s">
        <v>145</v>
      </c>
      <c r="B86">
        <v>4287</v>
      </c>
      <c r="C86" t="s">
        <v>175</v>
      </c>
      <c r="D86" t="s">
        <v>176</v>
      </c>
      <c r="E86">
        <v>529.44000000000005</v>
      </c>
      <c r="F86">
        <v>25.2</v>
      </c>
    </row>
    <row r="87" spans="1:15" x14ac:dyDescent="0.25">
      <c r="A87" t="s">
        <v>146</v>
      </c>
      <c r="B87">
        <v>4400</v>
      </c>
      <c r="C87" t="s">
        <v>175</v>
      </c>
      <c r="D87" t="s">
        <v>176</v>
      </c>
      <c r="E87">
        <v>529.44000000000005</v>
      </c>
      <c r="F87">
        <v>25.01</v>
      </c>
    </row>
    <row r="88" spans="1:15" x14ac:dyDescent="0.25">
      <c r="A88" t="s">
        <v>147</v>
      </c>
      <c r="B88">
        <v>4481</v>
      </c>
      <c r="C88" t="s">
        <v>175</v>
      </c>
      <c r="D88" t="s">
        <v>176</v>
      </c>
      <c r="E88">
        <v>529.44000000000005</v>
      </c>
      <c r="F88">
        <v>27.04</v>
      </c>
    </row>
    <row r="89" spans="1:15" x14ac:dyDescent="0.25">
      <c r="A89" t="s">
        <v>148</v>
      </c>
      <c r="B89">
        <v>4572</v>
      </c>
      <c r="C89" t="s">
        <v>175</v>
      </c>
      <c r="D89" t="s">
        <v>176</v>
      </c>
      <c r="E89">
        <v>529.44000000000005</v>
      </c>
      <c r="F89">
        <v>21.35</v>
      </c>
    </row>
    <row r="90" spans="1:15" x14ac:dyDescent="0.25">
      <c r="A90" t="s">
        <v>149</v>
      </c>
      <c r="B90">
        <v>4806</v>
      </c>
      <c r="C90" t="s">
        <v>175</v>
      </c>
      <c r="D90" t="s">
        <v>176</v>
      </c>
      <c r="E90">
        <v>529.44000000000005</v>
      </c>
      <c r="F90" s="44">
        <v>37.18</v>
      </c>
      <c r="I90" t="s">
        <v>277</v>
      </c>
      <c r="J90">
        <v>4806</v>
      </c>
      <c r="K90" t="s">
        <v>352</v>
      </c>
      <c r="L90" t="s">
        <v>9</v>
      </c>
      <c r="M90" t="s">
        <v>190</v>
      </c>
      <c r="N90">
        <v>13.032999999999999</v>
      </c>
      <c r="O90" s="44">
        <v>29.27</v>
      </c>
    </row>
    <row r="91" spans="1:15" x14ac:dyDescent="0.25">
      <c r="A91" t="s">
        <v>150</v>
      </c>
      <c r="B91">
        <v>4728</v>
      </c>
      <c r="C91" t="s">
        <v>175</v>
      </c>
      <c r="D91" t="s">
        <v>176</v>
      </c>
      <c r="E91">
        <v>529.44000000000005</v>
      </c>
      <c r="F91">
        <v>23.16</v>
      </c>
    </row>
    <row r="92" spans="1:15" x14ac:dyDescent="0.25">
      <c r="A92" t="s">
        <v>151</v>
      </c>
      <c r="B92">
        <v>4738</v>
      </c>
      <c r="C92" t="s">
        <v>175</v>
      </c>
      <c r="D92" t="s">
        <v>176</v>
      </c>
      <c r="E92">
        <v>529.44000000000005</v>
      </c>
      <c r="F92">
        <v>25.89</v>
      </c>
    </row>
    <row r="93" spans="1:15" x14ac:dyDescent="0.25">
      <c r="A93" t="s">
        <v>152</v>
      </c>
      <c r="B93">
        <v>4778</v>
      </c>
      <c r="C93" t="s">
        <v>175</v>
      </c>
      <c r="D93" t="s">
        <v>176</v>
      </c>
      <c r="E93">
        <v>529.44000000000005</v>
      </c>
      <c r="F93">
        <v>26.55</v>
      </c>
    </row>
    <row r="94" spans="1:15" x14ac:dyDescent="0.25">
      <c r="A94" t="s">
        <v>153</v>
      </c>
      <c r="B94">
        <v>4811</v>
      </c>
      <c r="C94" t="s">
        <v>175</v>
      </c>
      <c r="D94" t="s">
        <v>176</v>
      </c>
      <c r="E94">
        <v>529.44000000000005</v>
      </c>
      <c r="F94">
        <v>27.78</v>
      </c>
    </row>
    <row r="95" spans="1:15" x14ac:dyDescent="0.25">
      <c r="A95" t="s">
        <v>154</v>
      </c>
      <c r="B95">
        <v>4744</v>
      </c>
      <c r="C95" t="s">
        <v>175</v>
      </c>
      <c r="D95" t="s">
        <v>176</v>
      </c>
      <c r="E95">
        <v>529.44000000000005</v>
      </c>
      <c r="F95">
        <v>22.52</v>
      </c>
    </row>
    <row r="96" spans="1:15" x14ac:dyDescent="0.25">
      <c r="A96" t="s">
        <v>155</v>
      </c>
      <c r="B96">
        <v>4515</v>
      </c>
      <c r="C96" t="s">
        <v>175</v>
      </c>
      <c r="D96" t="s">
        <v>176</v>
      </c>
      <c r="E96">
        <v>529.44000000000005</v>
      </c>
      <c r="F96">
        <v>23.08</v>
      </c>
    </row>
    <row r="97" spans="1:15" x14ac:dyDescent="0.25">
      <c r="A97" t="s">
        <v>156</v>
      </c>
      <c r="B97" t="s">
        <v>13</v>
      </c>
      <c r="C97" t="s">
        <v>175</v>
      </c>
      <c r="D97" t="s">
        <v>13</v>
      </c>
      <c r="E97">
        <v>529.44000000000005</v>
      </c>
      <c r="F97" t="s">
        <v>14</v>
      </c>
    </row>
    <row r="98" spans="1:15" x14ac:dyDescent="0.25">
      <c r="A98" t="s">
        <v>157</v>
      </c>
      <c r="B98" t="s">
        <v>16</v>
      </c>
      <c r="C98" t="s">
        <v>175</v>
      </c>
      <c r="D98" t="s">
        <v>16</v>
      </c>
      <c r="E98">
        <v>529.44000000000005</v>
      </c>
      <c r="F98" t="s">
        <v>14</v>
      </c>
      <c r="I98" t="s">
        <v>327</v>
      </c>
      <c r="J98" t="s">
        <v>188</v>
      </c>
      <c r="K98" t="s">
        <v>352</v>
      </c>
      <c r="L98" t="s">
        <v>9</v>
      </c>
      <c r="M98" t="s">
        <v>188</v>
      </c>
      <c r="N98">
        <v>13.032999999999999</v>
      </c>
      <c r="O98">
        <v>30.45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topLeftCell="A67" workbookViewId="0">
      <selection activeCell="F3" sqref="F3:F99"/>
    </sheetView>
  </sheetViews>
  <sheetFormatPr defaultRowHeight="15" x14ac:dyDescent="0.25"/>
  <sheetData>
    <row r="1" spans="1:14" x14ac:dyDescent="0.25">
      <c r="A1" t="s">
        <v>332</v>
      </c>
      <c r="B1">
        <v>20150704</v>
      </c>
      <c r="D1" t="s">
        <v>335</v>
      </c>
      <c r="I1" t="s">
        <v>331</v>
      </c>
      <c r="J1">
        <v>20170505</v>
      </c>
      <c r="L1" t="s">
        <v>336</v>
      </c>
    </row>
    <row r="3" spans="1:14" x14ac:dyDescent="0.25">
      <c r="A3" t="s">
        <v>169</v>
      </c>
      <c r="B3" t="s">
        <v>170</v>
      </c>
      <c r="C3" t="s">
        <v>171</v>
      </c>
      <c r="D3" t="s">
        <v>333</v>
      </c>
      <c r="E3" t="s">
        <v>172</v>
      </c>
      <c r="F3" t="s">
        <v>174</v>
      </c>
      <c r="I3" t="s">
        <v>169</v>
      </c>
      <c r="J3" t="s">
        <v>170</v>
      </c>
      <c r="K3" t="s">
        <v>171</v>
      </c>
      <c r="L3" t="s">
        <v>172</v>
      </c>
      <c r="M3" t="s">
        <v>173</v>
      </c>
      <c r="N3" t="s">
        <v>174</v>
      </c>
    </row>
    <row r="4" spans="1:14" x14ac:dyDescent="0.25">
      <c r="A4" t="s">
        <v>12</v>
      </c>
      <c r="B4" t="s">
        <v>13</v>
      </c>
      <c r="C4" t="s">
        <v>175</v>
      </c>
      <c r="D4" t="s">
        <v>334</v>
      </c>
      <c r="E4" t="s">
        <v>13</v>
      </c>
      <c r="F4" t="s">
        <v>14</v>
      </c>
      <c r="I4" t="s">
        <v>12</v>
      </c>
      <c r="J4" t="s">
        <v>13</v>
      </c>
      <c r="K4" t="s">
        <v>175</v>
      </c>
      <c r="L4" t="s">
        <v>13</v>
      </c>
      <c r="M4">
        <v>549.62400000000002</v>
      </c>
      <c r="N4" t="s">
        <v>14</v>
      </c>
    </row>
    <row r="5" spans="1:14" x14ac:dyDescent="0.25">
      <c r="A5" t="s">
        <v>15</v>
      </c>
      <c r="B5" t="s">
        <v>16</v>
      </c>
      <c r="C5" t="s">
        <v>175</v>
      </c>
      <c r="D5" t="s">
        <v>334</v>
      </c>
      <c r="E5" t="s">
        <v>16</v>
      </c>
      <c r="F5" t="s">
        <v>14</v>
      </c>
      <c r="I5" t="s">
        <v>15</v>
      </c>
      <c r="J5" t="s">
        <v>16</v>
      </c>
      <c r="K5" t="s">
        <v>175</v>
      </c>
      <c r="L5" t="s">
        <v>16</v>
      </c>
      <c r="M5">
        <v>549.62400000000002</v>
      </c>
      <c r="N5" t="s">
        <v>14</v>
      </c>
    </row>
    <row r="6" spans="1:14" x14ac:dyDescent="0.25">
      <c r="A6" t="s">
        <v>17</v>
      </c>
      <c r="B6">
        <v>2094</v>
      </c>
      <c r="C6" t="s">
        <v>175</v>
      </c>
      <c r="D6" t="s">
        <v>334</v>
      </c>
      <c r="E6" t="s">
        <v>176</v>
      </c>
      <c r="F6">
        <v>19.5</v>
      </c>
      <c r="I6" t="s">
        <v>17</v>
      </c>
      <c r="J6">
        <v>2094</v>
      </c>
      <c r="K6" t="s">
        <v>175</v>
      </c>
      <c r="L6" t="s">
        <v>176</v>
      </c>
      <c r="M6">
        <v>549.62400000000002</v>
      </c>
      <c r="N6">
        <v>19.64</v>
      </c>
    </row>
    <row r="7" spans="1:14" x14ac:dyDescent="0.25">
      <c r="A7" t="s">
        <v>18</v>
      </c>
      <c r="B7">
        <v>2903</v>
      </c>
      <c r="C7" t="s">
        <v>175</v>
      </c>
      <c r="D7" t="s">
        <v>334</v>
      </c>
      <c r="E7" t="s">
        <v>176</v>
      </c>
      <c r="F7">
        <v>20.420000000000002</v>
      </c>
      <c r="I7" t="s">
        <v>18</v>
      </c>
      <c r="J7">
        <v>2903</v>
      </c>
      <c r="K7" t="s">
        <v>175</v>
      </c>
      <c r="L7" t="s">
        <v>176</v>
      </c>
      <c r="M7">
        <v>549.62400000000002</v>
      </c>
      <c r="N7">
        <v>20.440000000000001</v>
      </c>
    </row>
    <row r="8" spans="1:14" x14ac:dyDescent="0.25">
      <c r="A8" t="s">
        <v>19</v>
      </c>
      <c r="B8">
        <v>2838</v>
      </c>
      <c r="C8" t="s">
        <v>175</v>
      </c>
      <c r="D8" t="s">
        <v>334</v>
      </c>
      <c r="E8" t="s">
        <v>176</v>
      </c>
      <c r="F8">
        <v>18.84</v>
      </c>
      <c r="I8" t="s">
        <v>19</v>
      </c>
      <c r="J8">
        <v>2838</v>
      </c>
      <c r="K8" t="s">
        <v>175</v>
      </c>
      <c r="L8" t="s">
        <v>176</v>
      </c>
      <c r="M8">
        <v>549.62400000000002</v>
      </c>
      <c r="N8">
        <v>18.68</v>
      </c>
    </row>
    <row r="9" spans="1:14" x14ac:dyDescent="0.25">
      <c r="A9" t="s">
        <v>20</v>
      </c>
      <c r="B9">
        <v>4115</v>
      </c>
      <c r="C9" t="s">
        <v>175</v>
      </c>
      <c r="D9" t="s">
        <v>334</v>
      </c>
      <c r="E9" t="s">
        <v>176</v>
      </c>
      <c r="F9">
        <v>16.95</v>
      </c>
      <c r="I9" t="s">
        <v>20</v>
      </c>
      <c r="J9">
        <v>4115</v>
      </c>
      <c r="K9" t="s">
        <v>175</v>
      </c>
      <c r="L9" t="s">
        <v>176</v>
      </c>
      <c r="M9">
        <v>549.62400000000002</v>
      </c>
      <c r="N9">
        <v>17.04</v>
      </c>
    </row>
    <row r="10" spans="1:14" x14ac:dyDescent="0.25">
      <c r="A10" t="s">
        <v>21</v>
      </c>
      <c r="B10">
        <v>4195</v>
      </c>
      <c r="C10" t="s">
        <v>175</v>
      </c>
      <c r="D10" t="s">
        <v>334</v>
      </c>
      <c r="E10" t="s">
        <v>176</v>
      </c>
      <c r="F10">
        <v>20.75</v>
      </c>
      <c r="I10" t="s">
        <v>21</v>
      </c>
      <c r="J10">
        <v>4195</v>
      </c>
      <c r="K10" t="s">
        <v>175</v>
      </c>
      <c r="L10" t="s">
        <v>176</v>
      </c>
      <c r="M10">
        <v>549.62400000000002</v>
      </c>
      <c r="N10">
        <v>19.850000000000001</v>
      </c>
    </row>
    <row r="11" spans="1:14" x14ac:dyDescent="0.25">
      <c r="A11" t="s">
        <v>22</v>
      </c>
      <c r="B11">
        <v>4221</v>
      </c>
      <c r="C11" t="s">
        <v>175</v>
      </c>
      <c r="D11" t="s">
        <v>334</v>
      </c>
      <c r="E11" t="s">
        <v>176</v>
      </c>
      <c r="F11">
        <v>19.940000000000001</v>
      </c>
      <c r="I11" t="s">
        <v>22</v>
      </c>
      <c r="J11">
        <v>4221</v>
      </c>
      <c r="K11" t="s">
        <v>175</v>
      </c>
      <c r="L11" t="s">
        <v>176</v>
      </c>
      <c r="M11">
        <v>549.62400000000002</v>
      </c>
      <c r="N11">
        <v>19.77</v>
      </c>
    </row>
    <row r="12" spans="1:14" x14ac:dyDescent="0.25">
      <c r="A12" t="s">
        <v>23</v>
      </c>
      <c r="B12">
        <v>4223</v>
      </c>
      <c r="C12" t="s">
        <v>175</v>
      </c>
      <c r="D12" t="s">
        <v>334</v>
      </c>
      <c r="E12" t="s">
        <v>176</v>
      </c>
      <c r="F12">
        <v>18.34</v>
      </c>
      <c r="I12" t="s">
        <v>23</v>
      </c>
      <c r="J12">
        <v>4223</v>
      </c>
      <c r="K12" t="s">
        <v>175</v>
      </c>
      <c r="L12" t="s">
        <v>176</v>
      </c>
      <c r="M12">
        <v>549.62400000000002</v>
      </c>
      <c r="N12">
        <v>19.149999999999999</v>
      </c>
    </row>
    <row r="13" spans="1:14" x14ac:dyDescent="0.25">
      <c r="A13" t="s">
        <v>24</v>
      </c>
      <c r="B13">
        <v>4225</v>
      </c>
      <c r="C13" t="s">
        <v>175</v>
      </c>
      <c r="D13" t="s">
        <v>334</v>
      </c>
      <c r="E13" t="s">
        <v>176</v>
      </c>
      <c r="F13">
        <v>19.170000000000002</v>
      </c>
      <c r="I13" t="s">
        <v>24</v>
      </c>
      <c r="J13">
        <v>4225</v>
      </c>
      <c r="K13" t="s">
        <v>175</v>
      </c>
      <c r="L13" t="s">
        <v>176</v>
      </c>
      <c r="M13">
        <v>549.62400000000002</v>
      </c>
      <c r="N13">
        <v>18.96</v>
      </c>
    </row>
    <row r="14" spans="1:14" x14ac:dyDescent="0.25">
      <c r="A14" t="s">
        <v>25</v>
      </c>
      <c r="B14">
        <v>4290</v>
      </c>
      <c r="C14" t="s">
        <v>175</v>
      </c>
      <c r="D14" t="s">
        <v>334</v>
      </c>
      <c r="E14" t="s">
        <v>176</v>
      </c>
      <c r="F14">
        <v>19.12</v>
      </c>
      <c r="I14" t="s">
        <v>25</v>
      </c>
      <c r="J14">
        <v>4290</v>
      </c>
      <c r="K14" t="s">
        <v>175</v>
      </c>
      <c r="L14" t="s">
        <v>176</v>
      </c>
      <c r="M14">
        <v>549.62400000000002</v>
      </c>
      <c r="N14">
        <v>18.75</v>
      </c>
    </row>
    <row r="15" spans="1:14" x14ac:dyDescent="0.25">
      <c r="A15" t="s">
        <v>26</v>
      </c>
      <c r="B15">
        <v>4382</v>
      </c>
      <c r="C15" t="s">
        <v>175</v>
      </c>
      <c r="D15" t="s">
        <v>334</v>
      </c>
      <c r="E15" t="s">
        <v>176</v>
      </c>
      <c r="F15" t="s">
        <v>14</v>
      </c>
      <c r="I15" t="s">
        <v>26</v>
      </c>
      <c r="J15">
        <v>4382</v>
      </c>
      <c r="K15" t="s">
        <v>175</v>
      </c>
      <c r="L15" t="s">
        <v>176</v>
      </c>
      <c r="M15">
        <v>549.62400000000002</v>
      </c>
      <c r="N15" t="s">
        <v>14</v>
      </c>
    </row>
    <row r="16" spans="1:14" x14ac:dyDescent="0.25">
      <c r="A16" t="s">
        <v>27</v>
      </c>
      <c r="B16">
        <v>4485</v>
      </c>
      <c r="C16" t="s">
        <v>175</v>
      </c>
      <c r="D16" t="s">
        <v>334</v>
      </c>
      <c r="E16" t="s">
        <v>176</v>
      </c>
      <c r="F16">
        <v>21.3</v>
      </c>
      <c r="I16" t="s">
        <v>27</v>
      </c>
      <c r="J16">
        <v>4485</v>
      </c>
      <c r="K16" t="s">
        <v>175</v>
      </c>
      <c r="L16" t="s">
        <v>176</v>
      </c>
      <c r="M16">
        <v>549.62400000000002</v>
      </c>
      <c r="N16">
        <v>21.88</v>
      </c>
    </row>
    <row r="17" spans="1:14" x14ac:dyDescent="0.25">
      <c r="A17" t="s">
        <v>28</v>
      </c>
      <c r="B17">
        <v>4554</v>
      </c>
      <c r="C17" t="s">
        <v>175</v>
      </c>
      <c r="D17" t="s">
        <v>334</v>
      </c>
      <c r="E17" t="s">
        <v>176</v>
      </c>
      <c r="F17" t="s">
        <v>14</v>
      </c>
      <c r="I17" t="s">
        <v>28</v>
      </c>
      <c r="J17">
        <v>4554</v>
      </c>
      <c r="K17" t="s">
        <v>175</v>
      </c>
      <c r="L17" t="s">
        <v>176</v>
      </c>
      <c r="M17">
        <v>549.62400000000002</v>
      </c>
      <c r="N17">
        <v>35.85</v>
      </c>
    </row>
    <row r="18" spans="1:14" x14ac:dyDescent="0.25">
      <c r="A18" t="s">
        <v>29</v>
      </c>
      <c r="B18">
        <v>4765</v>
      </c>
      <c r="C18" t="s">
        <v>175</v>
      </c>
      <c r="D18" t="s">
        <v>334</v>
      </c>
      <c r="E18" t="s">
        <v>176</v>
      </c>
      <c r="F18">
        <v>18.29</v>
      </c>
      <c r="I18" t="s">
        <v>29</v>
      </c>
      <c r="J18">
        <v>4765</v>
      </c>
      <c r="K18" t="s">
        <v>175</v>
      </c>
      <c r="L18" t="s">
        <v>176</v>
      </c>
      <c r="M18">
        <v>549.62400000000002</v>
      </c>
      <c r="N18">
        <v>18.350000000000001</v>
      </c>
    </row>
    <row r="19" spans="1:14" x14ac:dyDescent="0.25">
      <c r="A19" t="s">
        <v>30</v>
      </c>
      <c r="B19">
        <v>4803</v>
      </c>
      <c r="C19" t="s">
        <v>175</v>
      </c>
      <c r="D19" t="s">
        <v>334</v>
      </c>
      <c r="E19" t="s">
        <v>176</v>
      </c>
      <c r="F19">
        <v>18.43</v>
      </c>
      <c r="I19" t="s">
        <v>30</v>
      </c>
      <c r="J19">
        <v>4803</v>
      </c>
      <c r="K19" t="s">
        <v>175</v>
      </c>
      <c r="L19" t="s">
        <v>176</v>
      </c>
      <c r="M19">
        <v>549.62400000000002</v>
      </c>
      <c r="N19">
        <v>18.559999999999999</v>
      </c>
    </row>
    <row r="20" spans="1:14" x14ac:dyDescent="0.25">
      <c r="A20" t="s">
        <v>31</v>
      </c>
      <c r="B20">
        <v>4814</v>
      </c>
      <c r="C20" t="s">
        <v>175</v>
      </c>
      <c r="D20" t="s">
        <v>334</v>
      </c>
      <c r="E20" t="s">
        <v>176</v>
      </c>
      <c r="F20">
        <v>17.7</v>
      </c>
      <c r="I20" t="s">
        <v>31</v>
      </c>
      <c r="J20">
        <v>4814</v>
      </c>
      <c r="K20" t="s">
        <v>175</v>
      </c>
      <c r="L20" t="s">
        <v>176</v>
      </c>
      <c r="M20">
        <v>549.62400000000002</v>
      </c>
      <c r="N20">
        <v>18</v>
      </c>
    </row>
    <row r="21" spans="1:14" x14ac:dyDescent="0.25">
      <c r="A21" t="s">
        <v>32</v>
      </c>
      <c r="B21" t="s">
        <v>33</v>
      </c>
      <c r="C21" t="s">
        <v>175</v>
      </c>
      <c r="D21" t="s">
        <v>334</v>
      </c>
      <c r="E21" t="s">
        <v>176</v>
      </c>
      <c r="F21">
        <v>18.920000000000002</v>
      </c>
      <c r="I21" t="s">
        <v>32</v>
      </c>
      <c r="J21" t="s">
        <v>33</v>
      </c>
      <c r="K21" t="s">
        <v>175</v>
      </c>
      <c r="L21" t="s">
        <v>176</v>
      </c>
      <c r="M21">
        <v>549.62400000000002</v>
      </c>
      <c r="N21">
        <v>19</v>
      </c>
    </row>
    <row r="22" spans="1:14" x14ac:dyDescent="0.25">
      <c r="A22" t="s">
        <v>34</v>
      </c>
      <c r="B22" t="s">
        <v>35</v>
      </c>
      <c r="C22" t="s">
        <v>175</v>
      </c>
      <c r="D22" t="s">
        <v>334</v>
      </c>
      <c r="E22" t="s">
        <v>176</v>
      </c>
      <c r="F22">
        <v>18.91</v>
      </c>
      <c r="I22" t="s">
        <v>34</v>
      </c>
      <c r="J22" t="s">
        <v>35</v>
      </c>
      <c r="K22" t="s">
        <v>175</v>
      </c>
      <c r="L22" t="s">
        <v>176</v>
      </c>
      <c r="M22">
        <v>549.62400000000002</v>
      </c>
      <c r="N22">
        <v>19.07</v>
      </c>
    </row>
    <row r="23" spans="1:14" x14ac:dyDescent="0.25">
      <c r="A23" t="s">
        <v>36</v>
      </c>
      <c r="B23" t="s">
        <v>37</v>
      </c>
      <c r="C23" t="s">
        <v>175</v>
      </c>
      <c r="D23" t="s">
        <v>334</v>
      </c>
      <c r="E23" t="s">
        <v>176</v>
      </c>
      <c r="F23">
        <v>16.829999999999998</v>
      </c>
      <c r="I23" t="s">
        <v>36</v>
      </c>
      <c r="J23" t="s">
        <v>37</v>
      </c>
      <c r="K23" t="s">
        <v>175</v>
      </c>
      <c r="L23" t="s">
        <v>176</v>
      </c>
      <c r="M23">
        <v>549.62400000000002</v>
      </c>
      <c r="N23">
        <v>16.899999999999999</v>
      </c>
    </row>
    <row r="24" spans="1:14" x14ac:dyDescent="0.25">
      <c r="A24" t="s">
        <v>38</v>
      </c>
      <c r="B24" t="s">
        <v>39</v>
      </c>
      <c r="C24" t="s">
        <v>175</v>
      </c>
      <c r="D24" t="s">
        <v>334</v>
      </c>
      <c r="E24" t="s">
        <v>176</v>
      </c>
      <c r="F24">
        <v>17.559999999999999</v>
      </c>
      <c r="I24" t="s">
        <v>38</v>
      </c>
      <c r="J24" t="s">
        <v>39</v>
      </c>
      <c r="K24" t="s">
        <v>175</v>
      </c>
      <c r="L24" t="s">
        <v>176</v>
      </c>
      <c r="M24">
        <v>549.62400000000002</v>
      </c>
      <c r="N24">
        <v>17.62</v>
      </c>
    </row>
    <row r="25" spans="1:14" x14ac:dyDescent="0.25">
      <c r="A25" t="s">
        <v>40</v>
      </c>
      <c r="B25" t="s">
        <v>41</v>
      </c>
      <c r="C25" t="s">
        <v>175</v>
      </c>
      <c r="D25" t="s">
        <v>334</v>
      </c>
      <c r="E25" t="s">
        <v>176</v>
      </c>
      <c r="F25">
        <v>19.14</v>
      </c>
      <c r="I25" t="s">
        <v>40</v>
      </c>
      <c r="J25" t="s">
        <v>41</v>
      </c>
      <c r="K25" t="s">
        <v>175</v>
      </c>
      <c r="L25" t="s">
        <v>176</v>
      </c>
      <c r="M25">
        <v>549.62400000000002</v>
      </c>
      <c r="N25">
        <v>19.18</v>
      </c>
    </row>
    <row r="26" spans="1:14" x14ac:dyDescent="0.25">
      <c r="A26" t="s">
        <v>42</v>
      </c>
      <c r="B26" t="s">
        <v>43</v>
      </c>
      <c r="C26" t="s">
        <v>175</v>
      </c>
      <c r="D26" t="s">
        <v>334</v>
      </c>
      <c r="E26" t="s">
        <v>176</v>
      </c>
      <c r="F26">
        <v>19.84</v>
      </c>
      <c r="I26" t="s">
        <v>42</v>
      </c>
      <c r="J26" t="s">
        <v>43</v>
      </c>
      <c r="K26" t="s">
        <v>175</v>
      </c>
      <c r="L26" t="s">
        <v>176</v>
      </c>
      <c r="M26">
        <v>549.62400000000002</v>
      </c>
      <c r="N26">
        <v>20.04</v>
      </c>
    </row>
    <row r="27" spans="1:14" x14ac:dyDescent="0.25">
      <c r="A27" t="s">
        <v>44</v>
      </c>
      <c r="B27" t="s">
        <v>45</v>
      </c>
      <c r="C27" t="s">
        <v>175</v>
      </c>
      <c r="D27" t="s">
        <v>334</v>
      </c>
      <c r="E27" t="s">
        <v>176</v>
      </c>
      <c r="F27">
        <v>19.559999999999999</v>
      </c>
      <c r="I27" t="s">
        <v>44</v>
      </c>
      <c r="J27" t="s">
        <v>45</v>
      </c>
      <c r="K27" t="s">
        <v>175</v>
      </c>
      <c r="L27" t="s">
        <v>176</v>
      </c>
      <c r="M27">
        <v>549.62400000000002</v>
      </c>
      <c r="N27">
        <v>19.79</v>
      </c>
    </row>
    <row r="28" spans="1:14" x14ac:dyDescent="0.25">
      <c r="A28" t="s">
        <v>46</v>
      </c>
      <c r="B28" t="s">
        <v>47</v>
      </c>
      <c r="C28" t="s">
        <v>175</v>
      </c>
      <c r="D28" t="s">
        <v>334</v>
      </c>
      <c r="E28" t="s">
        <v>176</v>
      </c>
      <c r="F28">
        <v>20.82</v>
      </c>
      <c r="I28" t="s">
        <v>46</v>
      </c>
      <c r="J28" t="s">
        <v>47</v>
      </c>
      <c r="K28" t="s">
        <v>175</v>
      </c>
      <c r="L28" t="s">
        <v>176</v>
      </c>
      <c r="M28">
        <v>549.62400000000002</v>
      </c>
      <c r="N28">
        <v>21.7</v>
      </c>
    </row>
    <row r="29" spans="1:14" x14ac:dyDescent="0.25">
      <c r="A29" t="s">
        <v>48</v>
      </c>
      <c r="B29" t="s">
        <v>49</v>
      </c>
      <c r="C29" t="s">
        <v>175</v>
      </c>
      <c r="D29" t="s">
        <v>334</v>
      </c>
      <c r="E29" t="s">
        <v>176</v>
      </c>
      <c r="F29">
        <v>18.55</v>
      </c>
      <c r="I29" t="s">
        <v>48</v>
      </c>
      <c r="J29" t="s">
        <v>49</v>
      </c>
      <c r="K29" t="s">
        <v>175</v>
      </c>
      <c r="L29" t="s">
        <v>176</v>
      </c>
      <c r="M29">
        <v>549.62400000000002</v>
      </c>
      <c r="N29">
        <v>18.899999999999999</v>
      </c>
    </row>
    <row r="30" spans="1:14" x14ac:dyDescent="0.25">
      <c r="A30" t="s">
        <v>50</v>
      </c>
      <c r="B30" t="s">
        <v>51</v>
      </c>
      <c r="C30" t="s">
        <v>175</v>
      </c>
      <c r="D30" t="s">
        <v>334</v>
      </c>
      <c r="E30" t="s">
        <v>176</v>
      </c>
      <c r="F30">
        <v>17.41</v>
      </c>
      <c r="I30" t="s">
        <v>50</v>
      </c>
      <c r="J30" t="s">
        <v>51</v>
      </c>
      <c r="K30" t="s">
        <v>175</v>
      </c>
      <c r="L30" t="s">
        <v>176</v>
      </c>
      <c r="M30">
        <v>549.62400000000002</v>
      </c>
      <c r="N30">
        <v>17.93</v>
      </c>
    </row>
    <row r="31" spans="1:14" x14ac:dyDescent="0.25">
      <c r="A31" t="s">
        <v>52</v>
      </c>
      <c r="B31" t="s">
        <v>53</v>
      </c>
      <c r="C31" t="s">
        <v>175</v>
      </c>
      <c r="D31" t="s">
        <v>334</v>
      </c>
      <c r="E31" t="s">
        <v>176</v>
      </c>
      <c r="F31">
        <v>20.49</v>
      </c>
      <c r="I31" t="s">
        <v>52</v>
      </c>
      <c r="J31" t="s">
        <v>53</v>
      </c>
      <c r="K31" t="s">
        <v>175</v>
      </c>
      <c r="L31" t="s">
        <v>176</v>
      </c>
      <c r="M31">
        <v>549.62400000000002</v>
      </c>
      <c r="N31">
        <v>21.09</v>
      </c>
    </row>
    <row r="32" spans="1:14" x14ac:dyDescent="0.25">
      <c r="A32" t="s">
        <v>54</v>
      </c>
      <c r="B32" t="s">
        <v>55</v>
      </c>
      <c r="C32" t="s">
        <v>175</v>
      </c>
      <c r="D32" t="s">
        <v>334</v>
      </c>
      <c r="E32" t="s">
        <v>176</v>
      </c>
      <c r="F32">
        <v>18.77</v>
      </c>
      <c r="I32" t="s">
        <v>54</v>
      </c>
      <c r="J32" t="s">
        <v>55</v>
      </c>
      <c r="K32" t="s">
        <v>175</v>
      </c>
      <c r="L32" t="s">
        <v>176</v>
      </c>
      <c r="M32">
        <v>549.62400000000002</v>
      </c>
      <c r="N32">
        <v>18.989999999999998</v>
      </c>
    </row>
    <row r="33" spans="1:14" x14ac:dyDescent="0.25">
      <c r="A33" t="s">
        <v>56</v>
      </c>
      <c r="B33" t="s">
        <v>57</v>
      </c>
      <c r="C33" t="s">
        <v>175</v>
      </c>
      <c r="D33" t="s">
        <v>334</v>
      </c>
      <c r="E33" t="s">
        <v>176</v>
      </c>
      <c r="F33">
        <v>18.32</v>
      </c>
      <c r="I33" t="s">
        <v>56</v>
      </c>
      <c r="J33" t="s">
        <v>57</v>
      </c>
      <c r="K33" t="s">
        <v>175</v>
      </c>
      <c r="L33" t="s">
        <v>176</v>
      </c>
      <c r="M33">
        <v>549.62400000000002</v>
      </c>
      <c r="N33">
        <v>18.29</v>
      </c>
    </row>
    <row r="34" spans="1:14" x14ac:dyDescent="0.25">
      <c r="A34" t="s">
        <v>58</v>
      </c>
      <c r="B34" t="s">
        <v>59</v>
      </c>
      <c r="C34" t="s">
        <v>175</v>
      </c>
      <c r="D34" t="s">
        <v>334</v>
      </c>
      <c r="E34" t="s">
        <v>176</v>
      </c>
      <c r="F34">
        <v>17.79</v>
      </c>
      <c r="I34" t="s">
        <v>58</v>
      </c>
      <c r="J34" t="s">
        <v>59</v>
      </c>
      <c r="K34" t="s">
        <v>175</v>
      </c>
      <c r="L34" t="s">
        <v>176</v>
      </c>
      <c r="M34">
        <v>549.62400000000002</v>
      </c>
      <c r="N34">
        <v>18.04</v>
      </c>
    </row>
    <row r="35" spans="1:14" x14ac:dyDescent="0.25">
      <c r="A35" t="s">
        <v>60</v>
      </c>
      <c r="B35" t="s">
        <v>61</v>
      </c>
      <c r="C35" t="s">
        <v>175</v>
      </c>
      <c r="D35" t="s">
        <v>334</v>
      </c>
      <c r="E35" t="s">
        <v>176</v>
      </c>
      <c r="F35">
        <v>21.36</v>
      </c>
      <c r="I35" t="s">
        <v>60</v>
      </c>
      <c r="J35" t="s">
        <v>61</v>
      </c>
      <c r="K35" t="s">
        <v>175</v>
      </c>
      <c r="L35" t="s">
        <v>176</v>
      </c>
      <c r="M35">
        <v>549.62400000000002</v>
      </c>
      <c r="N35">
        <v>21.55</v>
      </c>
    </row>
    <row r="36" spans="1:14" x14ac:dyDescent="0.25">
      <c r="A36" t="s">
        <v>62</v>
      </c>
      <c r="B36" t="s">
        <v>63</v>
      </c>
      <c r="C36" t="s">
        <v>175</v>
      </c>
      <c r="D36" t="s">
        <v>334</v>
      </c>
      <c r="E36" t="s">
        <v>176</v>
      </c>
      <c r="F36">
        <v>18.34</v>
      </c>
      <c r="I36" t="s">
        <v>62</v>
      </c>
      <c r="J36" t="s">
        <v>63</v>
      </c>
      <c r="K36" t="s">
        <v>175</v>
      </c>
      <c r="L36" t="s">
        <v>176</v>
      </c>
      <c r="M36">
        <v>549.62400000000002</v>
      </c>
      <c r="N36">
        <v>19.07</v>
      </c>
    </row>
    <row r="37" spans="1:14" x14ac:dyDescent="0.25">
      <c r="A37" t="s">
        <v>64</v>
      </c>
      <c r="B37" t="s">
        <v>65</v>
      </c>
      <c r="C37" t="s">
        <v>175</v>
      </c>
      <c r="D37" t="s">
        <v>334</v>
      </c>
      <c r="E37" t="s">
        <v>176</v>
      </c>
      <c r="F37">
        <v>17.63</v>
      </c>
      <c r="I37" t="s">
        <v>64</v>
      </c>
      <c r="J37" t="s">
        <v>65</v>
      </c>
      <c r="K37" t="s">
        <v>175</v>
      </c>
      <c r="L37" t="s">
        <v>176</v>
      </c>
      <c r="M37">
        <v>549.62400000000002</v>
      </c>
      <c r="N37">
        <v>17.690000000000001</v>
      </c>
    </row>
    <row r="38" spans="1:14" x14ac:dyDescent="0.25">
      <c r="A38" t="s">
        <v>66</v>
      </c>
      <c r="B38" t="s">
        <v>67</v>
      </c>
      <c r="C38" t="s">
        <v>175</v>
      </c>
      <c r="D38" t="s">
        <v>334</v>
      </c>
      <c r="E38" t="s">
        <v>176</v>
      </c>
      <c r="F38">
        <v>18.66</v>
      </c>
      <c r="I38" t="s">
        <v>66</v>
      </c>
      <c r="J38" t="s">
        <v>67</v>
      </c>
      <c r="K38" t="s">
        <v>175</v>
      </c>
      <c r="L38" t="s">
        <v>176</v>
      </c>
      <c r="M38">
        <v>549.62400000000002</v>
      </c>
      <c r="N38">
        <v>18.440000000000001</v>
      </c>
    </row>
    <row r="39" spans="1:14" x14ac:dyDescent="0.25">
      <c r="A39" t="s">
        <v>68</v>
      </c>
      <c r="B39" t="s">
        <v>69</v>
      </c>
      <c r="C39" t="s">
        <v>175</v>
      </c>
      <c r="D39" t="s">
        <v>334</v>
      </c>
      <c r="E39" t="s">
        <v>176</v>
      </c>
      <c r="F39">
        <v>18.559999999999999</v>
      </c>
      <c r="I39" t="s">
        <v>68</v>
      </c>
      <c r="J39" t="s">
        <v>69</v>
      </c>
      <c r="K39" t="s">
        <v>175</v>
      </c>
      <c r="L39" t="s">
        <v>176</v>
      </c>
      <c r="M39">
        <v>549.62400000000002</v>
      </c>
      <c r="N39">
        <v>18.2</v>
      </c>
    </row>
    <row r="40" spans="1:14" x14ac:dyDescent="0.25">
      <c r="A40" t="s">
        <v>70</v>
      </c>
      <c r="B40" t="s">
        <v>71</v>
      </c>
      <c r="C40" t="s">
        <v>175</v>
      </c>
      <c r="D40" t="s">
        <v>334</v>
      </c>
      <c r="E40" t="s">
        <v>176</v>
      </c>
      <c r="F40">
        <v>18.93</v>
      </c>
      <c r="I40" t="s">
        <v>70</v>
      </c>
      <c r="J40" t="s">
        <v>71</v>
      </c>
      <c r="K40" t="s">
        <v>175</v>
      </c>
      <c r="L40" t="s">
        <v>176</v>
      </c>
      <c r="M40">
        <v>549.62400000000002</v>
      </c>
      <c r="N40">
        <v>19.88</v>
      </c>
    </row>
    <row r="41" spans="1:14" x14ac:dyDescent="0.25">
      <c r="A41" t="s">
        <v>72</v>
      </c>
      <c r="B41" t="s">
        <v>73</v>
      </c>
      <c r="C41" t="s">
        <v>175</v>
      </c>
      <c r="D41" t="s">
        <v>334</v>
      </c>
      <c r="E41" t="s">
        <v>176</v>
      </c>
      <c r="F41">
        <v>18.3</v>
      </c>
      <c r="I41" t="s">
        <v>72</v>
      </c>
      <c r="J41" t="s">
        <v>73</v>
      </c>
      <c r="K41" t="s">
        <v>175</v>
      </c>
      <c r="L41" t="s">
        <v>176</v>
      </c>
      <c r="M41">
        <v>549.62400000000002</v>
      </c>
      <c r="N41">
        <v>18.8</v>
      </c>
    </row>
    <row r="42" spans="1:14" x14ac:dyDescent="0.25">
      <c r="A42" t="s">
        <v>74</v>
      </c>
      <c r="B42" t="s">
        <v>75</v>
      </c>
      <c r="C42" t="s">
        <v>175</v>
      </c>
      <c r="D42" t="s">
        <v>334</v>
      </c>
      <c r="E42" t="s">
        <v>176</v>
      </c>
      <c r="F42">
        <v>17.600000000000001</v>
      </c>
      <c r="I42" t="s">
        <v>74</v>
      </c>
      <c r="J42" t="s">
        <v>75</v>
      </c>
      <c r="K42" t="s">
        <v>175</v>
      </c>
      <c r="L42" t="s">
        <v>176</v>
      </c>
      <c r="M42">
        <v>549.62400000000002</v>
      </c>
      <c r="N42">
        <v>18.149999999999999</v>
      </c>
    </row>
    <row r="43" spans="1:14" x14ac:dyDescent="0.25">
      <c r="A43" t="s">
        <v>76</v>
      </c>
      <c r="B43" t="s">
        <v>77</v>
      </c>
      <c r="C43" t="s">
        <v>175</v>
      </c>
      <c r="D43" t="s">
        <v>334</v>
      </c>
      <c r="E43" t="s">
        <v>176</v>
      </c>
      <c r="F43">
        <v>18.52</v>
      </c>
      <c r="I43" t="s">
        <v>76</v>
      </c>
      <c r="J43" t="s">
        <v>77</v>
      </c>
      <c r="K43" t="s">
        <v>175</v>
      </c>
      <c r="L43" t="s">
        <v>176</v>
      </c>
      <c r="M43">
        <v>549.62400000000002</v>
      </c>
      <c r="N43">
        <v>19.02</v>
      </c>
    </row>
    <row r="44" spans="1:14" x14ac:dyDescent="0.25">
      <c r="A44" t="s">
        <v>78</v>
      </c>
      <c r="B44" t="s">
        <v>79</v>
      </c>
      <c r="C44" t="s">
        <v>175</v>
      </c>
      <c r="D44" t="s">
        <v>334</v>
      </c>
      <c r="E44" t="s">
        <v>176</v>
      </c>
      <c r="F44">
        <v>20.079999999999998</v>
      </c>
      <c r="I44" t="s">
        <v>78</v>
      </c>
      <c r="J44" t="s">
        <v>79</v>
      </c>
      <c r="K44" t="s">
        <v>175</v>
      </c>
      <c r="L44" t="s">
        <v>176</v>
      </c>
      <c r="M44">
        <v>549.62400000000002</v>
      </c>
      <c r="N44">
        <v>20.72</v>
      </c>
    </row>
    <row r="45" spans="1:14" x14ac:dyDescent="0.25">
      <c r="A45" t="s">
        <v>80</v>
      </c>
      <c r="B45" t="s">
        <v>81</v>
      </c>
      <c r="C45" t="s">
        <v>175</v>
      </c>
      <c r="D45" t="s">
        <v>334</v>
      </c>
      <c r="E45" t="s">
        <v>176</v>
      </c>
      <c r="F45">
        <v>18.489999999999998</v>
      </c>
      <c r="I45" t="s">
        <v>80</v>
      </c>
      <c r="J45" t="s">
        <v>81</v>
      </c>
      <c r="K45" t="s">
        <v>175</v>
      </c>
      <c r="L45" t="s">
        <v>176</v>
      </c>
      <c r="M45">
        <v>549.62400000000002</v>
      </c>
      <c r="N45">
        <v>18.82</v>
      </c>
    </row>
    <row r="46" spans="1:14" x14ac:dyDescent="0.25">
      <c r="A46" t="s">
        <v>82</v>
      </c>
      <c r="B46" t="s">
        <v>83</v>
      </c>
      <c r="C46" t="s">
        <v>175</v>
      </c>
      <c r="D46" t="s">
        <v>334</v>
      </c>
      <c r="E46" t="s">
        <v>176</v>
      </c>
      <c r="F46">
        <v>17.45</v>
      </c>
      <c r="I46" t="s">
        <v>82</v>
      </c>
      <c r="J46" t="s">
        <v>83</v>
      </c>
      <c r="K46" t="s">
        <v>175</v>
      </c>
      <c r="L46" t="s">
        <v>176</v>
      </c>
      <c r="M46">
        <v>549.62400000000002</v>
      </c>
      <c r="N46">
        <v>18</v>
      </c>
    </row>
    <row r="47" spans="1:14" x14ac:dyDescent="0.25">
      <c r="A47" t="s">
        <v>84</v>
      </c>
      <c r="B47" t="s">
        <v>85</v>
      </c>
      <c r="C47" t="s">
        <v>175</v>
      </c>
      <c r="D47" t="s">
        <v>334</v>
      </c>
      <c r="E47" t="s">
        <v>176</v>
      </c>
      <c r="F47">
        <v>17.32</v>
      </c>
      <c r="I47" t="s">
        <v>84</v>
      </c>
      <c r="J47" t="s">
        <v>85</v>
      </c>
      <c r="K47" t="s">
        <v>175</v>
      </c>
      <c r="L47" t="s">
        <v>176</v>
      </c>
      <c r="M47">
        <v>549.62400000000002</v>
      </c>
      <c r="N47">
        <v>17.84</v>
      </c>
    </row>
    <row r="48" spans="1:14" x14ac:dyDescent="0.25">
      <c r="A48" t="s">
        <v>86</v>
      </c>
      <c r="B48" t="s">
        <v>87</v>
      </c>
      <c r="C48" t="s">
        <v>175</v>
      </c>
      <c r="D48" t="s">
        <v>334</v>
      </c>
      <c r="E48" t="s">
        <v>176</v>
      </c>
      <c r="F48">
        <v>18.489999999999998</v>
      </c>
      <c r="I48" t="s">
        <v>86</v>
      </c>
      <c r="J48" t="s">
        <v>87</v>
      </c>
      <c r="K48" t="s">
        <v>175</v>
      </c>
      <c r="L48" t="s">
        <v>176</v>
      </c>
      <c r="M48">
        <v>549.62400000000002</v>
      </c>
      <c r="N48">
        <v>19.23</v>
      </c>
    </row>
    <row r="49" spans="1:14" x14ac:dyDescent="0.25">
      <c r="A49" t="s">
        <v>88</v>
      </c>
      <c r="B49" t="s">
        <v>89</v>
      </c>
      <c r="C49" t="s">
        <v>175</v>
      </c>
      <c r="D49" t="s">
        <v>334</v>
      </c>
      <c r="E49" t="s">
        <v>176</v>
      </c>
      <c r="F49">
        <v>20.88</v>
      </c>
      <c r="I49" t="s">
        <v>88</v>
      </c>
      <c r="J49" t="s">
        <v>89</v>
      </c>
      <c r="K49" t="s">
        <v>175</v>
      </c>
      <c r="L49" t="s">
        <v>176</v>
      </c>
      <c r="M49">
        <v>549.62400000000002</v>
      </c>
      <c r="N49">
        <v>20.79</v>
      </c>
    </row>
    <row r="50" spans="1:14" x14ac:dyDescent="0.25">
      <c r="A50" t="s">
        <v>90</v>
      </c>
      <c r="B50" t="s">
        <v>91</v>
      </c>
      <c r="C50" t="s">
        <v>175</v>
      </c>
      <c r="D50" t="s">
        <v>334</v>
      </c>
      <c r="E50" t="s">
        <v>176</v>
      </c>
      <c r="F50">
        <v>18.29</v>
      </c>
      <c r="I50" t="s">
        <v>90</v>
      </c>
      <c r="J50" t="s">
        <v>91</v>
      </c>
      <c r="K50" t="s">
        <v>175</v>
      </c>
      <c r="L50" t="s">
        <v>176</v>
      </c>
      <c r="M50">
        <v>549.62400000000002</v>
      </c>
      <c r="N50">
        <v>18.53</v>
      </c>
    </row>
    <row r="51" spans="1:14" x14ac:dyDescent="0.25">
      <c r="A51" t="s">
        <v>92</v>
      </c>
      <c r="B51" t="s">
        <v>93</v>
      </c>
      <c r="C51" t="s">
        <v>175</v>
      </c>
      <c r="D51" t="s">
        <v>334</v>
      </c>
      <c r="E51" t="s">
        <v>176</v>
      </c>
      <c r="F51">
        <v>18.399999999999999</v>
      </c>
      <c r="I51" t="s">
        <v>92</v>
      </c>
      <c r="J51" t="s">
        <v>93</v>
      </c>
      <c r="K51" t="s">
        <v>175</v>
      </c>
      <c r="L51" t="s">
        <v>176</v>
      </c>
      <c r="M51">
        <v>549.62400000000002</v>
      </c>
      <c r="N51">
        <v>18.59</v>
      </c>
    </row>
    <row r="52" spans="1:14" x14ac:dyDescent="0.25">
      <c r="A52" t="s">
        <v>94</v>
      </c>
      <c r="B52" t="s">
        <v>95</v>
      </c>
      <c r="C52" t="s">
        <v>175</v>
      </c>
      <c r="D52" t="s">
        <v>334</v>
      </c>
      <c r="E52" t="s">
        <v>176</v>
      </c>
      <c r="F52">
        <v>17.920000000000002</v>
      </c>
      <c r="I52" t="s">
        <v>94</v>
      </c>
      <c r="J52" t="s">
        <v>95</v>
      </c>
      <c r="K52" t="s">
        <v>175</v>
      </c>
      <c r="L52" t="s">
        <v>176</v>
      </c>
      <c r="M52">
        <v>549.62400000000002</v>
      </c>
      <c r="N52">
        <v>18.79</v>
      </c>
    </row>
    <row r="53" spans="1:14" x14ac:dyDescent="0.25">
      <c r="A53" t="s">
        <v>96</v>
      </c>
      <c r="B53" t="s">
        <v>97</v>
      </c>
      <c r="C53" t="s">
        <v>175</v>
      </c>
      <c r="D53" t="s">
        <v>334</v>
      </c>
      <c r="E53" t="s">
        <v>176</v>
      </c>
      <c r="F53">
        <v>17.14</v>
      </c>
      <c r="I53" t="s">
        <v>96</v>
      </c>
      <c r="J53" t="s">
        <v>97</v>
      </c>
      <c r="K53" t="s">
        <v>175</v>
      </c>
      <c r="L53" t="s">
        <v>176</v>
      </c>
      <c r="M53">
        <v>549.62400000000002</v>
      </c>
      <c r="N53">
        <v>17.059999999999999</v>
      </c>
    </row>
    <row r="54" spans="1:14" x14ac:dyDescent="0.25">
      <c r="A54" t="s">
        <v>98</v>
      </c>
      <c r="B54" t="s">
        <v>99</v>
      </c>
      <c r="C54" t="s">
        <v>175</v>
      </c>
      <c r="D54" t="s">
        <v>334</v>
      </c>
      <c r="E54" t="s">
        <v>176</v>
      </c>
      <c r="F54">
        <v>19.079999999999998</v>
      </c>
      <c r="I54" t="s">
        <v>98</v>
      </c>
      <c r="J54" t="s">
        <v>99</v>
      </c>
      <c r="K54" t="s">
        <v>175</v>
      </c>
      <c r="L54" t="s">
        <v>176</v>
      </c>
      <c r="M54">
        <v>549.62400000000002</v>
      </c>
      <c r="N54">
        <v>19.07</v>
      </c>
    </row>
    <row r="55" spans="1:14" x14ac:dyDescent="0.25">
      <c r="A55" t="s">
        <v>100</v>
      </c>
      <c r="B55" t="s">
        <v>101</v>
      </c>
      <c r="C55" t="s">
        <v>175</v>
      </c>
      <c r="D55" t="s">
        <v>334</v>
      </c>
      <c r="E55" t="s">
        <v>176</v>
      </c>
      <c r="F55">
        <v>17.940000000000001</v>
      </c>
      <c r="I55" t="s">
        <v>100</v>
      </c>
      <c r="J55" t="s">
        <v>101</v>
      </c>
      <c r="K55" t="s">
        <v>175</v>
      </c>
      <c r="L55" t="s">
        <v>176</v>
      </c>
      <c r="M55">
        <v>549.62400000000002</v>
      </c>
      <c r="N55">
        <v>18.02</v>
      </c>
    </row>
    <row r="56" spans="1:14" x14ac:dyDescent="0.25">
      <c r="A56" t="s">
        <v>102</v>
      </c>
      <c r="B56" t="s">
        <v>103</v>
      </c>
      <c r="C56" t="s">
        <v>175</v>
      </c>
      <c r="D56" t="s">
        <v>334</v>
      </c>
      <c r="E56" t="s">
        <v>176</v>
      </c>
      <c r="F56">
        <v>18.399999999999999</v>
      </c>
      <c r="I56" t="s">
        <v>102</v>
      </c>
      <c r="J56" t="s">
        <v>103</v>
      </c>
      <c r="K56" t="s">
        <v>175</v>
      </c>
      <c r="L56" t="s">
        <v>176</v>
      </c>
      <c r="M56">
        <v>549.62400000000002</v>
      </c>
      <c r="N56">
        <v>18.260000000000002</v>
      </c>
    </row>
    <row r="57" spans="1:14" x14ac:dyDescent="0.25">
      <c r="A57" t="s">
        <v>104</v>
      </c>
      <c r="B57" t="s">
        <v>105</v>
      </c>
      <c r="C57" t="s">
        <v>175</v>
      </c>
      <c r="D57" t="s">
        <v>334</v>
      </c>
      <c r="E57" t="s">
        <v>176</v>
      </c>
      <c r="F57">
        <v>19.940000000000001</v>
      </c>
      <c r="I57" t="s">
        <v>104</v>
      </c>
      <c r="J57" t="s">
        <v>105</v>
      </c>
      <c r="K57" t="s">
        <v>175</v>
      </c>
      <c r="L57" t="s">
        <v>176</v>
      </c>
      <c r="M57">
        <v>549.62400000000002</v>
      </c>
      <c r="N57">
        <v>19.850000000000001</v>
      </c>
    </row>
    <row r="58" spans="1:14" x14ac:dyDescent="0.25">
      <c r="A58" t="s">
        <v>106</v>
      </c>
      <c r="B58" t="s">
        <v>107</v>
      </c>
      <c r="C58" t="s">
        <v>175</v>
      </c>
      <c r="D58" t="s">
        <v>334</v>
      </c>
      <c r="E58" t="s">
        <v>176</v>
      </c>
      <c r="F58">
        <v>16.97</v>
      </c>
      <c r="I58" t="s">
        <v>106</v>
      </c>
      <c r="J58" t="s">
        <v>107</v>
      </c>
      <c r="K58" t="s">
        <v>175</v>
      </c>
      <c r="L58" t="s">
        <v>176</v>
      </c>
      <c r="M58">
        <v>549.62400000000002</v>
      </c>
      <c r="N58">
        <v>17.25</v>
      </c>
    </row>
    <row r="59" spans="1:14" x14ac:dyDescent="0.25">
      <c r="A59" t="s">
        <v>108</v>
      </c>
      <c r="B59" t="s">
        <v>109</v>
      </c>
      <c r="C59" t="s">
        <v>175</v>
      </c>
      <c r="D59" t="s">
        <v>334</v>
      </c>
      <c r="E59" t="s">
        <v>176</v>
      </c>
      <c r="F59">
        <v>19.02</v>
      </c>
      <c r="I59" t="s">
        <v>108</v>
      </c>
      <c r="J59" t="s">
        <v>109</v>
      </c>
      <c r="K59" t="s">
        <v>175</v>
      </c>
      <c r="L59" t="s">
        <v>176</v>
      </c>
      <c r="M59">
        <v>549.62400000000002</v>
      </c>
      <c r="N59">
        <v>19.14</v>
      </c>
    </row>
    <row r="60" spans="1:14" x14ac:dyDescent="0.25">
      <c r="A60" t="s">
        <v>110</v>
      </c>
      <c r="B60" t="s">
        <v>111</v>
      </c>
      <c r="C60" t="s">
        <v>175</v>
      </c>
      <c r="D60" t="s">
        <v>334</v>
      </c>
      <c r="E60" t="s">
        <v>176</v>
      </c>
      <c r="F60">
        <v>18.73</v>
      </c>
      <c r="I60" t="s">
        <v>110</v>
      </c>
      <c r="J60" t="s">
        <v>111</v>
      </c>
      <c r="K60" t="s">
        <v>175</v>
      </c>
      <c r="L60" t="s">
        <v>176</v>
      </c>
      <c r="M60">
        <v>549.62400000000002</v>
      </c>
      <c r="N60">
        <v>18.420000000000002</v>
      </c>
    </row>
    <row r="61" spans="1:14" x14ac:dyDescent="0.25">
      <c r="A61" t="s">
        <v>112</v>
      </c>
      <c r="B61" t="s">
        <v>113</v>
      </c>
      <c r="C61" t="s">
        <v>175</v>
      </c>
      <c r="D61" t="s">
        <v>334</v>
      </c>
      <c r="E61" t="s">
        <v>176</v>
      </c>
      <c r="F61">
        <v>17.29</v>
      </c>
      <c r="I61" t="s">
        <v>112</v>
      </c>
      <c r="J61" t="s">
        <v>113</v>
      </c>
      <c r="K61" t="s">
        <v>175</v>
      </c>
      <c r="L61" t="s">
        <v>176</v>
      </c>
      <c r="M61">
        <v>549.62400000000002</v>
      </c>
      <c r="N61">
        <v>17.14</v>
      </c>
    </row>
    <row r="62" spans="1:14" x14ac:dyDescent="0.25">
      <c r="A62" t="s">
        <v>114</v>
      </c>
      <c r="B62" t="s">
        <v>115</v>
      </c>
      <c r="C62" t="s">
        <v>175</v>
      </c>
      <c r="D62" t="s">
        <v>334</v>
      </c>
      <c r="E62" t="s">
        <v>176</v>
      </c>
      <c r="F62">
        <v>17.440000000000001</v>
      </c>
      <c r="I62" t="s">
        <v>114</v>
      </c>
      <c r="J62" t="s">
        <v>115</v>
      </c>
      <c r="K62" t="s">
        <v>175</v>
      </c>
      <c r="L62" t="s">
        <v>176</v>
      </c>
      <c r="M62">
        <v>549.62400000000002</v>
      </c>
      <c r="N62">
        <v>17.04</v>
      </c>
    </row>
    <row r="63" spans="1:14" x14ac:dyDescent="0.25">
      <c r="A63" t="s">
        <v>116</v>
      </c>
      <c r="B63" t="s">
        <v>117</v>
      </c>
      <c r="C63" t="s">
        <v>175</v>
      </c>
      <c r="D63" t="s">
        <v>334</v>
      </c>
      <c r="E63" t="s">
        <v>176</v>
      </c>
      <c r="F63">
        <v>17.899999999999999</v>
      </c>
      <c r="I63" t="s">
        <v>116</v>
      </c>
      <c r="J63" t="s">
        <v>117</v>
      </c>
      <c r="K63" t="s">
        <v>175</v>
      </c>
      <c r="L63" t="s">
        <v>176</v>
      </c>
      <c r="M63">
        <v>549.62400000000002</v>
      </c>
      <c r="N63">
        <v>17.75</v>
      </c>
    </row>
    <row r="64" spans="1:14" x14ac:dyDescent="0.25">
      <c r="A64" t="s">
        <v>118</v>
      </c>
      <c r="B64" t="s">
        <v>119</v>
      </c>
      <c r="C64" t="s">
        <v>175</v>
      </c>
      <c r="D64" t="s">
        <v>334</v>
      </c>
      <c r="E64" t="s">
        <v>176</v>
      </c>
      <c r="F64">
        <v>18.59</v>
      </c>
      <c r="I64" t="s">
        <v>118</v>
      </c>
      <c r="J64" t="s">
        <v>119</v>
      </c>
      <c r="K64" t="s">
        <v>175</v>
      </c>
      <c r="L64" t="s">
        <v>176</v>
      </c>
      <c r="M64">
        <v>549.62400000000002</v>
      </c>
      <c r="N64">
        <v>19.39</v>
      </c>
    </row>
    <row r="65" spans="1:14" x14ac:dyDescent="0.25">
      <c r="A65" t="s">
        <v>120</v>
      </c>
      <c r="B65" t="s">
        <v>121</v>
      </c>
      <c r="C65" t="s">
        <v>175</v>
      </c>
      <c r="D65" t="s">
        <v>334</v>
      </c>
      <c r="E65" t="s">
        <v>176</v>
      </c>
      <c r="F65">
        <v>18.47</v>
      </c>
      <c r="I65" t="s">
        <v>120</v>
      </c>
      <c r="J65" t="s">
        <v>121</v>
      </c>
      <c r="K65" t="s">
        <v>175</v>
      </c>
      <c r="L65" t="s">
        <v>176</v>
      </c>
      <c r="M65">
        <v>549.62400000000002</v>
      </c>
      <c r="N65">
        <v>38.89</v>
      </c>
    </row>
    <row r="66" spans="1:14" x14ac:dyDescent="0.25">
      <c r="A66" t="s">
        <v>122</v>
      </c>
      <c r="B66" t="s">
        <v>123</v>
      </c>
      <c r="C66" t="s">
        <v>175</v>
      </c>
      <c r="D66" t="s">
        <v>334</v>
      </c>
      <c r="E66" t="s">
        <v>176</v>
      </c>
      <c r="F66">
        <v>17.920000000000002</v>
      </c>
      <c r="I66" t="s">
        <v>122</v>
      </c>
      <c r="J66" t="s">
        <v>123</v>
      </c>
      <c r="K66" t="s">
        <v>175</v>
      </c>
      <c r="L66" t="s">
        <v>176</v>
      </c>
      <c r="M66">
        <v>549.62400000000002</v>
      </c>
      <c r="N66">
        <v>18.14</v>
      </c>
    </row>
    <row r="67" spans="1:14" x14ac:dyDescent="0.25">
      <c r="A67" t="s">
        <v>124</v>
      </c>
      <c r="B67" t="s">
        <v>125</v>
      </c>
      <c r="C67" t="s">
        <v>175</v>
      </c>
      <c r="D67" t="s">
        <v>334</v>
      </c>
      <c r="E67" t="s">
        <v>176</v>
      </c>
      <c r="F67">
        <v>18.329999999999998</v>
      </c>
      <c r="I67" t="s">
        <v>124</v>
      </c>
      <c r="J67" t="s">
        <v>125</v>
      </c>
      <c r="K67" t="s">
        <v>175</v>
      </c>
      <c r="L67" t="s">
        <v>176</v>
      </c>
      <c r="M67">
        <v>549.62400000000002</v>
      </c>
      <c r="N67">
        <v>18.690000000000001</v>
      </c>
    </row>
    <row r="68" spans="1:14" x14ac:dyDescent="0.25">
      <c r="A68" t="s">
        <v>126</v>
      </c>
      <c r="B68">
        <v>4113</v>
      </c>
      <c r="C68" t="s">
        <v>175</v>
      </c>
      <c r="D68" t="s">
        <v>334</v>
      </c>
      <c r="E68" t="s">
        <v>176</v>
      </c>
      <c r="F68">
        <v>17.190000000000001</v>
      </c>
      <c r="I68" t="s">
        <v>126</v>
      </c>
      <c r="J68">
        <v>4113</v>
      </c>
      <c r="K68" t="s">
        <v>175</v>
      </c>
      <c r="L68" t="s">
        <v>176</v>
      </c>
      <c r="M68">
        <v>549.62400000000002</v>
      </c>
      <c r="N68">
        <v>18.14</v>
      </c>
    </row>
    <row r="69" spans="1:14" x14ac:dyDescent="0.25">
      <c r="A69" t="s">
        <v>127</v>
      </c>
      <c r="B69">
        <v>4133</v>
      </c>
      <c r="C69" t="s">
        <v>175</v>
      </c>
      <c r="D69" t="s">
        <v>334</v>
      </c>
      <c r="E69" t="s">
        <v>176</v>
      </c>
      <c r="F69">
        <v>19.22</v>
      </c>
      <c r="I69" t="s">
        <v>127</v>
      </c>
      <c r="J69">
        <v>4133</v>
      </c>
      <c r="K69" t="s">
        <v>175</v>
      </c>
      <c r="L69" t="s">
        <v>176</v>
      </c>
      <c r="M69">
        <v>549.62400000000002</v>
      </c>
      <c r="N69">
        <v>19.34</v>
      </c>
    </row>
    <row r="70" spans="1:14" x14ac:dyDescent="0.25">
      <c r="A70" t="s">
        <v>128</v>
      </c>
      <c r="B70">
        <v>4137</v>
      </c>
      <c r="C70" t="s">
        <v>175</v>
      </c>
      <c r="D70" t="s">
        <v>334</v>
      </c>
      <c r="E70" t="s">
        <v>176</v>
      </c>
      <c r="F70">
        <v>18.96</v>
      </c>
      <c r="I70" t="s">
        <v>128</v>
      </c>
      <c r="J70">
        <v>4137</v>
      </c>
      <c r="K70" t="s">
        <v>175</v>
      </c>
      <c r="L70" t="s">
        <v>176</v>
      </c>
      <c r="M70">
        <v>549.62400000000002</v>
      </c>
      <c r="N70">
        <v>19.37</v>
      </c>
    </row>
    <row r="71" spans="1:14" x14ac:dyDescent="0.25">
      <c r="A71" t="s">
        <v>129</v>
      </c>
      <c r="B71">
        <v>4162</v>
      </c>
      <c r="C71" t="s">
        <v>175</v>
      </c>
      <c r="D71" t="s">
        <v>334</v>
      </c>
      <c r="E71" t="s">
        <v>176</v>
      </c>
      <c r="F71">
        <v>18.690000000000001</v>
      </c>
      <c r="I71" t="s">
        <v>129</v>
      </c>
      <c r="J71">
        <v>4162</v>
      </c>
      <c r="K71" t="s">
        <v>175</v>
      </c>
      <c r="L71" t="s">
        <v>176</v>
      </c>
      <c r="M71">
        <v>549.62400000000002</v>
      </c>
      <c r="N71">
        <v>18.920000000000002</v>
      </c>
    </row>
    <row r="72" spans="1:14" x14ac:dyDescent="0.25">
      <c r="A72" t="s">
        <v>130</v>
      </c>
      <c r="B72">
        <v>4232</v>
      </c>
      <c r="C72" t="s">
        <v>175</v>
      </c>
      <c r="D72" t="s">
        <v>334</v>
      </c>
      <c r="E72" t="s">
        <v>176</v>
      </c>
      <c r="F72">
        <v>17.34</v>
      </c>
      <c r="I72" t="s">
        <v>130</v>
      </c>
      <c r="J72">
        <v>4232</v>
      </c>
      <c r="K72" t="s">
        <v>175</v>
      </c>
      <c r="L72" t="s">
        <v>176</v>
      </c>
      <c r="M72">
        <v>549.62400000000002</v>
      </c>
      <c r="N72">
        <v>17.850000000000001</v>
      </c>
    </row>
    <row r="73" spans="1:14" x14ac:dyDescent="0.25">
      <c r="A73" t="s">
        <v>131</v>
      </c>
      <c r="B73">
        <v>4205</v>
      </c>
      <c r="C73" t="s">
        <v>175</v>
      </c>
      <c r="D73" t="s">
        <v>334</v>
      </c>
      <c r="E73" t="s">
        <v>176</v>
      </c>
      <c r="F73">
        <v>16.649999999999999</v>
      </c>
      <c r="I73" t="s">
        <v>131</v>
      </c>
      <c r="J73">
        <v>4205</v>
      </c>
      <c r="K73" t="s">
        <v>175</v>
      </c>
      <c r="L73" t="s">
        <v>176</v>
      </c>
      <c r="M73">
        <v>549.62400000000002</v>
      </c>
      <c r="N73">
        <v>16.93</v>
      </c>
    </row>
    <row r="74" spans="1:14" x14ac:dyDescent="0.25">
      <c r="A74" t="s">
        <v>132</v>
      </c>
      <c r="B74">
        <v>4250</v>
      </c>
      <c r="C74" t="s">
        <v>175</v>
      </c>
      <c r="D74" t="s">
        <v>334</v>
      </c>
      <c r="E74" t="s">
        <v>176</v>
      </c>
      <c r="F74">
        <v>22.02</v>
      </c>
      <c r="I74" t="s">
        <v>132</v>
      </c>
      <c r="J74">
        <v>4250</v>
      </c>
      <c r="K74" t="s">
        <v>175</v>
      </c>
      <c r="L74" t="s">
        <v>176</v>
      </c>
      <c r="M74">
        <v>549.62400000000002</v>
      </c>
      <c r="N74">
        <v>21.72</v>
      </c>
    </row>
    <row r="75" spans="1:14" x14ac:dyDescent="0.25">
      <c r="A75" t="s">
        <v>133</v>
      </c>
      <c r="B75">
        <v>4448</v>
      </c>
      <c r="C75" t="s">
        <v>175</v>
      </c>
      <c r="D75" t="s">
        <v>334</v>
      </c>
      <c r="E75" t="s">
        <v>176</v>
      </c>
      <c r="F75">
        <v>16.66</v>
      </c>
      <c r="I75" t="s">
        <v>133</v>
      </c>
      <c r="J75">
        <v>4448</v>
      </c>
      <c r="K75" t="s">
        <v>175</v>
      </c>
      <c r="L75" t="s">
        <v>176</v>
      </c>
      <c r="M75">
        <v>549.62400000000002</v>
      </c>
      <c r="N75">
        <v>16.809999999999999</v>
      </c>
    </row>
    <row r="76" spans="1:14" x14ac:dyDescent="0.25">
      <c r="A76" t="s">
        <v>134</v>
      </c>
      <c r="B76">
        <v>4467</v>
      </c>
      <c r="C76" t="s">
        <v>175</v>
      </c>
      <c r="D76" t="s">
        <v>334</v>
      </c>
      <c r="E76" t="s">
        <v>176</v>
      </c>
      <c r="F76">
        <v>19.16</v>
      </c>
      <c r="I76" t="s">
        <v>134</v>
      </c>
      <c r="J76">
        <v>4467</v>
      </c>
      <c r="K76" t="s">
        <v>175</v>
      </c>
      <c r="L76" t="s">
        <v>176</v>
      </c>
      <c r="M76">
        <v>549.62400000000002</v>
      </c>
      <c r="N76">
        <v>20.57</v>
      </c>
    </row>
    <row r="77" spans="1:14" x14ac:dyDescent="0.25">
      <c r="A77" t="s">
        <v>135</v>
      </c>
      <c r="B77">
        <v>4478</v>
      </c>
      <c r="C77" t="s">
        <v>175</v>
      </c>
      <c r="D77" t="s">
        <v>334</v>
      </c>
      <c r="E77" t="s">
        <v>176</v>
      </c>
      <c r="F77">
        <v>18.64</v>
      </c>
      <c r="I77" t="s">
        <v>135</v>
      </c>
      <c r="J77">
        <v>4478</v>
      </c>
      <c r="K77" t="s">
        <v>175</v>
      </c>
      <c r="L77" t="s">
        <v>176</v>
      </c>
      <c r="M77">
        <v>549.62400000000002</v>
      </c>
      <c r="N77">
        <v>18.57</v>
      </c>
    </row>
    <row r="78" spans="1:14" x14ac:dyDescent="0.25">
      <c r="A78" t="s">
        <v>136</v>
      </c>
      <c r="B78">
        <v>4483</v>
      </c>
      <c r="C78" t="s">
        <v>175</v>
      </c>
      <c r="D78" t="s">
        <v>334</v>
      </c>
      <c r="E78" t="s">
        <v>176</v>
      </c>
      <c r="F78">
        <v>16.239999999999998</v>
      </c>
      <c r="I78" t="s">
        <v>136</v>
      </c>
      <c r="J78">
        <v>4483</v>
      </c>
      <c r="K78" t="s">
        <v>175</v>
      </c>
      <c r="L78" t="s">
        <v>176</v>
      </c>
      <c r="M78">
        <v>549.62400000000002</v>
      </c>
      <c r="N78">
        <v>15.71</v>
      </c>
    </row>
    <row r="79" spans="1:14" x14ac:dyDescent="0.25">
      <c r="A79" t="s">
        <v>137</v>
      </c>
      <c r="B79">
        <v>4486</v>
      </c>
      <c r="C79" t="s">
        <v>175</v>
      </c>
      <c r="D79" t="s">
        <v>334</v>
      </c>
      <c r="E79" t="s">
        <v>176</v>
      </c>
      <c r="F79">
        <v>17.399999999999999</v>
      </c>
      <c r="I79" t="s">
        <v>137</v>
      </c>
      <c r="J79">
        <v>4486</v>
      </c>
      <c r="K79" t="s">
        <v>175</v>
      </c>
      <c r="L79" t="s">
        <v>176</v>
      </c>
      <c r="M79">
        <v>549.62400000000002</v>
      </c>
      <c r="N79">
        <v>17.47</v>
      </c>
    </row>
    <row r="80" spans="1:14" x14ac:dyDescent="0.25">
      <c r="A80" t="s">
        <v>138</v>
      </c>
      <c r="B80">
        <v>4519</v>
      </c>
      <c r="C80" t="s">
        <v>175</v>
      </c>
      <c r="D80" t="s">
        <v>334</v>
      </c>
      <c r="E80" t="s">
        <v>176</v>
      </c>
      <c r="F80">
        <v>17.48</v>
      </c>
      <c r="I80" t="s">
        <v>138</v>
      </c>
      <c r="J80">
        <v>4519</v>
      </c>
      <c r="K80" t="s">
        <v>175</v>
      </c>
      <c r="L80" t="s">
        <v>176</v>
      </c>
      <c r="M80">
        <v>549.62400000000002</v>
      </c>
      <c r="N80">
        <v>17.350000000000001</v>
      </c>
    </row>
    <row r="81" spans="1:14" x14ac:dyDescent="0.25">
      <c r="A81" t="s">
        <v>139</v>
      </c>
      <c r="B81">
        <v>4544</v>
      </c>
      <c r="C81" t="s">
        <v>175</v>
      </c>
      <c r="D81" t="s">
        <v>334</v>
      </c>
      <c r="E81" t="s">
        <v>176</v>
      </c>
      <c r="F81">
        <v>20.53</v>
      </c>
      <c r="I81" t="s">
        <v>139</v>
      </c>
      <c r="J81">
        <v>4544</v>
      </c>
      <c r="K81" t="s">
        <v>175</v>
      </c>
      <c r="L81" t="s">
        <v>176</v>
      </c>
      <c r="M81">
        <v>549.62400000000002</v>
      </c>
      <c r="N81">
        <v>20.41</v>
      </c>
    </row>
    <row r="82" spans="1:14" x14ac:dyDescent="0.25">
      <c r="A82" t="s">
        <v>140</v>
      </c>
      <c r="B82">
        <v>4545</v>
      </c>
      <c r="C82" t="s">
        <v>175</v>
      </c>
      <c r="D82" t="s">
        <v>334</v>
      </c>
      <c r="E82" t="s">
        <v>176</v>
      </c>
      <c r="F82">
        <v>15.83</v>
      </c>
      <c r="I82" t="s">
        <v>140</v>
      </c>
      <c r="J82">
        <v>4545</v>
      </c>
      <c r="K82" t="s">
        <v>175</v>
      </c>
      <c r="L82" t="s">
        <v>176</v>
      </c>
      <c r="M82">
        <v>549.62400000000002</v>
      </c>
      <c r="N82">
        <v>16.14</v>
      </c>
    </row>
    <row r="83" spans="1:14" x14ac:dyDescent="0.25">
      <c r="A83" t="s">
        <v>141</v>
      </c>
      <c r="B83">
        <v>4570</v>
      </c>
      <c r="C83" t="s">
        <v>175</v>
      </c>
      <c r="D83" t="s">
        <v>334</v>
      </c>
      <c r="E83" t="s">
        <v>176</v>
      </c>
      <c r="F83">
        <v>22.06</v>
      </c>
      <c r="I83" t="s">
        <v>141</v>
      </c>
      <c r="J83">
        <v>4570</v>
      </c>
      <c r="K83" t="s">
        <v>175</v>
      </c>
      <c r="L83" t="s">
        <v>176</v>
      </c>
      <c r="M83">
        <v>549.62400000000002</v>
      </c>
      <c r="N83">
        <v>22.28</v>
      </c>
    </row>
    <row r="84" spans="1:14" x14ac:dyDescent="0.25">
      <c r="A84" t="s">
        <v>142</v>
      </c>
      <c r="B84">
        <v>4584</v>
      </c>
      <c r="C84" t="s">
        <v>175</v>
      </c>
      <c r="D84" t="s">
        <v>334</v>
      </c>
      <c r="E84" t="s">
        <v>176</v>
      </c>
      <c r="F84">
        <v>17.7</v>
      </c>
      <c r="I84" t="s">
        <v>142</v>
      </c>
      <c r="J84">
        <v>4584</v>
      </c>
      <c r="K84" t="s">
        <v>175</v>
      </c>
      <c r="L84" t="s">
        <v>176</v>
      </c>
      <c r="M84">
        <v>549.62400000000002</v>
      </c>
      <c r="N84">
        <v>17.73</v>
      </c>
    </row>
    <row r="85" spans="1:14" x14ac:dyDescent="0.25">
      <c r="A85" t="s">
        <v>143</v>
      </c>
      <c r="B85">
        <v>4637</v>
      </c>
      <c r="C85" t="s">
        <v>175</v>
      </c>
      <c r="D85" t="s">
        <v>334</v>
      </c>
      <c r="E85" t="s">
        <v>176</v>
      </c>
      <c r="F85">
        <v>15.93</v>
      </c>
      <c r="I85" t="s">
        <v>143</v>
      </c>
      <c r="J85">
        <v>4637</v>
      </c>
      <c r="K85" t="s">
        <v>175</v>
      </c>
      <c r="L85" t="s">
        <v>176</v>
      </c>
      <c r="M85">
        <v>549.62400000000002</v>
      </c>
      <c r="N85">
        <v>16.010000000000002</v>
      </c>
    </row>
    <row r="86" spans="1:14" x14ac:dyDescent="0.25">
      <c r="A86" t="s">
        <v>144</v>
      </c>
      <c r="B86">
        <v>4742</v>
      </c>
      <c r="C86" t="s">
        <v>175</v>
      </c>
      <c r="D86" t="s">
        <v>334</v>
      </c>
      <c r="E86" t="s">
        <v>176</v>
      </c>
      <c r="F86">
        <v>18.14</v>
      </c>
      <c r="I86" t="s">
        <v>144</v>
      </c>
      <c r="J86">
        <v>4742</v>
      </c>
      <c r="K86" t="s">
        <v>175</v>
      </c>
      <c r="L86" t="s">
        <v>176</v>
      </c>
      <c r="M86">
        <v>549.62400000000002</v>
      </c>
      <c r="N86">
        <v>18.670000000000002</v>
      </c>
    </row>
    <row r="87" spans="1:14" x14ac:dyDescent="0.25">
      <c r="A87" t="s">
        <v>145</v>
      </c>
      <c r="B87">
        <v>4287</v>
      </c>
      <c r="C87" t="s">
        <v>175</v>
      </c>
      <c r="D87" t="s">
        <v>334</v>
      </c>
      <c r="E87" t="s">
        <v>176</v>
      </c>
      <c r="F87">
        <v>16.12</v>
      </c>
      <c r="I87" t="s">
        <v>145</v>
      </c>
      <c r="J87">
        <v>4287</v>
      </c>
      <c r="K87" t="s">
        <v>175</v>
      </c>
      <c r="L87" t="s">
        <v>176</v>
      </c>
      <c r="M87">
        <v>549.62400000000002</v>
      </c>
      <c r="N87">
        <v>16.559999999999999</v>
      </c>
    </row>
    <row r="88" spans="1:14" x14ac:dyDescent="0.25">
      <c r="A88" t="s">
        <v>146</v>
      </c>
      <c r="B88">
        <v>4400</v>
      </c>
      <c r="C88" t="s">
        <v>175</v>
      </c>
      <c r="D88" t="s">
        <v>334</v>
      </c>
      <c r="E88" t="s">
        <v>176</v>
      </c>
      <c r="F88">
        <v>17.350000000000001</v>
      </c>
      <c r="I88" t="s">
        <v>146</v>
      </c>
      <c r="J88">
        <v>4400</v>
      </c>
      <c r="K88" t="s">
        <v>175</v>
      </c>
      <c r="L88" t="s">
        <v>176</v>
      </c>
      <c r="M88">
        <v>549.62400000000002</v>
      </c>
      <c r="N88">
        <v>18.16</v>
      </c>
    </row>
    <row r="89" spans="1:14" x14ac:dyDescent="0.25">
      <c r="A89" t="s">
        <v>147</v>
      </c>
      <c r="B89">
        <v>4481</v>
      </c>
      <c r="C89" t="s">
        <v>175</v>
      </c>
      <c r="D89" t="s">
        <v>334</v>
      </c>
      <c r="E89" t="s">
        <v>176</v>
      </c>
      <c r="F89">
        <v>17.559999999999999</v>
      </c>
      <c r="I89" t="s">
        <v>147</v>
      </c>
      <c r="J89">
        <v>4481</v>
      </c>
      <c r="K89" t="s">
        <v>175</v>
      </c>
      <c r="L89" t="s">
        <v>176</v>
      </c>
      <c r="M89">
        <v>549.62400000000002</v>
      </c>
      <c r="N89">
        <v>17.53</v>
      </c>
    </row>
    <row r="90" spans="1:14" x14ac:dyDescent="0.25">
      <c r="A90" t="s">
        <v>148</v>
      </c>
      <c r="B90">
        <v>4572</v>
      </c>
      <c r="C90" t="s">
        <v>175</v>
      </c>
      <c r="D90" t="s">
        <v>334</v>
      </c>
      <c r="E90" t="s">
        <v>176</v>
      </c>
      <c r="F90">
        <v>18.04</v>
      </c>
      <c r="I90" t="s">
        <v>148</v>
      </c>
      <c r="J90">
        <v>4572</v>
      </c>
      <c r="K90" t="s">
        <v>175</v>
      </c>
      <c r="L90" t="s">
        <v>176</v>
      </c>
      <c r="M90">
        <v>549.62400000000002</v>
      </c>
      <c r="N90">
        <v>17.88</v>
      </c>
    </row>
    <row r="91" spans="1:14" x14ac:dyDescent="0.25">
      <c r="A91" t="s">
        <v>149</v>
      </c>
      <c r="B91">
        <v>4806</v>
      </c>
      <c r="C91" t="s">
        <v>175</v>
      </c>
      <c r="D91" t="s">
        <v>334</v>
      </c>
      <c r="E91" t="s">
        <v>176</v>
      </c>
      <c r="F91">
        <v>23.58</v>
      </c>
      <c r="I91" t="s">
        <v>149</v>
      </c>
      <c r="J91">
        <v>4806</v>
      </c>
      <c r="K91" t="s">
        <v>175</v>
      </c>
      <c r="L91" t="s">
        <v>176</v>
      </c>
      <c r="M91">
        <v>549.62400000000002</v>
      </c>
      <c r="N91">
        <v>23.56</v>
      </c>
    </row>
    <row r="92" spans="1:14" x14ac:dyDescent="0.25">
      <c r="A92" t="s">
        <v>150</v>
      </c>
      <c r="B92">
        <v>4728</v>
      </c>
      <c r="C92" t="s">
        <v>175</v>
      </c>
      <c r="D92" t="s">
        <v>334</v>
      </c>
      <c r="E92" t="s">
        <v>176</v>
      </c>
      <c r="F92">
        <v>17.57</v>
      </c>
      <c r="I92" t="s">
        <v>150</v>
      </c>
      <c r="J92">
        <v>4728</v>
      </c>
      <c r="K92" t="s">
        <v>175</v>
      </c>
      <c r="L92" t="s">
        <v>176</v>
      </c>
      <c r="M92">
        <v>549.62400000000002</v>
      </c>
      <c r="N92">
        <v>17.61</v>
      </c>
    </row>
    <row r="93" spans="1:14" x14ac:dyDescent="0.25">
      <c r="A93" t="s">
        <v>151</v>
      </c>
      <c r="B93">
        <v>4738</v>
      </c>
      <c r="C93" t="s">
        <v>175</v>
      </c>
      <c r="D93" t="s">
        <v>334</v>
      </c>
      <c r="E93" t="s">
        <v>176</v>
      </c>
      <c r="F93">
        <v>17.66</v>
      </c>
      <c r="I93" t="s">
        <v>151</v>
      </c>
      <c r="J93">
        <v>4738</v>
      </c>
      <c r="K93" t="s">
        <v>175</v>
      </c>
      <c r="L93" t="s">
        <v>176</v>
      </c>
      <c r="M93">
        <v>549.62400000000002</v>
      </c>
      <c r="N93">
        <v>17.739999999999998</v>
      </c>
    </row>
    <row r="94" spans="1:14" x14ac:dyDescent="0.25">
      <c r="A94" t="s">
        <v>152</v>
      </c>
      <c r="B94">
        <v>4778</v>
      </c>
      <c r="C94" t="s">
        <v>175</v>
      </c>
      <c r="D94" t="s">
        <v>334</v>
      </c>
      <c r="E94" t="s">
        <v>176</v>
      </c>
      <c r="F94">
        <v>16.8</v>
      </c>
      <c r="I94" t="s">
        <v>152</v>
      </c>
      <c r="J94">
        <v>4778</v>
      </c>
      <c r="K94" t="s">
        <v>175</v>
      </c>
      <c r="L94" t="s">
        <v>176</v>
      </c>
      <c r="M94">
        <v>549.62400000000002</v>
      </c>
      <c r="N94">
        <v>17.47</v>
      </c>
    </row>
    <row r="95" spans="1:14" x14ac:dyDescent="0.25">
      <c r="A95" t="s">
        <v>153</v>
      </c>
      <c r="B95">
        <v>4811</v>
      </c>
      <c r="C95" t="s">
        <v>175</v>
      </c>
      <c r="D95" t="s">
        <v>334</v>
      </c>
      <c r="E95" t="s">
        <v>176</v>
      </c>
      <c r="F95">
        <v>18.739999999999998</v>
      </c>
      <c r="I95" t="s">
        <v>153</v>
      </c>
      <c r="J95">
        <v>4811</v>
      </c>
      <c r="K95" t="s">
        <v>175</v>
      </c>
      <c r="L95" t="s">
        <v>176</v>
      </c>
      <c r="M95">
        <v>549.62400000000002</v>
      </c>
      <c r="N95">
        <v>19.010000000000002</v>
      </c>
    </row>
    <row r="96" spans="1:14" x14ac:dyDescent="0.25">
      <c r="A96" t="s">
        <v>154</v>
      </c>
      <c r="B96">
        <v>4744</v>
      </c>
      <c r="C96" t="s">
        <v>175</v>
      </c>
      <c r="D96" t="s">
        <v>334</v>
      </c>
      <c r="E96" t="s">
        <v>176</v>
      </c>
      <c r="F96">
        <v>16.489999999999998</v>
      </c>
      <c r="I96" t="s">
        <v>154</v>
      </c>
      <c r="J96">
        <v>4744</v>
      </c>
      <c r="K96" t="s">
        <v>175</v>
      </c>
      <c r="L96" t="s">
        <v>176</v>
      </c>
      <c r="M96">
        <v>549.62400000000002</v>
      </c>
      <c r="N96">
        <v>16.77</v>
      </c>
    </row>
    <row r="97" spans="1:14" x14ac:dyDescent="0.25">
      <c r="A97" t="s">
        <v>155</v>
      </c>
      <c r="B97">
        <v>4515</v>
      </c>
      <c r="C97" t="s">
        <v>175</v>
      </c>
      <c r="D97" t="s">
        <v>334</v>
      </c>
      <c r="E97" t="s">
        <v>176</v>
      </c>
      <c r="F97">
        <v>17.93</v>
      </c>
      <c r="I97" t="s">
        <v>155</v>
      </c>
      <c r="J97">
        <v>4515</v>
      </c>
      <c r="K97" t="s">
        <v>175</v>
      </c>
      <c r="L97" t="s">
        <v>176</v>
      </c>
      <c r="M97">
        <v>549.62400000000002</v>
      </c>
      <c r="N97">
        <v>17.920000000000002</v>
      </c>
    </row>
    <row r="98" spans="1:14" x14ac:dyDescent="0.25">
      <c r="A98" t="s">
        <v>156</v>
      </c>
      <c r="B98" t="s">
        <v>13</v>
      </c>
      <c r="C98" t="s">
        <v>175</v>
      </c>
      <c r="D98" t="s">
        <v>334</v>
      </c>
      <c r="E98" t="s">
        <v>13</v>
      </c>
      <c r="F98" t="s">
        <v>14</v>
      </c>
      <c r="I98" t="s">
        <v>156</v>
      </c>
      <c r="J98" t="s">
        <v>13</v>
      </c>
      <c r="K98" t="s">
        <v>175</v>
      </c>
      <c r="L98" t="s">
        <v>13</v>
      </c>
      <c r="M98">
        <v>549.62400000000002</v>
      </c>
      <c r="N98" t="s">
        <v>14</v>
      </c>
    </row>
    <row r="99" spans="1:14" x14ac:dyDescent="0.25">
      <c r="A99" t="s">
        <v>157</v>
      </c>
      <c r="B99" t="s">
        <v>16</v>
      </c>
      <c r="C99" t="s">
        <v>175</v>
      </c>
      <c r="D99" t="s">
        <v>334</v>
      </c>
      <c r="E99" t="s">
        <v>16</v>
      </c>
      <c r="F99" t="s">
        <v>14</v>
      </c>
      <c r="I99" t="s">
        <v>157</v>
      </c>
      <c r="J99" t="s">
        <v>16</v>
      </c>
      <c r="K99" t="s">
        <v>175</v>
      </c>
      <c r="L99" t="s">
        <v>16</v>
      </c>
      <c r="M99">
        <v>549.62400000000002</v>
      </c>
      <c r="N99" t="s">
        <v>14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topLeftCell="A67" workbookViewId="0">
      <selection activeCell="F3" sqref="F3:F99"/>
    </sheetView>
  </sheetViews>
  <sheetFormatPr defaultRowHeight="15" x14ac:dyDescent="0.25"/>
  <sheetData>
    <row r="1" spans="1:14" x14ac:dyDescent="0.25">
      <c r="A1" t="s">
        <v>332</v>
      </c>
      <c r="B1">
        <v>20170504</v>
      </c>
      <c r="D1" t="s">
        <v>335</v>
      </c>
      <c r="I1" t="s">
        <v>331</v>
      </c>
      <c r="J1">
        <v>20170505</v>
      </c>
      <c r="L1" t="s">
        <v>336</v>
      </c>
    </row>
    <row r="3" spans="1:14" x14ac:dyDescent="0.25">
      <c r="A3" t="s">
        <v>169</v>
      </c>
      <c r="B3" t="s">
        <v>170</v>
      </c>
      <c r="C3" t="s">
        <v>171</v>
      </c>
      <c r="D3" t="s">
        <v>333</v>
      </c>
      <c r="E3" t="s">
        <v>172</v>
      </c>
      <c r="F3" t="s">
        <v>174</v>
      </c>
      <c r="I3" t="s">
        <v>169</v>
      </c>
      <c r="J3" t="s">
        <v>170</v>
      </c>
      <c r="K3" t="s">
        <v>171</v>
      </c>
      <c r="L3" t="s">
        <v>172</v>
      </c>
      <c r="M3" t="s">
        <v>173</v>
      </c>
      <c r="N3" t="s">
        <v>174</v>
      </c>
    </row>
    <row r="4" spans="1:14" x14ac:dyDescent="0.25">
      <c r="A4" t="s">
        <v>12</v>
      </c>
      <c r="B4" t="s">
        <v>13</v>
      </c>
      <c r="C4" t="s">
        <v>177</v>
      </c>
      <c r="D4" t="s">
        <v>337</v>
      </c>
      <c r="E4" t="s">
        <v>13</v>
      </c>
      <c r="F4" t="s">
        <v>14</v>
      </c>
      <c r="I4" t="s">
        <v>12</v>
      </c>
      <c r="J4" t="s">
        <v>13</v>
      </c>
      <c r="K4" t="s">
        <v>177</v>
      </c>
      <c r="L4" t="s">
        <v>13</v>
      </c>
      <c r="M4">
        <v>4180.1499999999996</v>
      </c>
      <c r="N4" t="s">
        <v>14</v>
      </c>
    </row>
    <row r="5" spans="1:14" x14ac:dyDescent="0.25">
      <c r="A5" t="s">
        <v>15</v>
      </c>
      <c r="B5" t="s">
        <v>16</v>
      </c>
      <c r="C5" t="s">
        <v>177</v>
      </c>
      <c r="D5" t="s">
        <v>337</v>
      </c>
      <c r="E5" t="s">
        <v>16</v>
      </c>
      <c r="F5" t="s">
        <v>14</v>
      </c>
      <c r="I5" t="s">
        <v>15</v>
      </c>
      <c r="J5" t="s">
        <v>16</v>
      </c>
      <c r="K5" t="s">
        <v>177</v>
      </c>
      <c r="L5" t="s">
        <v>16</v>
      </c>
      <c r="M5">
        <v>4180.1499999999996</v>
      </c>
      <c r="N5" t="s">
        <v>14</v>
      </c>
    </row>
    <row r="6" spans="1:14" x14ac:dyDescent="0.25">
      <c r="A6" t="s">
        <v>17</v>
      </c>
      <c r="B6">
        <v>2094</v>
      </c>
      <c r="C6" t="s">
        <v>177</v>
      </c>
      <c r="D6" t="s">
        <v>337</v>
      </c>
      <c r="E6" t="s">
        <v>176</v>
      </c>
      <c r="F6">
        <v>23.75</v>
      </c>
      <c r="I6" t="s">
        <v>17</v>
      </c>
      <c r="J6">
        <v>2094</v>
      </c>
      <c r="K6" t="s">
        <v>177</v>
      </c>
      <c r="L6" t="s">
        <v>176</v>
      </c>
      <c r="M6">
        <v>4180.1499999999996</v>
      </c>
      <c r="N6">
        <v>23.86</v>
      </c>
    </row>
    <row r="7" spans="1:14" x14ac:dyDescent="0.25">
      <c r="A7" t="s">
        <v>18</v>
      </c>
      <c r="B7">
        <v>2903</v>
      </c>
      <c r="C7" t="s">
        <v>177</v>
      </c>
      <c r="D7" t="s">
        <v>337</v>
      </c>
      <c r="E7" t="s">
        <v>176</v>
      </c>
      <c r="F7">
        <v>24.44</v>
      </c>
      <c r="I7" t="s">
        <v>18</v>
      </c>
      <c r="J7">
        <v>2903</v>
      </c>
      <c r="K7" t="s">
        <v>177</v>
      </c>
      <c r="L7" t="s">
        <v>176</v>
      </c>
      <c r="M7">
        <v>4180.1499999999996</v>
      </c>
      <c r="N7">
        <v>24.63</v>
      </c>
    </row>
    <row r="8" spans="1:14" x14ac:dyDescent="0.25">
      <c r="A8" t="s">
        <v>19</v>
      </c>
      <c r="B8">
        <v>2838</v>
      </c>
      <c r="C8" t="s">
        <v>177</v>
      </c>
      <c r="D8" t="s">
        <v>337</v>
      </c>
      <c r="E8" t="s">
        <v>176</v>
      </c>
      <c r="F8">
        <v>24.23</v>
      </c>
      <c r="I8" t="s">
        <v>19</v>
      </c>
      <c r="J8">
        <v>2838</v>
      </c>
      <c r="K8" t="s">
        <v>177</v>
      </c>
      <c r="L8" t="s">
        <v>176</v>
      </c>
      <c r="M8">
        <v>4180.1499999999996</v>
      </c>
      <c r="N8">
        <v>24.29</v>
      </c>
    </row>
    <row r="9" spans="1:14" x14ac:dyDescent="0.25">
      <c r="A9" t="s">
        <v>20</v>
      </c>
      <c r="B9">
        <v>4115</v>
      </c>
      <c r="C9" t="s">
        <v>177</v>
      </c>
      <c r="D9" t="s">
        <v>337</v>
      </c>
      <c r="E9" t="s">
        <v>176</v>
      </c>
      <c r="F9">
        <v>21.84</v>
      </c>
      <c r="I9" t="s">
        <v>20</v>
      </c>
      <c r="J9">
        <v>4115</v>
      </c>
      <c r="K9" t="s">
        <v>177</v>
      </c>
      <c r="L9" t="s">
        <v>176</v>
      </c>
      <c r="M9">
        <v>4180.1499999999996</v>
      </c>
      <c r="N9">
        <v>21.88</v>
      </c>
    </row>
    <row r="10" spans="1:14" x14ac:dyDescent="0.25">
      <c r="A10" t="s">
        <v>21</v>
      </c>
      <c r="B10">
        <v>4195</v>
      </c>
      <c r="C10" t="s">
        <v>177</v>
      </c>
      <c r="D10" t="s">
        <v>337</v>
      </c>
      <c r="E10" t="s">
        <v>176</v>
      </c>
      <c r="F10">
        <v>28.74</v>
      </c>
      <c r="I10" t="s">
        <v>21</v>
      </c>
      <c r="J10">
        <v>4195</v>
      </c>
      <c r="K10" t="s">
        <v>177</v>
      </c>
      <c r="L10" t="s">
        <v>176</v>
      </c>
      <c r="M10">
        <v>4180.1499999999996</v>
      </c>
      <c r="N10">
        <v>28.62</v>
      </c>
    </row>
    <row r="11" spans="1:14" x14ac:dyDescent="0.25">
      <c r="A11" t="s">
        <v>22</v>
      </c>
      <c r="B11">
        <v>4221</v>
      </c>
      <c r="C11" t="s">
        <v>177</v>
      </c>
      <c r="D11" t="s">
        <v>337</v>
      </c>
      <c r="E11" t="s">
        <v>176</v>
      </c>
      <c r="F11">
        <v>24.33</v>
      </c>
      <c r="I11" t="s">
        <v>22</v>
      </c>
      <c r="J11">
        <v>4221</v>
      </c>
      <c r="K11" t="s">
        <v>177</v>
      </c>
      <c r="L11" t="s">
        <v>176</v>
      </c>
      <c r="M11">
        <v>4180.1499999999996</v>
      </c>
      <c r="N11">
        <v>24.47</v>
      </c>
    </row>
    <row r="12" spans="1:14" x14ac:dyDescent="0.25">
      <c r="A12" t="s">
        <v>23</v>
      </c>
      <c r="B12">
        <v>4223</v>
      </c>
      <c r="C12" t="s">
        <v>177</v>
      </c>
      <c r="D12" t="s">
        <v>337</v>
      </c>
      <c r="E12" t="s">
        <v>176</v>
      </c>
      <c r="F12">
        <v>28.75</v>
      </c>
      <c r="I12" t="s">
        <v>23</v>
      </c>
      <c r="J12">
        <v>4223</v>
      </c>
      <c r="K12" t="s">
        <v>177</v>
      </c>
      <c r="L12" t="s">
        <v>176</v>
      </c>
      <c r="M12">
        <v>4180.1499999999996</v>
      </c>
      <c r="N12">
        <v>29</v>
      </c>
    </row>
    <row r="13" spans="1:14" x14ac:dyDescent="0.25">
      <c r="A13" t="s">
        <v>24</v>
      </c>
      <c r="B13">
        <v>4225</v>
      </c>
      <c r="C13" t="s">
        <v>177</v>
      </c>
      <c r="D13" t="s">
        <v>337</v>
      </c>
      <c r="E13" t="s">
        <v>176</v>
      </c>
      <c r="F13">
        <v>24.93</v>
      </c>
      <c r="I13" t="s">
        <v>24</v>
      </c>
      <c r="J13">
        <v>4225</v>
      </c>
      <c r="K13" t="s">
        <v>177</v>
      </c>
      <c r="L13" t="s">
        <v>176</v>
      </c>
      <c r="M13">
        <v>4180.1499999999996</v>
      </c>
      <c r="N13">
        <v>24.79</v>
      </c>
    </row>
    <row r="14" spans="1:14" x14ac:dyDescent="0.25">
      <c r="A14" t="s">
        <v>25</v>
      </c>
      <c r="B14">
        <v>4290</v>
      </c>
      <c r="C14" t="s">
        <v>177</v>
      </c>
      <c r="D14" t="s">
        <v>337</v>
      </c>
      <c r="E14" t="s">
        <v>176</v>
      </c>
      <c r="F14">
        <v>27.79</v>
      </c>
      <c r="I14" t="s">
        <v>25</v>
      </c>
      <c r="J14">
        <v>4290</v>
      </c>
      <c r="K14" t="s">
        <v>177</v>
      </c>
      <c r="L14" t="s">
        <v>176</v>
      </c>
      <c r="M14">
        <v>4180.1499999999996</v>
      </c>
      <c r="N14">
        <v>27.21</v>
      </c>
    </row>
    <row r="15" spans="1:14" x14ac:dyDescent="0.25">
      <c r="A15" t="s">
        <v>26</v>
      </c>
      <c r="B15">
        <v>4382</v>
      </c>
      <c r="C15" t="s">
        <v>177</v>
      </c>
      <c r="D15" t="s">
        <v>337</v>
      </c>
      <c r="E15" t="s">
        <v>176</v>
      </c>
      <c r="F15" t="s">
        <v>14</v>
      </c>
      <c r="I15" t="s">
        <v>26</v>
      </c>
      <c r="J15">
        <v>4382</v>
      </c>
      <c r="K15" t="s">
        <v>177</v>
      </c>
      <c r="L15" t="s">
        <v>176</v>
      </c>
      <c r="M15">
        <v>4180.1499999999996</v>
      </c>
      <c r="N15" t="s">
        <v>14</v>
      </c>
    </row>
    <row r="16" spans="1:14" x14ac:dyDescent="0.25">
      <c r="A16" t="s">
        <v>27</v>
      </c>
      <c r="B16">
        <v>4485</v>
      </c>
      <c r="C16" t="s">
        <v>177</v>
      </c>
      <c r="D16" t="s">
        <v>337</v>
      </c>
      <c r="E16" t="s">
        <v>176</v>
      </c>
      <c r="F16">
        <v>29.08</v>
      </c>
      <c r="I16" t="s">
        <v>27</v>
      </c>
      <c r="J16">
        <v>4485</v>
      </c>
      <c r="K16" t="s">
        <v>177</v>
      </c>
      <c r="L16" t="s">
        <v>176</v>
      </c>
      <c r="M16">
        <v>4180.1499999999996</v>
      </c>
      <c r="N16">
        <v>29.46</v>
      </c>
    </row>
    <row r="17" spans="1:14" x14ac:dyDescent="0.25">
      <c r="A17" t="s">
        <v>28</v>
      </c>
      <c r="B17">
        <v>4554</v>
      </c>
      <c r="C17" t="s">
        <v>177</v>
      </c>
      <c r="D17" t="s">
        <v>337</v>
      </c>
      <c r="E17" t="s">
        <v>176</v>
      </c>
      <c r="F17" t="s">
        <v>14</v>
      </c>
      <c r="I17" t="s">
        <v>28</v>
      </c>
      <c r="J17">
        <v>4554</v>
      </c>
      <c r="K17" t="s">
        <v>177</v>
      </c>
      <c r="L17" t="s">
        <v>176</v>
      </c>
      <c r="M17">
        <v>4180.1499999999996</v>
      </c>
      <c r="N17" t="s">
        <v>14</v>
      </c>
    </row>
    <row r="18" spans="1:14" x14ac:dyDescent="0.25">
      <c r="A18" t="s">
        <v>29</v>
      </c>
      <c r="B18">
        <v>4765</v>
      </c>
      <c r="C18" t="s">
        <v>177</v>
      </c>
      <c r="D18" t="s">
        <v>337</v>
      </c>
      <c r="E18" t="s">
        <v>176</v>
      </c>
      <c r="F18">
        <v>25.43</v>
      </c>
      <c r="I18" t="s">
        <v>29</v>
      </c>
      <c r="J18">
        <v>4765</v>
      </c>
      <c r="K18" t="s">
        <v>177</v>
      </c>
      <c r="L18" t="s">
        <v>176</v>
      </c>
      <c r="M18">
        <v>4180.1499999999996</v>
      </c>
      <c r="N18">
        <v>25.4</v>
      </c>
    </row>
    <row r="19" spans="1:14" x14ac:dyDescent="0.25">
      <c r="A19" t="s">
        <v>30</v>
      </c>
      <c r="B19">
        <v>4803</v>
      </c>
      <c r="C19" t="s">
        <v>177</v>
      </c>
      <c r="D19" t="s">
        <v>337</v>
      </c>
      <c r="E19" t="s">
        <v>176</v>
      </c>
      <c r="F19">
        <v>23.61</v>
      </c>
      <c r="I19" t="s">
        <v>30</v>
      </c>
      <c r="J19">
        <v>4803</v>
      </c>
      <c r="K19" t="s">
        <v>177</v>
      </c>
      <c r="L19" t="s">
        <v>176</v>
      </c>
      <c r="M19">
        <v>4180.1499999999996</v>
      </c>
      <c r="N19">
        <v>23.71</v>
      </c>
    </row>
    <row r="20" spans="1:14" x14ac:dyDescent="0.25">
      <c r="A20" t="s">
        <v>31</v>
      </c>
      <c r="B20">
        <v>4814</v>
      </c>
      <c r="C20" t="s">
        <v>177</v>
      </c>
      <c r="D20" t="s">
        <v>337</v>
      </c>
      <c r="E20" t="s">
        <v>176</v>
      </c>
      <c r="F20">
        <v>24.69</v>
      </c>
      <c r="I20" t="s">
        <v>31</v>
      </c>
      <c r="J20">
        <v>4814</v>
      </c>
      <c r="K20" t="s">
        <v>177</v>
      </c>
      <c r="L20" t="s">
        <v>176</v>
      </c>
      <c r="M20">
        <v>4180.1499999999996</v>
      </c>
      <c r="N20">
        <v>24.58</v>
      </c>
    </row>
    <row r="21" spans="1:14" x14ac:dyDescent="0.25">
      <c r="A21" t="s">
        <v>32</v>
      </c>
      <c r="B21" t="s">
        <v>33</v>
      </c>
      <c r="C21" t="s">
        <v>177</v>
      </c>
      <c r="D21" t="s">
        <v>337</v>
      </c>
      <c r="E21" t="s">
        <v>176</v>
      </c>
      <c r="F21">
        <v>24.94</v>
      </c>
      <c r="I21" t="s">
        <v>32</v>
      </c>
      <c r="J21" t="s">
        <v>33</v>
      </c>
      <c r="K21" t="s">
        <v>177</v>
      </c>
      <c r="L21" t="s">
        <v>176</v>
      </c>
      <c r="M21">
        <v>4180.1499999999996</v>
      </c>
      <c r="N21">
        <v>24.88</v>
      </c>
    </row>
    <row r="22" spans="1:14" x14ac:dyDescent="0.25">
      <c r="A22" t="s">
        <v>34</v>
      </c>
      <c r="B22" t="s">
        <v>35</v>
      </c>
      <c r="C22" t="s">
        <v>177</v>
      </c>
      <c r="D22" t="s">
        <v>337</v>
      </c>
      <c r="E22" t="s">
        <v>176</v>
      </c>
      <c r="F22">
        <v>25.69</v>
      </c>
      <c r="I22" t="s">
        <v>34</v>
      </c>
      <c r="J22" t="s">
        <v>35</v>
      </c>
      <c r="K22" t="s">
        <v>177</v>
      </c>
      <c r="L22" t="s">
        <v>176</v>
      </c>
      <c r="M22">
        <v>4180.1499999999996</v>
      </c>
      <c r="N22">
        <v>25.71</v>
      </c>
    </row>
    <row r="23" spans="1:14" x14ac:dyDescent="0.25">
      <c r="A23" t="s">
        <v>36</v>
      </c>
      <c r="B23" t="s">
        <v>37</v>
      </c>
      <c r="C23" t="s">
        <v>177</v>
      </c>
      <c r="D23" t="s">
        <v>337</v>
      </c>
      <c r="E23" t="s">
        <v>176</v>
      </c>
      <c r="F23">
        <v>22.94</v>
      </c>
      <c r="I23" t="s">
        <v>36</v>
      </c>
      <c r="J23" t="s">
        <v>37</v>
      </c>
      <c r="K23" t="s">
        <v>177</v>
      </c>
      <c r="L23" t="s">
        <v>176</v>
      </c>
      <c r="M23">
        <v>4180.1499999999996</v>
      </c>
      <c r="N23">
        <v>23.16</v>
      </c>
    </row>
    <row r="24" spans="1:14" x14ac:dyDescent="0.25">
      <c r="A24" t="s">
        <v>38</v>
      </c>
      <c r="B24" t="s">
        <v>39</v>
      </c>
      <c r="C24" t="s">
        <v>177</v>
      </c>
      <c r="D24" t="s">
        <v>337</v>
      </c>
      <c r="E24" t="s">
        <v>176</v>
      </c>
      <c r="F24">
        <v>23.08</v>
      </c>
      <c r="I24" t="s">
        <v>38</v>
      </c>
      <c r="J24" t="s">
        <v>39</v>
      </c>
      <c r="K24" t="s">
        <v>177</v>
      </c>
      <c r="L24" t="s">
        <v>176</v>
      </c>
      <c r="M24">
        <v>4180.1499999999996</v>
      </c>
      <c r="N24">
        <v>23.12</v>
      </c>
    </row>
    <row r="25" spans="1:14" x14ac:dyDescent="0.25">
      <c r="A25" t="s">
        <v>40</v>
      </c>
      <c r="B25" t="s">
        <v>41</v>
      </c>
      <c r="C25" t="s">
        <v>177</v>
      </c>
      <c r="D25" t="s">
        <v>337</v>
      </c>
      <c r="E25" t="s">
        <v>176</v>
      </c>
      <c r="F25">
        <v>27.08</v>
      </c>
      <c r="I25" t="s">
        <v>40</v>
      </c>
      <c r="J25" t="s">
        <v>41</v>
      </c>
      <c r="K25" t="s">
        <v>177</v>
      </c>
      <c r="L25" t="s">
        <v>176</v>
      </c>
      <c r="M25">
        <v>4180.1499999999996</v>
      </c>
      <c r="N25">
        <v>26.73</v>
      </c>
    </row>
    <row r="26" spans="1:14" x14ac:dyDescent="0.25">
      <c r="A26" t="s">
        <v>42</v>
      </c>
      <c r="B26" t="s">
        <v>43</v>
      </c>
      <c r="C26" t="s">
        <v>177</v>
      </c>
      <c r="D26" t="s">
        <v>337</v>
      </c>
      <c r="E26" t="s">
        <v>176</v>
      </c>
      <c r="F26">
        <v>28.38</v>
      </c>
      <c r="I26" t="s">
        <v>42</v>
      </c>
      <c r="J26" t="s">
        <v>43</v>
      </c>
      <c r="K26" t="s">
        <v>177</v>
      </c>
      <c r="L26" t="s">
        <v>176</v>
      </c>
      <c r="M26">
        <v>4180.1499999999996</v>
      </c>
      <c r="N26">
        <v>28.31</v>
      </c>
    </row>
    <row r="27" spans="1:14" x14ac:dyDescent="0.25">
      <c r="A27" t="s">
        <v>44</v>
      </c>
      <c r="B27" t="s">
        <v>45</v>
      </c>
      <c r="C27" t="s">
        <v>177</v>
      </c>
      <c r="D27" t="s">
        <v>337</v>
      </c>
      <c r="E27" t="s">
        <v>176</v>
      </c>
      <c r="F27">
        <v>26.08</v>
      </c>
      <c r="I27" t="s">
        <v>44</v>
      </c>
      <c r="J27" t="s">
        <v>45</v>
      </c>
      <c r="K27" t="s">
        <v>177</v>
      </c>
      <c r="L27" t="s">
        <v>176</v>
      </c>
      <c r="M27">
        <v>4180.1499999999996</v>
      </c>
      <c r="N27">
        <v>25.91</v>
      </c>
    </row>
    <row r="28" spans="1:14" x14ac:dyDescent="0.25">
      <c r="A28" t="s">
        <v>46</v>
      </c>
      <c r="B28" t="s">
        <v>47</v>
      </c>
      <c r="C28" t="s">
        <v>177</v>
      </c>
      <c r="D28" t="s">
        <v>337</v>
      </c>
      <c r="E28" t="s">
        <v>176</v>
      </c>
      <c r="F28">
        <v>28.25</v>
      </c>
      <c r="I28" t="s">
        <v>46</v>
      </c>
      <c r="J28" t="s">
        <v>47</v>
      </c>
      <c r="K28" t="s">
        <v>177</v>
      </c>
      <c r="L28" t="s">
        <v>176</v>
      </c>
      <c r="M28">
        <v>4180.1499999999996</v>
      </c>
      <c r="N28">
        <v>28.5</v>
      </c>
    </row>
    <row r="29" spans="1:14" x14ac:dyDescent="0.25">
      <c r="A29" t="s">
        <v>48</v>
      </c>
      <c r="B29" t="s">
        <v>49</v>
      </c>
      <c r="C29" t="s">
        <v>177</v>
      </c>
      <c r="D29" t="s">
        <v>337</v>
      </c>
      <c r="E29" t="s">
        <v>176</v>
      </c>
      <c r="F29">
        <v>24.5</v>
      </c>
      <c r="I29" t="s">
        <v>48</v>
      </c>
      <c r="J29" t="s">
        <v>49</v>
      </c>
      <c r="K29" t="s">
        <v>177</v>
      </c>
      <c r="L29" t="s">
        <v>176</v>
      </c>
      <c r="M29">
        <v>4180.1499999999996</v>
      </c>
      <c r="N29">
        <v>24.52</v>
      </c>
    </row>
    <row r="30" spans="1:14" x14ac:dyDescent="0.25">
      <c r="A30" t="s">
        <v>50</v>
      </c>
      <c r="B30" t="s">
        <v>51</v>
      </c>
      <c r="C30" t="s">
        <v>177</v>
      </c>
      <c r="D30" t="s">
        <v>337</v>
      </c>
      <c r="E30" t="s">
        <v>176</v>
      </c>
      <c r="F30">
        <v>23.68</v>
      </c>
      <c r="I30" t="s">
        <v>50</v>
      </c>
      <c r="J30" t="s">
        <v>51</v>
      </c>
      <c r="K30" t="s">
        <v>177</v>
      </c>
      <c r="L30" t="s">
        <v>176</v>
      </c>
      <c r="M30">
        <v>4180.1499999999996</v>
      </c>
      <c r="N30">
        <v>23.73</v>
      </c>
    </row>
    <row r="31" spans="1:14" x14ac:dyDescent="0.25">
      <c r="A31" t="s">
        <v>52</v>
      </c>
      <c r="B31" t="s">
        <v>53</v>
      </c>
      <c r="C31" t="s">
        <v>177</v>
      </c>
      <c r="D31" t="s">
        <v>337</v>
      </c>
      <c r="E31" t="s">
        <v>176</v>
      </c>
      <c r="F31">
        <v>26.96</v>
      </c>
      <c r="I31" t="s">
        <v>52</v>
      </c>
      <c r="J31" t="s">
        <v>53</v>
      </c>
      <c r="K31" t="s">
        <v>177</v>
      </c>
      <c r="L31" t="s">
        <v>176</v>
      </c>
      <c r="M31">
        <v>4180.1499999999996</v>
      </c>
      <c r="N31">
        <v>27.45</v>
      </c>
    </row>
    <row r="32" spans="1:14" x14ac:dyDescent="0.25">
      <c r="A32" t="s">
        <v>54</v>
      </c>
      <c r="B32" t="s">
        <v>55</v>
      </c>
      <c r="C32" t="s">
        <v>177</v>
      </c>
      <c r="D32" t="s">
        <v>337</v>
      </c>
      <c r="E32" t="s">
        <v>176</v>
      </c>
      <c r="F32">
        <v>25.36</v>
      </c>
      <c r="I32" t="s">
        <v>54</v>
      </c>
      <c r="J32" t="s">
        <v>55</v>
      </c>
      <c r="K32" t="s">
        <v>177</v>
      </c>
      <c r="L32" t="s">
        <v>176</v>
      </c>
      <c r="M32">
        <v>4180.1499999999996</v>
      </c>
      <c r="N32">
        <v>25.24</v>
      </c>
    </row>
    <row r="33" spans="1:14" x14ac:dyDescent="0.25">
      <c r="A33" t="s">
        <v>56</v>
      </c>
      <c r="B33" t="s">
        <v>57</v>
      </c>
      <c r="C33" t="s">
        <v>177</v>
      </c>
      <c r="D33" t="s">
        <v>337</v>
      </c>
      <c r="E33" t="s">
        <v>176</v>
      </c>
      <c r="F33">
        <v>24.41</v>
      </c>
      <c r="I33" t="s">
        <v>56</v>
      </c>
      <c r="J33" t="s">
        <v>57</v>
      </c>
      <c r="K33" t="s">
        <v>177</v>
      </c>
      <c r="L33" t="s">
        <v>176</v>
      </c>
      <c r="M33">
        <v>4180.1499999999996</v>
      </c>
      <c r="N33">
        <v>24.52</v>
      </c>
    </row>
    <row r="34" spans="1:14" x14ac:dyDescent="0.25">
      <c r="A34" t="s">
        <v>58</v>
      </c>
      <c r="B34" t="s">
        <v>59</v>
      </c>
      <c r="C34" t="s">
        <v>177</v>
      </c>
      <c r="D34" t="s">
        <v>337</v>
      </c>
      <c r="E34" t="s">
        <v>176</v>
      </c>
      <c r="F34">
        <v>22.35</v>
      </c>
      <c r="I34" t="s">
        <v>58</v>
      </c>
      <c r="J34" t="s">
        <v>59</v>
      </c>
      <c r="K34" t="s">
        <v>177</v>
      </c>
      <c r="L34" t="s">
        <v>176</v>
      </c>
      <c r="M34">
        <v>4180.1499999999996</v>
      </c>
      <c r="N34">
        <v>22.41</v>
      </c>
    </row>
    <row r="35" spans="1:14" x14ac:dyDescent="0.25">
      <c r="A35" t="s">
        <v>60</v>
      </c>
      <c r="B35" t="s">
        <v>61</v>
      </c>
      <c r="C35" t="s">
        <v>177</v>
      </c>
      <c r="D35" t="s">
        <v>337</v>
      </c>
      <c r="E35" t="s">
        <v>176</v>
      </c>
      <c r="F35">
        <v>32.64</v>
      </c>
      <c r="I35" t="s">
        <v>60</v>
      </c>
      <c r="J35" t="s">
        <v>61</v>
      </c>
      <c r="K35" t="s">
        <v>177</v>
      </c>
      <c r="L35" t="s">
        <v>176</v>
      </c>
      <c r="M35">
        <v>4180.1499999999996</v>
      </c>
      <c r="N35">
        <v>32.049999999999997</v>
      </c>
    </row>
    <row r="36" spans="1:14" x14ac:dyDescent="0.25">
      <c r="A36" t="s">
        <v>62</v>
      </c>
      <c r="B36" t="s">
        <v>63</v>
      </c>
      <c r="C36" t="s">
        <v>177</v>
      </c>
      <c r="D36" t="s">
        <v>337</v>
      </c>
      <c r="E36" t="s">
        <v>176</v>
      </c>
      <c r="F36">
        <v>25.21</v>
      </c>
      <c r="I36" t="s">
        <v>62</v>
      </c>
      <c r="J36" t="s">
        <v>63</v>
      </c>
      <c r="K36" t="s">
        <v>177</v>
      </c>
      <c r="L36" t="s">
        <v>176</v>
      </c>
      <c r="M36">
        <v>4180.1499999999996</v>
      </c>
      <c r="N36">
        <v>25.54</v>
      </c>
    </row>
    <row r="37" spans="1:14" x14ac:dyDescent="0.25">
      <c r="A37" t="s">
        <v>64</v>
      </c>
      <c r="B37" t="s">
        <v>65</v>
      </c>
      <c r="C37" t="s">
        <v>177</v>
      </c>
      <c r="D37" t="s">
        <v>337</v>
      </c>
      <c r="E37" t="s">
        <v>176</v>
      </c>
      <c r="F37">
        <v>24.99</v>
      </c>
      <c r="I37" t="s">
        <v>64</v>
      </c>
      <c r="J37" t="s">
        <v>65</v>
      </c>
      <c r="K37" t="s">
        <v>177</v>
      </c>
      <c r="L37" t="s">
        <v>176</v>
      </c>
      <c r="M37">
        <v>4180.1499999999996</v>
      </c>
      <c r="N37">
        <v>24.95</v>
      </c>
    </row>
    <row r="38" spans="1:14" x14ac:dyDescent="0.25">
      <c r="A38" t="s">
        <v>66</v>
      </c>
      <c r="B38" t="s">
        <v>67</v>
      </c>
      <c r="C38" t="s">
        <v>177</v>
      </c>
      <c r="D38" t="s">
        <v>337</v>
      </c>
      <c r="E38" t="s">
        <v>176</v>
      </c>
      <c r="F38">
        <v>24.55</v>
      </c>
      <c r="I38" t="s">
        <v>66</v>
      </c>
      <c r="J38" t="s">
        <v>67</v>
      </c>
      <c r="K38" t="s">
        <v>177</v>
      </c>
      <c r="L38" t="s">
        <v>176</v>
      </c>
      <c r="M38">
        <v>4180.1499999999996</v>
      </c>
      <c r="N38">
        <v>24.25</v>
      </c>
    </row>
    <row r="39" spans="1:14" x14ac:dyDescent="0.25">
      <c r="A39" t="s">
        <v>68</v>
      </c>
      <c r="B39" t="s">
        <v>69</v>
      </c>
      <c r="C39" t="s">
        <v>177</v>
      </c>
      <c r="D39" t="s">
        <v>337</v>
      </c>
      <c r="E39" t="s">
        <v>176</v>
      </c>
      <c r="F39">
        <v>33.5</v>
      </c>
      <c r="I39" t="s">
        <v>68</v>
      </c>
      <c r="J39" t="s">
        <v>69</v>
      </c>
      <c r="K39" t="s">
        <v>177</v>
      </c>
      <c r="L39" t="s">
        <v>176</v>
      </c>
      <c r="M39">
        <v>4180.1499999999996</v>
      </c>
      <c r="N39">
        <v>32.549999999999997</v>
      </c>
    </row>
    <row r="40" spans="1:14" x14ac:dyDescent="0.25">
      <c r="A40" t="s">
        <v>70</v>
      </c>
      <c r="B40" t="s">
        <v>71</v>
      </c>
      <c r="C40" t="s">
        <v>177</v>
      </c>
      <c r="D40" t="s">
        <v>337</v>
      </c>
      <c r="E40" t="s">
        <v>176</v>
      </c>
      <c r="F40">
        <v>25.13</v>
      </c>
      <c r="I40" t="s">
        <v>70</v>
      </c>
      <c r="J40" t="s">
        <v>71</v>
      </c>
      <c r="K40" t="s">
        <v>177</v>
      </c>
      <c r="L40" t="s">
        <v>176</v>
      </c>
      <c r="M40">
        <v>4180.1499999999996</v>
      </c>
      <c r="N40">
        <v>25.65</v>
      </c>
    </row>
    <row r="41" spans="1:14" x14ac:dyDescent="0.25">
      <c r="A41" t="s">
        <v>72</v>
      </c>
      <c r="B41" t="s">
        <v>73</v>
      </c>
      <c r="C41" t="s">
        <v>177</v>
      </c>
      <c r="D41" t="s">
        <v>337</v>
      </c>
      <c r="E41" t="s">
        <v>176</v>
      </c>
      <c r="F41">
        <v>24.31</v>
      </c>
      <c r="I41" t="s">
        <v>72</v>
      </c>
      <c r="J41" t="s">
        <v>73</v>
      </c>
      <c r="K41" t="s">
        <v>177</v>
      </c>
      <c r="L41" t="s">
        <v>176</v>
      </c>
      <c r="M41">
        <v>4180.1499999999996</v>
      </c>
      <c r="N41">
        <v>24.51</v>
      </c>
    </row>
    <row r="42" spans="1:14" x14ac:dyDescent="0.25">
      <c r="A42" t="s">
        <v>74</v>
      </c>
      <c r="B42" t="s">
        <v>75</v>
      </c>
      <c r="C42" t="s">
        <v>177</v>
      </c>
      <c r="D42" t="s">
        <v>337</v>
      </c>
      <c r="E42" t="s">
        <v>176</v>
      </c>
      <c r="F42">
        <v>23.27</v>
      </c>
      <c r="I42" t="s">
        <v>74</v>
      </c>
      <c r="J42" t="s">
        <v>75</v>
      </c>
      <c r="K42" t="s">
        <v>177</v>
      </c>
      <c r="L42" t="s">
        <v>176</v>
      </c>
      <c r="M42">
        <v>4180.1499999999996</v>
      </c>
      <c r="N42">
        <v>23.6</v>
      </c>
    </row>
    <row r="43" spans="1:14" x14ac:dyDescent="0.25">
      <c r="A43" t="s">
        <v>76</v>
      </c>
      <c r="B43" t="s">
        <v>77</v>
      </c>
      <c r="C43" t="s">
        <v>177</v>
      </c>
      <c r="D43" t="s">
        <v>337</v>
      </c>
      <c r="E43" t="s">
        <v>176</v>
      </c>
      <c r="F43">
        <v>25.66</v>
      </c>
      <c r="I43" t="s">
        <v>76</v>
      </c>
      <c r="J43" t="s">
        <v>77</v>
      </c>
      <c r="K43" t="s">
        <v>177</v>
      </c>
      <c r="L43" t="s">
        <v>176</v>
      </c>
      <c r="M43">
        <v>4180.1499999999996</v>
      </c>
      <c r="N43">
        <v>26.09</v>
      </c>
    </row>
    <row r="44" spans="1:14" x14ac:dyDescent="0.25">
      <c r="A44" t="s">
        <v>78</v>
      </c>
      <c r="B44" t="s">
        <v>79</v>
      </c>
      <c r="C44" t="s">
        <v>177</v>
      </c>
      <c r="D44" t="s">
        <v>337</v>
      </c>
      <c r="E44" t="s">
        <v>176</v>
      </c>
      <c r="F44">
        <v>26.62</v>
      </c>
      <c r="I44" t="s">
        <v>78</v>
      </c>
      <c r="J44" t="s">
        <v>79</v>
      </c>
      <c r="K44" t="s">
        <v>177</v>
      </c>
      <c r="L44" t="s">
        <v>176</v>
      </c>
      <c r="M44">
        <v>4180.1499999999996</v>
      </c>
      <c r="N44">
        <v>26.89</v>
      </c>
    </row>
    <row r="45" spans="1:14" x14ac:dyDescent="0.25">
      <c r="A45" t="s">
        <v>80</v>
      </c>
      <c r="B45" t="s">
        <v>81</v>
      </c>
      <c r="C45" t="s">
        <v>177</v>
      </c>
      <c r="D45" t="s">
        <v>337</v>
      </c>
      <c r="E45" t="s">
        <v>176</v>
      </c>
      <c r="F45">
        <v>25.77</v>
      </c>
      <c r="I45" t="s">
        <v>80</v>
      </c>
      <c r="J45" t="s">
        <v>81</v>
      </c>
      <c r="K45" t="s">
        <v>177</v>
      </c>
      <c r="L45" t="s">
        <v>176</v>
      </c>
      <c r="M45">
        <v>4180.1499999999996</v>
      </c>
      <c r="N45">
        <v>25.7</v>
      </c>
    </row>
    <row r="46" spans="1:14" x14ac:dyDescent="0.25">
      <c r="A46" t="s">
        <v>82</v>
      </c>
      <c r="B46" t="s">
        <v>83</v>
      </c>
      <c r="C46" t="s">
        <v>177</v>
      </c>
      <c r="D46" t="s">
        <v>337</v>
      </c>
      <c r="E46" t="s">
        <v>176</v>
      </c>
      <c r="F46">
        <v>24.86</v>
      </c>
      <c r="I46" t="s">
        <v>82</v>
      </c>
      <c r="J46" t="s">
        <v>83</v>
      </c>
      <c r="K46" t="s">
        <v>177</v>
      </c>
      <c r="L46" t="s">
        <v>176</v>
      </c>
      <c r="M46">
        <v>4180.1499999999996</v>
      </c>
      <c r="N46">
        <v>24.98</v>
      </c>
    </row>
    <row r="47" spans="1:14" x14ac:dyDescent="0.25">
      <c r="A47" t="s">
        <v>84</v>
      </c>
      <c r="B47" t="s">
        <v>85</v>
      </c>
      <c r="C47" t="s">
        <v>177</v>
      </c>
      <c r="D47" t="s">
        <v>337</v>
      </c>
      <c r="E47" t="s">
        <v>176</v>
      </c>
      <c r="F47">
        <v>24.29</v>
      </c>
      <c r="I47" t="s">
        <v>84</v>
      </c>
      <c r="J47" t="s">
        <v>85</v>
      </c>
      <c r="K47" t="s">
        <v>177</v>
      </c>
      <c r="L47" t="s">
        <v>176</v>
      </c>
      <c r="M47">
        <v>4180.1499999999996</v>
      </c>
      <c r="N47">
        <v>24.33</v>
      </c>
    </row>
    <row r="48" spans="1:14" x14ac:dyDescent="0.25">
      <c r="A48" t="s">
        <v>86</v>
      </c>
      <c r="B48" t="s">
        <v>87</v>
      </c>
      <c r="C48" t="s">
        <v>177</v>
      </c>
      <c r="D48" t="s">
        <v>337</v>
      </c>
      <c r="E48" t="s">
        <v>176</v>
      </c>
      <c r="F48">
        <v>24.37</v>
      </c>
      <c r="I48" t="s">
        <v>86</v>
      </c>
      <c r="J48" t="s">
        <v>87</v>
      </c>
      <c r="K48" t="s">
        <v>177</v>
      </c>
      <c r="L48" t="s">
        <v>176</v>
      </c>
      <c r="M48">
        <v>4180.1499999999996</v>
      </c>
      <c r="N48">
        <v>24.75</v>
      </c>
    </row>
    <row r="49" spans="1:14" x14ac:dyDescent="0.25">
      <c r="A49" t="s">
        <v>88</v>
      </c>
      <c r="B49" t="s">
        <v>89</v>
      </c>
      <c r="C49" t="s">
        <v>177</v>
      </c>
      <c r="D49" t="s">
        <v>337</v>
      </c>
      <c r="E49" t="s">
        <v>176</v>
      </c>
      <c r="F49">
        <v>27.25</v>
      </c>
      <c r="I49" t="s">
        <v>88</v>
      </c>
      <c r="J49" t="s">
        <v>89</v>
      </c>
      <c r="K49" t="s">
        <v>177</v>
      </c>
      <c r="L49" t="s">
        <v>176</v>
      </c>
      <c r="M49">
        <v>4180.1499999999996</v>
      </c>
      <c r="N49">
        <v>27.54</v>
      </c>
    </row>
    <row r="50" spans="1:14" x14ac:dyDescent="0.25">
      <c r="A50" t="s">
        <v>90</v>
      </c>
      <c r="B50" t="s">
        <v>91</v>
      </c>
      <c r="C50" t="s">
        <v>177</v>
      </c>
      <c r="D50" t="s">
        <v>337</v>
      </c>
      <c r="E50" t="s">
        <v>176</v>
      </c>
      <c r="F50">
        <v>23.69</v>
      </c>
      <c r="I50" t="s">
        <v>90</v>
      </c>
      <c r="J50" t="s">
        <v>91</v>
      </c>
      <c r="K50" t="s">
        <v>177</v>
      </c>
      <c r="L50" t="s">
        <v>176</v>
      </c>
      <c r="M50">
        <v>4180.1499999999996</v>
      </c>
      <c r="N50">
        <v>23.58</v>
      </c>
    </row>
    <row r="51" spans="1:14" x14ac:dyDescent="0.25">
      <c r="A51" t="s">
        <v>92</v>
      </c>
      <c r="B51" t="s">
        <v>93</v>
      </c>
      <c r="C51" t="s">
        <v>177</v>
      </c>
      <c r="D51" t="s">
        <v>337</v>
      </c>
      <c r="E51" t="s">
        <v>176</v>
      </c>
      <c r="F51">
        <v>25.9</v>
      </c>
      <c r="I51" t="s">
        <v>92</v>
      </c>
      <c r="J51" t="s">
        <v>93</v>
      </c>
      <c r="K51" t="s">
        <v>177</v>
      </c>
      <c r="L51" t="s">
        <v>176</v>
      </c>
      <c r="M51">
        <v>4180.1499999999996</v>
      </c>
      <c r="N51">
        <v>25.53</v>
      </c>
    </row>
    <row r="52" spans="1:14" x14ac:dyDescent="0.25">
      <c r="A52" t="s">
        <v>94</v>
      </c>
      <c r="B52" t="s">
        <v>95</v>
      </c>
      <c r="C52" t="s">
        <v>177</v>
      </c>
      <c r="D52" t="s">
        <v>337</v>
      </c>
      <c r="E52" t="s">
        <v>176</v>
      </c>
      <c r="F52">
        <v>22.94</v>
      </c>
      <c r="I52" t="s">
        <v>94</v>
      </c>
      <c r="J52" t="s">
        <v>95</v>
      </c>
      <c r="K52" t="s">
        <v>177</v>
      </c>
      <c r="L52" t="s">
        <v>176</v>
      </c>
      <c r="M52">
        <v>4180.1499999999996</v>
      </c>
      <c r="N52">
        <v>24.24</v>
      </c>
    </row>
    <row r="53" spans="1:14" x14ac:dyDescent="0.25">
      <c r="A53" t="s">
        <v>96</v>
      </c>
      <c r="B53" t="s">
        <v>97</v>
      </c>
      <c r="C53" t="s">
        <v>177</v>
      </c>
      <c r="D53" t="s">
        <v>337</v>
      </c>
      <c r="E53" t="s">
        <v>176</v>
      </c>
      <c r="F53">
        <v>22.9</v>
      </c>
      <c r="I53" t="s">
        <v>96</v>
      </c>
      <c r="J53" t="s">
        <v>97</v>
      </c>
      <c r="K53" t="s">
        <v>177</v>
      </c>
      <c r="L53" t="s">
        <v>176</v>
      </c>
      <c r="M53">
        <v>4180.1499999999996</v>
      </c>
      <c r="N53">
        <v>22.98</v>
      </c>
    </row>
    <row r="54" spans="1:14" x14ac:dyDescent="0.25">
      <c r="A54" t="s">
        <v>98</v>
      </c>
      <c r="B54" t="s">
        <v>99</v>
      </c>
      <c r="C54" t="s">
        <v>177</v>
      </c>
      <c r="D54" t="s">
        <v>337</v>
      </c>
      <c r="E54" t="s">
        <v>176</v>
      </c>
      <c r="F54">
        <v>24.58</v>
      </c>
      <c r="I54" t="s">
        <v>98</v>
      </c>
      <c r="J54" t="s">
        <v>99</v>
      </c>
      <c r="K54" t="s">
        <v>177</v>
      </c>
      <c r="L54" t="s">
        <v>176</v>
      </c>
      <c r="M54">
        <v>4180.1499999999996</v>
      </c>
      <c r="N54">
        <v>24.57</v>
      </c>
    </row>
    <row r="55" spans="1:14" x14ac:dyDescent="0.25">
      <c r="A55" t="s">
        <v>100</v>
      </c>
      <c r="B55" t="s">
        <v>101</v>
      </c>
      <c r="C55" t="s">
        <v>177</v>
      </c>
      <c r="D55" t="s">
        <v>337</v>
      </c>
      <c r="E55" t="s">
        <v>176</v>
      </c>
      <c r="F55">
        <v>24.6</v>
      </c>
      <c r="I55" t="s">
        <v>100</v>
      </c>
      <c r="J55" t="s">
        <v>101</v>
      </c>
      <c r="K55" t="s">
        <v>177</v>
      </c>
      <c r="L55" t="s">
        <v>176</v>
      </c>
      <c r="M55">
        <v>4180.1499999999996</v>
      </c>
      <c r="N55">
        <v>24.95</v>
      </c>
    </row>
    <row r="56" spans="1:14" x14ac:dyDescent="0.25">
      <c r="A56" t="s">
        <v>102</v>
      </c>
      <c r="B56" t="s">
        <v>103</v>
      </c>
      <c r="C56" t="s">
        <v>177</v>
      </c>
      <c r="D56" t="s">
        <v>337</v>
      </c>
      <c r="E56" t="s">
        <v>176</v>
      </c>
      <c r="F56">
        <v>23.96</v>
      </c>
      <c r="I56" t="s">
        <v>102</v>
      </c>
      <c r="J56" t="s">
        <v>103</v>
      </c>
      <c r="K56" t="s">
        <v>177</v>
      </c>
      <c r="L56" t="s">
        <v>176</v>
      </c>
      <c r="M56">
        <v>4180.1499999999996</v>
      </c>
      <c r="N56">
        <v>24.16</v>
      </c>
    </row>
    <row r="57" spans="1:14" x14ac:dyDescent="0.25">
      <c r="A57" t="s">
        <v>104</v>
      </c>
      <c r="B57" t="s">
        <v>105</v>
      </c>
      <c r="C57" t="s">
        <v>177</v>
      </c>
      <c r="D57" t="s">
        <v>337</v>
      </c>
      <c r="E57" t="s">
        <v>176</v>
      </c>
      <c r="F57">
        <v>25.7</v>
      </c>
      <c r="I57" t="s">
        <v>104</v>
      </c>
      <c r="J57" t="s">
        <v>105</v>
      </c>
      <c r="K57" t="s">
        <v>177</v>
      </c>
      <c r="L57" t="s">
        <v>176</v>
      </c>
      <c r="M57">
        <v>4180.1499999999996</v>
      </c>
      <c r="N57">
        <v>25.93</v>
      </c>
    </row>
    <row r="58" spans="1:14" x14ac:dyDescent="0.25">
      <c r="A58" t="s">
        <v>106</v>
      </c>
      <c r="B58" t="s">
        <v>107</v>
      </c>
      <c r="C58" t="s">
        <v>177</v>
      </c>
      <c r="D58" t="s">
        <v>337</v>
      </c>
      <c r="E58" t="s">
        <v>176</v>
      </c>
      <c r="F58">
        <v>23.01</v>
      </c>
      <c r="I58" t="s">
        <v>106</v>
      </c>
      <c r="J58" t="s">
        <v>107</v>
      </c>
      <c r="K58" t="s">
        <v>177</v>
      </c>
      <c r="L58" t="s">
        <v>176</v>
      </c>
      <c r="M58">
        <v>4180.1499999999996</v>
      </c>
      <c r="N58">
        <v>23.68</v>
      </c>
    </row>
    <row r="59" spans="1:14" x14ac:dyDescent="0.25">
      <c r="A59" t="s">
        <v>108</v>
      </c>
      <c r="B59" t="s">
        <v>109</v>
      </c>
      <c r="C59" t="s">
        <v>177</v>
      </c>
      <c r="D59" t="s">
        <v>337</v>
      </c>
      <c r="E59" t="s">
        <v>176</v>
      </c>
      <c r="F59">
        <v>23.97</v>
      </c>
      <c r="I59" t="s">
        <v>108</v>
      </c>
      <c r="J59" t="s">
        <v>109</v>
      </c>
      <c r="K59" t="s">
        <v>177</v>
      </c>
      <c r="L59" t="s">
        <v>176</v>
      </c>
      <c r="M59">
        <v>4180.1499999999996</v>
      </c>
      <c r="N59">
        <v>24.38</v>
      </c>
    </row>
    <row r="60" spans="1:14" x14ac:dyDescent="0.25">
      <c r="A60" t="s">
        <v>110</v>
      </c>
      <c r="B60" t="s">
        <v>111</v>
      </c>
      <c r="C60" t="s">
        <v>177</v>
      </c>
      <c r="D60" t="s">
        <v>337</v>
      </c>
      <c r="E60" t="s">
        <v>176</v>
      </c>
      <c r="F60">
        <v>25.79</v>
      </c>
      <c r="I60" t="s">
        <v>110</v>
      </c>
      <c r="J60" t="s">
        <v>111</v>
      </c>
      <c r="K60" t="s">
        <v>177</v>
      </c>
      <c r="L60" t="s">
        <v>176</v>
      </c>
      <c r="M60">
        <v>4180.1499999999996</v>
      </c>
      <c r="N60">
        <v>25.85</v>
      </c>
    </row>
    <row r="61" spans="1:14" x14ac:dyDescent="0.25">
      <c r="A61" t="s">
        <v>112</v>
      </c>
      <c r="B61" t="s">
        <v>113</v>
      </c>
      <c r="C61" t="s">
        <v>177</v>
      </c>
      <c r="D61" t="s">
        <v>337</v>
      </c>
      <c r="E61" t="s">
        <v>176</v>
      </c>
      <c r="F61">
        <v>24.2</v>
      </c>
      <c r="I61" t="s">
        <v>112</v>
      </c>
      <c r="J61" t="s">
        <v>113</v>
      </c>
      <c r="K61" t="s">
        <v>177</v>
      </c>
      <c r="L61" t="s">
        <v>176</v>
      </c>
      <c r="M61">
        <v>4180.1499999999996</v>
      </c>
      <c r="N61">
        <v>24.51</v>
      </c>
    </row>
    <row r="62" spans="1:14" x14ac:dyDescent="0.25">
      <c r="A62" t="s">
        <v>114</v>
      </c>
      <c r="B62" t="s">
        <v>115</v>
      </c>
      <c r="C62" t="s">
        <v>177</v>
      </c>
      <c r="D62" t="s">
        <v>337</v>
      </c>
      <c r="E62" t="s">
        <v>176</v>
      </c>
      <c r="F62">
        <v>23.22</v>
      </c>
      <c r="I62" t="s">
        <v>114</v>
      </c>
      <c r="J62" t="s">
        <v>115</v>
      </c>
      <c r="K62" t="s">
        <v>177</v>
      </c>
      <c r="L62" t="s">
        <v>176</v>
      </c>
      <c r="M62">
        <v>4180.1499999999996</v>
      </c>
      <c r="N62">
        <v>23.25</v>
      </c>
    </row>
    <row r="63" spans="1:14" x14ac:dyDescent="0.25">
      <c r="A63" t="s">
        <v>116</v>
      </c>
      <c r="B63" t="s">
        <v>117</v>
      </c>
      <c r="C63" t="s">
        <v>177</v>
      </c>
      <c r="D63" t="s">
        <v>337</v>
      </c>
      <c r="E63" t="s">
        <v>176</v>
      </c>
      <c r="F63">
        <v>23.05</v>
      </c>
      <c r="I63" t="s">
        <v>116</v>
      </c>
      <c r="J63" t="s">
        <v>117</v>
      </c>
      <c r="K63" t="s">
        <v>177</v>
      </c>
      <c r="L63" t="s">
        <v>176</v>
      </c>
      <c r="M63">
        <v>4180.1499999999996</v>
      </c>
      <c r="N63">
        <v>23.51</v>
      </c>
    </row>
    <row r="64" spans="1:14" x14ac:dyDescent="0.25">
      <c r="A64" t="s">
        <v>118</v>
      </c>
      <c r="B64" t="s">
        <v>119</v>
      </c>
      <c r="C64" t="s">
        <v>177</v>
      </c>
      <c r="D64" t="s">
        <v>337</v>
      </c>
      <c r="E64" t="s">
        <v>176</v>
      </c>
      <c r="F64">
        <v>23.09</v>
      </c>
      <c r="I64" t="s">
        <v>118</v>
      </c>
      <c r="J64" t="s">
        <v>119</v>
      </c>
      <c r="K64" t="s">
        <v>177</v>
      </c>
      <c r="L64" t="s">
        <v>176</v>
      </c>
      <c r="M64">
        <v>4180.1499999999996</v>
      </c>
      <c r="N64">
        <v>24.38</v>
      </c>
    </row>
    <row r="65" spans="1:14" x14ac:dyDescent="0.25">
      <c r="A65" t="s">
        <v>120</v>
      </c>
      <c r="B65" t="s">
        <v>121</v>
      </c>
      <c r="C65" t="s">
        <v>177</v>
      </c>
      <c r="D65" t="s">
        <v>337</v>
      </c>
      <c r="E65" t="s">
        <v>176</v>
      </c>
      <c r="F65">
        <v>24.26</v>
      </c>
      <c r="I65" t="s">
        <v>120</v>
      </c>
      <c r="J65" t="s">
        <v>121</v>
      </c>
      <c r="K65" t="s">
        <v>177</v>
      </c>
      <c r="L65" t="s">
        <v>176</v>
      </c>
      <c r="M65">
        <v>4180.1499999999996</v>
      </c>
      <c r="N65" t="s">
        <v>14</v>
      </c>
    </row>
    <row r="66" spans="1:14" x14ac:dyDescent="0.25">
      <c r="A66" t="s">
        <v>122</v>
      </c>
      <c r="B66" t="s">
        <v>123</v>
      </c>
      <c r="C66" t="s">
        <v>177</v>
      </c>
      <c r="D66" t="s">
        <v>337</v>
      </c>
      <c r="E66" t="s">
        <v>176</v>
      </c>
      <c r="F66">
        <v>24.9</v>
      </c>
      <c r="I66" t="s">
        <v>122</v>
      </c>
      <c r="J66" t="s">
        <v>123</v>
      </c>
      <c r="K66" t="s">
        <v>177</v>
      </c>
      <c r="L66" t="s">
        <v>176</v>
      </c>
      <c r="M66">
        <v>4180.1499999999996</v>
      </c>
      <c r="N66">
        <v>25.43</v>
      </c>
    </row>
    <row r="67" spans="1:14" x14ac:dyDescent="0.25">
      <c r="A67" t="s">
        <v>124</v>
      </c>
      <c r="B67" t="s">
        <v>125</v>
      </c>
      <c r="C67" t="s">
        <v>177</v>
      </c>
      <c r="D67" t="s">
        <v>337</v>
      </c>
      <c r="E67" t="s">
        <v>176</v>
      </c>
      <c r="F67">
        <v>23.5</v>
      </c>
      <c r="I67" t="s">
        <v>124</v>
      </c>
      <c r="J67" t="s">
        <v>125</v>
      </c>
      <c r="K67" t="s">
        <v>177</v>
      </c>
      <c r="L67" t="s">
        <v>176</v>
      </c>
      <c r="M67">
        <v>4180.1499999999996</v>
      </c>
      <c r="N67">
        <v>23.78</v>
      </c>
    </row>
    <row r="68" spans="1:14" x14ac:dyDescent="0.25">
      <c r="A68" t="s">
        <v>126</v>
      </c>
      <c r="B68">
        <v>4113</v>
      </c>
      <c r="C68" t="s">
        <v>177</v>
      </c>
      <c r="D68" t="s">
        <v>337</v>
      </c>
      <c r="E68" t="s">
        <v>176</v>
      </c>
      <c r="F68">
        <v>24.18</v>
      </c>
      <c r="I68" t="s">
        <v>126</v>
      </c>
      <c r="J68">
        <v>4113</v>
      </c>
      <c r="K68" t="s">
        <v>177</v>
      </c>
      <c r="L68" t="s">
        <v>176</v>
      </c>
      <c r="M68">
        <v>4180.1499999999996</v>
      </c>
      <c r="N68">
        <v>25</v>
      </c>
    </row>
    <row r="69" spans="1:14" x14ac:dyDescent="0.25">
      <c r="A69" t="s">
        <v>127</v>
      </c>
      <c r="B69">
        <v>4133</v>
      </c>
      <c r="C69" t="s">
        <v>177</v>
      </c>
      <c r="D69" t="s">
        <v>337</v>
      </c>
      <c r="E69" t="s">
        <v>176</v>
      </c>
      <c r="F69">
        <v>24.16</v>
      </c>
      <c r="I69" t="s">
        <v>127</v>
      </c>
      <c r="J69">
        <v>4133</v>
      </c>
      <c r="K69" t="s">
        <v>177</v>
      </c>
      <c r="L69" t="s">
        <v>176</v>
      </c>
      <c r="M69">
        <v>4180.1499999999996</v>
      </c>
      <c r="N69">
        <v>24.22</v>
      </c>
    </row>
    <row r="70" spans="1:14" x14ac:dyDescent="0.25">
      <c r="A70" t="s">
        <v>128</v>
      </c>
      <c r="B70">
        <v>4137</v>
      </c>
      <c r="C70" t="s">
        <v>177</v>
      </c>
      <c r="D70" t="s">
        <v>337</v>
      </c>
      <c r="E70" t="s">
        <v>176</v>
      </c>
      <c r="F70">
        <v>23.93</v>
      </c>
      <c r="I70" t="s">
        <v>128</v>
      </c>
      <c r="J70">
        <v>4137</v>
      </c>
      <c r="K70" t="s">
        <v>177</v>
      </c>
      <c r="L70" t="s">
        <v>176</v>
      </c>
      <c r="M70">
        <v>4180.1499999999996</v>
      </c>
      <c r="N70">
        <v>23.98</v>
      </c>
    </row>
    <row r="71" spans="1:14" x14ac:dyDescent="0.25">
      <c r="A71" t="s">
        <v>129</v>
      </c>
      <c r="B71">
        <v>4162</v>
      </c>
      <c r="C71" t="s">
        <v>177</v>
      </c>
      <c r="D71" t="s">
        <v>337</v>
      </c>
      <c r="E71" t="s">
        <v>176</v>
      </c>
      <c r="F71">
        <v>27.72</v>
      </c>
      <c r="I71" t="s">
        <v>129</v>
      </c>
      <c r="J71">
        <v>4162</v>
      </c>
      <c r="K71" t="s">
        <v>177</v>
      </c>
      <c r="L71" t="s">
        <v>176</v>
      </c>
      <c r="M71">
        <v>4180.1499999999996</v>
      </c>
      <c r="N71">
        <v>27.86</v>
      </c>
    </row>
    <row r="72" spans="1:14" x14ac:dyDescent="0.25">
      <c r="A72" t="s">
        <v>130</v>
      </c>
      <c r="B72">
        <v>4232</v>
      </c>
      <c r="C72" t="s">
        <v>177</v>
      </c>
      <c r="D72" t="s">
        <v>337</v>
      </c>
      <c r="E72" t="s">
        <v>176</v>
      </c>
      <c r="F72">
        <v>23.61</v>
      </c>
      <c r="I72" t="s">
        <v>130</v>
      </c>
      <c r="J72">
        <v>4232</v>
      </c>
      <c r="K72" t="s">
        <v>177</v>
      </c>
      <c r="L72" t="s">
        <v>176</v>
      </c>
      <c r="M72">
        <v>4180.1499999999996</v>
      </c>
      <c r="N72">
        <v>23.89</v>
      </c>
    </row>
    <row r="73" spans="1:14" x14ac:dyDescent="0.25">
      <c r="A73" t="s">
        <v>131</v>
      </c>
      <c r="B73">
        <v>4205</v>
      </c>
      <c r="C73" t="s">
        <v>177</v>
      </c>
      <c r="D73" t="s">
        <v>337</v>
      </c>
      <c r="E73" t="s">
        <v>176</v>
      </c>
      <c r="F73">
        <v>23.33</v>
      </c>
      <c r="I73" t="s">
        <v>131</v>
      </c>
      <c r="J73">
        <v>4205</v>
      </c>
      <c r="K73" t="s">
        <v>177</v>
      </c>
      <c r="L73" t="s">
        <v>176</v>
      </c>
      <c r="M73">
        <v>4180.1499999999996</v>
      </c>
      <c r="N73">
        <v>23.47</v>
      </c>
    </row>
    <row r="74" spans="1:14" x14ac:dyDescent="0.25">
      <c r="A74" t="s">
        <v>132</v>
      </c>
      <c r="B74">
        <v>4250</v>
      </c>
      <c r="C74" t="s">
        <v>177</v>
      </c>
      <c r="D74" t="s">
        <v>337</v>
      </c>
      <c r="E74" t="s">
        <v>176</v>
      </c>
      <c r="F74">
        <v>29.68</v>
      </c>
      <c r="I74" t="s">
        <v>132</v>
      </c>
      <c r="J74">
        <v>4250</v>
      </c>
      <c r="K74" t="s">
        <v>177</v>
      </c>
      <c r="L74" t="s">
        <v>176</v>
      </c>
      <c r="M74">
        <v>4180.1499999999996</v>
      </c>
      <c r="N74">
        <v>29.48</v>
      </c>
    </row>
    <row r="75" spans="1:14" x14ac:dyDescent="0.25">
      <c r="A75" t="s">
        <v>133</v>
      </c>
      <c r="B75">
        <v>4448</v>
      </c>
      <c r="C75" t="s">
        <v>177</v>
      </c>
      <c r="D75" t="s">
        <v>337</v>
      </c>
      <c r="E75" t="s">
        <v>176</v>
      </c>
      <c r="F75">
        <v>23.58</v>
      </c>
      <c r="I75" t="s">
        <v>133</v>
      </c>
      <c r="J75">
        <v>4448</v>
      </c>
      <c r="K75" t="s">
        <v>177</v>
      </c>
      <c r="L75" t="s">
        <v>176</v>
      </c>
      <c r="M75">
        <v>4180.1499999999996</v>
      </c>
      <c r="N75">
        <v>23.89</v>
      </c>
    </row>
    <row r="76" spans="1:14" x14ac:dyDescent="0.25">
      <c r="A76" t="s">
        <v>134</v>
      </c>
      <c r="B76">
        <v>4467</v>
      </c>
      <c r="C76" t="s">
        <v>177</v>
      </c>
      <c r="D76" t="s">
        <v>337</v>
      </c>
      <c r="E76" t="s">
        <v>176</v>
      </c>
      <c r="F76">
        <v>27.44</v>
      </c>
      <c r="I76" t="s">
        <v>134</v>
      </c>
      <c r="J76">
        <v>4467</v>
      </c>
      <c r="K76" t="s">
        <v>177</v>
      </c>
      <c r="L76" t="s">
        <v>176</v>
      </c>
      <c r="M76">
        <v>4180.1499999999996</v>
      </c>
      <c r="N76">
        <v>27.43</v>
      </c>
    </row>
    <row r="77" spans="1:14" x14ac:dyDescent="0.25">
      <c r="A77" t="s">
        <v>135</v>
      </c>
      <c r="B77">
        <v>4478</v>
      </c>
      <c r="C77" t="s">
        <v>177</v>
      </c>
      <c r="D77" t="s">
        <v>337</v>
      </c>
      <c r="E77" t="s">
        <v>176</v>
      </c>
      <c r="F77">
        <v>24.48</v>
      </c>
      <c r="I77" t="s">
        <v>135</v>
      </c>
      <c r="J77">
        <v>4478</v>
      </c>
      <c r="K77" t="s">
        <v>177</v>
      </c>
      <c r="L77" t="s">
        <v>176</v>
      </c>
      <c r="M77">
        <v>4180.1499999999996</v>
      </c>
      <c r="N77">
        <v>24.43</v>
      </c>
    </row>
    <row r="78" spans="1:14" x14ac:dyDescent="0.25">
      <c r="A78" t="s">
        <v>136</v>
      </c>
      <c r="B78">
        <v>4483</v>
      </c>
      <c r="C78" t="s">
        <v>177</v>
      </c>
      <c r="D78" t="s">
        <v>337</v>
      </c>
      <c r="E78" t="s">
        <v>176</v>
      </c>
      <c r="F78">
        <v>22.48</v>
      </c>
      <c r="I78" t="s">
        <v>136</v>
      </c>
      <c r="J78">
        <v>4483</v>
      </c>
      <c r="K78" t="s">
        <v>177</v>
      </c>
      <c r="L78" t="s">
        <v>176</v>
      </c>
      <c r="M78">
        <v>4180.1499999999996</v>
      </c>
      <c r="N78">
        <v>22.64</v>
      </c>
    </row>
    <row r="79" spans="1:14" x14ac:dyDescent="0.25">
      <c r="A79" t="s">
        <v>137</v>
      </c>
      <c r="B79">
        <v>4486</v>
      </c>
      <c r="C79" t="s">
        <v>177</v>
      </c>
      <c r="D79" t="s">
        <v>337</v>
      </c>
      <c r="E79" t="s">
        <v>176</v>
      </c>
      <c r="F79">
        <v>25.22</v>
      </c>
      <c r="I79" t="s">
        <v>137</v>
      </c>
      <c r="J79">
        <v>4486</v>
      </c>
      <c r="K79" t="s">
        <v>177</v>
      </c>
      <c r="L79" t="s">
        <v>176</v>
      </c>
      <c r="M79">
        <v>4180.1499999999996</v>
      </c>
      <c r="N79">
        <v>25.46</v>
      </c>
    </row>
    <row r="80" spans="1:14" x14ac:dyDescent="0.25">
      <c r="A80" t="s">
        <v>138</v>
      </c>
      <c r="B80">
        <v>4519</v>
      </c>
      <c r="C80" t="s">
        <v>177</v>
      </c>
      <c r="D80" t="s">
        <v>337</v>
      </c>
      <c r="E80" t="s">
        <v>176</v>
      </c>
      <c r="F80">
        <v>24.08</v>
      </c>
      <c r="I80" t="s">
        <v>138</v>
      </c>
      <c r="J80">
        <v>4519</v>
      </c>
      <c r="K80" t="s">
        <v>177</v>
      </c>
      <c r="L80" t="s">
        <v>176</v>
      </c>
      <c r="M80">
        <v>4180.1499999999996</v>
      </c>
      <c r="N80">
        <v>24.42</v>
      </c>
    </row>
    <row r="81" spans="1:14" x14ac:dyDescent="0.25">
      <c r="A81" t="s">
        <v>139</v>
      </c>
      <c r="B81">
        <v>4544</v>
      </c>
      <c r="C81" t="s">
        <v>177</v>
      </c>
      <c r="D81" t="s">
        <v>337</v>
      </c>
      <c r="E81" t="s">
        <v>176</v>
      </c>
      <c r="F81">
        <v>25.57</v>
      </c>
      <c r="I81" t="s">
        <v>139</v>
      </c>
      <c r="J81">
        <v>4544</v>
      </c>
      <c r="K81" t="s">
        <v>177</v>
      </c>
      <c r="L81" t="s">
        <v>176</v>
      </c>
      <c r="M81">
        <v>4180.1499999999996</v>
      </c>
      <c r="N81">
        <v>25.74</v>
      </c>
    </row>
    <row r="82" spans="1:14" x14ac:dyDescent="0.25">
      <c r="A82" t="s">
        <v>140</v>
      </c>
      <c r="B82">
        <v>4545</v>
      </c>
      <c r="C82" t="s">
        <v>177</v>
      </c>
      <c r="D82" t="s">
        <v>337</v>
      </c>
      <c r="E82" t="s">
        <v>176</v>
      </c>
      <c r="F82">
        <v>22.06</v>
      </c>
      <c r="I82" t="s">
        <v>140</v>
      </c>
      <c r="J82">
        <v>4545</v>
      </c>
      <c r="K82" t="s">
        <v>177</v>
      </c>
      <c r="L82" t="s">
        <v>176</v>
      </c>
      <c r="M82">
        <v>4180.1499999999996</v>
      </c>
      <c r="N82">
        <v>22.36</v>
      </c>
    </row>
    <row r="83" spans="1:14" x14ac:dyDescent="0.25">
      <c r="A83" t="s">
        <v>141</v>
      </c>
      <c r="B83">
        <v>4570</v>
      </c>
      <c r="C83" t="s">
        <v>177</v>
      </c>
      <c r="D83" t="s">
        <v>337</v>
      </c>
      <c r="E83" t="s">
        <v>176</v>
      </c>
      <c r="F83">
        <v>30.27</v>
      </c>
      <c r="I83" t="s">
        <v>141</v>
      </c>
      <c r="J83">
        <v>4570</v>
      </c>
      <c r="K83" t="s">
        <v>177</v>
      </c>
      <c r="L83" t="s">
        <v>176</v>
      </c>
      <c r="M83">
        <v>4180.1499999999996</v>
      </c>
      <c r="N83">
        <v>30.04</v>
      </c>
    </row>
    <row r="84" spans="1:14" x14ac:dyDescent="0.25">
      <c r="A84" t="s">
        <v>142</v>
      </c>
      <c r="B84">
        <v>4584</v>
      </c>
      <c r="C84" t="s">
        <v>177</v>
      </c>
      <c r="D84" t="s">
        <v>337</v>
      </c>
      <c r="E84" t="s">
        <v>176</v>
      </c>
      <c r="F84">
        <v>25.44</v>
      </c>
      <c r="I84" t="s">
        <v>142</v>
      </c>
      <c r="J84">
        <v>4584</v>
      </c>
      <c r="K84" t="s">
        <v>177</v>
      </c>
      <c r="L84" t="s">
        <v>176</v>
      </c>
      <c r="M84">
        <v>4180.1499999999996</v>
      </c>
      <c r="N84">
        <v>25.25</v>
      </c>
    </row>
    <row r="85" spans="1:14" x14ac:dyDescent="0.25">
      <c r="A85" t="s">
        <v>143</v>
      </c>
      <c r="B85">
        <v>4637</v>
      </c>
      <c r="C85" t="s">
        <v>177</v>
      </c>
      <c r="D85" t="s">
        <v>337</v>
      </c>
      <c r="E85" t="s">
        <v>176</v>
      </c>
      <c r="F85">
        <v>21.91</v>
      </c>
      <c r="I85" t="s">
        <v>143</v>
      </c>
      <c r="J85">
        <v>4637</v>
      </c>
      <c r="K85" t="s">
        <v>177</v>
      </c>
      <c r="L85" t="s">
        <v>176</v>
      </c>
      <c r="M85">
        <v>4180.1499999999996</v>
      </c>
      <c r="N85">
        <v>21.6</v>
      </c>
    </row>
    <row r="86" spans="1:14" x14ac:dyDescent="0.25">
      <c r="A86" t="s">
        <v>144</v>
      </c>
      <c r="B86">
        <v>4742</v>
      </c>
      <c r="C86" t="s">
        <v>177</v>
      </c>
      <c r="D86" t="s">
        <v>337</v>
      </c>
      <c r="E86" t="s">
        <v>176</v>
      </c>
      <c r="F86">
        <v>23.1</v>
      </c>
      <c r="I86" t="s">
        <v>144</v>
      </c>
      <c r="J86">
        <v>4742</v>
      </c>
      <c r="K86" t="s">
        <v>177</v>
      </c>
      <c r="L86" t="s">
        <v>176</v>
      </c>
      <c r="M86">
        <v>4180.1499999999996</v>
      </c>
      <c r="N86">
        <v>23.01</v>
      </c>
    </row>
    <row r="87" spans="1:14" x14ac:dyDescent="0.25">
      <c r="A87" t="s">
        <v>145</v>
      </c>
      <c r="B87">
        <v>4287</v>
      </c>
      <c r="C87" t="s">
        <v>177</v>
      </c>
      <c r="D87" t="s">
        <v>337</v>
      </c>
      <c r="E87" t="s">
        <v>176</v>
      </c>
      <c r="F87">
        <v>23.46</v>
      </c>
      <c r="I87" t="s">
        <v>145</v>
      </c>
      <c r="J87">
        <v>4287</v>
      </c>
      <c r="K87" t="s">
        <v>177</v>
      </c>
      <c r="L87" t="s">
        <v>176</v>
      </c>
      <c r="M87">
        <v>4180.1499999999996</v>
      </c>
      <c r="N87">
        <v>23.76</v>
      </c>
    </row>
    <row r="88" spans="1:14" x14ac:dyDescent="0.25">
      <c r="A88" t="s">
        <v>146</v>
      </c>
      <c r="B88">
        <v>4400</v>
      </c>
      <c r="C88" t="s">
        <v>177</v>
      </c>
      <c r="D88" t="s">
        <v>337</v>
      </c>
      <c r="E88" t="s">
        <v>176</v>
      </c>
      <c r="F88">
        <v>24.1</v>
      </c>
      <c r="I88" t="s">
        <v>146</v>
      </c>
      <c r="J88">
        <v>4400</v>
      </c>
      <c r="K88" t="s">
        <v>177</v>
      </c>
      <c r="L88" t="s">
        <v>176</v>
      </c>
      <c r="M88">
        <v>4180.1499999999996</v>
      </c>
      <c r="N88">
        <v>24.2</v>
      </c>
    </row>
    <row r="89" spans="1:14" x14ac:dyDescent="0.25">
      <c r="A89" t="s">
        <v>147</v>
      </c>
      <c r="B89">
        <v>4481</v>
      </c>
      <c r="C89" t="s">
        <v>177</v>
      </c>
      <c r="D89" t="s">
        <v>337</v>
      </c>
      <c r="E89" t="s">
        <v>176</v>
      </c>
      <c r="F89">
        <v>24.14</v>
      </c>
      <c r="I89" t="s">
        <v>147</v>
      </c>
      <c r="J89">
        <v>4481</v>
      </c>
      <c r="K89" t="s">
        <v>177</v>
      </c>
      <c r="L89" t="s">
        <v>176</v>
      </c>
      <c r="M89">
        <v>4180.1499999999996</v>
      </c>
      <c r="N89">
        <v>23.1</v>
      </c>
    </row>
    <row r="90" spans="1:14" x14ac:dyDescent="0.25">
      <c r="A90" t="s">
        <v>148</v>
      </c>
      <c r="B90">
        <v>4572</v>
      </c>
      <c r="C90" t="s">
        <v>177</v>
      </c>
      <c r="D90" t="s">
        <v>337</v>
      </c>
      <c r="E90" t="s">
        <v>176</v>
      </c>
      <c r="F90">
        <v>24.09</v>
      </c>
      <c r="I90" t="s">
        <v>148</v>
      </c>
      <c r="J90">
        <v>4572</v>
      </c>
      <c r="K90" t="s">
        <v>177</v>
      </c>
      <c r="L90" t="s">
        <v>176</v>
      </c>
      <c r="M90">
        <v>4180.1499999999996</v>
      </c>
      <c r="N90">
        <v>24.29</v>
      </c>
    </row>
    <row r="91" spans="1:14" x14ac:dyDescent="0.25">
      <c r="A91" t="s">
        <v>149</v>
      </c>
      <c r="B91">
        <v>4806</v>
      </c>
      <c r="C91" t="s">
        <v>177</v>
      </c>
      <c r="D91" t="s">
        <v>337</v>
      </c>
      <c r="E91" t="s">
        <v>176</v>
      </c>
      <c r="F91">
        <v>27.78</v>
      </c>
      <c r="I91" t="s">
        <v>149</v>
      </c>
      <c r="J91">
        <v>4806</v>
      </c>
      <c r="K91" t="s">
        <v>177</v>
      </c>
      <c r="L91" t="s">
        <v>176</v>
      </c>
      <c r="M91">
        <v>4180.1499999999996</v>
      </c>
      <c r="N91">
        <v>28.22</v>
      </c>
    </row>
    <row r="92" spans="1:14" x14ac:dyDescent="0.25">
      <c r="A92" t="s">
        <v>150</v>
      </c>
      <c r="B92">
        <v>4728</v>
      </c>
      <c r="C92" t="s">
        <v>177</v>
      </c>
      <c r="D92" t="s">
        <v>337</v>
      </c>
      <c r="E92" t="s">
        <v>176</v>
      </c>
      <c r="F92">
        <v>23.76</v>
      </c>
      <c r="I92" t="s">
        <v>150</v>
      </c>
      <c r="J92">
        <v>4728</v>
      </c>
      <c r="K92" t="s">
        <v>177</v>
      </c>
      <c r="L92" t="s">
        <v>176</v>
      </c>
      <c r="M92">
        <v>4180.1499999999996</v>
      </c>
      <c r="N92">
        <v>23.96</v>
      </c>
    </row>
    <row r="93" spans="1:14" x14ac:dyDescent="0.25">
      <c r="A93" t="s">
        <v>151</v>
      </c>
      <c r="B93">
        <v>4738</v>
      </c>
      <c r="C93" t="s">
        <v>177</v>
      </c>
      <c r="D93" t="s">
        <v>337</v>
      </c>
      <c r="E93" t="s">
        <v>176</v>
      </c>
      <c r="F93">
        <v>23.99</v>
      </c>
      <c r="I93" t="s">
        <v>151</v>
      </c>
      <c r="J93">
        <v>4738</v>
      </c>
      <c r="K93" t="s">
        <v>177</v>
      </c>
      <c r="L93" t="s">
        <v>176</v>
      </c>
      <c r="M93">
        <v>4180.1499999999996</v>
      </c>
      <c r="N93">
        <v>24.07</v>
      </c>
    </row>
    <row r="94" spans="1:14" x14ac:dyDescent="0.25">
      <c r="A94" t="s">
        <v>152</v>
      </c>
      <c r="B94">
        <v>4778</v>
      </c>
      <c r="C94" t="s">
        <v>177</v>
      </c>
      <c r="D94" t="s">
        <v>337</v>
      </c>
      <c r="E94" t="s">
        <v>176</v>
      </c>
      <c r="F94">
        <v>22.93</v>
      </c>
      <c r="I94" t="s">
        <v>152</v>
      </c>
      <c r="J94">
        <v>4778</v>
      </c>
      <c r="K94" t="s">
        <v>177</v>
      </c>
      <c r="L94" t="s">
        <v>176</v>
      </c>
      <c r="M94">
        <v>4180.1499999999996</v>
      </c>
      <c r="N94">
        <v>23.09</v>
      </c>
    </row>
    <row r="95" spans="1:14" x14ac:dyDescent="0.25">
      <c r="A95" t="s">
        <v>153</v>
      </c>
      <c r="B95">
        <v>4811</v>
      </c>
      <c r="C95" t="s">
        <v>177</v>
      </c>
      <c r="D95" t="s">
        <v>337</v>
      </c>
      <c r="E95" t="s">
        <v>176</v>
      </c>
      <c r="F95">
        <v>22.95</v>
      </c>
      <c r="I95" t="s">
        <v>153</v>
      </c>
      <c r="J95">
        <v>4811</v>
      </c>
      <c r="K95" t="s">
        <v>177</v>
      </c>
      <c r="L95" t="s">
        <v>176</v>
      </c>
      <c r="M95">
        <v>4180.1499999999996</v>
      </c>
      <c r="N95">
        <v>23.51</v>
      </c>
    </row>
    <row r="96" spans="1:14" x14ac:dyDescent="0.25">
      <c r="A96" t="s">
        <v>154</v>
      </c>
      <c r="B96">
        <v>4744</v>
      </c>
      <c r="C96" t="s">
        <v>177</v>
      </c>
      <c r="D96" t="s">
        <v>337</v>
      </c>
      <c r="E96" t="s">
        <v>176</v>
      </c>
      <c r="F96">
        <v>22.29</v>
      </c>
      <c r="I96" t="s">
        <v>154</v>
      </c>
      <c r="J96">
        <v>4744</v>
      </c>
      <c r="K96" t="s">
        <v>177</v>
      </c>
      <c r="L96" t="s">
        <v>176</v>
      </c>
      <c r="M96">
        <v>4180.1499999999996</v>
      </c>
      <c r="N96">
        <v>22.77</v>
      </c>
    </row>
    <row r="97" spans="1:14" x14ac:dyDescent="0.25">
      <c r="A97" t="s">
        <v>155</v>
      </c>
      <c r="B97">
        <v>4515</v>
      </c>
      <c r="C97" t="s">
        <v>177</v>
      </c>
      <c r="D97" t="s">
        <v>337</v>
      </c>
      <c r="E97" t="s">
        <v>176</v>
      </c>
      <c r="F97">
        <v>22.19</v>
      </c>
      <c r="I97" t="s">
        <v>155</v>
      </c>
      <c r="J97">
        <v>4515</v>
      </c>
      <c r="K97" t="s">
        <v>177</v>
      </c>
      <c r="L97" t="s">
        <v>176</v>
      </c>
      <c r="M97">
        <v>4180.1499999999996</v>
      </c>
      <c r="N97">
        <v>22.82</v>
      </c>
    </row>
    <row r="98" spans="1:14" x14ac:dyDescent="0.25">
      <c r="A98" t="s">
        <v>156</v>
      </c>
      <c r="B98" t="s">
        <v>13</v>
      </c>
      <c r="C98" t="s">
        <v>177</v>
      </c>
      <c r="D98" t="s">
        <v>337</v>
      </c>
      <c r="E98" t="s">
        <v>13</v>
      </c>
      <c r="F98" t="s">
        <v>14</v>
      </c>
      <c r="I98" t="s">
        <v>156</v>
      </c>
      <c r="J98" t="s">
        <v>13</v>
      </c>
      <c r="K98" t="s">
        <v>177</v>
      </c>
      <c r="L98" t="s">
        <v>13</v>
      </c>
      <c r="M98">
        <v>4180.1499999999996</v>
      </c>
      <c r="N98" t="s">
        <v>14</v>
      </c>
    </row>
    <row r="99" spans="1:14" x14ac:dyDescent="0.25">
      <c r="A99" t="s">
        <v>157</v>
      </c>
      <c r="B99" t="s">
        <v>16</v>
      </c>
      <c r="C99" t="s">
        <v>177</v>
      </c>
      <c r="D99" t="s">
        <v>337</v>
      </c>
      <c r="E99" t="s">
        <v>16</v>
      </c>
      <c r="F99" t="s">
        <v>14</v>
      </c>
      <c r="I99" t="s">
        <v>157</v>
      </c>
      <c r="J99" t="s">
        <v>16</v>
      </c>
      <c r="K99" t="s">
        <v>177</v>
      </c>
      <c r="L99" t="s">
        <v>16</v>
      </c>
      <c r="M99">
        <v>4180.1499999999996</v>
      </c>
      <c r="N99" t="s">
        <v>14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topLeftCell="A73" workbookViewId="0">
      <selection activeCell="F1" sqref="F1:F1048576"/>
    </sheetView>
  </sheetViews>
  <sheetFormatPr defaultRowHeight="15" x14ac:dyDescent="0.25"/>
  <sheetData>
    <row r="1" spans="1:15" x14ac:dyDescent="0.25">
      <c r="I1">
        <v>20170516</v>
      </c>
    </row>
    <row r="2" spans="1:15" x14ac:dyDescent="0.25">
      <c r="A2" t="s">
        <v>169</v>
      </c>
      <c r="B2" t="s">
        <v>170</v>
      </c>
      <c r="C2" t="s">
        <v>171</v>
      </c>
      <c r="D2" t="s">
        <v>172</v>
      </c>
      <c r="E2" t="s">
        <v>173</v>
      </c>
      <c r="F2" t="s">
        <v>174</v>
      </c>
      <c r="I2" t="s">
        <v>178</v>
      </c>
      <c r="J2" t="s">
        <v>179</v>
      </c>
      <c r="K2" t="s">
        <v>180</v>
      </c>
      <c r="L2" t="s">
        <v>351</v>
      </c>
      <c r="M2" t="s">
        <v>181</v>
      </c>
      <c r="N2" t="s">
        <v>182</v>
      </c>
      <c r="O2" t="s">
        <v>183</v>
      </c>
    </row>
    <row r="3" spans="1:15" x14ac:dyDescent="0.25">
      <c r="A3" t="s">
        <v>12</v>
      </c>
      <c r="B3" t="s">
        <v>13</v>
      </c>
      <c r="C3" t="s">
        <v>177</v>
      </c>
      <c r="D3" t="s">
        <v>13</v>
      </c>
      <c r="E3">
        <v>2449.3119999999999</v>
      </c>
      <c r="F3" t="s">
        <v>14</v>
      </c>
    </row>
    <row r="4" spans="1:15" x14ac:dyDescent="0.25">
      <c r="A4" t="s">
        <v>15</v>
      </c>
      <c r="B4" t="s">
        <v>16</v>
      </c>
      <c r="C4" t="s">
        <v>177</v>
      </c>
      <c r="D4" t="s">
        <v>16</v>
      </c>
      <c r="E4">
        <v>2449.3119999999999</v>
      </c>
      <c r="F4" t="s">
        <v>14</v>
      </c>
    </row>
    <row r="5" spans="1:15" x14ac:dyDescent="0.25">
      <c r="A5" t="s">
        <v>17</v>
      </c>
      <c r="B5">
        <v>2094</v>
      </c>
      <c r="C5" t="s">
        <v>177</v>
      </c>
      <c r="D5" t="s">
        <v>176</v>
      </c>
      <c r="E5">
        <v>2449.3119999999999</v>
      </c>
      <c r="F5">
        <v>24.74</v>
      </c>
    </row>
    <row r="6" spans="1:15" x14ac:dyDescent="0.25">
      <c r="A6" t="s">
        <v>18</v>
      </c>
      <c r="B6">
        <v>2903</v>
      </c>
      <c r="C6" t="s">
        <v>177</v>
      </c>
      <c r="D6" t="s">
        <v>176</v>
      </c>
      <c r="E6">
        <v>2449.3119999999999</v>
      </c>
      <c r="F6">
        <v>31.44</v>
      </c>
      <c r="I6" t="s">
        <v>307</v>
      </c>
      <c r="J6">
        <v>2903</v>
      </c>
      <c r="K6" t="s">
        <v>186</v>
      </c>
      <c r="L6" t="s">
        <v>350</v>
      </c>
      <c r="M6" t="s">
        <v>190</v>
      </c>
      <c r="N6">
        <v>2018.9269999999999</v>
      </c>
      <c r="O6">
        <v>31.19</v>
      </c>
    </row>
    <row r="7" spans="1:15" x14ac:dyDescent="0.25">
      <c r="A7" t="s">
        <v>19</v>
      </c>
      <c r="B7">
        <v>2838</v>
      </c>
      <c r="C7" t="s">
        <v>177</v>
      </c>
      <c r="D7" t="s">
        <v>176</v>
      </c>
      <c r="E7">
        <v>2449.3119999999999</v>
      </c>
      <c r="F7">
        <v>25.72</v>
      </c>
    </row>
    <row r="8" spans="1:15" x14ac:dyDescent="0.25">
      <c r="A8" t="s">
        <v>20</v>
      </c>
      <c r="B8">
        <v>4115</v>
      </c>
      <c r="C8" t="s">
        <v>177</v>
      </c>
      <c r="D8" t="s">
        <v>176</v>
      </c>
      <c r="E8">
        <v>2449.3119999999999</v>
      </c>
      <c r="F8">
        <v>22.47</v>
      </c>
    </row>
    <row r="9" spans="1:15" x14ac:dyDescent="0.25">
      <c r="A9" t="s">
        <v>21</v>
      </c>
      <c r="B9">
        <v>4195</v>
      </c>
      <c r="C9" t="s">
        <v>177</v>
      </c>
      <c r="D9" t="s">
        <v>176</v>
      </c>
      <c r="E9">
        <v>2449.3119999999999</v>
      </c>
      <c r="F9">
        <v>36.04</v>
      </c>
      <c r="I9" t="s">
        <v>308</v>
      </c>
      <c r="J9">
        <v>4195</v>
      </c>
      <c r="K9" t="s">
        <v>186</v>
      </c>
      <c r="L9" t="s">
        <v>350</v>
      </c>
      <c r="M9" t="s">
        <v>190</v>
      </c>
      <c r="N9">
        <v>2018.9269999999999</v>
      </c>
      <c r="O9">
        <v>34.85</v>
      </c>
    </row>
    <row r="10" spans="1:15" x14ac:dyDescent="0.25">
      <c r="A10" t="s">
        <v>22</v>
      </c>
      <c r="B10">
        <v>4221</v>
      </c>
      <c r="C10" t="s">
        <v>177</v>
      </c>
      <c r="D10" t="s">
        <v>176</v>
      </c>
      <c r="E10">
        <v>2449.3119999999999</v>
      </c>
      <c r="F10">
        <v>25.83</v>
      </c>
    </row>
    <row r="11" spans="1:15" x14ac:dyDescent="0.25">
      <c r="A11" t="s">
        <v>23</v>
      </c>
      <c r="B11">
        <v>4223</v>
      </c>
      <c r="C11" t="s">
        <v>177</v>
      </c>
      <c r="D11" t="s">
        <v>176</v>
      </c>
      <c r="E11">
        <v>2449.3119999999999</v>
      </c>
      <c r="F11">
        <v>38.619999999999997</v>
      </c>
      <c r="I11" t="s">
        <v>309</v>
      </c>
      <c r="J11">
        <v>4223</v>
      </c>
      <c r="K11" t="s">
        <v>186</v>
      </c>
      <c r="L11" t="s">
        <v>350</v>
      </c>
      <c r="M11" t="s">
        <v>190</v>
      </c>
      <c r="N11">
        <v>2018.9269999999999</v>
      </c>
      <c r="O11">
        <v>37.729999999999997</v>
      </c>
    </row>
    <row r="12" spans="1:15" x14ac:dyDescent="0.25">
      <c r="A12" t="s">
        <v>24</v>
      </c>
      <c r="B12">
        <v>4225</v>
      </c>
      <c r="C12" t="s">
        <v>177</v>
      </c>
      <c r="D12" t="s">
        <v>176</v>
      </c>
      <c r="E12">
        <v>2449.3119999999999</v>
      </c>
      <c r="F12">
        <v>25.61</v>
      </c>
    </row>
    <row r="13" spans="1:15" x14ac:dyDescent="0.25">
      <c r="A13" t="s">
        <v>25</v>
      </c>
      <c r="B13">
        <v>4290</v>
      </c>
      <c r="C13" t="s">
        <v>177</v>
      </c>
      <c r="D13" t="s">
        <v>176</v>
      </c>
      <c r="E13">
        <v>2449.3119999999999</v>
      </c>
      <c r="F13">
        <v>27.81</v>
      </c>
    </row>
    <row r="14" spans="1:15" x14ac:dyDescent="0.25">
      <c r="A14" t="s">
        <v>26</v>
      </c>
      <c r="B14">
        <v>4382</v>
      </c>
      <c r="C14" t="s">
        <v>177</v>
      </c>
      <c r="D14" t="s">
        <v>176</v>
      </c>
      <c r="E14">
        <v>2449.3119999999999</v>
      </c>
      <c r="F14" t="s">
        <v>14</v>
      </c>
    </row>
    <row r="15" spans="1:15" x14ac:dyDescent="0.25">
      <c r="A15" t="s">
        <v>27</v>
      </c>
      <c r="B15">
        <v>4485</v>
      </c>
      <c r="C15" t="s">
        <v>177</v>
      </c>
      <c r="D15" t="s">
        <v>176</v>
      </c>
      <c r="E15">
        <v>2449.3119999999999</v>
      </c>
      <c r="F15">
        <v>34.049999999999997</v>
      </c>
    </row>
    <row r="16" spans="1:15" x14ac:dyDescent="0.25">
      <c r="A16" t="s">
        <v>28</v>
      </c>
      <c r="B16">
        <v>4554</v>
      </c>
      <c r="C16" t="s">
        <v>177</v>
      </c>
      <c r="D16" t="s">
        <v>176</v>
      </c>
      <c r="E16">
        <v>2449.3119999999999</v>
      </c>
      <c r="F16" t="s">
        <v>14</v>
      </c>
    </row>
    <row r="17" spans="1:15" x14ac:dyDescent="0.25">
      <c r="A17" t="s">
        <v>29</v>
      </c>
      <c r="B17">
        <v>4765</v>
      </c>
      <c r="C17" t="s">
        <v>177</v>
      </c>
      <c r="D17" t="s">
        <v>176</v>
      </c>
      <c r="E17">
        <v>2449.3119999999999</v>
      </c>
      <c r="F17">
        <v>24.08</v>
      </c>
    </row>
    <row r="18" spans="1:15" x14ac:dyDescent="0.25">
      <c r="A18" t="s">
        <v>30</v>
      </c>
      <c r="B18">
        <v>4803</v>
      </c>
      <c r="C18" t="s">
        <v>177</v>
      </c>
      <c r="D18" t="s">
        <v>176</v>
      </c>
      <c r="E18">
        <v>2449.3119999999999</v>
      </c>
      <c r="F18">
        <v>24.1</v>
      </c>
    </row>
    <row r="19" spans="1:15" x14ac:dyDescent="0.25">
      <c r="A19" t="s">
        <v>31</v>
      </c>
      <c r="B19">
        <v>4814</v>
      </c>
      <c r="C19" t="s">
        <v>177</v>
      </c>
      <c r="D19" t="s">
        <v>176</v>
      </c>
      <c r="E19">
        <v>2449.3119999999999</v>
      </c>
      <c r="F19">
        <v>24.62</v>
      </c>
    </row>
    <row r="20" spans="1:15" x14ac:dyDescent="0.25">
      <c r="A20" t="s">
        <v>32</v>
      </c>
      <c r="B20" t="s">
        <v>33</v>
      </c>
      <c r="C20" t="s">
        <v>177</v>
      </c>
      <c r="D20" t="s">
        <v>176</v>
      </c>
      <c r="E20">
        <v>2449.3119999999999</v>
      </c>
      <c r="F20">
        <v>28.98</v>
      </c>
    </row>
    <row r="21" spans="1:15" x14ac:dyDescent="0.25">
      <c r="A21" t="s">
        <v>34</v>
      </c>
      <c r="B21" t="s">
        <v>35</v>
      </c>
      <c r="C21" t="s">
        <v>177</v>
      </c>
      <c r="D21" t="s">
        <v>176</v>
      </c>
      <c r="E21">
        <v>2449.3119999999999</v>
      </c>
      <c r="F21">
        <v>29.49</v>
      </c>
    </row>
    <row r="22" spans="1:15" x14ac:dyDescent="0.25">
      <c r="A22" t="s">
        <v>36</v>
      </c>
      <c r="B22" t="s">
        <v>37</v>
      </c>
      <c r="C22" t="s">
        <v>177</v>
      </c>
      <c r="D22" t="s">
        <v>176</v>
      </c>
      <c r="E22">
        <v>2449.3119999999999</v>
      </c>
      <c r="F22">
        <v>24.7</v>
      </c>
    </row>
    <row r="23" spans="1:15" x14ac:dyDescent="0.25">
      <c r="A23" t="s">
        <v>38</v>
      </c>
      <c r="B23" t="s">
        <v>39</v>
      </c>
      <c r="C23" t="s">
        <v>177</v>
      </c>
      <c r="D23" t="s">
        <v>176</v>
      </c>
      <c r="E23">
        <v>2449.3119999999999</v>
      </c>
      <c r="F23">
        <v>25.34</v>
      </c>
    </row>
    <row r="24" spans="1:15" x14ac:dyDescent="0.25">
      <c r="A24" t="s">
        <v>40</v>
      </c>
      <c r="B24" t="s">
        <v>41</v>
      </c>
      <c r="C24" t="s">
        <v>177</v>
      </c>
      <c r="D24" t="s">
        <v>176</v>
      </c>
      <c r="E24">
        <v>2449.3119999999999</v>
      </c>
      <c r="F24">
        <v>30.26</v>
      </c>
    </row>
    <row r="25" spans="1:15" x14ac:dyDescent="0.25">
      <c r="A25" t="s">
        <v>42</v>
      </c>
      <c r="B25" t="s">
        <v>43</v>
      </c>
      <c r="C25" t="s">
        <v>177</v>
      </c>
      <c r="D25" t="s">
        <v>176</v>
      </c>
      <c r="E25">
        <v>2449.3119999999999</v>
      </c>
      <c r="F25">
        <v>31.31</v>
      </c>
      <c r="I25" t="s">
        <v>310</v>
      </c>
      <c r="J25" t="s">
        <v>216</v>
      </c>
      <c r="K25" t="s">
        <v>186</v>
      </c>
      <c r="L25" t="s">
        <v>350</v>
      </c>
      <c r="M25" t="s">
        <v>190</v>
      </c>
      <c r="N25">
        <v>2018.9269999999999</v>
      </c>
      <c r="O25">
        <v>30.87</v>
      </c>
    </row>
    <row r="26" spans="1:15" x14ac:dyDescent="0.25">
      <c r="A26" t="s">
        <v>44</v>
      </c>
      <c r="B26" t="s">
        <v>45</v>
      </c>
      <c r="C26" t="s">
        <v>177</v>
      </c>
      <c r="D26" t="s">
        <v>176</v>
      </c>
      <c r="E26">
        <v>2449.3119999999999</v>
      </c>
      <c r="F26">
        <v>28.68</v>
      </c>
    </row>
    <row r="27" spans="1:15" x14ac:dyDescent="0.25">
      <c r="A27" t="s">
        <v>46</v>
      </c>
      <c r="B27" t="s">
        <v>47</v>
      </c>
      <c r="C27" t="s">
        <v>177</v>
      </c>
      <c r="D27" t="s">
        <v>176</v>
      </c>
      <c r="E27">
        <v>2449.3119999999999</v>
      </c>
      <c r="F27">
        <v>29.59</v>
      </c>
      <c r="I27" t="s">
        <v>311</v>
      </c>
      <c r="J27" t="s">
        <v>220</v>
      </c>
      <c r="K27" t="s">
        <v>186</v>
      </c>
      <c r="L27" t="s">
        <v>350</v>
      </c>
      <c r="M27" t="s">
        <v>190</v>
      </c>
      <c r="N27">
        <v>2018.9269999999999</v>
      </c>
      <c r="O27">
        <v>29.58</v>
      </c>
    </row>
    <row r="28" spans="1:15" x14ac:dyDescent="0.25">
      <c r="A28" t="s">
        <v>48</v>
      </c>
      <c r="B28" t="s">
        <v>49</v>
      </c>
      <c r="C28" t="s">
        <v>177</v>
      </c>
      <c r="D28" t="s">
        <v>176</v>
      </c>
      <c r="E28">
        <v>2449.3119999999999</v>
      </c>
      <c r="F28">
        <v>25.96</v>
      </c>
      <c r="I28" t="s">
        <v>312</v>
      </c>
      <c r="J28" t="s">
        <v>222</v>
      </c>
      <c r="K28" t="s">
        <v>186</v>
      </c>
      <c r="L28" t="s">
        <v>350</v>
      </c>
      <c r="M28" t="s">
        <v>190</v>
      </c>
      <c r="N28">
        <v>2018.9269999999999</v>
      </c>
      <c r="O28">
        <v>25.85</v>
      </c>
    </row>
    <row r="29" spans="1:15" x14ac:dyDescent="0.25">
      <c r="A29" t="s">
        <v>50</v>
      </c>
      <c r="B29" t="s">
        <v>51</v>
      </c>
      <c r="C29" t="s">
        <v>177</v>
      </c>
      <c r="D29" t="s">
        <v>176</v>
      </c>
      <c r="E29">
        <v>2449.3119999999999</v>
      </c>
      <c r="F29">
        <v>26.42</v>
      </c>
    </row>
    <row r="30" spans="1:15" x14ac:dyDescent="0.25">
      <c r="A30" t="s">
        <v>52</v>
      </c>
      <c r="B30" t="s">
        <v>53</v>
      </c>
      <c r="C30" t="s">
        <v>177</v>
      </c>
      <c r="D30" t="s">
        <v>176</v>
      </c>
      <c r="E30">
        <v>2449.3119999999999</v>
      </c>
      <c r="F30">
        <v>29.78</v>
      </c>
      <c r="I30" t="s">
        <v>313</v>
      </c>
      <c r="J30" t="s">
        <v>226</v>
      </c>
      <c r="K30" t="s">
        <v>186</v>
      </c>
      <c r="L30" t="s">
        <v>350</v>
      </c>
      <c r="M30" t="s">
        <v>190</v>
      </c>
      <c r="N30">
        <v>2018.9269999999999</v>
      </c>
      <c r="O30">
        <v>29.51</v>
      </c>
    </row>
    <row r="31" spans="1:15" x14ac:dyDescent="0.25">
      <c r="A31" t="s">
        <v>54</v>
      </c>
      <c r="B31" t="s">
        <v>55</v>
      </c>
      <c r="C31" t="s">
        <v>177</v>
      </c>
      <c r="D31" t="s">
        <v>176</v>
      </c>
      <c r="E31">
        <v>2449.3119999999999</v>
      </c>
      <c r="F31">
        <v>28.39</v>
      </c>
    </row>
    <row r="32" spans="1:15" x14ac:dyDescent="0.25">
      <c r="A32" t="s">
        <v>56</v>
      </c>
      <c r="B32" t="s">
        <v>57</v>
      </c>
      <c r="C32" t="s">
        <v>177</v>
      </c>
      <c r="D32" t="s">
        <v>176</v>
      </c>
      <c r="E32">
        <v>2449.3119999999999</v>
      </c>
      <c r="F32">
        <v>27.11</v>
      </c>
    </row>
    <row r="33" spans="1:15" x14ac:dyDescent="0.25">
      <c r="A33" t="s">
        <v>58</v>
      </c>
      <c r="B33" t="s">
        <v>59</v>
      </c>
      <c r="C33" t="s">
        <v>177</v>
      </c>
      <c r="D33" t="s">
        <v>176</v>
      </c>
      <c r="E33">
        <v>2449.3119999999999</v>
      </c>
      <c r="F33">
        <v>25.92</v>
      </c>
    </row>
    <row r="34" spans="1:15" x14ac:dyDescent="0.25">
      <c r="A34" t="s">
        <v>60</v>
      </c>
      <c r="B34" t="s">
        <v>61</v>
      </c>
      <c r="C34" t="s">
        <v>177</v>
      </c>
      <c r="D34" t="s">
        <v>176</v>
      </c>
      <c r="E34">
        <v>2449.3119999999999</v>
      </c>
      <c r="F34" t="s">
        <v>14</v>
      </c>
      <c r="I34" t="s">
        <v>314</v>
      </c>
      <c r="J34" t="s">
        <v>234</v>
      </c>
      <c r="K34" t="s">
        <v>186</v>
      </c>
      <c r="L34" t="s">
        <v>350</v>
      </c>
      <c r="M34" t="s">
        <v>190</v>
      </c>
      <c r="N34">
        <v>2018.9269999999999</v>
      </c>
      <c r="O34" t="s">
        <v>158</v>
      </c>
    </row>
    <row r="35" spans="1:15" x14ac:dyDescent="0.25">
      <c r="A35" t="s">
        <v>62</v>
      </c>
      <c r="B35" t="s">
        <v>63</v>
      </c>
      <c r="C35" t="s">
        <v>177</v>
      </c>
      <c r="D35" t="s">
        <v>176</v>
      </c>
      <c r="E35">
        <v>2449.3119999999999</v>
      </c>
      <c r="F35">
        <v>25.53</v>
      </c>
    </row>
    <row r="36" spans="1:15" x14ac:dyDescent="0.25">
      <c r="A36" t="s">
        <v>64</v>
      </c>
      <c r="B36" t="s">
        <v>65</v>
      </c>
      <c r="C36" t="s">
        <v>177</v>
      </c>
      <c r="D36" t="s">
        <v>176</v>
      </c>
      <c r="E36">
        <v>2449.3119999999999</v>
      </c>
      <c r="F36">
        <v>26.45</v>
      </c>
    </row>
    <row r="37" spans="1:15" x14ac:dyDescent="0.25">
      <c r="A37" t="s">
        <v>66</v>
      </c>
      <c r="B37" t="s">
        <v>67</v>
      </c>
      <c r="C37" t="s">
        <v>177</v>
      </c>
      <c r="D37" t="s">
        <v>176</v>
      </c>
      <c r="E37">
        <v>2449.3119999999999</v>
      </c>
      <c r="F37">
        <v>27.83</v>
      </c>
    </row>
    <row r="38" spans="1:15" x14ac:dyDescent="0.25">
      <c r="A38" t="s">
        <v>68</v>
      </c>
      <c r="B38" t="s">
        <v>69</v>
      </c>
      <c r="C38" t="s">
        <v>177</v>
      </c>
      <c r="D38" t="s">
        <v>176</v>
      </c>
      <c r="E38">
        <v>2449.3119999999999</v>
      </c>
      <c r="F38">
        <v>35.450000000000003</v>
      </c>
      <c r="I38" t="s">
        <v>315</v>
      </c>
      <c r="J38" t="s">
        <v>242</v>
      </c>
      <c r="K38" t="s">
        <v>186</v>
      </c>
      <c r="L38" t="s">
        <v>350</v>
      </c>
      <c r="M38" t="s">
        <v>190</v>
      </c>
      <c r="N38">
        <v>2018.9269999999999</v>
      </c>
      <c r="O38">
        <v>36.26</v>
      </c>
    </row>
    <row r="39" spans="1:15" x14ac:dyDescent="0.25">
      <c r="A39" t="s">
        <v>70</v>
      </c>
      <c r="B39" t="s">
        <v>71</v>
      </c>
      <c r="C39" t="s">
        <v>177</v>
      </c>
      <c r="D39" t="s">
        <v>176</v>
      </c>
      <c r="E39">
        <v>2449.3119999999999</v>
      </c>
      <c r="F39">
        <v>25.06</v>
      </c>
    </row>
    <row r="40" spans="1:15" x14ac:dyDescent="0.25">
      <c r="A40" t="s">
        <v>72</v>
      </c>
      <c r="B40" t="s">
        <v>73</v>
      </c>
      <c r="C40" t="s">
        <v>177</v>
      </c>
      <c r="D40" t="s">
        <v>176</v>
      </c>
      <c r="E40">
        <v>2449.3119999999999</v>
      </c>
      <c r="F40">
        <v>26.78</v>
      </c>
    </row>
    <row r="41" spans="1:15" x14ac:dyDescent="0.25">
      <c r="A41" t="s">
        <v>74</v>
      </c>
      <c r="B41" t="s">
        <v>75</v>
      </c>
      <c r="C41" t="s">
        <v>177</v>
      </c>
      <c r="D41" t="s">
        <v>176</v>
      </c>
      <c r="E41">
        <v>2449.3119999999999</v>
      </c>
      <c r="F41">
        <v>25.25</v>
      </c>
    </row>
    <row r="42" spans="1:15" x14ac:dyDescent="0.25">
      <c r="A42" t="s">
        <v>76</v>
      </c>
      <c r="B42" t="s">
        <v>77</v>
      </c>
      <c r="C42" t="s">
        <v>177</v>
      </c>
      <c r="D42" t="s">
        <v>176</v>
      </c>
      <c r="E42">
        <v>2449.3119999999999</v>
      </c>
      <c r="F42">
        <v>27.55</v>
      </c>
      <c r="I42" t="s">
        <v>316</v>
      </c>
      <c r="J42" t="s">
        <v>250</v>
      </c>
      <c r="K42" t="s">
        <v>186</v>
      </c>
      <c r="L42" t="s">
        <v>350</v>
      </c>
      <c r="M42" t="s">
        <v>190</v>
      </c>
      <c r="N42">
        <v>2018.9269999999999</v>
      </c>
      <c r="O42">
        <v>28.27</v>
      </c>
    </row>
    <row r="43" spans="1:15" x14ac:dyDescent="0.25">
      <c r="A43" t="s">
        <v>78</v>
      </c>
      <c r="B43" t="s">
        <v>79</v>
      </c>
      <c r="C43" t="s">
        <v>177</v>
      </c>
      <c r="D43" t="s">
        <v>176</v>
      </c>
      <c r="E43">
        <v>2449.3119999999999</v>
      </c>
      <c r="F43">
        <v>32.03</v>
      </c>
      <c r="I43" t="s">
        <v>317</v>
      </c>
      <c r="J43" t="s">
        <v>252</v>
      </c>
      <c r="K43" t="s">
        <v>186</v>
      </c>
      <c r="L43" t="s">
        <v>350</v>
      </c>
      <c r="M43" t="s">
        <v>190</v>
      </c>
      <c r="N43">
        <v>2018.9269999999999</v>
      </c>
      <c r="O43">
        <v>30.79</v>
      </c>
    </row>
    <row r="44" spans="1:15" x14ac:dyDescent="0.25">
      <c r="A44" t="s">
        <v>80</v>
      </c>
      <c r="B44" t="s">
        <v>81</v>
      </c>
      <c r="C44" t="s">
        <v>177</v>
      </c>
      <c r="D44" t="s">
        <v>176</v>
      </c>
      <c r="E44">
        <v>2449.3119999999999</v>
      </c>
      <c r="F44">
        <v>32.07</v>
      </c>
      <c r="I44" t="s">
        <v>318</v>
      </c>
      <c r="J44" t="s">
        <v>254</v>
      </c>
      <c r="K44" t="s">
        <v>186</v>
      </c>
      <c r="L44" t="s">
        <v>350</v>
      </c>
      <c r="M44" t="s">
        <v>190</v>
      </c>
      <c r="N44">
        <v>2018.9269999999999</v>
      </c>
      <c r="O44">
        <v>30.87</v>
      </c>
    </row>
    <row r="45" spans="1:15" x14ac:dyDescent="0.25">
      <c r="A45" t="s">
        <v>82</v>
      </c>
      <c r="B45" t="s">
        <v>83</v>
      </c>
      <c r="C45" t="s">
        <v>177</v>
      </c>
      <c r="D45" t="s">
        <v>176</v>
      </c>
      <c r="E45">
        <v>2449.3119999999999</v>
      </c>
      <c r="F45">
        <v>25.51</v>
      </c>
    </row>
    <row r="46" spans="1:15" x14ac:dyDescent="0.25">
      <c r="A46" t="s">
        <v>84</v>
      </c>
      <c r="B46" t="s">
        <v>85</v>
      </c>
      <c r="C46" t="s">
        <v>177</v>
      </c>
      <c r="D46" t="s">
        <v>176</v>
      </c>
      <c r="E46">
        <v>2449.3119999999999</v>
      </c>
      <c r="F46">
        <v>26.9</v>
      </c>
    </row>
    <row r="47" spans="1:15" x14ac:dyDescent="0.25">
      <c r="A47" t="s">
        <v>86</v>
      </c>
      <c r="B47" t="s">
        <v>87</v>
      </c>
      <c r="C47" t="s">
        <v>177</v>
      </c>
      <c r="D47" t="s">
        <v>176</v>
      </c>
      <c r="E47">
        <v>2449.3119999999999</v>
      </c>
      <c r="F47">
        <v>26.11</v>
      </c>
    </row>
    <row r="48" spans="1:15" x14ac:dyDescent="0.25">
      <c r="A48" t="s">
        <v>88</v>
      </c>
      <c r="B48" t="s">
        <v>89</v>
      </c>
      <c r="C48" t="s">
        <v>177</v>
      </c>
      <c r="D48" t="s">
        <v>176</v>
      </c>
      <c r="E48">
        <v>2449.3119999999999</v>
      </c>
      <c r="F48">
        <v>33.119999999999997</v>
      </c>
      <c r="I48" t="s">
        <v>319</v>
      </c>
      <c r="J48" t="s">
        <v>262</v>
      </c>
      <c r="K48" t="s">
        <v>186</v>
      </c>
      <c r="L48" t="s">
        <v>350</v>
      </c>
      <c r="M48" t="s">
        <v>190</v>
      </c>
      <c r="N48">
        <v>2018.9269999999999</v>
      </c>
      <c r="O48">
        <v>32.93</v>
      </c>
    </row>
    <row r="49" spans="1:15" x14ac:dyDescent="0.25">
      <c r="A49" t="s">
        <v>90</v>
      </c>
      <c r="B49" t="s">
        <v>91</v>
      </c>
      <c r="C49" t="s">
        <v>177</v>
      </c>
      <c r="D49" t="s">
        <v>176</v>
      </c>
      <c r="E49">
        <v>2449.3119999999999</v>
      </c>
      <c r="F49">
        <v>24.36</v>
      </c>
    </row>
    <row r="50" spans="1:15" x14ac:dyDescent="0.25">
      <c r="A50" t="s">
        <v>92</v>
      </c>
      <c r="B50" t="s">
        <v>93</v>
      </c>
      <c r="C50" t="s">
        <v>177</v>
      </c>
      <c r="D50" t="s">
        <v>176</v>
      </c>
      <c r="E50">
        <v>2449.3119999999999</v>
      </c>
      <c r="F50">
        <v>27.11</v>
      </c>
    </row>
    <row r="51" spans="1:15" x14ac:dyDescent="0.25">
      <c r="A51" t="s">
        <v>94</v>
      </c>
      <c r="B51" t="s">
        <v>95</v>
      </c>
      <c r="C51" t="s">
        <v>177</v>
      </c>
      <c r="D51" t="s">
        <v>176</v>
      </c>
      <c r="E51">
        <v>2449.3119999999999</v>
      </c>
      <c r="F51">
        <v>28.17</v>
      </c>
    </row>
    <row r="52" spans="1:15" x14ac:dyDescent="0.25">
      <c r="A52" t="s">
        <v>96</v>
      </c>
      <c r="B52" t="s">
        <v>97</v>
      </c>
      <c r="C52" t="s">
        <v>177</v>
      </c>
      <c r="D52" t="s">
        <v>176</v>
      </c>
      <c r="E52">
        <v>2449.3119999999999</v>
      </c>
      <c r="F52">
        <v>23.31</v>
      </c>
    </row>
    <row r="53" spans="1:15" x14ac:dyDescent="0.25">
      <c r="A53" t="s">
        <v>98</v>
      </c>
      <c r="B53" t="s">
        <v>99</v>
      </c>
      <c r="C53" t="s">
        <v>177</v>
      </c>
      <c r="D53" t="s">
        <v>176</v>
      </c>
      <c r="E53">
        <v>2449.3119999999999</v>
      </c>
      <c r="F53">
        <v>27.44</v>
      </c>
    </row>
    <row r="54" spans="1:15" x14ac:dyDescent="0.25">
      <c r="A54" t="s">
        <v>100</v>
      </c>
      <c r="B54" t="s">
        <v>101</v>
      </c>
      <c r="C54" t="s">
        <v>177</v>
      </c>
      <c r="D54" t="s">
        <v>176</v>
      </c>
      <c r="E54">
        <v>2449.3119999999999</v>
      </c>
      <c r="F54">
        <v>23.22</v>
      </c>
    </row>
    <row r="55" spans="1:15" x14ac:dyDescent="0.25">
      <c r="A55" t="s">
        <v>102</v>
      </c>
      <c r="B55" t="s">
        <v>103</v>
      </c>
      <c r="C55" t="s">
        <v>177</v>
      </c>
      <c r="D55" t="s">
        <v>176</v>
      </c>
      <c r="E55">
        <v>2449.3119999999999</v>
      </c>
      <c r="F55">
        <v>26.85</v>
      </c>
    </row>
    <row r="56" spans="1:15" x14ac:dyDescent="0.25">
      <c r="A56" t="s">
        <v>104</v>
      </c>
      <c r="B56" t="s">
        <v>105</v>
      </c>
      <c r="C56" t="s">
        <v>177</v>
      </c>
      <c r="D56" t="s">
        <v>176</v>
      </c>
      <c r="E56">
        <v>2449.3119999999999</v>
      </c>
      <c r="F56">
        <v>27.52</v>
      </c>
      <c r="I56" t="s">
        <v>320</v>
      </c>
      <c r="J56" t="s">
        <v>278</v>
      </c>
      <c r="K56" t="s">
        <v>186</v>
      </c>
      <c r="L56" t="s">
        <v>350</v>
      </c>
      <c r="M56" t="s">
        <v>190</v>
      </c>
      <c r="N56">
        <v>2018.9269999999999</v>
      </c>
      <c r="O56">
        <v>27.29</v>
      </c>
    </row>
    <row r="57" spans="1:15" x14ac:dyDescent="0.25">
      <c r="A57" t="s">
        <v>106</v>
      </c>
      <c r="B57" t="s">
        <v>107</v>
      </c>
      <c r="C57" t="s">
        <v>177</v>
      </c>
      <c r="D57" t="s">
        <v>176</v>
      </c>
      <c r="E57">
        <v>2449.3119999999999</v>
      </c>
      <c r="F57">
        <v>24.54</v>
      </c>
    </row>
    <row r="58" spans="1:15" x14ac:dyDescent="0.25">
      <c r="A58" t="s">
        <v>108</v>
      </c>
      <c r="B58" t="s">
        <v>109</v>
      </c>
      <c r="C58" t="s">
        <v>177</v>
      </c>
      <c r="D58" t="s">
        <v>176</v>
      </c>
      <c r="E58">
        <v>2449.3119999999999</v>
      </c>
      <c r="F58">
        <v>25.52</v>
      </c>
    </row>
    <row r="59" spans="1:15" x14ac:dyDescent="0.25">
      <c r="A59" t="s">
        <v>110</v>
      </c>
      <c r="B59" t="s">
        <v>111</v>
      </c>
      <c r="C59" t="s">
        <v>177</v>
      </c>
      <c r="D59" t="s">
        <v>176</v>
      </c>
      <c r="E59">
        <v>2449.3119999999999</v>
      </c>
      <c r="F59">
        <v>27.95</v>
      </c>
    </row>
    <row r="60" spans="1:15" x14ac:dyDescent="0.25">
      <c r="A60" t="s">
        <v>112</v>
      </c>
      <c r="B60" t="s">
        <v>113</v>
      </c>
      <c r="C60" t="s">
        <v>177</v>
      </c>
      <c r="D60" t="s">
        <v>176</v>
      </c>
      <c r="E60">
        <v>2449.3119999999999</v>
      </c>
      <c r="F60">
        <v>24.42</v>
      </c>
    </row>
    <row r="61" spans="1:15" x14ac:dyDescent="0.25">
      <c r="A61" t="s">
        <v>114</v>
      </c>
      <c r="B61" t="s">
        <v>115</v>
      </c>
      <c r="C61" t="s">
        <v>177</v>
      </c>
      <c r="D61" t="s">
        <v>176</v>
      </c>
      <c r="E61">
        <v>2449.3119999999999</v>
      </c>
      <c r="F61">
        <v>23.56</v>
      </c>
    </row>
    <row r="62" spans="1:15" x14ac:dyDescent="0.25">
      <c r="A62" t="s">
        <v>116</v>
      </c>
      <c r="B62" t="s">
        <v>117</v>
      </c>
      <c r="C62" t="s">
        <v>177</v>
      </c>
      <c r="D62" t="s">
        <v>176</v>
      </c>
      <c r="E62">
        <v>2449.3119999999999</v>
      </c>
      <c r="F62">
        <v>24.66</v>
      </c>
    </row>
    <row r="63" spans="1:15" x14ac:dyDescent="0.25">
      <c r="A63" t="s">
        <v>118</v>
      </c>
      <c r="B63" t="s">
        <v>119</v>
      </c>
      <c r="C63" t="s">
        <v>177</v>
      </c>
      <c r="D63" t="s">
        <v>176</v>
      </c>
      <c r="E63">
        <v>2449.3119999999999</v>
      </c>
      <c r="F63">
        <v>23.82</v>
      </c>
    </row>
    <row r="64" spans="1:15" x14ac:dyDescent="0.25">
      <c r="A64" t="s">
        <v>120</v>
      </c>
      <c r="B64" t="s">
        <v>121</v>
      </c>
      <c r="C64" t="s">
        <v>177</v>
      </c>
      <c r="D64" t="s">
        <v>176</v>
      </c>
      <c r="E64">
        <v>2449.3119999999999</v>
      </c>
      <c r="F64">
        <v>25.56</v>
      </c>
    </row>
    <row r="65" spans="1:15" x14ac:dyDescent="0.25">
      <c r="A65" t="s">
        <v>122</v>
      </c>
      <c r="B65" t="s">
        <v>123</v>
      </c>
      <c r="C65" t="s">
        <v>177</v>
      </c>
      <c r="D65" t="s">
        <v>176</v>
      </c>
      <c r="E65">
        <v>2449.3119999999999</v>
      </c>
      <c r="F65">
        <v>25.59</v>
      </c>
    </row>
    <row r="66" spans="1:15" x14ac:dyDescent="0.25">
      <c r="A66" t="s">
        <v>124</v>
      </c>
      <c r="B66" t="s">
        <v>125</v>
      </c>
      <c r="C66" t="s">
        <v>177</v>
      </c>
      <c r="D66" t="s">
        <v>176</v>
      </c>
      <c r="E66">
        <v>2449.3119999999999</v>
      </c>
      <c r="F66">
        <v>25.81</v>
      </c>
    </row>
    <row r="67" spans="1:15" x14ac:dyDescent="0.25">
      <c r="A67" t="s">
        <v>126</v>
      </c>
      <c r="B67">
        <v>4113</v>
      </c>
      <c r="C67" t="s">
        <v>177</v>
      </c>
      <c r="D67" t="s">
        <v>176</v>
      </c>
      <c r="E67">
        <v>2449.3119999999999</v>
      </c>
      <c r="F67">
        <v>27.54</v>
      </c>
    </row>
    <row r="68" spans="1:15" x14ac:dyDescent="0.25">
      <c r="A68" t="s">
        <v>127</v>
      </c>
      <c r="B68">
        <v>4133</v>
      </c>
      <c r="C68" t="s">
        <v>177</v>
      </c>
      <c r="D68" t="s">
        <v>176</v>
      </c>
      <c r="E68">
        <v>2449.3119999999999</v>
      </c>
      <c r="F68">
        <v>28.76</v>
      </c>
    </row>
    <row r="69" spans="1:15" x14ac:dyDescent="0.25">
      <c r="A69" t="s">
        <v>128</v>
      </c>
      <c r="B69">
        <v>4137</v>
      </c>
      <c r="C69" t="s">
        <v>177</v>
      </c>
      <c r="D69" t="s">
        <v>176</v>
      </c>
      <c r="E69">
        <v>2449.3119999999999</v>
      </c>
      <c r="F69">
        <v>29.08</v>
      </c>
      <c r="I69" t="s">
        <v>321</v>
      </c>
      <c r="J69">
        <v>4137</v>
      </c>
      <c r="K69" t="s">
        <v>186</v>
      </c>
      <c r="L69" t="s">
        <v>350</v>
      </c>
      <c r="M69" t="s">
        <v>190</v>
      </c>
      <c r="N69">
        <v>2018.9269999999999</v>
      </c>
      <c r="O69">
        <v>29.18</v>
      </c>
    </row>
    <row r="70" spans="1:15" x14ac:dyDescent="0.25">
      <c r="A70" t="s">
        <v>129</v>
      </c>
      <c r="B70">
        <v>4162</v>
      </c>
      <c r="C70" t="s">
        <v>177</v>
      </c>
      <c r="D70" t="s">
        <v>176</v>
      </c>
      <c r="E70">
        <v>2449.3119999999999</v>
      </c>
      <c r="F70">
        <v>30.12</v>
      </c>
    </row>
    <row r="71" spans="1:15" x14ac:dyDescent="0.25">
      <c r="A71" t="s">
        <v>130</v>
      </c>
      <c r="B71">
        <v>4232</v>
      </c>
      <c r="C71" t="s">
        <v>177</v>
      </c>
      <c r="D71" t="s">
        <v>176</v>
      </c>
      <c r="E71">
        <v>2449.3119999999999</v>
      </c>
      <c r="F71">
        <v>27.01</v>
      </c>
    </row>
    <row r="72" spans="1:15" x14ac:dyDescent="0.25">
      <c r="A72" t="s">
        <v>131</v>
      </c>
      <c r="B72">
        <v>4205</v>
      </c>
      <c r="C72" t="s">
        <v>177</v>
      </c>
      <c r="D72" t="s">
        <v>176</v>
      </c>
      <c r="E72">
        <v>2449.3119999999999</v>
      </c>
      <c r="F72">
        <v>24.89</v>
      </c>
    </row>
    <row r="73" spans="1:15" x14ac:dyDescent="0.25">
      <c r="A73" t="s">
        <v>132</v>
      </c>
      <c r="B73">
        <v>4250</v>
      </c>
      <c r="C73" t="s">
        <v>177</v>
      </c>
      <c r="D73" t="s">
        <v>176</v>
      </c>
      <c r="E73">
        <v>2449.3119999999999</v>
      </c>
      <c r="F73">
        <v>29.71</v>
      </c>
      <c r="I73" t="s">
        <v>322</v>
      </c>
      <c r="J73">
        <v>4250</v>
      </c>
      <c r="K73" t="s">
        <v>186</v>
      </c>
      <c r="L73" t="s">
        <v>350</v>
      </c>
      <c r="M73" t="s">
        <v>190</v>
      </c>
      <c r="N73">
        <v>2018.9269999999999</v>
      </c>
      <c r="O73">
        <v>29.68</v>
      </c>
    </row>
    <row r="74" spans="1:15" x14ac:dyDescent="0.25">
      <c r="A74" t="s">
        <v>133</v>
      </c>
      <c r="B74">
        <v>4448</v>
      </c>
      <c r="C74" t="s">
        <v>177</v>
      </c>
      <c r="D74" t="s">
        <v>176</v>
      </c>
      <c r="E74">
        <v>2449.3119999999999</v>
      </c>
      <c r="F74">
        <v>25.08</v>
      </c>
    </row>
    <row r="75" spans="1:15" x14ac:dyDescent="0.25">
      <c r="A75" t="s">
        <v>134</v>
      </c>
      <c r="B75">
        <v>4467</v>
      </c>
      <c r="C75" t="s">
        <v>177</v>
      </c>
      <c r="D75" t="s">
        <v>176</v>
      </c>
      <c r="E75">
        <v>2449.3119999999999</v>
      </c>
      <c r="F75">
        <v>30.27</v>
      </c>
    </row>
    <row r="76" spans="1:15" x14ac:dyDescent="0.25">
      <c r="A76" t="s">
        <v>135</v>
      </c>
      <c r="B76">
        <v>4478</v>
      </c>
      <c r="C76" t="s">
        <v>177</v>
      </c>
      <c r="D76" t="s">
        <v>176</v>
      </c>
      <c r="E76">
        <v>2449.3119999999999</v>
      </c>
      <c r="F76">
        <v>24.98</v>
      </c>
    </row>
    <row r="77" spans="1:15" x14ac:dyDescent="0.25">
      <c r="A77" t="s">
        <v>136</v>
      </c>
      <c r="B77">
        <v>4483</v>
      </c>
      <c r="C77" t="s">
        <v>177</v>
      </c>
      <c r="D77" t="s">
        <v>176</v>
      </c>
      <c r="E77">
        <v>2449.3119999999999</v>
      </c>
      <c r="F77">
        <v>25.11</v>
      </c>
    </row>
    <row r="78" spans="1:15" x14ac:dyDescent="0.25">
      <c r="A78" t="s">
        <v>137</v>
      </c>
      <c r="B78">
        <v>4486</v>
      </c>
      <c r="C78" t="s">
        <v>177</v>
      </c>
      <c r="D78" t="s">
        <v>176</v>
      </c>
      <c r="E78">
        <v>2449.3119999999999</v>
      </c>
      <c r="F78">
        <v>26.73</v>
      </c>
    </row>
    <row r="79" spans="1:15" x14ac:dyDescent="0.25">
      <c r="A79" t="s">
        <v>138</v>
      </c>
      <c r="B79">
        <v>4519</v>
      </c>
      <c r="C79" t="s">
        <v>177</v>
      </c>
      <c r="D79" t="s">
        <v>176</v>
      </c>
      <c r="E79">
        <v>2449.3119999999999</v>
      </c>
      <c r="F79">
        <v>26.65</v>
      </c>
    </row>
    <row r="80" spans="1:15" x14ac:dyDescent="0.25">
      <c r="A80" t="s">
        <v>139</v>
      </c>
      <c r="B80">
        <v>4544</v>
      </c>
      <c r="C80" t="s">
        <v>177</v>
      </c>
      <c r="D80" t="s">
        <v>176</v>
      </c>
      <c r="E80">
        <v>2449.3119999999999</v>
      </c>
      <c r="F80">
        <v>28.87</v>
      </c>
    </row>
    <row r="81" spans="1:15" x14ac:dyDescent="0.25">
      <c r="A81" t="s">
        <v>140</v>
      </c>
      <c r="B81">
        <v>4545</v>
      </c>
      <c r="C81" t="s">
        <v>177</v>
      </c>
      <c r="D81" t="s">
        <v>176</v>
      </c>
      <c r="E81">
        <v>2449.3119999999999</v>
      </c>
      <c r="F81">
        <v>22.83</v>
      </c>
    </row>
    <row r="82" spans="1:15" x14ac:dyDescent="0.25">
      <c r="A82" t="s">
        <v>141</v>
      </c>
      <c r="B82">
        <v>4570</v>
      </c>
      <c r="C82" t="s">
        <v>177</v>
      </c>
      <c r="D82" t="s">
        <v>176</v>
      </c>
      <c r="E82">
        <v>2449.3119999999999</v>
      </c>
      <c r="F82">
        <v>33.119999999999997</v>
      </c>
      <c r="I82" t="s">
        <v>323</v>
      </c>
      <c r="J82">
        <v>4570</v>
      </c>
      <c r="K82" t="s">
        <v>186</v>
      </c>
      <c r="L82" t="s">
        <v>350</v>
      </c>
      <c r="M82" t="s">
        <v>190</v>
      </c>
      <c r="N82">
        <v>2018.9269999999999</v>
      </c>
      <c r="O82">
        <v>33.020000000000003</v>
      </c>
    </row>
    <row r="83" spans="1:15" x14ac:dyDescent="0.25">
      <c r="A83" t="s">
        <v>142</v>
      </c>
      <c r="B83">
        <v>4584</v>
      </c>
      <c r="C83" t="s">
        <v>177</v>
      </c>
      <c r="D83" t="s">
        <v>176</v>
      </c>
      <c r="E83">
        <v>2449.3119999999999</v>
      </c>
      <c r="F83">
        <v>25.99</v>
      </c>
    </row>
    <row r="84" spans="1:15" x14ac:dyDescent="0.25">
      <c r="A84" t="s">
        <v>143</v>
      </c>
      <c r="B84">
        <v>4637</v>
      </c>
      <c r="C84" t="s">
        <v>177</v>
      </c>
      <c r="D84" t="s">
        <v>176</v>
      </c>
      <c r="E84">
        <v>2449.3119999999999</v>
      </c>
      <c r="F84">
        <v>22.64</v>
      </c>
    </row>
    <row r="85" spans="1:15" x14ac:dyDescent="0.25">
      <c r="A85" t="s">
        <v>144</v>
      </c>
      <c r="B85">
        <v>4742</v>
      </c>
      <c r="C85" t="s">
        <v>177</v>
      </c>
      <c r="D85" t="s">
        <v>176</v>
      </c>
      <c r="E85">
        <v>2449.3119999999999</v>
      </c>
      <c r="F85">
        <v>26.24</v>
      </c>
    </row>
    <row r="86" spans="1:15" x14ac:dyDescent="0.25">
      <c r="A86" t="s">
        <v>145</v>
      </c>
      <c r="B86">
        <v>4287</v>
      </c>
      <c r="C86" t="s">
        <v>177</v>
      </c>
      <c r="D86" t="s">
        <v>176</v>
      </c>
      <c r="E86">
        <v>2449.3119999999999</v>
      </c>
      <c r="F86">
        <v>25.09</v>
      </c>
    </row>
    <row r="87" spans="1:15" x14ac:dyDescent="0.25">
      <c r="A87" t="s">
        <v>146</v>
      </c>
      <c r="B87">
        <v>4400</v>
      </c>
      <c r="C87" t="s">
        <v>177</v>
      </c>
      <c r="D87" t="s">
        <v>176</v>
      </c>
      <c r="E87">
        <v>2449.3119999999999</v>
      </c>
      <c r="F87">
        <v>25.84</v>
      </c>
    </row>
    <row r="88" spans="1:15" x14ac:dyDescent="0.25">
      <c r="A88" t="s">
        <v>147</v>
      </c>
      <c r="B88">
        <v>4481</v>
      </c>
      <c r="C88" t="s">
        <v>177</v>
      </c>
      <c r="D88" t="s">
        <v>176</v>
      </c>
      <c r="E88">
        <v>2449.3119999999999</v>
      </c>
      <c r="F88">
        <v>26.45</v>
      </c>
    </row>
    <row r="89" spans="1:15" x14ac:dyDescent="0.25">
      <c r="A89" t="s">
        <v>148</v>
      </c>
      <c r="B89">
        <v>4572</v>
      </c>
      <c r="C89" t="s">
        <v>177</v>
      </c>
      <c r="D89" t="s">
        <v>176</v>
      </c>
      <c r="E89">
        <v>2449.3119999999999</v>
      </c>
      <c r="F89">
        <v>25.34</v>
      </c>
    </row>
    <row r="90" spans="1:15" x14ac:dyDescent="0.25">
      <c r="A90" t="s">
        <v>149</v>
      </c>
      <c r="B90">
        <v>4806</v>
      </c>
      <c r="C90" t="s">
        <v>177</v>
      </c>
      <c r="D90" t="s">
        <v>176</v>
      </c>
      <c r="E90">
        <v>2449.3119999999999</v>
      </c>
      <c r="F90">
        <v>37.229999999999997</v>
      </c>
      <c r="I90" t="s">
        <v>324</v>
      </c>
      <c r="J90">
        <v>4806</v>
      </c>
      <c r="K90" t="s">
        <v>186</v>
      </c>
      <c r="L90" t="s">
        <v>350</v>
      </c>
      <c r="M90" t="s">
        <v>190</v>
      </c>
      <c r="N90">
        <v>2018.9269999999999</v>
      </c>
      <c r="O90">
        <v>37.520000000000003</v>
      </c>
    </row>
    <row r="91" spans="1:15" x14ac:dyDescent="0.25">
      <c r="A91" t="s">
        <v>150</v>
      </c>
      <c r="B91">
        <v>4728</v>
      </c>
      <c r="C91" t="s">
        <v>177</v>
      </c>
      <c r="D91" t="s">
        <v>176</v>
      </c>
      <c r="E91">
        <v>2449.3119999999999</v>
      </c>
      <c r="F91">
        <v>24.23</v>
      </c>
    </row>
    <row r="92" spans="1:15" x14ac:dyDescent="0.25">
      <c r="A92" t="s">
        <v>151</v>
      </c>
      <c r="B92">
        <v>4738</v>
      </c>
      <c r="C92" t="s">
        <v>177</v>
      </c>
      <c r="D92" t="s">
        <v>176</v>
      </c>
      <c r="E92">
        <v>2449.3119999999999</v>
      </c>
      <c r="F92">
        <v>23.05</v>
      </c>
    </row>
    <row r="93" spans="1:15" x14ac:dyDescent="0.25">
      <c r="A93" t="s">
        <v>152</v>
      </c>
      <c r="B93">
        <v>4778</v>
      </c>
      <c r="C93" t="s">
        <v>177</v>
      </c>
      <c r="D93" t="s">
        <v>176</v>
      </c>
      <c r="E93">
        <v>2449.3119999999999</v>
      </c>
      <c r="F93">
        <v>25.7</v>
      </c>
    </row>
    <row r="94" spans="1:15" x14ac:dyDescent="0.25">
      <c r="A94" t="s">
        <v>153</v>
      </c>
      <c r="B94">
        <v>4811</v>
      </c>
      <c r="C94" t="s">
        <v>177</v>
      </c>
      <c r="D94" t="s">
        <v>176</v>
      </c>
      <c r="E94">
        <v>2449.3119999999999</v>
      </c>
      <c r="F94">
        <v>24.81</v>
      </c>
    </row>
    <row r="95" spans="1:15" x14ac:dyDescent="0.25">
      <c r="A95" t="s">
        <v>154</v>
      </c>
      <c r="B95">
        <v>4744</v>
      </c>
      <c r="C95" t="s">
        <v>177</v>
      </c>
      <c r="D95" t="s">
        <v>176</v>
      </c>
      <c r="E95">
        <v>2449.3119999999999</v>
      </c>
      <c r="F95">
        <v>21.97</v>
      </c>
    </row>
    <row r="96" spans="1:15" x14ac:dyDescent="0.25">
      <c r="A96" t="s">
        <v>155</v>
      </c>
      <c r="B96">
        <v>4515</v>
      </c>
      <c r="C96" t="s">
        <v>177</v>
      </c>
      <c r="D96" t="s">
        <v>176</v>
      </c>
      <c r="E96">
        <v>2449.3119999999999</v>
      </c>
      <c r="F96">
        <v>25.36</v>
      </c>
    </row>
    <row r="97" spans="1:15" x14ac:dyDescent="0.25">
      <c r="A97" t="s">
        <v>156</v>
      </c>
      <c r="B97" t="s">
        <v>13</v>
      </c>
      <c r="C97" t="s">
        <v>177</v>
      </c>
      <c r="D97" t="s">
        <v>13</v>
      </c>
      <c r="E97">
        <v>2449.3119999999999</v>
      </c>
      <c r="F97" t="s">
        <v>14</v>
      </c>
    </row>
    <row r="98" spans="1:15" x14ac:dyDescent="0.25">
      <c r="A98" t="s">
        <v>157</v>
      </c>
      <c r="B98" t="s">
        <v>16</v>
      </c>
      <c r="C98" t="s">
        <v>177</v>
      </c>
      <c r="D98" t="s">
        <v>16</v>
      </c>
      <c r="E98">
        <v>2449.3119999999999</v>
      </c>
      <c r="F98" t="s">
        <v>14</v>
      </c>
      <c r="I98" t="s">
        <v>329</v>
      </c>
      <c r="J98" t="s">
        <v>188</v>
      </c>
      <c r="K98" t="s">
        <v>186</v>
      </c>
      <c r="L98" t="s">
        <v>350</v>
      </c>
      <c r="M98" t="s">
        <v>188</v>
      </c>
      <c r="N98">
        <v>2018.9269999999999</v>
      </c>
      <c r="O98" t="s">
        <v>158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3"/>
  <sheetViews>
    <sheetView topLeftCell="A88" workbookViewId="0">
      <selection activeCell="C122" sqref="C122:M122"/>
    </sheetView>
  </sheetViews>
  <sheetFormatPr defaultRowHeight="15" x14ac:dyDescent="0.25"/>
  <cols>
    <col min="3" max="9" width="9.5703125" bestFit="1" customWidth="1"/>
    <col min="10" max="10" width="9.5703125" style="45" bestFit="1" customWidth="1"/>
    <col min="11" max="13" width="9.5703125" bestFit="1" customWidth="1"/>
  </cols>
  <sheetData>
    <row r="1" spans="1:27" x14ac:dyDescent="0.25">
      <c r="C1" s="55" t="s">
        <v>2</v>
      </c>
      <c r="D1" s="55" t="s">
        <v>3</v>
      </c>
      <c r="E1" s="55" t="s">
        <v>349</v>
      </c>
      <c r="F1" s="55" t="s">
        <v>5</v>
      </c>
      <c r="G1" s="55" t="s">
        <v>6</v>
      </c>
      <c r="H1" s="55" t="s">
        <v>7</v>
      </c>
      <c r="I1" s="55" t="s">
        <v>8</v>
      </c>
      <c r="J1" s="56" t="s">
        <v>9</v>
      </c>
      <c r="K1" s="55" t="s">
        <v>10</v>
      </c>
      <c r="L1" s="55" t="s">
        <v>11</v>
      </c>
      <c r="M1" s="55" t="s">
        <v>350</v>
      </c>
      <c r="O1" s="55" t="s">
        <v>355</v>
      </c>
      <c r="Q1" s="55" t="s">
        <v>2</v>
      </c>
      <c r="R1" s="55" t="s">
        <v>3</v>
      </c>
      <c r="S1" s="55" t="s">
        <v>349</v>
      </c>
      <c r="T1" s="55" t="s">
        <v>5</v>
      </c>
      <c r="U1" s="55" t="s">
        <v>6</v>
      </c>
      <c r="V1" s="55" t="s">
        <v>7</v>
      </c>
      <c r="W1" s="55" t="s">
        <v>8</v>
      </c>
      <c r="X1" s="56" t="s">
        <v>9</v>
      </c>
      <c r="Y1" s="55" t="s">
        <v>10</v>
      </c>
      <c r="Z1" s="55" t="s">
        <v>11</v>
      </c>
      <c r="AA1" s="55" t="s">
        <v>350</v>
      </c>
    </row>
    <row r="2" spans="1:27" x14ac:dyDescent="0.25">
      <c r="A2" s="46" t="s">
        <v>17</v>
      </c>
      <c r="B2" s="46">
        <v>2094</v>
      </c>
      <c r="C2" s="46">
        <v>19.59</v>
      </c>
      <c r="D2" s="46">
        <v>23.84</v>
      </c>
      <c r="E2" s="46">
        <v>26.75</v>
      </c>
      <c r="F2" s="46">
        <v>19.78</v>
      </c>
      <c r="G2" s="46">
        <v>23.31</v>
      </c>
      <c r="H2" s="46">
        <v>21.53</v>
      </c>
      <c r="I2" s="46">
        <v>20.329999999999998</v>
      </c>
      <c r="J2" s="47">
        <v>26.79</v>
      </c>
      <c r="K2" s="46">
        <v>19.5</v>
      </c>
      <c r="L2" s="46">
        <v>23.75</v>
      </c>
      <c r="M2" s="46">
        <v>24.74</v>
      </c>
      <c r="P2" s="46">
        <v>2094</v>
      </c>
      <c r="Q2" s="46">
        <f>2.031^(16.36-C2)</f>
        <v>0.10141377460783316</v>
      </c>
      <c r="R2" s="46">
        <f>1.968^(19.45-D2)</f>
        <v>5.1195269899184166E-2</v>
      </c>
      <c r="S2" s="46">
        <f>2.016^(21.29-E2)</f>
        <v>2.1751124706476228E-2</v>
      </c>
      <c r="T2" s="46">
        <f>2.006^(17.08-F2)</f>
        <v>0.15265340383435677</v>
      </c>
      <c r="U2" s="46">
        <f>1.928^(20.78-G2)</f>
        <v>0.18996745967519768</v>
      </c>
      <c r="V2" s="46">
        <f>1.893^(18.93-H2)</f>
        <v>0.19028668648577601</v>
      </c>
      <c r="W2" s="46">
        <f>1.948^(18.28-I2)</f>
        <v>0.2548840429688784</v>
      </c>
      <c r="X2" s="46">
        <f>1.884^(21.35-J2)</f>
        <v>3.188305382884795E-2</v>
      </c>
      <c r="Y2" s="46">
        <f>1.881^(15.83-K2)</f>
        <v>9.8399551813974043E-2</v>
      </c>
      <c r="Z2" s="46">
        <f>1.928^(21.84-L2)</f>
        <v>0.28539448304861037</v>
      </c>
      <c r="AA2" s="46">
        <f>1.989^(21.97-M2)</f>
        <v>0.14886124632148356</v>
      </c>
    </row>
    <row r="3" spans="1:27" x14ac:dyDescent="0.25">
      <c r="A3" s="46" t="s">
        <v>18</v>
      </c>
      <c r="B3" s="46">
        <v>2903</v>
      </c>
      <c r="C3" s="46">
        <v>22.67</v>
      </c>
      <c r="D3" s="48">
        <v>30.06</v>
      </c>
      <c r="E3" s="46">
        <v>26.99</v>
      </c>
      <c r="F3" s="46">
        <v>22.02</v>
      </c>
      <c r="G3" s="46">
        <v>24.57</v>
      </c>
      <c r="H3" s="46">
        <v>23.08</v>
      </c>
      <c r="I3" s="46">
        <v>22.63</v>
      </c>
      <c r="J3" s="47">
        <v>32.97</v>
      </c>
      <c r="K3" s="46">
        <v>20.420000000000002</v>
      </c>
      <c r="L3" s="46">
        <v>24.44</v>
      </c>
      <c r="M3" s="46">
        <v>31.44</v>
      </c>
      <c r="P3" s="46">
        <v>2903</v>
      </c>
      <c r="Q3" s="46">
        <f t="shared" ref="Q3:Q66" si="0">2.031^(16.36-C3)</f>
        <v>1.1438007666826112E-2</v>
      </c>
      <c r="R3" s="46">
        <f t="shared" ref="R3:R66" si="1">1.968^(19.45-D3)</f>
        <v>7.5926564873916554E-4</v>
      </c>
      <c r="S3" s="46">
        <f t="shared" ref="S3:S66" si="2">2.016^(21.29-E3)</f>
        <v>1.8382475325221751E-2</v>
      </c>
      <c r="T3" s="46">
        <f t="shared" ref="T3:T66" si="3">2.006^(17.08-F3)</f>
        <v>3.2098535070314717E-2</v>
      </c>
      <c r="U3" s="46">
        <f t="shared" ref="U3:U66" si="4">1.928^(20.78-G3)</f>
        <v>8.3070028208690819E-2</v>
      </c>
      <c r="V3" s="46">
        <f t="shared" ref="V3:V66" si="5">1.893^(18.93-H3)</f>
        <v>7.0766049527284741E-2</v>
      </c>
      <c r="W3" s="46">
        <f t="shared" ref="W3:W66" si="6">1.948^(18.28-I3)</f>
        <v>5.4990549119349842E-2</v>
      </c>
      <c r="X3" s="46">
        <f t="shared" ref="X3:X66" si="7">1.884^(21.35-J3)</f>
        <v>6.3615062753944471E-4</v>
      </c>
      <c r="Y3" s="46">
        <f t="shared" ref="Y3:Y66" si="8">1.881^(15.83-K3)</f>
        <v>5.5024414295331343E-2</v>
      </c>
      <c r="Z3" s="46">
        <f t="shared" ref="Z3:Z66" si="9">1.928^(21.84-L3)</f>
        <v>0.18143527325074363</v>
      </c>
      <c r="AA3" s="46">
        <f t="shared" ref="AA3:AA66" si="10">1.989^(21.97-M3)</f>
        <v>1.4856913807879853E-3</v>
      </c>
    </row>
    <row r="4" spans="1:27" x14ac:dyDescent="0.25">
      <c r="A4" s="46" t="s">
        <v>19</v>
      </c>
      <c r="B4" s="46">
        <v>2838</v>
      </c>
      <c r="C4" s="46">
        <v>19.239999999999998</v>
      </c>
      <c r="D4" s="46">
        <v>23.25</v>
      </c>
      <c r="E4" s="46">
        <v>26.67</v>
      </c>
      <c r="F4" s="46">
        <v>19.09</v>
      </c>
      <c r="G4" s="46">
        <v>22.78</v>
      </c>
      <c r="H4" s="46">
        <v>19.989999999999998</v>
      </c>
      <c r="I4" s="46">
        <v>20.61</v>
      </c>
      <c r="J4" s="47">
        <v>25.04</v>
      </c>
      <c r="K4" s="46">
        <v>18.84</v>
      </c>
      <c r="L4" s="46">
        <v>24.23</v>
      </c>
      <c r="M4" s="46">
        <v>25.72</v>
      </c>
      <c r="P4" s="46">
        <v>2838</v>
      </c>
      <c r="Q4" s="46">
        <f t="shared" si="0"/>
        <v>0.12995572624447818</v>
      </c>
      <c r="R4" s="46">
        <f t="shared" si="1"/>
        <v>7.6331648621960083E-2</v>
      </c>
      <c r="S4" s="46">
        <f t="shared" si="2"/>
        <v>2.3005991795676268E-2</v>
      </c>
      <c r="T4" s="46">
        <f t="shared" si="3"/>
        <v>0.24678276926640483</v>
      </c>
      <c r="U4" s="46">
        <f t="shared" si="4"/>
        <v>0.2690208501919733</v>
      </c>
      <c r="V4" s="46">
        <f t="shared" si="5"/>
        <v>0.50841733424740643</v>
      </c>
      <c r="W4" s="46">
        <f t="shared" si="6"/>
        <v>0.21147437036133318</v>
      </c>
      <c r="X4" s="46">
        <f t="shared" si="7"/>
        <v>9.6594296687481054E-2</v>
      </c>
      <c r="Y4" s="46">
        <f t="shared" si="8"/>
        <v>0.14931028532924823</v>
      </c>
      <c r="Z4" s="46">
        <f t="shared" si="9"/>
        <v>0.20825440641774282</v>
      </c>
      <c r="AA4" s="46">
        <f t="shared" si="10"/>
        <v>7.5878644370073647E-2</v>
      </c>
    </row>
    <row r="5" spans="1:27" x14ac:dyDescent="0.25">
      <c r="A5" s="46" t="s">
        <v>20</v>
      </c>
      <c r="B5" s="46">
        <v>4115</v>
      </c>
      <c r="C5" s="46">
        <v>16.36</v>
      </c>
      <c r="D5" s="46">
        <v>21.7</v>
      </c>
      <c r="E5" s="46">
        <v>21.29</v>
      </c>
      <c r="F5" s="46">
        <v>17.43</v>
      </c>
      <c r="G5" s="46">
        <v>21.07</v>
      </c>
      <c r="H5" s="46">
        <v>18.93</v>
      </c>
      <c r="I5" s="46">
        <v>18.920000000000002</v>
      </c>
      <c r="J5" s="47">
        <v>23.12</v>
      </c>
      <c r="K5" s="46">
        <v>16.95</v>
      </c>
      <c r="L5" s="46">
        <v>21.84</v>
      </c>
      <c r="M5" s="46">
        <v>22.47</v>
      </c>
      <c r="P5" s="46">
        <v>4115</v>
      </c>
      <c r="Q5" s="46">
        <f t="shared" si="0"/>
        <v>1</v>
      </c>
      <c r="R5" s="46">
        <f t="shared" si="1"/>
        <v>0.21799349699903434</v>
      </c>
      <c r="S5" s="46">
        <f t="shared" si="2"/>
        <v>1</v>
      </c>
      <c r="T5" s="46">
        <f t="shared" si="3"/>
        <v>0.78376194890539919</v>
      </c>
      <c r="U5" s="46">
        <f t="shared" si="4"/>
        <v>0.82664484427455942</v>
      </c>
      <c r="V5" s="46">
        <f t="shared" si="5"/>
        <v>1</v>
      </c>
      <c r="W5" s="46">
        <f t="shared" si="6"/>
        <v>0.65262404449922451</v>
      </c>
      <c r="X5" s="46">
        <f t="shared" si="7"/>
        <v>0.32591684664498527</v>
      </c>
      <c r="Y5" s="46">
        <f t="shared" si="8"/>
        <v>0.49281571584250361</v>
      </c>
      <c r="Z5" s="46">
        <f t="shared" si="9"/>
        <v>1</v>
      </c>
      <c r="AA5" s="46">
        <f t="shared" si="10"/>
        <v>0.70905938301919502</v>
      </c>
    </row>
    <row r="6" spans="1:27" x14ac:dyDescent="0.25">
      <c r="A6" s="46" t="s">
        <v>21</v>
      </c>
      <c r="B6" s="46">
        <v>4195</v>
      </c>
      <c r="C6" s="46">
        <v>22.1</v>
      </c>
      <c r="D6" s="46">
        <v>29.72</v>
      </c>
      <c r="E6" s="46">
        <v>31.49</v>
      </c>
      <c r="F6" s="46">
        <v>21.01</v>
      </c>
      <c r="G6" s="46">
        <v>25.33</v>
      </c>
      <c r="H6" s="46">
        <v>24.52</v>
      </c>
      <c r="I6" s="46">
        <v>20.100000000000001</v>
      </c>
      <c r="J6" s="47">
        <v>29.09</v>
      </c>
      <c r="K6" s="46">
        <v>20.75</v>
      </c>
      <c r="L6" s="46">
        <v>28.74</v>
      </c>
      <c r="M6" s="46">
        <v>36.04</v>
      </c>
      <c r="P6" s="46">
        <v>4195</v>
      </c>
      <c r="Q6" s="46">
        <f t="shared" si="0"/>
        <v>1.7129513935132186E-2</v>
      </c>
      <c r="R6" s="46">
        <f t="shared" si="1"/>
        <v>9.5578956261535737E-4</v>
      </c>
      <c r="S6" s="46">
        <f t="shared" si="2"/>
        <v>7.8378440258668777E-4</v>
      </c>
      <c r="T6" s="46">
        <f t="shared" si="3"/>
        <v>6.4839469106743014E-2</v>
      </c>
      <c r="U6" s="46">
        <f t="shared" si="4"/>
        <v>5.0438599059976497E-2</v>
      </c>
      <c r="V6" s="46">
        <f t="shared" si="5"/>
        <v>2.8231117392805531E-2</v>
      </c>
      <c r="W6" s="46">
        <f t="shared" si="6"/>
        <v>0.2971310970083535</v>
      </c>
      <c r="X6" s="46">
        <f t="shared" si="7"/>
        <v>7.428033367084687E-3</v>
      </c>
      <c r="Y6" s="46">
        <f t="shared" si="8"/>
        <v>4.4669092138341436E-2</v>
      </c>
      <c r="Z6" s="46">
        <f t="shared" si="9"/>
        <v>1.0783543534938584E-2</v>
      </c>
      <c r="AA6" s="46">
        <f t="shared" si="10"/>
        <v>6.2836010187592705E-5</v>
      </c>
    </row>
    <row r="7" spans="1:27" x14ac:dyDescent="0.25">
      <c r="A7" s="46" t="s">
        <v>22</v>
      </c>
      <c r="B7" s="46">
        <v>4221</v>
      </c>
      <c r="C7" s="46">
        <v>20.59</v>
      </c>
      <c r="D7" s="46">
        <v>25.24</v>
      </c>
      <c r="E7" s="46">
        <v>25.82</v>
      </c>
      <c r="F7" s="46">
        <v>18.97</v>
      </c>
      <c r="G7" s="46">
        <v>23.28</v>
      </c>
      <c r="H7" s="46">
        <v>21.14</v>
      </c>
      <c r="I7" s="46">
        <v>21.23</v>
      </c>
      <c r="J7" s="47">
        <v>28.56</v>
      </c>
      <c r="K7" s="46">
        <v>19.940000000000001</v>
      </c>
      <c r="L7" s="46">
        <v>24.33</v>
      </c>
      <c r="M7" s="46">
        <v>25.83</v>
      </c>
      <c r="P7" s="46">
        <v>4221</v>
      </c>
      <c r="Q7" s="46">
        <f t="shared" si="0"/>
        <v>4.993292693640234E-2</v>
      </c>
      <c r="R7" s="46">
        <f t="shared" si="1"/>
        <v>1.9842423069411218E-2</v>
      </c>
      <c r="S7" s="46">
        <f t="shared" si="2"/>
        <v>4.175013740941047E-2</v>
      </c>
      <c r="T7" s="46">
        <f t="shared" si="3"/>
        <v>0.26828385910691127</v>
      </c>
      <c r="U7" s="46">
        <f t="shared" si="4"/>
        <v>0.19374585772310354</v>
      </c>
      <c r="V7" s="46">
        <f t="shared" si="5"/>
        <v>0.24406030133041784</v>
      </c>
      <c r="W7" s="46">
        <f t="shared" si="6"/>
        <v>0.13986614017149343</v>
      </c>
      <c r="X7" s="46">
        <f t="shared" si="7"/>
        <v>1.0391224365310448E-2</v>
      </c>
      <c r="Y7" s="46">
        <f t="shared" si="8"/>
        <v>7.4518147562991521E-2</v>
      </c>
      <c r="Z7" s="46">
        <f t="shared" si="9"/>
        <v>0.19502195080772033</v>
      </c>
      <c r="AA7" s="46">
        <f t="shared" si="10"/>
        <v>7.0350912861645257E-2</v>
      </c>
    </row>
    <row r="8" spans="1:27" x14ac:dyDescent="0.25">
      <c r="A8" s="46" t="s">
        <v>23</v>
      </c>
      <c r="B8" s="46">
        <v>4223</v>
      </c>
      <c r="C8" s="46">
        <v>22.89</v>
      </c>
      <c r="D8" s="48">
        <v>33.909999999999997</v>
      </c>
      <c r="E8" s="46">
        <v>29.55</v>
      </c>
      <c r="F8" s="46">
        <v>22.24</v>
      </c>
      <c r="G8" s="46">
        <v>25.78</v>
      </c>
      <c r="H8" s="46">
        <v>25.88</v>
      </c>
      <c r="I8" s="46">
        <v>22.57</v>
      </c>
      <c r="J8" s="47">
        <v>21.45</v>
      </c>
      <c r="K8" s="46">
        <v>18.34</v>
      </c>
      <c r="L8" s="46">
        <v>28.75</v>
      </c>
      <c r="M8" s="46">
        <v>38.619999999999997</v>
      </c>
      <c r="P8" s="46">
        <v>4223</v>
      </c>
      <c r="Q8" s="46">
        <f t="shared" si="0"/>
        <v>9.7871039303871702E-3</v>
      </c>
      <c r="R8" s="46">
        <f t="shared" si="1"/>
        <v>5.6026970438751468E-5</v>
      </c>
      <c r="S8" s="46">
        <f t="shared" si="2"/>
        <v>3.0542757259117946E-3</v>
      </c>
      <c r="T8" s="46">
        <f t="shared" si="3"/>
        <v>2.7540537246101601E-2</v>
      </c>
      <c r="U8" s="46">
        <f t="shared" si="4"/>
        <v>3.753745738486107E-2</v>
      </c>
      <c r="V8" s="46">
        <f t="shared" si="5"/>
        <v>1.1852316302003934E-2</v>
      </c>
      <c r="W8" s="46">
        <f t="shared" si="6"/>
        <v>5.7235224889143919E-2</v>
      </c>
      <c r="X8" s="46">
        <f t="shared" si="7"/>
        <v>0.938624552225928</v>
      </c>
      <c r="Y8" s="46">
        <f t="shared" si="8"/>
        <v>0.20477838952119912</v>
      </c>
      <c r="Z8" s="46">
        <f t="shared" si="9"/>
        <v>1.0712983245311669E-2</v>
      </c>
      <c r="AA8" s="46">
        <f t="shared" si="10"/>
        <v>1.0659353398514329E-5</v>
      </c>
    </row>
    <row r="9" spans="1:27" x14ac:dyDescent="0.25">
      <c r="A9" s="46" t="s">
        <v>24</v>
      </c>
      <c r="B9" s="46">
        <v>4225</v>
      </c>
      <c r="C9" s="46">
        <v>19.309999999999999</v>
      </c>
      <c r="D9" s="46">
        <v>24.21</v>
      </c>
      <c r="E9" s="46">
        <v>25.93</v>
      </c>
      <c r="F9" s="46">
        <v>19.53</v>
      </c>
      <c r="G9" s="46">
        <v>22.55</v>
      </c>
      <c r="H9" s="46">
        <v>22.05</v>
      </c>
      <c r="I9" s="46">
        <v>18.98</v>
      </c>
      <c r="J9" s="47">
        <v>25.69</v>
      </c>
      <c r="K9" s="46">
        <v>19.170000000000002</v>
      </c>
      <c r="L9" s="46">
        <v>24.93</v>
      </c>
      <c r="M9" s="46">
        <v>25.61</v>
      </c>
      <c r="P9" s="46">
        <v>4225</v>
      </c>
      <c r="Q9" s="46">
        <f t="shared" si="0"/>
        <v>0.12366754116350227</v>
      </c>
      <c r="R9" s="46">
        <f t="shared" si="1"/>
        <v>3.9851121883624441E-2</v>
      </c>
      <c r="S9" s="46">
        <f t="shared" si="2"/>
        <v>3.8651286253916825E-2</v>
      </c>
      <c r="T9" s="46">
        <f t="shared" si="3"/>
        <v>0.18167251345074234</v>
      </c>
      <c r="U9" s="46">
        <f t="shared" si="4"/>
        <v>0.3128675761828219</v>
      </c>
      <c r="V9" s="46">
        <f t="shared" si="5"/>
        <v>0.1365494906303425</v>
      </c>
      <c r="W9" s="46">
        <f t="shared" si="6"/>
        <v>0.62702915285147154</v>
      </c>
      <c r="X9" s="46">
        <f t="shared" si="7"/>
        <v>6.3995421035067057E-2</v>
      </c>
      <c r="Y9" s="46">
        <f t="shared" si="8"/>
        <v>0.12121082937433673</v>
      </c>
      <c r="Z9" s="46">
        <f t="shared" si="9"/>
        <v>0.1315283217246615</v>
      </c>
      <c r="AA9" s="46">
        <f t="shared" si="10"/>
        <v>8.184071019466603E-2</v>
      </c>
    </row>
    <row r="10" spans="1:27" x14ac:dyDescent="0.25">
      <c r="A10" s="46" t="s">
        <v>25</v>
      </c>
      <c r="B10" s="46">
        <v>4290</v>
      </c>
      <c r="C10" s="46">
        <v>22.02</v>
      </c>
      <c r="D10" s="46">
        <v>25.7</v>
      </c>
      <c r="E10" s="46">
        <v>27.04</v>
      </c>
      <c r="F10" s="46">
        <v>20.29</v>
      </c>
      <c r="G10" s="46">
        <v>25</v>
      </c>
      <c r="H10" s="46">
        <v>20.41</v>
      </c>
      <c r="I10" s="46">
        <v>19.41</v>
      </c>
      <c r="J10" s="47">
        <v>23.9</v>
      </c>
      <c r="K10" s="46">
        <v>19.12</v>
      </c>
      <c r="L10" s="46">
        <v>27.79</v>
      </c>
      <c r="M10" s="46">
        <v>27.81</v>
      </c>
      <c r="P10" s="46">
        <v>4290</v>
      </c>
      <c r="Q10" s="46">
        <f t="shared" si="0"/>
        <v>1.8128498439663968E-2</v>
      </c>
      <c r="R10" s="46">
        <f t="shared" si="1"/>
        <v>1.4532594707897311E-2</v>
      </c>
      <c r="S10" s="46">
        <f t="shared" si="2"/>
        <v>1.7749227880403083E-2</v>
      </c>
      <c r="T10" s="46">
        <f t="shared" si="3"/>
        <v>0.10703300507675324</v>
      </c>
      <c r="U10" s="46">
        <f t="shared" si="4"/>
        <v>6.2639507612995166E-2</v>
      </c>
      <c r="V10" s="46">
        <f t="shared" si="5"/>
        <v>0.38888132816307119</v>
      </c>
      <c r="W10" s="46">
        <f t="shared" si="6"/>
        <v>0.47072198628728934</v>
      </c>
      <c r="X10" s="46">
        <f t="shared" si="7"/>
        <v>0.19885829383566395</v>
      </c>
      <c r="Y10" s="46">
        <f t="shared" si="8"/>
        <v>0.12510102344229637</v>
      </c>
      <c r="Z10" s="46">
        <f t="shared" si="9"/>
        <v>2.011931425025593E-2</v>
      </c>
      <c r="AA10" s="46">
        <f t="shared" si="10"/>
        <v>1.8029050971130011E-2</v>
      </c>
    </row>
    <row r="11" spans="1:27" x14ac:dyDescent="0.25">
      <c r="A11" s="46" t="s">
        <v>27</v>
      </c>
      <c r="B11" s="46">
        <v>4485</v>
      </c>
      <c r="C11" s="46">
        <v>21.19</v>
      </c>
      <c r="D11" s="46">
        <v>34.26</v>
      </c>
      <c r="E11" s="46">
        <v>33.26</v>
      </c>
      <c r="F11" s="46">
        <v>22.71</v>
      </c>
      <c r="G11" s="46">
        <v>28.21</v>
      </c>
      <c r="H11" s="46">
        <v>26.74</v>
      </c>
      <c r="I11" s="46">
        <v>23.37</v>
      </c>
      <c r="J11" s="47">
        <v>36</v>
      </c>
      <c r="K11" s="46">
        <v>21.3</v>
      </c>
      <c r="L11" s="46">
        <v>29.08</v>
      </c>
      <c r="M11" s="46">
        <v>34.049999999999997</v>
      </c>
      <c r="P11" s="46">
        <v>4485</v>
      </c>
      <c r="Q11" s="46">
        <f t="shared" si="0"/>
        <v>3.2640820708411539E-2</v>
      </c>
      <c r="R11" s="46">
        <f t="shared" si="1"/>
        <v>4.420672647746288E-5</v>
      </c>
      <c r="S11" s="46">
        <f t="shared" si="2"/>
        <v>2.2659398778516248E-4</v>
      </c>
      <c r="T11" s="46">
        <f t="shared" si="3"/>
        <v>1.985531911788567E-2</v>
      </c>
      <c r="U11" s="46">
        <f t="shared" si="4"/>
        <v>7.6147345834620397E-3</v>
      </c>
      <c r="V11" s="46">
        <f t="shared" si="5"/>
        <v>6.8462649917431246E-3</v>
      </c>
      <c r="W11" s="46">
        <f t="shared" si="6"/>
        <v>3.3573160879065395E-2</v>
      </c>
      <c r="X11" s="46">
        <f t="shared" si="7"/>
        <v>9.3339364056584638E-5</v>
      </c>
      <c r="Y11" s="46">
        <f t="shared" si="8"/>
        <v>3.1556824048521462E-2</v>
      </c>
      <c r="Z11" s="46">
        <f t="shared" si="9"/>
        <v>8.6263108896855491E-3</v>
      </c>
      <c r="AA11" s="46">
        <f t="shared" si="10"/>
        <v>2.4688336028128114E-4</v>
      </c>
    </row>
    <row r="12" spans="1:27" x14ac:dyDescent="0.25">
      <c r="A12" s="46" t="s">
        <v>29</v>
      </c>
      <c r="B12" s="46">
        <v>4765</v>
      </c>
      <c r="C12" s="46">
        <v>19.95</v>
      </c>
      <c r="D12" s="46">
        <v>23.84</v>
      </c>
      <c r="E12" s="46">
        <v>23.97</v>
      </c>
      <c r="F12" s="46">
        <v>19.739999999999998</v>
      </c>
      <c r="G12" s="46">
        <v>25.54</v>
      </c>
      <c r="H12" s="46">
        <v>23.02</v>
      </c>
      <c r="I12" s="46">
        <v>20.55</v>
      </c>
      <c r="J12" s="47">
        <v>28.46</v>
      </c>
      <c r="K12" s="46">
        <v>18.29</v>
      </c>
      <c r="L12" s="46">
        <v>25.43</v>
      </c>
      <c r="M12" s="46">
        <v>24.08</v>
      </c>
      <c r="P12" s="46">
        <v>4765</v>
      </c>
      <c r="Q12" s="46">
        <f t="shared" si="0"/>
        <v>7.8581691871082077E-2</v>
      </c>
      <c r="R12" s="46">
        <f t="shared" si="1"/>
        <v>5.1195269899184166E-2</v>
      </c>
      <c r="S12" s="46">
        <f t="shared" si="2"/>
        <v>0.15274443119852849</v>
      </c>
      <c r="T12" s="46">
        <f t="shared" si="3"/>
        <v>0.15696388151016358</v>
      </c>
      <c r="U12" s="46">
        <f t="shared" si="4"/>
        <v>4.3943084615816613E-2</v>
      </c>
      <c r="V12" s="46">
        <f t="shared" si="5"/>
        <v>7.3528209225481853E-2</v>
      </c>
      <c r="W12" s="46">
        <f t="shared" si="6"/>
        <v>0.22010660631250165</v>
      </c>
      <c r="X12" s="46">
        <f t="shared" si="7"/>
        <v>1.1070693112243743E-2</v>
      </c>
      <c r="Y12" s="46">
        <f t="shared" si="8"/>
        <v>0.21135063789433303</v>
      </c>
      <c r="Z12" s="46">
        <f t="shared" si="9"/>
        <v>9.4725250809519532E-2</v>
      </c>
      <c r="AA12" s="46">
        <f t="shared" si="10"/>
        <v>0.23435844492718536</v>
      </c>
    </row>
    <row r="13" spans="1:27" x14ac:dyDescent="0.25">
      <c r="A13" s="46" t="s">
        <v>30</v>
      </c>
      <c r="B13" s="46">
        <v>4803</v>
      </c>
      <c r="C13" s="46">
        <v>18.059999999999999</v>
      </c>
      <c r="D13" s="46">
        <v>23.12</v>
      </c>
      <c r="E13" s="46">
        <v>24.42</v>
      </c>
      <c r="F13" s="46">
        <v>18.77</v>
      </c>
      <c r="G13" s="46">
        <v>23.29</v>
      </c>
      <c r="H13" s="46">
        <v>20.23</v>
      </c>
      <c r="I13" s="46">
        <v>19.72</v>
      </c>
      <c r="J13" s="47">
        <v>25.34</v>
      </c>
      <c r="K13" s="46">
        <v>18.43</v>
      </c>
      <c r="L13" s="46">
        <v>23.61</v>
      </c>
      <c r="M13" s="46">
        <v>24.1</v>
      </c>
      <c r="P13" s="46">
        <v>4803</v>
      </c>
      <c r="Q13" s="46">
        <f t="shared" si="0"/>
        <v>0.29984245855267472</v>
      </c>
      <c r="R13" s="46">
        <f t="shared" si="1"/>
        <v>8.3354280033450481E-2</v>
      </c>
      <c r="S13" s="46">
        <f t="shared" si="2"/>
        <v>0.11141525229828875</v>
      </c>
      <c r="T13" s="46">
        <f t="shared" si="3"/>
        <v>0.30836191247589911</v>
      </c>
      <c r="U13" s="46">
        <f t="shared" si="4"/>
        <v>0.19247811453732605</v>
      </c>
      <c r="V13" s="46">
        <f t="shared" si="5"/>
        <v>0.43621862235096748</v>
      </c>
      <c r="W13" s="46">
        <f t="shared" si="6"/>
        <v>0.38281761069265507</v>
      </c>
      <c r="X13" s="46">
        <f t="shared" si="7"/>
        <v>7.9878006026728177E-2</v>
      </c>
      <c r="Y13" s="46">
        <f t="shared" si="8"/>
        <v>0.19345908598077496</v>
      </c>
      <c r="Z13" s="46">
        <f t="shared" si="9"/>
        <v>0.3128675761828219</v>
      </c>
      <c r="AA13" s="46">
        <f t="shared" si="10"/>
        <v>0.23115745905829604</v>
      </c>
    </row>
    <row r="14" spans="1:27" x14ac:dyDescent="0.25">
      <c r="A14" s="46" t="s">
        <v>31</v>
      </c>
      <c r="B14" s="46">
        <v>4814</v>
      </c>
      <c r="C14" s="46">
        <v>17.899999999999999</v>
      </c>
      <c r="D14" s="46">
        <v>22.54</v>
      </c>
      <c r="E14" s="46">
        <v>24.96</v>
      </c>
      <c r="F14" s="46">
        <v>18.440000000000001</v>
      </c>
      <c r="G14" s="46">
        <v>21.42</v>
      </c>
      <c r="H14" s="46">
        <v>20.399999999999999</v>
      </c>
      <c r="I14" s="46">
        <v>19.579999999999998</v>
      </c>
      <c r="J14" s="47">
        <v>23.63</v>
      </c>
      <c r="K14" s="46">
        <v>17.7</v>
      </c>
      <c r="L14" s="46">
        <v>24.69</v>
      </c>
      <c r="M14" s="46">
        <v>24.62</v>
      </c>
      <c r="P14" s="46">
        <v>4814</v>
      </c>
      <c r="Q14" s="46">
        <f t="shared" si="0"/>
        <v>0.33583558968018601</v>
      </c>
      <c r="R14" s="46">
        <f t="shared" si="1"/>
        <v>0.12344186064493537</v>
      </c>
      <c r="S14" s="46">
        <f t="shared" si="2"/>
        <v>7.6299161118481562E-2</v>
      </c>
      <c r="T14" s="46">
        <f t="shared" si="3"/>
        <v>0.3879984020581968</v>
      </c>
      <c r="U14" s="46">
        <f t="shared" si="4"/>
        <v>0.6569487658113724</v>
      </c>
      <c r="V14" s="46">
        <f t="shared" si="5"/>
        <v>0.39137095991997567</v>
      </c>
      <c r="W14" s="46">
        <f t="shared" si="6"/>
        <v>0.42027577888653234</v>
      </c>
      <c r="X14" s="46">
        <f t="shared" si="7"/>
        <v>0.23594759312837982</v>
      </c>
      <c r="Y14" s="46">
        <f t="shared" si="8"/>
        <v>0.30682656094616129</v>
      </c>
      <c r="Z14" s="46">
        <f t="shared" si="9"/>
        <v>0.15397313972720289</v>
      </c>
      <c r="AA14" s="46">
        <f t="shared" si="10"/>
        <v>0.16166567679316826</v>
      </c>
    </row>
    <row r="15" spans="1:27" x14ac:dyDescent="0.25">
      <c r="A15" s="46" t="s">
        <v>32</v>
      </c>
      <c r="B15" s="46" t="s">
        <v>33</v>
      </c>
      <c r="C15" s="46">
        <v>19.79</v>
      </c>
      <c r="D15" s="46">
        <v>25.28</v>
      </c>
      <c r="E15" s="46">
        <v>28.24</v>
      </c>
      <c r="F15" s="46">
        <v>19.77</v>
      </c>
      <c r="G15" s="46">
        <v>23.91</v>
      </c>
      <c r="H15" s="46">
        <v>20.62</v>
      </c>
      <c r="I15" s="46">
        <v>20.170000000000002</v>
      </c>
      <c r="J15" s="47">
        <v>27.63</v>
      </c>
      <c r="K15" s="46">
        <v>18.920000000000002</v>
      </c>
      <c r="L15" s="46">
        <v>24.94</v>
      </c>
      <c r="M15" s="46">
        <v>28.98</v>
      </c>
      <c r="P15" s="46" t="s">
        <v>33</v>
      </c>
      <c r="Q15" s="46">
        <f t="shared" si="0"/>
        <v>8.8014649276081006E-2</v>
      </c>
      <c r="R15" s="46">
        <f t="shared" si="1"/>
        <v>1.9312286758556767E-2</v>
      </c>
      <c r="S15" s="46">
        <f t="shared" si="2"/>
        <v>7.6522796355943928E-3</v>
      </c>
      <c r="T15" s="46">
        <f t="shared" si="3"/>
        <v>0.15371979684740736</v>
      </c>
      <c r="U15" s="46">
        <f t="shared" si="4"/>
        <v>0.12811942988925806</v>
      </c>
      <c r="V15" s="46">
        <f t="shared" si="5"/>
        <v>0.34010691529130871</v>
      </c>
      <c r="W15" s="46">
        <f t="shared" si="6"/>
        <v>0.28358083679087837</v>
      </c>
      <c r="X15" s="46">
        <f t="shared" si="7"/>
        <v>1.8728024019524406E-2</v>
      </c>
      <c r="Y15" s="46">
        <f t="shared" si="8"/>
        <v>0.14195105406467873</v>
      </c>
      <c r="Z15" s="46">
        <f t="shared" si="9"/>
        <v>0.13066768844164411</v>
      </c>
      <c r="AA15" s="46">
        <f t="shared" si="10"/>
        <v>8.0643648925751328E-3</v>
      </c>
    </row>
    <row r="16" spans="1:27" x14ac:dyDescent="0.25">
      <c r="A16" s="46" t="s">
        <v>34</v>
      </c>
      <c r="B16" s="46" t="s">
        <v>35</v>
      </c>
      <c r="C16" s="46">
        <v>19.82</v>
      </c>
      <c r="D16" s="46">
        <v>25.6</v>
      </c>
      <c r="E16" s="46">
        <v>26.14</v>
      </c>
      <c r="F16" s="46">
        <v>19.93</v>
      </c>
      <c r="G16" s="46">
        <v>23.61</v>
      </c>
      <c r="H16" s="46">
        <v>21.37</v>
      </c>
      <c r="I16" s="46">
        <v>19.73</v>
      </c>
      <c r="J16" s="47">
        <v>26.04</v>
      </c>
      <c r="K16" s="46">
        <v>18.91</v>
      </c>
      <c r="L16" s="46">
        <v>25.69</v>
      </c>
      <c r="M16" s="46">
        <v>29.49</v>
      </c>
      <c r="P16" s="46" t="s">
        <v>35</v>
      </c>
      <c r="Q16" s="46">
        <f t="shared" si="0"/>
        <v>8.616356609352159E-2</v>
      </c>
      <c r="R16" s="46">
        <f t="shared" si="1"/>
        <v>1.5550547039682346E-2</v>
      </c>
      <c r="S16" s="46">
        <f t="shared" si="2"/>
        <v>3.3359608121626014E-2</v>
      </c>
      <c r="T16" s="46">
        <f t="shared" si="3"/>
        <v>0.1375171468635519</v>
      </c>
      <c r="U16" s="46">
        <f t="shared" si="4"/>
        <v>0.15600808514656203</v>
      </c>
      <c r="V16" s="46">
        <f t="shared" si="5"/>
        <v>0.21074268159429607</v>
      </c>
      <c r="W16" s="46">
        <f t="shared" si="6"/>
        <v>0.38027346225270481</v>
      </c>
      <c r="X16" s="46">
        <f t="shared" si="7"/>
        <v>5.1270858114374235E-2</v>
      </c>
      <c r="Y16" s="46">
        <f t="shared" si="8"/>
        <v>0.14285074501085662</v>
      </c>
      <c r="Z16" s="46">
        <f t="shared" si="9"/>
        <v>7.9861586995437189E-2</v>
      </c>
      <c r="AA16" s="46">
        <f t="shared" si="10"/>
        <v>5.6789288939737463E-3</v>
      </c>
    </row>
    <row r="17" spans="1:27" x14ac:dyDescent="0.25">
      <c r="A17" s="46" t="s">
        <v>36</v>
      </c>
      <c r="B17" s="46" t="s">
        <v>37</v>
      </c>
      <c r="C17" s="46">
        <v>16.82</v>
      </c>
      <c r="D17" s="46">
        <v>21.65</v>
      </c>
      <c r="E17" s="46">
        <v>25.12</v>
      </c>
      <c r="F17" s="46">
        <v>17.61</v>
      </c>
      <c r="G17" s="46">
        <v>21.39</v>
      </c>
      <c r="H17" s="46">
        <v>20.059999999999999</v>
      </c>
      <c r="I17" s="46">
        <v>19.100000000000001</v>
      </c>
      <c r="J17" s="47">
        <v>22.2</v>
      </c>
      <c r="K17" s="46">
        <v>16.829999999999998</v>
      </c>
      <c r="L17" s="46">
        <v>22.94</v>
      </c>
      <c r="M17" s="46">
        <v>24.7</v>
      </c>
      <c r="P17" s="46" t="s">
        <v>37</v>
      </c>
      <c r="Q17" s="46">
        <f t="shared" si="0"/>
        <v>0.72186076135585564</v>
      </c>
      <c r="R17" s="46">
        <f t="shared" si="1"/>
        <v>0.22549908967034962</v>
      </c>
      <c r="S17" s="46">
        <f t="shared" si="2"/>
        <v>6.8202654588789213E-2</v>
      </c>
      <c r="T17" s="46">
        <f t="shared" si="3"/>
        <v>0.69145609281831544</v>
      </c>
      <c r="U17" s="46">
        <f t="shared" si="4"/>
        <v>0.67001528751230022</v>
      </c>
      <c r="V17" s="46">
        <f t="shared" si="5"/>
        <v>0.48620543160556601</v>
      </c>
      <c r="W17" s="46">
        <f t="shared" si="6"/>
        <v>0.5788113769722727</v>
      </c>
      <c r="X17" s="46">
        <f t="shared" si="7"/>
        <v>0.58368863374470226</v>
      </c>
      <c r="Y17" s="46">
        <f t="shared" si="8"/>
        <v>0.53163211057947957</v>
      </c>
      <c r="Z17" s="46">
        <f t="shared" si="9"/>
        <v>0.48571584079226443</v>
      </c>
      <c r="AA17" s="46">
        <f t="shared" si="10"/>
        <v>0.15301254619913168</v>
      </c>
    </row>
    <row r="18" spans="1:27" x14ac:dyDescent="0.25">
      <c r="A18" s="46" t="s">
        <v>38</v>
      </c>
      <c r="B18" s="46" t="s">
        <v>39</v>
      </c>
      <c r="C18" s="46">
        <v>17.28</v>
      </c>
      <c r="D18" s="46">
        <v>21.94</v>
      </c>
      <c r="E18" s="46">
        <v>25.69</v>
      </c>
      <c r="F18" s="46">
        <v>17.489999999999998</v>
      </c>
      <c r="G18" s="46">
        <v>21.38</v>
      </c>
      <c r="H18" s="46">
        <v>20.11</v>
      </c>
      <c r="I18" s="46">
        <v>19.21</v>
      </c>
      <c r="J18" s="47">
        <v>24.88</v>
      </c>
      <c r="K18" s="46">
        <v>17.559999999999999</v>
      </c>
      <c r="L18" s="46">
        <v>23.08</v>
      </c>
      <c r="M18" s="46">
        <v>25.34</v>
      </c>
      <c r="P18" s="46" t="s">
        <v>39</v>
      </c>
      <c r="Q18" s="46">
        <f t="shared" si="0"/>
        <v>0.52108295878525557</v>
      </c>
      <c r="R18" s="46">
        <f t="shared" si="1"/>
        <v>0.18530089446415354</v>
      </c>
      <c r="S18" s="46">
        <f t="shared" si="2"/>
        <v>4.573426225254644E-2</v>
      </c>
      <c r="T18" s="46">
        <f t="shared" si="3"/>
        <v>0.75169960016141912</v>
      </c>
      <c r="U18" s="46">
        <f t="shared" si="4"/>
        <v>0.67442829476329369</v>
      </c>
      <c r="V18" s="46">
        <f t="shared" si="5"/>
        <v>0.47093641728449392</v>
      </c>
      <c r="W18" s="46">
        <f t="shared" si="6"/>
        <v>0.53787613328685124</v>
      </c>
      <c r="X18" s="46">
        <f t="shared" si="7"/>
        <v>0.10689673202361986</v>
      </c>
      <c r="Y18" s="46">
        <f t="shared" si="8"/>
        <v>0.33520260395182433</v>
      </c>
      <c r="Z18" s="46">
        <f t="shared" si="9"/>
        <v>0.44306483587301426</v>
      </c>
      <c r="AA18" s="46">
        <f t="shared" si="10"/>
        <v>9.8537327857899398E-2</v>
      </c>
    </row>
    <row r="19" spans="1:27" x14ac:dyDescent="0.25">
      <c r="A19" s="46" t="s">
        <v>40</v>
      </c>
      <c r="B19" s="46" t="s">
        <v>41</v>
      </c>
      <c r="C19" s="46">
        <v>19.87</v>
      </c>
      <c r="D19" s="46">
        <v>24.9</v>
      </c>
      <c r="E19" s="46">
        <v>29.25</v>
      </c>
      <c r="F19" s="46">
        <v>18.989999999999998</v>
      </c>
      <c r="G19" s="46">
        <v>24.18</v>
      </c>
      <c r="H19" s="46">
        <v>23.02</v>
      </c>
      <c r="I19" s="46">
        <v>19.87</v>
      </c>
      <c r="J19" s="47">
        <v>28.11</v>
      </c>
      <c r="K19" s="46">
        <v>19.14</v>
      </c>
      <c r="L19" s="46">
        <v>27.08</v>
      </c>
      <c r="M19" s="46">
        <v>30.26</v>
      </c>
      <c r="P19" s="46" t="s">
        <v>41</v>
      </c>
      <c r="Q19" s="46">
        <f t="shared" si="0"/>
        <v>8.3164536008772008E-2</v>
      </c>
      <c r="R19" s="46">
        <f t="shared" si="1"/>
        <v>2.4978320694785738E-2</v>
      </c>
      <c r="S19" s="46">
        <f t="shared" si="2"/>
        <v>3.7692539525907794E-3</v>
      </c>
      <c r="T19" s="46">
        <f t="shared" si="3"/>
        <v>0.26457446476040541</v>
      </c>
      <c r="U19" s="46">
        <f t="shared" si="4"/>
        <v>0.10730898807176088</v>
      </c>
      <c r="V19" s="46">
        <f t="shared" si="5"/>
        <v>7.3528209225481853E-2</v>
      </c>
      <c r="W19" s="46">
        <f t="shared" si="6"/>
        <v>0.3463806042191811</v>
      </c>
      <c r="X19" s="46">
        <f t="shared" si="7"/>
        <v>1.3818252569278338E-2</v>
      </c>
      <c r="Y19" s="46">
        <f t="shared" si="8"/>
        <v>0.12353018355063054</v>
      </c>
      <c r="Z19" s="46">
        <f t="shared" si="9"/>
        <v>3.2065584818164891E-2</v>
      </c>
      <c r="AA19" s="46">
        <f t="shared" si="10"/>
        <v>3.3443956347276099E-3</v>
      </c>
    </row>
    <row r="20" spans="1:27" x14ac:dyDescent="0.25">
      <c r="A20" s="46" t="s">
        <v>42</v>
      </c>
      <c r="B20" s="46" t="s">
        <v>43</v>
      </c>
      <c r="C20" s="46">
        <v>21.88</v>
      </c>
      <c r="D20" s="46">
        <v>27.09</v>
      </c>
      <c r="E20" s="46">
        <v>31.87</v>
      </c>
      <c r="F20" s="46">
        <v>19.260000000000002</v>
      </c>
      <c r="G20" s="46">
        <v>29.71</v>
      </c>
      <c r="H20" s="46">
        <v>23.66</v>
      </c>
      <c r="I20" s="46">
        <v>19.95</v>
      </c>
      <c r="J20" s="47">
        <v>29.05</v>
      </c>
      <c r="K20" s="46">
        <v>19.84</v>
      </c>
      <c r="L20" s="46">
        <v>28.38</v>
      </c>
      <c r="M20" s="46">
        <v>31.31</v>
      </c>
      <c r="P20" s="46" t="s">
        <v>43</v>
      </c>
      <c r="Q20" s="46">
        <f t="shared" si="0"/>
        <v>2.001894667846818E-2</v>
      </c>
      <c r="R20" s="46">
        <f t="shared" si="1"/>
        <v>5.6708515828925599E-3</v>
      </c>
      <c r="S20" s="46">
        <f t="shared" si="2"/>
        <v>6.0046848132184463E-4</v>
      </c>
      <c r="T20" s="46">
        <f t="shared" si="3"/>
        <v>0.2192393851658675</v>
      </c>
      <c r="U20" s="46">
        <f t="shared" si="4"/>
        <v>2.8444232900223881E-3</v>
      </c>
      <c r="V20" s="46">
        <f t="shared" si="5"/>
        <v>4.8873967528584125E-2</v>
      </c>
      <c r="W20" s="46">
        <f t="shared" si="6"/>
        <v>0.328387372831214</v>
      </c>
      <c r="X20" s="46">
        <f t="shared" si="7"/>
        <v>7.6186334976138387E-3</v>
      </c>
      <c r="Y20" s="46">
        <f t="shared" si="8"/>
        <v>7.937814212081247E-2</v>
      </c>
      <c r="Z20" s="46">
        <f t="shared" si="9"/>
        <v>1.365840626832493E-2</v>
      </c>
      <c r="AA20" s="46">
        <f t="shared" si="10"/>
        <v>1.6246174946715573E-3</v>
      </c>
    </row>
    <row r="21" spans="1:27" x14ac:dyDescent="0.25">
      <c r="A21" s="46" t="s">
        <v>44</v>
      </c>
      <c r="B21" s="46" t="s">
        <v>45</v>
      </c>
      <c r="C21" s="46">
        <v>20.58</v>
      </c>
      <c r="D21" s="46">
        <v>26.15</v>
      </c>
      <c r="E21" s="46">
        <v>25.74</v>
      </c>
      <c r="F21" s="46">
        <v>19.04</v>
      </c>
      <c r="G21" s="46">
        <v>22.98</v>
      </c>
      <c r="H21" s="46">
        <v>21.35</v>
      </c>
      <c r="I21" s="46">
        <v>19.77</v>
      </c>
      <c r="J21" s="47">
        <v>26.53</v>
      </c>
      <c r="K21" s="46">
        <v>19.559999999999999</v>
      </c>
      <c r="L21" s="46">
        <v>26.08</v>
      </c>
      <c r="M21" s="46">
        <v>28.68</v>
      </c>
      <c r="P21" s="46" t="s">
        <v>45</v>
      </c>
      <c r="Q21" s="46">
        <f t="shared" si="0"/>
        <v>5.0287972158676086E-2</v>
      </c>
      <c r="R21" s="46">
        <f t="shared" si="1"/>
        <v>1.0715979387561959E-2</v>
      </c>
      <c r="S21" s="46">
        <f t="shared" si="2"/>
        <v>4.4158788645226862E-2</v>
      </c>
      <c r="T21" s="46">
        <f t="shared" si="3"/>
        <v>0.2555238131578928</v>
      </c>
      <c r="U21" s="46">
        <f t="shared" si="4"/>
        <v>0.23591987799653694</v>
      </c>
      <c r="V21" s="46">
        <f t="shared" si="5"/>
        <v>0.21344968302450407</v>
      </c>
      <c r="W21" s="46">
        <f t="shared" si="6"/>
        <v>0.37026482883014955</v>
      </c>
      <c r="X21" s="46">
        <f t="shared" si="7"/>
        <v>3.7590746128587503E-2</v>
      </c>
      <c r="Y21" s="46">
        <f t="shared" si="8"/>
        <v>9.4739217336866341E-2</v>
      </c>
      <c r="Z21" s="46">
        <f t="shared" si="9"/>
        <v>6.1822447529421905E-2</v>
      </c>
      <c r="AA21" s="46">
        <f t="shared" si="10"/>
        <v>9.9119842945999091E-3</v>
      </c>
    </row>
    <row r="22" spans="1:27" x14ac:dyDescent="0.25">
      <c r="A22" s="46" t="s">
        <v>46</v>
      </c>
      <c r="B22" s="46" t="s">
        <v>47</v>
      </c>
      <c r="C22" s="46">
        <v>22.28</v>
      </c>
      <c r="D22" s="46">
        <v>29.86</v>
      </c>
      <c r="E22" s="46">
        <v>31.04</v>
      </c>
      <c r="F22" s="46">
        <v>20.93</v>
      </c>
      <c r="G22" s="46">
        <v>27.85</v>
      </c>
      <c r="H22" s="46">
        <v>23.65</v>
      </c>
      <c r="I22" s="46">
        <v>21.88</v>
      </c>
      <c r="J22" s="47">
        <v>28.36</v>
      </c>
      <c r="K22" s="46">
        <v>20.82</v>
      </c>
      <c r="L22" s="46">
        <v>28.25</v>
      </c>
      <c r="M22" s="46">
        <v>29.59</v>
      </c>
      <c r="P22" s="46" t="s">
        <v>47</v>
      </c>
      <c r="Q22" s="46">
        <f t="shared" si="0"/>
        <v>1.5078469207685857E-2</v>
      </c>
      <c r="R22" s="46">
        <f t="shared" si="1"/>
        <v>8.6935823126343893E-4</v>
      </c>
      <c r="S22" s="46">
        <f t="shared" si="2"/>
        <v>1.0745270533953682E-3</v>
      </c>
      <c r="T22" s="46">
        <f t="shared" si="3"/>
        <v>6.8552914687712824E-2</v>
      </c>
      <c r="U22" s="46">
        <f t="shared" si="4"/>
        <v>9.6448016581388886E-3</v>
      </c>
      <c r="V22" s="46">
        <f t="shared" si="5"/>
        <v>4.9186860364606469E-2</v>
      </c>
      <c r="W22" s="46">
        <f t="shared" si="6"/>
        <v>9.067337285353233E-2</v>
      </c>
      <c r="X22" s="46">
        <f t="shared" si="7"/>
        <v>1.1794591443394332E-2</v>
      </c>
      <c r="Y22" s="46">
        <f t="shared" si="8"/>
        <v>4.2736594313310193E-2</v>
      </c>
      <c r="Z22" s="46">
        <f t="shared" si="9"/>
        <v>1.4875238596662088E-2</v>
      </c>
      <c r="AA22" s="46">
        <f t="shared" si="10"/>
        <v>5.3015511097549194E-3</v>
      </c>
    </row>
    <row r="23" spans="1:27" x14ac:dyDescent="0.25">
      <c r="A23" s="46" t="s">
        <v>48</v>
      </c>
      <c r="B23" s="46" t="s">
        <v>49</v>
      </c>
      <c r="C23" s="46">
        <v>20.11</v>
      </c>
      <c r="D23" s="46">
        <v>28.08</v>
      </c>
      <c r="E23" s="46">
        <v>30.88</v>
      </c>
      <c r="F23" s="46">
        <v>18.5</v>
      </c>
      <c r="G23" s="47">
        <v>23.37</v>
      </c>
      <c r="H23" s="46">
        <v>22.46</v>
      </c>
      <c r="I23" s="46">
        <v>19.96</v>
      </c>
      <c r="J23" s="47">
        <v>30.07</v>
      </c>
      <c r="K23" s="46">
        <v>18.55</v>
      </c>
      <c r="L23" s="46">
        <v>24.5</v>
      </c>
      <c r="M23" s="46">
        <v>25.96</v>
      </c>
      <c r="P23" s="46" t="s">
        <v>49</v>
      </c>
      <c r="Q23" s="46">
        <f t="shared" si="0"/>
        <v>7.0159710322220611E-2</v>
      </c>
      <c r="R23" s="46">
        <f t="shared" si="1"/>
        <v>2.9011049358992794E-3</v>
      </c>
      <c r="S23" s="46">
        <f t="shared" si="2"/>
        <v>1.20208682884107E-3</v>
      </c>
      <c r="T23" s="46">
        <f t="shared" si="3"/>
        <v>0.3721260570224742</v>
      </c>
      <c r="U23" s="46">
        <f t="shared" si="4"/>
        <v>0.18263028356075364</v>
      </c>
      <c r="V23" s="46">
        <f t="shared" si="5"/>
        <v>0.10511346019247866</v>
      </c>
      <c r="W23" s="46">
        <f t="shared" si="6"/>
        <v>0.32620495959067314</v>
      </c>
      <c r="X23" s="46">
        <f t="shared" si="7"/>
        <v>3.9929563760611646E-3</v>
      </c>
      <c r="Y23" s="46">
        <f t="shared" si="8"/>
        <v>0.17933393421238558</v>
      </c>
      <c r="Z23" s="46">
        <f t="shared" si="9"/>
        <v>0.17442763859853</v>
      </c>
      <c r="AA23" s="46">
        <f t="shared" si="10"/>
        <v>6.4334986673428143E-2</v>
      </c>
    </row>
    <row r="24" spans="1:27" x14ac:dyDescent="0.25">
      <c r="A24" s="46" t="s">
        <v>50</v>
      </c>
      <c r="B24" s="46" t="s">
        <v>51</v>
      </c>
      <c r="C24" s="46">
        <v>18.739999999999998</v>
      </c>
      <c r="D24" s="46">
        <v>22.14</v>
      </c>
      <c r="E24" s="46">
        <v>24.36</v>
      </c>
      <c r="F24" s="46">
        <v>18.27</v>
      </c>
      <c r="G24" s="46">
        <v>21.57</v>
      </c>
      <c r="H24" s="46">
        <v>20.32</v>
      </c>
      <c r="I24" s="46">
        <v>19.059999999999999</v>
      </c>
      <c r="J24" s="47">
        <v>25.29</v>
      </c>
      <c r="K24" s="46">
        <v>17.41</v>
      </c>
      <c r="L24" s="46">
        <v>23.68</v>
      </c>
      <c r="M24" s="46">
        <v>26.42</v>
      </c>
      <c r="P24" s="46" t="s">
        <v>51</v>
      </c>
      <c r="Q24" s="46">
        <f t="shared" si="0"/>
        <v>0.18520400854667032</v>
      </c>
      <c r="R24" s="46">
        <f t="shared" si="1"/>
        <v>0.16183501666833544</v>
      </c>
      <c r="S24" s="46">
        <f t="shared" si="2"/>
        <v>0.11620212757435093</v>
      </c>
      <c r="T24" s="46">
        <f t="shared" si="3"/>
        <v>0.4367432432745616</v>
      </c>
      <c r="U24" s="46">
        <f t="shared" si="4"/>
        <v>0.59534052573273177</v>
      </c>
      <c r="V24" s="46">
        <f t="shared" si="5"/>
        <v>0.41187046171012248</v>
      </c>
      <c r="W24" s="46">
        <f t="shared" si="6"/>
        <v>0.59445723486059476</v>
      </c>
      <c r="X24" s="46">
        <f t="shared" si="7"/>
        <v>8.244821546566633E-2</v>
      </c>
      <c r="Y24" s="46">
        <f t="shared" si="8"/>
        <v>0.36852393774478132</v>
      </c>
      <c r="Z24" s="46">
        <f t="shared" si="9"/>
        <v>0.29881546172741491</v>
      </c>
      <c r="AA24" s="46">
        <f t="shared" si="10"/>
        <v>4.6889458257215681E-2</v>
      </c>
    </row>
    <row r="25" spans="1:27" x14ac:dyDescent="0.25">
      <c r="A25" s="46" t="s">
        <v>52</v>
      </c>
      <c r="B25" s="46" t="s">
        <v>53</v>
      </c>
      <c r="C25" s="46">
        <v>21.36</v>
      </c>
      <c r="D25" s="46">
        <v>25.92</v>
      </c>
      <c r="E25" s="48">
        <v>29.85</v>
      </c>
      <c r="F25" s="46">
        <v>19.239999999999998</v>
      </c>
      <c r="G25" s="46">
        <v>23.23</v>
      </c>
      <c r="H25" s="46">
        <v>22.61</v>
      </c>
      <c r="I25" s="46">
        <v>21.22</v>
      </c>
      <c r="J25" s="47">
        <v>29.89</v>
      </c>
      <c r="K25" s="46">
        <v>20.49</v>
      </c>
      <c r="L25" s="46">
        <v>26.96</v>
      </c>
      <c r="M25" s="46">
        <v>29.78</v>
      </c>
      <c r="P25" s="46" t="s">
        <v>53</v>
      </c>
      <c r="Q25" s="46">
        <f t="shared" si="0"/>
        <v>2.8936792027965497E-2</v>
      </c>
      <c r="R25" s="46">
        <f t="shared" si="1"/>
        <v>1.2521537001630818E-2</v>
      </c>
      <c r="S25" s="46">
        <f t="shared" si="2"/>
        <v>2.474919527107493E-3</v>
      </c>
      <c r="T25" s="46">
        <f t="shared" si="3"/>
        <v>0.22231317135533321</v>
      </c>
      <c r="U25" s="46">
        <f t="shared" si="4"/>
        <v>0.20021092750241468</v>
      </c>
      <c r="V25" s="46">
        <f t="shared" si="5"/>
        <v>9.5518114410044153E-2</v>
      </c>
      <c r="W25" s="46">
        <f t="shared" si="6"/>
        <v>0.14080188840964608</v>
      </c>
      <c r="X25" s="46">
        <f t="shared" si="7"/>
        <v>4.47516577004195E-3</v>
      </c>
      <c r="Y25" s="46">
        <f t="shared" si="8"/>
        <v>5.2643919061176603E-2</v>
      </c>
      <c r="Z25" s="46">
        <f t="shared" si="9"/>
        <v>3.4693811027797311E-2</v>
      </c>
      <c r="AA25" s="46">
        <f t="shared" si="10"/>
        <v>4.6522424933397016E-3</v>
      </c>
    </row>
    <row r="26" spans="1:27" x14ac:dyDescent="0.25">
      <c r="A26" s="46" t="s">
        <v>54</v>
      </c>
      <c r="B26" s="46" t="s">
        <v>55</v>
      </c>
      <c r="C26" s="46">
        <v>20.34</v>
      </c>
      <c r="D26" s="46">
        <v>23.09</v>
      </c>
      <c r="E26" s="46">
        <v>27.61</v>
      </c>
      <c r="F26" s="46">
        <v>18.93</v>
      </c>
      <c r="G26" s="46">
        <v>23.06</v>
      </c>
      <c r="H26" s="46">
        <v>21.57</v>
      </c>
      <c r="I26" s="46">
        <v>20.329999999999998</v>
      </c>
      <c r="J26" s="47">
        <v>28.4</v>
      </c>
      <c r="K26" s="46">
        <v>18.77</v>
      </c>
      <c r="L26" s="46">
        <v>25.36</v>
      </c>
      <c r="M26" s="46">
        <v>28.39</v>
      </c>
      <c r="P26" s="46" t="s">
        <v>55</v>
      </c>
      <c r="Q26" s="46">
        <f t="shared" si="0"/>
        <v>5.9609366290011415E-2</v>
      </c>
      <c r="R26" s="46">
        <f t="shared" si="1"/>
        <v>8.5064559520501654E-2</v>
      </c>
      <c r="S26" s="46">
        <f t="shared" si="2"/>
        <v>1.1901997767635198E-2</v>
      </c>
      <c r="T26" s="46">
        <f t="shared" si="3"/>
        <v>0.27585939660828507</v>
      </c>
      <c r="U26" s="46">
        <f t="shared" si="4"/>
        <v>0.22384941955450538</v>
      </c>
      <c r="V26" s="46">
        <f t="shared" si="5"/>
        <v>0.18549080207232449</v>
      </c>
      <c r="W26" s="46">
        <f t="shared" si="6"/>
        <v>0.2548840429688784</v>
      </c>
      <c r="X26" s="46">
        <f t="shared" si="7"/>
        <v>1.1499518754919018E-2</v>
      </c>
      <c r="Y26" s="46">
        <f t="shared" si="8"/>
        <v>0.15606191835686409</v>
      </c>
      <c r="Z26" s="46">
        <f t="shared" si="9"/>
        <v>9.9179806335186221E-2</v>
      </c>
      <c r="AA26" s="46">
        <f t="shared" si="10"/>
        <v>1.2099423898862332E-2</v>
      </c>
    </row>
    <row r="27" spans="1:27" x14ac:dyDescent="0.25">
      <c r="A27" s="46" t="s">
        <v>56</v>
      </c>
      <c r="B27" s="46" t="s">
        <v>57</v>
      </c>
      <c r="C27" s="46">
        <v>19.11</v>
      </c>
      <c r="D27" s="46">
        <v>23.97</v>
      </c>
      <c r="E27" s="46">
        <v>26.46</v>
      </c>
      <c r="F27" s="46">
        <v>17.690000000000001</v>
      </c>
      <c r="G27" s="46">
        <v>21.2</v>
      </c>
      <c r="H27" s="46">
        <v>21.01</v>
      </c>
      <c r="I27" s="46">
        <v>19.95</v>
      </c>
      <c r="J27" s="47">
        <v>26.67</v>
      </c>
      <c r="K27" s="46">
        <v>18.32</v>
      </c>
      <c r="L27" s="46">
        <v>24.41</v>
      </c>
      <c r="M27" s="46">
        <v>27.11</v>
      </c>
      <c r="P27" s="46" t="s">
        <v>57</v>
      </c>
      <c r="Q27" s="46">
        <f t="shared" si="0"/>
        <v>0.1424943716644301</v>
      </c>
      <c r="R27" s="46">
        <f t="shared" si="1"/>
        <v>4.6882047946220751E-2</v>
      </c>
      <c r="S27" s="46">
        <f t="shared" si="2"/>
        <v>2.6655324343378511E-2</v>
      </c>
      <c r="T27" s="46">
        <f t="shared" si="3"/>
        <v>0.65400058003658013</v>
      </c>
      <c r="U27" s="46">
        <f t="shared" si="4"/>
        <v>0.75902319477764135</v>
      </c>
      <c r="V27" s="46">
        <f t="shared" si="5"/>
        <v>0.26517142529486709</v>
      </c>
      <c r="W27" s="46">
        <f t="shared" si="6"/>
        <v>0.328387372831214</v>
      </c>
      <c r="X27" s="46">
        <f t="shared" si="7"/>
        <v>3.4400885380106883E-2</v>
      </c>
      <c r="Y27" s="46">
        <f t="shared" si="8"/>
        <v>0.20738240138263325</v>
      </c>
      <c r="Z27" s="46">
        <f t="shared" si="9"/>
        <v>0.18504396856858424</v>
      </c>
      <c r="AA27" s="46">
        <f t="shared" si="10"/>
        <v>2.9175426584455818E-2</v>
      </c>
    </row>
    <row r="28" spans="1:27" x14ac:dyDescent="0.25">
      <c r="A28" s="46" t="s">
        <v>58</v>
      </c>
      <c r="B28" s="46" t="s">
        <v>59</v>
      </c>
      <c r="C28" s="46">
        <v>18.62</v>
      </c>
      <c r="D28" s="46">
        <v>19.45</v>
      </c>
      <c r="E28" s="46">
        <v>26.58</v>
      </c>
      <c r="F28" s="46">
        <v>18.059999999999999</v>
      </c>
      <c r="G28" s="46">
        <v>22.92</v>
      </c>
      <c r="H28" s="46">
        <v>21.79</v>
      </c>
      <c r="I28" s="46">
        <v>19.670000000000002</v>
      </c>
      <c r="J28" s="47">
        <v>27.93</v>
      </c>
      <c r="K28" s="46">
        <v>17.79</v>
      </c>
      <c r="L28" s="46">
        <v>22.35</v>
      </c>
      <c r="M28" s="46">
        <v>25.92</v>
      </c>
      <c r="P28" s="46" t="s">
        <v>59</v>
      </c>
      <c r="Q28" s="46">
        <f t="shared" si="0"/>
        <v>0.20163948200679541</v>
      </c>
      <c r="R28" s="46">
        <f t="shared" si="1"/>
        <v>1</v>
      </c>
      <c r="S28" s="46">
        <f t="shared" si="2"/>
        <v>2.4504458396827425E-2</v>
      </c>
      <c r="T28" s="46">
        <f t="shared" si="3"/>
        <v>0.50549363315267659</v>
      </c>
      <c r="U28" s="46">
        <f t="shared" si="4"/>
        <v>0.24539796487243462</v>
      </c>
      <c r="V28" s="46">
        <f t="shared" si="5"/>
        <v>0.16119413796217422</v>
      </c>
      <c r="W28" s="46">
        <f t="shared" si="6"/>
        <v>0.39579595912324417</v>
      </c>
      <c r="X28" s="46">
        <f t="shared" si="7"/>
        <v>1.5487013900419679E-2</v>
      </c>
      <c r="Y28" s="46">
        <f t="shared" si="8"/>
        <v>0.28986645599693034</v>
      </c>
      <c r="Z28" s="46">
        <f t="shared" si="9"/>
        <v>0.71547656770831403</v>
      </c>
      <c r="AA28" s="46">
        <f t="shared" si="10"/>
        <v>6.6129099170169667E-2</v>
      </c>
    </row>
    <row r="29" spans="1:27" x14ac:dyDescent="0.25">
      <c r="A29" s="46" t="s">
        <v>62</v>
      </c>
      <c r="B29" s="46" t="s">
        <v>63</v>
      </c>
      <c r="C29" s="46">
        <v>20.010000000000002</v>
      </c>
      <c r="D29" s="46">
        <v>25</v>
      </c>
      <c r="E29" s="46">
        <v>26.87</v>
      </c>
      <c r="F29" s="46">
        <v>18.87</v>
      </c>
      <c r="G29" s="46">
        <v>23.79</v>
      </c>
      <c r="H29" s="46">
        <v>21.42</v>
      </c>
      <c r="I29" s="46">
        <v>20.56</v>
      </c>
      <c r="J29" s="47">
        <v>27.58</v>
      </c>
      <c r="K29" s="46">
        <v>18.34</v>
      </c>
      <c r="L29" s="46">
        <v>25.21</v>
      </c>
      <c r="M29" s="46">
        <v>25.53</v>
      </c>
      <c r="P29" s="46" t="s">
        <v>63</v>
      </c>
      <c r="Q29" s="46">
        <f t="shared" si="0"/>
        <v>7.5311063338411588E-2</v>
      </c>
      <c r="R29" s="46">
        <f t="shared" si="1"/>
        <v>2.334321810125976E-2</v>
      </c>
      <c r="S29" s="46">
        <f t="shared" si="2"/>
        <v>1.9995987427797093E-2</v>
      </c>
      <c r="T29" s="46">
        <f t="shared" si="3"/>
        <v>0.28762566624107383</v>
      </c>
      <c r="U29" s="46">
        <f t="shared" si="4"/>
        <v>0.13862062129142977</v>
      </c>
      <c r="V29" s="46">
        <f t="shared" si="5"/>
        <v>0.2041244235203408</v>
      </c>
      <c r="W29" s="46">
        <f t="shared" si="6"/>
        <v>0.21864381081033213</v>
      </c>
      <c r="X29" s="46">
        <f t="shared" si="7"/>
        <v>1.9330629749210942E-2</v>
      </c>
      <c r="Y29" s="46">
        <f t="shared" si="8"/>
        <v>0.20477838952119912</v>
      </c>
      <c r="Z29" s="46">
        <f t="shared" si="9"/>
        <v>0.10944333293138225</v>
      </c>
      <c r="AA29" s="46">
        <f t="shared" si="10"/>
        <v>8.6468947360927667E-2</v>
      </c>
    </row>
    <row r="30" spans="1:27" x14ac:dyDescent="0.25">
      <c r="A30" s="46" t="s">
        <v>64</v>
      </c>
      <c r="B30" s="46" t="s">
        <v>65</v>
      </c>
      <c r="C30" s="46">
        <v>19.54</v>
      </c>
      <c r="D30" s="46">
        <v>22.66</v>
      </c>
      <c r="E30" s="46">
        <v>24.89</v>
      </c>
      <c r="F30" s="46">
        <v>18.43</v>
      </c>
      <c r="G30" s="46">
        <v>21.58</v>
      </c>
      <c r="H30" s="46">
        <v>21.89</v>
      </c>
      <c r="I30" s="46">
        <v>19.88</v>
      </c>
      <c r="J30" s="47">
        <v>26.36</v>
      </c>
      <c r="K30" s="46">
        <v>17.63</v>
      </c>
      <c r="L30" s="46">
        <v>24.99</v>
      </c>
      <c r="M30" s="46">
        <v>26.45</v>
      </c>
      <c r="P30" s="46" t="s">
        <v>65</v>
      </c>
      <c r="Q30" s="46">
        <f t="shared" si="0"/>
        <v>0.10507089789202753</v>
      </c>
      <c r="R30" s="46">
        <f t="shared" si="1"/>
        <v>0.11380974439279654</v>
      </c>
      <c r="S30" s="46">
        <f t="shared" si="2"/>
        <v>8.013718817885622E-2</v>
      </c>
      <c r="T30" s="46">
        <f t="shared" si="3"/>
        <v>0.39070884790897276</v>
      </c>
      <c r="U30" s="46">
        <f t="shared" si="4"/>
        <v>0.59144501589533693</v>
      </c>
      <c r="V30" s="46">
        <f t="shared" si="5"/>
        <v>0.15122868739387427</v>
      </c>
      <c r="W30" s="46">
        <f t="shared" si="6"/>
        <v>0.3440786106607906</v>
      </c>
      <c r="X30" s="46">
        <f t="shared" si="7"/>
        <v>4.1864383366304679E-2</v>
      </c>
      <c r="Y30" s="46">
        <f t="shared" si="8"/>
        <v>0.32070089209532365</v>
      </c>
      <c r="Z30" s="46">
        <f t="shared" si="9"/>
        <v>0.12644825979099633</v>
      </c>
      <c r="AA30" s="46">
        <f t="shared" si="10"/>
        <v>4.5932086243950405E-2</v>
      </c>
    </row>
    <row r="31" spans="1:27" x14ac:dyDescent="0.25">
      <c r="A31" s="46" t="s">
        <v>66</v>
      </c>
      <c r="B31" s="46" t="s">
        <v>67</v>
      </c>
      <c r="C31" s="46">
        <v>19.239999999999998</v>
      </c>
      <c r="D31" s="46">
        <v>21.94</v>
      </c>
      <c r="E31" s="46">
        <v>25.77</v>
      </c>
      <c r="F31" s="46">
        <v>18.739999999999998</v>
      </c>
      <c r="G31" s="46">
        <v>22.57</v>
      </c>
      <c r="H31" s="46">
        <v>21.45</v>
      </c>
      <c r="I31" s="46">
        <v>20.36</v>
      </c>
      <c r="J31" s="47">
        <v>25.68</v>
      </c>
      <c r="K31" s="46">
        <v>18.66</v>
      </c>
      <c r="L31" s="46">
        <v>24.55</v>
      </c>
      <c r="M31" s="46">
        <v>27.83</v>
      </c>
      <c r="P31" s="46" t="s">
        <v>67</v>
      </c>
      <c r="Q31" s="46">
        <f t="shared" si="0"/>
        <v>0.12995572624447818</v>
      </c>
      <c r="R31" s="46">
        <f t="shared" si="1"/>
        <v>0.18530089446415354</v>
      </c>
      <c r="S31" s="46">
        <f t="shared" si="2"/>
        <v>4.3239676448149605E-2</v>
      </c>
      <c r="T31" s="46">
        <f t="shared" si="3"/>
        <v>0.31486954630938807</v>
      </c>
      <c r="U31" s="46">
        <f t="shared" si="4"/>
        <v>0.30878657973689411</v>
      </c>
      <c r="V31" s="46">
        <f t="shared" si="5"/>
        <v>0.20025365560135383</v>
      </c>
      <c r="W31" s="46">
        <f t="shared" si="6"/>
        <v>0.24983597739577015</v>
      </c>
      <c r="X31" s="46">
        <f t="shared" si="7"/>
        <v>6.4402052661915107E-2</v>
      </c>
      <c r="Y31" s="46">
        <f t="shared" si="8"/>
        <v>0.16729374704294403</v>
      </c>
      <c r="Z31" s="46">
        <f t="shared" si="9"/>
        <v>0.16879514456312644</v>
      </c>
      <c r="AA31" s="46">
        <f t="shared" si="10"/>
        <v>1.7782801097753383E-2</v>
      </c>
    </row>
    <row r="32" spans="1:27" x14ac:dyDescent="0.25">
      <c r="A32" s="46" t="s">
        <v>68</v>
      </c>
      <c r="B32" s="46" t="s">
        <v>69</v>
      </c>
      <c r="C32" s="46">
        <v>23.11</v>
      </c>
      <c r="D32" s="46">
        <v>30.63</v>
      </c>
      <c r="E32" s="46">
        <v>30.11</v>
      </c>
      <c r="F32" s="46">
        <v>21.9</v>
      </c>
      <c r="G32" s="46">
        <v>29.05</v>
      </c>
      <c r="H32" s="46">
        <v>22.83</v>
      </c>
      <c r="I32" s="46">
        <v>22.47</v>
      </c>
      <c r="J32" s="47">
        <v>27.89</v>
      </c>
      <c r="K32" s="46">
        <v>18.559999999999999</v>
      </c>
      <c r="L32" s="46">
        <v>33.5</v>
      </c>
      <c r="M32" s="46">
        <v>35.450000000000003</v>
      </c>
      <c r="P32" s="46" t="s">
        <v>69</v>
      </c>
      <c r="Q32" s="46">
        <f t="shared" si="0"/>
        <v>8.3744832259567501E-3</v>
      </c>
      <c r="R32" s="46">
        <f t="shared" si="1"/>
        <v>5.1617794943714732E-4</v>
      </c>
      <c r="S32" s="46">
        <f t="shared" si="2"/>
        <v>2.0624980425048259E-3</v>
      </c>
      <c r="T32" s="46">
        <f t="shared" si="3"/>
        <v>3.4895138286767213E-2</v>
      </c>
      <c r="U32" s="46">
        <f t="shared" si="4"/>
        <v>4.386972029982646E-3</v>
      </c>
      <c r="V32" s="46">
        <f t="shared" si="5"/>
        <v>8.3006596230555868E-2</v>
      </c>
      <c r="W32" s="46">
        <f t="shared" si="6"/>
        <v>6.1181805472064164E-2</v>
      </c>
      <c r="X32" s="46">
        <f t="shared" si="7"/>
        <v>1.5884403993470016E-2</v>
      </c>
      <c r="Y32" s="46">
        <f t="shared" si="8"/>
        <v>0.17820446781064558</v>
      </c>
      <c r="Z32" s="46">
        <f t="shared" si="9"/>
        <v>4.738621660141476E-4</v>
      </c>
      <c r="AA32" s="46">
        <f t="shared" si="10"/>
        <v>9.4276428894345281E-5</v>
      </c>
    </row>
    <row r="33" spans="1:27" x14ac:dyDescent="0.25">
      <c r="A33" s="46" t="s">
        <v>70</v>
      </c>
      <c r="B33" s="46" t="s">
        <v>71</v>
      </c>
      <c r="C33" s="46">
        <v>19.82</v>
      </c>
      <c r="D33" s="46">
        <v>25.05</v>
      </c>
      <c r="E33" s="46">
        <v>27.81</v>
      </c>
      <c r="F33" s="46">
        <v>19.63</v>
      </c>
      <c r="G33" s="46">
        <v>23.64</v>
      </c>
      <c r="H33" s="46">
        <v>20.87</v>
      </c>
      <c r="I33" s="46">
        <v>20.059999999999999</v>
      </c>
      <c r="J33" s="47">
        <v>25.48</v>
      </c>
      <c r="K33" s="46">
        <v>18.93</v>
      </c>
      <c r="L33" s="46">
        <v>25.13</v>
      </c>
      <c r="M33" s="46">
        <v>25.06</v>
      </c>
      <c r="P33" s="46" t="s">
        <v>71</v>
      </c>
      <c r="Q33" s="46">
        <f t="shared" si="0"/>
        <v>8.616356609352159E-2</v>
      </c>
      <c r="R33" s="46">
        <f t="shared" si="1"/>
        <v>2.2566254048048483E-2</v>
      </c>
      <c r="S33" s="46">
        <f t="shared" si="2"/>
        <v>1.0344791906429807E-2</v>
      </c>
      <c r="T33" s="46">
        <f t="shared" si="3"/>
        <v>0.16945568050024462</v>
      </c>
      <c r="U33" s="46">
        <f t="shared" si="4"/>
        <v>0.15296564258132378</v>
      </c>
      <c r="V33" s="46">
        <f t="shared" si="5"/>
        <v>0.28995313511261667</v>
      </c>
      <c r="W33" s="46">
        <f t="shared" si="6"/>
        <v>0.30516285157114725</v>
      </c>
      <c r="X33" s="46">
        <f t="shared" si="7"/>
        <v>7.3099749611706247E-2</v>
      </c>
      <c r="Y33" s="46">
        <f t="shared" si="8"/>
        <v>0.14105702947885912</v>
      </c>
      <c r="Z33" s="46">
        <f t="shared" si="9"/>
        <v>0.11534476079541146</v>
      </c>
      <c r="AA33" s="46">
        <f t="shared" si="10"/>
        <v>0.11945890241540308</v>
      </c>
    </row>
    <row r="34" spans="1:27" x14ac:dyDescent="0.25">
      <c r="A34" s="46" t="s">
        <v>72</v>
      </c>
      <c r="B34" s="46" t="s">
        <v>73</v>
      </c>
      <c r="C34" s="46">
        <v>19.510000000000002</v>
      </c>
      <c r="D34" s="46">
        <v>22.94</v>
      </c>
      <c r="E34" s="46">
        <v>25.9</v>
      </c>
      <c r="F34" s="46">
        <v>18.72</v>
      </c>
      <c r="G34" s="46">
        <v>23.25</v>
      </c>
      <c r="H34" s="46">
        <v>21.33</v>
      </c>
      <c r="I34" s="46">
        <v>19.68</v>
      </c>
      <c r="J34" s="47">
        <v>24.41</v>
      </c>
      <c r="K34" s="46">
        <v>18.3</v>
      </c>
      <c r="L34" s="46">
        <v>24.31</v>
      </c>
      <c r="M34" s="46">
        <v>26.78</v>
      </c>
      <c r="P34" s="46" t="s">
        <v>73</v>
      </c>
      <c r="Q34" s="46">
        <f t="shared" si="0"/>
        <v>0.1073281741502226</v>
      </c>
      <c r="R34" s="46">
        <f t="shared" si="1"/>
        <v>9.4156958569183699E-2</v>
      </c>
      <c r="S34" s="46">
        <f t="shared" si="2"/>
        <v>3.9472866606658344E-2</v>
      </c>
      <c r="T34" s="46">
        <f t="shared" si="3"/>
        <v>0.31928408917173345</v>
      </c>
      <c r="U34" s="46">
        <f t="shared" si="4"/>
        <v>0.19759940701971748</v>
      </c>
      <c r="V34" s="46">
        <f t="shared" si="5"/>
        <v>0.21619145603817969</v>
      </c>
      <c r="W34" s="46">
        <f t="shared" si="6"/>
        <v>0.39316555852563401</v>
      </c>
      <c r="X34" s="46">
        <f t="shared" si="7"/>
        <v>0.14396351795600826</v>
      </c>
      <c r="Y34" s="46">
        <f t="shared" si="8"/>
        <v>0.2100195264929329</v>
      </c>
      <c r="Z34" s="46">
        <f t="shared" si="9"/>
        <v>0.19759940701971748</v>
      </c>
      <c r="AA34" s="46">
        <f t="shared" si="10"/>
        <v>3.6607215273512204E-2</v>
      </c>
    </row>
    <row r="35" spans="1:27" x14ac:dyDescent="0.25">
      <c r="A35" s="46" t="s">
        <v>74</v>
      </c>
      <c r="B35" s="46" t="s">
        <v>75</v>
      </c>
      <c r="C35" s="46">
        <v>19.27</v>
      </c>
      <c r="D35" s="46">
        <v>23.1</v>
      </c>
      <c r="E35" s="46">
        <v>26.89</v>
      </c>
      <c r="F35" s="46">
        <v>18.690000000000001</v>
      </c>
      <c r="G35" s="46">
        <v>22.86</v>
      </c>
      <c r="H35" s="46">
        <v>20.97</v>
      </c>
      <c r="I35" s="46">
        <v>20.059999999999999</v>
      </c>
      <c r="J35" s="47">
        <v>25.48</v>
      </c>
      <c r="K35" s="46">
        <v>17.600000000000001</v>
      </c>
      <c r="L35" s="46">
        <v>23.27</v>
      </c>
      <c r="M35" s="46">
        <v>25.25</v>
      </c>
      <c r="P35" s="46" t="s">
        <v>75</v>
      </c>
      <c r="Q35" s="46">
        <f t="shared" si="0"/>
        <v>0.12722255783095787</v>
      </c>
      <c r="R35" s="46">
        <f t="shared" si="1"/>
        <v>8.4490602400441359E-2</v>
      </c>
      <c r="S35" s="46">
        <f t="shared" si="2"/>
        <v>1.9717554253190807E-2</v>
      </c>
      <c r="T35" s="46">
        <f t="shared" si="3"/>
        <v>0.32602222334824543</v>
      </c>
      <c r="U35" s="46">
        <f t="shared" si="4"/>
        <v>0.25525683412067862</v>
      </c>
      <c r="V35" s="46">
        <f t="shared" si="5"/>
        <v>0.27202746069531047</v>
      </c>
      <c r="W35" s="46">
        <f t="shared" si="6"/>
        <v>0.30516285157114725</v>
      </c>
      <c r="X35" s="46">
        <f t="shared" si="7"/>
        <v>7.3099749611706247E-2</v>
      </c>
      <c r="Y35" s="46">
        <f t="shared" si="8"/>
        <v>0.32683746386256413</v>
      </c>
      <c r="Z35" s="46">
        <f t="shared" si="9"/>
        <v>0.39110822361761172</v>
      </c>
      <c r="AA35" s="46">
        <f t="shared" si="10"/>
        <v>0.10482814755894163</v>
      </c>
    </row>
    <row r="36" spans="1:27" x14ac:dyDescent="0.25">
      <c r="A36" s="52" t="s">
        <v>76</v>
      </c>
      <c r="B36" s="52" t="s">
        <v>77</v>
      </c>
      <c r="C36" s="53">
        <v>19.559999999999999</v>
      </c>
      <c r="D36" s="53">
        <v>24.2</v>
      </c>
      <c r="E36" s="52">
        <v>27.16</v>
      </c>
      <c r="F36" s="52">
        <v>17.079999999999998</v>
      </c>
      <c r="G36" s="52">
        <v>23.13</v>
      </c>
      <c r="H36" s="52">
        <v>22.12</v>
      </c>
      <c r="I36" s="52">
        <v>19.239999999999998</v>
      </c>
      <c r="J36" s="54">
        <v>28.16</v>
      </c>
      <c r="K36" s="52">
        <v>18.52</v>
      </c>
      <c r="L36" s="52">
        <v>25.66</v>
      </c>
      <c r="M36" s="52">
        <v>27.55</v>
      </c>
      <c r="P36" s="52" t="s">
        <v>77</v>
      </c>
      <c r="Q36" s="52">
        <f t="shared" si="0"/>
        <v>0.10359248355835034</v>
      </c>
      <c r="R36" s="52">
        <f t="shared" si="1"/>
        <v>4.0121836430540452E-2</v>
      </c>
      <c r="S36" s="52">
        <f t="shared" si="2"/>
        <v>1.6317010836868262E-2</v>
      </c>
      <c r="T36" s="52">
        <f t="shared" si="3"/>
        <v>1</v>
      </c>
      <c r="U36" s="52">
        <f t="shared" si="4"/>
        <v>0.2137954609349064</v>
      </c>
      <c r="V36" s="52">
        <f t="shared" si="5"/>
        <v>0.13058387186133699</v>
      </c>
      <c r="W36" s="52">
        <f t="shared" si="6"/>
        <v>0.5272233126574597</v>
      </c>
      <c r="X36" s="52">
        <f t="shared" si="7"/>
        <v>1.3387487597803848E-2</v>
      </c>
      <c r="Y36" s="52">
        <f t="shared" si="8"/>
        <v>0.18276546678594921</v>
      </c>
      <c r="Z36" s="52">
        <f t="shared" si="9"/>
        <v>8.145001095458354E-2</v>
      </c>
      <c r="AA36" s="52">
        <f t="shared" si="10"/>
        <v>2.1558468726415148E-2</v>
      </c>
    </row>
    <row r="37" spans="1:27" x14ac:dyDescent="0.25">
      <c r="A37" s="52" t="s">
        <v>78</v>
      </c>
      <c r="B37" s="52" t="s">
        <v>79</v>
      </c>
      <c r="C37" s="52">
        <v>21.94</v>
      </c>
      <c r="D37" s="52">
        <v>26.64</v>
      </c>
      <c r="E37" s="52">
        <v>27.74</v>
      </c>
      <c r="F37" s="52">
        <v>20.83</v>
      </c>
      <c r="G37" s="52">
        <v>24.8</v>
      </c>
      <c r="H37" s="52">
        <v>22.79</v>
      </c>
      <c r="I37" s="52">
        <v>22.41</v>
      </c>
      <c r="J37" s="54">
        <v>28.97</v>
      </c>
      <c r="K37" s="52">
        <v>20.079999999999998</v>
      </c>
      <c r="L37" s="52">
        <v>26.62</v>
      </c>
      <c r="M37" s="52">
        <v>32.03</v>
      </c>
      <c r="P37" s="52" t="s">
        <v>79</v>
      </c>
      <c r="Q37" s="52">
        <f t="shared" si="0"/>
        <v>1.9185743210311475E-2</v>
      </c>
      <c r="R37" s="52">
        <f t="shared" si="1"/>
        <v>7.6905884868042436E-3</v>
      </c>
      <c r="S37" s="52">
        <f t="shared" si="2"/>
        <v>1.0865159243223571E-2</v>
      </c>
      <c r="T37" s="52">
        <f t="shared" si="3"/>
        <v>7.3495206999998786E-2</v>
      </c>
      <c r="U37" s="52">
        <f t="shared" si="4"/>
        <v>7.1428205782227069E-2</v>
      </c>
      <c r="V37" s="52">
        <f t="shared" si="5"/>
        <v>8.5152740603367263E-2</v>
      </c>
      <c r="W37" s="52">
        <f t="shared" si="6"/>
        <v>6.3679203997715053E-2</v>
      </c>
      <c r="X37" s="52">
        <f t="shared" si="7"/>
        <v>8.0146314036419145E-3</v>
      </c>
      <c r="Y37" s="52">
        <f t="shared" si="8"/>
        <v>6.8209932367104695E-2</v>
      </c>
      <c r="Z37" s="52">
        <f t="shared" si="9"/>
        <v>4.3369897792406409E-2</v>
      </c>
      <c r="AA37" s="52">
        <f t="shared" si="10"/>
        <v>9.9022544482920815E-4</v>
      </c>
    </row>
    <row r="38" spans="1:27" x14ac:dyDescent="0.25">
      <c r="A38" s="52" t="s">
        <v>80</v>
      </c>
      <c r="B38" s="52" t="s">
        <v>81</v>
      </c>
      <c r="C38" s="52">
        <v>20.47</v>
      </c>
      <c r="D38" s="52">
        <v>24.17</v>
      </c>
      <c r="E38" s="52">
        <v>26.29</v>
      </c>
      <c r="F38" s="52">
        <v>19.309999999999999</v>
      </c>
      <c r="G38" s="52">
        <v>24.11</v>
      </c>
      <c r="H38" s="52">
        <v>21.64</v>
      </c>
      <c r="I38" s="52">
        <v>20.14</v>
      </c>
      <c r="J38" s="54">
        <v>28.64</v>
      </c>
      <c r="K38" s="52">
        <v>18.489999999999998</v>
      </c>
      <c r="L38" s="52">
        <v>25.77</v>
      </c>
      <c r="M38" s="52">
        <v>32.07</v>
      </c>
      <c r="P38" s="52" t="s">
        <v>81</v>
      </c>
      <c r="Q38" s="52">
        <f t="shared" si="0"/>
        <v>5.4364101519984991E-2</v>
      </c>
      <c r="R38" s="52">
        <f t="shared" si="1"/>
        <v>4.0945064149650122E-2</v>
      </c>
      <c r="S38" s="52">
        <f t="shared" si="2"/>
        <v>3.0029448832674947E-2</v>
      </c>
      <c r="T38" s="52">
        <f t="shared" si="3"/>
        <v>0.21173957109846636</v>
      </c>
      <c r="U38" s="52">
        <f t="shared" si="4"/>
        <v>0.11235530720719379</v>
      </c>
      <c r="V38" s="52">
        <f t="shared" si="5"/>
        <v>0.17738701929574746</v>
      </c>
      <c r="W38" s="52">
        <f t="shared" si="6"/>
        <v>0.28931073475961455</v>
      </c>
      <c r="X38" s="52">
        <f t="shared" si="7"/>
        <v>9.8778004930833441E-3</v>
      </c>
      <c r="Y38" s="52">
        <f t="shared" si="8"/>
        <v>0.18626266130941169</v>
      </c>
      <c r="Z38" s="52">
        <f t="shared" si="9"/>
        <v>7.5775598247353568E-2</v>
      </c>
      <c r="AA38" s="52">
        <f t="shared" si="10"/>
        <v>9.6336017874433532E-4</v>
      </c>
    </row>
    <row r="39" spans="1:27" x14ac:dyDescent="0.25">
      <c r="A39" s="52" t="s">
        <v>82</v>
      </c>
      <c r="B39" s="52" t="s">
        <v>83</v>
      </c>
      <c r="C39" s="52">
        <v>20.09</v>
      </c>
      <c r="D39" s="52">
        <v>22.35</v>
      </c>
      <c r="E39" s="52">
        <v>25.24</v>
      </c>
      <c r="F39" s="52">
        <v>18.53</v>
      </c>
      <c r="G39" s="52">
        <v>23.13</v>
      </c>
      <c r="H39" s="52">
        <v>20.55</v>
      </c>
      <c r="I39" s="52">
        <v>19.63</v>
      </c>
      <c r="J39" s="54">
        <v>23.89</v>
      </c>
      <c r="K39" s="52">
        <v>17.45</v>
      </c>
      <c r="L39" s="52">
        <v>24.86</v>
      </c>
      <c r="M39" s="52">
        <v>25.51</v>
      </c>
      <c r="P39" s="52" t="s">
        <v>83</v>
      </c>
      <c r="Q39" s="52">
        <f t="shared" si="0"/>
        <v>7.11609907030369E-2</v>
      </c>
      <c r="R39" s="52">
        <f t="shared" si="1"/>
        <v>0.14038710785134303</v>
      </c>
      <c r="S39" s="52">
        <f t="shared" si="2"/>
        <v>6.2699260020046957E-2</v>
      </c>
      <c r="T39" s="52">
        <f t="shared" si="3"/>
        <v>0.36443506198218917</v>
      </c>
      <c r="U39" s="52">
        <f t="shared" si="4"/>
        <v>0.2137954609349064</v>
      </c>
      <c r="V39" s="52">
        <f t="shared" si="5"/>
        <v>0.35564442515688272</v>
      </c>
      <c r="W39" s="52">
        <f t="shared" si="6"/>
        <v>0.40649472486210608</v>
      </c>
      <c r="X39" s="52">
        <f t="shared" si="7"/>
        <v>0.20012185410648836</v>
      </c>
      <c r="Y39" s="52">
        <f t="shared" si="8"/>
        <v>0.35932724795437715</v>
      </c>
      <c r="Z39" s="52">
        <f t="shared" si="9"/>
        <v>0.13771358074813378</v>
      </c>
      <c r="AA39" s="52">
        <f t="shared" si="10"/>
        <v>8.7666338436809904E-2</v>
      </c>
    </row>
    <row r="40" spans="1:27" x14ac:dyDescent="0.25">
      <c r="A40" s="52" t="s">
        <v>84</v>
      </c>
      <c r="B40" s="52" t="s">
        <v>85</v>
      </c>
      <c r="C40" s="52">
        <v>19.39</v>
      </c>
      <c r="D40" s="52">
        <v>24.1</v>
      </c>
      <c r="E40" s="52">
        <v>24.9</v>
      </c>
      <c r="F40" s="52">
        <v>18.21</v>
      </c>
      <c r="G40" s="52">
        <v>22.61</v>
      </c>
      <c r="H40" s="52">
        <v>19.87</v>
      </c>
      <c r="I40" s="52">
        <v>19.010000000000002</v>
      </c>
      <c r="J40" s="54">
        <v>26.18</v>
      </c>
      <c r="K40" s="52">
        <v>17.32</v>
      </c>
      <c r="L40" s="52">
        <v>24.29</v>
      </c>
      <c r="M40" s="52">
        <v>26.9</v>
      </c>
      <c r="P40" s="52" t="s">
        <v>85</v>
      </c>
      <c r="Q40" s="52">
        <f t="shared" si="0"/>
        <v>0.11685274854584214</v>
      </c>
      <c r="R40" s="52">
        <f t="shared" si="1"/>
        <v>4.2932216666890947E-2</v>
      </c>
      <c r="S40" s="52">
        <f t="shared" si="2"/>
        <v>7.9577299079023223E-2</v>
      </c>
      <c r="T40" s="52">
        <f t="shared" si="3"/>
        <v>0.45537171424147299</v>
      </c>
      <c r="U40" s="52">
        <f t="shared" si="4"/>
        <v>0.30078358816257156</v>
      </c>
      <c r="V40" s="52">
        <f t="shared" si="5"/>
        <v>0.54888128476818332</v>
      </c>
      <c r="W40" s="52">
        <f t="shared" si="6"/>
        <v>0.61461062620313511</v>
      </c>
      <c r="X40" s="52">
        <f t="shared" si="7"/>
        <v>4.6920135804140929E-2</v>
      </c>
      <c r="Y40" s="52">
        <f t="shared" si="8"/>
        <v>0.39008629700073316</v>
      </c>
      <c r="Z40" s="52">
        <f t="shared" si="9"/>
        <v>0.20021092750241468</v>
      </c>
      <c r="AA40" s="52">
        <f t="shared" si="10"/>
        <v>3.3707808596537894E-2</v>
      </c>
    </row>
    <row r="41" spans="1:27" x14ac:dyDescent="0.25">
      <c r="A41" s="52" t="s">
        <v>86</v>
      </c>
      <c r="B41" s="52" t="s">
        <v>87</v>
      </c>
      <c r="C41" s="52">
        <v>19.920000000000002</v>
      </c>
      <c r="D41" s="52">
        <v>22.26</v>
      </c>
      <c r="E41" s="52">
        <v>26.88</v>
      </c>
      <c r="F41" s="52">
        <v>18.989999999999998</v>
      </c>
      <c r="G41" s="52">
        <v>23.82</v>
      </c>
      <c r="H41" s="52">
        <v>21.38</v>
      </c>
      <c r="I41" s="52">
        <v>19.579999999999998</v>
      </c>
      <c r="J41" s="54">
        <v>27.88</v>
      </c>
      <c r="K41" s="52">
        <v>18.489999999999998</v>
      </c>
      <c r="L41" s="52">
        <v>24.37</v>
      </c>
      <c r="M41" s="52">
        <v>26.11</v>
      </c>
      <c r="P41" s="52" t="s">
        <v>87</v>
      </c>
      <c r="Q41" s="52">
        <f t="shared" si="0"/>
        <v>8.0269890896198182E-2</v>
      </c>
      <c r="R41" s="52">
        <f t="shared" si="1"/>
        <v>0.14920709866651619</v>
      </c>
      <c r="S41" s="52">
        <f t="shared" si="2"/>
        <v>1.9856282808061319E-2</v>
      </c>
      <c r="T41" s="52">
        <f t="shared" si="3"/>
        <v>0.26457446476040541</v>
      </c>
      <c r="U41" s="52">
        <f t="shared" si="4"/>
        <v>0.13591726602467802</v>
      </c>
      <c r="V41" s="52">
        <f t="shared" si="5"/>
        <v>0.20940208219790887</v>
      </c>
      <c r="W41" s="52">
        <f t="shared" si="6"/>
        <v>0.42027577888653234</v>
      </c>
      <c r="X41" s="52">
        <f t="shared" si="7"/>
        <v>1.5985334668398108E-2</v>
      </c>
      <c r="Y41" s="52">
        <f t="shared" si="8"/>
        <v>0.18626266130941169</v>
      </c>
      <c r="Z41" s="52">
        <f t="shared" si="9"/>
        <v>0.18996745967519726</v>
      </c>
      <c r="AA41" s="52">
        <f t="shared" si="10"/>
        <v>5.8029923476482628E-2</v>
      </c>
    </row>
    <row r="42" spans="1:27" x14ac:dyDescent="0.25">
      <c r="A42" s="52" t="s">
        <v>88</v>
      </c>
      <c r="B42" s="52" t="s">
        <v>89</v>
      </c>
      <c r="C42" s="52">
        <v>21.69</v>
      </c>
      <c r="D42" s="52">
        <v>23.58</v>
      </c>
      <c r="E42" s="52">
        <v>28.57</v>
      </c>
      <c r="F42" s="52">
        <v>20.84</v>
      </c>
      <c r="G42" s="52">
        <v>24</v>
      </c>
      <c r="H42" s="52">
        <v>24.03</v>
      </c>
      <c r="I42" s="52">
        <v>21.2</v>
      </c>
      <c r="J42" s="54">
        <v>29.75</v>
      </c>
      <c r="K42" s="52">
        <v>20.88</v>
      </c>
      <c r="L42" s="52">
        <v>27.25</v>
      </c>
      <c r="M42" s="52">
        <v>33.119999999999997</v>
      </c>
      <c r="P42" s="52" t="s">
        <v>89</v>
      </c>
      <c r="Q42" s="52">
        <f t="shared" si="0"/>
        <v>2.2903724350590928E-2</v>
      </c>
      <c r="R42" s="52">
        <f t="shared" si="1"/>
        <v>6.1048691717601841E-2</v>
      </c>
      <c r="S42" s="52">
        <f t="shared" si="2"/>
        <v>6.0716811638039875E-3</v>
      </c>
      <c r="T42" s="52">
        <f t="shared" si="3"/>
        <v>7.2985352206765441E-2</v>
      </c>
      <c r="U42" s="52">
        <f t="shared" si="4"/>
        <v>0.12076897067785465</v>
      </c>
      <c r="V42" s="52">
        <f t="shared" si="5"/>
        <v>3.8595073184744789E-2</v>
      </c>
      <c r="W42" s="52">
        <f t="shared" si="6"/>
        <v>0.14269220811576222</v>
      </c>
      <c r="X42" s="52">
        <f t="shared" si="7"/>
        <v>4.8901305442060426E-3</v>
      </c>
      <c r="Y42" s="52">
        <f t="shared" si="8"/>
        <v>4.1146848966757112E-2</v>
      </c>
      <c r="Z42" s="52">
        <f t="shared" si="9"/>
        <v>2.86794600143645E-2</v>
      </c>
      <c r="AA42" s="52">
        <f t="shared" si="10"/>
        <v>4.6797447760256943E-4</v>
      </c>
    </row>
    <row r="43" spans="1:27" x14ac:dyDescent="0.25">
      <c r="A43" s="52" t="s">
        <v>90</v>
      </c>
      <c r="B43" s="52" t="s">
        <v>91</v>
      </c>
      <c r="C43" s="52">
        <v>19.010000000000002</v>
      </c>
      <c r="D43" s="52">
        <v>21.61</v>
      </c>
      <c r="E43" s="52">
        <v>24.33</v>
      </c>
      <c r="F43" s="52">
        <v>17.98</v>
      </c>
      <c r="G43" s="52">
        <v>22.14</v>
      </c>
      <c r="H43" s="52">
        <v>20.93</v>
      </c>
      <c r="I43" s="52">
        <v>18.68</v>
      </c>
      <c r="J43" s="54">
        <v>23.78</v>
      </c>
      <c r="K43" s="52">
        <v>18.29</v>
      </c>
      <c r="L43" s="52">
        <v>23.69</v>
      </c>
      <c r="M43" s="52">
        <v>24.36</v>
      </c>
      <c r="P43" s="52" t="s">
        <v>91</v>
      </c>
      <c r="Q43" s="52">
        <f t="shared" si="0"/>
        <v>0.15295676964031393</v>
      </c>
      <c r="R43" s="52">
        <f t="shared" si="1"/>
        <v>0.23168920361146</v>
      </c>
      <c r="S43" s="52">
        <f t="shared" si="2"/>
        <v>0.11867214588977441</v>
      </c>
      <c r="T43" s="52">
        <f t="shared" si="3"/>
        <v>0.53444394881841495</v>
      </c>
      <c r="U43" s="52">
        <f t="shared" si="4"/>
        <v>0.4095005032237421</v>
      </c>
      <c r="V43" s="52">
        <f t="shared" si="5"/>
        <v>0.27906075962013133</v>
      </c>
      <c r="W43" s="52">
        <f t="shared" si="6"/>
        <v>0.76588650800793501</v>
      </c>
      <c r="X43" s="52">
        <f t="shared" si="7"/>
        <v>0.21456230039465679</v>
      </c>
      <c r="Y43" s="52">
        <f t="shared" si="8"/>
        <v>0.21135063789433303</v>
      </c>
      <c r="Z43" s="52">
        <f t="shared" si="9"/>
        <v>0.29686021339404711</v>
      </c>
      <c r="AA43" s="52">
        <f t="shared" si="10"/>
        <v>0.19331380464014616</v>
      </c>
    </row>
    <row r="44" spans="1:27" x14ac:dyDescent="0.25">
      <c r="A44" s="52" t="s">
        <v>92</v>
      </c>
      <c r="B44" s="52" t="s">
        <v>93</v>
      </c>
      <c r="C44" s="52">
        <v>21.27</v>
      </c>
      <c r="D44" s="52">
        <v>22.32</v>
      </c>
      <c r="E44" s="52">
        <v>25.17</v>
      </c>
      <c r="F44" s="52">
        <v>19.18</v>
      </c>
      <c r="G44" s="52">
        <v>21.94</v>
      </c>
      <c r="H44" s="52">
        <v>21.3</v>
      </c>
      <c r="I44" s="52">
        <v>19.68</v>
      </c>
      <c r="J44" s="54">
        <v>25.6</v>
      </c>
      <c r="K44" s="52">
        <v>18.399999999999999</v>
      </c>
      <c r="L44" s="52">
        <v>25.9</v>
      </c>
      <c r="M44" s="52">
        <v>27.11</v>
      </c>
      <c r="P44" s="52" t="s">
        <v>93</v>
      </c>
      <c r="Q44" s="52">
        <f t="shared" si="0"/>
        <v>3.0842123799705704E-2</v>
      </c>
      <c r="R44" s="52">
        <f t="shared" si="1"/>
        <v>0.14326759809981304</v>
      </c>
      <c r="S44" s="52">
        <f t="shared" si="2"/>
        <v>6.5853180103764689E-2</v>
      </c>
      <c r="T44" s="52">
        <f t="shared" si="3"/>
        <v>0.23179552631314385</v>
      </c>
      <c r="U44" s="52">
        <f t="shared" si="4"/>
        <v>0.46695587699866953</v>
      </c>
      <c r="V44" s="52">
        <f t="shared" si="5"/>
        <v>0.22037029087581955</v>
      </c>
      <c r="W44" s="52">
        <f t="shared" si="6"/>
        <v>0.39316555852563401</v>
      </c>
      <c r="X44" s="52">
        <f t="shared" si="7"/>
        <v>6.7749513595167024E-2</v>
      </c>
      <c r="Y44" s="52">
        <f t="shared" si="8"/>
        <v>0.19716090158031824</v>
      </c>
      <c r="Z44" s="52">
        <f t="shared" si="9"/>
        <v>6.9576961697943307E-2</v>
      </c>
      <c r="AA44" s="52">
        <f t="shared" si="10"/>
        <v>2.9175426584455818E-2</v>
      </c>
    </row>
    <row r="45" spans="1:27" x14ac:dyDescent="0.25">
      <c r="A45" s="52" t="s">
        <v>94</v>
      </c>
      <c r="B45" s="52" t="s">
        <v>95</v>
      </c>
      <c r="C45" s="52">
        <v>20.71</v>
      </c>
      <c r="D45" s="52">
        <v>22.83</v>
      </c>
      <c r="E45" s="52">
        <v>25.61</v>
      </c>
      <c r="F45" s="52">
        <v>19.559999999999999</v>
      </c>
      <c r="G45" s="52">
        <v>21.73</v>
      </c>
      <c r="H45" s="52">
        <v>21.86</v>
      </c>
      <c r="I45" s="52">
        <v>18.75</v>
      </c>
      <c r="J45" s="54">
        <v>26.6</v>
      </c>
      <c r="K45" s="52">
        <v>17.920000000000002</v>
      </c>
      <c r="L45" s="52">
        <v>22.94</v>
      </c>
      <c r="M45" s="52">
        <v>28.17</v>
      </c>
      <c r="P45" s="52" t="s">
        <v>95</v>
      </c>
      <c r="Q45" s="52">
        <f t="shared" si="0"/>
        <v>4.5862933861226855E-2</v>
      </c>
      <c r="R45" s="52">
        <f t="shared" si="1"/>
        <v>0.10143671633115961</v>
      </c>
      <c r="S45" s="52">
        <f t="shared" si="2"/>
        <v>4.8372765839097956E-2</v>
      </c>
      <c r="T45" s="52">
        <f t="shared" si="3"/>
        <v>0.17791775784162028</v>
      </c>
      <c r="U45" s="52">
        <f t="shared" si="4"/>
        <v>0.53597967608669428</v>
      </c>
      <c r="V45" s="52">
        <f t="shared" si="5"/>
        <v>0.15415183578703065</v>
      </c>
      <c r="W45" s="52">
        <f t="shared" si="6"/>
        <v>0.73095929377472013</v>
      </c>
      <c r="X45" s="52">
        <f t="shared" si="7"/>
        <v>3.5960463691702242E-2</v>
      </c>
      <c r="Y45" s="52">
        <f t="shared" si="8"/>
        <v>0.2670099326956607</v>
      </c>
      <c r="Z45" s="52">
        <f t="shared" si="9"/>
        <v>0.48571584079226443</v>
      </c>
      <c r="AA45" s="52">
        <f t="shared" si="10"/>
        <v>1.4075516642927183E-2</v>
      </c>
    </row>
    <row r="46" spans="1:27" x14ac:dyDescent="0.25">
      <c r="A46" s="52" t="s">
        <v>96</v>
      </c>
      <c r="B46" s="52" t="s">
        <v>97</v>
      </c>
      <c r="C46" s="52">
        <v>17.989999999999998</v>
      </c>
      <c r="D46" s="52">
        <v>22.99</v>
      </c>
      <c r="E46" s="52">
        <v>25.55</v>
      </c>
      <c r="F46" s="52">
        <v>17.399999999999999</v>
      </c>
      <c r="G46" s="52">
        <v>21.25</v>
      </c>
      <c r="H46" s="52">
        <v>20.34</v>
      </c>
      <c r="I46" s="52">
        <v>18.84</v>
      </c>
      <c r="J46" s="54">
        <v>23.07</v>
      </c>
      <c r="K46" s="52">
        <v>17.14</v>
      </c>
      <c r="L46" s="52">
        <v>22.9</v>
      </c>
      <c r="M46" s="52">
        <v>23.31</v>
      </c>
      <c r="P46" s="52" t="s">
        <v>97</v>
      </c>
      <c r="Q46" s="52">
        <f t="shared" si="0"/>
        <v>0.31508869743455942</v>
      </c>
      <c r="R46" s="52">
        <f t="shared" si="1"/>
        <v>9.1023004550906908E-2</v>
      </c>
      <c r="S46" s="52">
        <f t="shared" si="2"/>
        <v>5.0451066538987559E-2</v>
      </c>
      <c r="T46" s="52">
        <f t="shared" si="3"/>
        <v>0.8003023696569298</v>
      </c>
      <c r="U46" s="52">
        <f t="shared" si="4"/>
        <v>0.73451335418318153</v>
      </c>
      <c r="V46" s="52">
        <f t="shared" si="5"/>
        <v>0.40664705770637072</v>
      </c>
      <c r="W46" s="52">
        <f t="shared" si="6"/>
        <v>0.68838307914414565</v>
      </c>
      <c r="X46" s="52">
        <f t="shared" si="7"/>
        <v>0.33640377035807334</v>
      </c>
      <c r="Y46" s="52">
        <f t="shared" si="8"/>
        <v>0.43706967776168265</v>
      </c>
      <c r="Z46" s="52">
        <f t="shared" si="9"/>
        <v>0.49863935103137641</v>
      </c>
      <c r="AA46" s="52">
        <f t="shared" si="10"/>
        <v>0.3979508078003286</v>
      </c>
    </row>
    <row r="47" spans="1:27" x14ac:dyDescent="0.25">
      <c r="A47" s="52" t="s">
        <v>98</v>
      </c>
      <c r="B47" s="52" t="s">
        <v>99</v>
      </c>
      <c r="C47" s="52">
        <v>19.54</v>
      </c>
      <c r="D47" s="52">
        <v>23.84</v>
      </c>
      <c r="E47" s="52">
        <v>25.39</v>
      </c>
      <c r="F47" s="52">
        <v>17.760000000000002</v>
      </c>
      <c r="G47" s="52">
        <v>23.07</v>
      </c>
      <c r="H47" s="52">
        <v>21.78</v>
      </c>
      <c r="I47" s="52">
        <v>19.829999999999998</v>
      </c>
      <c r="J47" s="54">
        <v>26.47</v>
      </c>
      <c r="K47" s="52">
        <v>19.079999999999998</v>
      </c>
      <c r="L47" s="52">
        <v>24.58</v>
      </c>
      <c r="M47" s="52">
        <v>27.44</v>
      </c>
      <c r="P47" s="52" t="s">
        <v>99</v>
      </c>
      <c r="Q47" s="52">
        <f t="shared" si="0"/>
        <v>0.10507089789202753</v>
      </c>
      <c r="R47" s="52">
        <f t="shared" si="1"/>
        <v>5.1195269899184166E-2</v>
      </c>
      <c r="S47" s="52">
        <f t="shared" si="2"/>
        <v>5.6440237959450114E-2</v>
      </c>
      <c r="T47" s="52">
        <f t="shared" si="3"/>
        <v>0.62289517742409584</v>
      </c>
      <c r="U47" s="52">
        <f t="shared" si="4"/>
        <v>0.22238469881355333</v>
      </c>
      <c r="V47" s="52">
        <f t="shared" si="5"/>
        <v>0.16222610842677065</v>
      </c>
      <c r="W47" s="52">
        <f t="shared" si="6"/>
        <v>0.35574362285442823</v>
      </c>
      <c r="X47" s="52">
        <f t="shared" si="7"/>
        <v>3.9046831642276514E-2</v>
      </c>
      <c r="Y47" s="52">
        <f t="shared" si="8"/>
        <v>0.12830288278252391</v>
      </c>
      <c r="Z47" s="52">
        <f t="shared" si="9"/>
        <v>0.16550333098729869</v>
      </c>
      <c r="AA47" s="52">
        <f t="shared" si="10"/>
        <v>2.3252397376450382E-2</v>
      </c>
    </row>
    <row r="48" spans="1:27" x14ac:dyDescent="0.25">
      <c r="A48" s="52" t="s">
        <v>100</v>
      </c>
      <c r="B48" s="52" t="s">
        <v>101</v>
      </c>
      <c r="C48" s="52">
        <v>19.53</v>
      </c>
      <c r="D48" s="52">
        <v>22.77</v>
      </c>
      <c r="E48" s="52">
        <v>25.06</v>
      </c>
      <c r="F48" s="52">
        <v>18.399999999999999</v>
      </c>
      <c r="G48" s="52">
        <v>22.41</v>
      </c>
      <c r="H48" s="52">
        <v>21.23</v>
      </c>
      <c r="I48" s="52">
        <v>19.91</v>
      </c>
      <c r="J48" s="54">
        <v>28.39</v>
      </c>
      <c r="K48" s="52">
        <v>17.940000000000001</v>
      </c>
      <c r="L48" s="52">
        <v>24.6</v>
      </c>
      <c r="M48" s="52">
        <v>23.22</v>
      </c>
      <c r="P48" s="52" t="s">
        <v>101</v>
      </c>
      <c r="Q48" s="52">
        <f t="shared" si="0"/>
        <v>0.10581799850449673</v>
      </c>
      <c r="R48" s="52">
        <f t="shared" si="1"/>
        <v>0.10564201775398159</v>
      </c>
      <c r="S48" s="52">
        <f t="shared" si="2"/>
        <v>7.1132932035352953E-2</v>
      </c>
      <c r="T48" s="52">
        <f t="shared" si="3"/>
        <v>0.39895432186287638</v>
      </c>
      <c r="U48" s="52">
        <f t="shared" si="4"/>
        <v>0.34298532746984184</v>
      </c>
      <c r="V48" s="52">
        <f t="shared" si="5"/>
        <v>0.23043772971524959</v>
      </c>
      <c r="W48" s="52">
        <f t="shared" si="6"/>
        <v>0.33726401619387941</v>
      </c>
      <c r="X48" s="52">
        <f t="shared" si="7"/>
        <v>1.1572587545523878E-2</v>
      </c>
      <c r="Y48" s="52">
        <f t="shared" si="8"/>
        <v>0.26365720349962174</v>
      </c>
      <c r="Z48" s="52">
        <f t="shared" si="9"/>
        <v>0.16334453104455929</v>
      </c>
      <c r="AA48" s="52">
        <f t="shared" si="10"/>
        <v>0.42335678172085323</v>
      </c>
    </row>
    <row r="49" spans="1:27" x14ac:dyDescent="0.25">
      <c r="A49" s="52" t="s">
        <v>102</v>
      </c>
      <c r="B49" s="52" t="s">
        <v>103</v>
      </c>
      <c r="C49" s="52">
        <v>19.72</v>
      </c>
      <c r="D49" s="52">
        <v>26.5</v>
      </c>
      <c r="E49" s="52">
        <v>26.37</v>
      </c>
      <c r="F49" s="52">
        <v>18.489999999999998</v>
      </c>
      <c r="G49" s="52">
        <v>23.64</v>
      </c>
      <c r="H49" s="52">
        <v>20.97</v>
      </c>
      <c r="I49" s="52">
        <v>19.579999999999998</v>
      </c>
      <c r="J49" s="54">
        <v>23.99</v>
      </c>
      <c r="K49" s="52">
        <v>18.399999999999999</v>
      </c>
      <c r="L49" s="52">
        <v>23.96</v>
      </c>
      <c r="M49" s="52">
        <v>26.85</v>
      </c>
      <c r="P49" s="52" t="s">
        <v>103</v>
      </c>
      <c r="Q49" s="52">
        <f t="shared" si="0"/>
        <v>9.2489973999756503E-2</v>
      </c>
      <c r="R49" s="52">
        <f t="shared" si="1"/>
        <v>8.4551844587411589E-3</v>
      </c>
      <c r="S49" s="52">
        <f t="shared" si="2"/>
        <v>2.839148567152908E-2</v>
      </c>
      <c r="T49" s="52">
        <f t="shared" si="3"/>
        <v>0.37472562321107633</v>
      </c>
      <c r="U49" s="52">
        <f t="shared" si="4"/>
        <v>0.15296564258132378</v>
      </c>
      <c r="V49" s="52">
        <f t="shared" si="5"/>
        <v>0.27202746069531047</v>
      </c>
      <c r="W49" s="52">
        <f t="shared" si="6"/>
        <v>0.42027577888653234</v>
      </c>
      <c r="X49" s="52">
        <f t="shared" si="7"/>
        <v>0.18783928570132521</v>
      </c>
      <c r="Y49" s="52">
        <f t="shared" si="8"/>
        <v>0.19716090158031824</v>
      </c>
      <c r="Z49" s="52">
        <f t="shared" si="9"/>
        <v>0.24864120239699161</v>
      </c>
      <c r="AA49" s="52">
        <f t="shared" si="10"/>
        <v>3.4886890197825503E-2</v>
      </c>
    </row>
    <row r="50" spans="1:27" x14ac:dyDescent="0.25">
      <c r="A50" s="52" t="s">
        <v>104</v>
      </c>
      <c r="B50" s="52" t="s">
        <v>105</v>
      </c>
      <c r="C50" s="52">
        <v>20.2</v>
      </c>
      <c r="D50" s="52">
        <v>24.09</v>
      </c>
      <c r="E50" s="52">
        <v>30.29</v>
      </c>
      <c r="F50" s="52">
        <v>19.36</v>
      </c>
      <c r="G50" s="52">
        <v>24.8</v>
      </c>
      <c r="H50" s="52">
        <v>22.71</v>
      </c>
      <c r="I50" s="52">
        <v>19.239999999999998</v>
      </c>
      <c r="J50" s="54">
        <v>26.78</v>
      </c>
      <c r="K50" s="52">
        <v>19.940000000000001</v>
      </c>
      <c r="L50" s="52">
        <v>25.7</v>
      </c>
      <c r="M50" s="52">
        <v>27.52</v>
      </c>
      <c r="P50" s="52" t="s">
        <v>105</v>
      </c>
      <c r="Q50" s="52">
        <f t="shared" si="0"/>
        <v>6.5825458698008779E-2</v>
      </c>
      <c r="R50" s="52">
        <f t="shared" si="1"/>
        <v>4.3223861544970363E-2</v>
      </c>
      <c r="S50" s="52">
        <f t="shared" si="2"/>
        <v>1.8179638791435929E-3</v>
      </c>
      <c r="T50" s="52">
        <f t="shared" si="3"/>
        <v>0.20449631317403621</v>
      </c>
      <c r="U50" s="52">
        <f t="shared" si="4"/>
        <v>7.1428205782227069E-2</v>
      </c>
      <c r="V50" s="52">
        <f t="shared" si="5"/>
        <v>8.9612930390549086E-2</v>
      </c>
      <c r="W50" s="52">
        <f t="shared" si="6"/>
        <v>0.5272233126574597</v>
      </c>
      <c r="X50" s="52">
        <f t="shared" si="7"/>
        <v>3.2085641105212621E-2</v>
      </c>
      <c r="Y50" s="52">
        <f t="shared" si="8"/>
        <v>7.4518147562991521E-2</v>
      </c>
      <c r="Z50" s="52">
        <f t="shared" si="9"/>
        <v>7.9339026235126439E-2</v>
      </c>
      <c r="AA50" s="52">
        <f t="shared" si="10"/>
        <v>2.2007816367580594E-2</v>
      </c>
    </row>
    <row r="51" spans="1:27" x14ac:dyDescent="0.25">
      <c r="A51" s="52" t="s">
        <v>106</v>
      </c>
      <c r="B51" s="52" t="s">
        <v>107</v>
      </c>
      <c r="C51" s="52">
        <v>18.13</v>
      </c>
      <c r="D51" s="52">
        <v>21.99</v>
      </c>
      <c r="E51" s="52">
        <v>25.49</v>
      </c>
      <c r="F51" s="52">
        <v>18.03</v>
      </c>
      <c r="G51" s="52">
        <v>21.04</v>
      </c>
      <c r="H51" s="52">
        <v>20.98</v>
      </c>
      <c r="I51" s="52">
        <v>19.29</v>
      </c>
      <c r="J51" s="54">
        <v>24.77</v>
      </c>
      <c r="K51" s="52">
        <v>16.97</v>
      </c>
      <c r="L51" s="52">
        <v>23.01</v>
      </c>
      <c r="M51" s="52">
        <v>24.54</v>
      </c>
      <c r="P51" s="52" t="s">
        <v>107</v>
      </c>
      <c r="Q51" s="52">
        <f t="shared" si="0"/>
        <v>0.28533394146765573</v>
      </c>
      <c r="R51" s="52">
        <f t="shared" si="1"/>
        <v>0.17913327295618484</v>
      </c>
      <c r="S51" s="52">
        <f t="shared" si="2"/>
        <v>5.2618659916776431E-2</v>
      </c>
      <c r="T51" s="52">
        <f t="shared" si="3"/>
        <v>0.51616151182583914</v>
      </c>
      <c r="U51" s="52">
        <f t="shared" si="4"/>
        <v>0.84308657209078175</v>
      </c>
      <c r="V51" s="52">
        <f t="shared" si="5"/>
        <v>0.27029700985901023</v>
      </c>
      <c r="W51" s="52">
        <f t="shared" si="6"/>
        <v>0.50993539524780318</v>
      </c>
      <c r="X51" s="52">
        <f t="shared" si="7"/>
        <v>0.11461021501157188</v>
      </c>
      <c r="Y51" s="52">
        <f t="shared" si="8"/>
        <v>0.48662764028257577</v>
      </c>
      <c r="Z51" s="52">
        <f t="shared" si="9"/>
        <v>0.4639004303528369</v>
      </c>
      <c r="AA51" s="52">
        <f t="shared" si="10"/>
        <v>0.17080815725384962</v>
      </c>
    </row>
    <row r="52" spans="1:27" x14ac:dyDescent="0.25">
      <c r="A52" s="52" t="s">
        <v>108</v>
      </c>
      <c r="B52" s="52" t="s">
        <v>109</v>
      </c>
      <c r="C52" s="52">
        <v>19.7</v>
      </c>
      <c r="D52" s="52">
        <v>23</v>
      </c>
      <c r="E52" s="52">
        <v>26.94</v>
      </c>
      <c r="F52" s="52">
        <v>18.510000000000002</v>
      </c>
      <c r="G52" s="52">
        <v>22.64</v>
      </c>
      <c r="H52" s="52">
        <v>21.4</v>
      </c>
      <c r="I52" s="52">
        <v>19.239999999999998</v>
      </c>
      <c r="J52" s="54">
        <v>23.2</v>
      </c>
      <c r="K52" s="52">
        <v>19.02</v>
      </c>
      <c r="L52" s="52">
        <v>23.97</v>
      </c>
      <c r="M52" s="52">
        <v>25.52</v>
      </c>
      <c r="P52" s="52" t="s">
        <v>109</v>
      </c>
      <c r="Q52" s="52">
        <f t="shared" si="0"/>
        <v>9.3809939489392188E-2</v>
      </c>
      <c r="R52" s="52">
        <f t="shared" si="1"/>
        <v>9.0408843943413461E-2</v>
      </c>
      <c r="S52" s="52">
        <f t="shared" si="2"/>
        <v>1.9038315433173181E-2</v>
      </c>
      <c r="T52" s="52">
        <f t="shared" si="3"/>
        <v>0.36954452468037291</v>
      </c>
      <c r="U52" s="52">
        <f t="shared" si="4"/>
        <v>0.29491775889679217</v>
      </c>
      <c r="V52" s="52">
        <f t="shared" si="5"/>
        <v>0.20674641305862426</v>
      </c>
      <c r="W52" s="52">
        <f t="shared" si="6"/>
        <v>0.5272233126574597</v>
      </c>
      <c r="X52" s="52">
        <f t="shared" si="7"/>
        <v>0.30981349986449169</v>
      </c>
      <c r="Y52" s="52">
        <f t="shared" si="8"/>
        <v>0.13325997952200086</v>
      </c>
      <c r="Z52" s="52">
        <f t="shared" si="9"/>
        <v>0.24701426082648953</v>
      </c>
      <c r="AA52" s="52">
        <f t="shared" si="10"/>
        <v>8.7065584495929299E-2</v>
      </c>
    </row>
    <row r="53" spans="1:27" x14ac:dyDescent="0.25">
      <c r="A53" s="52" t="s">
        <v>110</v>
      </c>
      <c r="B53" s="52" t="s">
        <v>111</v>
      </c>
      <c r="C53" s="52">
        <v>21.32</v>
      </c>
      <c r="D53" s="52">
        <v>23.89</v>
      </c>
      <c r="E53" s="52">
        <v>24.07</v>
      </c>
      <c r="F53" s="52">
        <v>18.940000000000001</v>
      </c>
      <c r="G53" s="52">
        <v>23.61</v>
      </c>
      <c r="H53" s="52">
        <v>21.68</v>
      </c>
      <c r="I53" s="52">
        <v>20.04</v>
      </c>
      <c r="J53" s="54">
        <v>22.71</v>
      </c>
      <c r="K53" s="52">
        <v>18.73</v>
      </c>
      <c r="L53" s="52">
        <v>25.79</v>
      </c>
      <c r="M53" s="52">
        <v>27.95</v>
      </c>
      <c r="P53" s="52" t="s">
        <v>111</v>
      </c>
      <c r="Q53" s="52">
        <f t="shared" si="0"/>
        <v>2.9768625320632867E-2</v>
      </c>
      <c r="R53" s="52">
        <f t="shared" si="1"/>
        <v>4.9491268152999514E-2</v>
      </c>
      <c r="S53" s="52">
        <f t="shared" si="2"/>
        <v>0.14240207996981155</v>
      </c>
      <c r="T53" s="52">
        <f t="shared" si="3"/>
        <v>0.27394569037681354</v>
      </c>
      <c r="U53" s="52">
        <f t="shared" si="4"/>
        <v>0.15600808514656203</v>
      </c>
      <c r="V53" s="52">
        <f t="shared" si="5"/>
        <v>0.17291625123151558</v>
      </c>
      <c r="W53" s="52">
        <f t="shared" si="6"/>
        <v>0.30925978065651039</v>
      </c>
      <c r="X53" s="52">
        <f t="shared" si="7"/>
        <v>0.42256155116298777</v>
      </c>
      <c r="Y53" s="52">
        <f t="shared" si="8"/>
        <v>0.16005619671842522</v>
      </c>
      <c r="Z53" s="52">
        <f t="shared" si="9"/>
        <v>7.4787193022023343E-2</v>
      </c>
      <c r="AA53" s="52">
        <f t="shared" si="10"/>
        <v>1.637434727648061E-2</v>
      </c>
    </row>
    <row r="54" spans="1:27" x14ac:dyDescent="0.25">
      <c r="A54" s="52" t="s">
        <v>112</v>
      </c>
      <c r="B54" s="52" t="s">
        <v>113</v>
      </c>
      <c r="C54" s="52">
        <v>19.100000000000001</v>
      </c>
      <c r="D54" s="52">
        <v>20.059999999999999</v>
      </c>
      <c r="E54" s="52">
        <v>25.26</v>
      </c>
      <c r="F54" s="52">
        <v>18.11</v>
      </c>
      <c r="G54" s="52">
        <v>22.15</v>
      </c>
      <c r="H54" s="52">
        <v>20.170000000000002</v>
      </c>
      <c r="I54" s="52">
        <v>18.78</v>
      </c>
      <c r="J54" s="54">
        <v>25.74</v>
      </c>
      <c r="K54" s="52">
        <v>17.29</v>
      </c>
      <c r="L54" s="52">
        <v>24.2</v>
      </c>
      <c r="M54" s="52">
        <v>24.42</v>
      </c>
      <c r="P54" s="52" t="s">
        <v>113</v>
      </c>
      <c r="Q54" s="52">
        <f t="shared" si="0"/>
        <v>0.14350756974762627</v>
      </c>
      <c r="R54" s="52">
        <f t="shared" si="1"/>
        <v>0.6616749490414261</v>
      </c>
      <c r="S54" s="52">
        <f t="shared" si="2"/>
        <v>6.1826207160022524E-2</v>
      </c>
      <c r="T54" s="52">
        <f t="shared" si="3"/>
        <v>0.48820153822168505</v>
      </c>
      <c r="U54" s="52">
        <f t="shared" si="4"/>
        <v>0.40682100607920813</v>
      </c>
      <c r="V54" s="52">
        <f t="shared" si="5"/>
        <v>0.45324522629890085</v>
      </c>
      <c r="W54" s="52">
        <f t="shared" si="6"/>
        <v>0.71648239516911305</v>
      </c>
      <c r="X54" s="52">
        <f t="shared" si="7"/>
        <v>6.2000452020102376E-2</v>
      </c>
      <c r="Y54" s="52">
        <f t="shared" si="8"/>
        <v>0.39755054987924043</v>
      </c>
      <c r="Z54" s="52">
        <f t="shared" si="9"/>
        <v>0.212396526568331</v>
      </c>
      <c r="AA54" s="52">
        <f t="shared" si="10"/>
        <v>0.18550037048999438</v>
      </c>
    </row>
    <row r="55" spans="1:27" x14ac:dyDescent="0.25">
      <c r="A55" s="52" t="s">
        <v>114</v>
      </c>
      <c r="B55" s="52" t="s">
        <v>115</v>
      </c>
      <c r="C55" s="52">
        <v>19.399999999999999</v>
      </c>
      <c r="D55" s="52">
        <v>21.95</v>
      </c>
      <c r="E55" s="52">
        <v>23.3</v>
      </c>
      <c r="F55" s="52">
        <v>18.829999999999998</v>
      </c>
      <c r="G55" s="52">
        <v>21.83</v>
      </c>
      <c r="H55" s="52">
        <v>21.81</v>
      </c>
      <c r="I55" s="52">
        <v>18.78</v>
      </c>
      <c r="J55" s="54">
        <v>25.09</v>
      </c>
      <c r="K55" s="52">
        <v>17.440000000000001</v>
      </c>
      <c r="L55" s="52">
        <v>23.22</v>
      </c>
      <c r="M55" s="52">
        <v>23.56</v>
      </c>
      <c r="P55" s="52" t="s">
        <v>115</v>
      </c>
      <c r="Q55" s="52">
        <f t="shared" si="0"/>
        <v>0.11602773993444233</v>
      </c>
      <c r="R55" s="52">
        <f t="shared" si="1"/>
        <v>0.18405061152222432</v>
      </c>
      <c r="S55" s="52">
        <f t="shared" si="2"/>
        <v>0.24432844960917802</v>
      </c>
      <c r="T55" s="52">
        <f t="shared" si="3"/>
        <v>0.29574735879544695</v>
      </c>
      <c r="U55" s="52">
        <f t="shared" si="4"/>
        <v>0.50192360306673267</v>
      </c>
      <c r="V55" s="52">
        <f t="shared" si="5"/>
        <v>0.15914984932317605</v>
      </c>
      <c r="W55" s="52">
        <f t="shared" si="6"/>
        <v>0.71648239516911305</v>
      </c>
      <c r="X55" s="52">
        <f t="shared" si="7"/>
        <v>9.3583102670830226E-2</v>
      </c>
      <c r="Y55" s="52">
        <f t="shared" si="8"/>
        <v>0.36160467712761984</v>
      </c>
      <c r="Z55" s="52">
        <f t="shared" si="9"/>
        <v>0.40415904177014234</v>
      </c>
      <c r="AA55" s="52">
        <f t="shared" si="10"/>
        <v>0.33509711964111266</v>
      </c>
    </row>
    <row r="56" spans="1:27" x14ac:dyDescent="0.25">
      <c r="A56" s="52" t="s">
        <v>116</v>
      </c>
      <c r="B56" s="52" t="s">
        <v>117</v>
      </c>
      <c r="C56" s="52">
        <v>20.059999999999999</v>
      </c>
      <c r="D56" s="52">
        <v>24.55</v>
      </c>
      <c r="E56" s="52">
        <v>25.79</v>
      </c>
      <c r="F56" s="52">
        <v>18.690000000000001</v>
      </c>
      <c r="G56" s="52">
        <v>22.73</v>
      </c>
      <c r="H56" s="52">
        <v>20.76</v>
      </c>
      <c r="I56" s="52">
        <v>19.489999999999998</v>
      </c>
      <c r="J56" s="54">
        <v>27.39</v>
      </c>
      <c r="K56" s="52">
        <v>17.899999999999999</v>
      </c>
      <c r="L56" s="52">
        <v>23.05</v>
      </c>
      <c r="M56" s="52">
        <v>24.66</v>
      </c>
      <c r="P56" s="52" t="s">
        <v>117</v>
      </c>
      <c r="Q56" s="52">
        <f t="shared" si="0"/>
        <v>7.2689768109971145E-2</v>
      </c>
      <c r="R56" s="52">
        <f t="shared" si="1"/>
        <v>3.1657165021931041E-2</v>
      </c>
      <c r="S56" s="52">
        <f t="shared" si="2"/>
        <v>4.2637587632787036E-2</v>
      </c>
      <c r="T56" s="52">
        <f t="shared" si="3"/>
        <v>0.32602222334824543</v>
      </c>
      <c r="U56" s="52">
        <f t="shared" si="4"/>
        <v>0.27799775730637671</v>
      </c>
      <c r="V56" s="52">
        <f t="shared" si="5"/>
        <v>0.31103866300810573</v>
      </c>
      <c r="W56" s="52">
        <f t="shared" si="6"/>
        <v>0.44626966558716391</v>
      </c>
      <c r="X56" s="52">
        <f t="shared" si="7"/>
        <v>2.1802754935766978E-2</v>
      </c>
      <c r="Y56" s="52">
        <f t="shared" si="8"/>
        <v>0.27040529601249341</v>
      </c>
      <c r="Z56" s="52">
        <f t="shared" si="9"/>
        <v>0.45187726782225762</v>
      </c>
      <c r="AA56" s="52">
        <f t="shared" si="10"/>
        <v>0.15727961355219738</v>
      </c>
    </row>
    <row r="57" spans="1:27" x14ac:dyDescent="0.25">
      <c r="A57" s="52" t="s">
        <v>118</v>
      </c>
      <c r="B57" s="52" t="s">
        <v>119</v>
      </c>
      <c r="C57" s="52">
        <v>19.98</v>
      </c>
      <c r="D57" s="52">
        <v>24.36</v>
      </c>
      <c r="E57" s="52">
        <v>25.74</v>
      </c>
      <c r="F57" s="52">
        <v>20.05</v>
      </c>
      <c r="G57" s="52">
        <v>21.29</v>
      </c>
      <c r="H57" s="52">
        <v>20.91</v>
      </c>
      <c r="I57" s="52">
        <v>21.06</v>
      </c>
      <c r="J57" s="54">
        <v>26.12</v>
      </c>
      <c r="K57" s="52">
        <v>18.59</v>
      </c>
      <c r="L57" s="52">
        <v>23.09</v>
      </c>
      <c r="M57" s="52">
        <v>23.82</v>
      </c>
      <c r="P57" s="52" t="s">
        <v>119</v>
      </c>
      <c r="Q57" s="52">
        <f t="shared" si="0"/>
        <v>7.6928998262960652E-2</v>
      </c>
      <c r="R57" s="52">
        <f t="shared" si="1"/>
        <v>3.6002842285283956E-2</v>
      </c>
      <c r="S57" s="52">
        <f t="shared" si="2"/>
        <v>4.4158788645226862E-2</v>
      </c>
      <c r="T57" s="52">
        <f t="shared" si="3"/>
        <v>0.12649610169458009</v>
      </c>
      <c r="U57" s="52">
        <f t="shared" si="4"/>
        <v>0.71547656770831558</v>
      </c>
      <c r="V57" s="52">
        <f t="shared" si="5"/>
        <v>0.28264531055063952</v>
      </c>
      <c r="W57" s="52">
        <f t="shared" si="6"/>
        <v>0.15665444125828917</v>
      </c>
      <c r="X57" s="52">
        <f t="shared" si="7"/>
        <v>4.8737597203045407E-2</v>
      </c>
      <c r="Y57" s="52">
        <f t="shared" si="8"/>
        <v>0.17485857076127032</v>
      </c>
      <c r="Z57" s="52">
        <f t="shared" si="9"/>
        <v>0.44016571620595757</v>
      </c>
      <c r="AA57" s="52">
        <f t="shared" si="10"/>
        <v>0.28023711363534615</v>
      </c>
    </row>
    <row r="58" spans="1:27" x14ac:dyDescent="0.25">
      <c r="A58" s="52" t="s">
        <v>120</v>
      </c>
      <c r="B58" s="52" t="s">
        <v>121</v>
      </c>
      <c r="C58" s="52">
        <v>18.96</v>
      </c>
      <c r="D58" s="52">
        <v>21.48</v>
      </c>
      <c r="E58" s="52">
        <v>25.51</v>
      </c>
      <c r="F58" s="52">
        <v>17.82</v>
      </c>
      <c r="G58" s="52">
        <v>22.32</v>
      </c>
      <c r="H58" s="52">
        <v>21.61</v>
      </c>
      <c r="I58" s="52">
        <v>19.260000000000002</v>
      </c>
      <c r="J58" s="54">
        <v>23.89</v>
      </c>
      <c r="K58" s="52">
        <v>18.47</v>
      </c>
      <c r="L58" s="52">
        <v>24.26</v>
      </c>
      <c r="M58" s="52">
        <v>25.56</v>
      </c>
      <c r="P58" s="52" t="s">
        <v>121</v>
      </c>
      <c r="Q58" s="52">
        <f t="shared" si="0"/>
        <v>0.15847260578673367</v>
      </c>
      <c r="R58" s="52">
        <f t="shared" si="1"/>
        <v>0.25300497378489423</v>
      </c>
      <c r="S58" s="52">
        <f t="shared" si="2"/>
        <v>5.1885973892789788E-2</v>
      </c>
      <c r="T58" s="52">
        <f t="shared" si="3"/>
        <v>0.5974136106838287</v>
      </c>
      <c r="U58" s="52">
        <f t="shared" si="4"/>
        <v>0.36386071992807367</v>
      </c>
      <c r="V58" s="52">
        <f t="shared" si="5"/>
        <v>0.18081579057821356</v>
      </c>
      <c r="W58" s="52">
        <f t="shared" si="6"/>
        <v>0.52023890453454469</v>
      </c>
      <c r="X58" s="52">
        <f t="shared" si="7"/>
        <v>0.20012185410648836</v>
      </c>
      <c r="Y58" s="52">
        <f t="shared" si="8"/>
        <v>0.18863122266261931</v>
      </c>
      <c r="Z58" s="52">
        <f t="shared" si="9"/>
        <v>0.20419306517450836</v>
      </c>
      <c r="AA58" s="52">
        <f t="shared" si="10"/>
        <v>8.470345564281595E-2</v>
      </c>
    </row>
    <row r="59" spans="1:27" x14ac:dyDescent="0.25">
      <c r="A59" s="52" t="s">
        <v>122</v>
      </c>
      <c r="B59" s="52" t="s">
        <v>123</v>
      </c>
      <c r="C59" s="52">
        <v>19.399999999999999</v>
      </c>
      <c r="D59" s="52">
        <v>21.87</v>
      </c>
      <c r="E59" s="52">
        <v>25.82</v>
      </c>
      <c r="F59" s="52">
        <v>18.03</v>
      </c>
      <c r="G59" s="52">
        <v>23.62</v>
      </c>
      <c r="H59" s="52">
        <v>20.28</v>
      </c>
      <c r="I59" s="52">
        <v>19.04</v>
      </c>
      <c r="J59" s="54">
        <v>24.53</v>
      </c>
      <c r="K59" s="52">
        <v>17.920000000000002</v>
      </c>
      <c r="L59" s="52">
        <v>24.9</v>
      </c>
      <c r="M59" s="52">
        <v>25.59</v>
      </c>
      <c r="P59" s="52" t="s">
        <v>123</v>
      </c>
      <c r="Q59" s="52">
        <f t="shared" si="0"/>
        <v>0.11602773993444233</v>
      </c>
      <c r="R59" s="52">
        <f t="shared" si="1"/>
        <v>0.19429394763255509</v>
      </c>
      <c r="S59" s="52">
        <f t="shared" si="2"/>
        <v>4.175013740941047E-2</v>
      </c>
      <c r="T59" s="52">
        <f t="shared" si="3"/>
        <v>0.51616151182583914</v>
      </c>
      <c r="U59" s="52">
        <f t="shared" si="4"/>
        <v>0.15498727268019447</v>
      </c>
      <c r="V59" s="52">
        <f t="shared" si="5"/>
        <v>0.42251941629767381</v>
      </c>
      <c r="W59" s="52">
        <f t="shared" si="6"/>
        <v>0.60243805271888218</v>
      </c>
      <c r="X59" s="52">
        <f t="shared" si="7"/>
        <v>0.13342669939059168</v>
      </c>
      <c r="Y59" s="52">
        <f t="shared" si="8"/>
        <v>0.2670099326956607</v>
      </c>
      <c r="Z59" s="52">
        <f t="shared" si="9"/>
        <v>0.13414438215363467</v>
      </c>
      <c r="AA59" s="52">
        <f t="shared" si="10"/>
        <v>8.2974011096571487E-2</v>
      </c>
    </row>
    <row r="60" spans="1:27" x14ac:dyDescent="0.25">
      <c r="A60" s="52" t="s">
        <v>124</v>
      </c>
      <c r="B60" s="52" t="s">
        <v>125</v>
      </c>
      <c r="C60" s="52">
        <v>19.14</v>
      </c>
      <c r="D60" s="52">
        <v>22.79</v>
      </c>
      <c r="E60" s="52">
        <v>25.59</v>
      </c>
      <c r="F60" s="52">
        <v>18.72</v>
      </c>
      <c r="G60" s="52">
        <v>21.69</v>
      </c>
      <c r="H60" s="52">
        <v>20.55</v>
      </c>
      <c r="I60" s="52">
        <v>20.07</v>
      </c>
      <c r="J60" s="54">
        <v>23.98</v>
      </c>
      <c r="K60" s="52">
        <v>18.329999999999998</v>
      </c>
      <c r="L60" s="52">
        <v>23.5</v>
      </c>
      <c r="M60" s="52">
        <v>25.81</v>
      </c>
      <c r="P60" s="52" t="s">
        <v>125</v>
      </c>
      <c r="Q60" s="52">
        <f t="shared" si="0"/>
        <v>0.13949749629008165</v>
      </c>
      <c r="R60" s="52">
        <f t="shared" si="1"/>
        <v>0.10422122793526359</v>
      </c>
      <c r="S60" s="52">
        <f t="shared" si="2"/>
        <v>4.9055841568679731E-2</v>
      </c>
      <c r="T60" s="52">
        <f t="shared" si="3"/>
        <v>0.31928408917173345</v>
      </c>
      <c r="U60" s="52">
        <f t="shared" si="4"/>
        <v>0.55024056331772075</v>
      </c>
      <c r="V60" s="52">
        <f t="shared" si="5"/>
        <v>0.35564442515688272</v>
      </c>
      <c r="W60" s="52">
        <f t="shared" si="6"/>
        <v>0.30313478501655289</v>
      </c>
      <c r="X60" s="52">
        <f t="shared" si="7"/>
        <v>0.18903283038148011</v>
      </c>
      <c r="Y60" s="52">
        <f t="shared" si="8"/>
        <v>0.20607628240575052</v>
      </c>
      <c r="Z60" s="52">
        <f t="shared" si="9"/>
        <v>0.33629648721796584</v>
      </c>
      <c r="AA60" s="52">
        <f t="shared" si="10"/>
        <v>7.1325107156957834E-2</v>
      </c>
    </row>
    <row r="61" spans="1:27" x14ac:dyDescent="0.25">
      <c r="A61" s="49" t="s">
        <v>126</v>
      </c>
      <c r="B61" s="49">
        <v>4113</v>
      </c>
      <c r="C61" s="49">
        <v>19.829999999999998</v>
      </c>
      <c r="D61" s="49">
        <v>23.37</v>
      </c>
      <c r="E61" s="49">
        <v>26.2</v>
      </c>
      <c r="F61" s="49">
        <v>19.309999999999999</v>
      </c>
      <c r="G61" s="49">
        <v>22.57</v>
      </c>
      <c r="H61" s="49">
        <v>20.309999999999999</v>
      </c>
      <c r="I61" s="49">
        <v>19.93</v>
      </c>
      <c r="J61" s="50">
        <v>24.78</v>
      </c>
      <c r="K61" s="49">
        <v>17.190000000000001</v>
      </c>
      <c r="L61" s="49">
        <v>24.18</v>
      </c>
      <c r="M61" s="49">
        <v>27.54</v>
      </c>
      <c r="P61" s="49">
        <v>4113</v>
      </c>
      <c r="Q61" s="49">
        <f t="shared" si="0"/>
        <v>8.5555230518186892E-2</v>
      </c>
      <c r="R61" s="49">
        <f t="shared" si="1"/>
        <v>7.0375522317618747E-2</v>
      </c>
      <c r="S61" s="49">
        <f t="shared" si="2"/>
        <v>3.1985379553957569E-2</v>
      </c>
      <c r="T61" s="49">
        <f t="shared" si="3"/>
        <v>0.21173957109846636</v>
      </c>
      <c r="U61" s="49">
        <f t="shared" si="4"/>
        <v>0.30878657973689411</v>
      </c>
      <c r="V61" s="49">
        <f t="shared" si="5"/>
        <v>0.4145072706977076</v>
      </c>
      <c r="W61" s="49">
        <f t="shared" si="6"/>
        <v>0.33279610007993199</v>
      </c>
      <c r="X61" s="49">
        <f t="shared" si="7"/>
        <v>0.11388657133474356</v>
      </c>
      <c r="Y61" s="49">
        <f t="shared" si="8"/>
        <v>0.42347837514138237</v>
      </c>
      <c r="Z61" s="49">
        <f t="shared" si="9"/>
        <v>0.21520360928154778</v>
      </c>
      <c r="AA61" s="49">
        <f t="shared" si="10"/>
        <v>2.1707222509229927E-2</v>
      </c>
    </row>
    <row r="62" spans="1:27" x14ac:dyDescent="0.25">
      <c r="A62" s="49" t="s">
        <v>127</v>
      </c>
      <c r="B62" s="49">
        <v>4133</v>
      </c>
      <c r="C62" s="49">
        <v>20.36</v>
      </c>
      <c r="D62" s="49">
        <v>22.01</v>
      </c>
      <c r="E62" s="49">
        <v>27.51</v>
      </c>
      <c r="F62" s="49">
        <v>20.28</v>
      </c>
      <c r="G62" s="49">
        <v>24.24</v>
      </c>
      <c r="H62" s="49">
        <v>20.63</v>
      </c>
      <c r="I62" s="49">
        <v>19.32</v>
      </c>
      <c r="J62" s="50">
        <v>27.26</v>
      </c>
      <c r="K62" s="49">
        <v>19.22</v>
      </c>
      <c r="L62" s="49">
        <v>24.16</v>
      </c>
      <c r="M62" s="49">
        <v>28.76</v>
      </c>
      <c r="P62" s="49">
        <v>4133</v>
      </c>
      <c r="Q62" s="49">
        <f t="shared" si="0"/>
        <v>5.8770624608797929E-2</v>
      </c>
      <c r="R62" s="49">
        <f t="shared" si="1"/>
        <v>0.17672409206565576</v>
      </c>
      <c r="S62" s="49">
        <f t="shared" si="2"/>
        <v>1.276641380188398E-2</v>
      </c>
      <c r="T62" s="49">
        <f t="shared" si="3"/>
        <v>0.10778070703368742</v>
      </c>
      <c r="U62" s="49">
        <f t="shared" si="4"/>
        <v>0.10316435748349366</v>
      </c>
      <c r="V62" s="49">
        <f t="shared" si="5"/>
        <v>0.33794338998216233</v>
      </c>
      <c r="W62" s="49">
        <f t="shared" si="6"/>
        <v>0.49983595048352636</v>
      </c>
      <c r="X62" s="49">
        <f t="shared" si="7"/>
        <v>2.367401345581497E-2</v>
      </c>
      <c r="Y62" s="49">
        <f t="shared" si="8"/>
        <v>0.11744160641812348</v>
      </c>
      <c r="Z62" s="49">
        <f t="shared" si="9"/>
        <v>0.21804779106359656</v>
      </c>
      <c r="AA62" s="49">
        <f t="shared" si="10"/>
        <v>9.3814468530813312E-3</v>
      </c>
    </row>
    <row r="63" spans="1:27" x14ac:dyDescent="0.25">
      <c r="A63" s="49" t="s">
        <v>128</v>
      </c>
      <c r="B63" s="49">
        <v>4137</v>
      </c>
      <c r="C63" s="49">
        <v>20.77</v>
      </c>
      <c r="D63" s="49">
        <v>28.07</v>
      </c>
      <c r="E63" s="49">
        <v>27.93</v>
      </c>
      <c r="F63" s="49">
        <v>19.66</v>
      </c>
      <c r="G63" s="49">
        <v>23.83</v>
      </c>
      <c r="H63" s="49">
        <v>20.77</v>
      </c>
      <c r="I63" s="49">
        <v>20.3</v>
      </c>
      <c r="J63" s="50">
        <v>33.409999999999997</v>
      </c>
      <c r="K63" s="49">
        <v>18.96</v>
      </c>
      <c r="L63" s="49">
        <v>23.93</v>
      </c>
      <c r="M63" s="49">
        <v>29.08</v>
      </c>
      <c r="P63" s="49">
        <v>4137</v>
      </c>
      <c r="Q63" s="49">
        <f t="shared" si="0"/>
        <v>4.3954084401424121E-2</v>
      </c>
      <c r="R63" s="49">
        <f t="shared" si="1"/>
        <v>2.9208125694904002E-3</v>
      </c>
      <c r="S63" s="49">
        <f t="shared" si="2"/>
        <v>9.5100520867575315E-3</v>
      </c>
      <c r="T63" s="49">
        <f t="shared" si="3"/>
        <v>0.16595341890452733</v>
      </c>
      <c r="U63" s="49">
        <f t="shared" si="4"/>
        <v>0.13502791442843098</v>
      </c>
      <c r="V63" s="49">
        <f t="shared" si="5"/>
        <v>0.30906004984475777</v>
      </c>
      <c r="W63" s="49">
        <f t="shared" si="6"/>
        <v>0.26003410732653265</v>
      </c>
      <c r="X63" s="49">
        <f t="shared" si="7"/>
        <v>4.8142026168394061E-4</v>
      </c>
      <c r="Y63" s="49">
        <f t="shared" si="8"/>
        <v>0.13840859813184908</v>
      </c>
      <c r="Z63" s="49">
        <f t="shared" si="9"/>
        <v>0.25358660428514734</v>
      </c>
      <c r="AA63" s="49">
        <f t="shared" si="10"/>
        <v>7.5284694427269275E-3</v>
      </c>
    </row>
    <row r="64" spans="1:27" x14ac:dyDescent="0.25">
      <c r="A64" s="49" t="s">
        <v>129</v>
      </c>
      <c r="B64" s="49">
        <v>4162</v>
      </c>
      <c r="C64" s="49">
        <v>21.22</v>
      </c>
      <c r="D64" s="49">
        <v>24.27</v>
      </c>
      <c r="E64" s="49">
        <v>26.5</v>
      </c>
      <c r="F64" s="49">
        <v>20.46</v>
      </c>
      <c r="G64" s="49">
        <v>21.62</v>
      </c>
      <c r="H64" s="49">
        <v>20.77</v>
      </c>
      <c r="I64" s="49">
        <v>20.329999999999998</v>
      </c>
      <c r="J64" s="50">
        <v>27.02</v>
      </c>
      <c r="K64" s="49">
        <v>18.690000000000001</v>
      </c>
      <c r="L64" s="49">
        <v>27.72</v>
      </c>
      <c r="M64" s="49">
        <v>30.12</v>
      </c>
      <c r="P64" s="49">
        <v>4162</v>
      </c>
      <c r="Q64" s="49">
        <f t="shared" si="0"/>
        <v>3.1954334143104147E-2</v>
      </c>
      <c r="R64" s="49">
        <f t="shared" si="1"/>
        <v>3.8264764645082001E-2</v>
      </c>
      <c r="S64" s="49">
        <f t="shared" si="2"/>
        <v>2.5918170965524824E-2</v>
      </c>
      <c r="T64" s="49">
        <f t="shared" si="3"/>
        <v>9.5087069065794047E-2</v>
      </c>
      <c r="U64" s="49">
        <f t="shared" si="4"/>
        <v>0.576116210210456</v>
      </c>
      <c r="V64" s="49">
        <f t="shared" si="5"/>
        <v>0.30906004984475777</v>
      </c>
      <c r="W64" s="49">
        <f t="shared" si="6"/>
        <v>0.2548840429688784</v>
      </c>
      <c r="X64" s="49">
        <f t="shared" si="7"/>
        <v>2.756076739249572E-2</v>
      </c>
      <c r="Y64" s="49">
        <f t="shared" si="8"/>
        <v>0.16415270539855223</v>
      </c>
      <c r="Z64" s="49">
        <f t="shared" si="9"/>
        <v>2.1065446371313305E-2</v>
      </c>
      <c r="AA64" s="49">
        <f t="shared" si="10"/>
        <v>3.6823623163737156E-3</v>
      </c>
    </row>
    <row r="65" spans="1:27" x14ac:dyDescent="0.25">
      <c r="A65" s="49" t="s">
        <v>130</v>
      </c>
      <c r="B65" s="49">
        <v>4232</v>
      </c>
      <c r="C65" s="49">
        <v>18.68</v>
      </c>
      <c r="D65" s="49">
        <v>24.06</v>
      </c>
      <c r="E65" s="49">
        <v>24.99</v>
      </c>
      <c r="F65" s="49">
        <v>18.059999999999999</v>
      </c>
      <c r="G65" s="49">
        <v>22.09</v>
      </c>
      <c r="H65" s="49">
        <v>19.87</v>
      </c>
      <c r="I65" s="49">
        <v>20</v>
      </c>
      <c r="J65" s="50">
        <v>24.59</v>
      </c>
      <c r="K65" s="49">
        <v>17.34</v>
      </c>
      <c r="L65" s="49">
        <v>23.61</v>
      </c>
      <c r="M65" s="49">
        <v>27.01</v>
      </c>
      <c r="P65" s="49">
        <v>4232</v>
      </c>
      <c r="Q65" s="49">
        <f t="shared" si="0"/>
        <v>0.19324709661190961</v>
      </c>
      <c r="R65" s="49">
        <f t="shared" si="1"/>
        <v>4.4110737224561554E-2</v>
      </c>
      <c r="S65" s="49">
        <f t="shared" si="2"/>
        <v>7.4711085635384464E-2</v>
      </c>
      <c r="T65" s="49">
        <f t="shared" si="3"/>
        <v>0.50549363315267659</v>
      </c>
      <c r="U65" s="49">
        <f t="shared" si="4"/>
        <v>0.42316504996098492</v>
      </c>
      <c r="V65" s="49">
        <f t="shared" si="5"/>
        <v>0.54888128476818332</v>
      </c>
      <c r="W65" s="49">
        <f t="shared" si="6"/>
        <v>0.31761938582535765</v>
      </c>
      <c r="X65" s="49">
        <f t="shared" si="7"/>
        <v>0.12845111812187698</v>
      </c>
      <c r="Y65" s="49">
        <f t="shared" si="8"/>
        <v>0.38518815068937556</v>
      </c>
      <c r="Z65" s="49">
        <f t="shared" si="9"/>
        <v>0.3128675761828219</v>
      </c>
      <c r="AA65" s="49">
        <f t="shared" si="10"/>
        <v>3.1252207060611541E-2</v>
      </c>
    </row>
    <row r="66" spans="1:27" x14ac:dyDescent="0.25">
      <c r="A66" s="49" t="s">
        <v>131</v>
      </c>
      <c r="B66" s="49">
        <v>4205</v>
      </c>
      <c r="C66" s="49">
        <v>17.88</v>
      </c>
      <c r="D66" s="49">
        <v>22.24</v>
      </c>
      <c r="E66" s="49">
        <v>24.47</v>
      </c>
      <c r="F66" s="49">
        <v>17.79</v>
      </c>
      <c r="G66" s="49">
        <v>21.63</v>
      </c>
      <c r="H66" s="49">
        <v>19.57</v>
      </c>
      <c r="I66" s="49">
        <v>18.88</v>
      </c>
      <c r="J66" s="50">
        <v>27.39</v>
      </c>
      <c r="K66" s="49">
        <v>16.649999999999999</v>
      </c>
      <c r="L66" s="49">
        <v>23.33</v>
      </c>
      <c r="M66" s="49">
        <v>24.89</v>
      </c>
      <c r="P66" s="49">
        <v>4205</v>
      </c>
      <c r="Q66" s="49">
        <f t="shared" si="0"/>
        <v>0.34062844851016533</v>
      </c>
      <c r="R66" s="49">
        <f t="shared" si="1"/>
        <v>0.15124115574745511</v>
      </c>
      <c r="S66" s="49">
        <f t="shared" si="2"/>
        <v>0.10757717159460294</v>
      </c>
      <c r="T66" s="49">
        <f t="shared" si="3"/>
        <v>0.61002135784124323</v>
      </c>
      <c r="U66" s="49">
        <f t="shared" si="4"/>
        <v>0.57234649142372418</v>
      </c>
      <c r="V66" s="49">
        <f t="shared" si="5"/>
        <v>0.66469682919526907</v>
      </c>
      <c r="W66" s="49">
        <f t="shared" si="6"/>
        <v>0.67026513356721995</v>
      </c>
      <c r="X66" s="49">
        <f t="shared" si="7"/>
        <v>2.1802754935766978E-2</v>
      </c>
      <c r="Y66" s="49">
        <f t="shared" si="8"/>
        <v>0.59566377246596691</v>
      </c>
      <c r="Z66" s="49">
        <f t="shared" si="9"/>
        <v>0.37600232115728477</v>
      </c>
      <c r="AA66" s="49">
        <f t="shared" si="10"/>
        <v>0.13427230157828515</v>
      </c>
    </row>
    <row r="67" spans="1:27" x14ac:dyDescent="0.25">
      <c r="A67" s="49" t="s">
        <v>132</v>
      </c>
      <c r="B67" s="49">
        <v>4250</v>
      </c>
      <c r="C67" s="49">
        <v>23.12</v>
      </c>
      <c r="D67" s="49">
        <v>30.22</v>
      </c>
      <c r="E67" s="49">
        <v>29.05</v>
      </c>
      <c r="F67" s="49">
        <v>22.05</v>
      </c>
      <c r="G67" s="49">
        <v>28.82</v>
      </c>
      <c r="H67" s="49">
        <v>23.07</v>
      </c>
      <c r="I67" s="49">
        <v>23.42</v>
      </c>
      <c r="J67" s="50">
        <v>30.37</v>
      </c>
      <c r="K67" s="49">
        <v>22.02</v>
      </c>
      <c r="L67" s="49">
        <v>29.68</v>
      </c>
      <c r="M67" s="49">
        <v>29.71</v>
      </c>
      <c r="P67" s="49">
        <v>4250</v>
      </c>
      <c r="Q67" s="49">
        <f t="shared" ref="Q67:Q84" si="11">2.031^(16.36-C67)</f>
        <v>8.3153573528949865E-3</v>
      </c>
      <c r="R67" s="49">
        <f t="shared" ref="R67:R84" si="12">1.968^(19.45-D67)</f>
        <v>6.8131780187863594E-4</v>
      </c>
      <c r="S67" s="49">
        <f t="shared" ref="S67:S84" si="13">2.016^(21.29-E67)</f>
        <v>4.3366413297788809E-3</v>
      </c>
      <c r="T67" s="49">
        <f t="shared" ref="T67:T84" si="14">2.006^(17.08-F67)</f>
        <v>3.1435131717156631E-2</v>
      </c>
      <c r="U67" s="49">
        <f t="shared" ref="U67:U84" si="15">1.928^(20.78-G67)</f>
        <v>5.101988581268176E-3</v>
      </c>
      <c r="V67" s="49">
        <f t="shared" ref="V67:V84" si="16">1.893^(18.93-H67)</f>
        <v>7.1219096231907836E-2</v>
      </c>
      <c r="W67" s="49">
        <f t="shared" ref="W67:W84" si="17">1.948^(18.28-I67)</f>
        <v>3.247228005964025E-2</v>
      </c>
      <c r="X67" s="49">
        <f t="shared" ref="X67:X84" si="18">1.884^(21.35-J67)</f>
        <v>3.3019485043035007E-3</v>
      </c>
      <c r="Y67" s="49">
        <f t="shared" ref="Y67:Y84" si="19">1.881^(15.83-K67)</f>
        <v>2.002319401775653E-2</v>
      </c>
      <c r="Z67" s="49">
        <f t="shared" ref="Z67:Z84" si="20">1.928^(21.84-L67)</f>
        <v>5.8178281434286445E-3</v>
      </c>
      <c r="AA67" s="49">
        <f t="shared" ref="AA67:AA88" si="21">1.989^(21.97-M67)</f>
        <v>4.8816515743464817E-3</v>
      </c>
    </row>
    <row r="68" spans="1:27" x14ac:dyDescent="0.25">
      <c r="A68" s="49" t="s">
        <v>133</v>
      </c>
      <c r="B68" s="49">
        <v>4448</v>
      </c>
      <c r="C68" s="49">
        <v>19.38</v>
      </c>
      <c r="D68" s="49">
        <v>25.14</v>
      </c>
      <c r="E68" s="49">
        <v>25.89</v>
      </c>
      <c r="F68" s="49">
        <v>19.18</v>
      </c>
      <c r="G68" s="49">
        <v>22.52</v>
      </c>
      <c r="H68" s="49">
        <v>19.2</v>
      </c>
      <c r="I68" s="49">
        <v>18.399999999999999</v>
      </c>
      <c r="J68" s="50">
        <v>25.3</v>
      </c>
      <c r="K68" s="49">
        <v>16.66</v>
      </c>
      <c r="L68" s="49">
        <v>23.58</v>
      </c>
      <c r="M68" s="49">
        <v>25.08</v>
      </c>
      <c r="P68" s="49">
        <v>4448</v>
      </c>
      <c r="Q68" s="49">
        <f t="shared" si="11"/>
        <v>0.11768362333380718</v>
      </c>
      <c r="R68" s="49">
        <f t="shared" si="12"/>
        <v>2.1232308443479758E-2</v>
      </c>
      <c r="S68" s="49">
        <f t="shared" si="13"/>
        <v>3.9750589374432668E-2</v>
      </c>
      <c r="T68" s="49">
        <f t="shared" si="14"/>
        <v>0.23179552631314385</v>
      </c>
      <c r="U68" s="49">
        <f t="shared" si="15"/>
        <v>0.31909042214351191</v>
      </c>
      <c r="V68" s="49">
        <f t="shared" si="16"/>
        <v>0.84172327102318023</v>
      </c>
      <c r="W68" s="49">
        <f t="shared" si="17"/>
        <v>0.92310122159404739</v>
      </c>
      <c r="X68" s="49">
        <f t="shared" si="18"/>
        <v>8.1927641188918932E-2</v>
      </c>
      <c r="Y68" s="49">
        <f t="shared" si="19"/>
        <v>0.59191221133121008</v>
      </c>
      <c r="Z68" s="49">
        <f t="shared" si="20"/>
        <v>0.31909042214351191</v>
      </c>
      <c r="AA68" s="49">
        <f t="shared" si="21"/>
        <v>0.11782727246213438</v>
      </c>
    </row>
    <row r="69" spans="1:27" x14ac:dyDescent="0.25">
      <c r="A69" s="49" t="s">
        <v>134</v>
      </c>
      <c r="B69" s="49">
        <v>4467</v>
      </c>
      <c r="C69" s="51">
        <v>20.8</v>
      </c>
      <c r="D69" s="49">
        <v>25.22</v>
      </c>
      <c r="E69" s="49">
        <v>26.92</v>
      </c>
      <c r="F69" s="49">
        <v>21.59</v>
      </c>
      <c r="G69" s="49">
        <v>25.34</v>
      </c>
      <c r="H69" s="49">
        <v>22.19</v>
      </c>
      <c r="I69" s="49">
        <v>21.68</v>
      </c>
      <c r="J69" s="50">
        <v>27.84</v>
      </c>
      <c r="K69" s="49">
        <v>19.16</v>
      </c>
      <c r="L69" s="49">
        <v>27.44</v>
      </c>
      <c r="M69" s="49">
        <v>30.27</v>
      </c>
      <c r="P69" s="49">
        <v>4467</v>
      </c>
      <c r="Q69" s="49">
        <f t="shared" si="11"/>
        <v>4.3029662534047705E-2</v>
      </c>
      <c r="R69" s="49">
        <f t="shared" si="12"/>
        <v>2.0112923746041372E-2</v>
      </c>
      <c r="S69" s="49">
        <f t="shared" si="13"/>
        <v>1.9307157021594658E-2</v>
      </c>
      <c r="T69" s="49">
        <f t="shared" si="14"/>
        <v>4.3299961642688081E-2</v>
      </c>
      <c r="U69" s="49">
        <f t="shared" si="15"/>
        <v>5.0108562634888852E-2</v>
      </c>
      <c r="V69" s="49">
        <f t="shared" si="16"/>
        <v>0.12487888099458749</v>
      </c>
      <c r="W69" s="49">
        <f t="shared" si="17"/>
        <v>0.10360901891837519</v>
      </c>
      <c r="X69" s="49">
        <f t="shared" si="18"/>
        <v>1.6395511457297559E-2</v>
      </c>
      <c r="Y69" s="49">
        <f t="shared" si="19"/>
        <v>0.12197906802170261</v>
      </c>
      <c r="Z69" s="49">
        <f t="shared" si="20"/>
        <v>2.53163233738216E-2</v>
      </c>
      <c r="AA69" s="49">
        <f t="shared" si="21"/>
        <v>3.3214773870483762E-3</v>
      </c>
    </row>
    <row r="70" spans="1:27" x14ac:dyDescent="0.25">
      <c r="A70" s="49" t="s">
        <v>135</v>
      </c>
      <c r="B70" s="49">
        <v>4478</v>
      </c>
      <c r="C70" s="49">
        <v>19.04</v>
      </c>
      <c r="D70" s="49">
        <v>27.8</v>
      </c>
      <c r="E70" s="49">
        <v>26.72</v>
      </c>
      <c r="F70" s="49">
        <v>18.02</v>
      </c>
      <c r="G70" s="49">
        <v>23.33</v>
      </c>
      <c r="H70" s="49">
        <v>21.64</v>
      </c>
      <c r="I70" s="49">
        <v>22.06</v>
      </c>
      <c r="J70" s="50">
        <v>27.69</v>
      </c>
      <c r="K70" s="49">
        <v>18.64</v>
      </c>
      <c r="L70" s="49">
        <v>24.48</v>
      </c>
      <c r="M70" s="49">
        <v>24.98</v>
      </c>
      <c r="P70" s="49">
        <v>4478</v>
      </c>
      <c r="Q70" s="49">
        <f t="shared" si="11"/>
        <v>0.1497398539760631</v>
      </c>
      <c r="R70" s="49">
        <f t="shared" si="12"/>
        <v>3.506634201324319E-3</v>
      </c>
      <c r="S70" s="49">
        <f t="shared" si="13"/>
        <v>2.2213471459737528E-2</v>
      </c>
      <c r="T70" s="49">
        <f t="shared" si="14"/>
        <v>0.51976726850070476</v>
      </c>
      <c r="U70" s="49">
        <f t="shared" si="15"/>
        <v>0.18748955340815965</v>
      </c>
      <c r="V70" s="49">
        <f t="shared" si="16"/>
        <v>0.17738701929574746</v>
      </c>
      <c r="W70" s="49">
        <f t="shared" si="17"/>
        <v>8.0418090995014985E-2</v>
      </c>
      <c r="X70" s="49">
        <f t="shared" si="18"/>
        <v>1.8029642016992763E-2</v>
      </c>
      <c r="Y70" s="49">
        <f t="shared" si="19"/>
        <v>0.16942109506371017</v>
      </c>
      <c r="Z70" s="49">
        <f t="shared" si="20"/>
        <v>0.17673291551114295</v>
      </c>
      <c r="AA70" s="49">
        <f t="shared" si="21"/>
        <v>0.12621451500337674</v>
      </c>
    </row>
    <row r="71" spans="1:27" x14ac:dyDescent="0.25">
      <c r="A71" s="49" t="s">
        <v>136</v>
      </c>
      <c r="B71" s="49">
        <v>4483</v>
      </c>
      <c r="C71" s="49">
        <v>17.5</v>
      </c>
      <c r="D71" s="49">
        <v>22.04</v>
      </c>
      <c r="E71" s="49">
        <v>25.11</v>
      </c>
      <c r="F71" s="49">
        <v>17.170000000000002</v>
      </c>
      <c r="G71" s="49">
        <v>20.99</v>
      </c>
      <c r="H71" s="49">
        <v>19.5</v>
      </c>
      <c r="I71" s="49">
        <v>18.98</v>
      </c>
      <c r="J71" s="50">
        <v>23.74</v>
      </c>
      <c r="K71" s="49">
        <v>16.239999999999998</v>
      </c>
      <c r="L71" s="49">
        <v>22.48</v>
      </c>
      <c r="M71" s="49">
        <v>25.11</v>
      </c>
      <c r="P71" s="49">
        <v>4483</v>
      </c>
      <c r="Q71" s="49">
        <f t="shared" si="11"/>
        <v>0.44587250004878687</v>
      </c>
      <c r="R71" s="49">
        <f t="shared" si="12"/>
        <v>0.17317093677711573</v>
      </c>
      <c r="S71" s="49">
        <f t="shared" si="13"/>
        <v>6.8682514087991781E-2</v>
      </c>
      <c r="T71" s="49">
        <f t="shared" si="14"/>
        <v>0.93926949195921106</v>
      </c>
      <c r="U71" s="49">
        <f t="shared" si="15"/>
        <v>0.87121937236131464</v>
      </c>
      <c r="V71" s="49">
        <f t="shared" si="16"/>
        <v>0.69506296724450989</v>
      </c>
      <c r="W71" s="49">
        <f t="shared" si="17"/>
        <v>0.62702915285147154</v>
      </c>
      <c r="X71" s="49">
        <f t="shared" si="18"/>
        <v>0.22006787642546441</v>
      </c>
      <c r="Y71" s="49">
        <f t="shared" si="19"/>
        <v>0.77179257088026409</v>
      </c>
      <c r="Z71" s="49">
        <f t="shared" si="20"/>
        <v>0.6569487658113724</v>
      </c>
      <c r="AA71" s="49">
        <f t="shared" si="21"/>
        <v>0.11542151779472397</v>
      </c>
    </row>
    <row r="72" spans="1:27" x14ac:dyDescent="0.25">
      <c r="A72" s="49" t="s">
        <v>137</v>
      </c>
      <c r="B72" s="49">
        <v>4486</v>
      </c>
      <c r="C72" s="49">
        <v>19.52</v>
      </c>
      <c r="D72" s="49">
        <v>23.68</v>
      </c>
      <c r="E72" s="49">
        <v>26.64</v>
      </c>
      <c r="F72" s="49">
        <v>18.739999999999998</v>
      </c>
      <c r="G72" s="49">
        <v>23.27</v>
      </c>
      <c r="H72" s="49">
        <v>21.37</v>
      </c>
      <c r="I72" s="49">
        <v>19.86</v>
      </c>
      <c r="J72" s="50">
        <v>26.32</v>
      </c>
      <c r="K72" s="49">
        <v>17.399999999999999</v>
      </c>
      <c r="L72" s="49">
        <v>25.22</v>
      </c>
      <c r="M72" s="49">
        <v>26.73</v>
      </c>
      <c r="P72" s="49">
        <v>4486</v>
      </c>
      <c r="Q72" s="49">
        <f t="shared" si="11"/>
        <v>0.10657041133315874</v>
      </c>
      <c r="R72" s="49">
        <f t="shared" si="12"/>
        <v>5.7052391270564315E-2</v>
      </c>
      <c r="S72" s="49">
        <f t="shared" si="13"/>
        <v>2.3495012283390172E-2</v>
      </c>
      <c r="T72" s="49">
        <f t="shared" si="14"/>
        <v>0.31486954630938807</v>
      </c>
      <c r="U72" s="49">
        <f t="shared" si="15"/>
        <v>0.19502195080772033</v>
      </c>
      <c r="V72" s="49">
        <f t="shared" si="16"/>
        <v>0.21074268159429607</v>
      </c>
      <c r="W72" s="49">
        <f t="shared" si="17"/>
        <v>0.34869799883471081</v>
      </c>
      <c r="X72" s="49">
        <f t="shared" si="18"/>
        <v>4.2938605376332047E-2</v>
      </c>
      <c r="Y72" s="49">
        <f t="shared" si="19"/>
        <v>0.37085965587257863</v>
      </c>
      <c r="Z72" s="49">
        <f t="shared" si="20"/>
        <v>0.10872720902977695</v>
      </c>
      <c r="AA72" s="49">
        <f t="shared" si="21"/>
        <v>3.7887716611347877E-2</v>
      </c>
    </row>
    <row r="73" spans="1:27" x14ac:dyDescent="0.25">
      <c r="A73" s="49" t="s">
        <v>138</v>
      </c>
      <c r="B73" s="49">
        <v>4519</v>
      </c>
      <c r="C73" s="49">
        <v>18.7</v>
      </c>
      <c r="D73" s="49">
        <v>24.09</v>
      </c>
      <c r="E73" s="49">
        <v>26.16</v>
      </c>
      <c r="F73" s="49">
        <v>18.010000000000002</v>
      </c>
      <c r="G73" s="49">
        <v>22.16</v>
      </c>
      <c r="H73" s="49">
        <v>21.17</v>
      </c>
      <c r="I73" s="49">
        <v>19.87</v>
      </c>
      <c r="J73" s="50">
        <v>25.33</v>
      </c>
      <c r="K73" s="49">
        <v>17.48</v>
      </c>
      <c r="L73" s="49">
        <v>24.08</v>
      </c>
      <c r="M73" s="49">
        <v>26.65</v>
      </c>
      <c r="P73" s="49">
        <v>4519</v>
      </c>
      <c r="Q73" s="49">
        <f t="shared" si="11"/>
        <v>0.19052798710295557</v>
      </c>
      <c r="R73" s="49">
        <f t="shared" si="12"/>
        <v>4.3223861544970363E-2</v>
      </c>
      <c r="S73" s="49">
        <f t="shared" si="13"/>
        <v>3.2895093847126425E-2</v>
      </c>
      <c r="T73" s="49">
        <f t="shared" si="14"/>
        <v>0.52339821396028174</v>
      </c>
      <c r="U73" s="49">
        <f t="shared" si="15"/>
        <v>0.40415904177014234</v>
      </c>
      <c r="V73" s="49">
        <f t="shared" si="16"/>
        <v>0.23943223787580606</v>
      </c>
      <c r="W73" s="49">
        <f t="shared" si="17"/>
        <v>0.3463806042191811</v>
      </c>
      <c r="X73" s="49">
        <f t="shared" si="18"/>
        <v>8.0385556770432659E-2</v>
      </c>
      <c r="Y73" s="49">
        <f t="shared" si="19"/>
        <v>0.35258066077022093</v>
      </c>
      <c r="Z73" s="49">
        <f t="shared" si="20"/>
        <v>0.22980541279720662</v>
      </c>
      <c r="AA73" s="49">
        <f t="shared" si="21"/>
        <v>4.0030334114890341E-2</v>
      </c>
    </row>
    <row r="74" spans="1:27" x14ac:dyDescent="0.25">
      <c r="A74" s="49" t="s">
        <v>139</v>
      </c>
      <c r="B74" s="49">
        <v>4544</v>
      </c>
      <c r="C74" s="49">
        <v>20.59</v>
      </c>
      <c r="D74" s="49">
        <v>26.42</v>
      </c>
      <c r="E74" s="49">
        <v>24.49</v>
      </c>
      <c r="F74" s="49">
        <v>20.67</v>
      </c>
      <c r="G74" s="49">
        <v>25.63</v>
      </c>
      <c r="H74" s="49">
        <v>22.47</v>
      </c>
      <c r="I74" s="49">
        <v>21.39</v>
      </c>
      <c r="J74" s="50">
        <v>29.06</v>
      </c>
      <c r="K74" s="49">
        <v>20.53</v>
      </c>
      <c r="L74" s="49">
        <v>25.57</v>
      </c>
      <c r="M74" s="49">
        <v>28.87</v>
      </c>
      <c r="P74" s="49">
        <v>4544</v>
      </c>
      <c r="Q74" s="49">
        <f t="shared" si="11"/>
        <v>4.993292693640234E-2</v>
      </c>
      <c r="R74" s="49">
        <f t="shared" si="12"/>
        <v>8.9257577188320211E-3</v>
      </c>
      <c r="S74" s="49">
        <f t="shared" si="13"/>
        <v>0.1060792183922213</v>
      </c>
      <c r="T74" s="49">
        <f t="shared" si="14"/>
        <v>8.2154615238692913E-2</v>
      </c>
      <c r="U74" s="49">
        <f t="shared" si="15"/>
        <v>4.1421984956139725E-2</v>
      </c>
      <c r="V74" s="49">
        <f t="shared" si="16"/>
        <v>0.10444480095259348</v>
      </c>
      <c r="W74" s="49">
        <f t="shared" si="17"/>
        <v>0.1257124694488832</v>
      </c>
      <c r="X74" s="49">
        <f t="shared" si="18"/>
        <v>7.5705297927559255E-3</v>
      </c>
      <c r="Y74" s="49">
        <f t="shared" si="19"/>
        <v>5.1330165072983519E-2</v>
      </c>
      <c r="Z74" s="49">
        <f t="shared" si="20"/>
        <v>8.6407368626257489E-2</v>
      </c>
      <c r="AA74" s="49">
        <f t="shared" si="21"/>
        <v>8.6980118787886515E-3</v>
      </c>
    </row>
    <row r="75" spans="1:27" x14ac:dyDescent="0.25">
      <c r="A75" s="49" t="s">
        <v>140</v>
      </c>
      <c r="B75" s="49">
        <v>4545</v>
      </c>
      <c r="C75" s="49">
        <v>17.309999999999999</v>
      </c>
      <c r="D75" s="49">
        <v>21.21</v>
      </c>
      <c r="E75" s="49">
        <v>25.14</v>
      </c>
      <c r="F75" s="49">
        <v>16.96</v>
      </c>
      <c r="G75" s="49">
        <v>20.78</v>
      </c>
      <c r="H75" s="49">
        <v>19.260000000000002</v>
      </c>
      <c r="I75" s="49">
        <v>18.98</v>
      </c>
      <c r="J75" s="50">
        <v>23.74</v>
      </c>
      <c r="K75" s="49">
        <v>15.83</v>
      </c>
      <c r="L75" s="49">
        <v>22.06</v>
      </c>
      <c r="M75" s="49">
        <v>22.83</v>
      </c>
      <c r="P75" s="49">
        <v>4545</v>
      </c>
      <c r="Q75" s="49">
        <f t="shared" si="11"/>
        <v>0.51012378426534166</v>
      </c>
      <c r="R75" s="49">
        <f t="shared" si="12"/>
        <v>0.30374968371697475</v>
      </c>
      <c r="S75" s="49">
        <f t="shared" si="13"/>
        <v>6.7252969973198046E-2</v>
      </c>
      <c r="T75" s="49">
        <f t="shared" si="14"/>
        <v>1.0871255716289294</v>
      </c>
      <c r="U75" s="49">
        <f t="shared" si="15"/>
        <v>1</v>
      </c>
      <c r="V75" s="49">
        <f t="shared" si="16"/>
        <v>0.81010310618106851</v>
      </c>
      <c r="W75" s="49">
        <f t="shared" si="17"/>
        <v>0.62702915285147154</v>
      </c>
      <c r="X75" s="49">
        <f t="shared" si="18"/>
        <v>0.22006787642546441</v>
      </c>
      <c r="Y75" s="49">
        <f t="shared" si="19"/>
        <v>1</v>
      </c>
      <c r="Z75" s="49">
        <f t="shared" si="20"/>
        <v>0.86551869604436715</v>
      </c>
      <c r="AA75" s="49">
        <f t="shared" si="21"/>
        <v>0.55357196352109739</v>
      </c>
    </row>
    <row r="76" spans="1:27" x14ac:dyDescent="0.25">
      <c r="A76" s="49" t="s">
        <v>142</v>
      </c>
      <c r="B76" s="49">
        <v>4584</v>
      </c>
      <c r="C76" s="49">
        <v>18.8</v>
      </c>
      <c r="D76" s="49">
        <v>22.73</v>
      </c>
      <c r="E76" s="49">
        <v>25.44</v>
      </c>
      <c r="F76" s="49">
        <v>17.82</v>
      </c>
      <c r="G76" s="49">
        <v>23.4</v>
      </c>
      <c r="H76" s="49">
        <v>21.38</v>
      </c>
      <c r="I76" s="49">
        <v>20.04</v>
      </c>
      <c r="J76" s="50">
        <v>26.93</v>
      </c>
      <c r="K76" s="49">
        <v>17.7</v>
      </c>
      <c r="L76" s="49">
        <v>25.44</v>
      </c>
      <c r="M76" s="49">
        <v>25.99</v>
      </c>
      <c r="P76" s="49">
        <v>4584</v>
      </c>
      <c r="Q76" s="49">
        <f t="shared" si="11"/>
        <v>0.177495679796108</v>
      </c>
      <c r="R76" s="49">
        <f t="shared" si="12"/>
        <v>0.10854196793924362</v>
      </c>
      <c r="S76" s="49">
        <f t="shared" si="13"/>
        <v>5.4495960279732962E-2</v>
      </c>
      <c r="T76" s="49">
        <f t="shared" si="14"/>
        <v>0.5974136106838287</v>
      </c>
      <c r="U76" s="49">
        <f t="shared" si="15"/>
        <v>0.17906865950848283</v>
      </c>
      <c r="V76" s="49">
        <f t="shared" si="16"/>
        <v>0.20940208219790887</v>
      </c>
      <c r="W76" s="49">
        <f t="shared" si="17"/>
        <v>0.30925978065651039</v>
      </c>
      <c r="X76" s="49">
        <f t="shared" si="18"/>
        <v>2.9177534188390673E-2</v>
      </c>
      <c r="Y76" s="49">
        <f t="shared" si="19"/>
        <v>0.30682656094616129</v>
      </c>
      <c r="Z76" s="49">
        <f t="shared" si="20"/>
        <v>9.4105432183995655E-2</v>
      </c>
      <c r="AA76" s="49">
        <f t="shared" si="21"/>
        <v>6.3021418165618473E-2</v>
      </c>
    </row>
    <row r="77" spans="1:27" x14ac:dyDescent="0.25">
      <c r="A77" s="49" t="s">
        <v>143</v>
      </c>
      <c r="B77" s="49">
        <v>4637</v>
      </c>
      <c r="C77" s="49">
        <v>17.34</v>
      </c>
      <c r="D77" s="49">
        <v>20.65</v>
      </c>
      <c r="E77" s="49">
        <v>24.53</v>
      </c>
      <c r="F77" s="49">
        <v>17.440000000000001</v>
      </c>
      <c r="G77" s="49">
        <v>21.4</v>
      </c>
      <c r="H77" s="49">
        <v>20.49</v>
      </c>
      <c r="I77" s="49">
        <v>18.37</v>
      </c>
      <c r="J77" s="50">
        <v>23.24</v>
      </c>
      <c r="K77" s="49">
        <v>15.93</v>
      </c>
      <c r="L77" s="49">
        <v>21.91</v>
      </c>
      <c r="M77" s="49">
        <v>22.64</v>
      </c>
      <c r="P77" s="49">
        <v>4637</v>
      </c>
      <c r="Q77" s="49">
        <f t="shared" si="11"/>
        <v>0.49939509800863502</v>
      </c>
      <c r="R77" s="49">
        <f t="shared" si="12"/>
        <v>0.443782208471248</v>
      </c>
      <c r="S77" s="49">
        <f t="shared" si="13"/>
        <v>0.10314559608282571</v>
      </c>
      <c r="T77" s="49">
        <f t="shared" si="14"/>
        <v>0.77832479452874281</v>
      </c>
      <c r="U77" s="49">
        <f t="shared" si="15"/>
        <v>0.66563115602638023</v>
      </c>
      <c r="V77" s="49">
        <f t="shared" si="16"/>
        <v>0.36952603511842408</v>
      </c>
      <c r="W77" s="49">
        <f t="shared" si="17"/>
        <v>0.94175296081029602</v>
      </c>
      <c r="X77" s="49">
        <f t="shared" si="18"/>
        <v>0.30206270130824658</v>
      </c>
      <c r="Y77" s="49">
        <f t="shared" si="19"/>
        <v>0.93877414577902329</v>
      </c>
      <c r="Z77" s="49">
        <f t="shared" si="20"/>
        <v>0.95508606348138902</v>
      </c>
      <c r="AA77" s="49">
        <f t="shared" si="21"/>
        <v>0.63083342317946944</v>
      </c>
    </row>
    <row r="78" spans="1:27" x14ac:dyDescent="0.25">
      <c r="A78" s="49" t="s">
        <v>144</v>
      </c>
      <c r="B78" s="49">
        <v>4742</v>
      </c>
      <c r="C78" s="49">
        <v>18.7</v>
      </c>
      <c r="D78" s="49">
        <v>22.52</v>
      </c>
      <c r="E78" s="49">
        <v>26.53</v>
      </c>
      <c r="F78" s="49">
        <v>18.63</v>
      </c>
      <c r="G78" s="49">
        <v>21.77</v>
      </c>
      <c r="H78" s="49">
        <v>20.86</v>
      </c>
      <c r="I78" s="49">
        <v>19.18</v>
      </c>
      <c r="J78" s="50">
        <v>25.17</v>
      </c>
      <c r="K78" s="49">
        <v>18.14</v>
      </c>
      <c r="L78" s="49">
        <v>23.1</v>
      </c>
      <c r="M78" s="49">
        <v>26.24</v>
      </c>
      <c r="P78" s="49">
        <v>4742</v>
      </c>
      <c r="Q78" s="49">
        <f t="shared" si="11"/>
        <v>0.19052798710295557</v>
      </c>
      <c r="R78" s="49">
        <f t="shared" si="12"/>
        <v>0.125124674619425</v>
      </c>
      <c r="S78" s="49">
        <f t="shared" si="13"/>
        <v>2.5378715337524439E-2</v>
      </c>
      <c r="T78" s="49">
        <f t="shared" si="14"/>
        <v>0.33992809508349064</v>
      </c>
      <c r="U78" s="49">
        <f t="shared" si="15"/>
        <v>0.52208839611142854</v>
      </c>
      <c r="V78" s="49">
        <f t="shared" si="16"/>
        <v>0.29180942514484909</v>
      </c>
      <c r="W78" s="49">
        <f t="shared" si="17"/>
        <v>0.54874419968523336</v>
      </c>
      <c r="X78" s="49">
        <f t="shared" si="18"/>
        <v>8.8959220319806701E-2</v>
      </c>
      <c r="Y78" s="49">
        <f t="shared" si="19"/>
        <v>0.23236027525873612</v>
      </c>
      <c r="Z78" s="49">
        <f t="shared" si="20"/>
        <v>0.43728556643712652</v>
      </c>
      <c r="AA78" s="49">
        <f t="shared" si="21"/>
        <v>5.3067603555645826E-2</v>
      </c>
    </row>
    <row r="79" spans="1:27" x14ac:dyDescent="0.25">
      <c r="A79" s="49" t="s">
        <v>145</v>
      </c>
      <c r="B79" s="49">
        <v>4287</v>
      </c>
      <c r="C79" s="49">
        <v>19.39</v>
      </c>
      <c r="D79" s="49">
        <v>24.9</v>
      </c>
      <c r="E79" s="49">
        <v>24.87</v>
      </c>
      <c r="F79" s="49">
        <v>18.329999999999998</v>
      </c>
      <c r="G79" s="49">
        <v>22.57</v>
      </c>
      <c r="H79" s="49">
        <v>19</v>
      </c>
      <c r="I79" s="49">
        <v>18.28</v>
      </c>
      <c r="J79" s="50">
        <v>25.2</v>
      </c>
      <c r="K79" s="49">
        <v>16.12</v>
      </c>
      <c r="L79" s="49">
        <v>23.46</v>
      </c>
      <c r="M79" s="49">
        <v>25.09</v>
      </c>
      <c r="P79" s="49">
        <v>4287</v>
      </c>
      <c r="Q79" s="49">
        <f t="shared" si="11"/>
        <v>0.11685274854584214</v>
      </c>
      <c r="R79" s="49">
        <f t="shared" si="12"/>
        <v>2.4978320694785738E-2</v>
      </c>
      <c r="S79" s="49">
        <f t="shared" si="13"/>
        <v>8.1268811879348923E-2</v>
      </c>
      <c r="T79" s="49">
        <f t="shared" si="14"/>
        <v>0.41887683090661937</v>
      </c>
      <c r="U79" s="49">
        <f t="shared" si="15"/>
        <v>0.30878657973689411</v>
      </c>
      <c r="V79" s="49">
        <f t="shared" si="16"/>
        <v>0.95631167321484045</v>
      </c>
      <c r="W79" s="49">
        <f t="shared" si="17"/>
        <v>1</v>
      </c>
      <c r="X79" s="49">
        <f t="shared" si="18"/>
        <v>8.7284783883640679E-2</v>
      </c>
      <c r="Y79" s="49">
        <f t="shared" si="19"/>
        <v>0.83258244450500685</v>
      </c>
      <c r="Z79" s="49">
        <f t="shared" si="20"/>
        <v>0.3452443755323541</v>
      </c>
      <c r="AA79" s="49">
        <f t="shared" si="21"/>
        <v>0.11701983371726328</v>
      </c>
    </row>
    <row r="80" spans="1:27" x14ac:dyDescent="0.25">
      <c r="A80" s="49" t="s">
        <v>146</v>
      </c>
      <c r="B80" s="49">
        <v>4400</v>
      </c>
      <c r="C80" s="49">
        <v>19.350000000000001</v>
      </c>
      <c r="D80" s="49">
        <v>24.11</v>
      </c>
      <c r="E80" s="49">
        <v>25.8</v>
      </c>
      <c r="F80" s="49">
        <v>18.899999999999999</v>
      </c>
      <c r="G80" s="49">
        <v>20.94</v>
      </c>
      <c r="H80" s="49">
        <v>20.239999999999998</v>
      </c>
      <c r="I80" s="49">
        <v>19.45</v>
      </c>
      <c r="J80" s="50">
        <v>25.01</v>
      </c>
      <c r="K80" s="49">
        <v>17.350000000000001</v>
      </c>
      <c r="L80" s="49">
        <v>24.1</v>
      </c>
      <c r="M80" s="49">
        <v>25.84</v>
      </c>
      <c r="P80" s="49">
        <v>4400</v>
      </c>
      <c r="Q80" s="49">
        <f t="shared" si="11"/>
        <v>0.12021186335325343</v>
      </c>
      <c r="R80" s="49">
        <f t="shared" si="12"/>
        <v>4.264253960778637E-2</v>
      </c>
      <c r="S80" s="49">
        <f t="shared" si="13"/>
        <v>4.233969446856093E-2</v>
      </c>
      <c r="T80" s="49">
        <f t="shared" si="14"/>
        <v>0.28168110113800465</v>
      </c>
      <c r="U80" s="49">
        <f t="shared" si="15"/>
        <v>0.9002909308534347</v>
      </c>
      <c r="V80" s="49">
        <f t="shared" si="16"/>
        <v>0.43344370073854194</v>
      </c>
      <c r="W80" s="49">
        <f t="shared" si="17"/>
        <v>0.45833278674447264</v>
      </c>
      <c r="X80" s="49">
        <f t="shared" si="18"/>
        <v>9.8447323099449549E-2</v>
      </c>
      <c r="Y80" s="49">
        <f t="shared" si="19"/>
        <v>0.38276219000065881</v>
      </c>
      <c r="Z80" s="49">
        <f t="shared" si="20"/>
        <v>0.22680786640929798</v>
      </c>
      <c r="AA80" s="49">
        <f t="shared" si="21"/>
        <v>6.9868816895282279E-2</v>
      </c>
    </row>
    <row r="81" spans="1:27" x14ac:dyDescent="0.25">
      <c r="A81" s="49" t="s">
        <v>147</v>
      </c>
      <c r="B81" s="49">
        <v>4481</v>
      </c>
      <c r="C81" s="49">
        <v>18.28</v>
      </c>
      <c r="D81" s="49">
        <v>23.71</v>
      </c>
      <c r="E81" s="49">
        <v>25.39</v>
      </c>
      <c r="F81" s="49">
        <v>18.09</v>
      </c>
      <c r="G81" s="49">
        <v>21.27</v>
      </c>
      <c r="H81" s="49">
        <v>20.329999999999998</v>
      </c>
      <c r="I81" s="49">
        <v>19.86</v>
      </c>
      <c r="J81" s="50">
        <v>27.04</v>
      </c>
      <c r="K81" s="49">
        <v>17.559999999999999</v>
      </c>
      <c r="L81" s="49">
        <v>24.14</v>
      </c>
      <c r="M81" s="49">
        <v>26.45</v>
      </c>
      <c r="P81" s="49">
        <v>4481</v>
      </c>
      <c r="Q81" s="49">
        <f t="shared" si="11"/>
        <v>0.25656472613749659</v>
      </c>
      <c r="R81" s="49">
        <f t="shared" si="12"/>
        <v>5.5905315037791441E-2</v>
      </c>
      <c r="S81" s="49">
        <f t="shared" si="13"/>
        <v>5.6440237959450114E-2</v>
      </c>
      <c r="T81" s="49">
        <f t="shared" si="14"/>
        <v>0.49504623514840812</v>
      </c>
      <c r="U81" s="49">
        <f t="shared" si="15"/>
        <v>0.72493247519124504</v>
      </c>
      <c r="V81" s="49">
        <f t="shared" si="16"/>
        <v>0.40925042628027414</v>
      </c>
      <c r="W81" s="49">
        <f t="shared" si="17"/>
        <v>0.34869799883471081</v>
      </c>
      <c r="X81" s="49">
        <f t="shared" si="18"/>
        <v>2.7213831270899273E-2</v>
      </c>
      <c r="Y81" s="49">
        <f t="shared" si="19"/>
        <v>0.33520260395182433</v>
      </c>
      <c r="Z81" s="49">
        <f t="shared" si="20"/>
        <v>0.22092956222454263</v>
      </c>
      <c r="AA81" s="49">
        <f t="shared" si="21"/>
        <v>4.5932086243950405E-2</v>
      </c>
    </row>
    <row r="82" spans="1:27" x14ac:dyDescent="0.25">
      <c r="A82" s="49" t="s">
        <v>148</v>
      </c>
      <c r="B82" s="49">
        <v>4572</v>
      </c>
      <c r="C82" s="49">
        <v>18.03</v>
      </c>
      <c r="D82" s="49">
        <v>22.84</v>
      </c>
      <c r="E82" s="49">
        <v>26.66</v>
      </c>
      <c r="F82" s="49">
        <v>18.38</v>
      </c>
      <c r="G82" s="49">
        <v>21.76</v>
      </c>
      <c r="H82" s="49">
        <v>20.65</v>
      </c>
      <c r="I82" s="49">
        <v>19.059999999999999</v>
      </c>
      <c r="J82" s="50">
        <v>21.35</v>
      </c>
      <c r="K82" s="49">
        <v>18.04</v>
      </c>
      <c r="L82" s="49">
        <v>24.09</v>
      </c>
      <c r="M82" s="49">
        <v>25.34</v>
      </c>
      <c r="P82" s="49">
        <v>4572</v>
      </c>
      <c r="Q82" s="49">
        <f t="shared" si="11"/>
        <v>0.30628408298406878</v>
      </c>
      <c r="R82" s="49">
        <f t="shared" si="12"/>
        <v>0.10075229116159445</v>
      </c>
      <c r="S82" s="49">
        <f t="shared" si="13"/>
        <v>2.316785710382728E-2</v>
      </c>
      <c r="T82" s="49">
        <f t="shared" si="14"/>
        <v>0.40454775245857794</v>
      </c>
      <c r="U82" s="49">
        <f t="shared" si="15"/>
        <v>0.52552709358690386</v>
      </c>
      <c r="V82" s="49">
        <f t="shared" si="16"/>
        <v>0.33365754037560175</v>
      </c>
      <c r="W82" s="49">
        <f t="shared" si="17"/>
        <v>0.59445723486059476</v>
      </c>
      <c r="X82" s="49">
        <f t="shared" si="18"/>
        <v>1</v>
      </c>
      <c r="Y82" s="49">
        <f t="shared" si="19"/>
        <v>0.24751456599384369</v>
      </c>
      <c r="Z82" s="49">
        <f t="shared" si="20"/>
        <v>0.22830172002383689</v>
      </c>
      <c r="AA82" s="49">
        <f t="shared" si="21"/>
        <v>9.8537327857899398E-2</v>
      </c>
    </row>
    <row r="83" spans="1:27" x14ac:dyDescent="0.25">
      <c r="A83" s="49" t="s">
        <v>150</v>
      </c>
      <c r="B83" s="49">
        <v>4728</v>
      </c>
      <c r="C83" s="49">
        <v>18.239999999999998</v>
      </c>
      <c r="D83" s="49">
        <v>22.09</v>
      </c>
      <c r="E83" s="49">
        <v>25.69</v>
      </c>
      <c r="F83" s="49">
        <v>18.600000000000001</v>
      </c>
      <c r="G83" s="49">
        <v>22.35</v>
      </c>
      <c r="H83" s="49">
        <v>21.12</v>
      </c>
      <c r="I83" s="49">
        <v>18.670000000000002</v>
      </c>
      <c r="J83" s="50">
        <v>23.16</v>
      </c>
      <c r="K83" s="49">
        <v>17.57</v>
      </c>
      <c r="L83" s="49">
        <v>23.76</v>
      </c>
      <c r="M83" s="49">
        <v>24.23</v>
      </c>
      <c r="P83" s="49">
        <v>4728</v>
      </c>
      <c r="Q83" s="49">
        <f t="shared" si="11"/>
        <v>0.26394008000253522</v>
      </c>
      <c r="R83" s="49">
        <f t="shared" si="12"/>
        <v>0.16740705313634724</v>
      </c>
      <c r="S83" s="49">
        <f t="shared" si="13"/>
        <v>4.573426225254644E-2</v>
      </c>
      <c r="T83" s="49">
        <f t="shared" si="14"/>
        <v>0.34710189795284285</v>
      </c>
      <c r="U83" s="49">
        <f t="shared" si="15"/>
        <v>0.35676477140023033</v>
      </c>
      <c r="V83" s="49">
        <f t="shared" si="16"/>
        <v>0.24719526943351097</v>
      </c>
      <c r="W83" s="49">
        <f t="shared" si="17"/>
        <v>0.77101052837207951</v>
      </c>
      <c r="X83" s="49">
        <f t="shared" si="18"/>
        <v>0.31776318056672592</v>
      </c>
      <c r="Y83" s="49">
        <f t="shared" si="19"/>
        <v>0.33309145816894592</v>
      </c>
      <c r="Z83" s="49">
        <f t="shared" si="20"/>
        <v>0.28352705261476557</v>
      </c>
      <c r="AA83" s="49">
        <f t="shared" si="21"/>
        <v>0.21139046308078333</v>
      </c>
    </row>
    <row r="84" spans="1:27" x14ac:dyDescent="0.25">
      <c r="A84" s="49" t="s">
        <v>151</v>
      </c>
      <c r="B84" s="49">
        <v>4738</v>
      </c>
      <c r="C84" s="49">
        <v>18.100000000000001</v>
      </c>
      <c r="D84" s="49">
        <v>23.61</v>
      </c>
      <c r="E84" s="49">
        <v>24.92</v>
      </c>
      <c r="F84" s="49">
        <v>18.579999999999998</v>
      </c>
      <c r="G84" s="49">
        <v>21.45</v>
      </c>
      <c r="H84" s="49">
        <v>20.329999999999998</v>
      </c>
      <c r="I84" s="49">
        <v>19.96</v>
      </c>
      <c r="J84" s="50">
        <v>25.89</v>
      </c>
      <c r="K84" s="49">
        <v>17.66</v>
      </c>
      <c r="L84" s="49">
        <v>23.99</v>
      </c>
      <c r="M84" s="49">
        <v>23.05</v>
      </c>
      <c r="P84" s="49">
        <v>4738</v>
      </c>
      <c r="Q84" s="49">
        <f t="shared" si="11"/>
        <v>0.29146387415742897</v>
      </c>
      <c r="R84" s="49">
        <f t="shared" si="12"/>
        <v>5.982126720915236E-2</v>
      </c>
      <c r="S84" s="49">
        <f t="shared" si="13"/>
        <v>7.8469228767958213E-2</v>
      </c>
      <c r="T84" s="49">
        <f t="shared" si="14"/>
        <v>0.3519683457375673</v>
      </c>
      <c r="U84" s="49">
        <f t="shared" si="15"/>
        <v>0.64413706514594005</v>
      </c>
      <c r="V84" s="49">
        <f t="shared" si="16"/>
        <v>0.40925042628027414</v>
      </c>
      <c r="W84" s="49">
        <f t="shared" si="17"/>
        <v>0.32620495959067314</v>
      </c>
      <c r="X84" s="49">
        <f t="shared" si="18"/>
        <v>5.638099306104611E-2</v>
      </c>
      <c r="Y84" s="49">
        <f t="shared" si="19"/>
        <v>0.31467953818777783</v>
      </c>
      <c r="Z84" s="49">
        <f t="shared" si="20"/>
        <v>0.2437922448770409</v>
      </c>
      <c r="AA84" s="49">
        <f t="shared" si="21"/>
        <v>0.47585477784454366</v>
      </c>
    </row>
    <row r="85" spans="1:27" x14ac:dyDescent="0.25">
      <c r="A85" s="4" t="s">
        <v>152</v>
      </c>
      <c r="B85" s="4">
        <v>4778</v>
      </c>
      <c r="C85" s="4">
        <v>18.48</v>
      </c>
      <c r="D85" s="4">
        <v>24.52</v>
      </c>
      <c r="E85" s="4">
        <v>25.3</v>
      </c>
      <c r="F85" s="4">
        <v>17.43</v>
      </c>
      <c r="G85" s="4">
        <v>22.2</v>
      </c>
      <c r="H85" s="4">
        <v>20.54</v>
      </c>
      <c r="I85" s="4">
        <v>19.61</v>
      </c>
      <c r="J85" s="4">
        <v>26.55</v>
      </c>
      <c r="K85" s="4">
        <v>16.8</v>
      </c>
      <c r="L85" s="4">
        <v>22.93</v>
      </c>
      <c r="M85" s="4">
        <v>25.7</v>
      </c>
      <c r="P85" s="4">
        <v>4778</v>
      </c>
      <c r="Q85" s="49">
        <f t="shared" ref="Q85:Q88" si="22">2.031^(16.36-C85)</f>
        <v>0.22266654086121904</v>
      </c>
      <c r="R85" s="49">
        <f t="shared" ref="R85:R88" si="23">1.968^(19.45-D85)</f>
        <v>3.230671295076535E-2</v>
      </c>
      <c r="S85" s="49">
        <f t="shared" ref="S85:S88" si="24">2.016^(21.29-E85)</f>
        <v>6.0116402512336332E-2</v>
      </c>
      <c r="T85" s="49">
        <f t="shared" ref="T85:T88" si="25">2.006^(17.08-F85)</f>
        <v>0.78376194890539919</v>
      </c>
      <c r="U85" s="49">
        <f t="shared" ref="U85:U88" si="26">1.928^(20.78-G85)</f>
        <v>0.393684229656453</v>
      </c>
      <c r="V85" s="49">
        <f t="shared" ref="V85:V88" si="27">1.893^(18.93-H85)</f>
        <v>0.35792127310743627</v>
      </c>
      <c r="W85" s="49">
        <f t="shared" ref="W85:W88" si="28">1.948^(18.28-I85)</f>
        <v>0.41195207346387713</v>
      </c>
      <c r="X85" s="49">
        <f t="shared" ref="X85:X88" si="29">1.884^(21.35-J85)</f>
        <v>3.7117552204628784E-2</v>
      </c>
      <c r="Y85" s="49">
        <f t="shared" ref="Y85:Y88" si="30">1.881^(15.83-K85)</f>
        <v>0.54180482503320426</v>
      </c>
      <c r="Z85" s="49">
        <f t="shared" ref="Z85:Z88" si="31">1.928^(21.84-L85)</f>
        <v>0.48891497306176401</v>
      </c>
      <c r="AA85" s="49">
        <f t="shared" si="21"/>
        <v>7.6929384715501092E-2</v>
      </c>
    </row>
    <row r="86" spans="1:27" x14ac:dyDescent="0.25">
      <c r="A86" s="4" t="s">
        <v>153</v>
      </c>
      <c r="B86" s="4">
        <v>4811</v>
      </c>
      <c r="C86" s="4">
        <v>18.989999999999998</v>
      </c>
      <c r="D86" s="4">
        <v>25.11</v>
      </c>
      <c r="E86" s="4">
        <v>23.5</v>
      </c>
      <c r="F86" s="4">
        <v>19.3</v>
      </c>
      <c r="G86" s="4">
        <v>22.39</v>
      </c>
      <c r="H86" s="4">
        <v>21.08</v>
      </c>
      <c r="I86" s="4">
        <v>19.72</v>
      </c>
      <c r="J86" s="4">
        <v>27.78</v>
      </c>
      <c r="K86" s="4">
        <v>18.739999999999998</v>
      </c>
      <c r="L86" s="4">
        <v>22.95</v>
      </c>
      <c r="M86" s="4">
        <v>24.81</v>
      </c>
      <c r="P86" s="4">
        <v>4811</v>
      </c>
      <c r="Q86" s="49">
        <f t="shared" si="22"/>
        <v>0.15513968362115185</v>
      </c>
      <c r="R86" s="49">
        <f t="shared" si="23"/>
        <v>2.1667957117777623E-2</v>
      </c>
      <c r="S86" s="49">
        <f t="shared" si="24"/>
        <v>0.21236157302101072</v>
      </c>
      <c r="T86" s="49">
        <f t="shared" si="25"/>
        <v>0.21321872317456853</v>
      </c>
      <c r="U86" s="49">
        <f t="shared" si="26"/>
        <v>0.34751830265160805</v>
      </c>
      <c r="V86" s="49">
        <f t="shared" si="27"/>
        <v>0.25358652941249898</v>
      </c>
      <c r="W86" s="49">
        <f t="shared" si="28"/>
        <v>0.38281761069265507</v>
      </c>
      <c r="X86" s="49">
        <f t="shared" si="29"/>
        <v>1.7030595066461048E-2</v>
      </c>
      <c r="Y86" s="49">
        <f t="shared" si="30"/>
        <v>0.15904814379538137</v>
      </c>
      <c r="Z86" s="49">
        <f t="shared" si="31"/>
        <v>0.48253764150261258</v>
      </c>
      <c r="AA86" s="49">
        <f t="shared" si="21"/>
        <v>0.14186563813518915</v>
      </c>
    </row>
    <row r="87" spans="1:27" x14ac:dyDescent="0.25">
      <c r="A87" s="4" t="s">
        <v>154</v>
      </c>
      <c r="B87" s="4">
        <v>4744</v>
      </c>
      <c r="C87" s="4">
        <v>16.84</v>
      </c>
      <c r="D87" s="4">
        <v>22.23</v>
      </c>
      <c r="E87" s="4">
        <v>24.05</v>
      </c>
      <c r="F87" s="4">
        <v>17.29</v>
      </c>
      <c r="G87" s="4">
        <v>21.22</v>
      </c>
      <c r="H87" s="4">
        <v>19.59</v>
      </c>
      <c r="I87" s="4">
        <v>18.93</v>
      </c>
      <c r="J87" s="4">
        <v>22.52</v>
      </c>
      <c r="K87" s="4">
        <v>16.489999999999998</v>
      </c>
      <c r="L87" s="4">
        <v>22.29</v>
      </c>
      <c r="M87" s="4">
        <v>21.97</v>
      </c>
      <c r="P87" s="4">
        <v>4744</v>
      </c>
      <c r="Q87" s="49">
        <f t="shared" si="22"/>
        <v>0.71170372151020478</v>
      </c>
      <c r="R87" s="49">
        <f t="shared" si="23"/>
        <v>0.15226855921862406</v>
      </c>
      <c r="S87" s="49">
        <f t="shared" si="24"/>
        <v>0.14441295123139908</v>
      </c>
      <c r="T87" s="49">
        <f t="shared" si="25"/>
        <v>0.86399355922777754</v>
      </c>
      <c r="U87" s="49">
        <f t="shared" si="26"/>
        <v>0.74912261320234164</v>
      </c>
      <c r="V87" s="49">
        <f t="shared" si="27"/>
        <v>0.65626704264421698</v>
      </c>
      <c r="W87" s="49">
        <f t="shared" si="28"/>
        <v>0.64828680295570751</v>
      </c>
      <c r="X87" s="49">
        <f t="shared" si="29"/>
        <v>0.47660143848444841</v>
      </c>
      <c r="Y87" s="49">
        <f t="shared" si="30"/>
        <v>0.6590272840011695</v>
      </c>
      <c r="Z87" s="49">
        <f t="shared" si="31"/>
        <v>0.74422085633713575</v>
      </c>
      <c r="AA87" s="49">
        <f t="shared" si="21"/>
        <v>1</v>
      </c>
    </row>
    <row r="88" spans="1:27" x14ac:dyDescent="0.25">
      <c r="A88" s="4" t="s">
        <v>155</v>
      </c>
      <c r="B88" s="4">
        <v>4515</v>
      </c>
      <c r="C88" s="4">
        <v>17.260000000000002</v>
      </c>
      <c r="D88" s="4">
        <v>24.5</v>
      </c>
      <c r="E88" s="4">
        <v>23.72</v>
      </c>
      <c r="F88" s="4">
        <v>17.809999999999999</v>
      </c>
      <c r="G88" s="4">
        <v>21.6</v>
      </c>
      <c r="H88" s="4">
        <v>20.100000000000001</v>
      </c>
      <c r="I88" s="4">
        <v>19.010000000000002</v>
      </c>
      <c r="J88" s="4">
        <v>23.08</v>
      </c>
      <c r="K88" s="4">
        <v>17.93</v>
      </c>
      <c r="L88" s="4">
        <v>22.19</v>
      </c>
      <c r="M88" s="4">
        <v>25.36</v>
      </c>
      <c r="P88" s="4">
        <v>4515</v>
      </c>
      <c r="Q88" s="49">
        <f t="shared" si="22"/>
        <v>0.52851956507985354</v>
      </c>
      <c r="R88" s="49">
        <f t="shared" si="23"/>
        <v>3.2747132333131514E-2</v>
      </c>
      <c r="S88" s="49">
        <f t="shared" si="24"/>
        <v>0.1820069690767111</v>
      </c>
      <c r="T88" s="49">
        <f t="shared" si="25"/>
        <v>0.60158697127935035</v>
      </c>
      <c r="U88" s="49">
        <f t="shared" si="26"/>
        <v>0.58373029825895073</v>
      </c>
      <c r="V88" s="49">
        <f t="shared" si="27"/>
        <v>0.47395136856922682</v>
      </c>
      <c r="W88" s="49">
        <f t="shared" si="28"/>
        <v>0.61461062620313511</v>
      </c>
      <c r="X88" s="49">
        <f t="shared" si="29"/>
        <v>0.33427973227598634</v>
      </c>
      <c r="Y88" s="49">
        <f t="shared" si="30"/>
        <v>0.265328272449734</v>
      </c>
      <c r="Z88" s="49">
        <f t="shared" si="31"/>
        <v>0.79471706665985709</v>
      </c>
      <c r="AA88" s="49">
        <f t="shared" si="21"/>
        <v>9.7191455324357051E-2</v>
      </c>
    </row>
    <row r="89" spans="1:27" x14ac:dyDescent="0.25"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</row>
    <row r="90" spans="1:27" x14ac:dyDescent="0.25">
      <c r="A90" s="61" t="s">
        <v>357</v>
      </c>
      <c r="C90" s="1" t="s">
        <v>2</v>
      </c>
      <c r="D90" s="1" t="s">
        <v>3</v>
      </c>
      <c r="E90" s="1" t="s">
        <v>4</v>
      </c>
      <c r="F90" s="1" t="s">
        <v>5</v>
      </c>
      <c r="G90" s="1" t="s">
        <v>6</v>
      </c>
      <c r="H90" s="1" t="s">
        <v>7</v>
      </c>
      <c r="I90" s="1" t="s">
        <v>8</v>
      </c>
      <c r="J90" s="1" t="s">
        <v>9</v>
      </c>
      <c r="K90" s="18" t="s">
        <v>10</v>
      </c>
      <c r="L90" s="18" t="s">
        <v>11</v>
      </c>
      <c r="M90" s="18" t="s">
        <v>350</v>
      </c>
    </row>
    <row r="91" spans="1:27" x14ac:dyDescent="0.25">
      <c r="B91" s="1" t="s">
        <v>338</v>
      </c>
      <c r="C91" s="19">
        <f>GEOMEAN(C2:C88)</f>
        <v>19.574664259912371</v>
      </c>
      <c r="D91" s="19">
        <f t="shared" ref="D91:M91" si="32">GEOMEAN(D2:D88)</f>
        <v>24.131211474806314</v>
      </c>
      <c r="E91" s="19">
        <f t="shared" si="32"/>
        <v>26.286150824060535</v>
      </c>
      <c r="F91" s="19">
        <f t="shared" si="32"/>
        <v>18.936093211907544</v>
      </c>
      <c r="G91" s="19">
        <f t="shared" si="32"/>
        <v>23.056819881283623</v>
      </c>
      <c r="H91" s="19">
        <f t="shared" si="32"/>
        <v>21.262023345569876</v>
      </c>
      <c r="I91" s="19">
        <f t="shared" si="32"/>
        <v>19.916506491824101</v>
      </c>
      <c r="J91" s="19">
        <f t="shared" si="32"/>
        <v>26.159394807045626</v>
      </c>
      <c r="K91" s="19">
        <f t="shared" si="32"/>
        <v>18.312967189714552</v>
      </c>
      <c r="L91" s="19">
        <f t="shared" si="32"/>
        <v>24.688304477636649</v>
      </c>
      <c r="M91" s="19">
        <f t="shared" si="32"/>
        <v>26.762140078785034</v>
      </c>
    </row>
    <row r="92" spans="1:27" x14ac:dyDescent="0.25">
      <c r="B92" s="1" t="s">
        <v>339</v>
      </c>
      <c r="C92" s="19">
        <f>AVERAGE(C2:C88)</f>
        <v>19.628620689655172</v>
      </c>
      <c r="D92" s="19">
        <f t="shared" ref="D92:M92" si="33">AVERAGE(D2:D88)</f>
        <v>24.268735632183898</v>
      </c>
      <c r="E92" s="19">
        <f t="shared" si="33"/>
        <v>26.360804597701154</v>
      </c>
      <c r="F92" s="19">
        <f t="shared" si="33"/>
        <v>18.975977011494251</v>
      </c>
      <c r="G92" s="19">
        <f t="shared" si="33"/>
        <v>23.12494252873563</v>
      </c>
      <c r="H92" s="19">
        <f t="shared" si="33"/>
        <v>21.303793103448271</v>
      </c>
      <c r="I92" s="19">
        <f t="shared" si="33"/>
        <v>19.945402298850567</v>
      </c>
      <c r="J92" s="19">
        <f t="shared" si="33"/>
        <v>26.279310344827582</v>
      </c>
      <c r="K92" s="19">
        <f t="shared" si="33"/>
        <v>18.353103448275867</v>
      </c>
      <c r="L92" s="19">
        <f t="shared" si="33"/>
        <v>24.76114942528735</v>
      </c>
      <c r="M92" s="19">
        <f t="shared" si="33"/>
        <v>26.924712643678149</v>
      </c>
    </row>
    <row r="93" spans="1:27" x14ac:dyDescent="0.25">
      <c r="B93" s="1" t="s">
        <v>340</v>
      </c>
      <c r="C93" s="19">
        <f>MIN(C2:C88)</f>
        <v>16.36</v>
      </c>
      <c r="D93" s="19">
        <f t="shared" ref="D93:M93" si="34">MIN(D2:D88)</f>
        <v>19.45</v>
      </c>
      <c r="E93" s="19">
        <f t="shared" si="34"/>
        <v>21.29</v>
      </c>
      <c r="F93" s="19">
        <f t="shared" si="34"/>
        <v>16.96</v>
      </c>
      <c r="G93" s="19">
        <f t="shared" si="34"/>
        <v>20.78</v>
      </c>
      <c r="H93" s="19">
        <f t="shared" si="34"/>
        <v>18.93</v>
      </c>
      <c r="I93" s="19">
        <f t="shared" si="34"/>
        <v>18.28</v>
      </c>
      <c r="J93" s="19">
        <f t="shared" si="34"/>
        <v>21.35</v>
      </c>
      <c r="K93" s="19">
        <f t="shared" si="34"/>
        <v>15.83</v>
      </c>
      <c r="L93" s="19">
        <f t="shared" si="34"/>
        <v>21.84</v>
      </c>
      <c r="M93" s="19">
        <f t="shared" si="34"/>
        <v>21.97</v>
      </c>
    </row>
    <row r="94" spans="1:27" x14ac:dyDescent="0.25">
      <c r="B94" s="1" t="s">
        <v>341</v>
      </c>
      <c r="C94" s="19">
        <f>MAX(C2:C88)</f>
        <v>23.12</v>
      </c>
      <c r="D94" s="19">
        <f t="shared" ref="D94:M94" si="35">MAX(D2:D88)</f>
        <v>34.26</v>
      </c>
      <c r="E94" s="19">
        <f t="shared" si="35"/>
        <v>33.26</v>
      </c>
      <c r="F94" s="19">
        <f t="shared" si="35"/>
        <v>22.71</v>
      </c>
      <c r="G94" s="19">
        <f t="shared" si="35"/>
        <v>29.71</v>
      </c>
      <c r="H94" s="19">
        <f t="shared" si="35"/>
        <v>26.74</v>
      </c>
      <c r="I94" s="19">
        <f t="shared" si="35"/>
        <v>23.42</v>
      </c>
      <c r="J94" s="19">
        <f t="shared" si="35"/>
        <v>36</v>
      </c>
      <c r="K94" s="19">
        <f t="shared" si="35"/>
        <v>22.02</v>
      </c>
      <c r="L94" s="19">
        <f t="shared" si="35"/>
        <v>33.5</v>
      </c>
      <c r="M94" s="19">
        <f t="shared" si="35"/>
        <v>38.619999999999997</v>
      </c>
    </row>
    <row r="95" spans="1:27" x14ac:dyDescent="0.25">
      <c r="B95" s="1" t="s">
        <v>342</v>
      </c>
      <c r="C95" s="19">
        <f>AVEDEV(C2:C88)</f>
        <v>1.1177883472057071</v>
      </c>
      <c r="D95" s="19">
        <f t="shared" ref="D95:M95" si="36">AVEDEV(D2:D88)</f>
        <v>1.9326542475888464</v>
      </c>
      <c r="E95" s="19">
        <f t="shared" si="36"/>
        <v>1.4857709076496237</v>
      </c>
      <c r="F95" s="19">
        <f t="shared" si="36"/>
        <v>0.95542079534945168</v>
      </c>
      <c r="G95" s="19">
        <f t="shared" si="36"/>
        <v>1.3257973312194469</v>
      </c>
      <c r="H95" s="19">
        <f t="shared" si="36"/>
        <v>0.99544986127625734</v>
      </c>
      <c r="I95" s="19">
        <f t="shared" si="36"/>
        <v>0.79013608138459324</v>
      </c>
      <c r="J95" s="19">
        <f t="shared" si="36"/>
        <v>1.983884264764169</v>
      </c>
      <c r="K95" s="19">
        <f t="shared" si="36"/>
        <v>0.93884264764169689</v>
      </c>
      <c r="L95" s="19">
        <f t="shared" si="36"/>
        <v>1.4411969877130384</v>
      </c>
      <c r="M95" s="19">
        <f t="shared" si="36"/>
        <v>2.3134363852556454</v>
      </c>
    </row>
    <row r="96" spans="1:27" x14ac:dyDescent="0.25">
      <c r="B96" s="1" t="s">
        <v>343</v>
      </c>
      <c r="C96" s="19">
        <f>C95/C92*100</f>
        <v>5.6946861670968687</v>
      </c>
      <c r="D96" s="19">
        <f t="shared" ref="D96:M96" si="37">D95/D92*100</f>
        <v>7.9635555674596574</v>
      </c>
      <c r="E96" s="19">
        <f t="shared" si="37"/>
        <v>5.6362881570739054</v>
      </c>
      <c r="F96" s="19">
        <f t="shared" si="37"/>
        <v>5.0348964628842463</v>
      </c>
      <c r="G96" s="19">
        <f t="shared" si="37"/>
        <v>5.7331918968965132</v>
      </c>
      <c r="H96" s="19">
        <f t="shared" si="37"/>
        <v>4.6726414232549596</v>
      </c>
      <c r="I96" s="19">
        <f t="shared" si="37"/>
        <v>3.9614948324713808</v>
      </c>
      <c r="J96" s="19">
        <f t="shared" si="37"/>
        <v>7.5492249938539437</v>
      </c>
      <c r="K96" s="19">
        <f t="shared" si="37"/>
        <v>5.1154435558412006</v>
      </c>
      <c r="L96" s="19">
        <f t="shared" si="37"/>
        <v>5.820396149466367</v>
      </c>
      <c r="M96" s="19">
        <f t="shared" si="37"/>
        <v>8.5922416921275264</v>
      </c>
    </row>
    <row r="99" spans="1:13" x14ac:dyDescent="0.25">
      <c r="A99" t="s">
        <v>348</v>
      </c>
      <c r="C99" s="1" t="s">
        <v>2</v>
      </c>
      <c r="D99" s="1" t="s">
        <v>3</v>
      </c>
      <c r="E99" s="1" t="s">
        <v>4</v>
      </c>
      <c r="F99" s="1" t="s">
        <v>5</v>
      </c>
      <c r="G99" s="1" t="s">
        <v>6</v>
      </c>
      <c r="H99" s="1" t="s">
        <v>7</v>
      </c>
      <c r="I99" s="1" t="s">
        <v>8</v>
      </c>
      <c r="J99" s="1" t="s">
        <v>9</v>
      </c>
      <c r="K99" s="18" t="s">
        <v>10</v>
      </c>
      <c r="L99" s="18" t="s">
        <v>11</v>
      </c>
      <c r="M99" s="18" t="s">
        <v>350</v>
      </c>
    </row>
    <row r="100" spans="1:13" x14ac:dyDescent="0.25">
      <c r="B100" s="1" t="s">
        <v>338</v>
      </c>
      <c r="C100" s="19">
        <f>GEOMEAN(C2:C35)</f>
        <v>19.900979510236922</v>
      </c>
      <c r="D100" s="19">
        <f t="shared" ref="D100:M100" si="38">GEOMEAN(D2:D35)</f>
        <v>25.014812358866042</v>
      </c>
      <c r="E100" s="19">
        <f t="shared" si="38"/>
        <v>27.093682173199149</v>
      </c>
      <c r="F100" s="19">
        <f t="shared" si="38"/>
        <v>19.329220167113483</v>
      </c>
      <c r="G100" s="19">
        <f t="shared" si="38"/>
        <v>23.708008543045679</v>
      </c>
      <c r="H100" s="19">
        <f t="shared" si="38"/>
        <v>21.77184834467436</v>
      </c>
      <c r="I100" s="19">
        <f t="shared" si="38"/>
        <v>20.293339557408036</v>
      </c>
      <c r="J100" s="19">
        <f t="shared" si="38"/>
        <v>26.737050247602291</v>
      </c>
      <c r="K100" s="19">
        <f t="shared" si="38"/>
        <v>18.782665816847771</v>
      </c>
      <c r="L100" s="19">
        <f t="shared" si="38"/>
        <v>25.378349255919911</v>
      </c>
      <c r="M100" s="19">
        <f t="shared" si="38"/>
        <v>27.700297745963031</v>
      </c>
    </row>
    <row r="101" spans="1:13" x14ac:dyDescent="0.25">
      <c r="B101" s="1" t="s">
        <v>339</v>
      </c>
      <c r="C101" s="19">
        <f>AVERAGE(C2:C35)</f>
        <v>19.96970588235294</v>
      </c>
      <c r="D101" s="19">
        <f t="shared" ref="D101:M101" si="39">AVERAGE(D2:D35)</f>
        <v>25.230294117647059</v>
      </c>
      <c r="E101" s="19">
        <f t="shared" si="39"/>
        <v>27.212058823529411</v>
      </c>
      <c r="F101" s="19">
        <f t="shared" si="39"/>
        <v>19.373823529411766</v>
      </c>
      <c r="G101" s="19">
        <f t="shared" si="39"/>
        <v>23.80088235294118</v>
      </c>
      <c r="H101" s="19">
        <f t="shared" si="39"/>
        <v>21.831764705882357</v>
      </c>
      <c r="I101" s="19">
        <f t="shared" si="39"/>
        <v>20.321764705882345</v>
      </c>
      <c r="J101" s="19">
        <f t="shared" si="39"/>
        <v>26.881470588235292</v>
      </c>
      <c r="K101" s="19">
        <f t="shared" si="39"/>
        <v>18.814117647058819</v>
      </c>
      <c r="L101" s="19">
        <f t="shared" si="39"/>
        <v>25.478529411764701</v>
      </c>
      <c r="M101" s="19">
        <f t="shared" si="39"/>
        <v>27.923823529411763</v>
      </c>
    </row>
    <row r="102" spans="1:13" x14ac:dyDescent="0.25">
      <c r="B102" s="1" t="s">
        <v>340</v>
      </c>
      <c r="C102" s="19">
        <f>MIN(C2:C35)</f>
        <v>16.36</v>
      </c>
      <c r="D102" s="19">
        <f t="shared" ref="D102:M102" si="40">MIN(D2:D35)</f>
        <v>19.45</v>
      </c>
      <c r="E102" s="19">
        <f t="shared" si="40"/>
        <v>21.29</v>
      </c>
      <c r="F102" s="19">
        <f t="shared" si="40"/>
        <v>17.43</v>
      </c>
      <c r="G102" s="19">
        <f t="shared" si="40"/>
        <v>21.07</v>
      </c>
      <c r="H102" s="19">
        <f t="shared" si="40"/>
        <v>18.93</v>
      </c>
      <c r="I102" s="19">
        <f t="shared" si="40"/>
        <v>18.920000000000002</v>
      </c>
      <c r="J102" s="19">
        <f t="shared" si="40"/>
        <v>21.45</v>
      </c>
      <c r="K102" s="19">
        <f t="shared" si="40"/>
        <v>16.829999999999998</v>
      </c>
      <c r="L102" s="19">
        <f t="shared" si="40"/>
        <v>21.84</v>
      </c>
      <c r="M102" s="19">
        <f t="shared" si="40"/>
        <v>22.47</v>
      </c>
    </row>
    <row r="103" spans="1:13" x14ac:dyDescent="0.25">
      <c r="B103" s="1" t="s">
        <v>341</v>
      </c>
      <c r="C103" s="19">
        <f>MAX(C2:C35)</f>
        <v>23.11</v>
      </c>
      <c r="D103" s="19">
        <f t="shared" ref="D103:M103" si="41">MAX(D2:D35)</f>
        <v>34.26</v>
      </c>
      <c r="E103" s="19">
        <f t="shared" si="41"/>
        <v>33.26</v>
      </c>
      <c r="F103" s="19">
        <f t="shared" si="41"/>
        <v>22.71</v>
      </c>
      <c r="G103" s="19">
        <f t="shared" si="41"/>
        <v>29.71</v>
      </c>
      <c r="H103" s="19">
        <f t="shared" si="41"/>
        <v>26.74</v>
      </c>
      <c r="I103" s="19">
        <f t="shared" si="41"/>
        <v>23.37</v>
      </c>
      <c r="J103" s="19">
        <f t="shared" si="41"/>
        <v>36</v>
      </c>
      <c r="K103" s="19">
        <f t="shared" si="41"/>
        <v>21.3</v>
      </c>
      <c r="L103" s="19">
        <f t="shared" si="41"/>
        <v>33.5</v>
      </c>
      <c r="M103" s="19">
        <f t="shared" si="41"/>
        <v>38.619999999999997</v>
      </c>
    </row>
    <row r="104" spans="1:13" x14ac:dyDescent="0.25">
      <c r="B104" s="1" t="s">
        <v>342</v>
      </c>
      <c r="C104" s="19">
        <f>AVEDEV(C2:C35)</f>
        <v>1.2678892733564018</v>
      </c>
      <c r="D104" s="19">
        <f t="shared" ref="D104:M104" si="42">AVEDEV(D2:D35)</f>
        <v>2.6044636678200686</v>
      </c>
      <c r="E104" s="19">
        <f t="shared" si="42"/>
        <v>2.0244290657439441</v>
      </c>
      <c r="F104" s="19">
        <f t="shared" si="42"/>
        <v>1.0364878892733567</v>
      </c>
      <c r="G104" s="19">
        <f t="shared" si="42"/>
        <v>1.6070761245674758</v>
      </c>
      <c r="H104" s="19">
        <f t="shared" si="42"/>
        <v>1.2704152249134955</v>
      </c>
      <c r="I104" s="19">
        <f t="shared" si="42"/>
        <v>0.81923875432525728</v>
      </c>
      <c r="J104" s="19">
        <f t="shared" si="42"/>
        <v>2.1628200692041522</v>
      </c>
      <c r="K104" s="19">
        <f t="shared" si="42"/>
        <v>0.86024221453287197</v>
      </c>
      <c r="L104" s="19">
        <f t="shared" si="42"/>
        <v>1.7668339100346004</v>
      </c>
      <c r="M104" s="19">
        <f t="shared" si="42"/>
        <v>2.8864878892733556</v>
      </c>
    </row>
    <row r="105" spans="1:13" x14ac:dyDescent="0.25">
      <c r="B105" s="1" t="s">
        <v>343</v>
      </c>
      <c r="C105" s="19">
        <f>C104/C101*100</f>
        <v>6.3490633303559303</v>
      </c>
      <c r="D105" s="19">
        <f t="shared" ref="D105:M105" si="43">D104/D101*100</f>
        <v>10.322763800039906</v>
      </c>
      <c r="E105" s="19">
        <f t="shared" si="43"/>
        <v>7.4394557165718158</v>
      </c>
      <c r="F105" s="19">
        <f t="shared" si="43"/>
        <v>5.3499397664061759</v>
      </c>
      <c r="G105" s="19">
        <f t="shared" si="43"/>
        <v>6.752170363838979</v>
      </c>
      <c r="H105" s="19">
        <f t="shared" si="43"/>
        <v>5.8191137639514521</v>
      </c>
      <c r="I105" s="19">
        <f t="shared" si="43"/>
        <v>4.0313366785913045</v>
      </c>
      <c r="J105" s="19">
        <f t="shared" si="43"/>
        <v>8.0457654357299671</v>
      </c>
      <c r="K105" s="19">
        <f t="shared" si="43"/>
        <v>4.572322926168968</v>
      </c>
      <c r="L105" s="19">
        <f t="shared" si="43"/>
        <v>6.9345992521011262</v>
      </c>
      <c r="M105" s="19">
        <f t="shared" si="43"/>
        <v>10.337008061353272</v>
      </c>
    </row>
    <row r="108" spans="1:13" x14ac:dyDescent="0.25">
      <c r="A108" t="s">
        <v>356</v>
      </c>
      <c r="C108" s="1" t="s">
        <v>2</v>
      </c>
      <c r="D108" s="1" t="s">
        <v>3</v>
      </c>
      <c r="E108" s="1" t="s">
        <v>4</v>
      </c>
      <c r="F108" s="1" t="s">
        <v>5</v>
      </c>
      <c r="G108" s="1" t="s">
        <v>6</v>
      </c>
      <c r="H108" s="1" t="s">
        <v>7</v>
      </c>
      <c r="I108" s="1" t="s">
        <v>8</v>
      </c>
      <c r="J108" s="1" t="s">
        <v>9</v>
      </c>
      <c r="K108" s="18" t="s">
        <v>10</v>
      </c>
      <c r="L108" s="18" t="s">
        <v>11</v>
      </c>
      <c r="M108" s="18" t="s">
        <v>350</v>
      </c>
    </row>
    <row r="109" spans="1:13" x14ac:dyDescent="0.25">
      <c r="B109" s="1" t="s">
        <v>338</v>
      </c>
      <c r="C109" s="19">
        <f>GEOMEAN(C36:C60)</f>
        <v>19.825622178493973</v>
      </c>
      <c r="D109" s="19">
        <f t="shared" ref="D109:M109" si="44">GEOMEAN(D36:D60)</f>
        <v>23.162053258584759</v>
      </c>
      <c r="E109" s="19">
        <f t="shared" si="44"/>
        <v>25.884903223797515</v>
      </c>
      <c r="F109" s="19">
        <f t="shared" si="44"/>
        <v>18.683938507489305</v>
      </c>
      <c r="G109" s="19">
        <f t="shared" si="44"/>
        <v>22.75585630352753</v>
      </c>
      <c r="H109" s="19">
        <f t="shared" si="44"/>
        <v>21.327084547917657</v>
      </c>
      <c r="I109" s="19">
        <f t="shared" si="44"/>
        <v>19.613035237187976</v>
      </c>
      <c r="J109" s="19">
        <f t="shared" si="44"/>
        <v>25.745964857989271</v>
      </c>
      <c r="K109" s="19">
        <f t="shared" si="44"/>
        <v>18.337575471164342</v>
      </c>
      <c r="L109" s="19">
        <f t="shared" si="44"/>
        <v>24.454403587978394</v>
      </c>
      <c r="M109" s="19">
        <f t="shared" si="44"/>
        <v>26.386450588821802</v>
      </c>
    </row>
    <row r="110" spans="1:13" x14ac:dyDescent="0.25">
      <c r="B110" s="1" t="s">
        <v>339</v>
      </c>
      <c r="C110" s="19">
        <f>AVERAGE(C36:C60)</f>
        <v>19.848799999999997</v>
      </c>
      <c r="D110" s="19">
        <f t="shared" ref="D110:M110" si="45">AVERAGE(D36:D60)</f>
        <v>23.207599999999999</v>
      </c>
      <c r="E110" s="19">
        <f t="shared" si="45"/>
        <v>25.922400000000003</v>
      </c>
      <c r="F110" s="19">
        <f t="shared" si="45"/>
        <v>18.706000000000003</v>
      </c>
      <c r="G110" s="19">
        <f t="shared" si="45"/>
        <v>22.780000000000005</v>
      </c>
      <c r="H110" s="19">
        <f t="shared" si="45"/>
        <v>21.346000000000004</v>
      </c>
      <c r="I110" s="19">
        <f t="shared" si="45"/>
        <v>19.630800000000001</v>
      </c>
      <c r="J110" s="19">
        <f t="shared" si="45"/>
        <v>25.822799999999997</v>
      </c>
      <c r="K110" s="19">
        <f t="shared" si="45"/>
        <v>18.359999999999996</v>
      </c>
      <c r="L110" s="19">
        <f t="shared" si="45"/>
        <v>24.483199999999997</v>
      </c>
      <c r="M110" s="19">
        <f t="shared" si="45"/>
        <v>26.507999999999996</v>
      </c>
    </row>
    <row r="111" spans="1:13" x14ac:dyDescent="0.25">
      <c r="B111" s="1" t="s">
        <v>340</v>
      </c>
      <c r="C111" s="19">
        <f>MIN(C36:C60)</f>
        <v>17.989999999999998</v>
      </c>
      <c r="D111" s="19">
        <f t="shared" ref="D111:M111" si="46">MIN(D36:D60)</f>
        <v>20.059999999999999</v>
      </c>
      <c r="E111" s="19">
        <f t="shared" si="46"/>
        <v>23.3</v>
      </c>
      <c r="F111" s="19">
        <f t="shared" si="46"/>
        <v>17.079999999999998</v>
      </c>
      <c r="G111" s="19">
        <f t="shared" si="46"/>
        <v>21.04</v>
      </c>
      <c r="H111" s="19">
        <f t="shared" si="46"/>
        <v>19.87</v>
      </c>
      <c r="I111" s="19">
        <f t="shared" si="46"/>
        <v>18.68</v>
      </c>
      <c r="J111" s="19">
        <f t="shared" si="46"/>
        <v>22.71</v>
      </c>
      <c r="K111" s="19">
        <f t="shared" si="46"/>
        <v>16.97</v>
      </c>
      <c r="L111" s="19">
        <f t="shared" si="46"/>
        <v>22.9</v>
      </c>
      <c r="M111" s="19">
        <f t="shared" si="46"/>
        <v>23.22</v>
      </c>
    </row>
    <row r="112" spans="1:13" x14ac:dyDescent="0.25">
      <c r="B112" s="1" t="s">
        <v>341</v>
      </c>
      <c r="C112" s="19">
        <f>MAX(C36:C60)</f>
        <v>21.94</v>
      </c>
      <c r="D112" s="19">
        <f t="shared" ref="D112:M112" si="47">MAX(D36:D60)</f>
        <v>26.64</v>
      </c>
      <c r="E112" s="19">
        <f t="shared" si="47"/>
        <v>30.29</v>
      </c>
      <c r="F112" s="19">
        <f t="shared" si="47"/>
        <v>20.84</v>
      </c>
      <c r="G112" s="19">
        <f t="shared" si="47"/>
        <v>24.8</v>
      </c>
      <c r="H112" s="19">
        <f t="shared" si="47"/>
        <v>24.03</v>
      </c>
      <c r="I112" s="19">
        <f t="shared" si="47"/>
        <v>22.41</v>
      </c>
      <c r="J112" s="19">
        <f t="shared" si="47"/>
        <v>29.75</v>
      </c>
      <c r="K112" s="19">
        <f t="shared" si="47"/>
        <v>20.88</v>
      </c>
      <c r="L112" s="19">
        <f t="shared" si="47"/>
        <v>27.25</v>
      </c>
      <c r="M112" s="19">
        <f t="shared" si="47"/>
        <v>33.119999999999997</v>
      </c>
    </row>
    <row r="113" spans="1:13" x14ac:dyDescent="0.25">
      <c r="B113" s="1" t="s">
        <v>342</v>
      </c>
      <c r="C113" s="19">
        <f>AVEDEV(C36:C60)</f>
        <v>0.74505599999999983</v>
      </c>
      <c r="D113" s="19">
        <f t="shared" ref="D113:M113" si="48">AVEDEV(D36:D60)</f>
        <v>1.1709120000000002</v>
      </c>
      <c r="E113" s="19">
        <f t="shared" si="48"/>
        <v>1.0288640000000013</v>
      </c>
      <c r="F113" s="19">
        <f t="shared" si="48"/>
        <v>0.70751999999999993</v>
      </c>
      <c r="G113" s="19">
        <f t="shared" si="48"/>
        <v>0.89200000000000057</v>
      </c>
      <c r="H113" s="19">
        <f t="shared" si="48"/>
        <v>0.69263999999999981</v>
      </c>
      <c r="I113" s="19">
        <f t="shared" si="48"/>
        <v>0.61302400000000035</v>
      </c>
      <c r="J113" s="19">
        <f t="shared" si="48"/>
        <v>1.7165120000000003</v>
      </c>
      <c r="K113" s="19">
        <f t="shared" si="48"/>
        <v>0.67279999999999973</v>
      </c>
      <c r="L113" s="19">
        <f t="shared" si="48"/>
        <v>0.98518399999999928</v>
      </c>
      <c r="M113" s="19">
        <f t="shared" si="48"/>
        <v>2.0097599999999995</v>
      </c>
    </row>
    <row r="114" spans="1:13" x14ac:dyDescent="0.25">
      <c r="B114" s="1" t="s">
        <v>343</v>
      </c>
      <c r="C114" s="19">
        <f>C113/C110*100</f>
        <v>3.7536576518479707</v>
      </c>
      <c r="D114" s="19">
        <f t="shared" ref="D114:M114" si="49">D113/D110*100</f>
        <v>5.0453816853099855</v>
      </c>
      <c r="E114" s="19">
        <f t="shared" si="49"/>
        <v>3.9690152146406241</v>
      </c>
      <c r="F114" s="19">
        <f t="shared" si="49"/>
        <v>3.7823158344916057</v>
      </c>
      <c r="G114" s="19">
        <f t="shared" si="49"/>
        <v>3.9157155399473238</v>
      </c>
      <c r="H114" s="19">
        <f t="shared" si="49"/>
        <v>3.2448233861144935</v>
      </c>
      <c r="I114" s="19">
        <f t="shared" si="49"/>
        <v>3.1227662652566393</v>
      </c>
      <c r="J114" s="19">
        <f t="shared" si="49"/>
        <v>6.6472729525845393</v>
      </c>
      <c r="K114" s="19">
        <f t="shared" si="49"/>
        <v>3.6644880174291932</v>
      </c>
      <c r="L114" s="19">
        <f t="shared" si="49"/>
        <v>4.0239184420337182</v>
      </c>
      <c r="M114" s="19">
        <f t="shared" si="49"/>
        <v>7.5817111815301041</v>
      </c>
    </row>
    <row r="117" spans="1:13" x14ac:dyDescent="0.25">
      <c r="A117" t="s">
        <v>358</v>
      </c>
      <c r="C117" s="1" t="s">
        <v>2</v>
      </c>
      <c r="D117" s="1" t="s">
        <v>3</v>
      </c>
      <c r="E117" s="1" t="s">
        <v>4</v>
      </c>
      <c r="F117" s="1" t="s">
        <v>5</v>
      </c>
      <c r="G117" s="1" t="s">
        <v>6</v>
      </c>
      <c r="H117" s="1" t="s">
        <v>7</v>
      </c>
      <c r="I117" s="1" t="s">
        <v>8</v>
      </c>
      <c r="J117" s="1" t="s">
        <v>9</v>
      </c>
      <c r="K117" s="18" t="s">
        <v>10</v>
      </c>
      <c r="L117" s="18" t="s">
        <v>11</v>
      </c>
      <c r="M117" s="18" t="s">
        <v>350</v>
      </c>
    </row>
    <row r="118" spans="1:13" x14ac:dyDescent="0.25">
      <c r="B118" s="1" t="s">
        <v>338</v>
      </c>
      <c r="C118" s="19">
        <f>GEOMEAN(C61:C88)</f>
        <v>18.9686252431759</v>
      </c>
      <c r="D118" s="19">
        <f t="shared" ref="D118:M118" si="50">GEOMEAN(D61:D88)</f>
        <v>23.961222172932999</v>
      </c>
      <c r="E118" s="19">
        <f t="shared" si="50"/>
        <v>25.688261283778065</v>
      </c>
      <c r="F118" s="19">
        <f t="shared" si="50"/>
        <v>18.691851852839797</v>
      </c>
      <c r="G118" s="19">
        <f t="shared" si="50"/>
        <v>22.553121152841079</v>
      </c>
      <c r="H118" s="19">
        <f t="shared" si="50"/>
        <v>20.602693257180029</v>
      </c>
      <c r="I118" s="19">
        <f t="shared" si="50"/>
        <v>19.737053865551637</v>
      </c>
      <c r="J118" s="19">
        <f t="shared" si="50"/>
        <v>25.83964076216532</v>
      </c>
      <c r="K118" s="19">
        <f t="shared" si="50"/>
        <v>17.73710214259448</v>
      </c>
      <c r="L118" s="19">
        <f t="shared" si="50"/>
        <v>24.079360535728128</v>
      </c>
      <c r="M118" s="19">
        <f t="shared" si="50"/>
        <v>25.991585896135952</v>
      </c>
    </row>
    <row r="119" spans="1:13" x14ac:dyDescent="0.25">
      <c r="B119" s="1" t="s">
        <v>339</v>
      </c>
      <c r="C119" s="19">
        <f>AVERAGE(C61:C88)</f>
        <v>19.017857142857142</v>
      </c>
      <c r="D119" s="19">
        <f t="shared" ref="D119:M119" si="51">AVERAGE(D61:D88)</f>
        <v>24.048571428571428</v>
      </c>
      <c r="E119" s="19">
        <f t="shared" si="51"/>
        <v>25.718571428571426</v>
      </c>
      <c r="F119" s="19">
        <f t="shared" si="51"/>
        <v>18.733928571428571</v>
      </c>
      <c r="G119" s="19">
        <f t="shared" si="51"/>
        <v>22.61214285714286</v>
      </c>
      <c r="H119" s="19">
        <f t="shared" si="51"/>
        <v>20.625</v>
      </c>
      <c r="I119" s="19">
        <f t="shared" si="51"/>
        <v>19.769285714285719</v>
      </c>
      <c r="J119" s="19">
        <f t="shared" si="51"/>
        <v>25.955714285714286</v>
      </c>
      <c r="K119" s="19">
        <f t="shared" si="51"/>
        <v>17.787142857142861</v>
      </c>
      <c r="L119" s="19">
        <f t="shared" si="51"/>
        <v>24.138214285714287</v>
      </c>
      <c r="M119" s="19">
        <f t="shared" si="51"/>
        <v>26.083571428571428</v>
      </c>
    </row>
    <row r="120" spans="1:13" x14ac:dyDescent="0.25">
      <c r="B120" s="1" t="s">
        <v>340</v>
      </c>
      <c r="C120" s="19">
        <f>MIN(C61:C88)</f>
        <v>16.84</v>
      </c>
      <c r="D120" s="19">
        <f t="shared" ref="D120:M120" si="52">MIN(D61:D88)</f>
        <v>20.65</v>
      </c>
      <c r="E120" s="19">
        <f t="shared" si="52"/>
        <v>23.5</v>
      </c>
      <c r="F120" s="19">
        <f t="shared" si="52"/>
        <v>16.96</v>
      </c>
      <c r="G120" s="19">
        <f t="shared" si="52"/>
        <v>20.78</v>
      </c>
      <c r="H120" s="19">
        <f t="shared" si="52"/>
        <v>19</v>
      </c>
      <c r="I120" s="19">
        <f t="shared" si="52"/>
        <v>18.28</v>
      </c>
      <c r="J120" s="19">
        <f t="shared" si="52"/>
        <v>21.35</v>
      </c>
      <c r="K120" s="19">
        <f t="shared" si="52"/>
        <v>15.83</v>
      </c>
      <c r="L120" s="19">
        <f t="shared" si="52"/>
        <v>21.91</v>
      </c>
      <c r="M120" s="19">
        <f t="shared" si="52"/>
        <v>21.97</v>
      </c>
    </row>
    <row r="121" spans="1:13" x14ac:dyDescent="0.25">
      <c r="B121" s="1" t="s">
        <v>341</v>
      </c>
      <c r="C121" s="19">
        <f>MAX(C61:C88)</f>
        <v>23.12</v>
      </c>
      <c r="D121" s="19">
        <f t="shared" ref="D121:M121" si="53">MAX(D61:D88)</f>
        <v>30.22</v>
      </c>
      <c r="E121" s="19">
        <f t="shared" si="53"/>
        <v>29.05</v>
      </c>
      <c r="F121" s="19">
        <f t="shared" si="53"/>
        <v>22.05</v>
      </c>
      <c r="G121" s="19">
        <f t="shared" si="53"/>
        <v>28.82</v>
      </c>
      <c r="H121" s="19">
        <f t="shared" si="53"/>
        <v>23.07</v>
      </c>
      <c r="I121" s="19">
        <f t="shared" si="53"/>
        <v>23.42</v>
      </c>
      <c r="J121" s="19">
        <f t="shared" si="53"/>
        <v>33.409999999999997</v>
      </c>
      <c r="K121" s="19">
        <f t="shared" si="53"/>
        <v>22.02</v>
      </c>
      <c r="L121" s="19">
        <f t="shared" si="53"/>
        <v>29.68</v>
      </c>
      <c r="M121" s="19">
        <f t="shared" si="53"/>
        <v>30.27</v>
      </c>
    </row>
    <row r="122" spans="1:13" x14ac:dyDescent="0.25">
      <c r="B122" s="1" t="s">
        <v>342</v>
      </c>
      <c r="C122" s="19">
        <f>AVEDEV(C61:C88)</f>
        <v>1.0825510204081632</v>
      </c>
      <c r="D122" s="19">
        <f t="shared" ref="D122:M122" si="54">AVEDEV(D61:D88)</f>
        <v>1.5535714285714284</v>
      </c>
      <c r="E122" s="19">
        <f t="shared" si="54"/>
        <v>1.0120408163265304</v>
      </c>
      <c r="F122" s="19">
        <f t="shared" si="54"/>
        <v>1.0047704081632653</v>
      </c>
      <c r="G122" s="19">
        <f t="shared" si="54"/>
        <v>1.2116326530612258</v>
      </c>
      <c r="H122" s="19">
        <f t="shared" si="54"/>
        <v>0.74428571428571444</v>
      </c>
      <c r="I122" s="19">
        <f t="shared" si="54"/>
        <v>0.83566326530612278</v>
      </c>
      <c r="J122" s="19">
        <f t="shared" si="54"/>
        <v>1.945408163265306</v>
      </c>
      <c r="K122" s="19">
        <f t="shared" si="54"/>
        <v>1.0293877551020418</v>
      </c>
      <c r="L122" s="19">
        <f t="shared" si="54"/>
        <v>1.1891326530612252</v>
      </c>
      <c r="M122" s="19">
        <f t="shared" si="54"/>
        <v>1.7447959183673472</v>
      </c>
    </row>
    <row r="123" spans="1:13" x14ac:dyDescent="0.25">
      <c r="B123" s="1" t="s">
        <v>343</v>
      </c>
      <c r="C123" s="19">
        <f>C122/C119*100</f>
        <v>5.6922870556673377</v>
      </c>
      <c r="D123" s="19">
        <f t="shared" ref="D123:M123" si="55">D122/D119*100</f>
        <v>6.4601401924676241</v>
      </c>
      <c r="E123" s="19">
        <f t="shared" si="55"/>
        <v>3.935058442640512</v>
      </c>
      <c r="F123" s="19">
        <f t="shared" si="55"/>
        <v>5.3633726867927622</v>
      </c>
      <c r="G123" s="19">
        <f t="shared" si="55"/>
        <v>5.3583274292754082</v>
      </c>
      <c r="H123" s="19">
        <f t="shared" si="55"/>
        <v>3.6086580086580096</v>
      </c>
      <c r="I123" s="19">
        <f t="shared" si="55"/>
        <v>4.227078698661602</v>
      </c>
      <c r="J123" s="19">
        <f t="shared" si="55"/>
        <v>7.4951054779333708</v>
      </c>
      <c r="K123" s="19">
        <f t="shared" si="55"/>
        <v>5.787257477884741</v>
      </c>
      <c r="L123" s="19">
        <f t="shared" si="55"/>
        <v>4.9263488963431286</v>
      </c>
      <c r="M123" s="19">
        <f t="shared" si="55"/>
        <v>6.6892523638696657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1"/>
  <sheetViews>
    <sheetView workbookViewId="0">
      <selection activeCell="CE33" sqref="CE33"/>
    </sheetView>
  </sheetViews>
  <sheetFormatPr defaultRowHeight="15" x14ac:dyDescent="0.25"/>
  <sheetData>
    <row r="1" spans="1:88" s="57" customFormat="1" x14ac:dyDescent="0.25">
      <c r="A1"/>
      <c r="B1" s="46" t="s">
        <v>17</v>
      </c>
      <c r="C1" s="46" t="s">
        <v>18</v>
      </c>
      <c r="D1" s="46" t="s">
        <v>19</v>
      </c>
      <c r="E1" s="46" t="s">
        <v>20</v>
      </c>
      <c r="F1" s="46" t="s">
        <v>21</v>
      </c>
      <c r="G1" s="46" t="s">
        <v>22</v>
      </c>
      <c r="H1" s="46" t="s">
        <v>23</v>
      </c>
      <c r="I1" s="46" t="s">
        <v>24</v>
      </c>
      <c r="J1" s="46" t="s">
        <v>25</v>
      </c>
      <c r="K1" s="46" t="s">
        <v>27</v>
      </c>
      <c r="L1" s="46" t="s">
        <v>29</v>
      </c>
      <c r="M1" s="46" t="s">
        <v>30</v>
      </c>
      <c r="N1" s="46" t="s">
        <v>31</v>
      </c>
      <c r="O1" s="46" t="s">
        <v>32</v>
      </c>
      <c r="P1" s="46" t="s">
        <v>34</v>
      </c>
      <c r="Q1" s="46" t="s">
        <v>36</v>
      </c>
      <c r="R1" s="46" t="s">
        <v>38</v>
      </c>
      <c r="S1" s="46" t="s">
        <v>40</v>
      </c>
      <c r="T1" s="46" t="s">
        <v>42</v>
      </c>
      <c r="U1" s="46" t="s">
        <v>44</v>
      </c>
      <c r="V1" s="46" t="s">
        <v>46</v>
      </c>
      <c r="W1" s="46" t="s">
        <v>48</v>
      </c>
      <c r="X1" s="46" t="s">
        <v>50</v>
      </c>
      <c r="Y1" s="46" t="s">
        <v>52</v>
      </c>
      <c r="Z1" s="46" t="s">
        <v>54</v>
      </c>
      <c r="AA1" s="46" t="s">
        <v>56</v>
      </c>
      <c r="AB1" s="46" t="s">
        <v>58</v>
      </c>
      <c r="AC1" s="46" t="s">
        <v>62</v>
      </c>
      <c r="AD1" s="46" t="s">
        <v>64</v>
      </c>
      <c r="AE1" s="46" t="s">
        <v>66</v>
      </c>
      <c r="AF1" s="46" t="s">
        <v>68</v>
      </c>
      <c r="AG1" s="46" t="s">
        <v>70</v>
      </c>
      <c r="AH1" s="46" t="s">
        <v>72</v>
      </c>
      <c r="AI1" s="46" t="s">
        <v>74</v>
      </c>
      <c r="AJ1" s="52" t="s">
        <v>76</v>
      </c>
      <c r="AK1" s="52" t="s">
        <v>78</v>
      </c>
      <c r="AL1" s="52" t="s">
        <v>80</v>
      </c>
      <c r="AM1" s="52" t="s">
        <v>82</v>
      </c>
      <c r="AN1" s="52" t="s">
        <v>84</v>
      </c>
      <c r="AO1" s="52" t="s">
        <v>86</v>
      </c>
      <c r="AP1" s="52" t="s">
        <v>88</v>
      </c>
      <c r="AQ1" s="52" t="s">
        <v>90</v>
      </c>
      <c r="AR1" s="52" t="s">
        <v>92</v>
      </c>
      <c r="AS1" s="52" t="s">
        <v>94</v>
      </c>
      <c r="AT1" s="52" t="s">
        <v>96</v>
      </c>
      <c r="AU1" s="52" t="s">
        <v>98</v>
      </c>
      <c r="AV1" s="52" t="s">
        <v>100</v>
      </c>
      <c r="AW1" s="52" t="s">
        <v>102</v>
      </c>
      <c r="AX1" s="52" t="s">
        <v>104</v>
      </c>
      <c r="AY1" s="52" t="s">
        <v>106</v>
      </c>
      <c r="AZ1" s="52" t="s">
        <v>108</v>
      </c>
      <c r="BA1" s="52" t="s">
        <v>110</v>
      </c>
      <c r="BB1" s="52" t="s">
        <v>112</v>
      </c>
      <c r="BC1" s="52" t="s">
        <v>114</v>
      </c>
      <c r="BD1" s="52" t="s">
        <v>116</v>
      </c>
      <c r="BE1" s="52" t="s">
        <v>118</v>
      </c>
      <c r="BF1" s="52" t="s">
        <v>120</v>
      </c>
      <c r="BG1" s="52" t="s">
        <v>122</v>
      </c>
      <c r="BH1" s="52" t="s">
        <v>124</v>
      </c>
      <c r="BI1" s="49" t="s">
        <v>126</v>
      </c>
      <c r="BJ1" s="49" t="s">
        <v>127</v>
      </c>
      <c r="BK1" s="49" t="s">
        <v>128</v>
      </c>
      <c r="BL1" s="49" t="s">
        <v>129</v>
      </c>
      <c r="BM1" s="49" t="s">
        <v>130</v>
      </c>
      <c r="BN1" s="49" t="s">
        <v>131</v>
      </c>
      <c r="BO1" s="49" t="s">
        <v>132</v>
      </c>
      <c r="BP1" s="49" t="s">
        <v>133</v>
      </c>
      <c r="BQ1" s="49" t="s">
        <v>134</v>
      </c>
      <c r="BR1" s="49" t="s">
        <v>135</v>
      </c>
      <c r="BS1" s="49" t="s">
        <v>136</v>
      </c>
      <c r="BT1" s="49" t="s">
        <v>137</v>
      </c>
      <c r="BU1" s="49" t="s">
        <v>138</v>
      </c>
      <c r="BV1" s="49" t="s">
        <v>139</v>
      </c>
      <c r="BW1" s="49" t="s">
        <v>140</v>
      </c>
      <c r="BX1" s="49" t="s">
        <v>142</v>
      </c>
      <c r="BY1" s="49" t="s">
        <v>143</v>
      </c>
      <c r="BZ1" s="49" t="s">
        <v>144</v>
      </c>
      <c r="CA1" s="49" t="s">
        <v>145</v>
      </c>
      <c r="CB1" s="49" t="s">
        <v>146</v>
      </c>
      <c r="CC1" s="49" t="s">
        <v>147</v>
      </c>
      <c r="CD1" s="49" t="s">
        <v>148</v>
      </c>
      <c r="CE1" s="49" t="s">
        <v>150</v>
      </c>
      <c r="CF1" s="49" t="s">
        <v>151</v>
      </c>
      <c r="CG1" s="4" t="s">
        <v>152</v>
      </c>
      <c r="CH1" s="4" t="s">
        <v>153</v>
      </c>
      <c r="CI1" s="4" t="s">
        <v>154</v>
      </c>
      <c r="CJ1" s="4" t="s">
        <v>155</v>
      </c>
    </row>
    <row r="2" spans="1:88" x14ac:dyDescent="0.25">
      <c r="B2" s="46">
        <v>2094</v>
      </c>
      <c r="C2" s="46">
        <v>2903</v>
      </c>
      <c r="D2" s="46">
        <v>2838</v>
      </c>
      <c r="E2" s="46">
        <v>4115</v>
      </c>
      <c r="F2" s="46">
        <v>4195</v>
      </c>
      <c r="G2" s="46">
        <v>4221</v>
      </c>
      <c r="H2" s="46">
        <v>4223</v>
      </c>
      <c r="I2" s="46">
        <v>4225</v>
      </c>
      <c r="J2" s="46">
        <v>4290</v>
      </c>
      <c r="K2" s="46">
        <v>4485</v>
      </c>
      <c r="L2" s="46">
        <v>4765</v>
      </c>
      <c r="M2" s="46">
        <v>4803</v>
      </c>
      <c r="N2" s="46">
        <v>4814</v>
      </c>
      <c r="O2" s="46" t="s">
        <v>33</v>
      </c>
      <c r="P2" s="46" t="s">
        <v>35</v>
      </c>
      <c r="Q2" s="46" t="s">
        <v>37</v>
      </c>
      <c r="R2" s="46" t="s">
        <v>39</v>
      </c>
      <c r="S2" s="46" t="s">
        <v>41</v>
      </c>
      <c r="T2" s="46" t="s">
        <v>43</v>
      </c>
      <c r="U2" s="46" t="s">
        <v>45</v>
      </c>
      <c r="V2" s="46" t="s">
        <v>47</v>
      </c>
      <c r="W2" s="46" t="s">
        <v>49</v>
      </c>
      <c r="X2" s="46" t="s">
        <v>51</v>
      </c>
      <c r="Y2" s="46" t="s">
        <v>53</v>
      </c>
      <c r="Z2" s="46" t="s">
        <v>55</v>
      </c>
      <c r="AA2" s="46" t="s">
        <v>57</v>
      </c>
      <c r="AB2" s="46" t="s">
        <v>59</v>
      </c>
      <c r="AC2" s="46" t="s">
        <v>63</v>
      </c>
      <c r="AD2" s="46" t="s">
        <v>65</v>
      </c>
      <c r="AE2" s="46" t="s">
        <v>67</v>
      </c>
      <c r="AF2" s="46" t="s">
        <v>69</v>
      </c>
      <c r="AG2" s="46" t="s">
        <v>71</v>
      </c>
      <c r="AH2" s="46" t="s">
        <v>73</v>
      </c>
      <c r="AI2" s="46" t="s">
        <v>75</v>
      </c>
      <c r="AJ2" s="52" t="s">
        <v>77</v>
      </c>
      <c r="AK2" s="52" t="s">
        <v>79</v>
      </c>
      <c r="AL2" s="52" t="s">
        <v>81</v>
      </c>
      <c r="AM2" s="52" t="s">
        <v>83</v>
      </c>
      <c r="AN2" s="52" t="s">
        <v>85</v>
      </c>
      <c r="AO2" s="52" t="s">
        <v>87</v>
      </c>
      <c r="AP2" s="52" t="s">
        <v>89</v>
      </c>
      <c r="AQ2" s="52" t="s">
        <v>91</v>
      </c>
      <c r="AR2" s="52" t="s">
        <v>93</v>
      </c>
      <c r="AS2" s="52" t="s">
        <v>95</v>
      </c>
      <c r="AT2" s="52" t="s">
        <v>97</v>
      </c>
      <c r="AU2" s="52" t="s">
        <v>99</v>
      </c>
      <c r="AV2" s="52" t="s">
        <v>101</v>
      </c>
      <c r="AW2" s="52" t="s">
        <v>103</v>
      </c>
      <c r="AX2" s="52" t="s">
        <v>105</v>
      </c>
      <c r="AY2" s="52" t="s">
        <v>107</v>
      </c>
      <c r="AZ2" s="52" t="s">
        <v>109</v>
      </c>
      <c r="BA2" s="52" t="s">
        <v>111</v>
      </c>
      <c r="BB2" s="52" t="s">
        <v>113</v>
      </c>
      <c r="BC2" s="52" t="s">
        <v>115</v>
      </c>
      <c r="BD2" s="52" t="s">
        <v>117</v>
      </c>
      <c r="BE2" s="52" t="s">
        <v>119</v>
      </c>
      <c r="BF2" s="52" t="s">
        <v>121</v>
      </c>
      <c r="BG2" s="52" t="s">
        <v>123</v>
      </c>
      <c r="BH2" s="52" t="s">
        <v>125</v>
      </c>
      <c r="BI2" s="49">
        <v>4113</v>
      </c>
      <c r="BJ2" s="49">
        <v>4133</v>
      </c>
      <c r="BK2" s="49">
        <v>4137</v>
      </c>
      <c r="BL2" s="49">
        <v>4162</v>
      </c>
      <c r="BM2" s="49">
        <v>4232</v>
      </c>
      <c r="BN2" s="49">
        <v>4205</v>
      </c>
      <c r="BO2" s="49">
        <v>4250</v>
      </c>
      <c r="BP2" s="49">
        <v>4448</v>
      </c>
      <c r="BQ2" s="49">
        <v>4467</v>
      </c>
      <c r="BR2" s="49">
        <v>4478</v>
      </c>
      <c r="BS2" s="49">
        <v>4483</v>
      </c>
      <c r="BT2" s="49">
        <v>4486</v>
      </c>
      <c r="BU2" s="49">
        <v>4519</v>
      </c>
      <c r="BV2" s="49">
        <v>4544</v>
      </c>
      <c r="BW2" s="49">
        <v>4545</v>
      </c>
      <c r="BX2" s="49">
        <v>4584</v>
      </c>
      <c r="BY2" s="49">
        <v>4637</v>
      </c>
      <c r="BZ2" s="49">
        <v>4742</v>
      </c>
      <c r="CA2" s="49">
        <v>4287</v>
      </c>
      <c r="CB2" s="49">
        <v>4400</v>
      </c>
      <c r="CC2" s="49">
        <v>4481</v>
      </c>
      <c r="CD2" s="49">
        <v>4572</v>
      </c>
      <c r="CE2" s="49">
        <v>4728</v>
      </c>
      <c r="CF2" s="49">
        <v>4738</v>
      </c>
      <c r="CG2" s="4">
        <v>4778</v>
      </c>
      <c r="CH2" s="4">
        <v>4811</v>
      </c>
      <c r="CI2" s="4">
        <v>4744</v>
      </c>
      <c r="CJ2" s="4">
        <v>4515</v>
      </c>
    </row>
    <row r="3" spans="1:88" x14ac:dyDescent="0.25">
      <c r="A3" s="55" t="s">
        <v>2</v>
      </c>
      <c r="B3" s="46">
        <v>19.59</v>
      </c>
      <c r="C3" s="46">
        <v>22.67</v>
      </c>
      <c r="D3" s="46">
        <v>19.239999999999998</v>
      </c>
      <c r="E3" s="46">
        <v>16.36</v>
      </c>
      <c r="F3" s="46">
        <v>22.1</v>
      </c>
      <c r="G3" s="46">
        <v>20.59</v>
      </c>
      <c r="H3" s="46">
        <v>22.89</v>
      </c>
      <c r="I3" s="46">
        <v>19.309999999999999</v>
      </c>
      <c r="J3" s="46">
        <v>22.02</v>
      </c>
      <c r="K3" s="46">
        <v>21.19</v>
      </c>
      <c r="L3" s="46">
        <v>19.95</v>
      </c>
      <c r="M3" s="46">
        <v>18.059999999999999</v>
      </c>
      <c r="N3" s="46">
        <v>17.899999999999999</v>
      </c>
      <c r="O3" s="46">
        <v>19.79</v>
      </c>
      <c r="P3" s="46">
        <v>19.82</v>
      </c>
      <c r="Q3" s="46">
        <v>16.82</v>
      </c>
      <c r="R3" s="46">
        <v>17.28</v>
      </c>
      <c r="S3" s="46">
        <v>19.87</v>
      </c>
      <c r="T3" s="46">
        <v>21.88</v>
      </c>
      <c r="U3" s="46">
        <v>20.58</v>
      </c>
      <c r="V3" s="46">
        <v>22.28</v>
      </c>
      <c r="W3" s="46">
        <v>20.11</v>
      </c>
      <c r="X3" s="46">
        <v>18.739999999999998</v>
      </c>
      <c r="Y3" s="46">
        <v>21.36</v>
      </c>
      <c r="Z3" s="46">
        <v>20.34</v>
      </c>
      <c r="AA3" s="46">
        <v>19.11</v>
      </c>
      <c r="AB3" s="46">
        <v>18.62</v>
      </c>
      <c r="AC3" s="46">
        <v>20.010000000000002</v>
      </c>
      <c r="AD3" s="46">
        <v>19.54</v>
      </c>
      <c r="AE3" s="46">
        <v>19.239999999999998</v>
      </c>
      <c r="AF3" s="46">
        <v>23.11</v>
      </c>
      <c r="AG3" s="46">
        <v>19.82</v>
      </c>
      <c r="AH3" s="46">
        <v>19.510000000000002</v>
      </c>
      <c r="AI3" s="46">
        <v>19.27</v>
      </c>
      <c r="AJ3" s="53">
        <v>19.559999999999999</v>
      </c>
      <c r="AK3" s="52">
        <v>21.94</v>
      </c>
      <c r="AL3" s="52">
        <v>20.47</v>
      </c>
      <c r="AM3" s="52">
        <v>20.09</v>
      </c>
      <c r="AN3" s="52">
        <v>19.39</v>
      </c>
      <c r="AO3" s="52">
        <v>19.920000000000002</v>
      </c>
      <c r="AP3" s="52">
        <v>21.69</v>
      </c>
      <c r="AQ3" s="52">
        <v>19.010000000000002</v>
      </c>
      <c r="AR3" s="52">
        <v>21.27</v>
      </c>
      <c r="AS3" s="52">
        <v>20.71</v>
      </c>
      <c r="AT3" s="52">
        <v>17.989999999999998</v>
      </c>
      <c r="AU3" s="52">
        <v>19.54</v>
      </c>
      <c r="AV3" s="52">
        <v>19.53</v>
      </c>
      <c r="AW3" s="52">
        <v>19.72</v>
      </c>
      <c r="AX3" s="52">
        <v>20.2</v>
      </c>
      <c r="AY3" s="52">
        <v>18.13</v>
      </c>
      <c r="AZ3" s="52">
        <v>19.7</v>
      </c>
      <c r="BA3" s="52">
        <v>21.32</v>
      </c>
      <c r="BB3" s="52">
        <v>19.100000000000001</v>
      </c>
      <c r="BC3" s="52">
        <v>19.399999999999999</v>
      </c>
      <c r="BD3" s="52">
        <v>20.059999999999999</v>
      </c>
      <c r="BE3" s="52">
        <v>19.98</v>
      </c>
      <c r="BF3" s="52">
        <v>18.96</v>
      </c>
      <c r="BG3" s="52">
        <v>19.399999999999999</v>
      </c>
      <c r="BH3" s="52">
        <v>19.14</v>
      </c>
      <c r="BI3" s="49">
        <v>19.829999999999998</v>
      </c>
      <c r="BJ3" s="49">
        <v>20.36</v>
      </c>
      <c r="BK3" s="49">
        <v>20.77</v>
      </c>
      <c r="BL3" s="49">
        <v>21.22</v>
      </c>
      <c r="BM3" s="49">
        <v>18.68</v>
      </c>
      <c r="BN3" s="49">
        <v>17.88</v>
      </c>
      <c r="BO3" s="49">
        <v>23.12</v>
      </c>
      <c r="BP3" s="49">
        <v>19.38</v>
      </c>
      <c r="BQ3" s="51">
        <v>20.8</v>
      </c>
      <c r="BR3" s="49">
        <v>19.04</v>
      </c>
      <c r="BS3" s="49">
        <v>17.5</v>
      </c>
      <c r="BT3" s="49">
        <v>19.52</v>
      </c>
      <c r="BU3" s="49">
        <v>18.7</v>
      </c>
      <c r="BV3" s="49">
        <v>20.59</v>
      </c>
      <c r="BW3" s="49">
        <v>17.309999999999999</v>
      </c>
      <c r="BX3" s="49">
        <v>18.8</v>
      </c>
      <c r="BY3" s="49">
        <v>17.34</v>
      </c>
      <c r="BZ3" s="49">
        <v>18.7</v>
      </c>
      <c r="CA3" s="49">
        <v>19.39</v>
      </c>
      <c r="CB3" s="49">
        <v>19.350000000000001</v>
      </c>
      <c r="CC3" s="49">
        <v>18.28</v>
      </c>
      <c r="CD3" s="49">
        <v>18.03</v>
      </c>
      <c r="CE3" s="49">
        <v>18.239999999999998</v>
      </c>
      <c r="CF3" s="49">
        <v>18.100000000000001</v>
      </c>
      <c r="CG3" s="4">
        <v>18.48</v>
      </c>
      <c r="CH3" s="4">
        <v>18.989999999999998</v>
      </c>
      <c r="CI3" s="4">
        <v>16.84</v>
      </c>
      <c r="CJ3" s="4">
        <v>17.260000000000002</v>
      </c>
    </row>
    <row r="4" spans="1:88" x14ac:dyDescent="0.25">
      <c r="A4" s="55" t="s">
        <v>3</v>
      </c>
      <c r="B4" s="46">
        <v>23.84</v>
      </c>
      <c r="C4" s="48">
        <v>30.06</v>
      </c>
      <c r="D4" s="46">
        <v>23.25</v>
      </c>
      <c r="E4" s="46">
        <v>21.7</v>
      </c>
      <c r="F4" s="46">
        <v>29.72</v>
      </c>
      <c r="G4" s="46">
        <v>25.24</v>
      </c>
      <c r="H4" s="48">
        <v>33.909999999999997</v>
      </c>
      <c r="I4" s="46">
        <v>24.21</v>
      </c>
      <c r="J4" s="46">
        <v>25.7</v>
      </c>
      <c r="K4" s="46">
        <v>34.26</v>
      </c>
      <c r="L4" s="46">
        <v>23.84</v>
      </c>
      <c r="M4" s="46">
        <v>23.12</v>
      </c>
      <c r="N4" s="46">
        <v>22.54</v>
      </c>
      <c r="O4" s="46">
        <v>25.28</v>
      </c>
      <c r="P4" s="46">
        <v>25.6</v>
      </c>
      <c r="Q4" s="46">
        <v>21.65</v>
      </c>
      <c r="R4" s="46">
        <v>21.94</v>
      </c>
      <c r="S4" s="46">
        <v>24.9</v>
      </c>
      <c r="T4" s="46">
        <v>27.09</v>
      </c>
      <c r="U4" s="46">
        <v>26.15</v>
      </c>
      <c r="V4" s="46">
        <v>29.86</v>
      </c>
      <c r="W4" s="46">
        <v>28.08</v>
      </c>
      <c r="X4" s="46">
        <v>22.14</v>
      </c>
      <c r="Y4" s="46">
        <v>25.92</v>
      </c>
      <c r="Z4" s="46">
        <v>23.09</v>
      </c>
      <c r="AA4" s="46">
        <v>23.97</v>
      </c>
      <c r="AB4" s="46">
        <v>19.45</v>
      </c>
      <c r="AC4" s="46">
        <v>25</v>
      </c>
      <c r="AD4" s="46">
        <v>22.66</v>
      </c>
      <c r="AE4" s="46">
        <v>21.94</v>
      </c>
      <c r="AF4" s="46">
        <v>30.63</v>
      </c>
      <c r="AG4" s="46">
        <v>25.05</v>
      </c>
      <c r="AH4" s="46">
        <v>22.94</v>
      </c>
      <c r="AI4" s="46">
        <v>23.1</v>
      </c>
      <c r="AJ4" s="53">
        <v>24.2</v>
      </c>
      <c r="AK4" s="52">
        <v>26.64</v>
      </c>
      <c r="AL4" s="52">
        <v>24.17</v>
      </c>
      <c r="AM4" s="52">
        <v>22.35</v>
      </c>
      <c r="AN4" s="52">
        <v>24.1</v>
      </c>
      <c r="AO4" s="52">
        <v>22.26</v>
      </c>
      <c r="AP4" s="52">
        <v>23.58</v>
      </c>
      <c r="AQ4" s="52">
        <v>21.61</v>
      </c>
      <c r="AR4" s="52">
        <v>22.32</v>
      </c>
      <c r="AS4" s="52">
        <v>22.83</v>
      </c>
      <c r="AT4" s="52">
        <v>22.99</v>
      </c>
      <c r="AU4" s="52">
        <v>23.84</v>
      </c>
      <c r="AV4" s="52">
        <v>22.77</v>
      </c>
      <c r="AW4" s="52">
        <v>26.5</v>
      </c>
      <c r="AX4" s="52">
        <v>24.09</v>
      </c>
      <c r="AY4" s="52">
        <v>21.99</v>
      </c>
      <c r="AZ4" s="52">
        <v>23</v>
      </c>
      <c r="BA4" s="52">
        <v>23.89</v>
      </c>
      <c r="BB4" s="52">
        <v>20.059999999999999</v>
      </c>
      <c r="BC4" s="52">
        <v>21.95</v>
      </c>
      <c r="BD4" s="52">
        <v>24.55</v>
      </c>
      <c r="BE4" s="52">
        <v>24.36</v>
      </c>
      <c r="BF4" s="52">
        <v>21.48</v>
      </c>
      <c r="BG4" s="52">
        <v>21.87</v>
      </c>
      <c r="BH4" s="52">
        <v>22.79</v>
      </c>
      <c r="BI4" s="49">
        <v>23.37</v>
      </c>
      <c r="BJ4" s="49">
        <v>22.01</v>
      </c>
      <c r="BK4" s="49">
        <v>28.07</v>
      </c>
      <c r="BL4" s="49">
        <v>24.27</v>
      </c>
      <c r="BM4" s="49">
        <v>24.06</v>
      </c>
      <c r="BN4" s="49">
        <v>22.24</v>
      </c>
      <c r="BO4" s="49">
        <v>30.22</v>
      </c>
      <c r="BP4" s="49">
        <v>25.14</v>
      </c>
      <c r="BQ4" s="49">
        <v>25.22</v>
      </c>
      <c r="BR4" s="49">
        <v>27.8</v>
      </c>
      <c r="BS4" s="49">
        <v>22.04</v>
      </c>
      <c r="BT4" s="49">
        <v>23.68</v>
      </c>
      <c r="BU4" s="49">
        <v>24.09</v>
      </c>
      <c r="BV4" s="49">
        <v>26.42</v>
      </c>
      <c r="BW4" s="49">
        <v>21.21</v>
      </c>
      <c r="BX4" s="49">
        <v>22.73</v>
      </c>
      <c r="BY4" s="49">
        <v>20.65</v>
      </c>
      <c r="BZ4" s="49">
        <v>22.52</v>
      </c>
      <c r="CA4" s="49">
        <v>24.9</v>
      </c>
      <c r="CB4" s="49">
        <v>24.11</v>
      </c>
      <c r="CC4" s="49">
        <v>23.71</v>
      </c>
      <c r="CD4" s="49">
        <v>22.84</v>
      </c>
      <c r="CE4" s="49">
        <v>22.09</v>
      </c>
      <c r="CF4" s="49">
        <v>23.61</v>
      </c>
      <c r="CG4" s="4">
        <v>24.52</v>
      </c>
      <c r="CH4" s="4">
        <v>25.11</v>
      </c>
      <c r="CI4" s="4">
        <v>22.23</v>
      </c>
      <c r="CJ4" s="4">
        <v>24.5</v>
      </c>
    </row>
    <row r="5" spans="1:88" x14ac:dyDescent="0.25">
      <c r="A5" s="55" t="s">
        <v>349</v>
      </c>
      <c r="B5" s="46">
        <v>26.75</v>
      </c>
      <c r="C5" s="46">
        <v>26.99</v>
      </c>
      <c r="D5" s="46">
        <v>26.67</v>
      </c>
      <c r="E5" s="46">
        <v>21.29</v>
      </c>
      <c r="F5" s="46">
        <v>31.49</v>
      </c>
      <c r="G5" s="46">
        <v>25.82</v>
      </c>
      <c r="H5" s="46">
        <v>29.55</v>
      </c>
      <c r="I5" s="46">
        <v>25.93</v>
      </c>
      <c r="J5" s="46">
        <v>27.04</v>
      </c>
      <c r="K5" s="46">
        <v>33.26</v>
      </c>
      <c r="L5" s="46">
        <v>23.97</v>
      </c>
      <c r="M5" s="46">
        <v>24.42</v>
      </c>
      <c r="N5" s="46">
        <v>24.96</v>
      </c>
      <c r="O5" s="46">
        <v>28.24</v>
      </c>
      <c r="P5" s="46">
        <v>26.14</v>
      </c>
      <c r="Q5" s="46">
        <v>25.12</v>
      </c>
      <c r="R5" s="46">
        <v>25.69</v>
      </c>
      <c r="S5" s="46">
        <v>29.25</v>
      </c>
      <c r="T5" s="46">
        <v>31.87</v>
      </c>
      <c r="U5" s="46">
        <v>25.74</v>
      </c>
      <c r="V5" s="46">
        <v>31.04</v>
      </c>
      <c r="W5" s="46">
        <v>30.88</v>
      </c>
      <c r="X5" s="46">
        <v>24.36</v>
      </c>
      <c r="Y5" s="48">
        <v>29.85</v>
      </c>
      <c r="Z5" s="46">
        <v>27.61</v>
      </c>
      <c r="AA5" s="46">
        <v>26.46</v>
      </c>
      <c r="AB5" s="46">
        <v>26.58</v>
      </c>
      <c r="AC5" s="46">
        <v>26.87</v>
      </c>
      <c r="AD5" s="46">
        <v>24.89</v>
      </c>
      <c r="AE5" s="46">
        <v>25.77</v>
      </c>
      <c r="AF5" s="46">
        <v>30.11</v>
      </c>
      <c r="AG5" s="46">
        <v>27.81</v>
      </c>
      <c r="AH5" s="46">
        <v>25.9</v>
      </c>
      <c r="AI5" s="46">
        <v>26.89</v>
      </c>
      <c r="AJ5" s="52">
        <v>27.16</v>
      </c>
      <c r="AK5" s="52">
        <v>27.74</v>
      </c>
      <c r="AL5" s="52">
        <v>26.29</v>
      </c>
      <c r="AM5" s="52">
        <v>25.24</v>
      </c>
      <c r="AN5" s="52">
        <v>24.9</v>
      </c>
      <c r="AO5" s="52">
        <v>26.88</v>
      </c>
      <c r="AP5" s="52">
        <v>28.57</v>
      </c>
      <c r="AQ5" s="52">
        <v>24.33</v>
      </c>
      <c r="AR5" s="52">
        <v>25.17</v>
      </c>
      <c r="AS5" s="52">
        <v>25.61</v>
      </c>
      <c r="AT5" s="52">
        <v>25.55</v>
      </c>
      <c r="AU5" s="52">
        <v>25.39</v>
      </c>
      <c r="AV5" s="52">
        <v>25.06</v>
      </c>
      <c r="AW5" s="52">
        <v>26.37</v>
      </c>
      <c r="AX5" s="52">
        <v>30.29</v>
      </c>
      <c r="AY5" s="52">
        <v>25.49</v>
      </c>
      <c r="AZ5" s="52">
        <v>26.94</v>
      </c>
      <c r="BA5" s="52">
        <v>24.07</v>
      </c>
      <c r="BB5" s="52">
        <v>25.26</v>
      </c>
      <c r="BC5" s="52">
        <v>23.3</v>
      </c>
      <c r="BD5" s="52">
        <v>25.79</v>
      </c>
      <c r="BE5" s="52">
        <v>25.74</v>
      </c>
      <c r="BF5" s="52">
        <v>25.51</v>
      </c>
      <c r="BG5" s="52">
        <v>25.82</v>
      </c>
      <c r="BH5" s="52">
        <v>25.59</v>
      </c>
      <c r="BI5" s="49">
        <v>26.2</v>
      </c>
      <c r="BJ5" s="49">
        <v>27.51</v>
      </c>
      <c r="BK5" s="49">
        <v>27.93</v>
      </c>
      <c r="BL5" s="49">
        <v>26.5</v>
      </c>
      <c r="BM5" s="49">
        <v>24.99</v>
      </c>
      <c r="BN5" s="49">
        <v>24.47</v>
      </c>
      <c r="BO5" s="49">
        <v>29.05</v>
      </c>
      <c r="BP5" s="49">
        <v>25.89</v>
      </c>
      <c r="BQ5" s="49">
        <v>26.92</v>
      </c>
      <c r="BR5" s="49">
        <v>26.72</v>
      </c>
      <c r="BS5" s="49">
        <v>25.11</v>
      </c>
      <c r="BT5" s="49">
        <v>26.64</v>
      </c>
      <c r="BU5" s="49">
        <v>26.16</v>
      </c>
      <c r="BV5" s="49">
        <v>24.49</v>
      </c>
      <c r="BW5" s="49">
        <v>25.14</v>
      </c>
      <c r="BX5" s="49">
        <v>25.44</v>
      </c>
      <c r="BY5" s="49">
        <v>24.53</v>
      </c>
      <c r="BZ5" s="49">
        <v>26.53</v>
      </c>
      <c r="CA5" s="49">
        <v>24.87</v>
      </c>
      <c r="CB5" s="49">
        <v>25.8</v>
      </c>
      <c r="CC5" s="49">
        <v>25.39</v>
      </c>
      <c r="CD5" s="49">
        <v>26.66</v>
      </c>
      <c r="CE5" s="49">
        <v>25.69</v>
      </c>
      <c r="CF5" s="49">
        <v>24.92</v>
      </c>
      <c r="CG5" s="4">
        <v>25.3</v>
      </c>
      <c r="CH5" s="4">
        <v>23.5</v>
      </c>
      <c r="CI5" s="4">
        <v>24.05</v>
      </c>
      <c r="CJ5" s="4">
        <v>23.72</v>
      </c>
    </row>
    <row r="6" spans="1:88" x14ac:dyDescent="0.25">
      <c r="A6" s="55" t="s">
        <v>5</v>
      </c>
      <c r="B6" s="46">
        <v>19.78</v>
      </c>
      <c r="C6" s="46">
        <v>22.02</v>
      </c>
      <c r="D6" s="46">
        <v>19.09</v>
      </c>
      <c r="E6" s="46">
        <v>17.43</v>
      </c>
      <c r="F6" s="46">
        <v>21.01</v>
      </c>
      <c r="G6" s="46">
        <v>18.97</v>
      </c>
      <c r="H6" s="46">
        <v>22.24</v>
      </c>
      <c r="I6" s="46">
        <v>19.53</v>
      </c>
      <c r="J6" s="46">
        <v>20.29</v>
      </c>
      <c r="K6" s="46">
        <v>22.71</v>
      </c>
      <c r="L6" s="46">
        <v>19.739999999999998</v>
      </c>
      <c r="M6" s="46">
        <v>18.77</v>
      </c>
      <c r="N6" s="46">
        <v>18.440000000000001</v>
      </c>
      <c r="O6" s="46">
        <v>19.77</v>
      </c>
      <c r="P6" s="46">
        <v>19.93</v>
      </c>
      <c r="Q6" s="46">
        <v>17.61</v>
      </c>
      <c r="R6" s="46">
        <v>17.489999999999998</v>
      </c>
      <c r="S6" s="46">
        <v>18.989999999999998</v>
      </c>
      <c r="T6" s="46">
        <v>19.260000000000002</v>
      </c>
      <c r="U6" s="46">
        <v>19.04</v>
      </c>
      <c r="V6" s="46">
        <v>20.93</v>
      </c>
      <c r="W6" s="46">
        <v>18.5</v>
      </c>
      <c r="X6" s="46">
        <v>18.27</v>
      </c>
      <c r="Y6" s="46">
        <v>19.239999999999998</v>
      </c>
      <c r="Z6" s="46">
        <v>18.93</v>
      </c>
      <c r="AA6" s="46">
        <v>17.690000000000001</v>
      </c>
      <c r="AB6" s="46">
        <v>18.059999999999999</v>
      </c>
      <c r="AC6" s="46">
        <v>18.87</v>
      </c>
      <c r="AD6" s="46">
        <v>18.43</v>
      </c>
      <c r="AE6" s="46">
        <v>18.739999999999998</v>
      </c>
      <c r="AF6" s="46">
        <v>21.9</v>
      </c>
      <c r="AG6" s="46">
        <v>19.63</v>
      </c>
      <c r="AH6" s="46">
        <v>18.72</v>
      </c>
      <c r="AI6" s="46">
        <v>18.690000000000001</v>
      </c>
      <c r="AJ6" s="52">
        <v>17.079999999999998</v>
      </c>
      <c r="AK6" s="52">
        <v>20.83</v>
      </c>
      <c r="AL6" s="52">
        <v>19.309999999999999</v>
      </c>
      <c r="AM6" s="52">
        <v>18.53</v>
      </c>
      <c r="AN6" s="52">
        <v>18.21</v>
      </c>
      <c r="AO6" s="52">
        <v>18.989999999999998</v>
      </c>
      <c r="AP6" s="52">
        <v>20.84</v>
      </c>
      <c r="AQ6" s="52">
        <v>17.98</v>
      </c>
      <c r="AR6" s="52">
        <v>19.18</v>
      </c>
      <c r="AS6" s="52">
        <v>19.559999999999999</v>
      </c>
      <c r="AT6" s="52">
        <v>17.399999999999999</v>
      </c>
      <c r="AU6" s="52">
        <v>17.760000000000002</v>
      </c>
      <c r="AV6" s="52">
        <v>18.399999999999999</v>
      </c>
      <c r="AW6" s="52">
        <v>18.489999999999998</v>
      </c>
      <c r="AX6" s="52">
        <v>19.36</v>
      </c>
      <c r="AY6" s="52">
        <v>18.03</v>
      </c>
      <c r="AZ6" s="52">
        <v>18.510000000000002</v>
      </c>
      <c r="BA6" s="52">
        <v>18.940000000000001</v>
      </c>
      <c r="BB6" s="52">
        <v>18.11</v>
      </c>
      <c r="BC6" s="52">
        <v>18.829999999999998</v>
      </c>
      <c r="BD6" s="52">
        <v>18.690000000000001</v>
      </c>
      <c r="BE6" s="52">
        <v>20.05</v>
      </c>
      <c r="BF6" s="52">
        <v>17.82</v>
      </c>
      <c r="BG6" s="52">
        <v>18.03</v>
      </c>
      <c r="BH6" s="52">
        <v>18.72</v>
      </c>
      <c r="BI6" s="49">
        <v>19.309999999999999</v>
      </c>
      <c r="BJ6" s="49">
        <v>20.28</v>
      </c>
      <c r="BK6" s="49">
        <v>19.66</v>
      </c>
      <c r="BL6" s="49">
        <v>20.46</v>
      </c>
      <c r="BM6" s="49">
        <v>18.059999999999999</v>
      </c>
      <c r="BN6" s="49">
        <v>17.79</v>
      </c>
      <c r="BO6" s="49">
        <v>22.05</v>
      </c>
      <c r="BP6" s="49">
        <v>19.18</v>
      </c>
      <c r="BQ6" s="49">
        <v>21.59</v>
      </c>
      <c r="BR6" s="49">
        <v>18.02</v>
      </c>
      <c r="BS6" s="49">
        <v>17.170000000000002</v>
      </c>
      <c r="BT6" s="49">
        <v>18.739999999999998</v>
      </c>
      <c r="BU6" s="49">
        <v>18.010000000000002</v>
      </c>
      <c r="BV6" s="49">
        <v>20.67</v>
      </c>
      <c r="BW6" s="49">
        <v>16.96</v>
      </c>
      <c r="BX6" s="49">
        <v>17.82</v>
      </c>
      <c r="BY6" s="49">
        <v>17.440000000000001</v>
      </c>
      <c r="BZ6" s="49">
        <v>18.63</v>
      </c>
      <c r="CA6" s="49">
        <v>18.329999999999998</v>
      </c>
      <c r="CB6" s="49">
        <v>18.899999999999999</v>
      </c>
      <c r="CC6" s="49">
        <v>18.09</v>
      </c>
      <c r="CD6" s="49">
        <v>18.38</v>
      </c>
      <c r="CE6" s="49">
        <v>18.600000000000001</v>
      </c>
      <c r="CF6" s="49">
        <v>18.579999999999998</v>
      </c>
      <c r="CG6" s="4">
        <v>17.43</v>
      </c>
      <c r="CH6" s="4">
        <v>19.3</v>
      </c>
      <c r="CI6" s="4">
        <v>17.29</v>
      </c>
      <c r="CJ6" s="4">
        <v>17.809999999999999</v>
      </c>
    </row>
    <row r="7" spans="1:88" x14ac:dyDescent="0.25">
      <c r="A7" s="55" t="s">
        <v>6</v>
      </c>
      <c r="B7" s="46">
        <v>23.31</v>
      </c>
      <c r="C7" s="46">
        <v>24.57</v>
      </c>
      <c r="D7" s="46">
        <v>22.78</v>
      </c>
      <c r="E7" s="46">
        <v>21.07</v>
      </c>
      <c r="F7" s="46">
        <v>25.33</v>
      </c>
      <c r="G7" s="46">
        <v>23.28</v>
      </c>
      <c r="H7" s="46">
        <v>25.78</v>
      </c>
      <c r="I7" s="46">
        <v>22.55</v>
      </c>
      <c r="J7" s="46">
        <v>25</v>
      </c>
      <c r="K7" s="46">
        <v>28.21</v>
      </c>
      <c r="L7" s="46">
        <v>25.54</v>
      </c>
      <c r="M7" s="46">
        <v>23.29</v>
      </c>
      <c r="N7" s="46">
        <v>21.42</v>
      </c>
      <c r="O7" s="46">
        <v>23.91</v>
      </c>
      <c r="P7" s="46">
        <v>23.61</v>
      </c>
      <c r="Q7" s="46">
        <v>21.39</v>
      </c>
      <c r="R7" s="46">
        <v>21.38</v>
      </c>
      <c r="S7" s="46">
        <v>24.18</v>
      </c>
      <c r="T7" s="46">
        <v>29.71</v>
      </c>
      <c r="U7" s="46">
        <v>22.98</v>
      </c>
      <c r="V7" s="46">
        <v>27.85</v>
      </c>
      <c r="W7" s="47">
        <v>23.37</v>
      </c>
      <c r="X7" s="46">
        <v>21.57</v>
      </c>
      <c r="Y7" s="46">
        <v>23.23</v>
      </c>
      <c r="Z7" s="46">
        <v>23.06</v>
      </c>
      <c r="AA7" s="46">
        <v>21.2</v>
      </c>
      <c r="AB7" s="46">
        <v>22.92</v>
      </c>
      <c r="AC7" s="46">
        <v>23.79</v>
      </c>
      <c r="AD7" s="46">
        <v>21.58</v>
      </c>
      <c r="AE7" s="46">
        <v>22.57</v>
      </c>
      <c r="AF7" s="46">
        <v>29.05</v>
      </c>
      <c r="AG7" s="46">
        <v>23.64</v>
      </c>
      <c r="AH7" s="46">
        <v>23.25</v>
      </c>
      <c r="AI7" s="46">
        <v>22.86</v>
      </c>
      <c r="AJ7" s="52">
        <v>23.13</v>
      </c>
      <c r="AK7" s="52">
        <v>24.8</v>
      </c>
      <c r="AL7" s="52">
        <v>24.11</v>
      </c>
      <c r="AM7" s="52">
        <v>23.13</v>
      </c>
      <c r="AN7" s="52">
        <v>22.61</v>
      </c>
      <c r="AO7" s="52">
        <v>23.82</v>
      </c>
      <c r="AP7" s="52">
        <v>24</v>
      </c>
      <c r="AQ7" s="52">
        <v>22.14</v>
      </c>
      <c r="AR7" s="52">
        <v>21.94</v>
      </c>
      <c r="AS7" s="52">
        <v>21.73</v>
      </c>
      <c r="AT7" s="52">
        <v>21.25</v>
      </c>
      <c r="AU7" s="52">
        <v>23.07</v>
      </c>
      <c r="AV7" s="52">
        <v>22.41</v>
      </c>
      <c r="AW7" s="52">
        <v>23.64</v>
      </c>
      <c r="AX7" s="52">
        <v>24.8</v>
      </c>
      <c r="AY7" s="52">
        <v>21.04</v>
      </c>
      <c r="AZ7" s="52">
        <v>22.64</v>
      </c>
      <c r="BA7" s="52">
        <v>23.61</v>
      </c>
      <c r="BB7" s="52">
        <v>22.15</v>
      </c>
      <c r="BC7" s="52">
        <v>21.83</v>
      </c>
      <c r="BD7" s="52">
        <v>22.73</v>
      </c>
      <c r="BE7" s="52">
        <v>21.29</v>
      </c>
      <c r="BF7" s="52">
        <v>22.32</v>
      </c>
      <c r="BG7" s="52">
        <v>23.62</v>
      </c>
      <c r="BH7" s="52">
        <v>21.69</v>
      </c>
      <c r="BI7" s="49">
        <v>22.57</v>
      </c>
      <c r="BJ7" s="49">
        <v>24.24</v>
      </c>
      <c r="BK7" s="49">
        <v>23.83</v>
      </c>
      <c r="BL7" s="49">
        <v>21.62</v>
      </c>
      <c r="BM7" s="49">
        <v>22.09</v>
      </c>
      <c r="BN7" s="49">
        <v>21.63</v>
      </c>
      <c r="BO7" s="49">
        <v>28.82</v>
      </c>
      <c r="BP7" s="49">
        <v>22.52</v>
      </c>
      <c r="BQ7" s="49">
        <v>25.34</v>
      </c>
      <c r="BR7" s="49">
        <v>23.33</v>
      </c>
      <c r="BS7" s="49">
        <v>20.99</v>
      </c>
      <c r="BT7" s="49">
        <v>23.27</v>
      </c>
      <c r="BU7" s="49">
        <v>22.16</v>
      </c>
      <c r="BV7" s="49">
        <v>25.63</v>
      </c>
      <c r="BW7" s="49">
        <v>20.78</v>
      </c>
      <c r="BX7" s="49">
        <v>23.4</v>
      </c>
      <c r="BY7" s="49">
        <v>21.4</v>
      </c>
      <c r="BZ7" s="49">
        <v>21.77</v>
      </c>
      <c r="CA7" s="49">
        <v>22.57</v>
      </c>
      <c r="CB7" s="49">
        <v>20.94</v>
      </c>
      <c r="CC7" s="49">
        <v>21.27</v>
      </c>
      <c r="CD7" s="49">
        <v>21.76</v>
      </c>
      <c r="CE7" s="49">
        <v>22.35</v>
      </c>
      <c r="CF7" s="49">
        <v>21.45</v>
      </c>
      <c r="CG7" s="4">
        <v>22.2</v>
      </c>
      <c r="CH7" s="4">
        <v>22.39</v>
      </c>
      <c r="CI7" s="4">
        <v>21.22</v>
      </c>
      <c r="CJ7" s="4">
        <v>21.6</v>
      </c>
    </row>
    <row r="8" spans="1:88" x14ac:dyDescent="0.25">
      <c r="A8" s="55" t="s">
        <v>7</v>
      </c>
      <c r="B8" s="46">
        <v>21.53</v>
      </c>
      <c r="C8" s="46">
        <v>23.08</v>
      </c>
      <c r="D8" s="46">
        <v>19.989999999999998</v>
      </c>
      <c r="E8" s="46">
        <v>18.93</v>
      </c>
      <c r="F8" s="46">
        <v>24.52</v>
      </c>
      <c r="G8" s="46">
        <v>21.14</v>
      </c>
      <c r="H8" s="46">
        <v>25.88</v>
      </c>
      <c r="I8" s="46">
        <v>22.05</v>
      </c>
      <c r="J8" s="46">
        <v>20.41</v>
      </c>
      <c r="K8" s="46">
        <v>26.74</v>
      </c>
      <c r="L8" s="46">
        <v>23.02</v>
      </c>
      <c r="M8" s="46">
        <v>20.23</v>
      </c>
      <c r="N8" s="46">
        <v>20.399999999999999</v>
      </c>
      <c r="O8" s="46">
        <v>20.62</v>
      </c>
      <c r="P8" s="46">
        <v>21.37</v>
      </c>
      <c r="Q8" s="46">
        <v>20.059999999999999</v>
      </c>
      <c r="R8" s="46">
        <v>20.11</v>
      </c>
      <c r="S8" s="46">
        <v>23.02</v>
      </c>
      <c r="T8" s="46">
        <v>23.66</v>
      </c>
      <c r="U8" s="46">
        <v>21.35</v>
      </c>
      <c r="V8" s="46">
        <v>23.65</v>
      </c>
      <c r="W8" s="46">
        <v>22.46</v>
      </c>
      <c r="X8" s="46">
        <v>20.32</v>
      </c>
      <c r="Y8" s="46">
        <v>22.61</v>
      </c>
      <c r="Z8" s="46">
        <v>21.57</v>
      </c>
      <c r="AA8" s="46">
        <v>21.01</v>
      </c>
      <c r="AB8" s="46">
        <v>21.79</v>
      </c>
      <c r="AC8" s="46">
        <v>21.42</v>
      </c>
      <c r="AD8" s="46">
        <v>21.89</v>
      </c>
      <c r="AE8" s="46">
        <v>21.45</v>
      </c>
      <c r="AF8" s="46">
        <v>22.83</v>
      </c>
      <c r="AG8" s="46">
        <v>20.87</v>
      </c>
      <c r="AH8" s="46">
        <v>21.33</v>
      </c>
      <c r="AI8" s="46">
        <v>20.97</v>
      </c>
      <c r="AJ8" s="52">
        <v>22.12</v>
      </c>
      <c r="AK8" s="52">
        <v>22.79</v>
      </c>
      <c r="AL8" s="52">
        <v>21.64</v>
      </c>
      <c r="AM8" s="52">
        <v>20.55</v>
      </c>
      <c r="AN8" s="52">
        <v>19.87</v>
      </c>
      <c r="AO8" s="52">
        <v>21.38</v>
      </c>
      <c r="AP8" s="52">
        <v>24.03</v>
      </c>
      <c r="AQ8" s="52">
        <v>20.93</v>
      </c>
      <c r="AR8" s="52">
        <v>21.3</v>
      </c>
      <c r="AS8" s="52">
        <v>21.86</v>
      </c>
      <c r="AT8" s="52">
        <v>20.34</v>
      </c>
      <c r="AU8" s="52">
        <v>21.78</v>
      </c>
      <c r="AV8" s="52">
        <v>21.23</v>
      </c>
      <c r="AW8" s="52">
        <v>20.97</v>
      </c>
      <c r="AX8" s="52">
        <v>22.71</v>
      </c>
      <c r="AY8" s="52">
        <v>20.98</v>
      </c>
      <c r="AZ8" s="52">
        <v>21.4</v>
      </c>
      <c r="BA8" s="52">
        <v>21.68</v>
      </c>
      <c r="BB8" s="52">
        <v>20.170000000000002</v>
      </c>
      <c r="BC8" s="52">
        <v>21.81</v>
      </c>
      <c r="BD8" s="52">
        <v>20.76</v>
      </c>
      <c r="BE8" s="52">
        <v>20.91</v>
      </c>
      <c r="BF8" s="52">
        <v>21.61</v>
      </c>
      <c r="BG8" s="52">
        <v>20.28</v>
      </c>
      <c r="BH8" s="52">
        <v>20.55</v>
      </c>
      <c r="BI8" s="49">
        <v>20.309999999999999</v>
      </c>
      <c r="BJ8" s="49">
        <v>20.63</v>
      </c>
      <c r="BK8" s="49">
        <v>20.77</v>
      </c>
      <c r="BL8" s="49">
        <v>20.77</v>
      </c>
      <c r="BM8" s="49">
        <v>19.87</v>
      </c>
      <c r="BN8" s="49">
        <v>19.57</v>
      </c>
      <c r="BO8" s="49">
        <v>23.07</v>
      </c>
      <c r="BP8" s="49">
        <v>19.2</v>
      </c>
      <c r="BQ8" s="49">
        <v>22.19</v>
      </c>
      <c r="BR8" s="49">
        <v>21.64</v>
      </c>
      <c r="BS8" s="49">
        <v>19.5</v>
      </c>
      <c r="BT8" s="49">
        <v>21.37</v>
      </c>
      <c r="BU8" s="49">
        <v>21.17</v>
      </c>
      <c r="BV8" s="49">
        <v>22.47</v>
      </c>
      <c r="BW8" s="49">
        <v>19.260000000000002</v>
      </c>
      <c r="BX8" s="49">
        <v>21.38</v>
      </c>
      <c r="BY8" s="49">
        <v>20.49</v>
      </c>
      <c r="BZ8" s="49">
        <v>20.86</v>
      </c>
      <c r="CA8" s="49">
        <v>19</v>
      </c>
      <c r="CB8" s="49">
        <v>20.239999999999998</v>
      </c>
      <c r="CC8" s="49">
        <v>20.329999999999998</v>
      </c>
      <c r="CD8" s="49">
        <v>20.65</v>
      </c>
      <c r="CE8" s="49">
        <v>21.12</v>
      </c>
      <c r="CF8" s="49">
        <v>20.329999999999998</v>
      </c>
      <c r="CG8" s="4">
        <v>20.54</v>
      </c>
      <c r="CH8" s="4">
        <v>21.08</v>
      </c>
      <c r="CI8" s="4">
        <v>19.59</v>
      </c>
      <c r="CJ8" s="4">
        <v>20.100000000000001</v>
      </c>
    </row>
    <row r="9" spans="1:88" x14ac:dyDescent="0.25">
      <c r="A9" s="55" t="s">
        <v>8</v>
      </c>
      <c r="B9" s="46">
        <v>20.329999999999998</v>
      </c>
      <c r="C9" s="46">
        <v>22.63</v>
      </c>
      <c r="D9" s="46">
        <v>20.61</v>
      </c>
      <c r="E9" s="46">
        <v>18.920000000000002</v>
      </c>
      <c r="F9" s="46">
        <v>20.100000000000001</v>
      </c>
      <c r="G9" s="46">
        <v>21.23</v>
      </c>
      <c r="H9" s="46">
        <v>22.57</v>
      </c>
      <c r="I9" s="46">
        <v>18.98</v>
      </c>
      <c r="J9" s="46">
        <v>19.41</v>
      </c>
      <c r="K9" s="46">
        <v>23.37</v>
      </c>
      <c r="L9" s="46">
        <v>20.55</v>
      </c>
      <c r="M9" s="46">
        <v>19.72</v>
      </c>
      <c r="N9" s="46">
        <v>19.579999999999998</v>
      </c>
      <c r="O9" s="46">
        <v>20.170000000000002</v>
      </c>
      <c r="P9" s="46">
        <v>19.73</v>
      </c>
      <c r="Q9" s="46">
        <v>19.100000000000001</v>
      </c>
      <c r="R9" s="46">
        <v>19.21</v>
      </c>
      <c r="S9" s="46">
        <v>19.87</v>
      </c>
      <c r="T9" s="46">
        <v>19.95</v>
      </c>
      <c r="U9" s="46">
        <v>19.77</v>
      </c>
      <c r="V9" s="46">
        <v>21.88</v>
      </c>
      <c r="W9" s="46">
        <v>19.96</v>
      </c>
      <c r="X9" s="46">
        <v>19.059999999999999</v>
      </c>
      <c r="Y9" s="46">
        <v>21.22</v>
      </c>
      <c r="Z9" s="46">
        <v>20.329999999999998</v>
      </c>
      <c r="AA9" s="46">
        <v>19.95</v>
      </c>
      <c r="AB9" s="46">
        <v>19.670000000000002</v>
      </c>
      <c r="AC9" s="46">
        <v>20.56</v>
      </c>
      <c r="AD9" s="46">
        <v>19.88</v>
      </c>
      <c r="AE9" s="46">
        <v>20.36</v>
      </c>
      <c r="AF9" s="46">
        <v>22.47</v>
      </c>
      <c r="AG9" s="46">
        <v>20.059999999999999</v>
      </c>
      <c r="AH9" s="46">
        <v>19.68</v>
      </c>
      <c r="AI9" s="46">
        <v>20.059999999999999</v>
      </c>
      <c r="AJ9" s="52">
        <v>19.239999999999998</v>
      </c>
      <c r="AK9" s="52">
        <v>22.41</v>
      </c>
      <c r="AL9" s="52">
        <v>20.14</v>
      </c>
      <c r="AM9" s="52">
        <v>19.63</v>
      </c>
      <c r="AN9" s="52">
        <v>19.010000000000002</v>
      </c>
      <c r="AO9" s="52">
        <v>19.579999999999998</v>
      </c>
      <c r="AP9" s="52">
        <v>21.2</v>
      </c>
      <c r="AQ9" s="52">
        <v>18.68</v>
      </c>
      <c r="AR9" s="52">
        <v>19.68</v>
      </c>
      <c r="AS9" s="52">
        <v>18.75</v>
      </c>
      <c r="AT9" s="52">
        <v>18.84</v>
      </c>
      <c r="AU9" s="52">
        <v>19.829999999999998</v>
      </c>
      <c r="AV9" s="52">
        <v>19.91</v>
      </c>
      <c r="AW9" s="52">
        <v>19.579999999999998</v>
      </c>
      <c r="AX9" s="52">
        <v>19.239999999999998</v>
      </c>
      <c r="AY9" s="52">
        <v>19.29</v>
      </c>
      <c r="AZ9" s="52">
        <v>19.239999999999998</v>
      </c>
      <c r="BA9" s="52">
        <v>20.04</v>
      </c>
      <c r="BB9" s="52">
        <v>18.78</v>
      </c>
      <c r="BC9" s="52">
        <v>18.78</v>
      </c>
      <c r="BD9" s="52">
        <v>19.489999999999998</v>
      </c>
      <c r="BE9" s="52">
        <v>21.06</v>
      </c>
      <c r="BF9" s="52">
        <v>19.260000000000002</v>
      </c>
      <c r="BG9" s="52">
        <v>19.04</v>
      </c>
      <c r="BH9" s="52">
        <v>20.07</v>
      </c>
      <c r="BI9" s="49">
        <v>19.93</v>
      </c>
      <c r="BJ9" s="49">
        <v>19.32</v>
      </c>
      <c r="BK9" s="49">
        <v>20.3</v>
      </c>
      <c r="BL9" s="49">
        <v>20.329999999999998</v>
      </c>
      <c r="BM9" s="49">
        <v>20</v>
      </c>
      <c r="BN9" s="49">
        <v>18.88</v>
      </c>
      <c r="BO9" s="49">
        <v>23.42</v>
      </c>
      <c r="BP9" s="49">
        <v>18.399999999999999</v>
      </c>
      <c r="BQ9" s="49">
        <v>21.68</v>
      </c>
      <c r="BR9" s="49">
        <v>22.06</v>
      </c>
      <c r="BS9" s="49">
        <v>18.98</v>
      </c>
      <c r="BT9" s="49">
        <v>19.86</v>
      </c>
      <c r="BU9" s="49">
        <v>19.87</v>
      </c>
      <c r="BV9" s="49">
        <v>21.39</v>
      </c>
      <c r="BW9" s="49">
        <v>18.98</v>
      </c>
      <c r="BX9" s="49">
        <v>20.04</v>
      </c>
      <c r="BY9" s="49">
        <v>18.37</v>
      </c>
      <c r="BZ9" s="49">
        <v>19.18</v>
      </c>
      <c r="CA9" s="49">
        <v>18.28</v>
      </c>
      <c r="CB9" s="49">
        <v>19.45</v>
      </c>
      <c r="CC9" s="49">
        <v>19.86</v>
      </c>
      <c r="CD9" s="49">
        <v>19.059999999999999</v>
      </c>
      <c r="CE9" s="49">
        <v>18.670000000000002</v>
      </c>
      <c r="CF9" s="49">
        <v>19.96</v>
      </c>
      <c r="CG9" s="4">
        <v>19.61</v>
      </c>
      <c r="CH9" s="4">
        <v>19.72</v>
      </c>
      <c r="CI9" s="4">
        <v>18.93</v>
      </c>
      <c r="CJ9" s="4">
        <v>19.010000000000002</v>
      </c>
    </row>
    <row r="10" spans="1:88" x14ac:dyDescent="0.25">
      <c r="A10" s="56" t="s">
        <v>9</v>
      </c>
      <c r="B10" s="47">
        <v>26.79</v>
      </c>
      <c r="C10" s="47">
        <v>32.97</v>
      </c>
      <c r="D10" s="47">
        <v>25.04</v>
      </c>
      <c r="E10" s="47">
        <v>23.12</v>
      </c>
      <c r="F10" s="47">
        <v>29.09</v>
      </c>
      <c r="G10" s="47">
        <v>28.56</v>
      </c>
      <c r="H10" s="47">
        <v>21.45</v>
      </c>
      <c r="I10" s="47">
        <v>25.69</v>
      </c>
      <c r="J10" s="47">
        <v>23.9</v>
      </c>
      <c r="K10" s="47">
        <v>36</v>
      </c>
      <c r="L10" s="47">
        <v>28.46</v>
      </c>
      <c r="M10" s="47">
        <v>25.34</v>
      </c>
      <c r="N10" s="47">
        <v>23.63</v>
      </c>
      <c r="O10" s="47">
        <v>27.63</v>
      </c>
      <c r="P10" s="47">
        <v>26.04</v>
      </c>
      <c r="Q10" s="47">
        <v>22.2</v>
      </c>
      <c r="R10" s="47">
        <v>24.88</v>
      </c>
      <c r="S10" s="47">
        <v>28.11</v>
      </c>
      <c r="T10" s="47">
        <v>29.05</v>
      </c>
      <c r="U10" s="47">
        <v>26.53</v>
      </c>
      <c r="V10" s="47">
        <v>28.36</v>
      </c>
      <c r="W10" s="47">
        <v>30.07</v>
      </c>
      <c r="X10" s="47">
        <v>25.29</v>
      </c>
      <c r="Y10" s="47">
        <v>29.89</v>
      </c>
      <c r="Z10" s="47">
        <v>28.4</v>
      </c>
      <c r="AA10" s="47">
        <v>26.67</v>
      </c>
      <c r="AB10" s="47">
        <v>27.93</v>
      </c>
      <c r="AC10" s="47">
        <v>27.58</v>
      </c>
      <c r="AD10" s="47">
        <v>26.36</v>
      </c>
      <c r="AE10" s="47">
        <v>25.68</v>
      </c>
      <c r="AF10" s="47">
        <v>27.89</v>
      </c>
      <c r="AG10" s="47">
        <v>25.48</v>
      </c>
      <c r="AH10" s="47">
        <v>24.41</v>
      </c>
      <c r="AI10" s="47">
        <v>25.48</v>
      </c>
      <c r="AJ10" s="54">
        <v>28.16</v>
      </c>
      <c r="AK10" s="54">
        <v>28.97</v>
      </c>
      <c r="AL10" s="54">
        <v>28.64</v>
      </c>
      <c r="AM10" s="54">
        <v>23.89</v>
      </c>
      <c r="AN10" s="54">
        <v>26.18</v>
      </c>
      <c r="AO10" s="54">
        <v>27.88</v>
      </c>
      <c r="AP10" s="54">
        <v>29.75</v>
      </c>
      <c r="AQ10" s="54">
        <v>23.78</v>
      </c>
      <c r="AR10" s="54">
        <v>25.6</v>
      </c>
      <c r="AS10" s="54">
        <v>26.6</v>
      </c>
      <c r="AT10" s="54">
        <v>23.07</v>
      </c>
      <c r="AU10" s="54">
        <v>26.47</v>
      </c>
      <c r="AV10" s="54">
        <v>28.39</v>
      </c>
      <c r="AW10" s="54">
        <v>23.99</v>
      </c>
      <c r="AX10" s="54">
        <v>26.78</v>
      </c>
      <c r="AY10" s="54">
        <v>24.77</v>
      </c>
      <c r="AZ10" s="54">
        <v>23.2</v>
      </c>
      <c r="BA10" s="54">
        <v>22.71</v>
      </c>
      <c r="BB10" s="54">
        <v>25.74</v>
      </c>
      <c r="BC10" s="54">
        <v>25.09</v>
      </c>
      <c r="BD10" s="54">
        <v>27.39</v>
      </c>
      <c r="BE10" s="54">
        <v>26.12</v>
      </c>
      <c r="BF10" s="54">
        <v>23.89</v>
      </c>
      <c r="BG10" s="54">
        <v>24.53</v>
      </c>
      <c r="BH10" s="54">
        <v>23.98</v>
      </c>
      <c r="BI10" s="50">
        <v>24.78</v>
      </c>
      <c r="BJ10" s="50">
        <v>27.26</v>
      </c>
      <c r="BK10" s="50">
        <v>33.409999999999997</v>
      </c>
      <c r="BL10" s="50">
        <v>27.02</v>
      </c>
      <c r="BM10" s="50">
        <v>24.59</v>
      </c>
      <c r="BN10" s="50">
        <v>27.39</v>
      </c>
      <c r="BO10" s="50">
        <v>30.37</v>
      </c>
      <c r="BP10" s="50">
        <v>25.3</v>
      </c>
      <c r="BQ10" s="50">
        <v>27.84</v>
      </c>
      <c r="BR10" s="50">
        <v>27.69</v>
      </c>
      <c r="BS10" s="50">
        <v>23.74</v>
      </c>
      <c r="BT10" s="50">
        <v>26.32</v>
      </c>
      <c r="BU10" s="50">
        <v>25.33</v>
      </c>
      <c r="BV10" s="50">
        <v>29.06</v>
      </c>
      <c r="BW10" s="50">
        <v>23.74</v>
      </c>
      <c r="BX10" s="50">
        <v>26.93</v>
      </c>
      <c r="BY10" s="50">
        <v>23.24</v>
      </c>
      <c r="BZ10" s="50">
        <v>25.17</v>
      </c>
      <c r="CA10" s="50">
        <v>25.2</v>
      </c>
      <c r="CB10" s="50">
        <v>25.01</v>
      </c>
      <c r="CC10" s="50">
        <v>27.04</v>
      </c>
      <c r="CD10" s="50">
        <v>21.35</v>
      </c>
      <c r="CE10" s="50">
        <v>23.16</v>
      </c>
      <c r="CF10" s="50">
        <v>25.89</v>
      </c>
      <c r="CG10" s="4">
        <v>26.55</v>
      </c>
      <c r="CH10" s="4">
        <v>27.78</v>
      </c>
      <c r="CI10" s="4">
        <v>22.52</v>
      </c>
      <c r="CJ10" s="4">
        <v>23.08</v>
      </c>
    </row>
    <row r="11" spans="1:88" x14ac:dyDescent="0.25">
      <c r="A11" s="55" t="s">
        <v>10</v>
      </c>
      <c r="B11" s="46">
        <v>19.5</v>
      </c>
      <c r="C11" s="46">
        <v>20.420000000000002</v>
      </c>
      <c r="D11" s="46">
        <v>18.84</v>
      </c>
      <c r="E11" s="46">
        <v>16.95</v>
      </c>
      <c r="F11" s="46">
        <v>20.75</v>
      </c>
      <c r="G11" s="46">
        <v>19.940000000000001</v>
      </c>
      <c r="H11" s="46">
        <v>18.34</v>
      </c>
      <c r="I11" s="46">
        <v>19.170000000000002</v>
      </c>
      <c r="J11" s="46">
        <v>19.12</v>
      </c>
      <c r="K11" s="46">
        <v>21.3</v>
      </c>
      <c r="L11" s="46">
        <v>18.29</v>
      </c>
      <c r="M11" s="46">
        <v>18.43</v>
      </c>
      <c r="N11" s="46">
        <v>17.7</v>
      </c>
      <c r="O11" s="46">
        <v>18.920000000000002</v>
      </c>
      <c r="P11" s="46">
        <v>18.91</v>
      </c>
      <c r="Q11" s="46">
        <v>16.829999999999998</v>
      </c>
      <c r="R11" s="46">
        <v>17.559999999999999</v>
      </c>
      <c r="S11" s="46">
        <v>19.14</v>
      </c>
      <c r="T11" s="46">
        <v>19.84</v>
      </c>
      <c r="U11" s="46">
        <v>19.559999999999999</v>
      </c>
      <c r="V11" s="46">
        <v>20.82</v>
      </c>
      <c r="W11" s="46">
        <v>18.55</v>
      </c>
      <c r="X11" s="46">
        <v>17.41</v>
      </c>
      <c r="Y11" s="46">
        <v>20.49</v>
      </c>
      <c r="Z11" s="46">
        <v>18.77</v>
      </c>
      <c r="AA11" s="46">
        <v>18.32</v>
      </c>
      <c r="AB11" s="46">
        <v>17.79</v>
      </c>
      <c r="AC11" s="46">
        <v>18.34</v>
      </c>
      <c r="AD11" s="46">
        <v>17.63</v>
      </c>
      <c r="AE11" s="46">
        <v>18.66</v>
      </c>
      <c r="AF11" s="46">
        <v>18.559999999999999</v>
      </c>
      <c r="AG11" s="46">
        <v>18.93</v>
      </c>
      <c r="AH11" s="46">
        <v>18.3</v>
      </c>
      <c r="AI11" s="46">
        <v>17.600000000000001</v>
      </c>
      <c r="AJ11" s="52">
        <v>18.52</v>
      </c>
      <c r="AK11" s="52">
        <v>20.079999999999998</v>
      </c>
      <c r="AL11" s="52">
        <v>18.489999999999998</v>
      </c>
      <c r="AM11" s="52">
        <v>17.45</v>
      </c>
      <c r="AN11" s="52">
        <v>17.32</v>
      </c>
      <c r="AO11" s="52">
        <v>18.489999999999998</v>
      </c>
      <c r="AP11" s="52">
        <v>20.88</v>
      </c>
      <c r="AQ11" s="52">
        <v>18.29</v>
      </c>
      <c r="AR11" s="52">
        <v>18.399999999999999</v>
      </c>
      <c r="AS11" s="52">
        <v>17.920000000000002</v>
      </c>
      <c r="AT11" s="52">
        <v>17.14</v>
      </c>
      <c r="AU11" s="52">
        <v>19.079999999999998</v>
      </c>
      <c r="AV11" s="52">
        <v>17.940000000000001</v>
      </c>
      <c r="AW11" s="52">
        <v>18.399999999999999</v>
      </c>
      <c r="AX11" s="52">
        <v>19.940000000000001</v>
      </c>
      <c r="AY11" s="52">
        <v>16.97</v>
      </c>
      <c r="AZ11" s="52">
        <v>19.02</v>
      </c>
      <c r="BA11" s="52">
        <v>18.73</v>
      </c>
      <c r="BB11" s="52">
        <v>17.29</v>
      </c>
      <c r="BC11" s="52">
        <v>17.440000000000001</v>
      </c>
      <c r="BD11" s="52">
        <v>17.899999999999999</v>
      </c>
      <c r="BE11" s="52">
        <v>18.59</v>
      </c>
      <c r="BF11" s="52">
        <v>18.47</v>
      </c>
      <c r="BG11" s="52">
        <v>17.920000000000002</v>
      </c>
      <c r="BH11" s="52">
        <v>18.329999999999998</v>
      </c>
      <c r="BI11" s="49">
        <v>17.190000000000001</v>
      </c>
      <c r="BJ11" s="49">
        <v>19.22</v>
      </c>
      <c r="BK11" s="49">
        <v>18.96</v>
      </c>
      <c r="BL11" s="49">
        <v>18.690000000000001</v>
      </c>
      <c r="BM11" s="49">
        <v>17.34</v>
      </c>
      <c r="BN11" s="49">
        <v>16.649999999999999</v>
      </c>
      <c r="BO11" s="49">
        <v>22.02</v>
      </c>
      <c r="BP11" s="49">
        <v>16.66</v>
      </c>
      <c r="BQ11" s="49">
        <v>19.16</v>
      </c>
      <c r="BR11" s="49">
        <v>18.64</v>
      </c>
      <c r="BS11" s="49">
        <v>16.239999999999998</v>
      </c>
      <c r="BT11" s="49">
        <v>17.399999999999999</v>
      </c>
      <c r="BU11" s="49">
        <v>17.48</v>
      </c>
      <c r="BV11" s="49">
        <v>20.53</v>
      </c>
      <c r="BW11" s="49">
        <v>15.83</v>
      </c>
      <c r="BX11" s="49">
        <v>17.7</v>
      </c>
      <c r="BY11" s="49">
        <v>15.93</v>
      </c>
      <c r="BZ11" s="49">
        <v>18.14</v>
      </c>
      <c r="CA11" s="49">
        <v>16.12</v>
      </c>
      <c r="CB11" s="49">
        <v>17.350000000000001</v>
      </c>
      <c r="CC11" s="49">
        <v>17.559999999999999</v>
      </c>
      <c r="CD11" s="49">
        <v>18.04</v>
      </c>
      <c r="CE11" s="49">
        <v>17.57</v>
      </c>
      <c r="CF11" s="49">
        <v>17.66</v>
      </c>
      <c r="CG11" s="4">
        <v>16.8</v>
      </c>
      <c r="CH11" s="4">
        <v>18.739999999999998</v>
      </c>
      <c r="CI11" s="4">
        <v>16.489999999999998</v>
      </c>
      <c r="CJ11" s="4">
        <v>17.93</v>
      </c>
    </row>
    <row r="12" spans="1:88" x14ac:dyDescent="0.25">
      <c r="A12" s="55" t="s">
        <v>11</v>
      </c>
      <c r="B12" s="46">
        <v>23.75</v>
      </c>
      <c r="C12" s="46">
        <v>24.44</v>
      </c>
      <c r="D12" s="46">
        <v>24.23</v>
      </c>
      <c r="E12" s="46">
        <v>21.84</v>
      </c>
      <c r="F12" s="46">
        <v>28.74</v>
      </c>
      <c r="G12" s="46">
        <v>24.33</v>
      </c>
      <c r="H12" s="46">
        <v>28.75</v>
      </c>
      <c r="I12" s="46">
        <v>24.93</v>
      </c>
      <c r="J12" s="46">
        <v>27.79</v>
      </c>
      <c r="K12" s="46">
        <v>29.08</v>
      </c>
      <c r="L12" s="46">
        <v>25.43</v>
      </c>
      <c r="M12" s="46">
        <v>23.61</v>
      </c>
      <c r="N12" s="46">
        <v>24.69</v>
      </c>
      <c r="O12" s="46">
        <v>24.94</v>
      </c>
      <c r="P12" s="46">
        <v>25.69</v>
      </c>
      <c r="Q12" s="46">
        <v>22.94</v>
      </c>
      <c r="R12" s="46">
        <v>23.08</v>
      </c>
      <c r="S12" s="46">
        <v>27.08</v>
      </c>
      <c r="T12" s="46">
        <v>28.38</v>
      </c>
      <c r="U12" s="46">
        <v>26.08</v>
      </c>
      <c r="V12" s="46">
        <v>28.25</v>
      </c>
      <c r="W12" s="46">
        <v>24.5</v>
      </c>
      <c r="X12" s="46">
        <v>23.68</v>
      </c>
      <c r="Y12" s="46">
        <v>26.96</v>
      </c>
      <c r="Z12" s="46">
        <v>25.36</v>
      </c>
      <c r="AA12" s="46">
        <v>24.41</v>
      </c>
      <c r="AB12" s="46">
        <v>22.35</v>
      </c>
      <c r="AC12" s="46">
        <v>25.21</v>
      </c>
      <c r="AD12" s="46">
        <v>24.99</v>
      </c>
      <c r="AE12" s="46">
        <v>24.55</v>
      </c>
      <c r="AF12" s="46">
        <v>33.5</v>
      </c>
      <c r="AG12" s="46">
        <v>25.13</v>
      </c>
      <c r="AH12" s="46">
        <v>24.31</v>
      </c>
      <c r="AI12" s="46">
        <v>23.27</v>
      </c>
      <c r="AJ12" s="52">
        <v>25.66</v>
      </c>
      <c r="AK12" s="52">
        <v>26.62</v>
      </c>
      <c r="AL12" s="52">
        <v>25.77</v>
      </c>
      <c r="AM12" s="52">
        <v>24.86</v>
      </c>
      <c r="AN12" s="52">
        <v>24.29</v>
      </c>
      <c r="AO12" s="52">
        <v>24.37</v>
      </c>
      <c r="AP12" s="52">
        <v>27.25</v>
      </c>
      <c r="AQ12" s="52">
        <v>23.69</v>
      </c>
      <c r="AR12" s="52">
        <v>25.9</v>
      </c>
      <c r="AS12" s="52">
        <v>22.94</v>
      </c>
      <c r="AT12" s="52">
        <v>22.9</v>
      </c>
      <c r="AU12" s="52">
        <v>24.58</v>
      </c>
      <c r="AV12" s="52">
        <v>24.6</v>
      </c>
      <c r="AW12" s="52">
        <v>23.96</v>
      </c>
      <c r="AX12" s="52">
        <v>25.7</v>
      </c>
      <c r="AY12" s="52">
        <v>23.01</v>
      </c>
      <c r="AZ12" s="52">
        <v>23.97</v>
      </c>
      <c r="BA12" s="52">
        <v>25.79</v>
      </c>
      <c r="BB12" s="52">
        <v>24.2</v>
      </c>
      <c r="BC12" s="52">
        <v>23.22</v>
      </c>
      <c r="BD12" s="52">
        <v>23.05</v>
      </c>
      <c r="BE12" s="52">
        <v>23.09</v>
      </c>
      <c r="BF12" s="52">
        <v>24.26</v>
      </c>
      <c r="BG12" s="52">
        <v>24.9</v>
      </c>
      <c r="BH12" s="52">
        <v>23.5</v>
      </c>
      <c r="BI12" s="49">
        <v>24.18</v>
      </c>
      <c r="BJ12" s="49">
        <v>24.16</v>
      </c>
      <c r="BK12" s="49">
        <v>23.93</v>
      </c>
      <c r="BL12" s="49">
        <v>27.72</v>
      </c>
      <c r="BM12" s="49">
        <v>23.61</v>
      </c>
      <c r="BN12" s="49">
        <v>23.33</v>
      </c>
      <c r="BO12" s="49">
        <v>29.68</v>
      </c>
      <c r="BP12" s="49">
        <v>23.58</v>
      </c>
      <c r="BQ12" s="49">
        <v>27.44</v>
      </c>
      <c r="BR12" s="49">
        <v>24.48</v>
      </c>
      <c r="BS12" s="49">
        <v>22.48</v>
      </c>
      <c r="BT12" s="49">
        <v>25.22</v>
      </c>
      <c r="BU12" s="49">
        <v>24.08</v>
      </c>
      <c r="BV12" s="49">
        <v>25.57</v>
      </c>
      <c r="BW12" s="49">
        <v>22.06</v>
      </c>
      <c r="BX12" s="49">
        <v>25.44</v>
      </c>
      <c r="BY12" s="49">
        <v>21.91</v>
      </c>
      <c r="BZ12" s="49">
        <v>23.1</v>
      </c>
      <c r="CA12" s="49">
        <v>23.46</v>
      </c>
      <c r="CB12" s="49">
        <v>24.1</v>
      </c>
      <c r="CC12" s="49">
        <v>24.14</v>
      </c>
      <c r="CD12" s="49">
        <v>24.09</v>
      </c>
      <c r="CE12" s="49">
        <v>23.76</v>
      </c>
      <c r="CF12" s="49">
        <v>23.99</v>
      </c>
      <c r="CG12" s="4">
        <v>22.93</v>
      </c>
      <c r="CH12" s="4">
        <v>22.95</v>
      </c>
      <c r="CI12" s="4">
        <v>22.29</v>
      </c>
      <c r="CJ12" s="4">
        <v>22.19</v>
      </c>
    </row>
    <row r="13" spans="1:88" x14ac:dyDescent="0.25">
      <c r="A13" s="55" t="s">
        <v>350</v>
      </c>
      <c r="B13" s="46">
        <v>24.74</v>
      </c>
      <c r="C13" s="46">
        <v>31.44</v>
      </c>
      <c r="D13" s="46">
        <v>25.72</v>
      </c>
      <c r="E13" s="46">
        <v>22.47</v>
      </c>
      <c r="F13" s="46">
        <v>36.04</v>
      </c>
      <c r="G13" s="46">
        <v>25.83</v>
      </c>
      <c r="H13" s="46">
        <v>38.619999999999997</v>
      </c>
      <c r="I13" s="46">
        <v>25.61</v>
      </c>
      <c r="J13" s="46">
        <v>27.81</v>
      </c>
      <c r="K13" s="46">
        <v>34.049999999999997</v>
      </c>
      <c r="L13" s="46">
        <v>24.08</v>
      </c>
      <c r="M13" s="46">
        <v>24.1</v>
      </c>
      <c r="N13" s="46">
        <v>24.62</v>
      </c>
      <c r="O13" s="46">
        <v>28.98</v>
      </c>
      <c r="P13" s="46">
        <v>29.49</v>
      </c>
      <c r="Q13" s="46">
        <v>24.7</v>
      </c>
      <c r="R13" s="46">
        <v>25.34</v>
      </c>
      <c r="S13" s="46">
        <v>30.26</v>
      </c>
      <c r="T13" s="46">
        <v>31.31</v>
      </c>
      <c r="U13" s="46">
        <v>28.68</v>
      </c>
      <c r="V13" s="46">
        <v>29.59</v>
      </c>
      <c r="W13" s="46">
        <v>25.96</v>
      </c>
      <c r="X13" s="46">
        <v>26.42</v>
      </c>
      <c r="Y13" s="46">
        <v>29.78</v>
      </c>
      <c r="Z13" s="46">
        <v>28.39</v>
      </c>
      <c r="AA13" s="46">
        <v>27.11</v>
      </c>
      <c r="AB13" s="46">
        <v>25.92</v>
      </c>
      <c r="AC13" s="46">
        <v>25.53</v>
      </c>
      <c r="AD13" s="46">
        <v>26.45</v>
      </c>
      <c r="AE13" s="46">
        <v>27.83</v>
      </c>
      <c r="AF13" s="46">
        <v>35.450000000000003</v>
      </c>
      <c r="AG13" s="46">
        <v>25.06</v>
      </c>
      <c r="AH13" s="46">
        <v>26.78</v>
      </c>
      <c r="AI13" s="46">
        <v>25.25</v>
      </c>
      <c r="AJ13" s="52">
        <v>27.55</v>
      </c>
      <c r="AK13" s="52">
        <v>32.03</v>
      </c>
      <c r="AL13" s="52">
        <v>32.07</v>
      </c>
      <c r="AM13" s="52">
        <v>25.51</v>
      </c>
      <c r="AN13" s="52">
        <v>26.9</v>
      </c>
      <c r="AO13" s="52">
        <v>26.11</v>
      </c>
      <c r="AP13" s="52">
        <v>33.119999999999997</v>
      </c>
      <c r="AQ13" s="52">
        <v>24.36</v>
      </c>
      <c r="AR13" s="52">
        <v>27.11</v>
      </c>
      <c r="AS13" s="52">
        <v>28.17</v>
      </c>
      <c r="AT13" s="52">
        <v>23.31</v>
      </c>
      <c r="AU13" s="52">
        <v>27.44</v>
      </c>
      <c r="AV13" s="52">
        <v>23.22</v>
      </c>
      <c r="AW13" s="52">
        <v>26.85</v>
      </c>
      <c r="AX13" s="52">
        <v>27.52</v>
      </c>
      <c r="AY13" s="52">
        <v>24.54</v>
      </c>
      <c r="AZ13" s="52">
        <v>25.52</v>
      </c>
      <c r="BA13" s="52">
        <v>27.95</v>
      </c>
      <c r="BB13" s="52">
        <v>24.42</v>
      </c>
      <c r="BC13" s="52">
        <v>23.56</v>
      </c>
      <c r="BD13" s="52">
        <v>24.66</v>
      </c>
      <c r="BE13" s="52">
        <v>23.82</v>
      </c>
      <c r="BF13" s="52">
        <v>25.56</v>
      </c>
      <c r="BG13" s="52">
        <v>25.59</v>
      </c>
      <c r="BH13" s="52">
        <v>25.81</v>
      </c>
      <c r="BI13" s="49">
        <v>27.54</v>
      </c>
      <c r="BJ13" s="49">
        <v>28.76</v>
      </c>
      <c r="BK13" s="49">
        <v>29.08</v>
      </c>
      <c r="BL13" s="49">
        <v>30.12</v>
      </c>
      <c r="BM13" s="49">
        <v>27.01</v>
      </c>
      <c r="BN13" s="49">
        <v>24.89</v>
      </c>
      <c r="BO13" s="49">
        <v>29.71</v>
      </c>
      <c r="BP13" s="49">
        <v>25.08</v>
      </c>
      <c r="BQ13" s="49">
        <v>30.27</v>
      </c>
      <c r="BR13" s="49">
        <v>24.98</v>
      </c>
      <c r="BS13" s="49">
        <v>25.11</v>
      </c>
      <c r="BT13" s="49">
        <v>26.73</v>
      </c>
      <c r="BU13" s="49">
        <v>26.65</v>
      </c>
      <c r="BV13" s="49">
        <v>28.87</v>
      </c>
      <c r="BW13" s="49">
        <v>22.83</v>
      </c>
      <c r="BX13" s="49">
        <v>25.99</v>
      </c>
      <c r="BY13" s="49">
        <v>22.64</v>
      </c>
      <c r="BZ13" s="49">
        <v>26.24</v>
      </c>
      <c r="CA13" s="49">
        <v>25.09</v>
      </c>
      <c r="CB13" s="49">
        <v>25.84</v>
      </c>
      <c r="CC13" s="49">
        <v>26.45</v>
      </c>
      <c r="CD13" s="49">
        <v>25.34</v>
      </c>
      <c r="CE13" s="49">
        <v>24.23</v>
      </c>
      <c r="CF13" s="49">
        <v>23.05</v>
      </c>
      <c r="CG13" s="4">
        <v>25.7</v>
      </c>
      <c r="CH13" s="4">
        <v>24.81</v>
      </c>
      <c r="CI13" s="4">
        <v>21.97</v>
      </c>
      <c r="CJ13" s="4">
        <v>25.36</v>
      </c>
    </row>
    <row r="19" spans="1:88" x14ac:dyDescent="0.25">
      <c r="A19" s="55" t="s">
        <v>355</v>
      </c>
    </row>
    <row r="20" spans="1:88" x14ac:dyDescent="0.25">
      <c r="B20" s="46">
        <v>2094</v>
      </c>
      <c r="C20" s="46">
        <v>2903</v>
      </c>
      <c r="D20" s="46">
        <v>2838</v>
      </c>
      <c r="E20" s="46">
        <v>4115</v>
      </c>
      <c r="F20" s="46">
        <v>4195</v>
      </c>
      <c r="G20" s="46">
        <v>4221</v>
      </c>
      <c r="H20" s="46">
        <v>4223</v>
      </c>
      <c r="I20" s="46">
        <v>4225</v>
      </c>
      <c r="J20" s="46">
        <v>4290</v>
      </c>
      <c r="K20" s="46">
        <v>4485</v>
      </c>
      <c r="L20" s="46">
        <v>4765</v>
      </c>
      <c r="M20" s="46">
        <v>4803</v>
      </c>
      <c r="N20" s="46">
        <v>4814</v>
      </c>
      <c r="O20" s="46" t="s">
        <v>33</v>
      </c>
      <c r="P20" s="46" t="s">
        <v>35</v>
      </c>
      <c r="Q20" s="46" t="s">
        <v>37</v>
      </c>
      <c r="R20" s="46" t="s">
        <v>39</v>
      </c>
      <c r="S20" s="46" t="s">
        <v>41</v>
      </c>
      <c r="T20" s="46" t="s">
        <v>43</v>
      </c>
      <c r="U20" s="46" t="s">
        <v>45</v>
      </c>
      <c r="V20" s="46" t="s">
        <v>47</v>
      </c>
      <c r="W20" s="46" t="s">
        <v>49</v>
      </c>
      <c r="X20" s="46" t="s">
        <v>51</v>
      </c>
      <c r="Y20" s="46" t="s">
        <v>53</v>
      </c>
      <c r="Z20" s="46" t="s">
        <v>55</v>
      </c>
      <c r="AA20" s="46" t="s">
        <v>57</v>
      </c>
      <c r="AB20" s="46" t="s">
        <v>59</v>
      </c>
      <c r="AC20" s="46" t="s">
        <v>63</v>
      </c>
      <c r="AD20" s="46" t="s">
        <v>65</v>
      </c>
      <c r="AE20" s="46" t="s">
        <v>67</v>
      </c>
      <c r="AF20" s="46" t="s">
        <v>69</v>
      </c>
      <c r="AG20" s="46" t="s">
        <v>71</v>
      </c>
      <c r="AH20" s="46" t="s">
        <v>73</v>
      </c>
      <c r="AI20" s="46" t="s">
        <v>75</v>
      </c>
      <c r="AJ20" s="52" t="s">
        <v>77</v>
      </c>
      <c r="AK20" s="52" t="s">
        <v>79</v>
      </c>
      <c r="AL20" s="52" t="s">
        <v>81</v>
      </c>
      <c r="AM20" s="52" t="s">
        <v>83</v>
      </c>
      <c r="AN20" s="52" t="s">
        <v>85</v>
      </c>
      <c r="AO20" s="52" t="s">
        <v>87</v>
      </c>
      <c r="AP20" s="52" t="s">
        <v>89</v>
      </c>
      <c r="AQ20" s="52" t="s">
        <v>91</v>
      </c>
      <c r="AR20" s="52" t="s">
        <v>93</v>
      </c>
      <c r="AS20" s="52" t="s">
        <v>95</v>
      </c>
      <c r="AT20" s="52" t="s">
        <v>97</v>
      </c>
      <c r="AU20" s="52" t="s">
        <v>99</v>
      </c>
      <c r="AV20" s="52" t="s">
        <v>101</v>
      </c>
      <c r="AW20" s="52" t="s">
        <v>103</v>
      </c>
      <c r="AX20" s="52" t="s">
        <v>105</v>
      </c>
      <c r="AY20" s="52" t="s">
        <v>107</v>
      </c>
      <c r="AZ20" s="52" t="s">
        <v>109</v>
      </c>
      <c r="BA20" s="52" t="s">
        <v>111</v>
      </c>
      <c r="BB20" s="52" t="s">
        <v>113</v>
      </c>
      <c r="BC20" s="52" t="s">
        <v>115</v>
      </c>
      <c r="BD20" s="52" t="s">
        <v>117</v>
      </c>
      <c r="BE20" s="52" t="s">
        <v>119</v>
      </c>
      <c r="BF20" s="52" t="s">
        <v>121</v>
      </c>
      <c r="BG20" s="52" t="s">
        <v>123</v>
      </c>
      <c r="BH20" s="52" t="s">
        <v>125</v>
      </c>
      <c r="BI20" s="49">
        <v>4113</v>
      </c>
      <c r="BJ20" s="49">
        <v>4133</v>
      </c>
      <c r="BK20" s="49">
        <v>4137</v>
      </c>
      <c r="BL20" s="49">
        <v>4162</v>
      </c>
      <c r="BM20" s="49">
        <v>4232</v>
      </c>
      <c r="BN20" s="49">
        <v>4205</v>
      </c>
      <c r="BO20" s="49">
        <v>4250</v>
      </c>
      <c r="BP20" s="49">
        <v>4448</v>
      </c>
      <c r="BQ20" s="49">
        <v>4467</v>
      </c>
      <c r="BR20" s="49">
        <v>4478</v>
      </c>
      <c r="BS20" s="49">
        <v>4483</v>
      </c>
      <c r="BT20" s="49">
        <v>4486</v>
      </c>
      <c r="BU20" s="49">
        <v>4519</v>
      </c>
      <c r="BV20" s="49">
        <v>4544</v>
      </c>
      <c r="BW20" s="49">
        <v>4545</v>
      </c>
      <c r="BX20" s="49">
        <v>4584</v>
      </c>
      <c r="BY20" s="49">
        <v>4637</v>
      </c>
      <c r="BZ20" s="49">
        <v>4742</v>
      </c>
      <c r="CA20" s="49">
        <v>4287</v>
      </c>
      <c r="CB20" s="49">
        <v>4400</v>
      </c>
      <c r="CC20" s="49">
        <v>4481</v>
      </c>
      <c r="CD20" s="49">
        <v>4572</v>
      </c>
      <c r="CE20" s="49">
        <v>4728</v>
      </c>
      <c r="CF20" s="49">
        <v>4738</v>
      </c>
      <c r="CG20" s="4">
        <v>4778</v>
      </c>
      <c r="CH20" s="4">
        <v>4811</v>
      </c>
      <c r="CI20" s="4">
        <v>4744</v>
      </c>
      <c r="CJ20" s="4">
        <v>4515</v>
      </c>
    </row>
    <row r="21" spans="1:88" x14ac:dyDescent="0.25">
      <c r="A21" s="55" t="s">
        <v>2</v>
      </c>
      <c r="B21" s="46">
        <v>0.10141377460783316</v>
      </c>
      <c r="C21" s="46">
        <v>1.1438007666826112E-2</v>
      </c>
      <c r="D21" s="46">
        <v>0.12995572624447818</v>
      </c>
      <c r="E21" s="46">
        <v>1</v>
      </c>
      <c r="F21" s="46">
        <v>1.7129513935132186E-2</v>
      </c>
      <c r="G21" s="46">
        <v>4.993292693640234E-2</v>
      </c>
      <c r="H21" s="46">
        <v>9.7871039303871702E-3</v>
      </c>
      <c r="I21" s="46">
        <v>0.12366754116350227</v>
      </c>
      <c r="J21" s="46">
        <v>1.8128498439663968E-2</v>
      </c>
      <c r="K21" s="46">
        <v>3.2640820708411539E-2</v>
      </c>
      <c r="L21" s="46">
        <v>7.8581691871082077E-2</v>
      </c>
      <c r="M21" s="46">
        <v>0.29984245855267472</v>
      </c>
      <c r="N21" s="46">
        <v>0.33583558968018601</v>
      </c>
      <c r="O21" s="46">
        <v>8.8014649276081006E-2</v>
      </c>
      <c r="P21" s="46">
        <v>8.616356609352159E-2</v>
      </c>
      <c r="Q21" s="46">
        <v>0.72186076135585564</v>
      </c>
      <c r="R21" s="46">
        <v>0.52108295878525557</v>
      </c>
      <c r="S21" s="46">
        <v>8.3164536008772008E-2</v>
      </c>
      <c r="T21" s="46">
        <v>2.001894667846818E-2</v>
      </c>
      <c r="U21" s="46">
        <v>5.0287972158676086E-2</v>
      </c>
      <c r="V21" s="46">
        <v>1.5078469207685857E-2</v>
      </c>
      <c r="W21" s="46">
        <v>7.0159710322220611E-2</v>
      </c>
      <c r="X21" s="46">
        <v>0.18520400854667032</v>
      </c>
      <c r="Y21" s="46">
        <v>2.8936792027965497E-2</v>
      </c>
      <c r="Z21" s="46">
        <v>5.9609366290011415E-2</v>
      </c>
      <c r="AA21" s="46">
        <v>0.1424943716644301</v>
      </c>
      <c r="AB21" s="46">
        <v>0.20163948200679541</v>
      </c>
      <c r="AC21" s="46">
        <v>7.5311063338411588E-2</v>
      </c>
      <c r="AD21" s="46">
        <v>0.10507089789202753</v>
      </c>
      <c r="AE21" s="46">
        <v>0.12995572624447818</v>
      </c>
      <c r="AF21" s="46">
        <v>8.3744832259567501E-3</v>
      </c>
      <c r="AG21" s="46">
        <v>8.616356609352159E-2</v>
      </c>
      <c r="AH21" s="46">
        <v>0.1073281741502226</v>
      </c>
      <c r="AI21" s="46">
        <v>0.12722255783095787</v>
      </c>
      <c r="AJ21" s="52">
        <v>0.10359248355835034</v>
      </c>
      <c r="AK21" s="52">
        <v>1.9185743210311475E-2</v>
      </c>
      <c r="AL21" s="52">
        <v>5.4364101519984991E-2</v>
      </c>
      <c r="AM21" s="52">
        <v>7.11609907030369E-2</v>
      </c>
      <c r="AN21" s="52">
        <v>0.11685274854584214</v>
      </c>
      <c r="AO21" s="52">
        <v>8.0269890896198182E-2</v>
      </c>
      <c r="AP21" s="52">
        <v>2.2903724350590928E-2</v>
      </c>
      <c r="AQ21" s="52">
        <v>0.15295676964031393</v>
      </c>
      <c r="AR21" s="52">
        <v>3.0842123799705704E-2</v>
      </c>
      <c r="AS21" s="52">
        <v>4.5862933861226855E-2</v>
      </c>
      <c r="AT21" s="52">
        <v>0.31508869743455942</v>
      </c>
      <c r="AU21" s="52">
        <v>0.10507089789202753</v>
      </c>
      <c r="AV21" s="52">
        <v>0.10581799850449673</v>
      </c>
      <c r="AW21" s="52">
        <v>9.2489973999756503E-2</v>
      </c>
      <c r="AX21" s="52">
        <v>6.5825458698008779E-2</v>
      </c>
      <c r="AY21" s="52">
        <v>0.28533394146765573</v>
      </c>
      <c r="AZ21" s="52">
        <v>9.3809939489392188E-2</v>
      </c>
      <c r="BA21" s="52">
        <v>2.9768625320632867E-2</v>
      </c>
      <c r="BB21" s="52">
        <v>0.14350756974762627</v>
      </c>
      <c r="BC21" s="52">
        <v>0.11602773993444233</v>
      </c>
      <c r="BD21" s="52">
        <v>7.2689768109971145E-2</v>
      </c>
      <c r="BE21" s="52">
        <v>7.6928998262960652E-2</v>
      </c>
      <c r="BF21" s="52">
        <v>0.15847260578673367</v>
      </c>
      <c r="BG21" s="52">
        <v>0.11602773993444233</v>
      </c>
      <c r="BH21" s="52">
        <v>0.13949749629008165</v>
      </c>
      <c r="BI21" s="49">
        <v>8.5555230518186892E-2</v>
      </c>
      <c r="BJ21" s="49">
        <v>5.8770624608797929E-2</v>
      </c>
      <c r="BK21" s="49">
        <v>4.3954084401424121E-2</v>
      </c>
      <c r="BL21" s="49">
        <v>3.1954334143104147E-2</v>
      </c>
      <c r="BM21" s="49">
        <v>0.19324709661190961</v>
      </c>
      <c r="BN21" s="49">
        <v>0.34062844851016533</v>
      </c>
      <c r="BO21" s="49">
        <v>8.3153573528949865E-3</v>
      </c>
      <c r="BP21" s="49">
        <v>0.11768362333380718</v>
      </c>
      <c r="BQ21" s="49">
        <v>4.3029662534047705E-2</v>
      </c>
      <c r="BR21" s="49">
        <v>0.1497398539760631</v>
      </c>
      <c r="BS21" s="49">
        <v>0.44587250004878687</v>
      </c>
      <c r="BT21" s="49">
        <v>0.10657041133315874</v>
      </c>
      <c r="BU21" s="49">
        <v>0.19052798710295557</v>
      </c>
      <c r="BV21" s="49">
        <v>4.993292693640234E-2</v>
      </c>
      <c r="BW21" s="49">
        <v>0.51012378426534166</v>
      </c>
      <c r="BX21" s="49">
        <v>0.177495679796108</v>
      </c>
      <c r="BY21" s="49">
        <v>0.49939509800863502</v>
      </c>
      <c r="BZ21" s="49">
        <v>0.19052798710295557</v>
      </c>
      <c r="CA21" s="49">
        <v>0.11685274854584214</v>
      </c>
      <c r="CB21" s="49">
        <v>0.12021186335325343</v>
      </c>
      <c r="CC21" s="49">
        <v>0.25656472613749659</v>
      </c>
      <c r="CD21" s="49">
        <v>0.30628408298406878</v>
      </c>
      <c r="CE21" s="49">
        <v>0.26394008000253522</v>
      </c>
      <c r="CF21" s="49">
        <v>0.29146387415742897</v>
      </c>
      <c r="CG21" s="49">
        <v>0.22266654086121904</v>
      </c>
      <c r="CH21" s="49">
        <v>0.15513968362115185</v>
      </c>
      <c r="CI21" s="49">
        <v>0.71170372151020478</v>
      </c>
      <c r="CJ21" s="49">
        <v>0.52851956507985354</v>
      </c>
    </row>
    <row r="22" spans="1:88" x14ac:dyDescent="0.25">
      <c r="A22" s="55" t="s">
        <v>3</v>
      </c>
      <c r="B22" s="46">
        <v>5.1195269899184166E-2</v>
      </c>
      <c r="C22" s="46">
        <v>7.5926564873916554E-4</v>
      </c>
      <c r="D22" s="46">
        <v>7.6331648621960083E-2</v>
      </c>
      <c r="E22" s="46">
        <v>0.21799349699903434</v>
      </c>
      <c r="F22" s="46">
        <v>9.5578956261535737E-4</v>
      </c>
      <c r="G22" s="46">
        <v>1.9842423069411218E-2</v>
      </c>
      <c r="H22" s="46">
        <v>5.6026970438751468E-5</v>
      </c>
      <c r="I22" s="46">
        <v>3.9851121883624441E-2</v>
      </c>
      <c r="J22" s="46">
        <v>1.4532594707897311E-2</v>
      </c>
      <c r="K22" s="46">
        <v>4.420672647746288E-5</v>
      </c>
      <c r="L22" s="46">
        <v>5.1195269899184166E-2</v>
      </c>
      <c r="M22" s="46">
        <v>8.3354280033450481E-2</v>
      </c>
      <c r="N22" s="46">
        <v>0.12344186064493537</v>
      </c>
      <c r="O22" s="46">
        <v>1.9312286758556767E-2</v>
      </c>
      <c r="P22" s="46">
        <v>1.5550547039682346E-2</v>
      </c>
      <c r="Q22" s="46">
        <v>0.22549908967034962</v>
      </c>
      <c r="R22" s="46">
        <v>0.18530089446415354</v>
      </c>
      <c r="S22" s="46">
        <v>2.4978320694785738E-2</v>
      </c>
      <c r="T22" s="46">
        <v>5.6708515828925599E-3</v>
      </c>
      <c r="U22" s="46">
        <v>1.0715979387561959E-2</v>
      </c>
      <c r="V22" s="46">
        <v>8.6935823126343893E-4</v>
      </c>
      <c r="W22" s="46">
        <v>2.9011049358992794E-3</v>
      </c>
      <c r="X22" s="46">
        <v>0.16183501666833544</v>
      </c>
      <c r="Y22" s="46">
        <v>1.2521537001630818E-2</v>
      </c>
      <c r="Z22" s="46">
        <v>8.5064559520501654E-2</v>
      </c>
      <c r="AA22" s="46">
        <v>4.6882047946220751E-2</v>
      </c>
      <c r="AB22" s="46">
        <v>1</v>
      </c>
      <c r="AC22" s="46">
        <v>2.334321810125976E-2</v>
      </c>
      <c r="AD22" s="46">
        <v>0.11380974439279654</v>
      </c>
      <c r="AE22" s="46">
        <v>0.18530089446415354</v>
      </c>
      <c r="AF22" s="46">
        <v>5.1617794943714732E-4</v>
      </c>
      <c r="AG22" s="46">
        <v>2.2566254048048483E-2</v>
      </c>
      <c r="AH22" s="46">
        <v>9.4156958569183699E-2</v>
      </c>
      <c r="AI22" s="46">
        <v>8.4490602400441359E-2</v>
      </c>
      <c r="AJ22" s="52">
        <v>4.0121836430540452E-2</v>
      </c>
      <c r="AK22" s="52">
        <v>7.6905884868042436E-3</v>
      </c>
      <c r="AL22" s="52">
        <v>4.0945064149650122E-2</v>
      </c>
      <c r="AM22" s="52">
        <v>0.14038710785134303</v>
      </c>
      <c r="AN22" s="52">
        <v>4.2932216666890947E-2</v>
      </c>
      <c r="AO22" s="52">
        <v>0.14920709866651619</v>
      </c>
      <c r="AP22" s="52">
        <v>6.1048691717601841E-2</v>
      </c>
      <c r="AQ22" s="52">
        <v>0.23168920361146</v>
      </c>
      <c r="AR22" s="52">
        <v>0.14326759809981304</v>
      </c>
      <c r="AS22" s="52">
        <v>0.10143671633115961</v>
      </c>
      <c r="AT22" s="52">
        <v>9.1023004550906908E-2</v>
      </c>
      <c r="AU22" s="52">
        <v>5.1195269899184166E-2</v>
      </c>
      <c r="AV22" s="52">
        <v>0.10564201775398159</v>
      </c>
      <c r="AW22" s="52">
        <v>8.4551844587411589E-3</v>
      </c>
      <c r="AX22" s="52">
        <v>4.3223861544970363E-2</v>
      </c>
      <c r="AY22" s="52">
        <v>0.17913327295618484</v>
      </c>
      <c r="AZ22" s="52">
        <v>9.0408843943413461E-2</v>
      </c>
      <c r="BA22" s="52">
        <v>4.9491268152999514E-2</v>
      </c>
      <c r="BB22" s="52">
        <v>0.6616749490414261</v>
      </c>
      <c r="BC22" s="52">
        <v>0.18405061152222432</v>
      </c>
      <c r="BD22" s="52">
        <v>3.1657165021931041E-2</v>
      </c>
      <c r="BE22" s="52">
        <v>3.6002842285283956E-2</v>
      </c>
      <c r="BF22" s="52">
        <v>0.25300497378489423</v>
      </c>
      <c r="BG22" s="52">
        <v>0.19429394763255509</v>
      </c>
      <c r="BH22" s="52">
        <v>0.10422122793526359</v>
      </c>
      <c r="BI22" s="49">
        <v>7.0375522317618747E-2</v>
      </c>
      <c r="BJ22" s="49">
        <v>0.17672409206565576</v>
      </c>
      <c r="BK22" s="49">
        <v>2.9208125694904002E-3</v>
      </c>
      <c r="BL22" s="49">
        <v>3.8264764645082001E-2</v>
      </c>
      <c r="BM22" s="49">
        <v>4.4110737224561554E-2</v>
      </c>
      <c r="BN22" s="49">
        <v>0.15124115574745511</v>
      </c>
      <c r="BO22" s="49">
        <v>6.8131780187863594E-4</v>
      </c>
      <c r="BP22" s="49">
        <v>2.1232308443479758E-2</v>
      </c>
      <c r="BQ22" s="49">
        <v>2.0112923746041372E-2</v>
      </c>
      <c r="BR22" s="49">
        <v>3.506634201324319E-3</v>
      </c>
      <c r="BS22" s="49">
        <v>0.17317093677711573</v>
      </c>
      <c r="BT22" s="49">
        <v>5.7052391270564315E-2</v>
      </c>
      <c r="BU22" s="49">
        <v>4.3223861544970363E-2</v>
      </c>
      <c r="BV22" s="49">
        <v>8.9257577188320211E-3</v>
      </c>
      <c r="BW22" s="49">
        <v>0.30374968371697475</v>
      </c>
      <c r="BX22" s="49">
        <v>0.10854196793924362</v>
      </c>
      <c r="BY22" s="49">
        <v>0.443782208471248</v>
      </c>
      <c r="BZ22" s="49">
        <v>0.125124674619425</v>
      </c>
      <c r="CA22" s="49">
        <v>2.4978320694785738E-2</v>
      </c>
      <c r="CB22" s="49">
        <v>4.264253960778637E-2</v>
      </c>
      <c r="CC22" s="49">
        <v>5.5905315037791441E-2</v>
      </c>
      <c r="CD22" s="49">
        <v>0.10075229116159445</v>
      </c>
      <c r="CE22" s="49">
        <v>0.16740705313634724</v>
      </c>
      <c r="CF22" s="49">
        <v>5.982126720915236E-2</v>
      </c>
      <c r="CG22" s="49">
        <v>3.230671295076535E-2</v>
      </c>
      <c r="CH22" s="49">
        <v>2.1667957117777623E-2</v>
      </c>
      <c r="CI22" s="49">
        <v>0.15226855921862406</v>
      </c>
      <c r="CJ22" s="49">
        <v>3.2747132333131514E-2</v>
      </c>
    </row>
    <row r="23" spans="1:88" x14ac:dyDescent="0.25">
      <c r="A23" s="55" t="s">
        <v>349</v>
      </c>
      <c r="B23" s="46">
        <v>2.1751124706476228E-2</v>
      </c>
      <c r="C23" s="46">
        <v>1.8382475325221751E-2</v>
      </c>
      <c r="D23" s="46">
        <v>2.3005991795676268E-2</v>
      </c>
      <c r="E23" s="46">
        <v>1</v>
      </c>
      <c r="F23" s="46">
        <v>7.8378440258668777E-4</v>
      </c>
      <c r="G23" s="46">
        <v>4.175013740941047E-2</v>
      </c>
      <c r="H23" s="46">
        <v>3.0542757259117946E-3</v>
      </c>
      <c r="I23" s="46">
        <v>3.8651286253916825E-2</v>
      </c>
      <c r="J23" s="46">
        <v>1.7749227880403083E-2</v>
      </c>
      <c r="K23" s="46">
        <v>2.2659398778516248E-4</v>
      </c>
      <c r="L23" s="46">
        <v>0.15274443119852849</v>
      </c>
      <c r="M23" s="46">
        <v>0.11141525229828875</v>
      </c>
      <c r="N23" s="46">
        <v>7.6299161118481562E-2</v>
      </c>
      <c r="O23" s="46">
        <v>7.6522796355943928E-3</v>
      </c>
      <c r="P23" s="46">
        <v>3.3359608121626014E-2</v>
      </c>
      <c r="Q23" s="46">
        <v>6.8202654588789213E-2</v>
      </c>
      <c r="R23" s="46">
        <v>4.573426225254644E-2</v>
      </c>
      <c r="S23" s="46">
        <v>3.7692539525907794E-3</v>
      </c>
      <c r="T23" s="46">
        <v>6.0046848132184463E-4</v>
      </c>
      <c r="U23" s="46">
        <v>4.4158788645226862E-2</v>
      </c>
      <c r="V23" s="46">
        <v>1.0745270533953682E-3</v>
      </c>
      <c r="W23" s="46">
        <v>1.20208682884107E-3</v>
      </c>
      <c r="X23" s="46">
        <v>0.11620212757435093</v>
      </c>
      <c r="Y23" s="46">
        <v>2.474919527107493E-3</v>
      </c>
      <c r="Z23" s="46">
        <v>1.1901997767635198E-2</v>
      </c>
      <c r="AA23" s="46">
        <v>2.6655324343378511E-2</v>
      </c>
      <c r="AB23" s="46">
        <v>2.4504458396827425E-2</v>
      </c>
      <c r="AC23" s="46">
        <v>1.9995987427797093E-2</v>
      </c>
      <c r="AD23" s="46">
        <v>8.013718817885622E-2</v>
      </c>
      <c r="AE23" s="46">
        <v>4.3239676448149605E-2</v>
      </c>
      <c r="AF23" s="46">
        <v>2.0624980425048259E-3</v>
      </c>
      <c r="AG23" s="46">
        <v>1.0344791906429807E-2</v>
      </c>
      <c r="AH23" s="46">
        <v>3.9472866606658344E-2</v>
      </c>
      <c r="AI23" s="46">
        <v>1.9717554253190807E-2</v>
      </c>
      <c r="AJ23" s="52">
        <v>1.6317010836868262E-2</v>
      </c>
      <c r="AK23" s="52">
        <v>1.0865159243223571E-2</v>
      </c>
      <c r="AL23" s="52">
        <v>3.0029448832674947E-2</v>
      </c>
      <c r="AM23" s="52">
        <v>6.2699260020046957E-2</v>
      </c>
      <c r="AN23" s="52">
        <v>7.9577299079023223E-2</v>
      </c>
      <c r="AO23" s="52">
        <v>1.9856282808061319E-2</v>
      </c>
      <c r="AP23" s="52">
        <v>6.0716811638039875E-3</v>
      </c>
      <c r="AQ23" s="52">
        <v>0.11867214588977441</v>
      </c>
      <c r="AR23" s="52">
        <v>6.5853180103764689E-2</v>
      </c>
      <c r="AS23" s="52">
        <v>4.8372765839097956E-2</v>
      </c>
      <c r="AT23" s="52">
        <v>5.0451066538987559E-2</v>
      </c>
      <c r="AU23" s="52">
        <v>5.6440237959450114E-2</v>
      </c>
      <c r="AV23" s="52">
        <v>7.1132932035352953E-2</v>
      </c>
      <c r="AW23" s="52">
        <v>2.839148567152908E-2</v>
      </c>
      <c r="AX23" s="52">
        <v>1.8179638791435929E-3</v>
      </c>
      <c r="AY23" s="52">
        <v>5.2618659916776431E-2</v>
      </c>
      <c r="AZ23" s="52">
        <v>1.9038315433173181E-2</v>
      </c>
      <c r="BA23" s="52">
        <v>0.14240207996981155</v>
      </c>
      <c r="BB23" s="52">
        <v>6.1826207160022524E-2</v>
      </c>
      <c r="BC23" s="52">
        <v>0.24432844960917802</v>
      </c>
      <c r="BD23" s="52">
        <v>4.2637587632787036E-2</v>
      </c>
      <c r="BE23" s="52">
        <v>4.4158788645226862E-2</v>
      </c>
      <c r="BF23" s="52">
        <v>5.1885973892789788E-2</v>
      </c>
      <c r="BG23" s="52">
        <v>4.175013740941047E-2</v>
      </c>
      <c r="BH23" s="52">
        <v>4.9055841568679731E-2</v>
      </c>
      <c r="BI23" s="49">
        <v>3.1985379553957569E-2</v>
      </c>
      <c r="BJ23" s="49">
        <v>1.276641380188398E-2</v>
      </c>
      <c r="BK23" s="49">
        <v>9.5100520867575315E-3</v>
      </c>
      <c r="BL23" s="49">
        <v>2.5918170965524824E-2</v>
      </c>
      <c r="BM23" s="49">
        <v>7.4711085635384464E-2</v>
      </c>
      <c r="BN23" s="49">
        <v>0.10757717159460294</v>
      </c>
      <c r="BO23" s="49">
        <v>4.3366413297788809E-3</v>
      </c>
      <c r="BP23" s="49">
        <v>3.9750589374432668E-2</v>
      </c>
      <c r="BQ23" s="49">
        <v>1.9307157021594658E-2</v>
      </c>
      <c r="BR23" s="49">
        <v>2.2213471459737528E-2</v>
      </c>
      <c r="BS23" s="49">
        <v>6.8682514087991781E-2</v>
      </c>
      <c r="BT23" s="49">
        <v>2.3495012283390172E-2</v>
      </c>
      <c r="BU23" s="49">
        <v>3.2895093847126425E-2</v>
      </c>
      <c r="BV23" s="49">
        <v>0.1060792183922213</v>
      </c>
      <c r="BW23" s="49">
        <v>6.7252969973198046E-2</v>
      </c>
      <c r="BX23" s="49">
        <v>5.4495960279732962E-2</v>
      </c>
      <c r="BY23" s="49">
        <v>0.10314559608282571</v>
      </c>
      <c r="BZ23" s="49">
        <v>2.5378715337524439E-2</v>
      </c>
      <c r="CA23" s="49">
        <v>8.1268811879348923E-2</v>
      </c>
      <c r="CB23" s="49">
        <v>4.233969446856093E-2</v>
      </c>
      <c r="CC23" s="49">
        <v>5.6440237959450114E-2</v>
      </c>
      <c r="CD23" s="49">
        <v>2.316785710382728E-2</v>
      </c>
      <c r="CE23" s="49">
        <v>4.573426225254644E-2</v>
      </c>
      <c r="CF23" s="49">
        <v>7.8469228767958213E-2</v>
      </c>
      <c r="CG23" s="49">
        <v>6.0116402512336332E-2</v>
      </c>
      <c r="CH23" s="49">
        <v>0.21236157302101072</v>
      </c>
      <c r="CI23" s="49">
        <v>0.14441295123139908</v>
      </c>
      <c r="CJ23" s="49">
        <v>0.1820069690767111</v>
      </c>
    </row>
    <row r="24" spans="1:88" x14ac:dyDescent="0.25">
      <c r="A24" s="55" t="s">
        <v>5</v>
      </c>
      <c r="B24" s="46">
        <v>0.15265340383435677</v>
      </c>
      <c r="C24" s="46">
        <v>3.2098535070314717E-2</v>
      </c>
      <c r="D24" s="46">
        <v>0.24678276926640483</v>
      </c>
      <c r="E24" s="46">
        <v>0.78376194890539919</v>
      </c>
      <c r="F24" s="46">
        <v>6.4839469106743014E-2</v>
      </c>
      <c r="G24" s="46">
        <v>0.26828385910691127</v>
      </c>
      <c r="H24" s="46">
        <v>2.7540537246101601E-2</v>
      </c>
      <c r="I24" s="46">
        <v>0.18167251345074234</v>
      </c>
      <c r="J24" s="46">
        <v>0.10703300507675324</v>
      </c>
      <c r="K24" s="46">
        <v>1.985531911788567E-2</v>
      </c>
      <c r="L24" s="46">
        <v>0.15696388151016358</v>
      </c>
      <c r="M24" s="46">
        <v>0.30836191247589911</v>
      </c>
      <c r="N24" s="46">
        <v>0.3879984020581968</v>
      </c>
      <c r="O24" s="46">
        <v>0.15371979684740736</v>
      </c>
      <c r="P24" s="46">
        <v>0.1375171468635519</v>
      </c>
      <c r="Q24" s="46">
        <v>0.69145609281831544</v>
      </c>
      <c r="R24" s="46">
        <v>0.75169960016141912</v>
      </c>
      <c r="S24" s="46">
        <v>0.26457446476040541</v>
      </c>
      <c r="T24" s="46">
        <v>0.2192393851658675</v>
      </c>
      <c r="U24" s="46">
        <v>0.2555238131578928</v>
      </c>
      <c r="V24" s="46">
        <v>6.8552914687712824E-2</v>
      </c>
      <c r="W24" s="46">
        <v>0.3721260570224742</v>
      </c>
      <c r="X24" s="46">
        <v>0.4367432432745616</v>
      </c>
      <c r="Y24" s="46">
        <v>0.22231317135533321</v>
      </c>
      <c r="Z24" s="46">
        <v>0.27585939660828507</v>
      </c>
      <c r="AA24" s="46">
        <v>0.65400058003658013</v>
      </c>
      <c r="AB24" s="46">
        <v>0.50549363315267659</v>
      </c>
      <c r="AC24" s="46">
        <v>0.28762566624107383</v>
      </c>
      <c r="AD24" s="46">
        <v>0.39070884790897276</v>
      </c>
      <c r="AE24" s="46">
        <v>0.31486954630938807</v>
      </c>
      <c r="AF24" s="46">
        <v>3.4895138286767213E-2</v>
      </c>
      <c r="AG24" s="46">
        <v>0.16945568050024462</v>
      </c>
      <c r="AH24" s="46">
        <v>0.31928408917173345</v>
      </c>
      <c r="AI24" s="46">
        <v>0.32602222334824543</v>
      </c>
      <c r="AJ24" s="52">
        <v>1</v>
      </c>
      <c r="AK24" s="52">
        <v>7.3495206999998786E-2</v>
      </c>
      <c r="AL24" s="52">
        <v>0.21173957109846636</v>
      </c>
      <c r="AM24" s="52">
        <v>0.36443506198218917</v>
      </c>
      <c r="AN24" s="52">
        <v>0.45537171424147299</v>
      </c>
      <c r="AO24" s="52">
        <v>0.26457446476040541</v>
      </c>
      <c r="AP24" s="52">
        <v>7.2985352206765441E-2</v>
      </c>
      <c r="AQ24" s="52">
        <v>0.53444394881841495</v>
      </c>
      <c r="AR24" s="52">
        <v>0.23179552631314385</v>
      </c>
      <c r="AS24" s="52">
        <v>0.17791775784162028</v>
      </c>
      <c r="AT24" s="52">
        <v>0.8003023696569298</v>
      </c>
      <c r="AU24" s="52">
        <v>0.62289517742409584</v>
      </c>
      <c r="AV24" s="52">
        <v>0.39895432186287638</v>
      </c>
      <c r="AW24" s="52">
        <v>0.37472562321107633</v>
      </c>
      <c r="AX24" s="52">
        <v>0.20449631317403621</v>
      </c>
      <c r="AY24" s="52">
        <v>0.51616151182583914</v>
      </c>
      <c r="AZ24" s="52">
        <v>0.36954452468037291</v>
      </c>
      <c r="BA24" s="52">
        <v>0.27394569037681354</v>
      </c>
      <c r="BB24" s="52">
        <v>0.48820153822168505</v>
      </c>
      <c r="BC24" s="52">
        <v>0.29574735879544695</v>
      </c>
      <c r="BD24" s="52">
        <v>0.32602222334824543</v>
      </c>
      <c r="BE24" s="52">
        <v>0.12649610169458009</v>
      </c>
      <c r="BF24" s="52">
        <v>0.5974136106838287</v>
      </c>
      <c r="BG24" s="52">
        <v>0.51616151182583914</v>
      </c>
      <c r="BH24" s="52">
        <v>0.31928408917173345</v>
      </c>
      <c r="BI24" s="49">
        <v>0.21173957109846636</v>
      </c>
      <c r="BJ24" s="49">
        <v>0.10778070703368742</v>
      </c>
      <c r="BK24" s="49">
        <v>0.16595341890452733</v>
      </c>
      <c r="BL24" s="49">
        <v>9.5087069065794047E-2</v>
      </c>
      <c r="BM24" s="49">
        <v>0.50549363315267659</v>
      </c>
      <c r="BN24" s="49">
        <v>0.61002135784124323</v>
      </c>
      <c r="BO24" s="49">
        <v>3.1435131717156631E-2</v>
      </c>
      <c r="BP24" s="49">
        <v>0.23179552631314385</v>
      </c>
      <c r="BQ24" s="49">
        <v>4.3299961642688081E-2</v>
      </c>
      <c r="BR24" s="49">
        <v>0.51976726850070476</v>
      </c>
      <c r="BS24" s="49">
        <v>0.93926949195921106</v>
      </c>
      <c r="BT24" s="49">
        <v>0.31486954630938807</v>
      </c>
      <c r="BU24" s="49">
        <v>0.52339821396028174</v>
      </c>
      <c r="BV24" s="49">
        <v>8.2154615238692913E-2</v>
      </c>
      <c r="BW24" s="49">
        <v>1.0871255716289294</v>
      </c>
      <c r="BX24" s="49">
        <v>0.5974136106838287</v>
      </c>
      <c r="BY24" s="49">
        <v>0.77832479452874281</v>
      </c>
      <c r="BZ24" s="49">
        <v>0.33992809508349064</v>
      </c>
      <c r="CA24" s="49">
        <v>0.41887683090661937</v>
      </c>
      <c r="CB24" s="49">
        <v>0.28168110113800465</v>
      </c>
      <c r="CC24" s="49">
        <v>0.49504623514840812</v>
      </c>
      <c r="CD24" s="49">
        <v>0.40454775245857794</v>
      </c>
      <c r="CE24" s="49">
        <v>0.34710189795284285</v>
      </c>
      <c r="CF24" s="49">
        <v>0.3519683457375673</v>
      </c>
      <c r="CG24" s="49">
        <v>0.78376194890539919</v>
      </c>
      <c r="CH24" s="49">
        <v>0.21321872317456853</v>
      </c>
      <c r="CI24" s="49">
        <v>0.86399355922777754</v>
      </c>
      <c r="CJ24" s="49">
        <v>0.60158697127935035</v>
      </c>
    </row>
    <row r="25" spans="1:88" x14ac:dyDescent="0.25">
      <c r="A25" s="55" t="s">
        <v>6</v>
      </c>
      <c r="B25" s="46">
        <v>0.18996745967519768</v>
      </c>
      <c r="C25" s="46">
        <v>8.3070028208690819E-2</v>
      </c>
      <c r="D25" s="46">
        <v>0.2690208501919733</v>
      </c>
      <c r="E25" s="46">
        <v>0.82664484427455942</v>
      </c>
      <c r="F25" s="46">
        <v>5.0438599059976497E-2</v>
      </c>
      <c r="G25" s="46">
        <v>0.19374585772310354</v>
      </c>
      <c r="H25" s="46">
        <v>3.753745738486107E-2</v>
      </c>
      <c r="I25" s="46">
        <v>0.3128675761828219</v>
      </c>
      <c r="J25" s="46">
        <v>6.2639507612995166E-2</v>
      </c>
      <c r="K25" s="46">
        <v>7.6147345834620397E-3</v>
      </c>
      <c r="L25" s="46">
        <v>4.3943084615816613E-2</v>
      </c>
      <c r="M25" s="46">
        <v>0.19247811453732605</v>
      </c>
      <c r="N25" s="46">
        <v>0.6569487658113724</v>
      </c>
      <c r="O25" s="46">
        <v>0.12811942988925806</v>
      </c>
      <c r="P25" s="46">
        <v>0.15600808514656203</v>
      </c>
      <c r="Q25" s="46">
        <v>0.67001528751230022</v>
      </c>
      <c r="R25" s="46">
        <v>0.67442829476329369</v>
      </c>
      <c r="S25" s="46">
        <v>0.10730898807176088</v>
      </c>
      <c r="T25" s="46">
        <v>2.8444232900223881E-3</v>
      </c>
      <c r="U25" s="46">
        <v>0.23591987799653694</v>
      </c>
      <c r="V25" s="46">
        <v>9.6448016581388886E-3</v>
      </c>
      <c r="W25" s="46">
        <v>0.18263028356075364</v>
      </c>
      <c r="X25" s="46">
        <v>0.59534052573273177</v>
      </c>
      <c r="Y25" s="46">
        <v>0.20021092750241468</v>
      </c>
      <c r="Z25" s="46">
        <v>0.22384941955450538</v>
      </c>
      <c r="AA25" s="46">
        <v>0.75902319477764135</v>
      </c>
      <c r="AB25" s="46">
        <v>0.24539796487243462</v>
      </c>
      <c r="AC25" s="46">
        <v>0.13862062129142977</v>
      </c>
      <c r="AD25" s="46">
        <v>0.59144501589533693</v>
      </c>
      <c r="AE25" s="46">
        <v>0.30878657973689411</v>
      </c>
      <c r="AF25" s="46">
        <v>4.386972029982646E-3</v>
      </c>
      <c r="AG25" s="46">
        <v>0.15296564258132378</v>
      </c>
      <c r="AH25" s="46">
        <v>0.19759940701971748</v>
      </c>
      <c r="AI25" s="46">
        <v>0.25525683412067862</v>
      </c>
      <c r="AJ25" s="52">
        <v>0.2137954609349064</v>
      </c>
      <c r="AK25" s="52">
        <v>7.1428205782227069E-2</v>
      </c>
      <c r="AL25" s="52">
        <v>0.11235530720719379</v>
      </c>
      <c r="AM25" s="52">
        <v>0.2137954609349064</v>
      </c>
      <c r="AN25" s="52">
        <v>0.30078358816257156</v>
      </c>
      <c r="AO25" s="52">
        <v>0.13591726602467802</v>
      </c>
      <c r="AP25" s="52">
        <v>0.12076897067785465</v>
      </c>
      <c r="AQ25" s="52">
        <v>0.4095005032237421</v>
      </c>
      <c r="AR25" s="52">
        <v>0.46695587699866953</v>
      </c>
      <c r="AS25" s="52">
        <v>0.53597967608669428</v>
      </c>
      <c r="AT25" s="52">
        <v>0.73451335418318153</v>
      </c>
      <c r="AU25" s="52">
        <v>0.22238469881355333</v>
      </c>
      <c r="AV25" s="52">
        <v>0.34298532746984184</v>
      </c>
      <c r="AW25" s="52">
        <v>0.15296564258132378</v>
      </c>
      <c r="AX25" s="52">
        <v>7.1428205782227069E-2</v>
      </c>
      <c r="AY25" s="52">
        <v>0.84308657209078175</v>
      </c>
      <c r="AZ25" s="52">
        <v>0.29491775889679217</v>
      </c>
      <c r="BA25" s="52">
        <v>0.15600808514656203</v>
      </c>
      <c r="BB25" s="52">
        <v>0.40682100607920813</v>
      </c>
      <c r="BC25" s="52">
        <v>0.50192360306673267</v>
      </c>
      <c r="BD25" s="52">
        <v>0.27799775730637671</v>
      </c>
      <c r="BE25" s="52">
        <v>0.71547656770831558</v>
      </c>
      <c r="BF25" s="52">
        <v>0.36386071992807367</v>
      </c>
      <c r="BG25" s="52">
        <v>0.15498727268019447</v>
      </c>
      <c r="BH25" s="52">
        <v>0.55024056331772075</v>
      </c>
      <c r="BI25" s="49">
        <v>0.30878657973689411</v>
      </c>
      <c r="BJ25" s="49">
        <v>0.10316435748349366</v>
      </c>
      <c r="BK25" s="49">
        <v>0.13502791442843098</v>
      </c>
      <c r="BL25" s="49">
        <v>0.576116210210456</v>
      </c>
      <c r="BM25" s="49">
        <v>0.42316504996098492</v>
      </c>
      <c r="BN25" s="49">
        <v>0.57234649142372418</v>
      </c>
      <c r="BO25" s="49">
        <v>5.101988581268176E-3</v>
      </c>
      <c r="BP25" s="49">
        <v>0.31909042214351191</v>
      </c>
      <c r="BQ25" s="49">
        <v>5.0108562634888852E-2</v>
      </c>
      <c r="BR25" s="49">
        <v>0.18748955340815965</v>
      </c>
      <c r="BS25" s="49">
        <v>0.87121937236131464</v>
      </c>
      <c r="BT25" s="49">
        <v>0.19502195080772033</v>
      </c>
      <c r="BU25" s="49">
        <v>0.40415904177014234</v>
      </c>
      <c r="BV25" s="49">
        <v>4.1421984956139725E-2</v>
      </c>
      <c r="BW25" s="49">
        <v>1</v>
      </c>
      <c r="BX25" s="49">
        <v>0.17906865950848283</v>
      </c>
      <c r="BY25" s="49">
        <v>0.66563115602638023</v>
      </c>
      <c r="BZ25" s="49">
        <v>0.52208839611142854</v>
      </c>
      <c r="CA25" s="49">
        <v>0.30878657973689411</v>
      </c>
      <c r="CB25" s="49">
        <v>0.9002909308534347</v>
      </c>
      <c r="CC25" s="49">
        <v>0.72493247519124504</v>
      </c>
      <c r="CD25" s="49">
        <v>0.52552709358690386</v>
      </c>
      <c r="CE25" s="49">
        <v>0.35676477140023033</v>
      </c>
      <c r="CF25" s="49">
        <v>0.64413706514594005</v>
      </c>
      <c r="CG25" s="49">
        <v>0.393684229656453</v>
      </c>
      <c r="CH25" s="49">
        <v>0.34751830265160805</v>
      </c>
      <c r="CI25" s="49">
        <v>0.74912261320234164</v>
      </c>
      <c r="CJ25" s="49">
        <v>0.58373029825895073</v>
      </c>
    </row>
    <row r="26" spans="1:88" x14ac:dyDescent="0.25">
      <c r="A26" s="55" t="s">
        <v>7</v>
      </c>
      <c r="B26" s="46">
        <v>0.19028668648577601</v>
      </c>
      <c r="C26" s="46">
        <v>7.0766049527284741E-2</v>
      </c>
      <c r="D26" s="46">
        <v>0.50841733424740643</v>
      </c>
      <c r="E26" s="46">
        <v>1</v>
      </c>
      <c r="F26" s="46">
        <v>2.8231117392805531E-2</v>
      </c>
      <c r="G26" s="46">
        <v>0.24406030133041784</v>
      </c>
      <c r="H26" s="46">
        <v>1.1852316302003934E-2</v>
      </c>
      <c r="I26" s="46">
        <v>0.1365494906303425</v>
      </c>
      <c r="J26" s="46">
        <v>0.38888132816307119</v>
      </c>
      <c r="K26" s="46">
        <v>6.8462649917431246E-3</v>
      </c>
      <c r="L26" s="46">
        <v>7.3528209225481853E-2</v>
      </c>
      <c r="M26" s="46">
        <v>0.43621862235096748</v>
      </c>
      <c r="N26" s="46">
        <v>0.39137095991997567</v>
      </c>
      <c r="O26" s="46">
        <v>0.34010691529130871</v>
      </c>
      <c r="P26" s="46">
        <v>0.21074268159429607</v>
      </c>
      <c r="Q26" s="46">
        <v>0.48620543160556601</v>
      </c>
      <c r="R26" s="46">
        <v>0.47093641728449392</v>
      </c>
      <c r="S26" s="46">
        <v>7.3528209225481853E-2</v>
      </c>
      <c r="T26" s="46">
        <v>4.8873967528584125E-2</v>
      </c>
      <c r="U26" s="46">
        <v>0.21344968302450407</v>
      </c>
      <c r="V26" s="46">
        <v>4.9186860364606469E-2</v>
      </c>
      <c r="W26" s="46">
        <v>0.10511346019247866</v>
      </c>
      <c r="X26" s="46">
        <v>0.41187046171012248</v>
      </c>
      <c r="Y26" s="46">
        <v>9.5518114410044153E-2</v>
      </c>
      <c r="Z26" s="46">
        <v>0.18549080207232449</v>
      </c>
      <c r="AA26" s="46">
        <v>0.26517142529486709</v>
      </c>
      <c r="AB26" s="46">
        <v>0.16119413796217422</v>
      </c>
      <c r="AC26" s="46">
        <v>0.2041244235203408</v>
      </c>
      <c r="AD26" s="46">
        <v>0.15122868739387427</v>
      </c>
      <c r="AE26" s="46">
        <v>0.20025365560135383</v>
      </c>
      <c r="AF26" s="46">
        <v>8.3006596230555868E-2</v>
      </c>
      <c r="AG26" s="46">
        <v>0.28995313511261667</v>
      </c>
      <c r="AH26" s="46">
        <v>0.21619145603817969</v>
      </c>
      <c r="AI26" s="46">
        <v>0.27202746069531047</v>
      </c>
      <c r="AJ26" s="52">
        <v>0.13058387186133699</v>
      </c>
      <c r="AK26" s="52">
        <v>8.5152740603367263E-2</v>
      </c>
      <c r="AL26" s="52">
        <v>0.17738701929574746</v>
      </c>
      <c r="AM26" s="52">
        <v>0.35564442515688272</v>
      </c>
      <c r="AN26" s="52">
        <v>0.54888128476818332</v>
      </c>
      <c r="AO26" s="52">
        <v>0.20940208219790887</v>
      </c>
      <c r="AP26" s="52">
        <v>3.8595073184744789E-2</v>
      </c>
      <c r="AQ26" s="52">
        <v>0.27906075962013133</v>
      </c>
      <c r="AR26" s="52">
        <v>0.22037029087581955</v>
      </c>
      <c r="AS26" s="52">
        <v>0.15415183578703065</v>
      </c>
      <c r="AT26" s="52">
        <v>0.40664705770637072</v>
      </c>
      <c r="AU26" s="52">
        <v>0.16222610842677065</v>
      </c>
      <c r="AV26" s="52">
        <v>0.23043772971524959</v>
      </c>
      <c r="AW26" s="52">
        <v>0.27202746069531047</v>
      </c>
      <c r="AX26" s="52">
        <v>8.9612930390549086E-2</v>
      </c>
      <c r="AY26" s="52">
        <v>0.27029700985901023</v>
      </c>
      <c r="AZ26" s="52">
        <v>0.20674641305862426</v>
      </c>
      <c r="BA26" s="52">
        <v>0.17291625123151558</v>
      </c>
      <c r="BB26" s="52">
        <v>0.45324522629890085</v>
      </c>
      <c r="BC26" s="52">
        <v>0.15914984932317605</v>
      </c>
      <c r="BD26" s="52">
        <v>0.31103866300810573</v>
      </c>
      <c r="BE26" s="52">
        <v>0.28264531055063952</v>
      </c>
      <c r="BF26" s="52">
        <v>0.18081579057821356</v>
      </c>
      <c r="BG26" s="52">
        <v>0.42251941629767381</v>
      </c>
      <c r="BH26" s="52">
        <v>0.35564442515688272</v>
      </c>
      <c r="BI26" s="49">
        <v>0.4145072706977076</v>
      </c>
      <c r="BJ26" s="49">
        <v>0.33794338998216233</v>
      </c>
      <c r="BK26" s="49">
        <v>0.30906004984475777</v>
      </c>
      <c r="BL26" s="49">
        <v>0.30906004984475777</v>
      </c>
      <c r="BM26" s="49">
        <v>0.54888128476818332</v>
      </c>
      <c r="BN26" s="49">
        <v>0.66469682919526907</v>
      </c>
      <c r="BO26" s="49">
        <v>7.1219096231907836E-2</v>
      </c>
      <c r="BP26" s="49">
        <v>0.84172327102318023</v>
      </c>
      <c r="BQ26" s="49">
        <v>0.12487888099458749</v>
      </c>
      <c r="BR26" s="49">
        <v>0.17738701929574746</v>
      </c>
      <c r="BS26" s="49">
        <v>0.69506296724450989</v>
      </c>
      <c r="BT26" s="49">
        <v>0.21074268159429607</v>
      </c>
      <c r="BU26" s="49">
        <v>0.23943223787580606</v>
      </c>
      <c r="BV26" s="49">
        <v>0.10444480095259348</v>
      </c>
      <c r="BW26" s="49">
        <v>0.81010310618106851</v>
      </c>
      <c r="BX26" s="49">
        <v>0.20940208219790887</v>
      </c>
      <c r="BY26" s="49">
        <v>0.36952603511842408</v>
      </c>
      <c r="BZ26" s="49">
        <v>0.29180942514484909</v>
      </c>
      <c r="CA26" s="49">
        <v>0.95631167321484045</v>
      </c>
      <c r="CB26" s="49">
        <v>0.43344370073854194</v>
      </c>
      <c r="CC26" s="49">
        <v>0.40925042628027414</v>
      </c>
      <c r="CD26" s="49">
        <v>0.33365754037560175</v>
      </c>
      <c r="CE26" s="49">
        <v>0.24719526943351097</v>
      </c>
      <c r="CF26" s="49">
        <v>0.40925042628027414</v>
      </c>
      <c r="CG26" s="49">
        <v>0.35792127310743627</v>
      </c>
      <c r="CH26" s="49">
        <v>0.25358652941249898</v>
      </c>
      <c r="CI26" s="49">
        <v>0.65626704264421698</v>
      </c>
      <c r="CJ26" s="49">
        <v>0.47395136856922682</v>
      </c>
    </row>
    <row r="27" spans="1:88" x14ac:dyDescent="0.25">
      <c r="A27" s="55" t="s">
        <v>8</v>
      </c>
      <c r="B27" s="46">
        <v>0.2548840429688784</v>
      </c>
      <c r="C27" s="46">
        <v>5.4990549119349842E-2</v>
      </c>
      <c r="D27" s="46">
        <v>0.21147437036133318</v>
      </c>
      <c r="E27" s="46">
        <v>0.65262404449922451</v>
      </c>
      <c r="F27" s="46">
        <v>0.2971310970083535</v>
      </c>
      <c r="G27" s="46">
        <v>0.13986614017149343</v>
      </c>
      <c r="H27" s="46">
        <v>5.7235224889143919E-2</v>
      </c>
      <c r="I27" s="46">
        <v>0.62702915285147154</v>
      </c>
      <c r="J27" s="46">
        <v>0.47072198628728934</v>
      </c>
      <c r="K27" s="46">
        <v>3.3573160879065395E-2</v>
      </c>
      <c r="L27" s="46">
        <v>0.22010660631250165</v>
      </c>
      <c r="M27" s="46">
        <v>0.38281761069265507</v>
      </c>
      <c r="N27" s="46">
        <v>0.42027577888653234</v>
      </c>
      <c r="O27" s="46">
        <v>0.28358083679087837</v>
      </c>
      <c r="P27" s="46">
        <v>0.38027346225270481</v>
      </c>
      <c r="Q27" s="46">
        <v>0.5788113769722727</v>
      </c>
      <c r="R27" s="46">
        <v>0.53787613328685124</v>
      </c>
      <c r="S27" s="46">
        <v>0.3463806042191811</v>
      </c>
      <c r="T27" s="46">
        <v>0.328387372831214</v>
      </c>
      <c r="U27" s="46">
        <v>0.37026482883014955</v>
      </c>
      <c r="V27" s="46">
        <v>9.067337285353233E-2</v>
      </c>
      <c r="W27" s="46">
        <v>0.32620495959067314</v>
      </c>
      <c r="X27" s="46">
        <v>0.59445723486059476</v>
      </c>
      <c r="Y27" s="46">
        <v>0.14080188840964608</v>
      </c>
      <c r="Z27" s="46">
        <v>0.2548840429688784</v>
      </c>
      <c r="AA27" s="46">
        <v>0.328387372831214</v>
      </c>
      <c r="AB27" s="46">
        <v>0.39579595912324417</v>
      </c>
      <c r="AC27" s="46">
        <v>0.21864381081033213</v>
      </c>
      <c r="AD27" s="46">
        <v>0.3440786106607906</v>
      </c>
      <c r="AE27" s="46">
        <v>0.24983597739577015</v>
      </c>
      <c r="AF27" s="46">
        <v>6.1181805472064164E-2</v>
      </c>
      <c r="AG27" s="46">
        <v>0.30516285157114725</v>
      </c>
      <c r="AH27" s="46">
        <v>0.39316555852563401</v>
      </c>
      <c r="AI27" s="46">
        <v>0.30516285157114725</v>
      </c>
      <c r="AJ27" s="52">
        <v>0.5272233126574597</v>
      </c>
      <c r="AK27" s="52">
        <v>6.3679203997715053E-2</v>
      </c>
      <c r="AL27" s="52">
        <v>0.28931073475961455</v>
      </c>
      <c r="AM27" s="52">
        <v>0.40649472486210608</v>
      </c>
      <c r="AN27" s="52">
        <v>0.61461062620313511</v>
      </c>
      <c r="AO27" s="52">
        <v>0.42027577888653234</v>
      </c>
      <c r="AP27" s="52">
        <v>0.14269220811576222</v>
      </c>
      <c r="AQ27" s="52">
        <v>0.76588650800793501</v>
      </c>
      <c r="AR27" s="52">
        <v>0.39316555852563401</v>
      </c>
      <c r="AS27" s="52">
        <v>0.73095929377472013</v>
      </c>
      <c r="AT27" s="52">
        <v>0.68838307914414565</v>
      </c>
      <c r="AU27" s="52">
        <v>0.35574362285442823</v>
      </c>
      <c r="AV27" s="52">
        <v>0.33726401619387941</v>
      </c>
      <c r="AW27" s="52">
        <v>0.42027577888653234</v>
      </c>
      <c r="AX27" s="52">
        <v>0.5272233126574597</v>
      </c>
      <c r="AY27" s="52">
        <v>0.50993539524780318</v>
      </c>
      <c r="AZ27" s="52">
        <v>0.5272233126574597</v>
      </c>
      <c r="BA27" s="52">
        <v>0.30925978065651039</v>
      </c>
      <c r="BB27" s="52">
        <v>0.71648239516911305</v>
      </c>
      <c r="BC27" s="52">
        <v>0.71648239516911305</v>
      </c>
      <c r="BD27" s="52">
        <v>0.44626966558716391</v>
      </c>
      <c r="BE27" s="52">
        <v>0.15665444125828917</v>
      </c>
      <c r="BF27" s="52">
        <v>0.52023890453454469</v>
      </c>
      <c r="BG27" s="52">
        <v>0.60243805271888218</v>
      </c>
      <c r="BH27" s="52">
        <v>0.30313478501655289</v>
      </c>
      <c r="BI27" s="49">
        <v>0.33279610007993199</v>
      </c>
      <c r="BJ27" s="49">
        <v>0.49983595048352636</v>
      </c>
      <c r="BK27" s="49">
        <v>0.26003410732653265</v>
      </c>
      <c r="BL27" s="49">
        <v>0.2548840429688784</v>
      </c>
      <c r="BM27" s="49">
        <v>0.31761938582535765</v>
      </c>
      <c r="BN27" s="49">
        <v>0.67026513356721995</v>
      </c>
      <c r="BO27" s="49">
        <v>3.247228005964025E-2</v>
      </c>
      <c r="BP27" s="49">
        <v>0.92310122159404739</v>
      </c>
      <c r="BQ27" s="49">
        <v>0.10360901891837519</v>
      </c>
      <c r="BR27" s="49">
        <v>8.0418090995014985E-2</v>
      </c>
      <c r="BS27" s="49">
        <v>0.62702915285147154</v>
      </c>
      <c r="BT27" s="49">
        <v>0.34869799883471081</v>
      </c>
      <c r="BU27" s="49">
        <v>0.3463806042191811</v>
      </c>
      <c r="BV27" s="49">
        <v>0.1257124694488832</v>
      </c>
      <c r="BW27" s="49">
        <v>0.62702915285147154</v>
      </c>
      <c r="BX27" s="49">
        <v>0.30925978065651039</v>
      </c>
      <c r="BY27" s="49">
        <v>0.94175296081029602</v>
      </c>
      <c r="BZ27" s="49">
        <v>0.54874419968523336</v>
      </c>
      <c r="CA27" s="49">
        <v>1</v>
      </c>
      <c r="CB27" s="49">
        <v>0.45833278674447264</v>
      </c>
      <c r="CC27" s="49">
        <v>0.34869799883471081</v>
      </c>
      <c r="CD27" s="49">
        <v>0.59445723486059476</v>
      </c>
      <c r="CE27" s="49">
        <v>0.77101052837207951</v>
      </c>
      <c r="CF27" s="49">
        <v>0.32620495959067314</v>
      </c>
      <c r="CG27" s="49">
        <v>0.41195207346387713</v>
      </c>
      <c r="CH27" s="49">
        <v>0.38281761069265507</v>
      </c>
      <c r="CI27" s="49">
        <v>0.64828680295570751</v>
      </c>
      <c r="CJ27" s="49">
        <v>0.61461062620313511</v>
      </c>
    </row>
    <row r="28" spans="1:88" x14ac:dyDescent="0.25">
      <c r="A28" s="56" t="s">
        <v>9</v>
      </c>
      <c r="B28" s="46">
        <v>3.188305382884795E-2</v>
      </c>
      <c r="C28" s="46">
        <v>6.3615062753944471E-4</v>
      </c>
      <c r="D28" s="46">
        <v>9.6594296687481054E-2</v>
      </c>
      <c r="E28" s="46">
        <v>0.32591684664498527</v>
      </c>
      <c r="F28" s="46">
        <v>7.428033367084687E-3</v>
      </c>
      <c r="G28" s="46">
        <v>1.0391224365310448E-2</v>
      </c>
      <c r="H28" s="46">
        <v>0.938624552225928</v>
      </c>
      <c r="I28" s="46">
        <v>6.3995421035067057E-2</v>
      </c>
      <c r="J28" s="46">
        <v>0.19885829383566395</v>
      </c>
      <c r="K28" s="46">
        <v>9.3339364056584638E-5</v>
      </c>
      <c r="L28" s="46">
        <v>1.1070693112243743E-2</v>
      </c>
      <c r="M28" s="46">
        <v>7.9878006026728177E-2</v>
      </c>
      <c r="N28" s="46">
        <v>0.23594759312837982</v>
      </c>
      <c r="O28" s="46">
        <v>1.8728024019524406E-2</v>
      </c>
      <c r="P28" s="46">
        <v>5.1270858114374235E-2</v>
      </c>
      <c r="Q28" s="46">
        <v>0.58368863374470226</v>
      </c>
      <c r="R28" s="46">
        <v>0.10689673202361986</v>
      </c>
      <c r="S28" s="46">
        <v>1.3818252569278338E-2</v>
      </c>
      <c r="T28" s="46">
        <v>7.6186334976138387E-3</v>
      </c>
      <c r="U28" s="46">
        <v>3.7590746128587503E-2</v>
      </c>
      <c r="V28" s="46">
        <v>1.1794591443394332E-2</v>
      </c>
      <c r="W28" s="46">
        <v>3.9929563760611646E-3</v>
      </c>
      <c r="X28" s="46">
        <v>8.244821546566633E-2</v>
      </c>
      <c r="Y28" s="46">
        <v>4.47516577004195E-3</v>
      </c>
      <c r="Z28" s="46">
        <v>1.1499518754919018E-2</v>
      </c>
      <c r="AA28" s="46">
        <v>3.4400885380106883E-2</v>
      </c>
      <c r="AB28" s="46">
        <v>1.5487013900419679E-2</v>
      </c>
      <c r="AC28" s="46">
        <v>1.9330629749210942E-2</v>
      </c>
      <c r="AD28" s="46">
        <v>4.1864383366304679E-2</v>
      </c>
      <c r="AE28" s="46">
        <v>6.4402052661915107E-2</v>
      </c>
      <c r="AF28" s="46">
        <v>1.5884403993470016E-2</v>
      </c>
      <c r="AG28" s="46">
        <v>7.3099749611706247E-2</v>
      </c>
      <c r="AH28" s="46">
        <v>0.14396351795600826</v>
      </c>
      <c r="AI28" s="46">
        <v>7.3099749611706247E-2</v>
      </c>
      <c r="AJ28" s="52">
        <v>1.3387487597803848E-2</v>
      </c>
      <c r="AK28" s="52">
        <v>8.0146314036419145E-3</v>
      </c>
      <c r="AL28" s="52">
        <v>9.8778004930833441E-3</v>
      </c>
      <c r="AM28" s="52">
        <v>0.20012185410648836</v>
      </c>
      <c r="AN28" s="52">
        <v>4.6920135804140929E-2</v>
      </c>
      <c r="AO28" s="52">
        <v>1.5985334668398108E-2</v>
      </c>
      <c r="AP28" s="52">
        <v>4.8901305442060426E-3</v>
      </c>
      <c r="AQ28" s="52">
        <v>0.21456230039465679</v>
      </c>
      <c r="AR28" s="52">
        <v>6.7749513595167024E-2</v>
      </c>
      <c r="AS28" s="52">
        <v>3.5960463691702242E-2</v>
      </c>
      <c r="AT28" s="52">
        <v>0.33640377035807334</v>
      </c>
      <c r="AU28" s="52">
        <v>3.9046831642276514E-2</v>
      </c>
      <c r="AV28" s="52">
        <v>1.1572587545523878E-2</v>
      </c>
      <c r="AW28" s="52">
        <v>0.18783928570132521</v>
      </c>
      <c r="AX28" s="52">
        <v>3.2085641105212621E-2</v>
      </c>
      <c r="AY28" s="52">
        <v>0.11461021501157188</v>
      </c>
      <c r="AZ28" s="52">
        <v>0.30981349986449169</v>
      </c>
      <c r="BA28" s="52">
        <v>0.42256155116298777</v>
      </c>
      <c r="BB28" s="52">
        <v>6.2000452020102376E-2</v>
      </c>
      <c r="BC28" s="52">
        <v>9.3583102670830226E-2</v>
      </c>
      <c r="BD28" s="52">
        <v>2.1802754935766978E-2</v>
      </c>
      <c r="BE28" s="52">
        <v>4.8737597203045407E-2</v>
      </c>
      <c r="BF28" s="52">
        <v>0.20012185410648836</v>
      </c>
      <c r="BG28" s="52">
        <v>0.13342669939059168</v>
      </c>
      <c r="BH28" s="52">
        <v>0.18903283038148011</v>
      </c>
      <c r="BI28" s="49">
        <v>0.11388657133474356</v>
      </c>
      <c r="BJ28" s="49">
        <v>2.367401345581497E-2</v>
      </c>
      <c r="BK28" s="49">
        <v>4.8142026168394061E-4</v>
      </c>
      <c r="BL28" s="49">
        <v>2.756076739249572E-2</v>
      </c>
      <c r="BM28" s="49">
        <v>0.12845111812187698</v>
      </c>
      <c r="BN28" s="49">
        <v>2.1802754935766978E-2</v>
      </c>
      <c r="BO28" s="49">
        <v>3.3019485043035007E-3</v>
      </c>
      <c r="BP28" s="49">
        <v>8.1927641188918932E-2</v>
      </c>
      <c r="BQ28" s="49">
        <v>1.6395511457297559E-2</v>
      </c>
      <c r="BR28" s="49">
        <v>1.8029642016992763E-2</v>
      </c>
      <c r="BS28" s="49">
        <v>0.22006787642546441</v>
      </c>
      <c r="BT28" s="49">
        <v>4.2938605376332047E-2</v>
      </c>
      <c r="BU28" s="49">
        <v>8.0385556770432659E-2</v>
      </c>
      <c r="BV28" s="49">
        <v>7.5705297927559255E-3</v>
      </c>
      <c r="BW28" s="49">
        <v>0.22006787642546441</v>
      </c>
      <c r="BX28" s="49">
        <v>2.9177534188390673E-2</v>
      </c>
      <c r="BY28" s="49">
        <v>0.30206270130824658</v>
      </c>
      <c r="BZ28" s="49">
        <v>8.8959220319806701E-2</v>
      </c>
      <c r="CA28" s="49">
        <v>8.7284783883640679E-2</v>
      </c>
      <c r="CB28" s="49">
        <v>9.8447323099449549E-2</v>
      </c>
      <c r="CC28" s="49">
        <v>2.7213831270899273E-2</v>
      </c>
      <c r="CD28" s="49">
        <v>1</v>
      </c>
      <c r="CE28" s="49">
        <v>0.31776318056672592</v>
      </c>
      <c r="CF28" s="49">
        <v>5.638099306104611E-2</v>
      </c>
      <c r="CG28" s="49">
        <v>3.7117552204628784E-2</v>
      </c>
      <c r="CH28" s="49">
        <v>1.7030595066461048E-2</v>
      </c>
      <c r="CI28" s="49">
        <v>0.47660143848444841</v>
      </c>
      <c r="CJ28" s="49">
        <v>0.33427973227598634</v>
      </c>
    </row>
    <row r="29" spans="1:88" x14ac:dyDescent="0.25">
      <c r="A29" s="55" t="s">
        <v>10</v>
      </c>
      <c r="B29" s="46">
        <v>9.8399551813974043E-2</v>
      </c>
      <c r="C29" s="46">
        <v>5.5024414295331343E-2</v>
      </c>
      <c r="D29" s="46">
        <v>0.14931028532924823</v>
      </c>
      <c r="E29" s="46">
        <v>0.49281571584250361</v>
      </c>
      <c r="F29" s="46">
        <v>4.4669092138341436E-2</v>
      </c>
      <c r="G29" s="46">
        <v>7.4518147562991521E-2</v>
      </c>
      <c r="H29" s="46">
        <v>0.20477838952119912</v>
      </c>
      <c r="I29" s="46">
        <v>0.12121082937433673</v>
      </c>
      <c r="J29" s="46">
        <v>0.12510102344229637</v>
      </c>
      <c r="K29" s="46">
        <v>3.1556824048521462E-2</v>
      </c>
      <c r="L29" s="46">
        <v>0.21135063789433303</v>
      </c>
      <c r="M29" s="46">
        <v>0.19345908598077496</v>
      </c>
      <c r="N29" s="46">
        <v>0.30682656094616129</v>
      </c>
      <c r="O29" s="46">
        <v>0.14195105406467873</v>
      </c>
      <c r="P29" s="46">
        <v>0.14285074501085662</v>
      </c>
      <c r="Q29" s="46">
        <v>0.53163211057947957</v>
      </c>
      <c r="R29" s="46">
        <v>0.33520260395182433</v>
      </c>
      <c r="S29" s="46">
        <v>0.12353018355063054</v>
      </c>
      <c r="T29" s="46">
        <v>7.937814212081247E-2</v>
      </c>
      <c r="U29" s="46">
        <v>9.4739217336866341E-2</v>
      </c>
      <c r="V29" s="46">
        <v>4.2736594313310193E-2</v>
      </c>
      <c r="W29" s="46">
        <v>0.17933393421238558</v>
      </c>
      <c r="X29" s="46">
        <v>0.36852393774478132</v>
      </c>
      <c r="Y29" s="46">
        <v>5.2643919061176603E-2</v>
      </c>
      <c r="Z29" s="46">
        <v>0.15606191835686409</v>
      </c>
      <c r="AA29" s="46">
        <v>0.20738240138263325</v>
      </c>
      <c r="AB29" s="46">
        <v>0.28986645599693034</v>
      </c>
      <c r="AC29" s="46">
        <v>0.20477838952119912</v>
      </c>
      <c r="AD29" s="46">
        <v>0.32070089209532365</v>
      </c>
      <c r="AE29" s="46">
        <v>0.16729374704294403</v>
      </c>
      <c r="AF29" s="46">
        <v>0.17820446781064558</v>
      </c>
      <c r="AG29" s="46">
        <v>0.14105702947885912</v>
      </c>
      <c r="AH29" s="46">
        <v>0.2100195264929329</v>
      </c>
      <c r="AI29" s="46">
        <v>0.32683746386256413</v>
      </c>
      <c r="AJ29" s="52">
        <v>0.18276546678594921</v>
      </c>
      <c r="AK29" s="52">
        <v>6.8209932367104695E-2</v>
      </c>
      <c r="AL29" s="52">
        <v>0.18626266130941169</v>
      </c>
      <c r="AM29" s="52">
        <v>0.35932724795437715</v>
      </c>
      <c r="AN29" s="52">
        <v>0.39008629700073316</v>
      </c>
      <c r="AO29" s="52">
        <v>0.18626266130941169</v>
      </c>
      <c r="AP29" s="52">
        <v>4.1146848966757112E-2</v>
      </c>
      <c r="AQ29" s="52">
        <v>0.21135063789433303</v>
      </c>
      <c r="AR29" s="52">
        <v>0.19716090158031824</v>
      </c>
      <c r="AS29" s="52">
        <v>0.2670099326956607</v>
      </c>
      <c r="AT29" s="52">
        <v>0.43706967776168265</v>
      </c>
      <c r="AU29" s="52">
        <v>0.12830288278252391</v>
      </c>
      <c r="AV29" s="52">
        <v>0.26365720349962174</v>
      </c>
      <c r="AW29" s="52">
        <v>0.19716090158031824</v>
      </c>
      <c r="AX29" s="52">
        <v>7.4518147562991521E-2</v>
      </c>
      <c r="AY29" s="52">
        <v>0.48662764028257577</v>
      </c>
      <c r="AZ29" s="52">
        <v>0.13325997952200086</v>
      </c>
      <c r="BA29" s="52">
        <v>0.16005619671842522</v>
      </c>
      <c r="BB29" s="52">
        <v>0.39755054987924043</v>
      </c>
      <c r="BC29" s="52">
        <v>0.36160467712761984</v>
      </c>
      <c r="BD29" s="52">
        <v>0.27040529601249341</v>
      </c>
      <c r="BE29" s="52">
        <v>0.17485857076127032</v>
      </c>
      <c r="BF29" s="52">
        <v>0.18863122266261931</v>
      </c>
      <c r="BG29" s="52">
        <v>0.2670099326956607</v>
      </c>
      <c r="BH29" s="52">
        <v>0.20607628240575052</v>
      </c>
      <c r="BI29" s="49">
        <v>0.42347837514138237</v>
      </c>
      <c r="BJ29" s="49">
        <v>0.11744160641812348</v>
      </c>
      <c r="BK29" s="49">
        <v>0.13840859813184908</v>
      </c>
      <c r="BL29" s="49">
        <v>0.16415270539855223</v>
      </c>
      <c r="BM29" s="49">
        <v>0.38518815068937556</v>
      </c>
      <c r="BN29" s="49">
        <v>0.59566377246596691</v>
      </c>
      <c r="BO29" s="49">
        <v>2.002319401775653E-2</v>
      </c>
      <c r="BP29" s="49">
        <v>0.59191221133121008</v>
      </c>
      <c r="BQ29" s="49">
        <v>0.12197906802170261</v>
      </c>
      <c r="BR29" s="49">
        <v>0.16942109506371017</v>
      </c>
      <c r="BS29" s="49">
        <v>0.77179257088026409</v>
      </c>
      <c r="BT29" s="49">
        <v>0.37085965587257863</v>
      </c>
      <c r="BU29" s="49">
        <v>0.35258066077022093</v>
      </c>
      <c r="BV29" s="49">
        <v>5.1330165072983519E-2</v>
      </c>
      <c r="BW29" s="49">
        <v>1</v>
      </c>
      <c r="BX29" s="49">
        <v>0.30682656094616129</v>
      </c>
      <c r="BY29" s="49">
        <v>0.93877414577902329</v>
      </c>
      <c r="BZ29" s="49">
        <v>0.23236027525873612</v>
      </c>
      <c r="CA29" s="49">
        <v>0.83258244450500685</v>
      </c>
      <c r="CB29" s="49">
        <v>0.38276219000065881</v>
      </c>
      <c r="CC29" s="49">
        <v>0.33520260395182433</v>
      </c>
      <c r="CD29" s="49">
        <v>0.24751456599384369</v>
      </c>
      <c r="CE29" s="49">
        <v>0.33309145816894592</v>
      </c>
      <c r="CF29" s="49">
        <v>0.31467953818777783</v>
      </c>
      <c r="CG29" s="49">
        <v>0.54180482503320426</v>
      </c>
      <c r="CH29" s="49">
        <v>0.15904814379538137</v>
      </c>
      <c r="CI29" s="49">
        <v>0.6590272840011695</v>
      </c>
      <c r="CJ29" s="49">
        <v>0.265328272449734</v>
      </c>
    </row>
    <row r="30" spans="1:88" x14ac:dyDescent="0.25">
      <c r="A30" s="55" t="s">
        <v>11</v>
      </c>
      <c r="B30" s="46">
        <v>0.28539448304861037</v>
      </c>
      <c r="C30" s="46">
        <v>0.18143527325074363</v>
      </c>
      <c r="D30" s="46">
        <v>0.20825440641774282</v>
      </c>
      <c r="E30" s="46">
        <v>1</v>
      </c>
      <c r="F30" s="46">
        <v>1.0783543534938584E-2</v>
      </c>
      <c r="G30" s="46">
        <v>0.19502195080772033</v>
      </c>
      <c r="H30" s="46">
        <v>1.0712983245311669E-2</v>
      </c>
      <c r="I30" s="46">
        <v>0.1315283217246615</v>
      </c>
      <c r="J30" s="46">
        <v>2.011931425025593E-2</v>
      </c>
      <c r="K30" s="46">
        <v>8.6263108896855491E-3</v>
      </c>
      <c r="L30" s="46">
        <v>9.4725250809519532E-2</v>
      </c>
      <c r="M30" s="46">
        <v>0.3128675761828219</v>
      </c>
      <c r="N30" s="46">
        <v>0.15397313972720289</v>
      </c>
      <c r="O30" s="46">
        <v>0.13066768844164411</v>
      </c>
      <c r="P30" s="46">
        <v>7.9861586995437189E-2</v>
      </c>
      <c r="Q30" s="46">
        <v>0.48571584079226443</v>
      </c>
      <c r="R30" s="46">
        <v>0.44306483587301426</v>
      </c>
      <c r="S30" s="46">
        <v>3.2065584818164891E-2</v>
      </c>
      <c r="T30" s="46">
        <v>1.365840626832493E-2</v>
      </c>
      <c r="U30" s="46">
        <v>6.1822447529421905E-2</v>
      </c>
      <c r="V30" s="46">
        <v>1.4875238596662088E-2</v>
      </c>
      <c r="W30" s="46">
        <v>0.17442763859853</v>
      </c>
      <c r="X30" s="46">
        <v>0.29881546172741491</v>
      </c>
      <c r="Y30" s="46">
        <v>3.4693811027797311E-2</v>
      </c>
      <c r="Z30" s="46">
        <v>9.9179806335186221E-2</v>
      </c>
      <c r="AA30" s="46">
        <v>0.18504396856858424</v>
      </c>
      <c r="AB30" s="46">
        <v>0.71547656770831403</v>
      </c>
      <c r="AC30" s="46">
        <v>0.10944333293138225</v>
      </c>
      <c r="AD30" s="46">
        <v>0.12644825979099633</v>
      </c>
      <c r="AE30" s="46">
        <v>0.16879514456312644</v>
      </c>
      <c r="AF30" s="46">
        <v>4.738621660141476E-4</v>
      </c>
      <c r="AG30" s="46">
        <v>0.11534476079541146</v>
      </c>
      <c r="AH30" s="46">
        <v>0.19759940701971748</v>
      </c>
      <c r="AI30" s="46">
        <v>0.39110822361761172</v>
      </c>
      <c r="AJ30" s="52">
        <v>8.145001095458354E-2</v>
      </c>
      <c r="AK30" s="52">
        <v>4.3369897792406409E-2</v>
      </c>
      <c r="AL30" s="52">
        <v>7.5775598247353568E-2</v>
      </c>
      <c r="AM30" s="52">
        <v>0.13771358074813378</v>
      </c>
      <c r="AN30" s="52">
        <v>0.20021092750241468</v>
      </c>
      <c r="AO30" s="52">
        <v>0.18996745967519726</v>
      </c>
      <c r="AP30" s="52">
        <v>2.86794600143645E-2</v>
      </c>
      <c r="AQ30" s="52">
        <v>0.29686021339404711</v>
      </c>
      <c r="AR30" s="52">
        <v>6.9576961697943307E-2</v>
      </c>
      <c r="AS30" s="52">
        <v>0.48571584079226443</v>
      </c>
      <c r="AT30" s="52">
        <v>0.49863935103137641</v>
      </c>
      <c r="AU30" s="52">
        <v>0.16550333098729869</v>
      </c>
      <c r="AV30" s="52">
        <v>0.16334453104455929</v>
      </c>
      <c r="AW30" s="52">
        <v>0.24864120239699161</v>
      </c>
      <c r="AX30" s="52">
        <v>7.9339026235126439E-2</v>
      </c>
      <c r="AY30" s="52">
        <v>0.4639004303528369</v>
      </c>
      <c r="AZ30" s="52">
        <v>0.24701426082648953</v>
      </c>
      <c r="BA30" s="52">
        <v>7.4787193022023343E-2</v>
      </c>
      <c r="BB30" s="52">
        <v>0.212396526568331</v>
      </c>
      <c r="BC30" s="52">
        <v>0.40415904177014234</v>
      </c>
      <c r="BD30" s="52">
        <v>0.45187726782225762</v>
      </c>
      <c r="BE30" s="52">
        <v>0.44016571620595757</v>
      </c>
      <c r="BF30" s="52">
        <v>0.20419306517450836</v>
      </c>
      <c r="BG30" s="52">
        <v>0.13414438215363467</v>
      </c>
      <c r="BH30" s="52">
        <v>0.33629648721796584</v>
      </c>
      <c r="BI30" s="49">
        <v>0.21520360928154778</v>
      </c>
      <c r="BJ30" s="49">
        <v>0.21804779106359656</v>
      </c>
      <c r="BK30" s="49">
        <v>0.25358660428514734</v>
      </c>
      <c r="BL30" s="49">
        <v>2.1065446371313305E-2</v>
      </c>
      <c r="BM30" s="49">
        <v>0.3128675761828219</v>
      </c>
      <c r="BN30" s="49">
        <v>0.37600232115728477</v>
      </c>
      <c r="BO30" s="49">
        <v>5.8178281434286445E-3</v>
      </c>
      <c r="BP30" s="49">
        <v>0.31909042214351191</v>
      </c>
      <c r="BQ30" s="49">
        <v>2.53163233738216E-2</v>
      </c>
      <c r="BR30" s="49">
        <v>0.17673291551114295</v>
      </c>
      <c r="BS30" s="49">
        <v>0.6569487658113724</v>
      </c>
      <c r="BT30" s="49">
        <v>0.10872720902977695</v>
      </c>
      <c r="BU30" s="49">
        <v>0.22980541279720662</v>
      </c>
      <c r="BV30" s="49">
        <v>8.6407368626257489E-2</v>
      </c>
      <c r="BW30" s="49">
        <v>0.86551869604436715</v>
      </c>
      <c r="BX30" s="49">
        <v>9.4105432183995655E-2</v>
      </c>
      <c r="BY30" s="49">
        <v>0.95508606348138902</v>
      </c>
      <c r="BZ30" s="49">
        <v>0.43728556643712652</v>
      </c>
      <c r="CA30" s="49">
        <v>0.3452443755323541</v>
      </c>
      <c r="CB30" s="49">
        <v>0.22680786640929798</v>
      </c>
      <c r="CC30" s="49">
        <v>0.22092956222454263</v>
      </c>
      <c r="CD30" s="49">
        <v>0.22830172002383689</v>
      </c>
      <c r="CE30" s="49">
        <v>0.28352705261476557</v>
      </c>
      <c r="CF30" s="49">
        <v>0.2437922448770409</v>
      </c>
      <c r="CG30" s="49">
        <v>0.48891497306176401</v>
      </c>
      <c r="CH30" s="49">
        <v>0.48253764150261258</v>
      </c>
      <c r="CI30" s="49">
        <v>0.74422085633713575</v>
      </c>
      <c r="CJ30" s="49">
        <v>0.79471706665985709</v>
      </c>
    </row>
    <row r="31" spans="1:88" x14ac:dyDescent="0.25">
      <c r="A31" s="55" t="s">
        <v>350</v>
      </c>
      <c r="B31" s="46">
        <v>0.14886124632148356</v>
      </c>
      <c r="C31" s="46">
        <v>1.4856913807879853E-3</v>
      </c>
      <c r="D31" s="46">
        <v>7.5878644370073647E-2</v>
      </c>
      <c r="E31" s="46">
        <v>0.70905938301919502</v>
      </c>
      <c r="F31" s="46">
        <v>6.2836010187592705E-5</v>
      </c>
      <c r="G31" s="46">
        <v>7.0350912861645257E-2</v>
      </c>
      <c r="H31" s="46">
        <v>1.0659353398514329E-5</v>
      </c>
      <c r="I31" s="46">
        <v>8.184071019466603E-2</v>
      </c>
      <c r="J31" s="46">
        <v>1.8029050971130011E-2</v>
      </c>
      <c r="K31" s="46">
        <v>2.4688336028128114E-4</v>
      </c>
      <c r="L31" s="46">
        <v>0.23435844492718536</v>
      </c>
      <c r="M31" s="46">
        <v>0.23115745905829604</v>
      </c>
      <c r="N31" s="46">
        <v>0.16166567679316826</v>
      </c>
      <c r="O31" s="46">
        <v>8.0643648925751328E-3</v>
      </c>
      <c r="P31" s="46">
        <v>5.6789288939737463E-3</v>
      </c>
      <c r="Q31" s="46">
        <v>0.15301254619913168</v>
      </c>
      <c r="R31" s="46">
        <v>9.8537327857899398E-2</v>
      </c>
      <c r="S31" s="46">
        <v>3.3443956347276099E-3</v>
      </c>
      <c r="T31" s="46">
        <v>1.6246174946715573E-3</v>
      </c>
      <c r="U31" s="46">
        <v>9.9119842945999091E-3</v>
      </c>
      <c r="V31" s="46">
        <v>5.3015511097549194E-3</v>
      </c>
      <c r="W31" s="46">
        <v>6.4334986673428143E-2</v>
      </c>
      <c r="X31" s="46">
        <v>4.6889458257215681E-2</v>
      </c>
      <c r="Y31" s="46">
        <v>4.6522424933397016E-3</v>
      </c>
      <c r="Z31" s="46">
        <v>1.2099423898862332E-2</v>
      </c>
      <c r="AA31" s="46">
        <v>2.9175426584455818E-2</v>
      </c>
      <c r="AB31" s="46">
        <v>6.6129099170169667E-2</v>
      </c>
      <c r="AC31" s="46">
        <v>8.6468947360927667E-2</v>
      </c>
      <c r="AD31" s="46">
        <v>4.5932086243950405E-2</v>
      </c>
      <c r="AE31" s="46">
        <v>1.7782801097753383E-2</v>
      </c>
      <c r="AF31" s="46">
        <v>9.4276428894345281E-5</v>
      </c>
      <c r="AG31" s="46">
        <v>0.11945890241540308</v>
      </c>
      <c r="AH31" s="46">
        <v>3.6607215273512204E-2</v>
      </c>
      <c r="AI31" s="46">
        <v>0.10482814755894163</v>
      </c>
      <c r="AJ31" s="52">
        <v>2.1558468726415148E-2</v>
      </c>
      <c r="AK31" s="52">
        <v>9.9022544482920815E-4</v>
      </c>
      <c r="AL31" s="52">
        <v>9.6336017874433532E-4</v>
      </c>
      <c r="AM31" s="52">
        <v>8.7666338436809904E-2</v>
      </c>
      <c r="AN31" s="52">
        <v>3.3707808596537894E-2</v>
      </c>
      <c r="AO31" s="52">
        <v>5.8029923476482628E-2</v>
      </c>
      <c r="AP31" s="52">
        <v>4.6797447760256943E-4</v>
      </c>
      <c r="AQ31" s="52">
        <v>0.19331380464014616</v>
      </c>
      <c r="AR31" s="52">
        <v>2.9175426584455818E-2</v>
      </c>
      <c r="AS31" s="52">
        <v>1.4075516642927183E-2</v>
      </c>
      <c r="AT31" s="52">
        <v>0.3979508078003286</v>
      </c>
      <c r="AU31" s="52">
        <v>2.3252397376450382E-2</v>
      </c>
      <c r="AV31" s="52">
        <v>0.42335678172085323</v>
      </c>
      <c r="AW31" s="52">
        <v>3.4886890197825503E-2</v>
      </c>
      <c r="AX31" s="52">
        <v>2.2007816367580594E-2</v>
      </c>
      <c r="AY31" s="52">
        <v>0.17080815725384962</v>
      </c>
      <c r="AZ31" s="52">
        <v>8.7065584495929299E-2</v>
      </c>
      <c r="BA31" s="52">
        <v>1.637434727648061E-2</v>
      </c>
      <c r="BB31" s="52">
        <v>0.18550037048999438</v>
      </c>
      <c r="BC31" s="52">
        <v>0.33509711964111266</v>
      </c>
      <c r="BD31" s="52">
        <v>0.15727961355219738</v>
      </c>
      <c r="BE31" s="52">
        <v>0.28023711363534615</v>
      </c>
      <c r="BF31" s="52">
        <v>8.470345564281595E-2</v>
      </c>
      <c r="BG31" s="52">
        <v>8.2974011096571487E-2</v>
      </c>
      <c r="BH31" s="52">
        <v>7.1325107156957834E-2</v>
      </c>
      <c r="BI31" s="49">
        <v>2.1707222509229927E-2</v>
      </c>
      <c r="BJ31" s="49">
        <v>9.3814468530813312E-3</v>
      </c>
      <c r="BK31" s="49">
        <v>7.5284694427269275E-3</v>
      </c>
      <c r="BL31" s="49">
        <v>3.6823623163737156E-3</v>
      </c>
      <c r="BM31" s="49">
        <v>3.1252207060611541E-2</v>
      </c>
      <c r="BN31" s="49">
        <v>0.13427230157828515</v>
      </c>
      <c r="BO31" s="49">
        <v>4.8816515743464817E-3</v>
      </c>
      <c r="BP31" s="49">
        <v>0.11782727246213438</v>
      </c>
      <c r="BQ31" s="49">
        <v>3.3214773870483762E-3</v>
      </c>
      <c r="BR31" s="49">
        <v>0.12621451500337674</v>
      </c>
      <c r="BS31" s="49">
        <v>0.11542151779472397</v>
      </c>
      <c r="BT31" s="49">
        <v>3.7887716611347877E-2</v>
      </c>
      <c r="BU31" s="49">
        <v>4.0030334114890341E-2</v>
      </c>
      <c r="BV31" s="49">
        <v>8.6980118787886515E-3</v>
      </c>
      <c r="BW31" s="49">
        <v>0.55357196352109739</v>
      </c>
      <c r="BX31" s="49">
        <v>6.3021418165618473E-2</v>
      </c>
      <c r="BY31" s="49">
        <v>0.63083342317946944</v>
      </c>
      <c r="BZ31" s="49">
        <v>5.3067603555645826E-2</v>
      </c>
      <c r="CA31" s="49">
        <v>0.11701983371726328</v>
      </c>
      <c r="CB31" s="49">
        <v>6.9868816895282279E-2</v>
      </c>
      <c r="CC31" s="49">
        <v>4.5932086243950405E-2</v>
      </c>
      <c r="CD31" s="49">
        <v>9.8537327857899398E-2</v>
      </c>
      <c r="CE31" s="49">
        <v>0.21139046308078333</v>
      </c>
      <c r="CF31" s="49">
        <v>0.47585477784454366</v>
      </c>
      <c r="CG31" s="49">
        <v>7.6929384715501092E-2</v>
      </c>
      <c r="CH31" s="49">
        <v>0.14186563813518915</v>
      </c>
      <c r="CI31" s="49">
        <v>1</v>
      </c>
      <c r="CJ31" s="49">
        <v>9.7191455324357051E-2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1"/>
  <sheetViews>
    <sheetView topLeftCell="I79" workbookViewId="0">
      <selection activeCell="V112" sqref="V112"/>
    </sheetView>
  </sheetViews>
  <sheetFormatPr defaultRowHeight="15" x14ac:dyDescent="0.25"/>
  <cols>
    <col min="11" max="11" width="9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8" t="s">
        <v>10</v>
      </c>
      <c r="L1" s="18" t="s">
        <v>11</v>
      </c>
      <c r="M1" s="18" t="s">
        <v>350</v>
      </c>
      <c r="O1" s="43" t="s">
        <v>2</v>
      </c>
      <c r="P1" s="1" t="s">
        <v>159</v>
      </c>
      <c r="Q1" s="1" t="s">
        <v>160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8" t="s">
        <v>10</v>
      </c>
      <c r="AG1" s="18" t="s">
        <v>11</v>
      </c>
      <c r="AH1" s="18" t="s">
        <v>350</v>
      </c>
    </row>
    <row r="2" spans="1:34" x14ac:dyDescent="0.25">
      <c r="A2" s="2" t="s">
        <v>12</v>
      </c>
      <c r="B2" s="2" t="s">
        <v>13</v>
      </c>
      <c r="C2" s="2" t="s">
        <v>14</v>
      </c>
      <c r="D2" s="2" t="s">
        <v>14</v>
      </c>
      <c r="E2" s="2" t="s">
        <v>158</v>
      </c>
      <c r="F2" s="2" t="s">
        <v>14</v>
      </c>
      <c r="G2" s="2">
        <v>36.86</v>
      </c>
      <c r="H2" s="2">
        <v>35.6</v>
      </c>
      <c r="I2" s="2" t="s">
        <v>14</v>
      </c>
      <c r="J2" s="2" t="s">
        <v>14</v>
      </c>
      <c r="K2" s="2" t="s">
        <v>14</v>
      </c>
      <c r="L2" s="2" t="s">
        <v>14</v>
      </c>
      <c r="M2" s="2" t="s">
        <v>14</v>
      </c>
      <c r="O2">
        <v>37.78</v>
      </c>
      <c r="P2" s="2" t="s">
        <v>14</v>
      </c>
      <c r="Q2" s="2" t="s">
        <v>14</v>
      </c>
      <c r="V2" s="2" t="s">
        <v>12</v>
      </c>
      <c r="W2" s="2" t="s">
        <v>13</v>
      </c>
      <c r="X2" s="2" t="s">
        <v>14</v>
      </c>
      <c r="Y2" s="2" t="s">
        <v>14</v>
      </c>
      <c r="Z2" s="2" t="s">
        <v>158</v>
      </c>
      <c r="AA2" s="2" t="s">
        <v>14</v>
      </c>
      <c r="AB2" s="2">
        <v>36.86</v>
      </c>
      <c r="AC2" s="2">
        <v>35.6</v>
      </c>
      <c r="AD2" s="2" t="s">
        <v>14</v>
      </c>
      <c r="AE2" s="2" t="s">
        <v>14</v>
      </c>
      <c r="AF2" s="2" t="s">
        <v>14</v>
      </c>
      <c r="AG2" s="2" t="s">
        <v>14</v>
      </c>
      <c r="AH2" s="2" t="s">
        <v>14</v>
      </c>
    </row>
    <row r="3" spans="1:34" x14ac:dyDescent="0.25">
      <c r="A3" s="2" t="s">
        <v>15</v>
      </c>
      <c r="B3" s="2" t="s">
        <v>16</v>
      </c>
      <c r="C3" s="2" t="s">
        <v>14</v>
      </c>
      <c r="D3" s="2" t="s">
        <v>14</v>
      </c>
      <c r="E3" s="2" t="s">
        <v>158</v>
      </c>
      <c r="F3" s="2" t="s">
        <v>14</v>
      </c>
      <c r="G3" s="2">
        <v>36.299999999999997</v>
      </c>
      <c r="H3" s="2">
        <v>37.43</v>
      </c>
      <c r="I3" s="2" t="s">
        <v>14</v>
      </c>
      <c r="J3" s="2" t="s">
        <v>14</v>
      </c>
      <c r="K3" s="2" t="s">
        <v>14</v>
      </c>
      <c r="L3" s="2" t="s">
        <v>14</v>
      </c>
      <c r="M3" s="2" t="s">
        <v>14</v>
      </c>
      <c r="O3" t="s">
        <v>14</v>
      </c>
      <c r="P3" s="2" t="s">
        <v>14</v>
      </c>
      <c r="Q3" s="2" t="s">
        <v>14</v>
      </c>
      <c r="V3" s="2" t="s">
        <v>15</v>
      </c>
      <c r="W3" s="2" t="s">
        <v>16</v>
      </c>
      <c r="X3" s="2" t="s">
        <v>14</v>
      </c>
      <c r="Y3" s="2" t="s">
        <v>14</v>
      </c>
      <c r="Z3" s="2" t="s">
        <v>158</v>
      </c>
      <c r="AA3" s="2" t="s">
        <v>14</v>
      </c>
      <c r="AB3" s="2">
        <v>36.299999999999997</v>
      </c>
      <c r="AC3" s="2">
        <v>37.43</v>
      </c>
      <c r="AD3" s="2" t="s">
        <v>14</v>
      </c>
      <c r="AE3" s="2" t="s">
        <v>14</v>
      </c>
      <c r="AF3" s="2" t="s">
        <v>14</v>
      </c>
      <c r="AG3" s="2" t="s">
        <v>14</v>
      </c>
      <c r="AH3" s="2" t="s">
        <v>14</v>
      </c>
    </row>
    <row r="4" spans="1:34" x14ac:dyDescent="0.25">
      <c r="A4" s="3" t="s">
        <v>17</v>
      </c>
      <c r="B4" s="3">
        <v>2094</v>
      </c>
      <c r="C4" s="3">
        <v>19.2</v>
      </c>
      <c r="D4" s="3">
        <v>23.84</v>
      </c>
      <c r="E4" s="3">
        <v>26.75</v>
      </c>
      <c r="F4" s="3">
        <v>19.78</v>
      </c>
      <c r="G4" s="3">
        <v>23.31</v>
      </c>
      <c r="H4" s="3">
        <v>21.53</v>
      </c>
      <c r="I4" s="3">
        <v>20.329999999999998</v>
      </c>
      <c r="J4" s="3">
        <v>26.79</v>
      </c>
      <c r="K4" s="3">
        <v>19.5</v>
      </c>
      <c r="L4" s="3">
        <v>23.75</v>
      </c>
      <c r="M4" s="3">
        <v>24.74</v>
      </c>
      <c r="O4">
        <v>19.59</v>
      </c>
      <c r="P4" s="3">
        <v>19.64</v>
      </c>
      <c r="Q4" s="3">
        <v>23.86</v>
      </c>
      <c r="R4" t="s">
        <v>164</v>
      </c>
      <c r="S4" t="s">
        <v>167</v>
      </c>
      <c r="V4" s="3" t="s">
        <v>17</v>
      </c>
      <c r="W4" s="3">
        <v>2094</v>
      </c>
      <c r="X4" s="3">
        <v>19.2</v>
      </c>
      <c r="Y4" s="3">
        <v>23.84</v>
      </c>
      <c r="Z4" s="3">
        <v>26.75</v>
      </c>
      <c r="AA4" s="3">
        <v>19.78</v>
      </c>
      <c r="AB4" s="3">
        <v>23.31</v>
      </c>
      <c r="AC4" s="3">
        <v>21.53</v>
      </c>
      <c r="AD4" s="3">
        <v>20.329999999999998</v>
      </c>
      <c r="AE4" s="3">
        <v>26.79</v>
      </c>
      <c r="AF4" s="3">
        <v>19.5</v>
      </c>
      <c r="AG4" s="3">
        <v>23.75</v>
      </c>
      <c r="AH4" s="3">
        <v>24.74</v>
      </c>
    </row>
    <row r="5" spans="1:34" x14ac:dyDescent="0.25">
      <c r="A5" s="9" t="s">
        <v>18</v>
      </c>
      <c r="B5" s="3">
        <v>2903</v>
      </c>
      <c r="C5" s="10">
        <v>22.35</v>
      </c>
      <c r="D5" s="9">
        <v>32.229999999999997</v>
      </c>
      <c r="E5" s="3">
        <v>26.99</v>
      </c>
      <c r="F5" s="3">
        <v>22.02</v>
      </c>
      <c r="G5" s="3">
        <v>24.57</v>
      </c>
      <c r="H5" s="3">
        <v>23.08</v>
      </c>
      <c r="I5" s="3">
        <v>22.63</v>
      </c>
      <c r="J5" s="9">
        <v>32.97</v>
      </c>
      <c r="K5" s="3">
        <v>20.420000000000002</v>
      </c>
      <c r="L5" s="3">
        <v>24.44</v>
      </c>
      <c r="M5" s="9">
        <v>31.44</v>
      </c>
      <c r="O5">
        <v>22.67</v>
      </c>
      <c r="P5" s="3">
        <v>20.440000000000001</v>
      </c>
      <c r="Q5" s="3">
        <v>24.63</v>
      </c>
      <c r="V5" s="9" t="s">
        <v>18</v>
      </c>
      <c r="W5" s="9">
        <v>2903</v>
      </c>
      <c r="X5" s="10"/>
      <c r="Y5" s="9"/>
      <c r="Z5" s="3"/>
      <c r="AA5" s="3"/>
      <c r="AB5" s="3"/>
      <c r="AC5" s="3"/>
      <c r="AD5" s="3"/>
      <c r="AE5" s="9"/>
      <c r="AF5" s="3"/>
      <c r="AG5" s="3"/>
      <c r="AH5" s="3"/>
    </row>
    <row r="6" spans="1:34" x14ac:dyDescent="0.25">
      <c r="A6" s="3" t="s">
        <v>19</v>
      </c>
      <c r="B6" s="3">
        <v>2838</v>
      </c>
      <c r="C6" s="3">
        <v>19.11</v>
      </c>
      <c r="D6" s="3">
        <v>23.25</v>
      </c>
      <c r="E6" s="3">
        <v>26.67</v>
      </c>
      <c r="F6" s="3">
        <v>19.09</v>
      </c>
      <c r="G6" s="3">
        <v>22.78</v>
      </c>
      <c r="H6" s="3">
        <v>19.989999999999998</v>
      </c>
      <c r="I6" s="3">
        <v>20.61</v>
      </c>
      <c r="J6" s="3">
        <v>25.04</v>
      </c>
      <c r="K6" s="3">
        <v>18.84</v>
      </c>
      <c r="L6" s="3">
        <v>24.23</v>
      </c>
      <c r="M6" s="3">
        <v>25.72</v>
      </c>
      <c r="O6">
        <v>19.239999999999998</v>
      </c>
      <c r="P6" s="3">
        <v>18.68</v>
      </c>
      <c r="Q6" s="3">
        <v>24.29</v>
      </c>
      <c r="V6" s="3" t="s">
        <v>19</v>
      </c>
      <c r="W6" s="3">
        <v>2838</v>
      </c>
      <c r="X6" s="3">
        <v>19.11</v>
      </c>
      <c r="Y6" s="3">
        <v>23.25</v>
      </c>
      <c r="Z6" s="3">
        <v>26.67</v>
      </c>
      <c r="AA6" s="3">
        <v>19.09</v>
      </c>
      <c r="AB6" s="3">
        <v>22.78</v>
      </c>
      <c r="AC6" s="3">
        <v>19.989999999999998</v>
      </c>
      <c r="AD6" s="3">
        <v>20.61</v>
      </c>
      <c r="AE6" s="3">
        <v>25.04</v>
      </c>
      <c r="AF6" s="3">
        <v>18.84</v>
      </c>
      <c r="AG6" s="3">
        <v>24.23</v>
      </c>
      <c r="AH6" s="3">
        <v>25.72</v>
      </c>
    </row>
    <row r="7" spans="1:34" x14ac:dyDescent="0.25">
      <c r="A7" s="3" t="s">
        <v>20</v>
      </c>
      <c r="B7" s="3">
        <v>4115</v>
      </c>
      <c r="C7" s="3">
        <v>16.350000000000001</v>
      </c>
      <c r="D7" s="3">
        <v>21.7</v>
      </c>
      <c r="E7" s="3">
        <v>21.29</v>
      </c>
      <c r="F7" s="3">
        <v>17.43</v>
      </c>
      <c r="G7" s="3">
        <v>21.07</v>
      </c>
      <c r="H7" s="3">
        <v>18.93</v>
      </c>
      <c r="I7" s="3">
        <v>18.920000000000002</v>
      </c>
      <c r="J7" s="3">
        <v>23.12</v>
      </c>
      <c r="K7" s="3">
        <v>16.95</v>
      </c>
      <c r="L7" s="3">
        <v>21.84</v>
      </c>
      <c r="M7" s="3">
        <v>22.47</v>
      </c>
      <c r="O7">
        <v>16.36</v>
      </c>
      <c r="P7" s="3">
        <v>17.04</v>
      </c>
      <c r="Q7" s="3">
        <v>21.88</v>
      </c>
      <c r="V7" s="3" t="s">
        <v>20</v>
      </c>
      <c r="W7" s="3">
        <v>4115</v>
      </c>
      <c r="X7" s="3">
        <v>16.350000000000001</v>
      </c>
      <c r="Y7" s="3">
        <v>21.7</v>
      </c>
      <c r="Z7" s="3">
        <v>21.29</v>
      </c>
      <c r="AA7" s="3">
        <v>17.43</v>
      </c>
      <c r="AB7" s="3">
        <v>21.07</v>
      </c>
      <c r="AC7" s="3">
        <v>18.93</v>
      </c>
      <c r="AD7" s="3">
        <v>18.920000000000002</v>
      </c>
      <c r="AE7" s="3">
        <v>23.12</v>
      </c>
      <c r="AF7" s="3">
        <v>16.95</v>
      </c>
      <c r="AG7" s="3">
        <v>21.84</v>
      </c>
      <c r="AH7" s="3">
        <v>22.47</v>
      </c>
    </row>
    <row r="8" spans="1:34" x14ac:dyDescent="0.25">
      <c r="A8" s="9" t="s">
        <v>21</v>
      </c>
      <c r="B8" s="3">
        <v>4195</v>
      </c>
      <c r="C8" s="3">
        <v>22.1</v>
      </c>
      <c r="D8" s="9">
        <v>29.72</v>
      </c>
      <c r="E8" s="9">
        <v>31.49</v>
      </c>
      <c r="F8" s="3">
        <v>21.01</v>
      </c>
      <c r="G8" s="3">
        <v>25.33</v>
      </c>
      <c r="H8" s="3">
        <v>24.52</v>
      </c>
      <c r="I8" s="3">
        <v>20.100000000000001</v>
      </c>
      <c r="J8" s="3">
        <v>29.09</v>
      </c>
      <c r="K8" s="3">
        <v>20.75</v>
      </c>
      <c r="L8" s="3">
        <v>28.74</v>
      </c>
      <c r="M8" s="9">
        <v>36.04</v>
      </c>
      <c r="O8">
        <v>22.1</v>
      </c>
      <c r="P8" s="3">
        <v>19.850000000000001</v>
      </c>
      <c r="Q8" s="10">
        <v>28.62</v>
      </c>
      <c r="V8" s="9" t="s">
        <v>21</v>
      </c>
      <c r="W8" s="9">
        <v>4195</v>
      </c>
      <c r="X8" s="3"/>
      <c r="Y8" s="9"/>
      <c r="Z8" s="9"/>
      <c r="AA8" s="3"/>
      <c r="AB8" s="3"/>
      <c r="AC8" s="3"/>
      <c r="AD8" s="3"/>
      <c r="AE8" s="3"/>
      <c r="AF8" s="3"/>
      <c r="AG8" s="3"/>
      <c r="AH8" s="9"/>
    </row>
    <row r="9" spans="1:34" x14ac:dyDescent="0.25">
      <c r="A9" s="3" t="s">
        <v>22</v>
      </c>
      <c r="B9" s="3">
        <v>4221</v>
      </c>
      <c r="C9" s="3">
        <v>20.09</v>
      </c>
      <c r="D9" s="3">
        <v>25.24</v>
      </c>
      <c r="E9" s="3">
        <v>25.82</v>
      </c>
      <c r="F9" s="3">
        <v>18.97</v>
      </c>
      <c r="G9" s="3">
        <v>23.28</v>
      </c>
      <c r="H9" s="3">
        <v>21.14</v>
      </c>
      <c r="I9" s="3">
        <v>21.23</v>
      </c>
      <c r="J9" s="3">
        <v>28.56</v>
      </c>
      <c r="K9" s="3">
        <v>19.940000000000001</v>
      </c>
      <c r="L9" s="3">
        <v>24.33</v>
      </c>
      <c r="M9" s="3">
        <v>25.83</v>
      </c>
      <c r="O9">
        <v>20.59</v>
      </c>
      <c r="P9" s="3">
        <v>19.77</v>
      </c>
      <c r="Q9" s="3">
        <v>24.47</v>
      </c>
      <c r="V9" s="3" t="s">
        <v>22</v>
      </c>
      <c r="W9" s="3">
        <v>4221</v>
      </c>
      <c r="X9" s="3">
        <v>20.09</v>
      </c>
      <c r="Y9" s="3">
        <v>25.24</v>
      </c>
      <c r="Z9" s="3">
        <v>25.82</v>
      </c>
      <c r="AA9" s="3">
        <v>18.97</v>
      </c>
      <c r="AB9" s="3">
        <v>23.28</v>
      </c>
      <c r="AC9" s="3">
        <v>21.14</v>
      </c>
      <c r="AD9" s="3">
        <v>21.23</v>
      </c>
      <c r="AE9" s="3">
        <v>28.56</v>
      </c>
      <c r="AF9" s="3">
        <v>19.940000000000001</v>
      </c>
      <c r="AG9" s="3">
        <v>24.33</v>
      </c>
      <c r="AH9" s="3">
        <v>25.83</v>
      </c>
    </row>
    <row r="10" spans="1:34" x14ac:dyDescent="0.25">
      <c r="A10" s="9" t="s">
        <v>23</v>
      </c>
      <c r="B10" s="3">
        <v>4223</v>
      </c>
      <c r="C10" s="3">
        <v>22</v>
      </c>
      <c r="D10" s="9">
        <v>35.33</v>
      </c>
      <c r="E10" s="3">
        <v>29.55</v>
      </c>
      <c r="F10" s="3">
        <v>22.24</v>
      </c>
      <c r="G10" s="3">
        <v>25.78</v>
      </c>
      <c r="H10" s="3">
        <v>25.88</v>
      </c>
      <c r="I10" s="3">
        <v>22.57</v>
      </c>
      <c r="J10" s="3">
        <v>21.45</v>
      </c>
      <c r="K10" s="3">
        <v>18.34</v>
      </c>
      <c r="L10" s="3">
        <v>28.75</v>
      </c>
      <c r="M10" s="9">
        <v>38.619999999999997</v>
      </c>
      <c r="O10">
        <v>22.89</v>
      </c>
      <c r="P10" s="3">
        <v>19.149999999999999</v>
      </c>
      <c r="Q10" s="3">
        <v>29</v>
      </c>
      <c r="V10" s="9" t="s">
        <v>23</v>
      </c>
      <c r="W10" s="9">
        <v>4223</v>
      </c>
      <c r="X10" s="3"/>
      <c r="Y10" s="9"/>
      <c r="Z10" s="3"/>
      <c r="AA10" s="3"/>
      <c r="AB10" s="3"/>
      <c r="AC10" s="3"/>
      <c r="AD10" s="3"/>
      <c r="AE10" s="3"/>
      <c r="AF10" s="3"/>
      <c r="AG10" s="3"/>
      <c r="AH10" s="9"/>
    </row>
    <row r="11" spans="1:34" x14ac:dyDescent="0.25">
      <c r="A11" s="3" t="s">
        <v>24</v>
      </c>
      <c r="B11" s="3">
        <v>4225</v>
      </c>
      <c r="C11" s="3">
        <v>18.940000000000001</v>
      </c>
      <c r="D11" s="3">
        <v>24.21</v>
      </c>
      <c r="E11" s="3">
        <v>25.93</v>
      </c>
      <c r="F11" s="3">
        <v>19.53</v>
      </c>
      <c r="G11" s="3">
        <v>22.55</v>
      </c>
      <c r="H11" s="3">
        <v>22.05</v>
      </c>
      <c r="I11" s="3">
        <v>18.98</v>
      </c>
      <c r="J11" s="3">
        <v>25.69</v>
      </c>
      <c r="K11" s="3">
        <v>19.170000000000002</v>
      </c>
      <c r="L11" s="3">
        <v>24.93</v>
      </c>
      <c r="M11" s="3">
        <v>25.61</v>
      </c>
      <c r="O11">
        <v>19.309999999999999</v>
      </c>
      <c r="P11" s="3">
        <v>18.96</v>
      </c>
      <c r="Q11" s="3">
        <v>24.79</v>
      </c>
      <c r="V11" s="3" t="s">
        <v>24</v>
      </c>
      <c r="W11" s="3">
        <v>4225</v>
      </c>
      <c r="X11" s="3">
        <v>18.940000000000001</v>
      </c>
      <c r="Y11" s="3">
        <v>24.21</v>
      </c>
      <c r="Z11" s="3">
        <v>25.93</v>
      </c>
      <c r="AA11" s="3">
        <v>19.53</v>
      </c>
      <c r="AB11" s="3">
        <v>22.55</v>
      </c>
      <c r="AC11" s="3">
        <v>22.05</v>
      </c>
      <c r="AD11" s="3">
        <v>18.98</v>
      </c>
      <c r="AE11" s="3">
        <v>25.69</v>
      </c>
      <c r="AF11" s="3">
        <v>19.170000000000002</v>
      </c>
      <c r="AG11" s="3">
        <v>24.93</v>
      </c>
      <c r="AH11" s="3">
        <v>25.61</v>
      </c>
    </row>
    <row r="12" spans="1:34" x14ac:dyDescent="0.25">
      <c r="A12" s="3" t="s">
        <v>25</v>
      </c>
      <c r="B12" s="3">
        <v>4290</v>
      </c>
      <c r="C12" s="3">
        <v>21.93</v>
      </c>
      <c r="D12" s="3">
        <v>25.7</v>
      </c>
      <c r="E12" s="3">
        <v>27.04</v>
      </c>
      <c r="F12" s="3">
        <v>20.29</v>
      </c>
      <c r="G12" s="3">
        <v>25</v>
      </c>
      <c r="H12" s="3">
        <v>20.41</v>
      </c>
      <c r="I12" s="3">
        <v>19.41</v>
      </c>
      <c r="J12" s="3">
        <v>23.9</v>
      </c>
      <c r="K12" s="3">
        <v>19.12</v>
      </c>
      <c r="L12" s="3">
        <v>27.79</v>
      </c>
      <c r="M12" s="3">
        <v>27.81</v>
      </c>
      <c r="O12">
        <v>22.02</v>
      </c>
      <c r="P12" s="3">
        <v>18.75</v>
      </c>
      <c r="Q12" s="3">
        <v>27.21</v>
      </c>
      <c r="V12" s="3" t="s">
        <v>25</v>
      </c>
      <c r="W12" s="3">
        <v>4290</v>
      </c>
      <c r="X12" s="3">
        <v>21.93</v>
      </c>
      <c r="Y12" s="3">
        <v>25.7</v>
      </c>
      <c r="Z12" s="3">
        <v>27.04</v>
      </c>
      <c r="AA12" s="3">
        <v>20.29</v>
      </c>
      <c r="AB12" s="3">
        <v>25</v>
      </c>
      <c r="AC12" s="3">
        <v>20.41</v>
      </c>
      <c r="AD12" s="3">
        <v>19.41</v>
      </c>
      <c r="AE12" s="3">
        <v>23.9</v>
      </c>
      <c r="AF12" s="3">
        <v>19.12</v>
      </c>
      <c r="AG12" s="3">
        <v>27.79</v>
      </c>
      <c r="AH12" s="3">
        <v>27.81</v>
      </c>
    </row>
    <row r="13" spans="1:34" x14ac:dyDescent="0.25">
      <c r="A13" s="9" t="s">
        <v>26</v>
      </c>
      <c r="B13" s="9">
        <v>4382</v>
      </c>
      <c r="C13" s="9" t="s">
        <v>14</v>
      </c>
      <c r="D13" s="9" t="s">
        <v>14</v>
      </c>
      <c r="E13" s="9" t="s">
        <v>158</v>
      </c>
      <c r="F13" s="9">
        <v>33</v>
      </c>
      <c r="G13" s="9">
        <v>35.270000000000003</v>
      </c>
      <c r="H13" s="9">
        <v>36.909999999999997</v>
      </c>
      <c r="I13" s="9" t="s">
        <v>14</v>
      </c>
      <c r="J13" s="9" t="s">
        <v>14</v>
      </c>
      <c r="K13" s="9" t="s">
        <v>14</v>
      </c>
      <c r="L13" s="9" t="s">
        <v>14</v>
      </c>
      <c r="M13" s="9" t="s">
        <v>14</v>
      </c>
      <c r="O13" t="s">
        <v>14</v>
      </c>
      <c r="P13" s="9" t="s">
        <v>14</v>
      </c>
      <c r="Q13" s="9" t="s">
        <v>14</v>
      </c>
      <c r="V13" s="9" t="s">
        <v>26</v>
      </c>
      <c r="W13" s="9">
        <v>4382</v>
      </c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</row>
    <row r="14" spans="1:34" x14ac:dyDescent="0.25">
      <c r="A14" s="9" t="s">
        <v>27</v>
      </c>
      <c r="B14" s="9">
        <v>4485</v>
      </c>
      <c r="C14" s="9">
        <v>21.04</v>
      </c>
      <c r="D14" s="9">
        <v>34.26</v>
      </c>
      <c r="E14" s="9">
        <v>33.26</v>
      </c>
      <c r="F14" s="9">
        <v>22.71</v>
      </c>
      <c r="G14" s="9">
        <v>28.21</v>
      </c>
      <c r="H14" s="9">
        <v>26.74</v>
      </c>
      <c r="I14" s="9">
        <v>23.37</v>
      </c>
      <c r="J14" s="9">
        <v>36</v>
      </c>
      <c r="K14" s="9">
        <v>21.3</v>
      </c>
      <c r="L14" s="9">
        <v>29.08</v>
      </c>
      <c r="M14" s="9">
        <v>34.049999999999997</v>
      </c>
      <c r="O14">
        <v>21.19</v>
      </c>
      <c r="P14" s="9">
        <v>21.88</v>
      </c>
      <c r="Q14" s="9">
        <v>29.46</v>
      </c>
      <c r="V14" s="9" t="s">
        <v>27</v>
      </c>
      <c r="W14" s="9">
        <v>4485</v>
      </c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</row>
    <row r="15" spans="1:34" x14ac:dyDescent="0.25">
      <c r="A15" s="9" t="s">
        <v>28</v>
      </c>
      <c r="B15" s="9">
        <v>4554</v>
      </c>
      <c r="C15" s="9">
        <v>26.01</v>
      </c>
      <c r="D15" s="9">
        <v>36.14</v>
      </c>
      <c r="E15" s="9" t="s">
        <v>158</v>
      </c>
      <c r="F15" s="9">
        <v>30.36</v>
      </c>
      <c r="G15" s="9">
        <v>26</v>
      </c>
      <c r="H15" s="9">
        <v>31.42</v>
      </c>
      <c r="I15" s="9" t="s">
        <v>14</v>
      </c>
      <c r="J15" s="9" t="s">
        <v>14</v>
      </c>
      <c r="K15" s="9" t="s">
        <v>14</v>
      </c>
      <c r="L15" s="9" t="s">
        <v>14</v>
      </c>
      <c r="M15" s="9" t="s">
        <v>14</v>
      </c>
      <c r="O15">
        <v>26.01</v>
      </c>
      <c r="P15" s="9">
        <v>35.85</v>
      </c>
      <c r="Q15" s="9" t="s">
        <v>14</v>
      </c>
      <c r="V15" s="9" t="s">
        <v>28</v>
      </c>
      <c r="W15" s="9">
        <v>4554</v>
      </c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</row>
    <row r="16" spans="1:34" x14ac:dyDescent="0.25">
      <c r="A16" s="3" t="s">
        <v>29</v>
      </c>
      <c r="B16" s="3">
        <v>4765</v>
      </c>
      <c r="C16" s="3">
        <v>19.920000000000002</v>
      </c>
      <c r="D16" s="3">
        <v>23.84</v>
      </c>
      <c r="E16" s="3">
        <v>23.97</v>
      </c>
      <c r="F16" s="3">
        <v>19.739999999999998</v>
      </c>
      <c r="G16" s="3">
        <v>25.54</v>
      </c>
      <c r="H16" s="3">
        <v>23.02</v>
      </c>
      <c r="I16" s="3">
        <v>20.55</v>
      </c>
      <c r="J16" s="3">
        <v>28.46</v>
      </c>
      <c r="K16" s="3">
        <v>18.29</v>
      </c>
      <c r="L16" s="3">
        <v>25.43</v>
      </c>
      <c r="M16" s="3">
        <v>24.08</v>
      </c>
      <c r="O16">
        <v>19.95</v>
      </c>
      <c r="P16" s="3">
        <v>18.350000000000001</v>
      </c>
      <c r="Q16" s="3">
        <v>25.4</v>
      </c>
      <c r="V16" s="3" t="s">
        <v>29</v>
      </c>
      <c r="W16" s="3">
        <v>4765</v>
      </c>
      <c r="X16" s="3">
        <v>19.920000000000002</v>
      </c>
      <c r="Y16" s="3">
        <v>23.84</v>
      </c>
      <c r="Z16" s="3">
        <v>23.97</v>
      </c>
      <c r="AA16" s="3">
        <v>19.739999999999998</v>
      </c>
      <c r="AB16" s="3">
        <v>25.54</v>
      </c>
      <c r="AC16" s="3">
        <v>23.02</v>
      </c>
      <c r="AD16" s="3">
        <v>20.55</v>
      </c>
      <c r="AE16" s="3">
        <v>28.46</v>
      </c>
      <c r="AF16" s="3">
        <v>18.29</v>
      </c>
      <c r="AG16" s="3">
        <v>25.43</v>
      </c>
      <c r="AH16" s="3">
        <v>24.08</v>
      </c>
    </row>
    <row r="17" spans="1:34" x14ac:dyDescent="0.25">
      <c r="A17" s="3" t="s">
        <v>30</v>
      </c>
      <c r="B17" s="3">
        <v>4803</v>
      </c>
      <c r="C17" s="3">
        <v>17.899999999999999</v>
      </c>
      <c r="D17" s="3">
        <v>23.12</v>
      </c>
      <c r="E17" s="3">
        <v>24.42</v>
      </c>
      <c r="F17" s="3">
        <v>18.77</v>
      </c>
      <c r="G17" s="3">
        <v>23.29</v>
      </c>
      <c r="H17" s="3">
        <v>20.23</v>
      </c>
      <c r="I17" s="3">
        <v>19.72</v>
      </c>
      <c r="J17" s="3">
        <v>25.34</v>
      </c>
      <c r="K17" s="3">
        <v>18.43</v>
      </c>
      <c r="L17" s="3">
        <v>23.61</v>
      </c>
      <c r="M17" s="3">
        <v>24.1</v>
      </c>
      <c r="O17">
        <v>18.059999999999999</v>
      </c>
      <c r="P17" s="3">
        <v>18.559999999999999</v>
      </c>
      <c r="Q17" s="3">
        <v>23.71</v>
      </c>
      <c r="V17" s="3" t="s">
        <v>30</v>
      </c>
      <c r="W17" s="3">
        <v>4803</v>
      </c>
      <c r="X17" s="3">
        <v>17.899999999999999</v>
      </c>
      <c r="Y17" s="3">
        <v>23.12</v>
      </c>
      <c r="Z17" s="3">
        <v>24.42</v>
      </c>
      <c r="AA17" s="3">
        <v>18.77</v>
      </c>
      <c r="AB17" s="3">
        <v>23.29</v>
      </c>
      <c r="AC17" s="3">
        <v>20.23</v>
      </c>
      <c r="AD17" s="3">
        <v>19.72</v>
      </c>
      <c r="AE17" s="3">
        <v>25.34</v>
      </c>
      <c r="AF17" s="3">
        <v>18.43</v>
      </c>
      <c r="AG17" s="3">
        <v>23.61</v>
      </c>
      <c r="AH17" s="3">
        <v>24.1</v>
      </c>
    </row>
    <row r="18" spans="1:34" x14ac:dyDescent="0.25">
      <c r="A18" s="3" t="s">
        <v>31</v>
      </c>
      <c r="B18" s="3">
        <v>4814</v>
      </c>
      <c r="C18" s="3">
        <v>17.88</v>
      </c>
      <c r="D18" s="3">
        <v>22.54</v>
      </c>
      <c r="E18" s="3">
        <v>24.96</v>
      </c>
      <c r="F18" s="3">
        <v>18.440000000000001</v>
      </c>
      <c r="G18" s="3">
        <v>21.42</v>
      </c>
      <c r="H18" s="3">
        <v>20.399999999999999</v>
      </c>
      <c r="I18" s="3">
        <v>19.579999999999998</v>
      </c>
      <c r="J18" s="3">
        <v>23.63</v>
      </c>
      <c r="K18" s="3">
        <v>17.7</v>
      </c>
      <c r="L18" s="3">
        <v>24.69</v>
      </c>
      <c r="M18" s="3">
        <v>24.62</v>
      </c>
      <c r="O18">
        <v>17.899999999999999</v>
      </c>
      <c r="P18" s="3">
        <v>18</v>
      </c>
      <c r="Q18" s="3">
        <v>24.58</v>
      </c>
      <c r="V18" s="3" t="s">
        <v>31</v>
      </c>
      <c r="W18" s="3">
        <v>4814</v>
      </c>
      <c r="X18" s="3">
        <v>17.88</v>
      </c>
      <c r="Y18" s="3">
        <v>22.54</v>
      </c>
      <c r="Z18" s="3">
        <v>24.96</v>
      </c>
      <c r="AA18" s="3">
        <v>18.440000000000001</v>
      </c>
      <c r="AB18" s="3">
        <v>21.42</v>
      </c>
      <c r="AC18" s="3">
        <v>20.399999999999999</v>
      </c>
      <c r="AD18" s="3">
        <v>19.579999999999998</v>
      </c>
      <c r="AE18" s="3">
        <v>23.63</v>
      </c>
      <c r="AF18" s="3">
        <v>17.7</v>
      </c>
      <c r="AG18" s="3">
        <v>24.69</v>
      </c>
      <c r="AH18" s="3">
        <v>24.62</v>
      </c>
    </row>
    <row r="19" spans="1:34" x14ac:dyDescent="0.25">
      <c r="A19" s="3" t="s">
        <v>32</v>
      </c>
      <c r="B19" s="3" t="s">
        <v>33</v>
      </c>
      <c r="C19" s="3">
        <v>19.649999999999999</v>
      </c>
      <c r="D19" s="3">
        <v>25.28</v>
      </c>
      <c r="E19" s="3">
        <v>28.24</v>
      </c>
      <c r="F19" s="3">
        <v>19.77</v>
      </c>
      <c r="G19" s="3">
        <v>23.91</v>
      </c>
      <c r="H19" s="3">
        <v>20.62</v>
      </c>
      <c r="I19" s="3">
        <v>20.170000000000002</v>
      </c>
      <c r="J19" s="3">
        <v>27.63</v>
      </c>
      <c r="K19" s="3">
        <v>18.920000000000002</v>
      </c>
      <c r="L19" s="3">
        <v>24.94</v>
      </c>
      <c r="M19" s="3">
        <v>28.98</v>
      </c>
      <c r="O19">
        <v>19.79</v>
      </c>
      <c r="P19" s="3">
        <v>19</v>
      </c>
      <c r="Q19" s="3">
        <v>24.88</v>
      </c>
      <c r="V19" s="3" t="s">
        <v>32</v>
      </c>
      <c r="W19" s="3" t="s">
        <v>33</v>
      </c>
      <c r="X19" s="3">
        <v>19.649999999999999</v>
      </c>
      <c r="Y19" s="3">
        <v>25.28</v>
      </c>
      <c r="Z19" s="3">
        <v>28.24</v>
      </c>
      <c r="AA19" s="3">
        <v>19.77</v>
      </c>
      <c r="AB19" s="3">
        <v>23.91</v>
      </c>
      <c r="AC19" s="3">
        <v>20.62</v>
      </c>
      <c r="AD19" s="3">
        <v>20.170000000000002</v>
      </c>
      <c r="AE19" s="3">
        <v>27.63</v>
      </c>
      <c r="AF19" s="3">
        <v>18.920000000000002</v>
      </c>
      <c r="AG19" s="3">
        <v>24.94</v>
      </c>
      <c r="AH19" s="3">
        <v>28.98</v>
      </c>
    </row>
    <row r="20" spans="1:34" x14ac:dyDescent="0.25">
      <c r="A20" s="3" t="s">
        <v>34</v>
      </c>
      <c r="B20" s="3" t="s">
        <v>35</v>
      </c>
      <c r="C20" s="3">
        <v>19.75</v>
      </c>
      <c r="D20" s="3">
        <v>25.6</v>
      </c>
      <c r="E20" s="3">
        <v>26.14</v>
      </c>
      <c r="F20" s="3">
        <v>19.93</v>
      </c>
      <c r="G20" s="3">
        <v>23.61</v>
      </c>
      <c r="H20" s="3">
        <v>21.37</v>
      </c>
      <c r="I20" s="3">
        <v>19.73</v>
      </c>
      <c r="J20" s="3">
        <v>26.04</v>
      </c>
      <c r="K20" s="3">
        <v>18.91</v>
      </c>
      <c r="L20" s="3">
        <v>25.69</v>
      </c>
      <c r="M20" s="3">
        <v>29.49</v>
      </c>
      <c r="O20">
        <v>19.82</v>
      </c>
      <c r="P20" s="3">
        <v>19.07</v>
      </c>
      <c r="Q20" s="3">
        <v>25.71</v>
      </c>
      <c r="V20" s="3" t="s">
        <v>34</v>
      </c>
      <c r="W20" s="3" t="s">
        <v>35</v>
      </c>
      <c r="X20" s="3">
        <v>19.75</v>
      </c>
      <c r="Y20" s="3">
        <v>25.6</v>
      </c>
      <c r="Z20" s="3">
        <v>26.14</v>
      </c>
      <c r="AA20" s="3">
        <v>19.93</v>
      </c>
      <c r="AB20" s="3">
        <v>23.61</v>
      </c>
      <c r="AC20" s="3">
        <v>21.37</v>
      </c>
      <c r="AD20" s="3">
        <v>19.73</v>
      </c>
      <c r="AE20" s="3">
        <v>26.04</v>
      </c>
      <c r="AF20" s="3">
        <v>18.91</v>
      </c>
      <c r="AG20" s="3">
        <v>25.69</v>
      </c>
      <c r="AH20" s="3">
        <v>29.49</v>
      </c>
    </row>
    <row r="21" spans="1:34" x14ac:dyDescent="0.25">
      <c r="A21" s="3" t="s">
        <v>36</v>
      </c>
      <c r="B21" s="3" t="s">
        <v>37</v>
      </c>
      <c r="C21" s="3">
        <v>16.88</v>
      </c>
      <c r="D21" s="3">
        <v>21.65</v>
      </c>
      <c r="E21" s="3">
        <v>25.12</v>
      </c>
      <c r="F21" s="3">
        <v>17.61</v>
      </c>
      <c r="G21" s="3">
        <v>21.39</v>
      </c>
      <c r="H21" s="3">
        <v>20.059999999999999</v>
      </c>
      <c r="I21" s="3">
        <v>19.100000000000001</v>
      </c>
      <c r="J21" s="3">
        <v>22.2</v>
      </c>
      <c r="K21" s="3">
        <v>16.829999999999998</v>
      </c>
      <c r="L21" s="3">
        <v>22.94</v>
      </c>
      <c r="M21" s="3">
        <v>24.7</v>
      </c>
      <c r="O21">
        <v>16.82</v>
      </c>
      <c r="P21" s="3">
        <v>16.899999999999999</v>
      </c>
      <c r="Q21" s="3">
        <v>23.16</v>
      </c>
      <c r="V21" s="3" t="s">
        <v>36</v>
      </c>
      <c r="W21" s="3" t="s">
        <v>37</v>
      </c>
      <c r="X21" s="3">
        <v>16.88</v>
      </c>
      <c r="Y21" s="3">
        <v>21.65</v>
      </c>
      <c r="Z21" s="3">
        <v>25.12</v>
      </c>
      <c r="AA21" s="3">
        <v>17.61</v>
      </c>
      <c r="AB21" s="3">
        <v>21.39</v>
      </c>
      <c r="AC21" s="3">
        <v>20.059999999999999</v>
      </c>
      <c r="AD21" s="3">
        <v>19.100000000000001</v>
      </c>
      <c r="AE21" s="3">
        <v>22.2</v>
      </c>
      <c r="AF21" s="3">
        <v>16.829999999999998</v>
      </c>
      <c r="AG21" s="3">
        <v>22.94</v>
      </c>
      <c r="AH21" s="3">
        <v>24.7</v>
      </c>
    </row>
    <row r="22" spans="1:34" x14ac:dyDescent="0.25">
      <c r="A22" s="3" t="s">
        <v>38</v>
      </c>
      <c r="B22" s="3" t="s">
        <v>39</v>
      </c>
      <c r="C22" s="3">
        <v>17.239999999999998</v>
      </c>
      <c r="D22" s="3">
        <v>21.94</v>
      </c>
      <c r="E22" s="3">
        <v>25.69</v>
      </c>
      <c r="F22" s="3">
        <v>17.489999999999998</v>
      </c>
      <c r="G22" s="3">
        <v>21.38</v>
      </c>
      <c r="H22" s="3">
        <v>20.11</v>
      </c>
      <c r="I22" s="3">
        <v>19.21</v>
      </c>
      <c r="J22" s="3">
        <v>24.88</v>
      </c>
      <c r="K22" s="3">
        <v>17.559999999999999</v>
      </c>
      <c r="L22" s="3">
        <v>23.08</v>
      </c>
      <c r="M22" s="3">
        <v>25.34</v>
      </c>
      <c r="O22">
        <v>17.28</v>
      </c>
      <c r="P22" s="3">
        <v>17.62</v>
      </c>
      <c r="Q22" s="3">
        <v>23.12</v>
      </c>
      <c r="V22" s="3" t="s">
        <v>38</v>
      </c>
      <c r="W22" s="3" t="s">
        <v>39</v>
      </c>
      <c r="X22" s="3">
        <v>17.239999999999998</v>
      </c>
      <c r="Y22" s="3">
        <v>21.94</v>
      </c>
      <c r="Z22" s="3">
        <v>25.69</v>
      </c>
      <c r="AA22" s="3">
        <v>17.489999999999998</v>
      </c>
      <c r="AB22" s="3">
        <v>21.38</v>
      </c>
      <c r="AC22" s="3">
        <v>20.11</v>
      </c>
      <c r="AD22" s="3">
        <v>19.21</v>
      </c>
      <c r="AE22" s="3">
        <v>24.88</v>
      </c>
      <c r="AF22" s="3">
        <v>17.559999999999999</v>
      </c>
      <c r="AG22" s="3">
        <v>23.08</v>
      </c>
      <c r="AH22" s="3">
        <v>25.34</v>
      </c>
    </row>
    <row r="23" spans="1:34" x14ac:dyDescent="0.25">
      <c r="A23" s="14" t="s">
        <v>40</v>
      </c>
      <c r="B23" s="16" t="s">
        <v>41</v>
      </c>
      <c r="C23" s="16">
        <v>19.829999999999998</v>
      </c>
      <c r="D23" s="16">
        <v>24.9</v>
      </c>
      <c r="E23" s="16">
        <v>29.25</v>
      </c>
      <c r="F23" s="16">
        <v>18.989999999999998</v>
      </c>
      <c r="G23" s="16">
        <v>24.18</v>
      </c>
      <c r="H23" s="16">
        <v>23.02</v>
      </c>
      <c r="I23" s="16">
        <v>19.87</v>
      </c>
      <c r="J23" s="16">
        <v>28.11</v>
      </c>
      <c r="K23" s="4">
        <v>19.14</v>
      </c>
      <c r="L23" s="4">
        <v>27.08</v>
      </c>
      <c r="M23" s="4">
        <v>30.26</v>
      </c>
      <c r="O23">
        <v>19.87</v>
      </c>
      <c r="P23" s="16">
        <v>19.18</v>
      </c>
      <c r="Q23" s="16">
        <v>26.73</v>
      </c>
      <c r="R23" t="s">
        <v>164</v>
      </c>
      <c r="S23" t="s">
        <v>165</v>
      </c>
      <c r="V23" s="16" t="s">
        <v>40</v>
      </c>
      <c r="W23" s="16" t="s">
        <v>41</v>
      </c>
      <c r="X23" s="16">
        <v>19.829999999999998</v>
      </c>
      <c r="Y23" s="16">
        <v>24.9</v>
      </c>
      <c r="Z23" s="16">
        <v>29.25</v>
      </c>
      <c r="AA23" s="16">
        <v>18.989999999999998</v>
      </c>
      <c r="AB23" s="16">
        <v>24.18</v>
      </c>
      <c r="AC23" s="16">
        <v>23.02</v>
      </c>
      <c r="AD23" s="16">
        <v>19.87</v>
      </c>
      <c r="AE23" s="16">
        <v>28.11</v>
      </c>
      <c r="AF23" s="4">
        <v>19.14</v>
      </c>
      <c r="AG23" s="4">
        <v>27.08</v>
      </c>
      <c r="AH23" s="4">
        <v>30.26</v>
      </c>
    </row>
    <row r="24" spans="1:34" x14ac:dyDescent="0.25">
      <c r="A24" s="14" t="s">
        <v>42</v>
      </c>
      <c r="B24" s="4" t="s">
        <v>43</v>
      </c>
      <c r="C24" s="4">
        <v>22.06</v>
      </c>
      <c r="D24" s="4">
        <v>27.09</v>
      </c>
      <c r="E24" s="14">
        <v>31.87</v>
      </c>
      <c r="F24" s="4">
        <v>19.260000000000002</v>
      </c>
      <c r="G24" s="14">
        <v>29.71</v>
      </c>
      <c r="H24" s="4">
        <v>23.66</v>
      </c>
      <c r="I24" s="4">
        <v>19.95</v>
      </c>
      <c r="J24" s="4">
        <v>29.05</v>
      </c>
      <c r="K24" s="4">
        <v>19.84</v>
      </c>
      <c r="L24" s="4">
        <v>28.38</v>
      </c>
      <c r="M24" s="14">
        <v>31.31</v>
      </c>
      <c r="O24">
        <v>21.88</v>
      </c>
      <c r="P24" s="4">
        <v>20.04</v>
      </c>
      <c r="Q24" s="4">
        <v>28.31</v>
      </c>
      <c r="V24" s="14" t="s">
        <v>42</v>
      </c>
      <c r="W24" s="14" t="s">
        <v>43</v>
      </c>
      <c r="X24" s="4"/>
      <c r="Y24" s="4"/>
      <c r="Z24" s="14"/>
      <c r="AA24" s="4"/>
      <c r="AB24" s="14"/>
      <c r="AC24" s="4"/>
      <c r="AD24" s="4"/>
      <c r="AE24" s="4"/>
      <c r="AF24" s="4"/>
      <c r="AG24" s="4"/>
      <c r="AH24" s="4"/>
    </row>
    <row r="25" spans="1:34" x14ac:dyDescent="0.25">
      <c r="A25" s="4" t="s">
        <v>44</v>
      </c>
      <c r="B25" s="4" t="s">
        <v>45</v>
      </c>
      <c r="C25" s="4">
        <v>20.96</v>
      </c>
      <c r="D25" s="4">
        <v>26.15</v>
      </c>
      <c r="E25" s="4">
        <v>25.74</v>
      </c>
      <c r="F25" s="4">
        <v>19.04</v>
      </c>
      <c r="G25" s="4">
        <v>22.98</v>
      </c>
      <c r="H25" s="4">
        <v>21.35</v>
      </c>
      <c r="I25" s="4">
        <v>19.77</v>
      </c>
      <c r="J25" s="4">
        <v>26.53</v>
      </c>
      <c r="K25" s="4">
        <v>19.559999999999999</v>
      </c>
      <c r="L25" s="4">
        <v>26.08</v>
      </c>
      <c r="M25" s="4">
        <v>28.68</v>
      </c>
      <c r="O25">
        <v>20.58</v>
      </c>
      <c r="P25" s="4">
        <v>19.79</v>
      </c>
      <c r="Q25" s="4">
        <v>25.91</v>
      </c>
      <c r="V25" s="4" t="s">
        <v>44</v>
      </c>
      <c r="W25" s="4" t="s">
        <v>45</v>
      </c>
      <c r="X25" s="4">
        <v>20.96</v>
      </c>
      <c r="Y25" s="4">
        <v>26.15</v>
      </c>
      <c r="Z25" s="4">
        <v>25.74</v>
      </c>
      <c r="AA25" s="4">
        <v>19.04</v>
      </c>
      <c r="AB25" s="4">
        <v>22.98</v>
      </c>
      <c r="AC25" s="4">
        <v>21.35</v>
      </c>
      <c r="AD25" s="4">
        <v>19.77</v>
      </c>
      <c r="AE25" s="4">
        <v>26.53</v>
      </c>
      <c r="AF25" s="4">
        <v>19.559999999999999</v>
      </c>
      <c r="AG25" s="4">
        <v>26.08</v>
      </c>
      <c r="AH25" s="4">
        <v>28.68</v>
      </c>
    </row>
    <row r="26" spans="1:34" x14ac:dyDescent="0.25">
      <c r="A26" s="14" t="s">
        <v>46</v>
      </c>
      <c r="B26" s="4" t="s">
        <v>47</v>
      </c>
      <c r="C26" s="4">
        <v>22.07</v>
      </c>
      <c r="D26" s="14">
        <v>29.86</v>
      </c>
      <c r="E26" s="14">
        <v>31.04</v>
      </c>
      <c r="F26" s="4">
        <v>20.93</v>
      </c>
      <c r="G26" s="4">
        <v>27.85</v>
      </c>
      <c r="H26" s="4">
        <v>23.65</v>
      </c>
      <c r="I26" s="4">
        <v>21.88</v>
      </c>
      <c r="J26" s="4">
        <v>28.36</v>
      </c>
      <c r="K26" s="4">
        <v>20.82</v>
      </c>
      <c r="L26" s="4">
        <v>28.25</v>
      </c>
      <c r="M26" s="4">
        <v>29.59</v>
      </c>
      <c r="O26">
        <v>22.28</v>
      </c>
      <c r="P26" s="4">
        <v>21.7</v>
      </c>
      <c r="Q26" s="4">
        <v>28.5</v>
      </c>
      <c r="V26" s="14" t="s">
        <v>46</v>
      </c>
      <c r="W26" s="14" t="s">
        <v>47</v>
      </c>
      <c r="X26" s="4"/>
      <c r="Y26" s="14"/>
      <c r="Z26" s="14"/>
      <c r="AA26" s="4"/>
      <c r="AB26" s="4"/>
      <c r="AC26" s="4"/>
      <c r="AD26" s="4"/>
      <c r="AE26" s="4"/>
      <c r="AF26" s="4"/>
      <c r="AG26" s="4"/>
      <c r="AH26" s="4"/>
    </row>
    <row r="27" spans="1:34" x14ac:dyDescent="0.25">
      <c r="A27" s="14" t="s">
        <v>48</v>
      </c>
      <c r="B27" s="4" t="s">
        <v>49</v>
      </c>
      <c r="C27" s="4">
        <v>19.98</v>
      </c>
      <c r="D27" s="14">
        <v>28.08</v>
      </c>
      <c r="E27" s="14">
        <v>30.88</v>
      </c>
      <c r="F27" s="4">
        <v>18.5</v>
      </c>
      <c r="G27" s="4">
        <v>23.37</v>
      </c>
      <c r="H27" s="4">
        <v>22.46</v>
      </c>
      <c r="I27" s="4">
        <v>19.96</v>
      </c>
      <c r="J27" s="14">
        <v>30.07</v>
      </c>
      <c r="K27" s="4">
        <v>18.55</v>
      </c>
      <c r="L27" s="4">
        <v>24.5</v>
      </c>
      <c r="M27" s="4">
        <v>25.96</v>
      </c>
      <c r="O27">
        <v>20.11</v>
      </c>
      <c r="P27" s="4">
        <v>18.899999999999999</v>
      </c>
      <c r="Q27" s="4">
        <v>24.52</v>
      </c>
      <c r="V27" s="4" t="s">
        <v>48</v>
      </c>
      <c r="W27" s="4" t="s">
        <v>49</v>
      </c>
      <c r="X27" s="4">
        <v>19.98</v>
      </c>
      <c r="Y27" s="14">
        <v>28.08</v>
      </c>
      <c r="Z27" s="14">
        <v>30.88</v>
      </c>
      <c r="AA27" s="4">
        <v>18.5</v>
      </c>
      <c r="AB27" s="4">
        <v>23.37</v>
      </c>
      <c r="AC27" s="4">
        <v>22.46</v>
      </c>
      <c r="AD27" s="4">
        <v>19.96</v>
      </c>
      <c r="AE27" s="14">
        <v>30.07</v>
      </c>
      <c r="AF27" s="4">
        <v>18.55</v>
      </c>
      <c r="AG27" s="4">
        <v>24.5</v>
      </c>
      <c r="AH27" s="4">
        <v>25.96</v>
      </c>
    </row>
    <row r="28" spans="1:34" x14ac:dyDescent="0.25">
      <c r="A28" s="4" t="s">
        <v>50</v>
      </c>
      <c r="B28" s="4" t="s">
        <v>51</v>
      </c>
      <c r="C28" s="4">
        <v>18.829999999999998</v>
      </c>
      <c r="D28" s="4">
        <v>22.14</v>
      </c>
      <c r="E28" s="4">
        <v>24.36</v>
      </c>
      <c r="F28" s="4">
        <v>18.27</v>
      </c>
      <c r="G28" s="4">
        <v>21.57</v>
      </c>
      <c r="H28" s="4">
        <v>20.32</v>
      </c>
      <c r="I28" s="4">
        <v>19.059999999999999</v>
      </c>
      <c r="J28" s="4">
        <v>25.29</v>
      </c>
      <c r="K28" s="4">
        <v>17.41</v>
      </c>
      <c r="L28" s="4">
        <v>23.68</v>
      </c>
      <c r="M28" s="4">
        <v>26.42</v>
      </c>
      <c r="O28">
        <v>18.739999999999998</v>
      </c>
      <c r="P28" s="4">
        <v>17.93</v>
      </c>
      <c r="Q28" s="4">
        <v>23.73</v>
      </c>
      <c r="V28" s="4" t="s">
        <v>50</v>
      </c>
      <c r="W28" s="4" t="s">
        <v>51</v>
      </c>
      <c r="X28" s="4">
        <v>18.829999999999998</v>
      </c>
      <c r="Y28" s="4">
        <v>22.14</v>
      </c>
      <c r="Z28" s="4">
        <v>24.36</v>
      </c>
      <c r="AA28" s="4">
        <v>18.27</v>
      </c>
      <c r="AB28" s="4">
        <v>21.57</v>
      </c>
      <c r="AC28" s="4">
        <v>20.32</v>
      </c>
      <c r="AD28" s="4">
        <v>19.059999999999999</v>
      </c>
      <c r="AE28" s="4">
        <v>25.29</v>
      </c>
      <c r="AF28" s="4">
        <v>17.41</v>
      </c>
      <c r="AG28" s="4">
        <v>23.68</v>
      </c>
      <c r="AH28" s="4">
        <v>26.42</v>
      </c>
    </row>
    <row r="29" spans="1:34" x14ac:dyDescent="0.25">
      <c r="A29" s="14" t="s">
        <v>52</v>
      </c>
      <c r="B29" s="4" t="s">
        <v>53</v>
      </c>
      <c r="C29" s="4">
        <v>20.99</v>
      </c>
      <c r="D29" s="4">
        <v>25.92</v>
      </c>
      <c r="E29" s="14">
        <v>31.82</v>
      </c>
      <c r="F29" s="4">
        <v>19.239999999999998</v>
      </c>
      <c r="G29" s="4">
        <v>23.23</v>
      </c>
      <c r="H29" s="4">
        <v>22.61</v>
      </c>
      <c r="I29" s="4">
        <v>21.22</v>
      </c>
      <c r="J29" s="4">
        <v>29.89</v>
      </c>
      <c r="K29" s="4">
        <v>20.49</v>
      </c>
      <c r="L29" s="4">
        <v>26.96</v>
      </c>
      <c r="M29" s="4">
        <v>29.78</v>
      </c>
      <c r="O29">
        <v>21.36</v>
      </c>
      <c r="P29" s="4">
        <v>21.09</v>
      </c>
      <c r="Q29" s="4">
        <v>27.45</v>
      </c>
      <c r="V29" s="14" t="s">
        <v>52</v>
      </c>
      <c r="W29" s="14" t="s">
        <v>53</v>
      </c>
      <c r="X29" s="4"/>
      <c r="Y29" s="4"/>
      <c r="Z29" s="14"/>
      <c r="AA29" s="4"/>
      <c r="AB29" s="4"/>
      <c r="AC29" s="4"/>
      <c r="AD29" s="4"/>
      <c r="AE29" s="4"/>
      <c r="AF29" s="4"/>
      <c r="AG29" s="4"/>
      <c r="AH29" s="4">
        <v>29.78</v>
      </c>
    </row>
    <row r="30" spans="1:34" x14ac:dyDescent="0.25">
      <c r="A30" s="4" t="s">
        <v>54</v>
      </c>
      <c r="B30" s="4" t="s">
        <v>55</v>
      </c>
      <c r="C30" s="4">
        <v>20.05</v>
      </c>
      <c r="D30" s="4">
        <v>23.09</v>
      </c>
      <c r="E30" s="4">
        <v>27.61</v>
      </c>
      <c r="F30" s="4">
        <v>18.93</v>
      </c>
      <c r="G30" s="4">
        <v>23.06</v>
      </c>
      <c r="H30" s="4">
        <v>21.57</v>
      </c>
      <c r="I30" s="4">
        <v>20.329999999999998</v>
      </c>
      <c r="J30" s="4">
        <v>28.4</v>
      </c>
      <c r="K30" s="4">
        <v>18.77</v>
      </c>
      <c r="L30" s="4">
        <v>25.36</v>
      </c>
      <c r="M30" s="4">
        <v>28.39</v>
      </c>
      <c r="O30">
        <v>20.34</v>
      </c>
      <c r="P30" s="4">
        <v>18.989999999999998</v>
      </c>
      <c r="Q30" s="4">
        <v>25.24</v>
      </c>
      <c r="V30" s="4" t="s">
        <v>54</v>
      </c>
      <c r="W30" s="4" t="s">
        <v>55</v>
      </c>
      <c r="X30" s="4">
        <v>20.05</v>
      </c>
      <c r="Y30" s="4">
        <v>23.09</v>
      </c>
      <c r="Z30" s="4">
        <v>27.61</v>
      </c>
      <c r="AA30" s="4">
        <v>18.93</v>
      </c>
      <c r="AB30" s="4">
        <v>23.06</v>
      </c>
      <c r="AC30" s="4">
        <v>21.57</v>
      </c>
      <c r="AD30" s="4">
        <v>20.329999999999998</v>
      </c>
      <c r="AE30" s="4">
        <v>28.4</v>
      </c>
      <c r="AF30" s="4">
        <v>18.77</v>
      </c>
      <c r="AG30" s="4">
        <v>25.36</v>
      </c>
      <c r="AH30" s="4">
        <v>28.39</v>
      </c>
    </row>
    <row r="31" spans="1:34" x14ac:dyDescent="0.25">
      <c r="A31" s="4" t="s">
        <v>56</v>
      </c>
      <c r="B31" s="4" t="s">
        <v>57</v>
      </c>
      <c r="C31" s="4">
        <v>19.16</v>
      </c>
      <c r="D31" s="4">
        <v>23.97</v>
      </c>
      <c r="E31" s="4">
        <v>26.46</v>
      </c>
      <c r="F31" s="4">
        <v>17.690000000000001</v>
      </c>
      <c r="G31" s="4">
        <v>21.2</v>
      </c>
      <c r="H31" s="4">
        <v>21.01</v>
      </c>
      <c r="I31" s="4">
        <v>19.95</v>
      </c>
      <c r="J31" s="4">
        <v>26.67</v>
      </c>
      <c r="K31" s="4">
        <v>18.32</v>
      </c>
      <c r="L31" s="4">
        <v>24.41</v>
      </c>
      <c r="M31" s="4">
        <v>27.11</v>
      </c>
      <c r="O31">
        <v>19.11</v>
      </c>
      <c r="P31" s="4">
        <v>18.29</v>
      </c>
      <c r="Q31" s="4">
        <v>24.52</v>
      </c>
      <c r="V31" s="4" t="s">
        <v>56</v>
      </c>
      <c r="W31" s="4" t="s">
        <v>57</v>
      </c>
      <c r="X31" s="4">
        <v>19.16</v>
      </c>
      <c r="Y31" s="4">
        <v>23.97</v>
      </c>
      <c r="Z31" s="4">
        <v>26.46</v>
      </c>
      <c r="AA31" s="4">
        <v>17.690000000000001</v>
      </c>
      <c r="AB31" s="4">
        <v>21.2</v>
      </c>
      <c r="AC31" s="4">
        <v>21.01</v>
      </c>
      <c r="AD31" s="4">
        <v>19.95</v>
      </c>
      <c r="AE31" s="4">
        <v>26.67</v>
      </c>
      <c r="AF31" s="4">
        <v>18.32</v>
      </c>
      <c r="AG31" s="4">
        <v>24.41</v>
      </c>
      <c r="AH31" s="4">
        <v>27.11</v>
      </c>
    </row>
    <row r="32" spans="1:34" x14ac:dyDescent="0.25">
      <c r="A32" s="4" t="s">
        <v>58</v>
      </c>
      <c r="B32" s="4" t="s">
        <v>59</v>
      </c>
      <c r="C32" s="4">
        <v>18.690000000000001</v>
      </c>
      <c r="D32" s="4">
        <v>19.45</v>
      </c>
      <c r="E32" s="4">
        <v>26.58</v>
      </c>
      <c r="F32" s="4">
        <v>18.059999999999999</v>
      </c>
      <c r="G32" s="4">
        <v>22.92</v>
      </c>
      <c r="H32" s="4">
        <v>21.79</v>
      </c>
      <c r="I32" s="4">
        <v>19.670000000000002</v>
      </c>
      <c r="J32" s="4">
        <v>27.93</v>
      </c>
      <c r="K32" s="4">
        <v>17.79</v>
      </c>
      <c r="L32" s="4">
        <v>22.35</v>
      </c>
      <c r="M32" s="4">
        <v>25.92</v>
      </c>
      <c r="O32">
        <v>18.62</v>
      </c>
      <c r="P32" s="4">
        <v>18.04</v>
      </c>
      <c r="Q32" s="4">
        <v>22.41</v>
      </c>
      <c r="V32" s="4" t="s">
        <v>58</v>
      </c>
      <c r="W32" s="4" t="s">
        <v>59</v>
      </c>
      <c r="X32" s="4">
        <v>18.690000000000001</v>
      </c>
      <c r="Y32" s="4">
        <v>19.45</v>
      </c>
      <c r="Z32" s="4">
        <v>26.58</v>
      </c>
      <c r="AA32" s="4">
        <v>18.059999999999999</v>
      </c>
      <c r="AB32" s="4">
        <v>22.92</v>
      </c>
      <c r="AC32" s="4">
        <v>21.79</v>
      </c>
      <c r="AD32" s="4">
        <v>19.670000000000002</v>
      </c>
      <c r="AE32" s="4">
        <v>27.93</v>
      </c>
      <c r="AF32" s="4">
        <v>17.79</v>
      </c>
      <c r="AG32" s="4">
        <v>22.35</v>
      </c>
      <c r="AH32" s="4">
        <v>25.92</v>
      </c>
    </row>
    <row r="33" spans="1:34" x14ac:dyDescent="0.25">
      <c r="A33" s="14" t="s">
        <v>60</v>
      </c>
      <c r="B33" s="14" t="s">
        <v>61</v>
      </c>
      <c r="C33" s="14">
        <v>23.69</v>
      </c>
      <c r="D33" s="14">
        <v>35.07</v>
      </c>
      <c r="E33" s="14">
        <v>32.380000000000003</v>
      </c>
      <c r="F33" s="14">
        <v>22.52</v>
      </c>
      <c r="G33" s="14">
        <v>27.77</v>
      </c>
      <c r="H33" s="14">
        <v>30.57</v>
      </c>
      <c r="I33" s="14">
        <v>23.24</v>
      </c>
      <c r="J33" s="14" t="s">
        <v>14</v>
      </c>
      <c r="K33" s="14">
        <v>21.36</v>
      </c>
      <c r="L33" s="14">
        <v>32.64</v>
      </c>
      <c r="M33" s="14" t="s">
        <v>14</v>
      </c>
      <c r="O33">
        <v>23.64</v>
      </c>
      <c r="P33" s="14">
        <v>21.55</v>
      </c>
      <c r="Q33" s="14">
        <v>32.049999999999997</v>
      </c>
      <c r="V33" s="14" t="s">
        <v>60</v>
      </c>
      <c r="W33" s="14" t="s">
        <v>61</v>
      </c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</row>
    <row r="34" spans="1:34" x14ac:dyDescent="0.25">
      <c r="A34" s="4" t="s">
        <v>62</v>
      </c>
      <c r="B34" s="4" t="s">
        <v>63</v>
      </c>
      <c r="C34" s="4">
        <v>19.95</v>
      </c>
      <c r="D34" s="4">
        <v>25</v>
      </c>
      <c r="E34" s="4">
        <v>26.87</v>
      </c>
      <c r="F34" s="4">
        <v>18.87</v>
      </c>
      <c r="G34" s="4">
        <v>23.79</v>
      </c>
      <c r="H34" s="4">
        <v>21.42</v>
      </c>
      <c r="I34" s="4">
        <v>20.56</v>
      </c>
      <c r="J34" s="4">
        <v>27.58</v>
      </c>
      <c r="K34" s="4">
        <v>18.34</v>
      </c>
      <c r="L34" s="4">
        <v>25.21</v>
      </c>
      <c r="M34" s="4">
        <v>25.53</v>
      </c>
      <c r="O34">
        <v>20.010000000000002</v>
      </c>
      <c r="P34" s="4">
        <v>19.07</v>
      </c>
      <c r="Q34" s="4">
        <v>25.54</v>
      </c>
      <c r="V34" s="4" t="s">
        <v>62</v>
      </c>
      <c r="W34" s="4" t="s">
        <v>63</v>
      </c>
      <c r="X34" s="4">
        <v>19.95</v>
      </c>
      <c r="Y34" s="4">
        <v>25</v>
      </c>
      <c r="Z34" s="4">
        <v>26.87</v>
      </c>
      <c r="AA34" s="4">
        <v>18.87</v>
      </c>
      <c r="AB34" s="4">
        <v>23.79</v>
      </c>
      <c r="AC34" s="4">
        <v>21.42</v>
      </c>
      <c r="AD34" s="4">
        <v>20.56</v>
      </c>
      <c r="AE34" s="4">
        <v>27.58</v>
      </c>
      <c r="AF34" s="4">
        <v>18.34</v>
      </c>
      <c r="AG34" s="4">
        <v>25.21</v>
      </c>
      <c r="AH34" s="4">
        <v>25.53</v>
      </c>
    </row>
    <row r="35" spans="1:34" x14ac:dyDescent="0.25">
      <c r="A35" s="4" t="s">
        <v>64</v>
      </c>
      <c r="B35" s="4" t="s">
        <v>65</v>
      </c>
      <c r="C35" s="4">
        <v>19.63</v>
      </c>
      <c r="D35" s="4">
        <v>22.66</v>
      </c>
      <c r="E35" s="4">
        <v>24.89</v>
      </c>
      <c r="F35" s="4">
        <v>18.43</v>
      </c>
      <c r="G35" s="4">
        <v>21.58</v>
      </c>
      <c r="H35" s="4">
        <v>21.89</v>
      </c>
      <c r="I35" s="4">
        <v>19.88</v>
      </c>
      <c r="J35" s="4">
        <v>26.36</v>
      </c>
      <c r="K35" s="4">
        <v>17.63</v>
      </c>
      <c r="L35" s="4">
        <v>24.99</v>
      </c>
      <c r="M35" s="4">
        <v>26.45</v>
      </c>
      <c r="O35">
        <v>19.54</v>
      </c>
      <c r="P35" s="4">
        <v>17.690000000000001</v>
      </c>
      <c r="Q35" s="4">
        <v>24.95</v>
      </c>
      <c r="V35" s="4" t="s">
        <v>64</v>
      </c>
      <c r="W35" s="4" t="s">
        <v>65</v>
      </c>
      <c r="X35" s="4">
        <v>19.63</v>
      </c>
      <c r="Y35" s="4">
        <v>22.66</v>
      </c>
      <c r="Z35" s="4">
        <v>24.89</v>
      </c>
      <c r="AA35" s="4">
        <v>18.43</v>
      </c>
      <c r="AB35" s="4">
        <v>21.58</v>
      </c>
      <c r="AC35" s="4">
        <v>21.89</v>
      </c>
      <c r="AD35" s="4">
        <v>19.88</v>
      </c>
      <c r="AE35" s="4">
        <v>26.36</v>
      </c>
      <c r="AF35" s="4">
        <v>17.63</v>
      </c>
      <c r="AG35" s="4">
        <v>24.99</v>
      </c>
      <c r="AH35" s="4">
        <v>26.45</v>
      </c>
    </row>
    <row r="36" spans="1:34" x14ac:dyDescent="0.25">
      <c r="A36" s="4" t="s">
        <v>66</v>
      </c>
      <c r="B36" s="4" t="s">
        <v>67</v>
      </c>
      <c r="C36" s="4">
        <v>19.29</v>
      </c>
      <c r="D36" s="4">
        <v>21.94</v>
      </c>
      <c r="E36" s="4">
        <v>25.77</v>
      </c>
      <c r="F36" s="4">
        <v>18.739999999999998</v>
      </c>
      <c r="G36" s="4">
        <v>22.57</v>
      </c>
      <c r="H36" s="4">
        <v>21.45</v>
      </c>
      <c r="I36" s="4">
        <v>20.36</v>
      </c>
      <c r="J36" s="4">
        <v>25.68</v>
      </c>
      <c r="K36" s="4">
        <v>18.66</v>
      </c>
      <c r="L36" s="4">
        <v>24.55</v>
      </c>
      <c r="M36" s="4">
        <v>27.83</v>
      </c>
      <c r="O36">
        <v>19.239999999999998</v>
      </c>
      <c r="P36" s="4">
        <v>18.440000000000001</v>
      </c>
      <c r="Q36" s="4">
        <v>24.25</v>
      </c>
      <c r="V36" s="4" t="s">
        <v>66</v>
      </c>
      <c r="W36" s="4" t="s">
        <v>67</v>
      </c>
      <c r="X36" s="4">
        <v>19.29</v>
      </c>
      <c r="Y36" s="4">
        <v>21.94</v>
      </c>
      <c r="Z36" s="4">
        <v>25.77</v>
      </c>
      <c r="AA36" s="4">
        <v>18.739999999999998</v>
      </c>
      <c r="AB36" s="4">
        <v>22.57</v>
      </c>
      <c r="AC36" s="4">
        <v>21.45</v>
      </c>
      <c r="AD36" s="4">
        <v>20.36</v>
      </c>
      <c r="AE36" s="4">
        <v>25.68</v>
      </c>
      <c r="AF36" s="4">
        <v>18.66</v>
      </c>
      <c r="AG36" s="4">
        <v>24.55</v>
      </c>
      <c r="AH36" s="4">
        <v>27.83</v>
      </c>
    </row>
    <row r="37" spans="1:34" x14ac:dyDescent="0.25">
      <c r="A37" s="14" t="s">
        <v>68</v>
      </c>
      <c r="B37" s="4" t="s">
        <v>69</v>
      </c>
      <c r="C37" s="4">
        <v>23.14</v>
      </c>
      <c r="D37" s="14">
        <v>30.63</v>
      </c>
      <c r="E37" s="14">
        <v>30.11</v>
      </c>
      <c r="F37" s="4">
        <v>21.9</v>
      </c>
      <c r="G37" s="14">
        <v>29.05</v>
      </c>
      <c r="H37" s="4">
        <v>22.83</v>
      </c>
      <c r="I37" s="4">
        <v>22.47</v>
      </c>
      <c r="J37" s="4">
        <v>27.89</v>
      </c>
      <c r="K37" s="4">
        <v>18.559999999999999</v>
      </c>
      <c r="L37" s="14">
        <v>33.5</v>
      </c>
      <c r="M37" s="14">
        <v>35.450000000000003</v>
      </c>
      <c r="O37">
        <v>23.11</v>
      </c>
      <c r="P37" s="4">
        <v>18.2</v>
      </c>
      <c r="Q37" s="14">
        <v>32.549999999999997</v>
      </c>
      <c r="V37" s="14" t="s">
        <v>68</v>
      </c>
      <c r="W37" s="14" t="s">
        <v>69</v>
      </c>
      <c r="X37" s="4"/>
      <c r="Y37" s="14"/>
      <c r="Z37" s="14"/>
      <c r="AA37" s="4"/>
      <c r="AB37" s="14"/>
      <c r="AC37" s="4"/>
      <c r="AD37" s="4"/>
      <c r="AE37" s="4"/>
      <c r="AF37" s="4"/>
      <c r="AG37" s="14"/>
      <c r="AH37" s="14"/>
    </row>
    <row r="38" spans="1:34" x14ac:dyDescent="0.25">
      <c r="A38" s="4" t="s">
        <v>70</v>
      </c>
      <c r="B38" s="4" t="s">
        <v>71</v>
      </c>
      <c r="C38" s="4">
        <v>20.34</v>
      </c>
      <c r="D38" s="4">
        <v>25.05</v>
      </c>
      <c r="E38" s="4">
        <v>27.81</v>
      </c>
      <c r="F38" s="4">
        <v>19.63</v>
      </c>
      <c r="G38" s="4">
        <v>23.64</v>
      </c>
      <c r="H38" s="4">
        <v>20.87</v>
      </c>
      <c r="I38" s="4">
        <v>20.059999999999999</v>
      </c>
      <c r="J38" s="4">
        <v>25.48</v>
      </c>
      <c r="K38" s="4">
        <v>18.93</v>
      </c>
      <c r="L38" s="4">
        <v>25.13</v>
      </c>
      <c r="M38" s="4">
        <v>25.06</v>
      </c>
      <c r="O38">
        <v>19.82</v>
      </c>
      <c r="P38" s="4">
        <v>19.88</v>
      </c>
      <c r="Q38" s="4">
        <v>25.65</v>
      </c>
      <c r="V38" s="4" t="s">
        <v>70</v>
      </c>
      <c r="W38" s="4" t="s">
        <v>71</v>
      </c>
      <c r="X38" s="4">
        <v>20.34</v>
      </c>
      <c r="Y38" s="4">
        <v>25.05</v>
      </c>
      <c r="Z38" s="4">
        <v>27.81</v>
      </c>
      <c r="AA38" s="4">
        <v>19.63</v>
      </c>
      <c r="AB38" s="4">
        <v>23.64</v>
      </c>
      <c r="AC38" s="4">
        <v>20.87</v>
      </c>
      <c r="AD38" s="4">
        <v>20.059999999999999</v>
      </c>
      <c r="AE38" s="4">
        <v>25.48</v>
      </c>
      <c r="AF38" s="4">
        <v>18.93</v>
      </c>
      <c r="AG38" s="4">
        <v>25.13</v>
      </c>
      <c r="AH38" s="4">
        <v>25.06</v>
      </c>
    </row>
    <row r="39" spans="1:34" x14ac:dyDescent="0.25">
      <c r="A39" s="4" t="s">
        <v>72</v>
      </c>
      <c r="B39" s="4" t="s">
        <v>73</v>
      </c>
      <c r="C39" s="4">
        <v>19.39</v>
      </c>
      <c r="D39" s="4">
        <v>22.94</v>
      </c>
      <c r="E39" s="4">
        <v>25.9</v>
      </c>
      <c r="F39" s="4">
        <v>18.72</v>
      </c>
      <c r="G39" s="4">
        <v>23.25</v>
      </c>
      <c r="H39" s="4">
        <v>21.33</v>
      </c>
      <c r="I39" s="4">
        <v>19.68</v>
      </c>
      <c r="J39" s="4">
        <v>24.41</v>
      </c>
      <c r="K39" s="4">
        <v>18.3</v>
      </c>
      <c r="L39" s="4">
        <v>24.31</v>
      </c>
      <c r="M39" s="4">
        <v>26.78</v>
      </c>
      <c r="O39">
        <v>19.510000000000002</v>
      </c>
      <c r="P39" s="4">
        <v>18.8</v>
      </c>
      <c r="Q39" s="4">
        <v>24.51</v>
      </c>
      <c r="V39" s="4" t="s">
        <v>72</v>
      </c>
      <c r="W39" s="4" t="s">
        <v>73</v>
      </c>
      <c r="X39" s="4">
        <v>19.39</v>
      </c>
      <c r="Y39" s="4">
        <v>22.94</v>
      </c>
      <c r="Z39" s="4">
        <v>25.9</v>
      </c>
      <c r="AA39" s="4">
        <v>18.72</v>
      </c>
      <c r="AB39" s="4">
        <v>23.25</v>
      </c>
      <c r="AC39" s="4">
        <v>21.33</v>
      </c>
      <c r="AD39" s="4">
        <v>19.68</v>
      </c>
      <c r="AE39" s="4">
        <v>24.41</v>
      </c>
      <c r="AF39" s="4">
        <v>18.3</v>
      </c>
      <c r="AG39" s="4">
        <v>24.31</v>
      </c>
      <c r="AH39" s="4">
        <v>26.78</v>
      </c>
    </row>
    <row r="40" spans="1:34" x14ac:dyDescent="0.25">
      <c r="A40" s="4" t="s">
        <v>74</v>
      </c>
      <c r="B40" s="4" t="s">
        <v>75</v>
      </c>
      <c r="C40" s="4">
        <v>18.989999999999998</v>
      </c>
      <c r="D40" s="4">
        <v>23.1</v>
      </c>
      <c r="E40" s="4">
        <v>26.89</v>
      </c>
      <c r="F40" s="4">
        <v>18.690000000000001</v>
      </c>
      <c r="G40" s="4">
        <v>22.86</v>
      </c>
      <c r="H40" s="4">
        <v>20.97</v>
      </c>
      <c r="I40" s="4">
        <v>20.059999999999999</v>
      </c>
      <c r="J40" s="4">
        <v>25.48</v>
      </c>
      <c r="K40" s="4">
        <v>17.600000000000001</v>
      </c>
      <c r="L40" s="4">
        <v>23.27</v>
      </c>
      <c r="M40" s="4">
        <v>25.25</v>
      </c>
      <c r="O40">
        <v>19.27</v>
      </c>
      <c r="P40" s="4">
        <v>18.149999999999999</v>
      </c>
      <c r="Q40" s="4">
        <v>23.6</v>
      </c>
      <c r="V40" s="4" t="s">
        <v>74</v>
      </c>
      <c r="W40" s="4" t="s">
        <v>75</v>
      </c>
      <c r="X40" s="4">
        <v>18.989999999999998</v>
      </c>
      <c r="Y40" s="4">
        <v>23.1</v>
      </c>
      <c r="Z40" s="4">
        <v>26.89</v>
      </c>
      <c r="AA40" s="4">
        <v>18.690000000000001</v>
      </c>
      <c r="AB40" s="4">
        <v>22.86</v>
      </c>
      <c r="AC40" s="4">
        <v>20.97</v>
      </c>
      <c r="AD40" s="4">
        <v>20.059999999999999</v>
      </c>
      <c r="AE40" s="4">
        <v>25.48</v>
      </c>
      <c r="AF40" s="4">
        <v>17.600000000000001</v>
      </c>
      <c r="AG40" s="4">
        <v>23.27</v>
      </c>
      <c r="AH40" s="4">
        <v>25.25</v>
      </c>
    </row>
    <row r="41" spans="1:34" x14ac:dyDescent="0.25">
      <c r="A41" s="12" t="s">
        <v>76</v>
      </c>
      <c r="B41" s="11" t="s">
        <v>77</v>
      </c>
      <c r="C41" s="12" t="s">
        <v>14</v>
      </c>
      <c r="D41" s="12" t="s">
        <v>14</v>
      </c>
      <c r="E41" s="11">
        <v>27.16</v>
      </c>
      <c r="F41" s="11">
        <v>17.079999999999998</v>
      </c>
      <c r="G41" s="11">
        <v>23.13</v>
      </c>
      <c r="H41" s="11">
        <v>22.12</v>
      </c>
      <c r="I41" s="11">
        <v>19.239999999999998</v>
      </c>
      <c r="J41" s="11">
        <v>28.16</v>
      </c>
      <c r="K41" s="5">
        <v>18.52</v>
      </c>
      <c r="L41" s="5">
        <v>25.66</v>
      </c>
      <c r="M41" s="5">
        <v>27.55</v>
      </c>
      <c r="O41">
        <v>19.559999999999999</v>
      </c>
      <c r="P41" s="11">
        <v>19.02</v>
      </c>
      <c r="Q41" s="11">
        <v>26.09</v>
      </c>
      <c r="R41" t="s">
        <v>166</v>
      </c>
      <c r="S41" t="s">
        <v>165</v>
      </c>
      <c r="V41" s="11" t="s">
        <v>76</v>
      </c>
      <c r="W41" s="11" t="s">
        <v>77</v>
      </c>
      <c r="X41" s="12" t="s">
        <v>14</v>
      </c>
      <c r="Y41" s="12" t="s">
        <v>14</v>
      </c>
      <c r="Z41" s="11">
        <v>27.16</v>
      </c>
      <c r="AA41" s="11">
        <v>17.079999999999998</v>
      </c>
      <c r="AB41" s="11">
        <v>23.13</v>
      </c>
      <c r="AC41" s="11">
        <v>22.12</v>
      </c>
      <c r="AD41" s="11">
        <v>19.239999999999998</v>
      </c>
      <c r="AE41" s="11">
        <v>28.16</v>
      </c>
      <c r="AF41" s="5">
        <v>18.52</v>
      </c>
      <c r="AG41" s="5">
        <v>25.66</v>
      </c>
      <c r="AH41" s="5">
        <v>27.55</v>
      </c>
    </row>
    <row r="42" spans="1:34" x14ac:dyDescent="0.25">
      <c r="A42" s="5" t="s">
        <v>78</v>
      </c>
      <c r="B42" s="5" t="s">
        <v>79</v>
      </c>
      <c r="C42" s="5">
        <v>21.81</v>
      </c>
      <c r="D42" s="5">
        <v>26.64</v>
      </c>
      <c r="E42" s="5">
        <v>27.74</v>
      </c>
      <c r="F42" s="5">
        <v>20.83</v>
      </c>
      <c r="G42" s="5">
        <v>24.8</v>
      </c>
      <c r="H42" s="5">
        <v>22.79</v>
      </c>
      <c r="I42" s="12">
        <v>22.41</v>
      </c>
      <c r="J42" s="5">
        <v>28.97</v>
      </c>
      <c r="K42" s="5">
        <v>20.079999999999998</v>
      </c>
      <c r="L42" s="5">
        <v>26.62</v>
      </c>
      <c r="M42" s="12">
        <v>32.03</v>
      </c>
      <c r="O42">
        <v>21.94</v>
      </c>
      <c r="P42" s="5">
        <v>20.72</v>
      </c>
      <c r="Q42" s="5">
        <v>26.89</v>
      </c>
      <c r="V42" s="5" t="s">
        <v>78</v>
      </c>
      <c r="W42" s="5" t="s">
        <v>79</v>
      </c>
      <c r="X42" s="5">
        <v>21.81</v>
      </c>
      <c r="Y42" s="5">
        <v>26.64</v>
      </c>
      <c r="Z42" s="5">
        <v>27.74</v>
      </c>
      <c r="AA42" s="5">
        <v>20.83</v>
      </c>
      <c r="AB42" s="5">
        <v>24.8</v>
      </c>
      <c r="AC42" s="5">
        <v>22.79</v>
      </c>
      <c r="AD42" s="12">
        <v>22.41</v>
      </c>
      <c r="AE42" s="5">
        <v>28.97</v>
      </c>
      <c r="AF42" s="5">
        <v>20.079999999999998</v>
      </c>
      <c r="AG42" s="5">
        <v>26.62</v>
      </c>
      <c r="AH42" s="5">
        <v>32.03</v>
      </c>
    </row>
    <row r="43" spans="1:34" x14ac:dyDescent="0.25">
      <c r="A43" s="5" t="s">
        <v>80</v>
      </c>
      <c r="B43" s="5" t="s">
        <v>81</v>
      </c>
      <c r="C43" s="5">
        <v>20.39</v>
      </c>
      <c r="D43" s="5">
        <v>24.17</v>
      </c>
      <c r="E43" s="5">
        <v>26.29</v>
      </c>
      <c r="F43" s="5">
        <v>19.309999999999999</v>
      </c>
      <c r="G43" s="5">
        <v>24.11</v>
      </c>
      <c r="H43" s="5">
        <v>21.64</v>
      </c>
      <c r="I43" s="5">
        <v>20.14</v>
      </c>
      <c r="J43" s="5">
        <v>28.64</v>
      </c>
      <c r="K43" s="5">
        <v>18.489999999999998</v>
      </c>
      <c r="L43" s="5">
        <v>25.77</v>
      </c>
      <c r="M43" s="12">
        <v>32.07</v>
      </c>
      <c r="O43">
        <v>20.47</v>
      </c>
      <c r="P43" s="5">
        <v>18.82</v>
      </c>
      <c r="Q43" s="5">
        <v>25.7</v>
      </c>
      <c r="V43" s="5" t="s">
        <v>80</v>
      </c>
      <c r="W43" s="5" t="s">
        <v>81</v>
      </c>
      <c r="X43" s="5">
        <v>20.39</v>
      </c>
      <c r="Y43" s="5">
        <v>24.17</v>
      </c>
      <c r="Z43" s="5">
        <v>26.29</v>
      </c>
      <c r="AA43" s="5">
        <v>19.309999999999999</v>
      </c>
      <c r="AB43" s="5">
        <v>24.11</v>
      </c>
      <c r="AC43" s="5">
        <v>21.64</v>
      </c>
      <c r="AD43" s="5">
        <v>20.14</v>
      </c>
      <c r="AE43" s="5">
        <v>28.64</v>
      </c>
      <c r="AF43" s="5">
        <v>18.489999999999998</v>
      </c>
      <c r="AG43" s="5">
        <v>25.77</v>
      </c>
      <c r="AH43" s="5">
        <v>32.07</v>
      </c>
    </row>
    <row r="44" spans="1:34" x14ac:dyDescent="0.25">
      <c r="A44" s="5" t="s">
        <v>82</v>
      </c>
      <c r="B44" s="5" t="s">
        <v>83</v>
      </c>
      <c r="C44" s="5">
        <v>20.02</v>
      </c>
      <c r="D44" s="5">
        <v>22.35</v>
      </c>
      <c r="E44" s="5">
        <v>25.24</v>
      </c>
      <c r="F44" s="5">
        <v>18.53</v>
      </c>
      <c r="G44" s="5">
        <v>23.13</v>
      </c>
      <c r="H44" s="5">
        <v>20.55</v>
      </c>
      <c r="I44" s="5">
        <v>19.63</v>
      </c>
      <c r="J44" s="5">
        <v>23.89</v>
      </c>
      <c r="K44" s="5">
        <v>17.45</v>
      </c>
      <c r="L44" s="5">
        <v>24.86</v>
      </c>
      <c r="M44" s="5">
        <v>25.51</v>
      </c>
      <c r="O44">
        <v>20.09</v>
      </c>
      <c r="P44" s="5">
        <v>18</v>
      </c>
      <c r="Q44" s="5">
        <v>24.98</v>
      </c>
      <c r="V44" s="5" t="s">
        <v>82</v>
      </c>
      <c r="W44" s="5" t="s">
        <v>83</v>
      </c>
      <c r="X44" s="5">
        <v>20.02</v>
      </c>
      <c r="Y44" s="5">
        <v>22.35</v>
      </c>
      <c r="Z44" s="5">
        <v>25.24</v>
      </c>
      <c r="AA44" s="5">
        <v>18.53</v>
      </c>
      <c r="AB44" s="5">
        <v>23.13</v>
      </c>
      <c r="AC44" s="5">
        <v>20.55</v>
      </c>
      <c r="AD44" s="5">
        <v>19.63</v>
      </c>
      <c r="AE44" s="5">
        <v>23.89</v>
      </c>
      <c r="AF44" s="5">
        <v>17.45</v>
      </c>
      <c r="AG44" s="5">
        <v>24.86</v>
      </c>
      <c r="AH44" s="5">
        <v>25.51</v>
      </c>
    </row>
    <row r="45" spans="1:34" x14ac:dyDescent="0.25">
      <c r="A45" s="5" t="s">
        <v>84</v>
      </c>
      <c r="B45" s="5" t="s">
        <v>85</v>
      </c>
      <c r="C45" s="5">
        <v>19.38</v>
      </c>
      <c r="D45" s="5">
        <v>24.1</v>
      </c>
      <c r="E45" s="5">
        <v>24.9</v>
      </c>
      <c r="F45" s="5">
        <v>18.21</v>
      </c>
      <c r="G45" s="5">
        <v>22.61</v>
      </c>
      <c r="H45" s="5">
        <v>19.87</v>
      </c>
      <c r="I45" s="5">
        <v>19.010000000000002</v>
      </c>
      <c r="J45" s="5">
        <v>26.18</v>
      </c>
      <c r="K45" s="5">
        <v>17.32</v>
      </c>
      <c r="L45" s="5">
        <v>24.29</v>
      </c>
      <c r="M45" s="5">
        <v>26.9</v>
      </c>
      <c r="O45">
        <v>19.39</v>
      </c>
      <c r="P45" s="5">
        <v>17.84</v>
      </c>
      <c r="Q45" s="5">
        <v>24.33</v>
      </c>
      <c r="V45" s="5" t="s">
        <v>84</v>
      </c>
      <c r="W45" s="5" t="s">
        <v>85</v>
      </c>
      <c r="X45" s="5">
        <v>19.38</v>
      </c>
      <c r="Y45" s="5">
        <v>24.1</v>
      </c>
      <c r="Z45" s="5">
        <v>24.9</v>
      </c>
      <c r="AA45" s="5">
        <v>18.21</v>
      </c>
      <c r="AB45" s="5">
        <v>22.61</v>
      </c>
      <c r="AC45" s="5">
        <v>19.87</v>
      </c>
      <c r="AD45" s="5">
        <v>19.010000000000002</v>
      </c>
      <c r="AE45" s="5">
        <v>26.18</v>
      </c>
      <c r="AF45" s="5">
        <v>17.32</v>
      </c>
      <c r="AG45" s="5">
        <v>24.29</v>
      </c>
      <c r="AH45" s="5">
        <v>26.9</v>
      </c>
    </row>
    <row r="46" spans="1:34" x14ac:dyDescent="0.25">
      <c r="A46" s="5" t="s">
        <v>86</v>
      </c>
      <c r="B46" s="5" t="s">
        <v>87</v>
      </c>
      <c r="C46" s="5">
        <v>19.8</v>
      </c>
      <c r="D46" s="5">
        <v>22.26</v>
      </c>
      <c r="E46" s="5">
        <v>26.88</v>
      </c>
      <c r="F46" s="5">
        <v>18.989999999999998</v>
      </c>
      <c r="G46" s="5">
        <v>23.82</v>
      </c>
      <c r="H46" s="5">
        <v>21.38</v>
      </c>
      <c r="I46" s="5">
        <v>19.579999999999998</v>
      </c>
      <c r="J46" s="5">
        <v>27.88</v>
      </c>
      <c r="K46" s="5">
        <v>18.489999999999998</v>
      </c>
      <c r="L46" s="5">
        <v>24.37</v>
      </c>
      <c r="M46" s="5">
        <v>26.11</v>
      </c>
      <c r="O46">
        <v>19.920000000000002</v>
      </c>
      <c r="P46" s="5">
        <v>19.23</v>
      </c>
      <c r="Q46" s="5">
        <v>24.75</v>
      </c>
      <c r="V46" s="5" t="s">
        <v>86</v>
      </c>
      <c r="W46" s="5" t="s">
        <v>87</v>
      </c>
      <c r="X46" s="5">
        <v>19.8</v>
      </c>
      <c r="Y46" s="5">
        <v>22.26</v>
      </c>
      <c r="Z46" s="5">
        <v>26.88</v>
      </c>
      <c r="AA46" s="5">
        <v>18.989999999999998</v>
      </c>
      <c r="AB46" s="5">
        <v>23.82</v>
      </c>
      <c r="AC46" s="5">
        <v>21.38</v>
      </c>
      <c r="AD46" s="5">
        <v>19.579999999999998</v>
      </c>
      <c r="AE46" s="5">
        <v>27.88</v>
      </c>
      <c r="AF46" s="5">
        <v>18.489999999999998</v>
      </c>
      <c r="AG46" s="5">
        <v>24.37</v>
      </c>
      <c r="AH46" s="5">
        <v>26.11</v>
      </c>
    </row>
    <row r="47" spans="1:34" x14ac:dyDescent="0.25">
      <c r="A47" s="5" t="s">
        <v>88</v>
      </c>
      <c r="B47" s="5" t="s">
        <v>89</v>
      </c>
      <c r="C47" s="5">
        <v>21.79</v>
      </c>
      <c r="D47" s="5">
        <v>23.58</v>
      </c>
      <c r="E47" s="5">
        <v>28.57</v>
      </c>
      <c r="F47" s="5">
        <v>20.84</v>
      </c>
      <c r="G47" s="5">
        <v>24</v>
      </c>
      <c r="H47" s="5">
        <v>24.03</v>
      </c>
      <c r="I47" s="5">
        <v>21.2</v>
      </c>
      <c r="J47" s="5">
        <v>29.75</v>
      </c>
      <c r="K47" s="5">
        <v>20.88</v>
      </c>
      <c r="L47" s="5">
        <v>27.25</v>
      </c>
      <c r="M47" s="12">
        <v>33.119999999999997</v>
      </c>
      <c r="O47">
        <v>21.69</v>
      </c>
      <c r="P47" s="5">
        <v>20.79</v>
      </c>
      <c r="Q47" s="5">
        <v>27.54</v>
      </c>
      <c r="V47" s="5" t="s">
        <v>88</v>
      </c>
      <c r="W47" s="5" t="s">
        <v>89</v>
      </c>
      <c r="X47" s="5">
        <v>21.79</v>
      </c>
      <c r="Y47" s="5">
        <v>23.58</v>
      </c>
      <c r="Z47" s="5">
        <v>28.57</v>
      </c>
      <c r="AA47" s="5">
        <v>20.84</v>
      </c>
      <c r="AB47" s="5">
        <v>24</v>
      </c>
      <c r="AC47" s="5">
        <v>24.03</v>
      </c>
      <c r="AD47" s="5">
        <v>21.2</v>
      </c>
      <c r="AE47" s="5">
        <v>29.75</v>
      </c>
      <c r="AF47" s="5">
        <v>20.88</v>
      </c>
      <c r="AG47" s="5">
        <v>27.25</v>
      </c>
      <c r="AH47" s="5">
        <v>33.119999999999997</v>
      </c>
    </row>
    <row r="48" spans="1:34" x14ac:dyDescent="0.25">
      <c r="A48" s="5" t="s">
        <v>90</v>
      </c>
      <c r="B48" s="5" t="s">
        <v>91</v>
      </c>
      <c r="C48" s="5">
        <v>18.68</v>
      </c>
      <c r="D48" s="5">
        <v>21.61</v>
      </c>
      <c r="E48" s="5">
        <v>24.33</v>
      </c>
      <c r="F48" s="5">
        <v>17.98</v>
      </c>
      <c r="G48" s="5">
        <v>22.14</v>
      </c>
      <c r="H48" s="5">
        <v>20.93</v>
      </c>
      <c r="I48" s="5">
        <v>18.68</v>
      </c>
      <c r="J48" s="5">
        <v>23.78</v>
      </c>
      <c r="K48" s="5">
        <v>18.29</v>
      </c>
      <c r="L48" s="5">
        <v>23.69</v>
      </c>
      <c r="M48" s="5">
        <v>24.36</v>
      </c>
      <c r="O48">
        <v>19.010000000000002</v>
      </c>
      <c r="P48" s="5">
        <v>18.53</v>
      </c>
      <c r="Q48" s="5">
        <v>23.58</v>
      </c>
      <c r="V48" s="5" t="s">
        <v>90</v>
      </c>
      <c r="W48" s="5" t="s">
        <v>91</v>
      </c>
      <c r="X48" s="5">
        <v>18.68</v>
      </c>
      <c r="Y48" s="5">
        <v>21.61</v>
      </c>
      <c r="Z48" s="5">
        <v>24.33</v>
      </c>
      <c r="AA48" s="5">
        <v>17.98</v>
      </c>
      <c r="AB48" s="5">
        <v>22.14</v>
      </c>
      <c r="AC48" s="5">
        <v>20.93</v>
      </c>
      <c r="AD48" s="5">
        <v>18.68</v>
      </c>
      <c r="AE48" s="5">
        <v>23.78</v>
      </c>
      <c r="AF48" s="5">
        <v>18.29</v>
      </c>
      <c r="AG48" s="5">
        <v>23.69</v>
      </c>
      <c r="AH48" s="5">
        <v>24.36</v>
      </c>
    </row>
    <row r="49" spans="1:34" x14ac:dyDescent="0.25">
      <c r="A49" s="5" t="s">
        <v>92</v>
      </c>
      <c r="B49" s="5" t="s">
        <v>93</v>
      </c>
      <c r="C49" s="5">
        <v>21.27</v>
      </c>
      <c r="D49" s="5">
        <v>22.32</v>
      </c>
      <c r="E49" s="5">
        <v>25.17</v>
      </c>
      <c r="F49" s="5">
        <v>19.18</v>
      </c>
      <c r="G49" s="5">
        <v>21.94</v>
      </c>
      <c r="H49" s="5">
        <v>21.3</v>
      </c>
      <c r="I49" s="5">
        <v>19.68</v>
      </c>
      <c r="J49" s="5">
        <v>25.6</v>
      </c>
      <c r="K49" s="5">
        <v>18.399999999999999</v>
      </c>
      <c r="L49" s="5">
        <v>25.9</v>
      </c>
      <c r="M49" s="5">
        <v>27.11</v>
      </c>
      <c r="O49">
        <v>21.27</v>
      </c>
      <c r="P49" s="5">
        <v>18.59</v>
      </c>
      <c r="Q49" s="5">
        <v>25.53</v>
      </c>
      <c r="V49" s="5" t="s">
        <v>92</v>
      </c>
      <c r="W49" s="5" t="s">
        <v>93</v>
      </c>
      <c r="X49" s="5">
        <v>21.27</v>
      </c>
      <c r="Y49" s="5">
        <v>22.32</v>
      </c>
      <c r="Z49" s="5">
        <v>25.17</v>
      </c>
      <c r="AA49" s="5">
        <v>19.18</v>
      </c>
      <c r="AB49" s="5">
        <v>21.94</v>
      </c>
      <c r="AC49" s="5">
        <v>21.3</v>
      </c>
      <c r="AD49" s="5">
        <v>19.68</v>
      </c>
      <c r="AE49" s="5">
        <v>25.6</v>
      </c>
      <c r="AF49" s="5">
        <v>18.399999999999999</v>
      </c>
      <c r="AG49" s="5">
        <v>25.9</v>
      </c>
      <c r="AH49" s="5">
        <v>27.11</v>
      </c>
    </row>
    <row r="50" spans="1:34" x14ac:dyDescent="0.25">
      <c r="A50" s="5" t="s">
        <v>94</v>
      </c>
      <c r="B50" s="5" t="s">
        <v>95</v>
      </c>
      <c r="C50" s="5">
        <v>20.399999999999999</v>
      </c>
      <c r="D50" s="5">
        <v>22.83</v>
      </c>
      <c r="E50" s="5">
        <v>25.61</v>
      </c>
      <c r="F50" s="5">
        <v>19.559999999999999</v>
      </c>
      <c r="G50" s="5">
        <v>21.73</v>
      </c>
      <c r="H50" s="5">
        <v>21.86</v>
      </c>
      <c r="I50" s="5">
        <v>18.75</v>
      </c>
      <c r="J50" s="5">
        <v>26.6</v>
      </c>
      <c r="K50" s="5">
        <v>17.920000000000002</v>
      </c>
      <c r="L50" s="5">
        <v>22.94</v>
      </c>
      <c r="M50" s="5">
        <v>28.17</v>
      </c>
      <c r="O50">
        <v>20.71</v>
      </c>
      <c r="P50" s="5">
        <v>18.79</v>
      </c>
      <c r="Q50" s="5">
        <v>24.24</v>
      </c>
      <c r="V50" s="5" t="s">
        <v>94</v>
      </c>
      <c r="W50" s="5" t="s">
        <v>95</v>
      </c>
      <c r="X50" s="5">
        <v>20.399999999999999</v>
      </c>
      <c r="Y50" s="5">
        <v>22.83</v>
      </c>
      <c r="Z50" s="5">
        <v>25.61</v>
      </c>
      <c r="AA50" s="5">
        <v>19.559999999999999</v>
      </c>
      <c r="AB50" s="5">
        <v>21.73</v>
      </c>
      <c r="AC50" s="5">
        <v>21.86</v>
      </c>
      <c r="AD50" s="5">
        <v>18.75</v>
      </c>
      <c r="AE50" s="5">
        <v>26.6</v>
      </c>
      <c r="AF50" s="5">
        <v>17.920000000000002</v>
      </c>
      <c r="AG50" s="5">
        <v>22.94</v>
      </c>
      <c r="AH50" s="5">
        <v>28.17</v>
      </c>
    </row>
    <row r="51" spans="1:34" x14ac:dyDescent="0.25">
      <c r="A51" s="5" t="s">
        <v>96</v>
      </c>
      <c r="B51" s="5" t="s">
        <v>97</v>
      </c>
      <c r="C51" s="5">
        <v>17.91</v>
      </c>
      <c r="D51" s="5">
        <v>22.99</v>
      </c>
      <c r="E51" s="5">
        <v>25.55</v>
      </c>
      <c r="F51" s="5">
        <v>17.399999999999999</v>
      </c>
      <c r="G51" s="5">
        <v>21.25</v>
      </c>
      <c r="H51" s="5">
        <v>20.34</v>
      </c>
      <c r="I51" s="5">
        <v>18.84</v>
      </c>
      <c r="J51" s="5">
        <v>23.07</v>
      </c>
      <c r="K51" s="5">
        <v>17.14</v>
      </c>
      <c r="L51" s="5">
        <v>22.9</v>
      </c>
      <c r="M51" s="5">
        <v>23.31</v>
      </c>
      <c r="O51">
        <v>17.989999999999998</v>
      </c>
      <c r="P51" s="5">
        <v>17.059999999999999</v>
      </c>
      <c r="Q51" s="5">
        <v>22.98</v>
      </c>
      <c r="V51" s="5" t="s">
        <v>96</v>
      </c>
      <c r="W51" s="5" t="s">
        <v>97</v>
      </c>
      <c r="X51" s="5">
        <v>17.91</v>
      </c>
      <c r="Y51" s="5">
        <v>22.99</v>
      </c>
      <c r="Z51" s="5">
        <v>25.55</v>
      </c>
      <c r="AA51" s="5">
        <v>17.399999999999999</v>
      </c>
      <c r="AB51" s="5">
        <v>21.25</v>
      </c>
      <c r="AC51" s="5">
        <v>20.34</v>
      </c>
      <c r="AD51" s="5">
        <v>18.84</v>
      </c>
      <c r="AE51" s="5">
        <v>23.07</v>
      </c>
      <c r="AF51" s="5">
        <v>17.14</v>
      </c>
      <c r="AG51" s="5">
        <v>22.9</v>
      </c>
      <c r="AH51" s="5">
        <v>23.31</v>
      </c>
    </row>
    <row r="52" spans="1:34" x14ac:dyDescent="0.25">
      <c r="A52" s="5" t="s">
        <v>98</v>
      </c>
      <c r="B52" s="5" t="s">
        <v>99</v>
      </c>
      <c r="C52" s="5">
        <v>19.420000000000002</v>
      </c>
      <c r="D52" s="5">
        <v>23.84</v>
      </c>
      <c r="E52" s="5">
        <v>25.39</v>
      </c>
      <c r="F52" s="5">
        <v>17.760000000000002</v>
      </c>
      <c r="G52" s="5">
        <v>23.07</v>
      </c>
      <c r="H52" s="5">
        <v>21.78</v>
      </c>
      <c r="I52" s="5">
        <v>19.829999999999998</v>
      </c>
      <c r="J52" s="5">
        <v>26.47</v>
      </c>
      <c r="K52" s="5">
        <v>19.079999999999998</v>
      </c>
      <c r="L52" s="5">
        <v>24.58</v>
      </c>
      <c r="M52" s="5">
        <v>27.44</v>
      </c>
      <c r="O52">
        <v>19.54</v>
      </c>
      <c r="P52" s="5">
        <v>19.07</v>
      </c>
      <c r="Q52" s="5">
        <v>24.57</v>
      </c>
      <c r="V52" s="5" t="s">
        <v>98</v>
      </c>
      <c r="W52" s="5" t="s">
        <v>99</v>
      </c>
      <c r="X52" s="5">
        <v>19.420000000000002</v>
      </c>
      <c r="Y52" s="5">
        <v>23.84</v>
      </c>
      <c r="Z52" s="5">
        <v>25.39</v>
      </c>
      <c r="AA52" s="5">
        <v>17.760000000000002</v>
      </c>
      <c r="AB52" s="5">
        <v>23.07</v>
      </c>
      <c r="AC52" s="5">
        <v>21.78</v>
      </c>
      <c r="AD52" s="5">
        <v>19.829999999999998</v>
      </c>
      <c r="AE52" s="5">
        <v>26.47</v>
      </c>
      <c r="AF52" s="5">
        <v>19.079999999999998</v>
      </c>
      <c r="AG52" s="5">
        <v>24.58</v>
      </c>
      <c r="AH52" s="5">
        <v>27.44</v>
      </c>
    </row>
    <row r="53" spans="1:34" x14ac:dyDescent="0.25">
      <c r="A53" s="5" t="s">
        <v>100</v>
      </c>
      <c r="B53" s="5" t="s">
        <v>101</v>
      </c>
      <c r="C53" s="5">
        <v>19.46</v>
      </c>
      <c r="D53" s="5">
        <v>22.77</v>
      </c>
      <c r="E53" s="5">
        <v>25.06</v>
      </c>
      <c r="F53" s="5">
        <v>18.399999999999999</v>
      </c>
      <c r="G53" s="5">
        <v>22.41</v>
      </c>
      <c r="H53" s="5">
        <v>21.23</v>
      </c>
      <c r="I53" s="5">
        <v>19.91</v>
      </c>
      <c r="J53" s="5">
        <v>28.39</v>
      </c>
      <c r="K53" s="5">
        <v>17.940000000000001</v>
      </c>
      <c r="L53" s="5">
        <v>24.6</v>
      </c>
      <c r="M53" s="5">
        <v>23.22</v>
      </c>
      <c r="O53">
        <v>19.53</v>
      </c>
      <c r="P53" s="5">
        <v>18.02</v>
      </c>
      <c r="Q53" s="5">
        <v>24.95</v>
      </c>
      <c r="V53" s="5" t="s">
        <v>100</v>
      </c>
      <c r="W53" s="5" t="s">
        <v>101</v>
      </c>
      <c r="X53" s="5">
        <v>19.46</v>
      </c>
      <c r="Y53" s="5">
        <v>22.77</v>
      </c>
      <c r="Z53" s="5">
        <v>25.06</v>
      </c>
      <c r="AA53" s="5">
        <v>18.399999999999999</v>
      </c>
      <c r="AB53" s="5">
        <v>22.41</v>
      </c>
      <c r="AC53" s="5">
        <v>21.23</v>
      </c>
      <c r="AD53" s="5">
        <v>19.91</v>
      </c>
      <c r="AE53" s="5">
        <v>28.39</v>
      </c>
      <c r="AF53" s="5">
        <v>17.940000000000001</v>
      </c>
      <c r="AG53" s="5">
        <v>24.6</v>
      </c>
      <c r="AH53" s="5">
        <v>23.22</v>
      </c>
    </row>
    <row r="54" spans="1:34" x14ac:dyDescent="0.25">
      <c r="A54" s="5" t="s">
        <v>102</v>
      </c>
      <c r="B54" s="5" t="s">
        <v>103</v>
      </c>
      <c r="C54" s="5">
        <v>19.46</v>
      </c>
      <c r="D54" s="5">
        <v>26.5</v>
      </c>
      <c r="E54" s="5">
        <v>26.37</v>
      </c>
      <c r="F54" s="5">
        <v>18.489999999999998</v>
      </c>
      <c r="G54" s="5">
        <v>23.64</v>
      </c>
      <c r="H54" s="5">
        <v>20.97</v>
      </c>
      <c r="I54" s="5">
        <v>19.579999999999998</v>
      </c>
      <c r="J54" s="5">
        <v>23.99</v>
      </c>
      <c r="K54" s="5">
        <v>18.399999999999999</v>
      </c>
      <c r="L54" s="5">
        <v>23.96</v>
      </c>
      <c r="M54" s="5">
        <v>26.85</v>
      </c>
      <c r="O54">
        <v>19.72</v>
      </c>
      <c r="P54" s="5">
        <v>18.260000000000002</v>
      </c>
      <c r="Q54" s="5">
        <v>24.16</v>
      </c>
      <c r="V54" s="5" t="s">
        <v>102</v>
      </c>
      <c r="W54" s="5" t="s">
        <v>103</v>
      </c>
      <c r="X54" s="5">
        <v>19.46</v>
      </c>
      <c r="Y54" s="5">
        <v>26.5</v>
      </c>
      <c r="Z54" s="5">
        <v>26.37</v>
      </c>
      <c r="AA54" s="5">
        <v>18.489999999999998</v>
      </c>
      <c r="AB54" s="5">
        <v>23.64</v>
      </c>
      <c r="AC54" s="5">
        <v>20.97</v>
      </c>
      <c r="AD54" s="5">
        <v>19.579999999999998</v>
      </c>
      <c r="AE54" s="5">
        <v>23.99</v>
      </c>
      <c r="AF54" s="5">
        <v>18.399999999999999</v>
      </c>
      <c r="AG54" s="5">
        <v>23.96</v>
      </c>
      <c r="AH54" s="5">
        <v>26.85</v>
      </c>
    </row>
    <row r="55" spans="1:34" x14ac:dyDescent="0.25">
      <c r="A55" s="12" t="s">
        <v>104</v>
      </c>
      <c r="B55" s="5" t="s">
        <v>105</v>
      </c>
      <c r="C55" s="5">
        <v>19.899999999999999</v>
      </c>
      <c r="D55" s="5">
        <v>24.09</v>
      </c>
      <c r="E55" s="12">
        <v>30.29</v>
      </c>
      <c r="F55" s="5">
        <v>19.36</v>
      </c>
      <c r="G55" s="5">
        <v>24.8</v>
      </c>
      <c r="H55" s="5">
        <v>22.71</v>
      </c>
      <c r="I55" s="5">
        <v>19.239999999999998</v>
      </c>
      <c r="J55" s="5">
        <v>26.78</v>
      </c>
      <c r="K55" s="5">
        <v>19.940000000000001</v>
      </c>
      <c r="L55" s="5">
        <v>25.7</v>
      </c>
      <c r="M55" s="5">
        <v>27.52</v>
      </c>
      <c r="O55">
        <v>20.2</v>
      </c>
      <c r="P55" s="5">
        <v>19.850000000000001</v>
      </c>
      <c r="Q55" s="5">
        <v>25.93</v>
      </c>
      <c r="V55" s="5" t="s">
        <v>104</v>
      </c>
      <c r="W55" s="5" t="s">
        <v>105</v>
      </c>
      <c r="X55" s="5">
        <v>19.899999999999999</v>
      </c>
      <c r="Y55" s="5">
        <v>24.09</v>
      </c>
      <c r="Z55" s="12">
        <v>30.29</v>
      </c>
      <c r="AA55" s="5">
        <v>19.36</v>
      </c>
      <c r="AB55" s="5">
        <v>24.8</v>
      </c>
      <c r="AC55" s="5">
        <v>22.71</v>
      </c>
      <c r="AD55" s="5">
        <v>19.239999999999998</v>
      </c>
      <c r="AE55" s="5">
        <v>26.78</v>
      </c>
      <c r="AF55" s="5">
        <v>19.940000000000001</v>
      </c>
      <c r="AG55" s="5">
        <v>25.7</v>
      </c>
      <c r="AH55" s="5">
        <v>27.52</v>
      </c>
    </row>
    <row r="56" spans="1:34" x14ac:dyDescent="0.25">
      <c r="A56" s="5" t="s">
        <v>106</v>
      </c>
      <c r="B56" s="5" t="s">
        <v>107</v>
      </c>
      <c r="C56" s="5">
        <v>17.940000000000001</v>
      </c>
      <c r="D56" s="5">
        <v>21.99</v>
      </c>
      <c r="E56" s="5">
        <v>25.49</v>
      </c>
      <c r="F56" s="5">
        <v>18.03</v>
      </c>
      <c r="G56" s="5">
        <v>21.04</v>
      </c>
      <c r="H56" s="5">
        <v>20.98</v>
      </c>
      <c r="I56" s="5">
        <v>19.29</v>
      </c>
      <c r="J56" s="5">
        <v>24.77</v>
      </c>
      <c r="K56" s="5">
        <v>16.97</v>
      </c>
      <c r="L56" s="5">
        <v>23.01</v>
      </c>
      <c r="M56" s="5">
        <v>24.54</v>
      </c>
      <c r="O56">
        <v>18.13</v>
      </c>
      <c r="P56" s="5">
        <v>17.25</v>
      </c>
      <c r="Q56" s="5">
        <v>23.68</v>
      </c>
      <c r="V56" s="5" t="s">
        <v>106</v>
      </c>
      <c r="W56" s="5" t="s">
        <v>107</v>
      </c>
      <c r="X56" s="5">
        <v>17.940000000000001</v>
      </c>
      <c r="Y56" s="5">
        <v>21.99</v>
      </c>
      <c r="Z56" s="5">
        <v>25.49</v>
      </c>
      <c r="AA56" s="5">
        <v>18.03</v>
      </c>
      <c r="AB56" s="5">
        <v>21.04</v>
      </c>
      <c r="AC56" s="5">
        <v>20.98</v>
      </c>
      <c r="AD56" s="5">
        <v>19.29</v>
      </c>
      <c r="AE56" s="5">
        <v>24.77</v>
      </c>
      <c r="AF56" s="5">
        <v>16.97</v>
      </c>
      <c r="AG56" s="5">
        <v>23.01</v>
      </c>
      <c r="AH56" s="5">
        <v>24.54</v>
      </c>
    </row>
    <row r="57" spans="1:34" x14ac:dyDescent="0.25">
      <c r="A57" s="5" t="s">
        <v>108</v>
      </c>
      <c r="B57" s="5" t="s">
        <v>109</v>
      </c>
      <c r="C57" s="5">
        <v>19.62</v>
      </c>
      <c r="D57" s="5">
        <v>23</v>
      </c>
      <c r="E57" s="5">
        <v>26.94</v>
      </c>
      <c r="F57" s="5">
        <v>18.510000000000002</v>
      </c>
      <c r="G57" s="5">
        <v>22.64</v>
      </c>
      <c r="H57" s="5">
        <v>21.4</v>
      </c>
      <c r="I57" s="5">
        <v>19.239999999999998</v>
      </c>
      <c r="J57" s="5">
        <v>23.2</v>
      </c>
      <c r="K57" s="5">
        <v>19.02</v>
      </c>
      <c r="L57" s="5">
        <v>23.97</v>
      </c>
      <c r="M57" s="5">
        <v>25.52</v>
      </c>
      <c r="O57">
        <v>19.7</v>
      </c>
      <c r="P57" s="5">
        <v>19.14</v>
      </c>
      <c r="Q57" s="5">
        <v>24.38</v>
      </c>
      <c r="V57" s="5" t="s">
        <v>108</v>
      </c>
      <c r="W57" s="5" t="s">
        <v>109</v>
      </c>
      <c r="X57" s="5">
        <v>19.62</v>
      </c>
      <c r="Y57" s="5">
        <v>23</v>
      </c>
      <c r="Z57" s="5">
        <v>26.94</v>
      </c>
      <c r="AA57" s="5">
        <v>18.510000000000002</v>
      </c>
      <c r="AB57" s="5">
        <v>22.64</v>
      </c>
      <c r="AC57" s="5">
        <v>21.4</v>
      </c>
      <c r="AD57" s="5">
        <v>19.239999999999998</v>
      </c>
      <c r="AE57" s="5">
        <v>23.2</v>
      </c>
      <c r="AF57" s="5">
        <v>19.02</v>
      </c>
      <c r="AG57" s="5">
        <v>23.97</v>
      </c>
      <c r="AH57" s="5">
        <v>25.52</v>
      </c>
    </row>
    <row r="58" spans="1:34" x14ac:dyDescent="0.25">
      <c r="A58" s="5" t="s">
        <v>110</v>
      </c>
      <c r="B58" s="5" t="s">
        <v>111</v>
      </c>
      <c r="C58" s="5">
        <v>20.9</v>
      </c>
      <c r="D58" s="5">
        <v>23.89</v>
      </c>
      <c r="E58" s="5">
        <v>24.07</v>
      </c>
      <c r="F58" s="5">
        <v>18.940000000000001</v>
      </c>
      <c r="G58" s="5">
        <v>23.61</v>
      </c>
      <c r="H58" s="5">
        <v>21.68</v>
      </c>
      <c r="I58" s="5">
        <v>20.04</v>
      </c>
      <c r="J58" s="5">
        <v>22.71</v>
      </c>
      <c r="K58" s="5">
        <v>18.73</v>
      </c>
      <c r="L58" s="5">
        <v>25.79</v>
      </c>
      <c r="M58" s="5">
        <v>27.95</v>
      </c>
      <c r="O58">
        <v>21.32</v>
      </c>
      <c r="P58" s="5">
        <v>18.420000000000002</v>
      </c>
      <c r="Q58" s="5">
        <v>25.85</v>
      </c>
      <c r="V58" s="5" t="s">
        <v>110</v>
      </c>
      <c r="W58" s="5" t="s">
        <v>111</v>
      </c>
      <c r="X58" s="5">
        <v>20.9</v>
      </c>
      <c r="Y58" s="5">
        <v>23.89</v>
      </c>
      <c r="Z58" s="5">
        <v>24.07</v>
      </c>
      <c r="AA58" s="5">
        <v>18.940000000000001</v>
      </c>
      <c r="AB58" s="5">
        <v>23.61</v>
      </c>
      <c r="AC58" s="5">
        <v>21.68</v>
      </c>
      <c r="AD58" s="5">
        <v>20.04</v>
      </c>
      <c r="AE58" s="5">
        <v>22.71</v>
      </c>
      <c r="AF58" s="5">
        <v>18.73</v>
      </c>
      <c r="AG58" s="5">
        <v>25.79</v>
      </c>
      <c r="AH58" s="5">
        <v>27.95</v>
      </c>
    </row>
    <row r="59" spans="1:34" x14ac:dyDescent="0.25">
      <c r="A59" s="5" t="s">
        <v>112</v>
      </c>
      <c r="B59" s="5" t="s">
        <v>113</v>
      </c>
      <c r="C59" s="5">
        <v>18.940000000000001</v>
      </c>
      <c r="D59" s="5">
        <v>20.059999999999999</v>
      </c>
      <c r="E59" s="5">
        <v>25.26</v>
      </c>
      <c r="F59" s="5">
        <v>18.11</v>
      </c>
      <c r="G59" s="5">
        <v>22.15</v>
      </c>
      <c r="H59" s="5">
        <v>20.170000000000002</v>
      </c>
      <c r="I59" s="5">
        <v>18.78</v>
      </c>
      <c r="J59" s="5">
        <v>25.74</v>
      </c>
      <c r="K59" s="5">
        <v>17.29</v>
      </c>
      <c r="L59" s="5">
        <v>24.2</v>
      </c>
      <c r="M59" s="5">
        <v>24.42</v>
      </c>
      <c r="O59">
        <v>19.100000000000001</v>
      </c>
      <c r="P59" s="5">
        <v>17.14</v>
      </c>
      <c r="Q59" s="5">
        <v>24.51</v>
      </c>
      <c r="V59" s="5" t="s">
        <v>112</v>
      </c>
      <c r="W59" s="5" t="s">
        <v>113</v>
      </c>
      <c r="X59" s="5">
        <v>18.940000000000001</v>
      </c>
      <c r="Y59" s="5">
        <v>20.059999999999999</v>
      </c>
      <c r="Z59" s="5">
        <v>25.26</v>
      </c>
      <c r="AA59" s="5">
        <v>18.11</v>
      </c>
      <c r="AB59" s="5">
        <v>22.15</v>
      </c>
      <c r="AC59" s="5">
        <v>20.170000000000002</v>
      </c>
      <c r="AD59" s="5">
        <v>18.78</v>
      </c>
      <c r="AE59" s="5">
        <v>25.74</v>
      </c>
      <c r="AF59" s="5">
        <v>17.29</v>
      </c>
      <c r="AG59" s="5">
        <v>24.2</v>
      </c>
      <c r="AH59" s="5">
        <v>24.42</v>
      </c>
    </row>
    <row r="60" spans="1:34" x14ac:dyDescent="0.25">
      <c r="A60" s="5" t="s">
        <v>114</v>
      </c>
      <c r="B60" s="5" t="s">
        <v>115</v>
      </c>
      <c r="C60" s="5">
        <v>19.309999999999999</v>
      </c>
      <c r="D60" s="5">
        <v>21.95</v>
      </c>
      <c r="E60" s="5">
        <v>23.3</v>
      </c>
      <c r="F60" s="5">
        <v>18.829999999999998</v>
      </c>
      <c r="G60" s="5">
        <v>21.83</v>
      </c>
      <c r="H60" s="5">
        <v>21.81</v>
      </c>
      <c r="I60" s="5">
        <v>18.78</v>
      </c>
      <c r="J60" s="5">
        <v>25.09</v>
      </c>
      <c r="K60" s="5">
        <v>17.440000000000001</v>
      </c>
      <c r="L60" s="5">
        <v>23.22</v>
      </c>
      <c r="M60" s="5">
        <v>23.56</v>
      </c>
      <c r="O60">
        <v>19.399999999999999</v>
      </c>
      <c r="P60" s="5">
        <v>17.04</v>
      </c>
      <c r="Q60" s="5">
        <v>23.25</v>
      </c>
      <c r="V60" s="5" t="s">
        <v>114</v>
      </c>
      <c r="W60" s="5" t="s">
        <v>115</v>
      </c>
      <c r="X60" s="5">
        <v>19.309999999999999</v>
      </c>
      <c r="Y60" s="5">
        <v>21.95</v>
      </c>
      <c r="Z60" s="5">
        <v>23.3</v>
      </c>
      <c r="AA60" s="5">
        <v>18.829999999999998</v>
      </c>
      <c r="AB60" s="5">
        <v>21.83</v>
      </c>
      <c r="AC60" s="5">
        <v>21.81</v>
      </c>
      <c r="AD60" s="5">
        <v>18.78</v>
      </c>
      <c r="AE60" s="5">
        <v>25.09</v>
      </c>
      <c r="AF60" s="5">
        <v>17.440000000000001</v>
      </c>
      <c r="AG60" s="5">
        <v>23.22</v>
      </c>
      <c r="AH60" s="5">
        <v>23.56</v>
      </c>
    </row>
    <row r="61" spans="1:34" x14ac:dyDescent="0.25">
      <c r="A61" s="5" t="s">
        <v>116</v>
      </c>
      <c r="B61" s="5" t="s">
        <v>117</v>
      </c>
      <c r="C61" s="5">
        <v>20.12</v>
      </c>
      <c r="D61" s="5">
        <v>24.55</v>
      </c>
      <c r="E61" s="5">
        <v>25.79</v>
      </c>
      <c r="F61" s="5">
        <v>18.690000000000001</v>
      </c>
      <c r="G61" s="5">
        <v>22.73</v>
      </c>
      <c r="H61" s="5">
        <v>20.76</v>
      </c>
      <c r="I61" s="5">
        <v>19.489999999999998</v>
      </c>
      <c r="J61" s="5">
        <v>27.39</v>
      </c>
      <c r="K61" s="5">
        <v>17.899999999999999</v>
      </c>
      <c r="L61" s="5">
        <v>23.05</v>
      </c>
      <c r="M61" s="5">
        <v>24.66</v>
      </c>
      <c r="O61">
        <v>20.059999999999999</v>
      </c>
      <c r="P61" s="5">
        <v>17.75</v>
      </c>
      <c r="Q61" s="5">
        <v>23.51</v>
      </c>
      <c r="V61" s="5" t="s">
        <v>116</v>
      </c>
      <c r="W61" s="5" t="s">
        <v>117</v>
      </c>
      <c r="X61" s="5">
        <v>20.12</v>
      </c>
      <c r="Y61" s="5">
        <v>24.55</v>
      </c>
      <c r="Z61" s="5">
        <v>25.79</v>
      </c>
      <c r="AA61" s="5">
        <v>18.690000000000001</v>
      </c>
      <c r="AB61" s="5">
        <v>22.73</v>
      </c>
      <c r="AC61" s="5">
        <v>20.76</v>
      </c>
      <c r="AD61" s="5">
        <v>19.489999999999998</v>
      </c>
      <c r="AE61" s="5">
        <v>27.39</v>
      </c>
      <c r="AF61" s="5">
        <v>17.899999999999999</v>
      </c>
      <c r="AG61" s="5">
        <v>23.05</v>
      </c>
      <c r="AH61" s="5">
        <v>24.66</v>
      </c>
    </row>
    <row r="62" spans="1:34" x14ac:dyDescent="0.25">
      <c r="A62" s="5" t="s">
        <v>118</v>
      </c>
      <c r="B62" s="5" t="s">
        <v>119</v>
      </c>
      <c r="C62" s="5">
        <v>19.690000000000001</v>
      </c>
      <c r="D62" s="5">
        <v>24.36</v>
      </c>
      <c r="E62" s="5">
        <v>25.74</v>
      </c>
      <c r="F62" s="5">
        <v>20.05</v>
      </c>
      <c r="G62" s="5">
        <v>21.29</v>
      </c>
      <c r="H62" s="5">
        <v>20.91</v>
      </c>
      <c r="I62" s="5">
        <v>21.06</v>
      </c>
      <c r="J62" s="5">
        <v>26.12</v>
      </c>
      <c r="K62" s="5">
        <v>18.59</v>
      </c>
      <c r="L62" s="5">
        <v>23.09</v>
      </c>
      <c r="M62" s="5">
        <v>23.82</v>
      </c>
      <c r="O62">
        <v>19.98</v>
      </c>
      <c r="P62" s="5">
        <v>19.39</v>
      </c>
      <c r="Q62" s="5">
        <v>24.38</v>
      </c>
      <c r="V62" s="5" t="s">
        <v>118</v>
      </c>
      <c r="W62" s="5" t="s">
        <v>119</v>
      </c>
      <c r="X62" s="5">
        <v>19.690000000000001</v>
      </c>
      <c r="Y62" s="5">
        <v>24.36</v>
      </c>
      <c r="Z62" s="5">
        <v>25.74</v>
      </c>
      <c r="AA62" s="5">
        <v>20.05</v>
      </c>
      <c r="AB62" s="5">
        <v>21.29</v>
      </c>
      <c r="AC62" s="5">
        <v>20.91</v>
      </c>
      <c r="AD62" s="5">
        <v>21.06</v>
      </c>
      <c r="AE62" s="5">
        <v>26.12</v>
      </c>
      <c r="AF62" s="5">
        <v>18.59</v>
      </c>
      <c r="AG62" s="5">
        <v>23.09</v>
      </c>
      <c r="AH62" s="5">
        <v>23.82</v>
      </c>
    </row>
    <row r="63" spans="1:34" x14ac:dyDescent="0.25">
      <c r="A63" s="5" t="s">
        <v>120</v>
      </c>
      <c r="B63" s="5" t="s">
        <v>121</v>
      </c>
      <c r="C63" s="5">
        <v>18.760000000000002</v>
      </c>
      <c r="D63" s="5">
        <v>21.48</v>
      </c>
      <c r="E63" s="5">
        <v>25.51</v>
      </c>
      <c r="F63" s="5">
        <v>17.82</v>
      </c>
      <c r="G63" s="5">
        <v>22.32</v>
      </c>
      <c r="H63" s="5">
        <v>21.61</v>
      </c>
      <c r="I63" s="5">
        <v>19.260000000000002</v>
      </c>
      <c r="J63" s="5">
        <v>23.89</v>
      </c>
      <c r="K63" s="5">
        <v>18.47</v>
      </c>
      <c r="L63" s="5">
        <v>24.26</v>
      </c>
      <c r="M63" s="5">
        <v>25.56</v>
      </c>
      <c r="O63">
        <v>18.96</v>
      </c>
      <c r="P63" s="12">
        <v>38.89</v>
      </c>
      <c r="Q63" s="12" t="s">
        <v>14</v>
      </c>
      <c r="V63" s="5" t="s">
        <v>120</v>
      </c>
      <c r="W63" s="5" t="s">
        <v>121</v>
      </c>
      <c r="X63" s="5">
        <v>18.760000000000002</v>
      </c>
      <c r="Y63" s="5">
        <v>21.48</v>
      </c>
      <c r="Z63" s="5">
        <v>25.51</v>
      </c>
      <c r="AA63" s="5">
        <v>17.82</v>
      </c>
      <c r="AB63" s="5">
        <v>22.32</v>
      </c>
      <c r="AC63" s="5">
        <v>21.61</v>
      </c>
      <c r="AD63" s="5">
        <v>19.260000000000002</v>
      </c>
      <c r="AE63" s="5">
        <v>23.89</v>
      </c>
      <c r="AF63" s="5">
        <v>18.47</v>
      </c>
      <c r="AG63" s="5">
        <v>24.26</v>
      </c>
      <c r="AH63" s="5">
        <v>25.56</v>
      </c>
    </row>
    <row r="64" spans="1:34" x14ac:dyDescent="0.25">
      <c r="A64" s="5" t="s">
        <v>122</v>
      </c>
      <c r="B64" s="5" t="s">
        <v>123</v>
      </c>
      <c r="C64" s="5">
        <v>19.28</v>
      </c>
      <c r="D64" s="5">
        <v>21.87</v>
      </c>
      <c r="E64" s="5">
        <v>25.82</v>
      </c>
      <c r="F64" s="5">
        <v>18.03</v>
      </c>
      <c r="G64" s="5">
        <v>23.62</v>
      </c>
      <c r="H64" s="5">
        <v>20.28</v>
      </c>
      <c r="I64" s="5">
        <v>19.04</v>
      </c>
      <c r="J64" s="5">
        <v>24.53</v>
      </c>
      <c r="K64" s="5">
        <v>17.920000000000002</v>
      </c>
      <c r="L64" s="5">
        <v>24.9</v>
      </c>
      <c r="M64" s="5">
        <v>25.59</v>
      </c>
      <c r="O64">
        <v>19.399999999999999</v>
      </c>
      <c r="P64" s="5">
        <v>18.14</v>
      </c>
      <c r="Q64" s="5">
        <v>25.43</v>
      </c>
      <c r="V64" s="5" t="s">
        <v>122</v>
      </c>
      <c r="W64" s="5" t="s">
        <v>123</v>
      </c>
      <c r="X64" s="5">
        <v>19.28</v>
      </c>
      <c r="Y64" s="5">
        <v>21.87</v>
      </c>
      <c r="Z64" s="5">
        <v>25.82</v>
      </c>
      <c r="AA64" s="5">
        <v>18.03</v>
      </c>
      <c r="AB64" s="5">
        <v>23.62</v>
      </c>
      <c r="AC64" s="5">
        <v>20.28</v>
      </c>
      <c r="AD64" s="5">
        <v>19.04</v>
      </c>
      <c r="AE64" s="5">
        <v>24.53</v>
      </c>
      <c r="AF64" s="5">
        <v>17.920000000000002</v>
      </c>
      <c r="AG64" s="5">
        <v>24.9</v>
      </c>
      <c r="AH64" s="5">
        <v>25.59</v>
      </c>
    </row>
    <row r="65" spans="1:34" x14ac:dyDescent="0.25">
      <c r="A65" s="5" t="s">
        <v>124</v>
      </c>
      <c r="B65" s="5" t="s">
        <v>125</v>
      </c>
      <c r="C65" s="5">
        <v>19.170000000000002</v>
      </c>
      <c r="D65" s="5">
        <v>22.79</v>
      </c>
      <c r="E65" s="5">
        <v>25.59</v>
      </c>
      <c r="F65" s="5">
        <v>18.72</v>
      </c>
      <c r="G65" s="5">
        <v>21.69</v>
      </c>
      <c r="H65" s="5">
        <v>20.55</v>
      </c>
      <c r="I65" s="5">
        <v>20.07</v>
      </c>
      <c r="J65" s="5">
        <v>23.98</v>
      </c>
      <c r="K65" s="5">
        <v>18.329999999999998</v>
      </c>
      <c r="L65" s="5">
        <v>23.5</v>
      </c>
      <c r="M65" s="5">
        <v>25.81</v>
      </c>
      <c r="O65">
        <v>19.14</v>
      </c>
      <c r="P65" s="5">
        <v>18.690000000000001</v>
      </c>
      <c r="Q65" s="5">
        <v>23.78</v>
      </c>
      <c r="V65" s="5" t="s">
        <v>124</v>
      </c>
      <c r="W65" s="5" t="s">
        <v>125</v>
      </c>
      <c r="X65" s="5">
        <v>19.170000000000002</v>
      </c>
      <c r="Y65" s="5">
        <v>22.79</v>
      </c>
      <c r="Z65" s="5">
        <v>25.59</v>
      </c>
      <c r="AA65" s="5">
        <v>18.72</v>
      </c>
      <c r="AB65" s="5">
        <v>21.69</v>
      </c>
      <c r="AC65" s="5">
        <v>20.55</v>
      </c>
      <c r="AD65" s="5">
        <v>20.07</v>
      </c>
      <c r="AE65" s="5">
        <v>23.98</v>
      </c>
      <c r="AF65" s="5">
        <v>18.329999999999998</v>
      </c>
      <c r="AG65" s="5">
        <v>23.5</v>
      </c>
      <c r="AH65" s="5">
        <v>25.81</v>
      </c>
    </row>
    <row r="66" spans="1:34" x14ac:dyDescent="0.25">
      <c r="A66" s="6" t="s">
        <v>126</v>
      </c>
      <c r="B66" s="6">
        <v>4113</v>
      </c>
      <c r="C66" s="6">
        <v>19.489999999999998</v>
      </c>
      <c r="D66" s="6">
        <v>23.37</v>
      </c>
      <c r="E66" s="6">
        <v>26.2</v>
      </c>
      <c r="F66" s="6">
        <v>19.309999999999999</v>
      </c>
      <c r="G66" s="6">
        <v>22.57</v>
      </c>
      <c r="H66" s="6">
        <v>20.309999999999999</v>
      </c>
      <c r="I66" s="6">
        <v>19.93</v>
      </c>
      <c r="J66" s="6">
        <v>24.78</v>
      </c>
      <c r="K66" s="6">
        <v>17.190000000000001</v>
      </c>
      <c r="L66" s="6">
        <v>24.18</v>
      </c>
      <c r="M66" s="6">
        <v>27.54</v>
      </c>
      <c r="O66">
        <v>19.829999999999998</v>
      </c>
      <c r="P66" s="6">
        <v>18.14</v>
      </c>
      <c r="Q66" s="6">
        <v>25</v>
      </c>
      <c r="R66" t="s">
        <v>162</v>
      </c>
      <c r="S66" t="s">
        <v>161</v>
      </c>
      <c r="V66" s="6" t="s">
        <v>126</v>
      </c>
      <c r="W66" s="6">
        <v>4113</v>
      </c>
      <c r="X66" s="6">
        <v>19.489999999999998</v>
      </c>
      <c r="Y66" s="6">
        <v>23.37</v>
      </c>
      <c r="Z66" s="6">
        <v>26.2</v>
      </c>
      <c r="AA66" s="6">
        <v>19.309999999999999</v>
      </c>
      <c r="AB66" s="6">
        <v>22.57</v>
      </c>
      <c r="AC66" s="6">
        <v>20.309999999999999</v>
      </c>
      <c r="AD66" s="6">
        <v>19.93</v>
      </c>
      <c r="AE66" s="6">
        <v>24.78</v>
      </c>
      <c r="AF66" s="6">
        <v>17.190000000000001</v>
      </c>
      <c r="AG66" s="6">
        <v>24.18</v>
      </c>
      <c r="AH66" s="6">
        <v>27.54</v>
      </c>
    </row>
    <row r="67" spans="1:34" x14ac:dyDescent="0.25">
      <c r="A67" s="6" t="s">
        <v>127</v>
      </c>
      <c r="B67" s="6">
        <v>4133</v>
      </c>
      <c r="C67" s="6">
        <v>20.05</v>
      </c>
      <c r="D67" s="6">
        <v>22.01</v>
      </c>
      <c r="E67" s="6">
        <v>27.51</v>
      </c>
      <c r="F67" s="6">
        <v>20.28</v>
      </c>
      <c r="G67" s="6">
        <v>24.24</v>
      </c>
      <c r="H67" s="6">
        <v>20.63</v>
      </c>
      <c r="I67" s="6">
        <v>19.32</v>
      </c>
      <c r="J67" s="6">
        <v>27.26</v>
      </c>
      <c r="K67" s="6">
        <v>19.22</v>
      </c>
      <c r="L67" s="6">
        <v>24.16</v>
      </c>
      <c r="M67" s="6">
        <v>28.76</v>
      </c>
      <c r="O67">
        <v>20.36</v>
      </c>
      <c r="P67" s="6">
        <v>19.34</v>
      </c>
      <c r="Q67" s="6">
        <v>24.22</v>
      </c>
      <c r="V67" s="6" t="s">
        <v>127</v>
      </c>
      <c r="W67" s="6">
        <v>4133</v>
      </c>
      <c r="X67" s="6">
        <v>20.05</v>
      </c>
      <c r="Y67" s="6">
        <v>22.01</v>
      </c>
      <c r="Z67" s="6">
        <v>27.51</v>
      </c>
      <c r="AA67" s="6">
        <v>20.28</v>
      </c>
      <c r="AB67" s="6">
        <v>24.24</v>
      </c>
      <c r="AC67" s="6">
        <v>20.63</v>
      </c>
      <c r="AD67" s="6">
        <v>19.32</v>
      </c>
      <c r="AE67" s="6">
        <v>27.26</v>
      </c>
      <c r="AF67" s="6">
        <v>19.22</v>
      </c>
      <c r="AG67" s="6">
        <v>24.16</v>
      </c>
      <c r="AH67" s="6">
        <v>28.76</v>
      </c>
    </row>
    <row r="68" spans="1:34" x14ac:dyDescent="0.25">
      <c r="A68" s="13" t="s">
        <v>128</v>
      </c>
      <c r="B68" s="6">
        <v>4137</v>
      </c>
      <c r="C68" s="6">
        <v>20.66</v>
      </c>
      <c r="D68" s="13">
        <v>28.07</v>
      </c>
      <c r="E68" s="6">
        <v>27.93</v>
      </c>
      <c r="F68" s="6">
        <v>19.66</v>
      </c>
      <c r="G68" s="6">
        <v>23.83</v>
      </c>
      <c r="H68" s="6">
        <v>20.77</v>
      </c>
      <c r="I68" s="6">
        <v>20.3</v>
      </c>
      <c r="J68" s="13">
        <v>33.409999999999997</v>
      </c>
      <c r="K68" s="6">
        <v>18.96</v>
      </c>
      <c r="L68" s="6">
        <v>23.93</v>
      </c>
      <c r="M68" s="6">
        <v>29.08</v>
      </c>
      <c r="O68">
        <v>20.77</v>
      </c>
      <c r="P68" s="6">
        <v>19.37</v>
      </c>
      <c r="Q68" s="6">
        <v>23.98</v>
      </c>
      <c r="V68" s="6" t="s">
        <v>128</v>
      </c>
      <c r="W68" s="6">
        <v>4137</v>
      </c>
      <c r="X68" s="6">
        <v>20.66</v>
      </c>
      <c r="Y68" s="13">
        <v>28.07</v>
      </c>
      <c r="Z68" s="6">
        <v>27.93</v>
      </c>
      <c r="AA68" s="6">
        <v>19.66</v>
      </c>
      <c r="AB68" s="6">
        <v>23.83</v>
      </c>
      <c r="AC68" s="6">
        <v>20.77</v>
      </c>
      <c r="AD68" s="6">
        <v>20.3</v>
      </c>
      <c r="AE68" s="13">
        <v>33.409999999999997</v>
      </c>
      <c r="AF68" s="6">
        <v>18.96</v>
      </c>
      <c r="AG68" s="6">
        <v>23.93</v>
      </c>
      <c r="AH68" s="6">
        <v>29.08</v>
      </c>
    </row>
    <row r="69" spans="1:34" x14ac:dyDescent="0.25">
      <c r="A69" s="6" t="s">
        <v>129</v>
      </c>
      <c r="B69" s="6">
        <v>4162</v>
      </c>
      <c r="C69" s="6">
        <v>21</v>
      </c>
      <c r="D69" s="6">
        <v>24.27</v>
      </c>
      <c r="E69" s="6">
        <v>26.5</v>
      </c>
      <c r="F69" s="6">
        <v>20.46</v>
      </c>
      <c r="G69" s="6">
        <v>21.62</v>
      </c>
      <c r="H69" s="6">
        <v>20.77</v>
      </c>
      <c r="I69" s="6">
        <v>20.329999999999998</v>
      </c>
      <c r="J69" s="6">
        <v>27.02</v>
      </c>
      <c r="K69" s="6">
        <v>18.690000000000001</v>
      </c>
      <c r="L69" s="6">
        <v>27.72</v>
      </c>
      <c r="M69" s="13">
        <v>30.12</v>
      </c>
      <c r="O69">
        <v>21.22</v>
      </c>
      <c r="P69" s="6">
        <v>18.920000000000002</v>
      </c>
      <c r="Q69" s="6">
        <v>27.86</v>
      </c>
      <c r="V69" s="6" t="s">
        <v>129</v>
      </c>
      <c r="W69" s="6">
        <v>4162</v>
      </c>
      <c r="X69" s="6">
        <v>21</v>
      </c>
      <c r="Y69" s="6">
        <v>24.27</v>
      </c>
      <c r="Z69" s="6">
        <v>26.5</v>
      </c>
      <c r="AA69" s="6">
        <v>20.46</v>
      </c>
      <c r="AB69" s="6">
        <v>21.62</v>
      </c>
      <c r="AC69" s="6">
        <v>20.77</v>
      </c>
      <c r="AD69" s="6">
        <v>20.329999999999998</v>
      </c>
      <c r="AE69" s="6">
        <v>27.02</v>
      </c>
      <c r="AF69" s="6">
        <v>18.690000000000001</v>
      </c>
      <c r="AG69" s="6">
        <v>27.72</v>
      </c>
      <c r="AH69" s="6">
        <v>30.12</v>
      </c>
    </row>
    <row r="70" spans="1:34" x14ac:dyDescent="0.25">
      <c r="A70" s="17" t="s">
        <v>130</v>
      </c>
      <c r="B70" s="17">
        <v>4232</v>
      </c>
      <c r="C70" s="17">
        <v>18.350000000000001</v>
      </c>
      <c r="D70" s="17">
        <v>24.06</v>
      </c>
      <c r="E70" s="17">
        <v>24.99</v>
      </c>
      <c r="F70" s="17">
        <v>18.059999999999999</v>
      </c>
      <c r="G70" s="17">
        <v>22.09</v>
      </c>
      <c r="H70" s="17">
        <v>19.87</v>
      </c>
      <c r="I70" s="17">
        <v>20</v>
      </c>
      <c r="J70" s="17">
        <v>24.59</v>
      </c>
      <c r="K70" s="6">
        <v>17.34</v>
      </c>
      <c r="L70" s="6">
        <v>23.61</v>
      </c>
      <c r="M70" s="6">
        <v>27.01</v>
      </c>
      <c r="O70">
        <v>18.68</v>
      </c>
      <c r="P70" s="17">
        <v>17.850000000000001</v>
      </c>
      <c r="Q70" s="17">
        <v>23.89</v>
      </c>
      <c r="V70" s="17" t="s">
        <v>130</v>
      </c>
      <c r="W70" s="17">
        <v>4232</v>
      </c>
      <c r="X70" s="17">
        <v>18.350000000000001</v>
      </c>
      <c r="Y70" s="17">
        <v>24.06</v>
      </c>
      <c r="Z70" s="17">
        <v>24.99</v>
      </c>
      <c r="AA70" s="17">
        <v>18.059999999999999</v>
      </c>
      <c r="AB70" s="17">
        <v>22.09</v>
      </c>
      <c r="AC70" s="17">
        <v>19.87</v>
      </c>
      <c r="AD70" s="17">
        <v>20</v>
      </c>
      <c r="AE70" s="17">
        <v>24.59</v>
      </c>
      <c r="AF70" s="6">
        <v>17.34</v>
      </c>
      <c r="AG70" s="6">
        <v>23.61</v>
      </c>
      <c r="AH70" s="6">
        <v>27.01</v>
      </c>
    </row>
    <row r="71" spans="1:34" x14ac:dyDescent="0.25">
      <c r="A71" s="6" t="s">
        <v>131</v>
      </c>
      <c r="B71" s="17">
        <v>4205</v>
      </c>
      <c r="C71" s="17">
        <v>17.760000000000002</v>
      </c>
      <c r="D71" s="17">
        <v>22.24</v>
      </c>
      <c r="E71" s="17">
        <v>24.47</v>
      </c>
      <c r="F71" s="17">
        <v>17.79</v>
      </c>
      <c r="G71" s="17">
        <v>21.63</v>
      </c>
      <c r="H71" s="17">
        <v>19.57</v>
      </c>
      <c r="I71" s="17">
        <v>18.88</v>
      </c>
      <c r="J71" s="17">
        <v>27.39</v>
      </c>
      <c r="K71" s="6">
        <v>16.649999999999999</v>
      </c>
      <c r="L71" s="6">
        <v>23.33</v>
      </c>
      <c r="M71" s="6">
        <v>24.89</v>
      </c>
      <c r="O71">
        <v>17.88</v>
      </c>
      <c r="P71" s="17">
        <v>16.93</v>
      </c>
      <c r="Q71" s="17">
        <v>23.47</v>
      </c>
      <c r="V71" s="6" t="s">
        <v>131</v>
      </c>
      <c r="W71" s="17">
        <v>4205</v>
      </c>
      <c r="X71" s="17">
        <v>17.760000000000002</v>
      </c>
      <c r="Y71" s="17">
        <v>22.24</v>
      </c>
      <c r="Z71" s="17">
        <v>24.47</v>
      </c>
      <c r="AA71" s="17">
        <v>17.79</v>
      </c>
      <c r="AB71" s="17">
        <v>21.63</v>
      </c>
      <c r="AC71" s="17">
        <v>19.57</v>
      </c>
      <c r="AD71" s="17">
        <v>18.88</v>
      </c>
      <c r="AE71" s="17">
        <v>27.39</v>
      </c>
      <c r="AF71" s="6">
        <v>16.649999999999999</v>
      </c>
      <c r="AG71" s="6">
        <v>23.33</v>
      </c>
      <c r="AH71" s="6">
        <v>24.89</v>
      </c>
    </row>
    <row r="72" spans="1:34" x14ac:dyDescent="0.25">
      <c r="A72" s="13" t="s">
        <v>132</v>
      </c>
      <c r="B72" s="6">
        <v>4250</v>
      </c>
      <c r="C72" s="6">
        <v>22.88</v>
      </c>
      <c r="D72" s="13">
        <v>30.22</v>
      </c>
      <c r="E72" s="6">
        <v>29.05</v>
      </c>
      <c r="F72" s="6">
        <v>22.05</v>
      </c>
      <c r="G72" s="13">
        <v>28.82</v>
      </c>
      <c r="H72" s="6">
        <v>23.07</v>
      </c>
      <c r="I72" s="13">
        <v>23.42</v>
      </c>
      <c r="J72" s="13">
        <v>30.37</v>
      </c>
      <c r="K72" s="6">
        <v>22.02</v>
      </c>
      <c r="L72" s="13">
        <v>29.68</v>
      </c>
      <c r="M72" s="6">
        <v>29.71</v>
      </c>
      <c r="O72">
        <v>23.12</v>
      </c>
      <c r="P72" s="6">
        <v>21.72</v>
      </c>
      <c r="Q72" s="6">
        <v>29.48</v>
      </c>
      <c r="V72" s="13" t="s">
        <v>132</v>
      </c>
      <c r="W72" s="13">
        <v>4250</v>
      </c>
      <c r="X72" s="6"/>
      <c r="Y72" s="13"/>
      <c r="Z72" s="6"/>
      <c r="AA72" s="6"/>
      <c r="AB72" s="13"/>
      <c r="AC72" s="6"/>
      <c r="AD72" s="13"/>
      <c r="AE72" s="13"/>
      <c r="AF72" s="6"/>
      <c r="AG72" s="13"/>
      <c r="AH72" s="6"/>
    </row>
    <row r="73" spans="1:34" x14ac:dyDescent="0.25">
      <c r="A73" s="6" t="s">
        <v>133</v>
      </c>
      <c r="B73" s="6">
        <v>4448</v>
      </c>
      <c r="C73" s="6">
        <v>19.100000000000001</v>
      </c>
      <c r="D73" s="6">
        <v>25.14</v>
      </c>
      <c r="E73" s="6">
        <v>25.89</v>
      </c>
      <c r="F73" s="6">
        <v>19.18</v>
      </c>
      <c r="G73" s="6">
        <v>22.52</v>
      </c>
      <c r="H73" s="6">
        <v>19.2</v>
      </c>
      <c r="I73" s="6">
        <v>18.399999999999999</v>
      </c>
      <c r="J73" s="6">
        <v>25.3</v>
      </c>
      <c r="K73" s="6">
        <v>16.66</v>
      </c>
      <c r="L73" s="6">
        <v>23.58</v>
      </c>
      <c r="M73" s="6">
        <v>25.08</v>
      </c>
      <c r="O73">
        <v>19.38</v>
      </c>
      <c r="P73" s="6">
        <v>16.809999999999999</v>
      </c>
      <c r="Q73" s="6">
        <v>23.89</v>
      </c>
      <c r="V73" s="6" t="s">
        <v>133</v>
      </c>
      <c r="W73" s="6">
        <v>4448</v>
      </c>
      <c r="X73" s="6">
        <v>19.100000000000001</v>
      </c>
      <c r="Y73" s="6">
        <v>25.14</v>
      </c>
      <c r="Z73" s="6">
        <v>25.89</v>
      </c>
      <c r="AA73" s="6">
        <v>19.18</v>
      </c>
      <c r="AB73" s="6">
        <v>22.52</v>
      </c>
      <c r="AC73" s="6">
        <v>19.2</v>
      </c>
      <c r="AD73" s="6">
        <v>18.399999999999999</v>
      </c>
      <c r="AE73" s="6">
        <v>25.3</v>
      </c>
      <c r="AF73" s="6">
        <v>16.66</v>
      </c>
      <c r="AG73" s="6">
        <v>23.58</v>
      </c>
      <c r="AH73" s="6">
        <v>25.08</v>
      </c>
    </row>
    <row r="74" spans="1:34" x14ac:dyDescent="0.25">
      <c r="A74" s="6" t="s">
        <v>134</v>
      </c>
      <c r="B74" s="6">
        <v>4467</v>
      </c>
      <c r="C74" s="6">
        <v>23.33</v>
      </c>
      <c r="D74" s="6">
        <v>25.22</v>
      </c>
      <c r="E74" s="6">
        <v>26.92</v>
      </c>
      <c r="F74" s="6">
        <v>21.59</v>
      </c>
      <c r="G74" s="6">
        <v>25.34</v>
      </c>
      <c r="H74" s="6">
        <v>22.19</v>
      </c>
      <c r="I74" s="6">
        <v>21.68</v>
      </c>
      <c r="J74" s="6">
        <v>27.84</v>
      </c>
      <c r="K74" s="6">
        <v>19.16</v>
      </c>
      <c r="L74" s="6">
        <v>27.44</v>
      </c>
      <c r="M74" s="13">
        <v>30.27</v>
      </c>
      <c r="O74">
        <v>20.8</v>
      </c>
      <c r="P74" s="6">
        <v>20.57</v>
      </c>
      <c r="Q74" s="6">
        <v>27.43</v>
      </c>
      <c r="V74" s="6" t="s">
        <v>134</v>
      </c>
      <c r="W74" s="6">
        <v>4467</v>
      </c>
      <c r="X74" s="6">
        <v>23.33</v>
      </c>
      <c r="Y74" s="6">
        <v>25.22</v>
      </c>
      <c r="Z74" s="6">
        <v>26.92</v>
      </c>
      <c r="AA74" s="6">
        <v>21.59</v>
      </c>
      <c r="AB74" s="6">
        <v>25.34</v>
      </c>
      <c r="AC74" s="6">
        <v>22.19</v>
      </c>
      <c r="AD74" s="6">
        <v>21.68</v>
      </c>
      <c r="AE74" s="6">
        <v>27.84</v>
      </c>
      <c r="AF74" s="6">
        <v>19.16</v>
      </c>
      <c r="AG74" s="6">
        <v>27.44</v>
      </c>
      <c r="AH74" s="6">
        <v>30.27</v>
      </c>
    </row>
    <row r="75" spans="1:34" x14ac:dyDescent="0.25">
      <c r="A75" s="13" t="s">
        <v>135</v>
      </c>
      <c r="B75" s="6">
        <v>4478</v>
      </c>
      <c r="C75" s="6">
        <v>19.2</v>
      </c>
      <c r="D75" s="13">
        <v>27.8</v>
      </c>
      <c r="E75" s="6">
        <v>26.72</v>
      </c>
      <c r="F75" s="6">
        <v>18.02</v>
      </c>
      <c r="G75" s="6">
        <v>23.33</v>
      </c>
      <c r="H75" s="6">
        <v>21.64</v>
      </c>
      <c r="I75" s="6">
        <v>22.06</v>
      </c>
      <c r="J75" s="6">
        <v>27.69</v>
      </c>
      <c r="K75" s="6">
        <v>18.64</v>
      </c>
      <c r="L75" s="6">
        <v>24.48</v>
      </c>
      <c r="M75" s="6">
        <v>24.98</v>
      </c>
      <c r="O75">
        <v>19.04</v>
      </c>
      <c r="P75" s="6">
        <v>18.57</v>
      </c>
      <c r="Q75" s="6">
        <v>24.43</v>
      </c>
      <c r="V75" s="6" t="s">
        <v>135</v>
      </c>
      <c r="W75" s="6">
        <v>4478</v>
      </c>
      <c r="X75" s="6">
        <v>19.2</v>
      </c>
      <c r="Y75" s="13">
        <v>27.8</v>
      </c>
      <c r="Z75" s="6">
        <v>26.72</v>
      </c>
      <c r="AA75" s="6">
        <v>18.02</v>
      </c>
      <c r="AB75" s="6">
        <v>23.33</v>
      </c>
      <c r="AC75" s="6">
        <v>21.64</v>
      </c>
      <c r="AD75" s="6">
        <v>22.06</v>
      </c>
      <c r="AE75" s="6">
        <v>27.69</v>
      </c>
      <c r="AF75" s="6">
        <v>18.64</v>
      </c>
      <c r="AG75" s="6">
        <v>24.48</v>
      </c>
      <c r="AH75" s="6">
        <v>24.98</v>
      </c>
    </row>
    <row r="76" spans="1:34" x14ac:dyDescent="0.25">
      <c r="A76" s="6" t="s">
        <v>136</v>
      </c>
      <c r="B76" s="6">
        <v>4483</v>
      </c>
      <c r="C76" s="6">
        <v>17.190000000000001</v>
      </c>
      <c r="D76" s="6">
        <v>22.04</v>
      </c>
      <c r="E76" s="6">
        <v>25.11</v>
      </c>
      <c r="F76" s="6">
        <v>17.170000000000002</v>
      </c>
      <c r="G76" s="6">
        <v>20.99</v>
      </c>
      <c r="H76" s="6">
        <v>19.5</v>
      </c>
      <c r="I76" s="6">
        <v>18.98</v>
      </c>
      <c r="J76" s="6">
        <v>23.74</v>
      </c>
      <c r="K76" s="6">
        <v>16.239999999999998</v>
      </c>
      <c r="L76" s="6">
        <v>22.48</v>
      </c>
      <c r="M76" s="6">
        <v>25.11</v>
      </c>
      <c r="O76">
        <v>17.5</v>
      </c>
      <c r="P76" s="6">
        <v>15.71</v>
      </c>
      <c r="Q76" s="6">
        <v>22.64</v>
      </c>
      <c r="V76" s="6" t="s">
        <v>136</v>
      </c>
      <c r="W76" s="6">
        <v>4483</v>
      </c>
      <c r="X76" s="6">
        <v>17.190000000000001</v>
      </c>
      <c r="Y76" s="6">
        <v>22.04</v>
      </c>
      <c r="Z76" s="6">
        <v>25.11</v>
      </c>
      <c r="AA76" s="6">
        <v>17.170000000000002</v>
      </c>
      <c r="AB76" s="6">
        <v>20.99</v>
      </c>
      <c r="AC76" s="6">
        <v>19.5</v>
      </c>
      <c r="AD76" s="6">
        <v>18.98</v>
      </c>
      <c r="AE76" s="6">
        <v>23.74</v>
      </c>
      <c r="AF76" s="6">
        <v>16.239999999999998</v>
      </c>
      <c r="AG76" s="6">
        <v>22.48</v>
      </c>
      <c r="AH76" s="6">
        <v>25.11</v>
      </c>
    </row>
    <row r="77" spans="1:34" x14ac:dyDescent="0.25">
      <c r="A77" s="6" t="s">
        <v>137</v>
      </c>
      <c r="B77" s="6">
        <v>4486</v>
      </c>
      <c r="C77" s="6">
        <v>19.350000000000001</v>
      </c>
      <c r="D77" s="6">
        <v>23.68</v>
      </c>
      <c r="E77" s="6">
        <v>26.64</v>
      </c>
      <c r="F77" s="6">
        <v>18.739999999999998</v>
      </c>
      <c r="G77" s="6">
        <v>23.27</v>
      </c>
      <c r="H77" s="6">
        <v>21.37</v>
      </c>
      <c r="I77" s="6">
        <v>19.86</v>
      </c>
      <c r="J77" s="6">
        <v>26.32</v>
      </c>
      <c r="K77" s="6">
        <v>17.399999999999999</v>
      </c>
      <c r="L77" s="6">
        <v>25.22</v>
      </c>
      <c r="M77" s="6">
        <v>26.73</v>
      </c>
      <c r="O77">
        <v>19.52</v>
      </c>
      <c r="P77" s="6">
        <v>17.47</v>
      </c>
      <c r="Q77" s="6">
        <v>25.46</v>
      </c>
      <c r="V77" s="6" t="s">
        <v>137</v>
      </c>
      <c r="W77" s="6">
        <v>4486</v>
      </c>
      <c r="X77" s="6">
        <v>19.350000000000001</v>
      </c>
      <c r="Y77" s="6">
        <v>23.68</v>
      </c>
      <c r="Z77" s="6">
        <v>26.64</v>
      </c>
      <c r="AA77" s="6">
        <v>18.739999999999998</v>
      </c>
      <c r="AB77" s="6">
        <v>23.27</v>
      </c>
      <c r="AC77" s="6">
        <v>21.37</v>
      </c>
      <c r="AD77" s="6">
        <v>19.86</v>
      </c>
      <c r="AE77" s="6">
        <v>26.32</v>
      </c>
      <c r="AF77" s="6">
        <v>17.399999999999999</v>
      </c>
      <c r="AG77" s="6">
        <v>25.22</v>
      </c>
      <c r="AH77" s="6">
        <v>26.73</v>
      </c>
    </row>
    <row r="78" spans="1:34" x14ac:dyDescent="0.25">
      <c r="A78" s="6" t="s">
        <v>138</v>
      </c>
      <c r="B78" s="6">
        <v>4519</v>
      </c>
      <c r="C78" s="6">
        <v>18.28</v>
      </c>
      <c r="D78" s="6">
        <v>24.09</v>
      </c>
      <c r="E78" s="6">
        <v>26.16</v>
      </c>
      <c r="F78" s="6">
        <v>18.010000000000002</v>
      </c>
      <c r="G78" s="6">
        <v>22.16</v>
      </c>
      <c r="H78" s="6">
        <v>21.17</v>
      </c>
      <c r="I78" s="6">
        <v>19.87</v>
      </c>
      <c r="J78" s="6">
        <v>25.33</v>
      </c>
      <c r="K78" s="6">
        <v>17.48</v>
      </c>
      <c r="L78" s="6">
        <v>24.08</v>
      </c>
      <c r="M78" s="6">
        <v>26.65</v>
      </c>
      <c r="O78">
        <v>18.7</v>
      </c>
      <c r="P78" s="6">
        <v>17.350000000000001</v>
      </c>
      <c r="Q78" s="6">
        <v>24.42</v>
      </c>
      <c r="V78" s="6" t="s">
        <v>138</v>
      </c>
      <c r="W78" s="6">
        <v>4519</v>
      </c>
      <c r="X78" s="6">
        <v>18.28</v>
      </c>
      <c r="Y78" s="6">
        <v>24.09</v>
      </c>
      <c r="Z78" s="6">
        <v>26.16</v>
      </c>
      <c r="AA78" s="6">
        <v>18.010000000000002</v>
      </c>
      <c r="AB78" s="6">
        <v>22.16</v>
      </c>
      <c r="AC78" s="6">
        <v>21.17</v>
      </c>
      <c r="AD78" s="6">
        <v>19.87</v>
      </c>
      <c r="AE78" s="6">
        <v>25.33</v>
      </c>
      <c r="AF78" s="6">
        <v>17.48</v>
      </c>
      <c r="AG78" s="6">
        <v>24.08</v>
      </c>
      <c r="AH78" s="6">
        <v>26.65</v>
      </c>
    </row>
    <row r="79" spans="1:34" x14ac:dyDescent="0.25">
      <c r="A79" s="6" t="s">
        <v>139</v>
      </c>
      <c r="B79" s="6">
        <v>4544</v>
      </c>
      <c r="C79" s="6">
        <v>20.47</v>
      </c>
      <c r="D79" s="6">
        <v>26.42</v>
      </c>
      <c r="E79" s="6">
        <v>24.49</v>
      </c>
      <c r="F79" s="6">
        <v>20.67</v>
      </c>
      <c r="G79" s="6">
        <v>25.63</v>
      </c>
      <c r="H79" s="6">
        <v>22.47</v>
      </c>
      <c r="I79" s="6">
        <v>21.39</v>
      </c>
      <c r="J79" s="6">
        <v>29.06</v>
      </c>
      <c r="K79" s="6">
        <v>20.53</v>
      </c>
      <c r="L79" s="6">
        <v>25.57</v>
      </c>
      <c r="M79" s="6">
        <v>28.87</v>
      </c>
      <c r="O79">
        <v>20.59</v>
      </c>
      <c r="P79" s="6">
        <v>20.41</v>
      </c>
      <c r="Q79" s="6">
        <v>25.74</v>
      </c>
      <c r="V79" s="6" t="s">
        <v>139</v>
      </c>
      <c r="W79" s="6">
        <v>4544</v>
      </c>
      <c r="X79" s="6">
        <v>20.47</v>
      </c>
      <c r="Y79" s="6">
        <v>26.42</v>
      </c>
      <c r="Z79" s="6">
        <v>24.49</v>
      </c>
      <c r="AA79" s="6">
        <v>20.67</v>
      </c>
      <c r="AB79" s="6">
        <v>25.63</v>
      </c>
      <c r="AC79" s="6">
        <v>22.47</v>
      </c>
      <c r="AD79" s="6">
        <v>21.39</v>
      </c>
      <c r="AE79" s="6">
        <v>29.06</v>
      </c>
      <c r="AF79" s="6">
        <v>20.53</v>
      </c>
      <c r="AG79" s="6">
        <v>25.57</v>
      </c>
      <c r="AH79" s="6">
        <v>28.87</v>
      </c>
    </row>
    <row r="80" spans="1:34" x14ac:dyDescent="0.25">
      <c r="A80" s="6" t="s">
        <v>140</v>
      </c>
      <c r="B80" s="6">
        <v>4545</v>
      </c>
      <c r="C80" s="6">
        <v>16.829999999999998</v>
      </c>
      <c r="D80" s="6">
        <v>21.21</v>
      </c>
      <c r="E80" s="6">
        <v>25.14</v>
      </c>
      <c r="F80" s="6">
        <v>16.96</v>
      </c>
      <c r="G80" s="6">
        <v>20.78</v>
      </c>
      <c r="H80" s="6">
        <v>19.260000000000002</v>
      </c>
      <c r="I80" s="6">
        <v>18.98</v>
      </c>
      <c r="J80" s="6">
        <v>23.74</v>
      </c>
      <c r="K80" s="6">
        <v>15.83</v>
      </c>
      <c r="L80" s="6">
        <v>22.06</v>
      </c>
      <c r="M80" s="6">
        <v>22.83</v>
      </c>
      <c r="O80">
        <v>17.309999999999999</v>
      </c>
      <c r="P80" s="6">
        <v>16.14</v>
      </c>
      <c r="Q80" s="6">
        <v>22.36</v>
      </c>
      <c r="V80" s="6" t="s">
        <v>140</v>
      </c>
      <c r="W80" s="6">
        <v>4545</v>
      </c>
      <c r="X80" s="6">
        <v>16.829999999999998</v>
      </c>
      <c r="Y80" s="6">
        <v>21.21</v>
      </c>
      <c r="Z80" s="6">
        <v>25.14</v>
      </c>
      <c r="AA80" s="6">
        <v>16.96</v>
      </c>
      <c r="AB80" s="6">
        <v>20.78</v>
      </c>
      <c r="AC80" s="6">
        <v>19.260000000000002</v>
      </c>
      <c r="AD80" s="6">
        <v>18.98</v>
      </c>
      <c r="AE80" s="6">
        <v>23.74</v>
      </c>
      <c r="AF80" s="6">
        <v>15.83</v>
      </c>
      <c r="AG80" s="6">
        <v>22.06</v>
      </c>
      <c r="AH80" s="6">
        <v>22.83</v>
      </c>
    </row>
    <row r="81" spans="1:34" x14ac:dyDescent="0.25">
      <c r="A81" s="13" t="s">
        <v>141</v>
      </c>
      <c r="B81" s="13">
        <v>4570</v>
      </c>
      <c r="C81" s="13">
        <v>25.06</v>
      </c>
      <c r="D81" s="13" t="s">
        <v>14</v>
      </c>
      <c r="E81" s="13">
        <v>39.369999999999997</v>
      </c>
      <c r="F81" s="13">
        <v>19.829999999999998</v>
      </c>
      <c r="G81" s="13">
        <v>32.06</v>
      </c>
      <c r="H81" s="13">
        <v>27.31</v>
      </c>
      <c r="I81" s="13">
        <v>23.81</v>
      </c>
      <c r="J81" s="13" t="s">
        <v>14</v>
      </c>
      <c r="K81" s="13">
        <v>22.06</v>
      </c>
      <c r="L81" s="13">
        <v>30.27</v>
      </c>
      <c r="M81" s="13">
        <v>33.119999999999997</v>
      </c>
      <c r="O81">
        <v>25.49</v>
      </c>
      <c r="P81" s="13">
        <v>22.28</v>
      </c>
      <c r="Q81" s="13">
        <v>30.04</v>
      </c>
      <c r="V81" s="13" t="s">
        <v>141</v>
      </c>
      <c r="W81" s="13">
        <v>4570</v>
      </c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</row>
    <row r="82" spans="1:34" x14ac:dyDescent="0.25">
      <c r="A82" s="6" t="s">
        <v>142</v>
      </c>
      <c r="B82" s="6">
        <v>4584</v>
      </c>
      <c r="C82" s="6">
        <v>18.510000000000002</v>
      </c>
      <c r="D82" s="6">
        <v>22.73</v>
      </c>
      <c r="E82" s="6">
        <v>25.44</v>
      </c>
      <c r="F82" s="6">
        <v>17.82</v>
      </c>
      <c r="G82" s="6">
        <v>23.4</v>
      </c>
      <c r="H82" s="6">
        <v>21.38</v>
      </c>
      <c r="I82" s="6">
        <v>20.04</v>
      </c>
      <c r="J82" s="6">
        <v>26.93</v>
      </c>
      <c r="K82" s="6">
        <v>17.7</v>
      </c>
      <c r="L82" s="6">
        <v>25.44</v>
      </c>
      <c r="M82" s="6">
        <v>25.99</v>
      </c>
      <c r="O82">
        <v>18.8</v>
      </c>
      <c r="P82" s="6">
        <v>17.73</v>
      </c>
      <c r="Q82" s="6">
        <v>25.25</v>
      </c>
      <c r="V82" s="6" t="s">
        <v>142</v>
      </c>
      <c r="W82" s="6">
        <v>4584</v>
      </c>
      <c r="X82" s="6">
        <v>18.510000000000002</v>
      </c>
      <c r="Y82" s="6">
        <v>22.73</v>
      </c>
      <c r="Z82" s="6">
        <v>25.44</v>
      </c>
      <c r="AA82" s="6">
        <v>17.82</v>
      </c>
      <c r="AB82" s="6">
        <v>23.4</v>
      </c>
      <c r="AC82" s="6">
        <v>21.38</v>
      </c>
      <c r="AD82" s="6">
        <v>20.04</v>
      </c>
      <c r="AE82" s="6">
        <v>26.93</v>
      </c>
      <c r="AF82" s="6">
        <v>17.7</v>
      </c>
      <c r="AG82" s="6">
        <v>25.44</v>
      </c>
      <c r="AH82" s="6">
        <v>25.99</v>
      </c>
    </row>
    <row r="83" spans="1:34" x14ac:dyDescent="0.25">
      <c r="A83" s="6" t="s">
        <v>143</v>
      </c>
      <c r="B83" s="6">
        <v>4637</v>
      </c>
      <c r="C83" s="6">
        <v>17</v>
      </c>
      <c r="D83" s="6">
        <v>20.65</v>
      </c>
      <c r="E83" s="6">
        <v>24.53</v>
      </c>
      <c r="F83" s="6">
        <v>17.440000000000001</v>
      </c>
      <c r="G83" s="6">
        <v>21.4</v>
      </c>
      <c r="H83" s="6">
        <v>20.49</v>
      </c>
      <c r="I83" s="6">
        <v>18.37</v>
      </c>
      <c r="J83" s="6">
        <v>23.24</v>
      </c>
      <c r="K83" s="6">
        <v>15.93</v>
      </c>
      <c r="L83" s="6">
        <v>21.91</v>
      </c>
      <c r="M83" s="6">
        <v>22.64</v>
      </c>
      <c r="O83">
        <v>17.34</v>
      </c>
      <c r="P83" s="6">
        <v>16.010000000000002</v>
      </c>
      <c r="Q83" s="6">
        <v>21.6</v>
      </c>
      <c r="V83" s="6" t="s">
        <v>143</v>
      </c>
      <c r="W83" s="6">
        <v>4637</v>
      </c>
      <c r="X83" s="6">
        <v>17</v>
      </c>
      <c r="Y83" s="6">
        <v>20.65</v>
      </c>
      <c r="Z83" s="6">
        <v>24.53</v>
      </c>
      <c r="AA83" s="6">
        <v>17.440000000000001</v>
      </c>
      <c r="AB83" s="6">
        <v>21.4</v>
      </c>
      <c r="AC83" s="6">
        <v>20.49</v>
      </c>
      <c r="AD83" s="6">
        <v>18.37</v>
      </c>
      <c r="AE83" s="6">
        <v>23.24</v>
      </c>
      <c r="AF83" s="6">
        <v>15.93</v>
      </c>
      <c r="AG83" s="6">
        <v>21.91</v>
      </c>
      <c r="AH83" s="6">
        <v>22.64</v>
      </c>
    </row>
    <row r="84" spans="1:34" x14ac:dyDescent="0.25">
      <c r="A84" s="6" t="s">
        <v>144</v>
      </c>
      <c r="B84" s="6">
        <v>4742</v>
      </c>
      <c r="C84" s="6">
        <v>18.57</v>
      </c>
      <c r="D84" s="6">
        <v>22.52</v>
      </c>
      <c r="E84" s="6">
        <v>26.53</v>
      </c>
      <c r="F84" s="6">
        <v>18.63</v>
      </c>
      <c r="G84" s="6">
        <v>21.77</v>
      </c>
      <c r="H84" s="6">
        <v>20.86</v>
      </c>
      <c r="I84" s="6">
        <v>19.18</v>
      </c>
      <c r="J84" s="6">
        <v>25.17</v>
      </c>
      <c r="K84" s="6">
        <v>18.14</v>
      </c>
      <c r="L84" s="6">
        <v>23.1</v>
      </c>
      <c r="M84" s="6">
        <v>26.24</v>
      </c>
      <c r="O84">
        <v>18.7</v>
      </c>
      <c r="P84" s="6">
        <v>18.670000000000002</v>
      </c>
      <c r="Q84" s="6">
        <v>23.01</v>
      </c>
      <c r="V84" s="6" t="s">
        <v>144</v>
      </c>
      <c r="W84" s="6">
        <v>4742</v>
      </c>
      <c r="X84" s="6">
        <v>18.57</v>
      </c>
      <c r="Y84" s="6">
        <v>22.52</v>
      </c>
      <c r="Z84" s="6">
        <v>26.53</v>
      </c>
      <c r="AA84" s="6">
        <v>18.63</v>
      </c>
      <c r="AB84" s="6">
        <v>21.77</v>
      </c>
      <c r="AC84" s="6">
        <v>20.86</v>
      </c>
      <c r="AD84" s="6">
        <v>19.18</v>
      </c>
      <c r="AE84" s="6">
        <v>25.17</v>
      </c>
      <c r="AF84" s="6">
        <v>18.14</v>
      </c>
      <c r="AG84" s="6">
        <v>23.1</v>
      </c>
      <c r="AH84" s="6">
        <v>26.24</v>
      </c>
    </row>
    <row r="85" spans="1:34" x14ac:dyDescent="0.25">
      <c r="A85" s="7" t="s">
        <v>145</v>
      </c>
      <c r="B85" s="7">
        <v>4287</v>
      </c>
      <c r="C85" s="7">
        <v>19.079999999999998</v>
      </c>
      <c r="D85" s="7">
        <v>24.9</v>
      </c>
      <c r="E85" s="7">
        <v>24.87</v>
      </c>
      <c r="F85" s="7">
        <v>18.329999999999998</v>
      </c>
      <c r="G85" s="7">
        <v>22.57</v>
      </c>
      <c r="H85" s="7">
        <v>19</v>
      </c>
      <c r="I85" s="7">
        <v>18.28</v>
      </c>
      <c r="J85" s="7">
        <v>25.2</v>
      </c>
      <c r="K85" s="7">
        <v>16.12</v>
      </c>
      <c r="L85" s="7">
        <v>23.46</v>
      </c>
      <c r="M85" s="7">
        <v>25.09</v>
      </c>
      <c r="O85">
        <v>19.39</v>
      </c>
      <c r="P85" s="7">
        <v>16.559999999999999</v>
      </c>
      <c r="Q85" s="7">
        <v>23.76</v>
      </c>
      <c r="R85" t="s">
        <v>163</v>
      </c>
      <c r="S85" t="s">
        <v>161</v>
      </c>
      <c r="V85" s="7" t="s">
        <v>145</v>
      </c>
      <c r="W85" s="7">
        <v>4287</v>
      </c>
      <c r="X85" s="7">
        <v>19.079999999999998</v>
      </c>
      <c r="Y85" s="7">
        <v>24.9</v>
      </c>
      <c r="Z85" s="7">
        <v>24.87</v>
      </c>
      <c r="AA85" s="7">
        <v>18.329999999999998</v>
      </c>
      <c r="AB85" s="7">
        <v>22.57</v>
      </c>
      <c r="AC85" s="7">
        <v>19</v>
      </c>
      <c r="AD85" s="7">
        <v>18.28</v>
      </c>
      <c r="AE85" s="7">
        <v>25.2</v>
      </c>
      <c r="AF85" s="7">
        <v>16.12</v>
      </c>
      <c r="AG85" s="7">
        <v>23.46</v>
      </c>
      <c r="AH85" s="7">
        <v>25.09</v>
      </c>
    </row>
    <row r="86" spans="1:34" x14ac:dyDescent="0.25">
      <c r="A86" s="7" t="s">
        <v>146</v>
      </c>
      <c r="B86" s="7">
        <v>4400</v>
      </c>
      <c r="C86" s="7">
        <v>19.260000000000002</v>
      </c>
      <c r="D86" s="7">
        <v>24.11</v>
      </c>
      <c r="E86" s="7">
        <v>25.8</v>
      </c>
      <c r="F86" s="7">
        <v>18.899999999999999</v>
      </c>
      <c r="G86" s="7">
        <v>20.94</v>
      </c>
      <c r="H86" s="7">
        <v>20.239999999999998</v>
      </c>
      <c r="I86" s="7">
        <v>19.45</v>
      </c>
      <c r="J86" s="7">
        <v>25.01</v>
      </c>
      <c r="K86" s="7">
        <v>17.350000000000001</v>
      </c>
      <c r="L86" s="7">
        <v>24.1</v>
      </c>
      <c r="M86" s="7">
        <v>25.84</v>
      </c>
      <c r="O86">
        <v>19.350000000000001</v>
      </c>
      <c r="P86" s="7">
        <v>18.16</v>
      </c>
      <c r="Q86" s="7">
        <v>24.2</v>
      </c>
      <c r="V86" s="7" t="s">
        <v>146</v>
      </c>
      <c r="W86" s="7">
        <v>4400</v>
      </c>
      <c r="X86" s="7">
        <v>19.260000000000002</v>
      </c>
      <c r="Y86" s="7">
        <v>24.11</v>
      </c>
      <c r="Z86" s="7">
        <v>25.8</v>
      </c>
      <c r="AA86" s="7">
        <v>18.899999999999999</v>
      </c>
      <c r="AB86" s="7">
        <v>20.94</v>
      </c>
      <c r="AC86" s="7">
        <v>20.239999999999998</v>
      </c>
      <c r="AD86" s="7">
        <v>19.45</v>
      </c>
      <c r="AE86" s="7">
        <v>25.01</v>
      </c>
      <c r="AF86" s="7">
        <v>17.350000000000001</v>
      </c>
      <c r="AG86" s="7">
        <v>24.1</v>
      </c>
      <c r="AH86" s="7">
        <v>25.84</v>
      </c>
    </row>
    <row r="87" spans="1:34" x14ac:dyDescent="0.25">
      <c r="A87" s="7" t="s">
        <v>147</v>
      </c>
      <c r="B87" s="7">
        <v>4481</v>
      </c>
      <c r="C87" s="7">
        <v>18.079999999999998</v>
      </c>
      <c r="D87" s="7">
        <v>23.71</v>
      </c>
      <c r="E87" s="7">
        <v>25.39</v>
      </c>
      <c r="F87" s="7">
        <v>18.09</v>
      </c>
      <c r="G87" s="7">
        <v>21.27</v>
      </c>
      <c r="H87" s="7">
        <v>20.329999999999998</v>
      </c>
      <c r="I87" s="7">
        <v>19.86</v>
      </c>
      <c r="J87" s="7">
        <v>27.04</v>
      </c>
      <c r="K87" s="7">
        <v>17.559999999999999</v>
      </c>
      <c r="L87" s="7">
        <v>24.14</v>
      </c>
      <c r="M87" s="7">
        <v>26.45</v>
      </c>
      <c r="O87">
        <v>18.28</v>
      </c>
      <c r="P87" s="7">
        <v>17.53</v>
      </c>
      <c r="Q87" s="7">
        <v>23.1</v>
      </c>
      <c r="V87" s="7" t="s">
        <v>147</v>
      </c>
      <c r="W87" s="7">
        <v>4481</v>
      </c>
      <c r="X87" s="7">
        <v>18.079999999999998</v>
      </c>
      <c r="Y87" s="7">
        <v>23.71</v>
      </c>
      <c r="Z87" s="7">
        <v>25.39</v>
      </c>
      <c r="AA87" s="7">
        <v>18.09</v>
      </c>
      <c r="AB87" s="7">
        <v>21.27</v>
      </c>
      <c r="AC87" s="7">
        <v>20.329999999999998</v>
      </c>
      <c r="AD87" s="7">
        <v>19.86</v>
      </c>
      <c r="AE87" s="7">
        <v>27.04</v>
      </c>
      <c r="AF87" s="7">
        <v>17.559999999999999</v>
      </c>
      <c r="AG87" s="7">
        <v>24.14</v>
      </c>
      <c r="AH87" s="7">
        <v>26.45</v>
      </c>
    </row>
    <row r="88" spans="1:34" x14ac:dyDescent="0.25">
      <c r="A88" s="7" t="s">
        <v>148</v>
      </c>
      <c r="B88" s="7">
        <v>4572</v>
      </c>
      <c r="C88" s="7">
        <v>18</v>
      </c>
      <c r="D88" s="7">
        <v>22.84</v>
      </c>
      <c r="E88" s="7">
        <v>26.66</v>
      </c>
      <c r="F88" s="7">
        <v>18.38</v>
      </c>
      <c r="G88" s="7">
        <v>21.76</v>
      </c>
      <c r="H88" s="7">
        <v>20.65</v>
      </c>
      <c r="I88" s="7">
        <v>19.059999999999999</v>
      </c>
      <c r="J88" s="7">
        <v>21.35</v>
      </c>
      <c r="K88" s="7">
        <v>18.04</v>
      </c>
      <c r="L88" s="7">
        <v>24.09</v>
      </c>
      <c r="M88" s="7">
        <v>25.34</v>
      </c>
      <c r="O88">
        <v>18.03</v>
      </c>
      <c r="P88" s="7">
        <v>17.88</v>
      </c>
      <c r="Q88" s="7">
        <v>24.29</v>
      </c>
      <c r="V88" s="7" t="s">
        <v>148</v>
      </c>
      <c r="W88" s="7">
        <v>4572</v>
      </c>
      <c r="X88" s="7">
        <v>18</v>
      </c>
      <c r="Y88" s="7">
        <v>22.84</v>
      </c>
      <c r="Z88" s="7">
        <v>26.66</v>
      </c>
      <c r="AA88" s="7">
        <v>18.38</v>
      </c>
      <c r="AB88" s="7">
        <v>21.76</v>
      </c>
      <c r="AC88" s="7">
        <v>20.65</v>
      </c>
      <c r="AD88" s="7">
        <v>19.059999999999999</v>
      </c>
      <c r="AE88" s="7">
        <v>21.35</v>
      </c>
      <c r="AF88" s="7">
        <v>18.04</v>
      </c>
      <c r="AG88" s="7">
        <v>24.09</v>
      </c>
      <c r="AH88" s="7">
        <v>25.34</v>
      </c>
    </row>
    <row r="89" spans="1:34" x14ac:dyDescent="0.25">
      <c r="A89" s="15" t="s">
        <v>149</v>
      </c>
      <c r="B89" s="15">
        <v>4806</v>
      </c>
      <c r="C89" s="15">
        <v>23.06</v>
      </c>
      <c r="D89" s="15" t="s">
        <v>14</v>
      </c>
      <c r="E89" s="15">
        <v>30.07</v>
      </c>
      <c r="F89" s="15">
        <v>25.16</v>
      </c>
      <c r="G89" s="15">
        <v>30.44</v>
      </c>
      <c r="H89" s="15">
        <v>27.37</v>
      </c>
      <c r="I89" s="15">
        <v>23.76</v>
      </c>
      <c r="J89" s="15">
        <v>37.18</v>
      </c>
      <c r="K89" s="15">
        <v>23.58</v>
      </c>
      <c r="L89" s="15">
        <v>27.78</v>
      </c>
      <c r="M89" s="15">
        <v>37.229999999999997</v>
      </c>
      <c r="O89">
        <v>23.59</v>
      </c>
      <c r="P89" s="15">
        <v>23.56</v>
      </c>
      <c r="Q89" s="15">
        <v>28.22</v>
      </c>
      <c r="V89" s="15" t="s">
        <v>149</v>
      </c>
      <c r="W89" s="15">
        <v>4806</v>
      </c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</row>
    <row r="90" spans="1:34" x14ac:dyDescent="0.25">
      <c r="A90" s="7" t="s">
        <v>150</v>
      </c>
      <c r="B90" s="7">
        <v>4728</v>
      </c>
      <c r="C90" s="7">
        <v>17.93</v>
      </c>
      <c r="D90" s="7">
        <v>22.09</v>
      </c>
      <c r="E90" s="7">
        <v>25.69</v>
      </c>
      <c r="F90" s="7">
        <v>18.600000000000001</v>
      </c>
      <c r="G90" s="7">
        <v>22.35</v>
      </c>
      <c r="H90" s="7">
        <v>21.12</v>
      </c>
      <c r="I90" s="7">
        <v>18.670000000000002</v>
      </c>
      <c r="J90" s="7">
        <v>23.16</v>
      </c>
      <c r="K90" s="7">
        <v>17.57</v>
      </c>
      <c r="L90" s="7">
        <v>23.76</v>
      </c>
      <c r="M90" s="7">
        <v>24.23</v>
      </c>
      <c r="O90">
        <v>18.239999999999998</v>
      </c>
      <c r="P90" s="7">
        <v>17.61</v>
      </c>
      <c r="Q90" s="7">
        <v>23.96</v>
      </c>
      <c r="V90" s="7" t="s">
        <v>150</v>
      </c>
      <c r="W90" s="7">
        <v>4728</v>
      </c>
      <c r="X90" s="7">
        <v>17.93</v>
      </c>
      <c r="Y90" s="7">
        <v>22.09</v>
      </c>
      <c r="Z90" s="7">
        <v>25.69</v>
      </c>
      <c r="AA90" s="7">
        <v>18.600000000000001</v>
      </c>
      <c r="AB90" s="7">
        <v>22.35</v>
      </c>
      <c r="AC90" s="7">
        <v>21.12</v>
      </c>
      <c r="AD90" s="7">
        <v>18.670000000000002</v>
      </c>
      <c r="AE90" s="7">
        <v>23.16</v>
      </c>
      <c r="AF90" s="7">
        <v>17.57</v>
      </c>
      <c r="AG90" s="7">
        <v>23.76</v>
      </c>
      <c r="AH90" s="7">
        <v>24.23</v>
      </c>
    </row>
    <row r="91" spans="1:34" x14ac:dyDescent="0.25">
      <c r="A91" s="7" t="s">
        <v>151</v>
      </c>
      <c r="B91" s="7">
        <v>4738</v>
      </c>
      <c r="C91" s="7">
        <v>17.82</v>
      </c>
      <c r="D91" s="7">
        <v>23.61</v>
      </c>
      <c r="E91" s="7">
        <v>24.92</v>
      </c>
      <c r="F91" s="7">
        <v>18.579999999999998</v>
      </c>
      <c r="G91" s="7">
        <v>21.45</v>
      </c>
      <c r="H91" s="7">
        <v>20.329999999999998</v>
      </c>
      <c r="I91" s="7">
        <v>19.96</v>
      </c>
      <c r="J91" s="7">
        <v>25.89</v>
      </c>
      <c r="K91" s="7">
        <v>17.66</v>
      </c>
      <c r="L91" s="7">
        <v>23.99</v>
      </c>
      <c r="M91" s="7">
        <v>23.05</v>
      </c>
      <c r="O91">
        <v>18.100000000000001</v>
      </c>
      <c r="P91" s="7">
        <v>17.739999999999998</v>
      </c>
      <c r="Q91" s="7">
        <v>24.07</v>
      </c>
      <c r="V91" s="7" t="s">
        <v>151</v>
      </c>
      <c r="W91" s="7">
        <v>4738</v>
      </c>
      <c r="X91" s="7">
        <v>17.82</v>
      </c>
      <c r="Y91" s="7">
        <v>23.61</v>
      </c>
      <c r="Z91" s="7">
        <v>24.92</v>
      </c>
      <c r="AA91" s="7">
        <v>18.579999999999998</v>
      </c>
      <c r="AB91" s="7">
        <v>21.45</v>
      </c>
      <c r="AC91" s="7">
        <v>20.329999999999998</v>
      </c>
      <c r="AD91" s="7">
        <v>19.96</v>
      </c>
      <c r="AE91" s="7">
        <v>25.89</v>
      </c>
      <c r="AF91" s="7">
        <v>17.66</v>
      </c>
      <c r="AG91" s="7">
        <v>23.99</v>
      </c>
      <c r="AH91" s="7">
        <v>23.05</v>
      </c>
    </row>
    <row r="92" spans="1:34" x14ac:dyDescent="0.25">
      <c r="A92" s="8" t="s">
        <v>152</v>
      </c>
      <c r="B92" s="8">
        <v>4778</v>
      </c>
      <c r="C92" s="8">
        <v>18.48</v>
      </c>
      <c r="D92" s="8">
        <v>24.52</v>
      </c>
      <c r="E92" s="8">
        <v>25.3</v>
      </c>
      <c r="F92" s="8">
        <v>17.43</v>
      </c>
      <c r="G92" s="8">
        <v>22.2</v>
      </c>
      <c r="H92" s="8">
        <v>20.54</v>
      </c>
      <c r="I92" s="8">
        <v>19.61</v>
      </c>
      <c r="J92" s="8">
        <v>26.55</v>
      </c>
      <c r="K92" s="8">
        <v>16.8</v>
      </c>
      <c r="L92" s="8">
        <v>22.93</v>
      </c>
      <c r="M92" s="8">
        <v>25.7</v>
      </c>
      <c r="O92">
        <v>18.489999999999998</v>
      </c>
      <c r="P92" s="8">
        <v>17.47</v>
      </c>
      <c r="Q92" s="8">
        <v>23.09</v>
      </c>
      <c r="R92" t="s">
        <v>168</v>
      </c>
      <c r="S92" t="s">
        <v>161</v>
      </c>
      <c r="V92" s="8" t="s">
        <v>152</v>
      </c>
      <c r="W92" s="8">
        <v>4778</v>
      </c>
      <c r="X92" s="8">
        <v>18.48</v>
      </c>
      <c r="Y92" s="8">
        <v>24.52</v>
      </c>
      <c r="Z92" s="8">
        <v>25.3</v>
      </c>
      <c r="AA92" s="8">
        <v>17.43</v>
      </c>
      <c r="AB92" s="8">
        <v>22.2</v>
      </c>
      <c r="AC92" s="8">
        <v>20.54</v>
      </c>
      <c r="AD92" s="8">
        <v>19.61</v>
      </c>
      <c r="AE92" s="8">
        <v>26.55</v>
      </c>
      <c r="AF92" s="8">
        <v>16.8</v>
      </c>
      <c r="AG92" s="8">
        <v>22.93</v>
      </c>
      <c r="AH92" s="8">
        <v>25.7</v>
      </c>
    </row>
    <row r="93" spans="1:34" x14ac:dyDescent="0.25">
      <c r="A93" s="8" t="s">
        <v>153</v>
      </c>
      <c r="B93" s="8">
        <v>4811</v>
      </c>
      <c r="C93" s="8">
        <v>18.989999999999998</v>
      </c>
      <c r="D93" s="8">
        <v>25.11</v>
      </c>
      <c r="E93" s="8">
        <v>23.5</v>
      </c>
      <c r="F93" s="8">
        <v>19.3</v>
      </c>
      <c r="G93" s="8">
        <v>22.39</v>
      </c>
      <c r="H93" s="8">
        <v>21.08</v>
      </c>
      <c r="I93" s="8">
        <v>19.72</v>
      </c>
      <c r="J93" s="8">
        <v>27.78</v>
      </c>
      <c r="K93" s="8">
        <v>18.739999999999998</v>
      </c>
      <c r="L93" s="8">
        <v>22.95</v>
      </c>
      <c r="M93" s="8">
        <v>24.81</v>
      </c>
      <c r="O93">
        <v>19.03</v>
      </c>
      <c r="P93" s="8">
        <v>19.010000000000002</v>
      </c>
      <c r="Q93" s="8">
        <v>23.51</v>
      </c>
      <c r="V93" s="8" t="s">
        <v>153</v>
      </c>
      <c r="W93" s="8">
        <v>4811</v>
      </c>
      <c r="X93" s="8">
        <v>18.989999999999998</v>
      </c>
      <c r="Y93" s="8">
        <v>25.11</v>
      </c>
      <c r="Z93" s="8">
        <v>23.5</v>
      </c>
      <c r="AA93" s="8">
        <v>19.3</v>
      </c>
      <c r="AB93" s="8">
        <v>22.39</v>
      </c>
      <c r="AC93" s="8">
        <v>21.08</v>
      </c>
      <c r="AD93" s="8">
        <v>19.72</v>
      </c>
      <c r="AE93" s="8">
        <v>27.78</v>
      </c>
      <c r="AF93" s="8">
        <v>18.739999999999998</v>
      </c>
      <c r="AG93" s="8">
        <v>22.95</v>
      </c>
      <c r="AH93" s="8">
        <v>24.81</v>
      </c>
    </row>
    <row r="94" spans="1:34" x14ac:dyDescent="0.25">
      <c r="A94" s="8" t="s">
        <v>154</v>
      </c>
      <c r="B94" s="8">
        <v>4744</v>
      </c>
      <c r="C94" s="8">
        <v>16.84</v>
      </c>
      <c r="D94" s="8">
        <v>22.23</v>
      </c>
      <c r="E94" s="8">
        <v>24.05</v>
      </c>
      <c r="F94" s="8">
        <v>17.29</v>
      </c>
      <c r="G94" s="8">
        <v>21.22</v>
      </c>
      <c r="H94" s="8">
        <v>19.59</v>
      </c>
      <c r="I94" s="8">
        <v>18.93</v>
      </c>
      <c r="J94" s="8">
        <v>22.52</v>
      </c>
      <c r="K94" s="8">
        <v>16.489999999999998</v>
      </c>
      <c r="L94" s="8">
        <v>22.29</v>
      </c>
      <c r="M94" s="8">
        <v>21.97</v>
      </c>
      <c r="O94">
        <v>17.190000000000001</v>
      </c>
      <c r="P94" s="8">
        <v>16.77</v>
      </c>
      <c r="Q94" s="8">
        <v>22.77</v>
      </c>
      <c r="V94" s="8" t="s">
        <v>154</v>
      </c>
      <c r="W94" s="8">
        <v>4744</v>
      </c>
      <c r="X94" s="8">
        <v>16.84</v>
      </c>
      <c r="Y94" s="8">
        <v>22.23</v>
      </c>
      <c r="Z94" s="8">
        <v>24.05</v>
      </c>
      <c r="AA94" s="8">
        <v>17.29</v>
      </c>
      <c r="AB94" s="8">
        <v>21.22</v>
      </c>
      <c r="AC94" s="8">
        <v>19.59</v>
      </c>
      <c r="AD94" s="8">
        <v>18.93</v>
      </c>
      <c r="AE94" s="8">
        <v>22.52</v>
      </c>
      <c r="AF94" s="8">
        <v>16.489999999999998</v>
      </c>
      <c r="AG94" s="8">
        <v>22.29</v>
      </c>
      <c r="AH94" s="8">
        <v>21.97</v>
      </c>
    </row>
    <row r="95" spans="1:34" x14ac:dyDescent="0.25">
      <c r="A95" s="8" t="s">
        <v>155</v>
      </c>
      <c r="B95" s="8">
        <v>4515</v>
      </c>
      <c r="C95" s="8">
        <v>17.260000000000002</v>
      </c>
      <c r="D95" s="8">
        <v>24.5</v>
      </c>
      <c r="E95" s="8">
        <v>23.72</v>
      </c>
      <c r="F95" s="8">
        <v>17.809999999999999</v>
      </c>
      <c r="G95" s="8">
        <v>21.6</v>
      </c>
      <c r="H95" s="8">
        <v>20.100000000000001</v>
      </c>
      <c r="I95" s="8">
        <v>19.010000000000002</v>
      </c>
      <c r="J95" s="8">
        <v>23.08</v>
      </c>
      <c r="K95" s="8">
        <v>17.93</v>
      </c>
      <c r="L95" s="8">
        <v>22.19</v>
      </c>
      <c r="M95" s="8">
        <v>25.36</v>
      </c>
      <c r="O95">
        <v>17.399999999999999</v>
      </c>
      <c r="P95" s="8">
        <v>17.920000000000002</v>
      </c>
      <c r="Q95" s="8">
        <v>22.82</v>
      </c>
      <c r="V95" s="8" t="s">
        <v>155</v>
      </c>
      <c r="W95" s="8">
        <v>4515</v>
      </c>
      <c r="X95" s="8">
        <v>17.260000000000002</v>
      </c>
      <c r="Y95" s="8">
        <v>24.5</v>
      </c>
      <c r="Z95" s="8">
        <v>23.72</v>
      </c>
      <c r="AA95" s="8">
        <v>17.809999999999999</v>
      </c>
      <c r="AB95" s="8">
        <v>21.6</v>
      </c>
      <c r="AC95" s="8">
        <v>20.100000000000001</v>
      </c>
      <c r="AD95" s="8">
        <v>19.010000000000002</v>
      </c>
      <c r="AE95" s="8">
        <v>23.08</v>
      </c>
      <c r="AF95" s="8">
        <v>17.93</v>
      </c>
      <c r="AG95" s="8">
        <v>22.19</v>
      </c>
      <c r="AH95" s="8">
        <v>25.36</v>
      </c>
    </row>
    <row r="96" spans="1:34" x14ac:dyDescent="0.25">
      <c r="A96" s="2" t="s">
        <v>156</v>
      </c>
      <c r="B96" s="2" t="s">
        <v>13</v>
      </c>
      <c r="C96" s="2" t="s">
        <v>14</v>
      </c>
      <c r="D96" s="2" t="s">
        <v>14</v>
      </c>
      <c r="E96" s="2" t="s">
        <v>158</v>
      </c>
      <c r="F96" s="2" t="s">
        <v>14</v>
      </c>
      <c r="G96" s="2">
        <v>36</v>
      </c>
      <c r="H96" s="2">
        <v>37.36</v>
      </c>
      <c r="I96" s="2" t="s">
        <v>14</v>
      </c>
      <c r="J96" s="2" t="s">
        <v>14</v>
      </c>
      <c r="K96" s="2" t="s">
        <v>14</v>
      </c>
      <c r="L96" s="2" t="s">
        <v>14</v>
      </c>
      <c r="M96" s="2" t="s">
        <v>14</v>
      </c>
      <c r="O96" t="s">
        <v>14</v>
      </c>
      <c r="P96" s="2" t="s">
        <v>14</v>
      </c>
      <c r="Q96" s="2" t="s">
        <v>14</v>
      </c>
      <c r="V96" s="2" t="s">
        <v>156</v>
      </c>
      <c r="W96" s="2" t="s">
        <v>13</v>
      </c>
      <c r="X96" s="2" t="s">
        <v>14</v>
      </c>
      <c r="Y96" s="2" t="s">
        <v>14</v>
      </c>
      <c r="Z96" s="2" t="s">
        <v>158</v>
      </c>
      <c r="AA96" s="2" t="s">
        <v>14</v>
      </c>
      <c r="AB96" s="2">
        <v>36</v>
      </c>
      <c r="AC96" s="2">
        <v>37.36</v>
      </c>
      <c r="AD96" s="2" t="s">
        <v>14</v>
      </c>
      <c r="AE96" s="2" t="s">
        <v>14</v>
      </c>
      <c r="AF96" s="2" t="s">
        <v>14</v>
      </c>
      <c r="AG96" s="2" t="s">
        <v>14</v>
      </c>
      <c r="AH96" s="2" t="s">
        <v>14</v>
      </c>
    </row>
    <row r="97" spans="1:34" x14ac:dyDescent="0.25">
      <c r="A97" s="2" t="s">
        <v>157</v>
      </c>
      <c r="B97" s="2" t="s">
        <v>16</v>
      </c>
      <c r="C97" s="2" t="s">
        <v>14</v>
      </c>
      <c r="D97" s="2" t="s">
        <v>14</v>
      </c>
      <c r="E97" s="2" t="s">
        <v>158</v>
      </c>
      <c r="F97" s="2" t="s">
        <v>14</v>
      </c>
      <c r="G97" s="2">
        <v>36.36</v>
      </c>
      <c r="H97" s="2">
        <v>36.880000000000003</v>
      </c>
      <c r="I97" s="2" t="s">
        <v>14</v>
      </c>
      <c r="J97" s="2" t="s">
        <v>14</v>
      </c>
      <c r="K97" s="2" t="s">
        <v>14</v>
      </c>
      <c r="L97" s="2" t="s">
        <v>14</v>
      </c>
      <c r="M97" s="2" t="s">
        <v>14</v>
      </c>
      <c r="O97" t="s">
        <v>14</v>
      </c>
      <c r="P97" s="2" t="s">
        <v>14</v>
      </c>
      <c r="Q97" s="2" t="s">
        <v>14</v>
      </c>
      <c r="V97" s="2" t="s">
        <v>157</v>
      </c>
      <c r="W97" s="2" t="s">
        <v>16</v>
      </c>
      <c r="X97" s="2" t="s">
        <v>14</v>
      </c>
      <c r="Y97" s="2" t="s">
        <v>14</v>
      </c>
      <c r="Z97" s="2" t="s">
        <v>158</v>
      </c>
      <c r="AA97" s="2" t="s">
        <v>14</v>
      </c>
      <c r="AB97" s="2">
        <v>36.36</v>
      </c>
      <c r="AC97" s="2">
        <v>36.880000000000003</v>
      </c>
      <c r="AD97" s="2" t="s">
        <v>14</v>
      </c>
      <c r="AE97" s="2" t="s">
        <v>14</v>
      </c>
      <c r="AF97" s="2" t="s">
        <v>14</v>
      </c>
      <c r="AG97" s="2" t="s">
        <v>14</v>
      </c>
      <c r="AH97" s="2" t="s">
        <v>14</v>
      </c>
    </row>
    <row r="99" spans="1:34" x14ac:dyDescent="0.25">
      <c r="C99" s="1" t="s">
        <v>2</v>
      </c>
      <c r="D99" s="1" t="s">
        <v>3</v>
      </c>
      <c r="E99" s="1" t="s">
        <v>4</v>
      </c>
      <c r="F99" s="1" t="s">
        <v>5</v>
      </c>
      <c r="G99" s="1" t="s">
        <v>6</v>
      </c>
      <c r="H99" s="1" t="s">
        <v>7</v>
      </c>
      <c r="I99" s="1" t="s">
        <v>8</v>
      </c>
      <c r="J99" s="1" t="s">
        <v>9</v>
      </c>
      <c r="K99" s="18" t="s">
        <v>10</v>
      </c>
      <c r="L99" s="18" t="s">
        <v>11</v>
      </c>
      <c r="M99" s="18" t="s">
        <v>350</v>
      </c>
      <c r="X99" s="1" t="s">
        <v>2</v>
      </c>
      <c r="Y99" s="1" t="s">
        <v>3</v>
      </c>
      <c r="Z99" s="1" t="s">
        <v>4</v>
      </c>
      <c r="AA99" s="1" t="s">
        <v>5</v>
      </c>
      <c r="AB99" s="1" t="s">
        <v>6</v>
      </c>
      <c r="AC99" s="1" t="s">
        <v>7</v>
      </c>
      <c r="AD99" s="1" t="s">
        <v>8</v>
      </c>
      <c r="AE99" s="1" t="s">
        <v>9</v>
      </c>
      <c r="AF99" s="18" t="s">
        <v>10</v>
      </c>
      <c r="AG99" s="18" t="s">
        <v>11</v>
      </c>
      <c r="AH99" s="18" t="s">
        <v>350</v>
      </c>
    </row>
    <row r="100" spans="1:34" x14ac:dyDescent="0.25">
      <c r="B100" s="1" t="s">
        <v>338</v>
      </c>
      <c r="C100" s="19">
        <f t="shared" ref="C100:L100" si="0">GEOMEAN(C4:C95)</f>
        <v>19.661061195955035</v>
      </c>
      <c r="D100" s="19">
        <f t="shared" si="0"/>
        <v>24.375288735326915</v>
      </c>
      <c r="E100" s="19">
        <f t="shared" si="0"/>
        <v>26.524046416120868</v>
      </c>
      <c r="F100" s="19">
        <f t="shared" si="0"/>
        <v>19.25388036254996</v>
      </c>
      <c r="G100" s="19">
        <f t="shared" si="0"/>
        <v>23.394760340890407</v>
      </c>
      <c r="H100" s="19">
        <f t="shared" si="0"/>
        <v>21.684009159978103</v>
      </c>
      <c r="I100" s="19">
        <f t="shared" si="0"/>
        <v>20.029539632158993</v>
      </c>
      <c r="J100" s="19">
        <f t="shared" si="0"/>
        <v>26.264111392941551</v>
      </c>
      <c r="K100" s="19">
        <f t="shared" si="0"/>
        <v>18.433998339439942</v>
      </c>
      <c r="L100" s="19">
        <f t="shared" si="0"/>
        <v>24.853725555689586</v>
      </c>
      <c r="M100" s="19">
        <f t="shared" ref="M100" si="1">GEOMEAN(M4:M95)</f>
        <v>26.9260017530619</v>
      </c>
      <c r="W100" s="1" t="s">
        <v>338</v>
      </c>
      <c r="X100" s="19">
        <f t="shared" ref="X100:AG100" si="2">GEOMEAN(X4:X95)</f>
        <v>19.180779975250388</v>
      </c>
      <c r="Y100" s="19">
        <f t="shared" si="2"/>
        <v>23.517022922422651</v>
      </c>
      <c r="Z100" s="19">
        <f t="shared" si="2"/>
        <v>25.857911222723068</v>
      </c>
      <c r="AA100" s="19">
        <f t="shared" si="2"/>
        <v>18.688156864739888</v>
      </c>
      <c r="AB100" s="19">
        <f t="shared" si="2"/>
        <v>22.653935116573251</v>
      </c>
      <c r="AC100" s="19">
        <f t="shared" si="2"/>
        <v>20.97021042105067</v>
      </c>
      <c r="AD100" s="19">
        <f t="shared" si="2"/>
        <v>19.697198886244443</v>
      </c>
      <c r="AE100" s="19">
        <f t="shared" si="2"/>
        <v>25.829269152870982</v>
      </c>
      <c r="AF100" s="19">
        <f t="shared" si="2"/>
        <v>18.101745783003764</v>
      </c>
      <c r="AG100" s="19">
        <f t="shared" si="2"/>
        <v>24.277321757108112</v>
      </c>
      <c r="AH100" s="19">
        <f t="shared" ref="AH100" si="3">GEOMEAN(AH4:AH95)</f>
        <v>26.189286304879989</v>
      </c>
    </row>
    <row r="101" spans="1:34" x14ac:dyDescent="0.25">
      <c r="B101" s="1" t="s">
        <v>339</v>
      </c>
      <c r="C101" s="19">
        <f t="shared" ref="C101:L101" si="4">AVERAGE(C4:C95)</f>
        <v>19.740888888888879</v>
      </c>
      <c r="D101" s="19">
        <f t="shared" si="4"/>
        <v>24.56795454545454</v>
      </c>
      <c r="E101" s="19">
        <f t="shared" si="4"/>
        <v>26.635333333333342</v>
      </c>
      <c r="F101" s="19">
        <f t="shared" si="4"/>
        <v>19.367173913043477</v>
      </c>
      <c r="G101" s="19">
        <f t="shared" si="4"/>
        <v>23.515326086956517</v>
      </c>
      <c r="H101" s="19">
        <f t="shared" si="4"/>
        <v>21.815326086956517</v>
      </c>
      <c r="I101" s="19">
        <f t="shared" si="4"/>
        <v>20.067333333333327</v>
      </c>
      <c r="J101" s="19">
        <f t="shared" si="4"/>
        <v>26.403181818181814</v>
      </c>
      <c r="K101" s="19">
        <f t="shared" si="4"/>
        <v>18.485777777777781</v>
      </c>
      <c r="L101" s="19">
        <f t="shared" si="4"/>
        <v>24.943444444444442</v>
      </c>
      <c r="M101" s="19">
        <f t="shared" ref="M101" si="5">AVERAGE(M4:M95)</f>
        <v>27.110112359550548</v>
      </c>
      <c r="W101" s="1" t="s">
        <v>339</v>
      </c>
      <c r="X101" s="19">
        <f t="shared" ref="X101:AG101" si="6">AVERAGE(X4:X95)</f>
        <v>19.223766233766224</v>
      </c>
      <c r="Y101" s="19">
        <f t="shared" si="6"/>
        <v>23.578051948051943</v>
      </c>
      <c r="Z101" s="19">
        <f t="shared" si="6"/>
        <v>25.89974358974359</v>
      </c>
      <c r="AA101" s="19">
        <f t="shared" si="6"/>
        <v>18.712179487179487</v>
      </c>
      <c r="AB101" s="19">
        <f t="shared" si="6"/>
        <v>22.683589743589739</v>
      </c>
      <c r="AC101" s="19">
        <f t="shared" si="6"/>
        <v>20.992179487179477</v>
      </c>
      <c r="AD101" s="19">
        <f t="shared" si="6"/>
        <v>19.713333333333328</v>
      </c>
      <c r="AE101" s="19">
        <f t="shared" si="6"/>
        <v>25.913205128205128</v>
      </c>
      <c r="AF101" s="19">
        <f t="shared" si="6"/>
        <v>18.130512820512831</v>
      </c>
      <c r="AG101" s="19">
        <f t="shared" si="6"/>
        <v>24.313333333333336</v>
      </c>
      <c r="AH101" s="19">
        <f t="shared" ref="AH101" si="7">AVERAGE(AH4:AH95)</f>
        <v>26.281518987341759</v>
      </c>
    </row>
    <row r="102" spans="1:34" x14ac:dyDescent="0.25">
      <c r="B102" s="1" t="s">
        <v>340</v>
      </c>
      <c r="C102" s="19">
        <f t="shared" ref="C102:L102" si="8">MIN(C4:C95)</f>
        <v>16.350000000000001</v>
      </c>
      <c r="D102" s="19">
        <f t="shared" si="8"/>
        <v>19.45</v>
      </c>
      <c r="E102" s="19">
        <f t="shared" si="8"/>
        <v>21.29</v>
      </c>
      <c r="F102" s="19">
        <f t="shared" si="8"/>
        <v>16.96</v>
      </c>
      <c r="G102" s="19">
        <f t="shared" si="8"/>
        <v>20.78</v>
      </c>
      <c r="H102" s="19">
        <f t="shared" si="8"/>
        <v>18.93</v>
      </c>
      <c r="I102" s="19">
        <f t="shared" si="8"/>
        <v>18.28</v>
      </c>
      <c r="J102" s="19">
        <f t="shared" si="8"/>
        <v>21.35</v>
      </c>
      <c r="K102" s="19">
        <f t="shared" si="8"/>
        <v>15.83</v>
      </c>
      <c r="L102" s="19">
        <f t="shared" si="8"/>
        <v>21.84</v>
      </c>
      <c r="M102" s="19">
        <f t="shared" ref="M102" si="9">MIN(M4:M95)</f>
        <v>21.97</v>
      </c>
      <c r="W102" s="1" t="s">
        <v>340</v>
      </c>
      <c r="X102" s="19">
        <f t="shared" ref="X102:AG102" si="10">MIN(X4:X95)</f>
        <v>16.350000000000001</v>
      </c>
      <c r="Y102" s="19">
        <f t="shared" si="10"/>
        <v>19.45</v>
      </c>
      <c r="Z102" s="19">
        <f t="shared" si="10"/>
        <v>21.29</v>
      </c>
      <c r="AA102" s="19">
        <f t="shared" si="10"/>
        <v>16.96</v>
      </c>
      <c r="AB102" s="19">
        <f t="shared" si="10"/>
        <v>20.78</v>
      </c>
      <c r="AC102" s="19">
        <f t="shared" si="10"/>
        <v>18.93</v>
      </c>
      <c r="AD102" s="19">
        <f t="shared" si="10"/>
        <v>18.28</v>
      </c>
      <c r="AE102" s="19">
        <f t="shared" si="10"/>
        <v>21.35</v>
      </c>
      <c r="AF102" s="19">
        <f t="shared" si="10"/>
        <v>15.83</v>
      </c>
      <c r="AG102" s="19">
        <f t="shared" si="10"/>
        <v>21.84</v>
      </c>
      <c r="AH102" s="19">
        <f t="shared" ref="AH102" si="11">MIN(AH4:AH95)</f>
        <v>21.97</v>
      </c>
    </row>
    <row r="103" spans="1:34" x14ac:dyDescent="0.25">
      <c r="B103" s="1" t="s">
        <v>341</v>
      </c>
      <c r="C103" s="19">
        <f t="shared" ref="C103:L103" si="12">MAX(C4:C95)</f>
        <v>26.01</v>
      </c>
      <c r="D103" s="19">
        <f t="shared" si="12"/>
        <v>36.14</v>
      </c>
      <c r="E103" s="19">
        <f t="shared" si="12"/>
        <v>39.369999999999997</v>
      </c>
      <c r="F103" s="19">
        <f t="shared" si="12"/>
        <v>33</v>
      </c>
      <c r="G103" s="19">
        <f t="shared" si="12"/>
        <v>35.270000000000003</v>
      </c>
      <c r="H103" s="19">
        <f t="shared" si="12"/>
        <v>36.909999999999997</v>
      </c>
      <c r="I103" s="19">
        <f t="shared" si="12"/>
        <v>23.81</v>
      </c>
      <c r="J103" s="19">
        <f t="shared" si="12"/>
        <v>37.18</v>
      </c>
      <c r="K103" s="19">
        <f t="shared" si="12"/>
        <v>23.58</v>
      </c>
      <c r="L103" s="19">
        <f t="shared" si="12"/>
        <v>33.5</v>
      </c>
      <c r="M103" s="19">
        <f t="shared" ref="M103" si="13">MAX(M4:M95)</f>
        <v>38.619999999999997</v>
      </c>
      <c r="W103" s="1" t="s">
        <v>341</v>
      </c>
      <c r="X103" s="19">
        <f t="shared" ref="X103:AG103" si="14">MAX(X4:X95)</f>
        <v>23.33</v>
      </c>
      <c r="Y103" s="19">
        <f t="shared" si="14"/>
        <v>28.08</v>
      </c>
      <c r="Z103" s="19">
        <f t="shared" si="14"/>
        <v>30.88</v>
      </c>
      <c r="AA103" s="19">
        <f t="shared" si="14"/>
        <v>21.59</v>
      </c>
      <c r="AB103" s="19">
        <f t="shared" si="14"/>
        <v>25.63</v>
      </c>
      <c r="AC103" s="19">
        <f t="shared" si="14"/>
        <v>24.03</v>
      </c>
      <c r="AD103" s="19">
        <f t="shared" si="14"/>
        <v>22.41</v>
      </c>
      <c r="AE103" s="19">
        <f t="shared" si="14"/>
        <v>33.409999999999997</v>
      </c>
      <c r="AF103" s="19">
        <f t="shared" si="14"/>
        <v>20.88</v>
      </c>
      <c r="AG103" s="19">
        <f t="shared" si="14"/>
        <v>27.79</v>
      </c>
      <c r="AH103" s="19">
        <f t="shared" ref="AH103" si="15">MAX(AH4:AH95)</f>
        <v>33.119999999999997</v>
      </c>
    </row>
    <row r="104" spans="1:34" x14ac:dyDescent="0.25">
      <c r="B104" s="1" t="s">
        <v>342</v>
      </c>
      <c r="C104" s="19">
        <f t="shared" ref="C104:L104" si="16">AVEDEV(C4:C95)</f>
        <v>1.3556938271604919</v>
      </c>
      <c r="D104" s="19">
        <f t="shared" si="16"/>
        <v>2.290893595041319</v>
      </c>
      <c r="E104" s="19">
        <f t="shared" si="16"/>
        <v>1.7637481481481505</v>
      </c>
      <c r="F104" s="19">
        <f t="shared" si="16"/>
        <v>1.3925897920604913</v>
      </c>
      <c r="G104" s="19">
        <f t="shared" si="16"/>
        <v>1.7278166351606787</v>
      </c>
      <c r="H104" s="19">
        <f t="shared" si="16"/>
        <v>1.5876417769376163</v>
      </c>
      <c r="I104" s="19">
        <f t="shared" si="16"/>
        <v>0.91771851851851616</v>
      </c>
      <c r="J104" s="19">
        <f t="shared" si="16"/>
        <v>2.0908987603305778</v>
      </c>
      <c r="K104" s="19">
        <f t="shared" si="16"/>
        <v>1.0456246913580254</v>
      </c>
      <c r="L104" s="19">
        <f t="shared" si="16"/>
        <v>1.6151061728395044</v>
      </c>
      <c r="M104" s="19">
        <f t="shared" ref="M104" si="17">AVEDEV(M4:M95)</f>
        <v>2.4886832470647602</v>
      </c>
      <c r="W104" s="1" t="s">
        <v>342</v>
      </c>
      <c r="X104" s="19">
        <f t="shared" ref="X104:AG104" si="18">AVEDEV(X4:X95)</f>
        <v>0.97245066621690035</v>
      </c>
      <c r="Y104" s="19">
        <f t="shared" si="18"/>
        <v>1.3570382863889361</v>
      </c>
      <c r="Z104" s="19">
        <f t="shared" si="18"/>
        <v>1.0856015779092705</v>
      </c>
      <c r="AA104" s="19">
        <f t="shared" si="18"/>
        <v>0.74716305062458865</v>
      </c>
      <c r="AB104" s="19">
        <f t="shared" si="18"/>
        <v>0.96566074950690306</v>
      </c>
      <c r="AC104" s="19">
        <f t="shared" si="18"/>
        <v>0.75511176857330675</v>
      </c>
      <c r="AD104" s="19">
        <f t="shared" si="18"/>
        <v>0.60752136752136709</v>
      </c>
      <c r="AE104" s="19">
        <f t="shared" si="18"/>
        <v>1.6913182117028265</v>
      </c>
      <c r="AF104" s="19">
        <f t="shared" si="18"/>
        <v>0.82381985535831626</v>
      </c>
      <c r="AG104" s="19">
        <f t="shared" si="18"/>
        <v>1.0340170940170945</v>
      </c>
      <c r="AH104" s="19">
        <f t="shared" ref="AH104" si="19">AVEDEV(AH4:AH95)</f>
        <v>1.7437942637397834</v>
      </c>
    </row>
    <row r="105" spans="1:34" x14ac:dyDescent="0.25">
      <c r="B105" s="1" t="s">
        <v>343</v>
      </c>
      <c r="C105" s="19">
        <f>C104/C101*100</f>
        <v>6.8674406445980329</v>
      </c>
      <c r="D105" s="19">
        <f t="shared" ref="D105:L105" si="20">D104/D101*100</f>
        <v>9.3247225396921394</v>
      </c>
      <c r="E105" s="19">
        <f t="shared" si="20"/>
        <v>6.6218362131059614</v>
      </c>
      <c r="F105" s="19">
        <f t="shared" si="20"/>
        <v>7.1904646403913617</v>
      </c>
      <c r="G105" s="19">
        <f t="shared" si="20"/>
        <v>7.347619287827202</v>
      </c>
      <c r="H105" s="19">
        <f t="shared" si="20"/>
        <v>7.2776440315823407</v>
      </c>
      <c r="I105" s="19">
        <f t="shared" si="20"/>
        <v>4.5731961655020585</v>
      </c>
      <c r="J105" s="19">
        <f t="shared" si="20"/>
        <v>7.9191166228713348</v>
      </c>
      <c r="K105" s="19">
        <f t="shared" si="20"/>
        <v>5.6563738022156533</v>
      </c>
      <c r="L105" s="19">
        <f t="shared" si="20"/>
        <v>6.475072744811837</v>
      </c>
      <c r="M105" s="19">
        <f t="shared" ref="M105" si="21">M104/M101*100</f>
        <v>9.1799075343486294</v>
      </c>
      <c r="W105" s="1" t="s">
        <v>343</v>
      </c>
      <c r="X105" s="19">
        <f t="shared" ref="X105:AG105" si="22">X104/X101*100</f>
        <v>5.0585855778292137</v>
      </c>
      <c r="Y105" s="19">
        <f t="shared" si="22"/>
        <v>5.755514871961493</v>
      </c>
      <c r="Z105" s="19">
        <f t="shared" si="22"/>
        <v>4.1915533802395375</v>
      </c>
      <c r="AA105" s="19">
        <f t="shared" si="22"/>
        <v>3.9929237058489204</v>
      </c>
      <c r="AB105" s="19">
        <f t="shared" si="22"/>
        <v>4.2570896424354245</v>
      </c>
      <c r="AC105" s="19">
        <f t="shared" si="22"/>
        <v>3.5971099095950234</v>
      </c>
      <c r="AD105" s="19">
        <f t="shared" si="22"/>
        <v>3.0817790033211057</v>
      </c>
      <c r="AE105" s="19">
        <f t="shared" si="22"/>
        <v>6.5268584234758276</v>
      </c>
      <c r="AF105" s="19">
        <f t="shared" si="22"/>
        <v>4.5438309633815095</v>
      </c>
      <c r="AG105" s="19">
        <f t="shared" si="22"/>
        <v>4.2528808363741195</v>
      </c>
      <c r="AH105" s="19">
        <f t="shared" ref="AH105" si="23">AH104/AH101*100</f>
        <v>6.6350588966325157</v>
      </c>
    </row>
    <row r="107" spans="1:34" x14ac:dyDescent="0.25">
      <c r="W107" s="20" t="s">
        <v>340</v>
      </c>
      <c r="X107" s="19">
        <f>_xlfn.QUARTILE.INC(X4:X95,0)</f>
        <v>16.350000000000001</v>
      </c>
      <c r="Y107" s="19">
        <f t="shared" ref="Y107:AG107" si="24">_xlfn.QUARTILE.INC(Y4:Y95,0)</f>
        <v>19.45</v>
      </c>
      <c r="Z107" s="19">
        <f t="shared" si="24"/>
        <v>21.29</v>
      </c>
      <c r="AA107" s="19">
        <f t="shared" si="24"/>
        <v>16.96</v>
      </c>
      <c r="AB107" s="19">
        <f t="shared" si="24"/>
        <v>20.78</v>
      </c>
      <c r="AC107" s="19">
        <f t="shared" si="24"/>
        <v>18.93</v>
      </c>
      <c r="AD107" s="19">
        <f t="shared" si="24"/>
        <v>18.28</v>
      </c>
      <c r="AE107" s="19">
        <f t="shared" si="24"/>
        <v>21.35</v>
      </c>
      <c r="AF107" s="19">
        <f t="shared" si="24"/>
        <v>15.83</v>
      </c>
      <c r="AG107" s="19">
        <f t="shared" si="24"/>
        <v>21.84</v>
      </c>
      <c r="AH107" s="19">
        <f t="shared" ref="AH107" si="25">_xlfn.QUARTILE.INC(AH4:AH95,0)</f>
        <v>21.97</v>
      </c>
    </row>
    <row r="108" spans="1:34" x14ac:dyDescent="0.25">
      <c r="W108" s="21">
        <v>0.25</v>
      </c>
      <c r="X108" s="19">
        <f>_xlfn.QUARTILE.INC(X4:X95,1)</f>
        <v>18.48</v>
      </c>
      <c r="Y108" s="19">
        <f t="shared" ref="Y108:AG108" si="26">_xlfn.QUARTILE.INC(Y4:Y95,1)</f>
        <v>22.26</v>
      </c>
      <c r="Z108" s="19">
        <f t="shared" si="26"/>
        <v>25.072499999999998</v>
      </c>
      <c r="AA108" s="19">
        <f t="shared" si="26"/>
        <v>18.03</v>
      </c>
      <c r="AB108" s="19">
        <f t="shared" si="26"/>
        <v>21.645</v>
      </c>
      <c r="AC108" s="19">
        <f t="shared" si="26"/>
        <v>20.329999999999998</v>
      </c>
      <c r="AD108" s="19">
        <f t="shared" si="26"/>
        <v>19.07</v>
      </c>
      <c r="AE108" s="19">
        <f t="shared" si="26"/>
        <v>24.44</v>
      </c>
      <c r="AF108" s="19">
        <f t="shared" si="26"/>
        <v>17.442500000000003</v>
      </c>
      <c r="AG108" s="19">
        <f t="shared" si="26"/>
        <v>23.362499999999997</v>
      </c>
      <c r="AH108" s="19">
        <f t="shared" ref="AH108" si="27">_xlfn.QUARTILE.INC(AH4:AH95,1)</f>
        <v>24.85</v>
      </c>
    </row>
    <row r="109" spans="1:34" x14ac:dyDescent="0.25">
      <c r="W109" s="20" t="s">
        <v>344</v>
      </c>
      <c r="X109" s="19">
        <f>_xlfn.QUARTILE.INC(X4:X95,2)</f>
        <v>19.28</v>
      </c>
      <c r="Y109" s="19">
        <f t="shared" ref="Y109:AG109" si="28">_xlfn.QUARTILE.INC(Y4:Y95,2)</f>
        <v>23.58</v>
      </c>
      <c r="Z109" s="19">
        <f t="shared" si="28"/>
        <v>25.754999999999999</v>
      </c>
      <c r="AA109" s="19">
        <f t="shared" si="28"/>
        <v>18.66</v>
      </c>
      <c r="AB109" s="19">
        <f t="shared" si="28"/>
        <v>22.57</v>
      </c>
      <c r="AC109" s="19">
        <f t="shared" si="28"/>
        <v>20.97</v>
      </c>
      <c r="AD109" s="19">
        <f t="shared" si="28"/>
        <v>19.68</v>
      </c>
      <c r="AE109" s="19">
        <f t="shared" si="28"/>
        <v>25.715</v>
      </c>
      <c r="AF109" s="19">
        <f t="shared" si="28"/>
        <v>18.29</v>
      </c>
      <c r="AG109" s="19">
        <f t="shared" si="28"/>
        <v>24.189999999999998</v>
      </c>
      <c r="AH109" s="19">
        <f t="shared" ref="AH109" si="29">_xlfn.QUARTILE.INC(AH4:AH95,2)</f>
        <v>25.83</v>
      </c>
    </row>
    <row r="110" spans="1:34" x14ac:dyDescent="0.25">
      <c r="W110" s="21">
        <v>0.75</v>
      </c>
      <c r="X110" s="19">
        <f>_xlfn.QUARTILE.INC(X4:X95,3)</f>
        <v>19.95</v>
      </c>
      <c r="Y110" s="19">
        <f t="shared" ref="Y110:AG110" si="30">_xlfn.QUARTILE.INC(Y4:Y95,3)</f>
        <v>24.52</v>
      </c>
      <c r="Z110" s="19">
        <f t="shared" si="30"/>
        <v>26.6675</v>
      </c>
      <c r="AA110" s="19">
        <f t="shared" si="30"/>
        <v>19.27</v>
      </c>
      <c r="AB110" s="19">
        <f t="shared" si="30"/>
        <v>23.392499999999998</v>
      </c>
      <c r="AC110" s="19">
        <f t="shared" si="30"/>
        <v>21.560000000000002</v>
      </c>
      <c r="AD110" s="19">
        <f t="shared" si="30"/>
        <v>20.055</v>
      </c>
      <c r="AE110" s="19">
        <f t="shared" si="30"/>
        <v>27.39</v>
      </c>
      <c r="AF110" s="19">
        <f t="shared" si="30"/>
        <v>18.762499999999999</v>
      </c>
      <c r="AG110" s="19">
        <f t="shared" si="30"/>
        <v>25.094999999999999</v>
      </c>
      <c r="AH110" s="19">
        <f t="shared" ref="AH110" si="31">_xlfn.QUARTILE.INC(AH4:AH95,3)</f>
        <v>27.53</v>
      </c>
    </row>
    <row r="111" spans="1:34" x14ac:dyDescent="0.25">
      <c r="W111" s="20" t="s">
        <v>341</v>
      </c>
      <c r="X111" s="19">
        <f>_xlfn.QUARTILE.INC(X4:X95,4)</f>
        <v>23.33</v>
      </c>
      <c r="Y111" s="19">
        <f t="shared" ref="Y111:AG111" si="32">_xlfn.QUARTILE.INC(Y4:Y95,4)</f>
        <v>28.08</v>
      </c>
      <c r="Z111" s="19">
        <f t="shared" si="32"/>
        <v>30.88</v>
      </c>
      <c r="AA111" s="19">
        <f t="shared" si="32"/>
        <v>21.59</v>
      </c>
      <c r="AB111" s="19">
        <f t="shared" si="32"/>
        <v>25.63</v>
      </c>
      <c r="AC111" s="19">
        <f t="shared" si="32"/>
        <v>24.03</v>
      </c>
      <c r="AD111" s="19">
        <f t="shared" si="32"/>
        <v>22.41</v>
      </c>
      <c r="AE111" s="19">
        <f t="shared" si="32"/>
        <v>33.409999999999997</v>
      </c>
      <c r="AF111" s="19">
        <f t="shared" si="32"/>
        <v>20.88</v>
      </c>
      <c r="AG111" s="19">
        <f t="shared" si="32"/>
        <v>27.79</v>
      </c>
      <c r="AH111" s="19">
        <f t="shared" ref="AH111" si="33">_xlfn.QUARTILE.INC(AH4:AH95,4)</f>
        <v>33.119999999999997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topLeftCell="F74" workbookViewId="0">
      <selection activeCell="AG104" activeCellId="1" sqref="AG100 AG104"/>
    </sheetView>
  </sheetViews>
  <sheetFormatPr defaultRowHeight="15" x14ac:dyDescent="0.25"/>
  <cols>
    <col min="11" max="11" width="9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8" t="s">
        <v>10</v>
      </c>
      <c r="L1" s="18" t="s">
        <v>11</v>
      </c>
      <c r="M1" s="18" t="s">
        <v>350</v>
      </c>
      <c r="O1" s="1" t="s">
        <v>159</v>
      </c>
      <c r="P1" s="1" t="s">
        <v>160</v>
      </c>
      <c r="U1" s="1" t="s">
        <v>0</v>
      </c>
      <c r="V1" s="1" t="s">
        <v>1</v>
      </c>
      <c r="W1" s="1" t="s">
        <v>2</v>
      </c>
      <c r="X1" s="1" t="s">
        <v>3</v>
      </c>
      <c r="Y1" s="1" t="s">
        <v>4</v>
      </c>
      <c r="Z1" s="1" t="s">
        <v>5</v>
      </c>
      <c r="AA1" s="1" t="s">
        <v>6</v>
      </c>
      <c r="AB1" s="1" t="s">
        <v>7</v>
      </c>
      <c r="AC1" s="1" t="s">
        <v>8</v>
      </c>
      <c r="AD1" s="1" t="s">
        <v>9</v>
      </c>
      <c r="AE1" s="18" t="s">
        <v>10</v>
      </c>
      <c r="AF1" s="18" t="s">
        <v>11</v>
      </c>
      <c r="AG1" s="18" t="s">
        <v>350</v>
      </c>
    </row>
    <row r="2" spans="1:33" x14ac:dyDescent="0.25">
      <c r="A2" s="2" t="s">
        <v>12</v>
      </c>
      <c r="B2" s="2" t="s">
        <v>13</v>
      </c>
      <c r="C2" s="2" t="s">
        <v>14</v>
      </c>
      <c r="D2" s="2" t="s">
        <v>14</v>
      </c>
      <c r="E2" s="2" t="s">
        <v>158</v>
      </c>
      <c r="F2" s="2" t="s">
        <v>14</v>
      </c>
      <c r="G2" s="2">
        <v>36.86</v>
      </c>
      <c r="H2" s="2">
        <v>35.6</v>
      </c>
      <c r="I2" s="2" t="s">
        <v>14</v>
      </c>
      <c r="J2" s="2" t="s">
        <v>14</v>
      </c>
      <c r="K2" s="2" t="s">
        <v>14</v>
      </c>
      <c r="L2" s="2" t="s">
        <v>14</v>
      </c>
      <c r="M2" s="2" t="s">
        <v>14</v>
      </c>
      <c r="O2" s="2" t="s">
        <v>14</v>
      </c>
      <c r="P2" s="2" t="s">
        <v>14</v>
      </c>
      <c r="U2" s="2" t="s">
        <v>12</v>
      </c>
      <c r="V2" s="2" t="s">
        <v>13</v>
      </c>
      <c r="W2" s="2" t="s">
        <v>14</v>
      </c>
      <c r="X2" s="2" t="s">
        <v>14</v>
      </c>
      <c r="Y2" s="2" t="s">
        <v>158</v>
      </c>
      <c r="Z2" s="2" t="s">
        <v>14</v>
      </c>
      <c r="AA2" s="2">
        <v>36.86</v>
      </c>
      <c r="AB2" s="2">
        <v>35.6</v>
      </c>
      <c r="AC2" s="2" t="s">
        <v>14</v>
      </c>
      <c r="AD2" s="2" t="s">
        <v>14</v>
      </c>
      <c r="AE2" s="2" t="s">
        <v>14</v>
      </c>
      <c r="AF2" s="2" t="s">
        <v>14</v>
      </c>
      <c r="AG2" s="2" t="s">
        <v>14</v>
      </c>
    </row>
    <row r="3" spans="1:33" x14ac:dyDescent="0.25">
      <c r="A3" s="2" t="s">
        <v>15</v>
      </c>
      <c r="B3" s="2" t="s">
        <v>16</v>
      </c>
      <c r="C3" s="2" t="s">
        <v>14</v>
      </c>
      <c r="D3" s="2" t="s">
        <v>14</v>
      </c>
      <c r="E3" s="2" t="s">
        <v>158</v>
      </c>
      <c r="F3" s="2" t="s">
        <v>14</v>
      </c>
      <c r="G3" s="2">
        <v>36.299999999999997</v>
      </c>
      <c r="H3" s="2">
        <v>37.43</v>
      </c>
      <c r="I3" s="2" t="s">
        <v>14</v>
      </c>
      <c r="J3" s="2" t="s">
        <v>14</v>
      </c>
      <c r="K3" s="2" t="s">
        <v>14</v>
      </c>
      <c r="L3" s="2" t="s">
        <v>14</v>
      </c>
      <c r="M3" s="2" t="s">
        <v>14</v>
      </c>
      <c r="O3" s="2" t="s">
        <v>14</v>
      </c>
      <c r="P3" s="2" t="s">
        <v>14</v>
      </c>
      <c r="U3" s="2" t="s">
        <v>15</v>
      </c>
      <c r="V3" s="2" t="s">
        <v>16</v>
      </c>
      <c r="W3" s="2" t="s">
        <v>14</v>
      </c>
      <c r="X3" s="2" t="s">
        <v>14</v>
      </c>
      <c r="Y3" s="2" t="s">
        <v>158</v>
      </c>
      <c r="Z3" s="2" t="s">
        <v>14</v>
      </c>
      <c r="AA3" s="2">
        <v>36.299999999999997</v>
      </c>
      <c r="AB3" s="2">
        <v>37.43</v>
      </c>
      <c r="AC3" s="2" t="s">
        <v>14</v>
      </c>
      <c r="AD3" s="2" t="s">
        <v>14</v>
      </c>
      <c r="AE3" s="2" t="s">
        <v>14</v>
      </c>
      <c r="AF3" s="2" t="s">
        <v>14</v>
      </c>
      <c r="AG3" s="2" t="s">
        <v>14</v>
      </c>
    </row>
    <row r="4" spans="1:33" x14ac:dyDescent="0.25">
      <c r="A4" s="3" t="s">
        <v>17</v>
      </c>
      <c r="B4" s="3">
        <v>2094</v>
      </c>
      <c r="C4" s="3">
        <v>19.2</v>
      </c>
      <c r="D4" s="3">
        <v>23.84</v>
      </c>
      <c r="E4" s="3">
        <v>26.75</v>
      </c>
      <c r="F4" s="3">
        <v>19.78</v>
      </c>
      <c r="G4" s="3">
        <v>23.31</v>
      </c>
      <c r="H4" s="3">
        <v>21.53</v>
      </c>
      <c r="I4" s="3">
        <v>20.329999999999998</v>
      </c>
      <c r="J4" s="3">
        <v>26.79</v>
      </c>
      <c r="K4" s="3">
        <v>19.5</v>
      </c>
      <c r="L4" s="3">
        <v>23.75</v>
      </c>
      <c r="M4" s="3">
        <v>24.74</v>
      </c>
      <c r="O4" s="3">
        <v>19.64</v>
      </c>
      <c r="P4" s="3">
        <v>23.86</v>
      </c>
      <c r="Q4" t="s">
        <v>164</v>
      </c>
      <c r="R4" t="s">
        <v>167</v>
      </c>
      <c r="U4" s="3" t="s">
        <v>17</v>
      </c>
      <c r="V4" s="3">
        <v>2094</v>
      </c>
      <c r="W4" s="3">
        <v>19.2</v>
      </c>
      <c r="X4" s="3">
        <v>23.84</v>
      </c>
      <c r="Y4" s="3">
        <v>26.75</v>
      </c>
      <c r="Z4" s="3">
        <v>19.78</v>
      </c>
      <c r="AA4" s="3">
        <v>23.31</v>
      </c>
      <c r="AB4" s="3">
        <v>21.53</v>
      </c>
      <c r="AC4" s="3">
        <v>20.329999999999998</v>
      </c>
      <c r="AD4" s="3">
        <v>26.79</v>
      </c>
      <c r="AE4" s="3">
        <v>19.5</v>
      </c>
      <c r="AF4" s="3">
        <v>23.75</v>
      </c>
      <c r="AG4" s="3">
        <v>24.74</v>
      </c>
    </row>
    <row r="5" spans="1:33" x14ac:dyDescent="0.25">
      <c r="A5" s="3" t="s">
        <v>18</v>
      </c>
      <c r="B5" s="3">
        <v>2903</v>
      </c>
      <c r="C5" s="10">
        <v>22.35</v>
      </c>
      <c r="D5" s="9">
        <v>32.229999999999997</v>
      </c>
      <c r="E5" s="3">
        <v>26.99</v>
      </c>
      <c r="F5" s="3">
        <v>22.02</v>
      </c>
      <c r="G5" s="3">
        <v>24.57</v>
      </c>
      <c r="H5" s="3">
        <v>23.08</v>
      </c>
      <c r="I5" s="3">
        <v>22.63</v>
      </c>
      <c r="J5" s="9">
        <v>32.97</v>
      </c>
      <c r="K5" s="3">
        <v>20.420000000000002</v>
      </c>
      <c r="L5" s="3">
        <v>24.44</v>
      </c>
      <c r="M5" s="3">
        <v>31.44</v>
      </c>
      <c r="O5" s="3">
        <v>20.440000000000001</v>
      </c>
      <c r="P5" s="3">
        <v>24.63</v>
      </c>
      <c r="U5" s="9" t="s">
        <v>18</v>
      </c>
      <c r="V5" s="9">
        <v>2903</v>
      </c>
      <c r="W5" s="10"/>
      <c r="X5" s="9"/>
      <c r="Y5" s="3"/>
      <c r="Z5" s="3"/>
      <c r="AA5" s="3"/>
      <c r="AB5" s="3"/>
      <c r="AC5" s="3"/>
      <c r="AD5" s="9"/>
      <c r="AE5" s="3"/>
      <c r="AF5" s="3"/>
      <c r="AG5" s="3"/>
    </row>
    <row r="6" spans="1:33" x14ac:dyDescent="0.25">
      <c r="A6" s="3" t="s">
        <v>19</v>
      </c>
      <c r="B6" s="3">
        <v>2838</v>
      </c>
      <c r="C6" s="3">
        <v>19.11</v>
      </c>
      <c r="D6" s="3">
        <v>23.25</v>
      </c>
      <c r="E6" s="3">
        <v>26.67</v>
      </c>
      <c r="F6" s="3">
        <v>19.09</v>
      </c>
      <c r="G6" s="3">
        <v>22.78</v>
      </c>
      <c r="H6" s="3">
        <v>19.989999999999998</v>
      </c>
      <c r="I6" s="3">
        <v>20.61</v>
      </c>
      <c r="J6" s="3">
        <v>25.04</v>
      </c>
      <c r="K6" s="3">
        <v>18.84</v>
      </c>
      <c r="L6" s="3">
        <v>24.23</v>
      </c>
      <c r="M6" s="3">
        <v>25.72</v>
      </c>
      <c r="O6" s="3">
        <v>18.68</v>
      </c>
      <c r="P6" s="3">
        <v>24.29</v>
      </c>
      <c r="U6" s="3" t="s">
        <v>19</v>
      </c>
      <c r="V6" s="3">
        <v>2838</v>
      </c>
      <c r="W6" s="3">
        <v>19.11</v>
      </c>
      <c r="X6" s="3">
        <v>23.25</v>
      </c>
      <c r="Y6" s="3">
        <v>26.67</v>
      </c>
      <c r="Z6" s="3">
        <v>19.09</v>
      </c>
      <c r="AA6" s="3">
        <v>22.78</v>
      </c>
      <c r="AB6" s="3">
        <v>19.989999999999998</v>
      </c>
      <c r="AC6" s="3">
        <v>20.61</v>
      </c>
      <c r="AD6" s="3">
        <v>25.04</v>
      </c>
      <c r="AE6" s="3">
        <v>18.84</v>
      </c>
      <c r="AF6" s="3">
        <v>24.23</v>
      </c>
      <c r="AG6" s="3">
        <v>25.72</v>
      </c>
    </row>
    <row r="7" spans="1:33" x14ac:dyDescent="0.25">
      <c r="A7" s="3" t="s">
        <v>20</v>
      </c>
      <c r="B7" s="3">
        <v>4115</v>
      </c>
      <c r="C7" s="3">
        <v>16.350000000000001</v>
      </c>
      <c r="D7" s="3">
        <v>21.7</v>
      </c>
      <c r="E7" s="3">
        <v>21.29</v>
      </c>
      <c r="F7" s="3">
        <v>17.43</v>
      </c>
      <c r="G7" s="3">
        <v>21.07</v>
      </c>
      <c r="H7" s="3">
        <v>18.93</v>
      </c>
      <c r="I7" s="3">
        <v>18.920000000000002</v>
      </c>
      <c r="J7" s="3">
        <v>23.12</v>
      </c>
      <c r="K7" s="3">
        <v>16.95</v>
      </c>
      <c r="L7" s="3">
        <v>21.84</v>
      </c>
      <c r="M7" s="3">
        <v>22.47</v>
      </c>
      <c r="O7" s="3">
        <v>17.04</v>
      </c>
      <c r="P7" s="3">
        <v>21.88</v>
      </c>
      <c r="U7" s="3" t="s">
        <v>20</v>
      </c>
      <c r="V7" s="3">
        <v>4115</v>
      </c>
      <c r="W7" s="3">
        <v>16.350000000000001</v>
      </c>
      <c r="X7" s="3">
        <v>21.7</v>
      </c>
      <c r="Y7" s="3">
        <v>21.29</v>
      </c>
      <c r="Z7" s="3">
        <v>17.43</v>
      </c>
      <c r="AA7" s="3">
        <v>21.07</v>
      </c>
      <c r="AB7" s="3">
        <v>18.93</v>
      </c>
      <c r="AC7" s="3">
        <v>18.920000000000002</v>
      </c>
      <c r="AD7" s="3">
        <v>23.12</v>
      </c>
      <c r="AE7" s="3">
        <v>16.95</v>
      </c>
      <c r="AF7" s="3">
        <v>21.84</v>
      </c>
      <c r="AG7" s="3">
        <v>22.47</v>
      </c>
    </row>
    <row r="8" spans="1:33" x14ac:dyDescent="0.25">
      <c r="A8" s="3" t="s">
        <v>21</v>
      </c>
      <c r="B8" s="3">
        <v>4195</v>
      </c>
      <c r="C8" s="3">
        <v>22.1</v>
      </c>
      <c r="D8" s="9">
        <v>29.72</v>
      </c>
      <c r="E8" s="9">
        <v>31.49</v>
      </c>
      <c r="F8" s="3">
        <v>21.01</v>
      </c>
      <c r="G8" s="3">
        <v>25.33</v>
      </c>
      <c r="H8" s="3">
        <v>24.52</v>
      </c>
      <c r="I8" s="3">
        <v>20.100000000000001</v>
      </c>
      <c r="J8" s="3">
        <v>29.09</v>
      </c>
      <c r="K8" s="3">
        <v>20.75</v>
      </c>
      <c r="L8" s="3">
        <v>28.74</v>
      </c>
      <c r="M8" s="9">
        <v>36.04</v>
      </c>
      <c r="O8" s="3">
        <v>19.850000000000001</v>
      </c>
      <c r="P8" s="10">
        <v>28.62</v>
      </c>
      <c r="U8" s="9" t="s">
        <v>21</v>
      </c>
      <c r="V8" s="9">
        <v>4195</v>
      </c>
      <c r="W8" s="3"/>
      <c r="X8" s="9"/>
      <c r="Y8" s="9"/>
      <c r="Z8" s="3"/>
      <c r="AA8" s="3"/>
      <c r="AB8" s="3"/>
      <c r="AC8" s="3"/>
      <c r="AD8" s="3"/>
      <c r="AE8" s="3"/>
      <c r="AF8" s="3"/>
      <c r="AG8" s="9"/>
    </row>
    <row r="9" spans="1:33" x14ac:dyDescent="0.25">
      <c r="A9" s="3" t="s">
        <v>22</v>
      </c>
      <c r="B9" s="3">
        <v>4221</v>
      </c>
      <c r="C9" s="3">
        <v>20.09</v>
      </c>
      <c r="D9" s="3">
        <v>25.24</v>
      </c>
      <c r="E9" s="3">
        <v>25.82</v>
      </c>
      <c r="F9" s="3">
        <v>18.97</v>
      </c>
      <c r="G9" s="3">
        <v>23.28</v>
      </c>
      <c r="H9" s="3">
        <v>21.14</v>
      </c>
      <c r="I9" s="3">
        <v>21.23</v>
      </c>
      <c r="J9" s="3">
        <v>28.56</v>
      </c>
      <c r="K9" s="3">
        <v>19.940000000000001</v>
      </c>
      <c r="L9" s="3">
        <v>24.33</v>
      </c>
      <c r="M9" s="3">
        <v>25.83</v>
      </c>
      <c r="O9" s="3">
        <v>19.77</v>
      </c>
      <c r="P9" s="3">
        <v>24.47</v>
      </c>
      <c r="U9" s="3" t="s">
        <v>22</v>
      </c>
      <c r="V9" s="3">
        <v>4221</v>
      </c>
      <c r="W9" s="3">
        <v>20.09</v>
      </c>
      <c r="X9" s="3">
        <v>25.24</v>
      </c>
      <c r="Y9" s="3">
        <v>25.82</v>
      </c>
      <c r="Z9" s="3">
        <v>18.97</v>
      </c>
      <c r="AA9" s="3">
        <v>23.28</v>
      </c>
      <c r="AB9" s="3">
        <v>21.14</v>
      </c>
      <c r="AC9" s="3">
        <v>21.23</v>
      </c>
      <c r="AD9" s="3">
        <v>28.56</v>
      </c>
      <c r="AE9" s="3">
        <v>19.940000000000001</v>
      </c>
      <c r="AF9" s="3">
        <v>24.33</v>
      </c>
      <c r="AG9" s="3">
        <v>25.83</v>
      </c>
    </row>
    <row r="10" spans="1:33" x14ac:dyDescent="0.25">
      <c r="A10" s="3" t="s">
        <v>23</v>
      </c>
      <c r="B10" s="3">
        <v>4223</v>
      </c>
      <c r="C10" s="3">
        <v>22</v>
      </c>
      <c r="D10" s="9">
        <v>35.33</v>
      </c>
      <c r="E10" s="3">
        <v>29.55</v>
      </c>
      <c r="F10" s="3">
        <v>22.24</v>
      </c>
      <c r="G10" s="3">
        <v>25.78</v>
      </c>
      <c r="H10" s="3">
        <v>25.88</v>
      </c>
      <c r="I10" s="3">
        <v>22.57</v>
      </c>
      <c r="J10" s="3">
        <v>21.45</v>
      </c>
      <c r="K10" s="3">
        <v>18.34</v>
      </c>
      <c r="L10" s="3">
        <v>28.75</v>
      </c>
      <c r="M10" s="9">
        <v>38.619999999999997</v>
      </c>
      <c r="O10" s="3">
        <v>19.149999999999999</v>
      </c>
      <c r="P10" s="3">
        <v>29</v>
      </c>
      <c r="U10" s="9" t="s">
        <v>23</v>
      </c>
      <c r="V10" s="9">
        <v>4223</v>
      </c>
      <c r="W10" s="3"/>
      <c r="X10" s="9"/>
      <c r="Y10" s="3"/>
      <c r="Z10" s="3"/>
      <c r="AA10" s="3"/>
      <c r="AB10" s="3"/>
      <c r="AC10" s="3"/>
      <c r="AD10" s="3"/>
      <c r="AE10" s="3"/>
      <c r="AF10" s="3"/>
      <c r="AG10" s="9"/>
    </row>
    <row r="11" spans="1:33" x14ac:dyDescent="0.25">
      <c r="A11" s="3" t="s">
        <v>24</v>
      </c>
      <c r="B11" s="3">
        <v>4225</v>
      </c>
      <c r="C11" s="3">
        <v>18.940000000000001</v>
      </c>
      <c r="D11" s="3">
        <v>24.21</v>
      </c>
      <c r="E11" s="3">
        <v>25.93</v>
      </c>
      <c r="F11" s="3">
        <v>19.53</v>
      </c>
      <c r="G11" s="3">
        <v>22.55</v>
      </c>
      <c r="H11" s="3">
        <v>22.05</v>
      </c>
      <c r="I11" s="3">
        <v>18.98</v>
      </c>
      <c r="J11" s="3">
        <v>25.69</v>
      </c>
      <c r="K11" s="3">
        <v>19.170000000000002</v>
      </c>
      <c r="L11" s="3">
        <v>24.93</v>
      </c>
      <c r="M11" s="3">
        <v>25.61</v>
      </c>
      <c r="O11" s="3">
        <v>18.96</v>
      </c>
      <c r="P11" s="3">
        <v>24.79</v>
      </c>
      <c r="U11" s="3" t="s">
        <v>24</v>
      </c>
      <c r="V11" s="3">
        <v>4225</v>
      </c>
      <c r="W11" s="3">
        <v>18.940000000000001</v>
      </c>
      <c r="X11" s="3">
        <v>24.21</v>
      </c>
      <c r="Y11" s="3">
        <v>25.93</v>
      </c>
      <c r="Z11" s="3">
        <v>19.53</v>
      </c>
      <c r="AA11" s="3">
        <v>22.55</v>
      </c>
      <c r="AB11" s="3">
        <v>22.05</v>
      </c>
      <c r="AC11" s="3">
        <v>18.98</v>
      </c>
      <c r="AD11" s="3">
        <v>25.69</v>
      </c>
      <c r="AE11" s="3">
        <v>19.170000000000002</v>
      </c>
      <c r="AF11" s="3">
        <v>24.93</v>
      </c>
      <c r="AG11" s="3">
        <v>25.61</v>
      </c>
    </row>
    <row r="12" spans="1:33" x14ac:dyDescent="0.25">
      <c r="A12" s="3" t="s">
        <v>25</v>
      </c>
      <c r="B12" s="3">
        <v>4290</v>
      </c>
      <c r="C12" s="3">
        <v>21.93</v>
      </c>
      <c r="D12" s="3">
        <v>25.7</v>
      </c>
      <c r="E12" s="3">
        <v>27.04</v>
      </c>
      <c r="F12" s="3">
        <v>20.29</v>
      </c>
      <c r="G12" s="3">
        <v>25</v>
      </c>
      <c r="H12" s="3">
        <v>20.41</v>
      </c>
      <c r="I12" s="3">
        <v>19.41</v>
      </c>
      <c r="J12" s="3">
        <v>23.9</v>
      </c>
      <c r="K12" s="3">
        <v>19.12</v>
      </c>
      <c r="L12" s="3">
        <v>27.79</v>
      </c>
      <c r="M12" s="3">
        <v>27.81</v>
      </c>
      <c r="O12" s="3">
        <v>18.75</v>
      </c>
      <c r="P12" s="3">
        <v>27.21</v>
      </c>
      <c r="U12" s="3" t="s">
        <v>25</v>
      </c>
      <c r="V12" s="3">
        <v>4290</v>
      </c>
      <c r="W12" s="3">
        <v>21.93</v>
      </c>
      <c r="X12" s="3">
        <v>25.7</v>
      </c>
      <c r="Y12" s="3">
        <v>27.04</v>
      </c>
      <c r="Z12" s="3">
        <v>20.29</v>
      </c>
      <c r="AA12" s="3">
        <v>25</v>
      </c>
      <c r="AB12" s="3">
        <v>20.41</v>
      </c>
      <c r="AC12" s="3">
        <v>19.41</v>
      </c>
      <c r="AD12" s="3">
        <v>23.9</v>
      </c>
      <c r="AE12" s="3">
        <v>19.12</v>
      </c>
      <c r="AF12" s="3">
        <v>27.79</v>
      </c>
      <c r="AG12" s="3">
        <v>27.81</v>
      </c>
    </row>
    <row r="13" spans="1:33" x14ac:dyDescent="0.25">
      <c r="A13" s="9" t="s">
        <v>26</v>
      </c>
      <c r="B13" s="9">
        <v>4382</v>
      </c>
      <c r="C13" s="9" t="s">
        <v>14</v>
      </c>
      <c r="D13" s="9" t="s">
        <v>14</v>
      </c>
      <c r="E13" s="9" t="s">
        <v>158</v>
      </c>
      <c r="F13" s="9">
        <v>33</v>
      </c>
      <c r="G13" s="9">
        <v>35.270000000000003</v>
      </c>
      <c r="H13" s="9">
        <v>36.909999999999997</v>
      </c>
      <c r="I13" s="9" t="s">
        <v>14</v>
      </c>
      <c r="J13" s="9" t="s">
        <v>14</v>
      </c>
      <c r="K13" s="9" t="s">
        <v>14</v>
      </c>
      <c r="L13" s="9" t="s">
        <v>14</v>
      </c>
      <c r="M13" s="9" t="s">
        <v>14</v>
      </c>
      <c r="O13" s="9" t="s">
        <v>14</v>
      </c>
      <c r="P13" s="9" t="s">
        <v>14</v>
      </c>
      <c r="U13" s="9" t="s">
        <v>26</v>
      </c>
      <c r="V13" s="9">
        <v>4382</v>
      </c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spans="1:33" x14ac:dyDescent="0.25">
      <c r="A14" s="9" t="s">
        <v>27</v>
      </c>
      <c r="B14" s="9">
        <v>4485</v>
      </c>
      <c r="C14" s="9">
        <v>21.04</v>
      </c>
      <c r="D14" s="9">
        <v>34.26</v>
      </c>
      <c r="E14" s="9">
        <v>33.26</v>
      </c>
      <c r="F14" s="9">
        <v>22.71</v>
      </c>
      <c r="G14" s="9">
        <v>28.21</v>
      </c>
      <c r="H14" s="9">
        <v>26.74</v>
      </c>
      <c r="I14" s="9">
        <v>23.37</v>
      </c>
      <c r="J14" s="9">
        <v>36</v>
      </c>
      <c r="K14" s="9">
        <v>21.3</v>
      </c>
      <c r="L14" s="9">
        <v>29.08</v>
      </c>
      <c r="M14" s="9">
        <v>34.049999999999997</v>
      </c>
      <c r="O14" s="9">
        <v>21.88</v>
      </c>
      <c r="P14" s="9">
        <v>29.46</v>
      </c>
      <c r="U14" s="9" t="s">
        <v>27</v>
      </c>
      <c r="V14" s="9">
        <v>4485</v>
      </c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1:33" x14ac:dyDescent="0.25">
      <c r="A15" s="9" t="s">
        <v>28</v>
      </c>
      <c r="B15" s="9">
        <v>4554</v>
      </c>
      <c r="C15" s="9">
        <v>26.01</v>
      </c>
      <c r="D15" s="9">
        <v>36.14</v>
      </c>
      <c r="E15" s="9" t="s">
        <v>158</v>
      </c>
      <c r="F15" s="9">
        <v>30.36</v>
      </c>
      <c r="G15" s="9">
        <v>26</v>
      </c>
      <c r="H15" s="9">
        <v>31.42</v>
      </c>
      <c r="I15" s="9" t="s">
        <v>14</v>
      </c>
      <c r="J15" s="9" t="s">
        <v>14</v>
      </c>
      <c r="K15" s="9" t="s">
        <v>14</v>
      </c>
      <c r="L15" s="9" t="s">
        <v>14</v>
      </c>
      <c r="M15" s="9" t="s">
        <v>14</v>
      </c>
      <c r="O15" s="9">
        <v>35.85</v>
      </c>
      <c r="P15" s="9" t="s">
        <v>14</v>
      </c>
      <c r="U15" s="9" t="s">
        <v>28</v>
      </c>
      <c r="V15" s="9">
        <v>4554</v>
      </c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3" x14ac:dyDescent="0.25">
      <c r="A16" s="3" t="s">
        <v>29</v>
      </c>
      <c r="B16" s="3">
        <v>4765</v>
      </c>
      <c r="C16" s="3">
        <v>19.920000000000002</v>
      </c>
      <c r="D16" s="3">
        <v>23.84</v>
      </c>
      <c r="E16" s="3">
        <v>23.97</v>
      </c>
      <c r="F16" s="3">
        <v>19.739999999999998</v>
      </c>
      <c r="G16" s="3">
        <v>25.54</v>
      </c>
      <c r="H16" s="3">
        <v>23.02</v>
      </c>
      <c r="I16" s="3">
        <v>20.55</v>
      </c>
      <c r="J16" s="3">
        <v>28.46</v>
      </c>
      <c r="K16" s="3">
        <v>18.29</v>
      </c>
      <c r="L16" s="3">
        <v>25.43</v>
      </c>
      <c r="M16" s="3">
        <v>24.08</v>
      </c>
      <c r="O16" s="3">
        <v>18.350000000000001</v>
      </c>
      <c r="P16" s="3">
        <v>25.4</v>
      </c>
      <c r="U16" s="3" t="s">
        <v>29</v>
      </c>
      <c r="V16" s="3">
        <v>4765</v>
      </c>
      <c r="W16" s="3">
        <v>19.920000000000002</v>
      </c>
      <c r="X16" s="3">
        <v>23.84</v>
      </c>
      <c r="Y16" s="3">
        <v>23.97</v>
      </c>
      <c r="Z16" s="3">
        <v>19.739999999999998</v>
      </c>
      <c r="AA16" s="3">
        <v>25.54</v>
      </c>
      <c r="AB16" s="3">
        <v>23.02</v>
      </c>
      <c r="AC16" s="3">
        <v>20.55</v>
      </c>
      <c r="AD16" s="3">
        <v>28.46</v>
      </c>
      <c r="AE16" s="3">
        <v>18.29</v>
      </c>
      <c r="AF16" s="3">
        <v>25.43</v>
      </c>
      <c r="AG16" s="3">
        <v>24.08</v>
      </c>
    </row>
    <row r="17" spans="1:33" x14ac:dyDescent="0.25">
      <c r="A17" s="3" t="s">
        <v>30</v>
      </c>
      <c r="B17" s="3">
        <v>4803</v>
      </c>
      <c r="C17" s="3">
        <v>17.899999999999999</v>
      </c>
      <c r="D17" s="3">
        <v>23.12</v>
      </c>
      <c r="E17" s="3">
        <v>24.42</v>
      </c>
      <c r="F17" s="3">
        <v>18.77</v>
      </c>
      <c r="G17" s="3">
        <v>23.29</v>
      </c>
      <c r="H17" s="3">
        <v>20.23</v>
      </c>
      <c r="I17" s="3">
        <v>19.72</v>
      </c>
      <c r="J17" s="3">
        <v>25.34</v>
      </c>
      <c r="K17" s="3">
        <v>18.43</v>
      </c>
      <c r="L17" s="3">
        <v>23.61</v>
      </c>
      <c r="M17" s="3">
        <v>24.1</v>
      </c>
      <c r="O17" s="3">
        <v>18.559999999999999</v>
      </c>
      <c r="P17" s="3">
        <v>23.71</v>
      </c>
      <c r="U17" s="3" t="s">
        <v>30</v>
      </c>
      <c r="V17" s="3">
        <v>4803</v>
      </c>
      <c r="W17" s="3">
        <v>17.899999999999999</v>
      </c>
      <c r="X17" s="3">
        <v>23.12</v>
      </c>
      <c r="Y17" s="3">
        <v>24.42</v>
      </c>
      <c r="Z17" s="3">
        <v>18.77</v>
      </c>
      <c r="AA17" s="3">
        <v>23.29</v>
      </c>
      <c r="AB17" s="3">
        <v>20.23</v>
      </c>
      <c r="AC17" s="3">
        <v>19.72</v>
      </c>
      <c r="AD17" s="3">
        <v>25.34</v>
      </c>
      <c r="AE17" s="3">
        <v>18.43</v>
      </c>
      <c r="AF17" s="3">
        <v>23.61</v>
      </c>
      <c r="AG17" s="3">
        <v>24.1</v>
      </c>
    </row>
    <row r="18" spans="1:33" x14ac:dyDescent="0.25">
      <c r="A18" s="3" t="s">
        <v>31</v>
      </c>
      <c r="B18" s="3">
        <v>4814</v>
      </c>
      <c r="C18" s="3">
        <v>17.88</v>
      </c>
      <c r="D18" s="3">
        <v>22.54</v>
      </c>
      <c r="E18" s="3">
        <v>24.96</v>
      </c>
      <c r="F18" s="3">
        <v>18.440000000000001</v>
      </c>
      <c r="G18" s="3">
        <v>21.42</v>
      </c>
      <c r="H18" s="3">
        <v>20.399999999999999</v>
      </c>
      <c r="I18" s="3">
        <v>19.579999999999998</v>
      </c>
      <c r="J18" s="3">
        <v>23.63</v>
      </c>
      <c r="K18" s="3">
        <v>17.7</v>
      </c>
      <c r="L18" s="3">
        <v>24.69</v>
      </c>
      <c r="M18" s="3">
        <v>24.62</v>
      </c>
      <c r="O18" s="3">
        <v>18</v>
      </c>
      <c r="P18" s="3">
        <v>24.58</v>
      </c>
      <c r="U18" s="3" t="s">
        <v>31</v>
      </c>
      <c r="V18" s="3">
        <v>4814</v>
      </c>
      <c r="W18" s="3">
        <v>17.88</v>
      </c>
      <c r="X18" s="3">
        <v>22.54</v>
      </c>
      <c r="Y18" s="3">
        <v>24.96</v>
      </c>
      <c r="Z18" s="3">
        <v>18.440000000000001</v>
      </c>
      <c r="AA18" s="3">
        <v>21.42</v>
      </c>
      <c r="AB18" s="3">
        <v>20.399999999999999</v>
      </c>
      <c r="AC18" s="3">
        <v>19.579999999999998</v>
      </c>
      <c r="AD18" s="3">
        <v>23.63</v>
      </c>
      <c r="AE18" s="3">
        <v>17.7</v>
      </c>
      <c r="AF18" s="3">
        <v>24.69</v>
      </c>
      <c r="AG18" s="3">
        <v>24.62</v>
      </c>
    </row>
    <row r="19" spans="1:33" x14ac:dyDescent="0.25">
      <c r="A19" s="3" t="s">
        <v>32</v>
      </c>
      <c r="B19" s="3" t="s">
        <v>33</v>
      </c>
      <c r="C19" s="3">
        <v>19.649999999999999</v>
      </c>
      <c r="D19" s="3">
        <v>25.28</v>
      </c>
      <c r="E19" s="3">
        <v>28.24</v>
      </c>
      <c r="F19" s="3">
        <v>19.77</v>
      </c>
      <c r="G19" s="3">
        <v>23.91</v>
      </c>
      <c r="H19" s="3">
        <v>20.62</v>
      </c>
      <c r="I19" s="3">
        <v>20.170000000000002</v>
      </c>
      <c r="J19" s="3">
        <v>27.63</v>
      </c>
      <c r="K19" s="3">
        <v>18.920000000000002</v>
      </c>
      <c r="L19" s="3">
        <v>24.94</v>
      </c>
      <c r="M19" s="3">
        <v>28.98</v>
      </c>
      <c r="O19" s="3">
        <v>19</v>
      </c>
      <c r="P19" s="3">
        <v>24.88</v>
      </c>
      <c r="U19" s="3" t="s">
        <v>32</v>
      </c>
      <c r="V19" s="3" t="s">
        <v>33</v>
      </c>
      <c r="W19" s="3">
        <v>19.649999999999999</v>
      </c>
      <c r="X19" s="3">
        <v>25.28</v>
      </c>
      <c r="Y19" s="3">
        <v>28.24</v>
      </c>
      <c r="Z19" s="3">
        <v>19.77</v>
      </c>
      <c r="AA19" s="3">
        <v>23.91</v>
      </c>
      <c r="AB19" s="3">
        <v>20.62</v>
      </c>
      <c r="AC19" s="3">
        <v>20.170000000000002</v>
      </c>
      <c r="AD19" s="3">
        <v>27.63</v>
      </c>
      <c r="AE19" s="3">
        <v>18.920000000000002</v>
      </c>
      <c r="AF19" s="3">
        <v>24.94</v>
      </c>
      <c r="AG19" s="3">
        <v>28.98</v>
      </c>
    </row>
    <row r="20" spans="1:33" x14ac:dyDescent="0.25">
      <c r="A20" s="3" t="s">
        <v>34</v>
      </c>
      <c r="B20" s="3" t="s">
        <v>35</v>
      </c>
      <c r="C20" s="3">
        <v>19.75</v>
      </c>
      <c r="D20" s="3">
        <v>25.6</v>
      </c>
      <c r="E20" s="3">
        <v>26.14</v>
      </c>
      <c r="F20" s="3">
        <v>19.93</v>
      </c>
      <c r="G20" s="3">
        <v>23.61</v>
      </c>
      <c r="H20" s="3">
        <v>21.37</v>
      </c>
      <c r="I20" s="3">
        <v>19.73</v>
      </c>
      <c r="J20" s="3">
        <v>26.04</v>
      </c>
      <c r="K20" s="3">
        <v>18.91</v>
      </c>
      <c r="L20" s="3">
        <v>25.69</v>
      </c>
      <c r="M20" s="3">
        <v>29.49</v>
      </c>
      <c r="O20" s="3">
        <v>19.07</v>
      </c>
      <c r="P20" s="3">
        <v>25.71</v>
      </c>
      <c r="U20" s="3" t="s">
        <v>34</v>
      </c>
      <c r="V20" s="3" t="s">
        <v>35</v>
      </c>
      <c r="W20" s="3">
        <v>19.75</v>
      </c>
      <c r="X20" s="3">
        <v>25.6</v>
      </c>
      <c r="Y20" s="3">
        <v>26.14</v>
      </c>
      <c r="Z20" s="3">
        <v>19.93</v>
      </c>
      <c r="AA20" s="3">
        <v>23.61</v>
      </c>
      <c r="AB20" s="3">
        <v>21.37</v>
      </c>
      <c r="AC20" s="3">
        <v>19.73</v>
      </c>
      <c r="AD20" s="3">
        <v>26.04</v>
      </c>
      <c r="AE20" s="3">
        <v>18.91</v>
      </c>
      <c r="AF20" s="3">
        <v>25.69</v>
      </c>
      <c r="AG20" s="3">
        <v>29.49</v>
      </c>
    </row>
    <row r="21" spans="1:33" x14ac:dyDescent="0.25">
      <c r="A21" s="3" t="s">
        <v>36</v>
      </c>
      <c r="B21" s="3" t="s">
        <v>37</v>
      </c>
      <c r="C21" s="3">
        <v>16.88</v>
      </c>
      <c r="D21" s="3">
        <v>21.65</v>
      </c>
      <c r="E21" s="3">
        <v>25.12</v>
      </c>
      <c r="F21" s="3">
        <v>17.61</v>
      </c>
      <c r="G21" s="3">
        <v>21.39</v>
      </c>
      <c r="H21" s="3">
        <v>20.059999999999999</v>
      </c>
      <c r="I21" s="3">
        <v>19.100000000000001</v>
      </c>
      <c r="J21" s="3">
        <v>22.2</v>
      </c>
      <c r="K21" s="3">
        <v>16.829999999999998</v>
      </c>
      <c r="L21" s="3">
        <v>22.94</v>
      </c>
      <c r="M21" s="3">
        <v>24.7</v>
      </c>
      <c r="O21" s="3">
        <v>16.899999999999999</v>
      </c>
      <c r="P21" s="3">
        <v>23.16</v>
      </c>
      <c r="U21" s="3" t="s">
        <v>36</v>
      </c>
      <c r="V21" s="3" t="s">
        <v>37</v>
      </c>
      <c r="W21" s="3">
        <v>16.88</v>
      </c>
      <c r="X21" s="3">
        <v>21.65</v>
      </c>
      <c r="Y21" s="3">
        <v>25.12</v>
      </c>
      <c r="Z21" s="3">
        <v>17.61</v>
      </c>
      <c r="AA21" s="3">
        <v>21.39</v>
      </c>
      <c r="AB21" s="3">
        <v>20.059999999999999</v>
      </c>
      <c r="AC21" s="3">
        <v>19.100000000000001</v>
      </c>
      <c r="AD21" s="3">
        <v>22.2</v>
      </c>
      <c r="AE21" s="3">
        <v>16.829999999999998</v>
      </c>
      <c r="AF21" s="3">
        <v>22.94</v>
      </c>
      <c r="AG21" s="3">
        <v>24.7</v>
      </c>
    </row>
    <row r="22" spans="1:33" x14ac:dyDescent="0.25">
      <c r="A22" s="3" t="s">
        <v>38</v>
      </c>
      <c r="B22" s="3" t="s">
        <v>39</v>
      </c>
      <c r="C22" s="3">
        <v>17.239999999999998</v>
      </c>
      <c r="D22" s="3">
        <v>21.94</v>
      </c>
      <c r="E22" s="3">
        <v>25.69</v>
      </c>
      <c r="F22" s="3">
        <v>17.489999999999998</v>
      </c>
      <c r="G22" s="3">
        <v>21.38</v>
      </c>
      <c r="H22" s="3">
        <v>20.11</v>
      </c>
      <c r="I22" s="3">
        <v>19.21</v>
      </c>
      <c r="J22" s="3">
        <v>24.88</v>
      </c>
      <c r="K22" s="3">
        <v>17.559999999999999</v>
      </c>
      <c r="L22" s="3">
        <v>23.08</v>
      </c>
      <c r="M22" s="3">
        <v>25.34</v>
      </c>
      <c r="O22" s="3">
        <v>17.62</v>
      </c>
      <c r="P22" s="3">
        <v>23.12</v>
      </c>
      <c r="U22" s="3" t="s">
        <v>38</v>
      </c>
      <c r="V22" s="3" t="s">
        <v>39</v>
      </c>
      <c r="W22" s="3">
        <v>17.239999999999998</v>
      </c>
      <c r="X22" s="3">
        <v>21.94</v>
      </c>
      <c r="Y22" s="3">
        <v>25.69</v>
      </c>
      <c r="Z22" s="3">
        <v>17.489999999999998</v>
      </c>
      <c r="AA22" s="3">
        <v>21.38</v>
      </c>
      <c r="AB22" s="3">
        <v>20.11</v>
      </c>
      <c r="AC22" s="3">
        <v>19.21</v>
      </c>
      <c r="AD22" s="3">
        <v>24.88</v>
      </c>
      <c r="AE22" s="3">
        <v>17.559999999999999</v>
      </c>
      <c r="AF22" s="3">
        <v>23.08</v>
      </c>
      <c r="AG22" s="3">
        <v>25.34</v>
      </c>
    </row>
    <row r="23" spans="1:33" x14ac:dyDescent="0.25">
      <c r="A23" s="16" t="s">
        <v>40</v>
      </c>
      <c r="B23" s="16" t="s">
        <v>41</v>
      </c>
      <c r="C23" s="16">
        <v>19.829999999999998</v>
      </c>
      <c r="D23" s="16">
        <v>24.9</v>
      </c>
      <c r="E23" s="16">
        <v>29.25</v>
      </c>
      <c r="F23" s="16">
        <v>18.989999999999998</v>
      </c>
      <c r="G23" s="16">
        <v>24.18</v>
      </c>
      <c r="H23" s="16">
        <v>23.02</v>
      </c>
      <c r="I23" s="16">
        <v>19.87</v>
      </c>
      <c r="J23" s="16">
        <v>28.11</v>
      </c>
      <c r="K23" s="4">
        <v>19.14</v>
      </c>
      <c r="L23" s="4">
        <v>27.08</v>
      </c>
      <c r="M23" s="4">
        <v>30.26</v>
      </c>
      <c r="O23" s="16">
        <v>19.18</v>
      </c>
      <c r="P23" s="16">
        <v>26.73</v>
      </c>
      <c r="Q23" t="s">
        <v>164</v>
      </c>
      <c r="R23" t="s">
        <v>165</v>
      </c>
      <c r="U23" s="16" t="s">
        <v>40</v>
      </c>
      <c r="V23" s="16" t="s">
        <v>41</v>
      </c>
      <c r="W23" s="16">
        <v>19.829999999999998</v>
      </c>
      <c r="X23" s="16">
        <v>24.9</v>
      </c>
      <c r="Y23" s="16">
        <v>29.25</v>
      </c>
      <c r="Z23" s="16">
        <v>18.989999999999998</v>
      </c>
      <c r="AA23" s="16">
        <v>24.18</v>
      </c>
      <c r="AB23" s="16">
        <v>23.02</v>
      </c>
      <c r="AC23" s="16">
        <v>19.87</v>
      </c>
      <c r="AD23" s="16">
        <v>28.11</v>
      </c>
      <c r="AE23" s="4">
        <v>19.14</v>
      </c>
      <c r="AF23" s="4">
        <v>27.08</v>
      </c>
      <c r="AG23" s="4">
        <v>30.26</v>
      </c>
    </row>
    <row r="24" spans="1:33" x14ac:dyDescent="0.25">
      <c r="A24" s="4" t="s">
        <v>42</v>
      </c>
      <c r="B24" s="4" t="s">
        <v>43</v>
      </c>
      <c r="C24" s="4">
        <v>22.06</v>
      </c>
      <c r="D24" s="4">
        <v>27.09</v>
      </c>
      <c r="E24" s="14">
        <v>31.87</v>
      </c>
      <c r="F24" s="4">
        <v>19.260000000000002</v>
      </c>
      <c r="G24" s="14">
        <v>29.71</v>
      </c>
      <c r="H24" s="4">
        <v>23.66</v>
      </c>
      <c r="I24" s="4">
        <v>19.95</v>
      </c>
      <c r="J24" s="4">
        <v>29.05</v>
      </c>
      <c r="K24" s="4">
        <v>19.84</v>
      </c>
      <c r="L24" s="4">
        <v>28.38</v>
      </c>
      <c r="M24" s="4">
        <v>31.31</v>
      </c>
      <c r="O24" s="4">
        <v>20.04</v>
      </c>
      <c r="P24" s="4">
        <v>28.31</v>
      </c>
      <c r="U24" s="14" t="s">
        <v>42</v>
      </c>
      <c r="V24" s="14" t="s">
        <v>43</v>
      </c>
      <c r="W24" s="4"/>
      <c r="X24" s="4"/>
      <c r="Y24" s="14"/>
      <c r="Z24" s="4"/>
      <c r="AA24" s="14"/>
      <c r="AB24" s="4"/>
      <c r="AC24" s="4"/>
      <c r="AD24" s="4"/>
      <c r="AE24" s="4"/>
      <c r="AF24" s="4"/>
      <c r="AG24" s="4"/>
    </row>
    <row r="25" spans="1:33" x14ac:dyDescent="0.25">
      <c r="A25" s="4" t="s">
        <v>44</v>
      </c>
      <c r="B25" s="4" t="s">
        <v>45</v>
      </c>
      <c r="C25" s="4">
        <v>20.96</v>
      </c>
      <c r="D25" s="4">
        <v>26.15</v>
      </c>
      <c r="E25" s="4">
        <v>25.74</v>
      </c>
      <c r="F25" s="4">
        <v>19.04</v>
      </c>
      <c r="G25" s="4">
        <v>22.98</v>
      </c>
      <c r="H25" s="4">
        <v>21.35</v>
      </c>
      <c r="I25" s="4">
        <v>19.77</v>
      </c>
      <c r="J25" s="4">
        <v>26.53</v>
      </c>
      <c r="K25" s="4">
        <v>19.559999999999999</v>
      </c>
      <c r="L25" s="4">
        <v>26.08</v>
      </c>
      <c r="M25" s="4">
        <v>28.68</v>
      </c>
      <c r="O25" s="4">
        <v>19.79</v>
      </c>
      <c r="P25" s="4">
        <v>25.91</v>
      </c>
      <c r="U25" s="4" t="s">
        <v>44</v>
      </c>
      <c r="V25" s="4" t="s">
        <v>45</v>
      </c>
      <c r="W25" s="4">
        <v>20.96</v>
      </c>
      <c r="X25" s="4">
        <v>26.15</v>
      </c>
      <c r="Y25" s="4">
        <v>25.74</v>
      </c>
      <c r="Z25" s="4">
        <v>19.04</v>
      </c>
      <c r="AA25" s="4">
        <v>22.98</v>
      </c>
      <c r="AB25" s="4">
        <v>21.35</v>
      </c>
      <c r="AC25" s="4">
        <v>19.77</v>
      </c>
      <c r="AD25" s="4">
        <v>26.53</v>
      </c>
      <c r="AE25" s="4">
        <v>19.559999999999999</v>
      </c>
      <c r="AF25" s="4">
        <v>26.08</v>
      </c>
      <c r="AG25" s="4">
        <v>28.68</v>
      </c>
    </row>
    <row r="26" spans="1:33" x14ac:dyDescent="0.25">
      <c r="A26" s="4" t="s">
        <v>46</v>
      </c>
      <c r="B26" s="4" t="s">
        <v>47</v>
      </c>
      <c r="C26" s="4">
        <v>22.07</v>
      </c>
      <c r="D26" s="14">
        <v>29.86</v>
      </c>
      <c r="E26" s="14">
        <v>31.04</v>
      </c>
      <c r="F26" s="4">
        <v>20.93</v>
      </c>
      <c r="G26" s="4">
        <v>27.85</v>
      </c>
      <c r="H26" s="4">
        <v>23.65</v>
      </c>
      <c r="I26" s="4">
        <v>21.88</v>
      </c>
      <c r="J26" s="4">
        <v>28.36</v>
      </c>
      <c r="K26" s="4">
        <v>20.82</v>
      </c>
      <c r="L26" s="4">
        <v>28.25</v>
      </c>
      <c r="M26" s="4">
        <v>29.59</v>
      </c>
      <c r="O26" s="4">
        <v>21.7</v>
      </c>
      <c r="P26" s="4">
        <v>28.5</v>
      </c>
      <c r="U26" s="14" t="s">
        <v>46</v>
      </c>
      <c r="V26" s="14" t="s">
        <v>47</v>
      </c>
      <c r="W26" s="4"/>
      <c r="X26" s="14"/>
      <c r="Y26" s="14"/>
      <c r="Z26" s="4"/>
      <c r="AA26" s="4"/>
      <c r="AB26" s="4"/>
      <c r="AC26" s="4"/>
      <c r="AD26" s="4"/>
      <c r="AE26" s="4"/>
      <c r="AF26" s="4"/>
      <c r="AG26" s="4"/>
    </row>
    <row r="27" spans="1:33" x14ac:dyDescent="0.25">
      <c r="A27" s="4" t="s">
        <v>48</v>
      </c>
      <c r="B27" s="4" t="s">
        <v>49</v>
      </c>
      <c r="C27" s="4">
        <v>19.98</v>
      </c>
      <c r="D27" s="14">
        <v>28.08</v>
      </c>
      <c r="E27" s="14">
        <v>30.88</v>
      </c>
      <c r="F27" s="4">
        <v>18.5</v>
      </c>
      <c r="G27" s="4">
        <v>23.37</v>
      </c>
      <c r="H27" s="4">
        <v>22.46</v>
      </c>
      <c r="I27" s="4">
        <v>19.96</v>
      </c>
      <c r="J27" s="14">
        <v>30.07</v>
      </c>
      <c r="K27" s="4">
        <v>18.55</v>
      </c>
      <c r="L27" s="4">
        <v>24.5</v>
      </c>
      <c r="M27" s="4">
        <v>25.96</v>
      </c>
      <c r="O27" s="4">
        <v>18.899999999999999</v>
      </c>
      <c r="P27" s="4">
        <v>24.52</v>
      </c>
      <c r="U27" s="4" t="s">
        <v>48</v>
      </c>
      <c r="V27" s="4" t="s">
        <v>49</v>
      </c>
      <c r="W27" s="4">
        <v>19.98</v>
      </c>
      <c r="X27" s="14">
        <v>28.08</v>
      </c>
      <c r="Y27" s="14">
        <v>30.88</v>
      </c>
      <c r="Z27" s="4">
        <v>18.5</v>
      </c>
      <c r="AA27" s="4">
        <v>23.37</v>
      </c>
      <c r="AB27" s="4">
        <v>22.46</v>
      </c>
      <c r="AC27" s="4">
        <v>19.96</v>
      </c>
      <c r="AD27" s="14">
        <v>30.07</v>
      </c>
      <c r="AE27" s="4">
        <v>18.55</v>
      </c>
      <c r="AF27" s="4">
        <v>24.5</v>
      </c>
      <c r="AG27" s="4">
        <v>25.96</v>
      </c>
    </row>
    <row r="28" spans="1:33" x14ac:dyDescent="0.25">
      <c r="A28" s="4" t="s">
        <v>50</v>
      </c>
      <c r="B28" s="4" t="s">
        <v>51</v>
      </c>
      <c r="C28" s="4">
        <v>18.829999999999998</v>
      </c>
      <c r="D28" s="4">
        <v>22.14</v>
      </c>
      <c r="E28" s="4">
        <v>24.36</v>
      </c>
      <c r="F28" s="4">
        <v>18.27</v>
      </c>
      <c r="G28" s="4">
        <v>21.57</v>
      </c>
      <c r="H28" s="4">
        <v>20.32</v>
      </c>
      <c r="I28" s="4">
        <v>19.059999999999999</v>
      </c>
      <c r="J28" s="4">
        <v>25.29</v>
      </c>
      <c r="K28" s="4">
        <v>17.41</v>
      </c>
      <c r="L28" s="4">
        <v>23.68</v>
      </c>
      <c r="M28" s="4">
        <v>26.42</v>
      </c>
      <c r="O28" s="4">
        <v>17.93</v>
      </c>
      <c r="P28" s="4">
        <v>23.73</v>
      </c>
      <c r="U28" s="4" t="s">
        <v>50</v>
      </c>
      <c r="V28" s="4" t="s">
        <v>51</v>
      </c>
      <c r="W28" s="4">
        <v>18.829999999999998</v>
      </c>
      <c r="X28" s="4">
        <v>22.14</v>
      </c>
      <c r="Y28" s="4">
        <v>24.36</v>
      </c>
      <c r="Z28" s="4">
        <v>18.27</v>
      </c>
      <c r="AA28" s="4">
        <v>21.57</v>
      </c>
      <c r="AB28" s="4">
        <v>20.32</v>
      </c>
      <c r="AC28" s="4">
        <v>19.059999999999999</v>
      </c>
      <c r="AD28" s="4">
        <v>25.29</v>
      </c>
      <c r="AE28" s="4">
        <v>17.41</v>
      </c>
      <c r="AF28" s="4">
        <v>23.68</v>
      </c>
      <c r="AG28" s="4">
        <v>26.42</v>
      </c>
    </row>
    <row r="29" spans="1:33" x14ac:dyDescent="0.25">
      <c r="A29" s="4" t="s">
        <v>52</v>
      </c>
      <c r="B29" s="4" t="s">
        <v>53</v>
      </c>
      <c r="C29" s="4">
        <v>20.99</v>
      </c>
      <c r="D29" s="4">
        <v>25.92</v>
      </c>
      <c r="E29" s="14">
        <v>31.82</v>
      </c>
      <c r="F29" s="4">
        <v>19.239999999999998</v>
      </c>
      <c r="G29" s="4">
        <v>23.23</v>
      </c>
      <c r="H29" s="4">
        <v>22.61</v>
      </c>
      <c r="I29" s="4">
        <v>21.22</v>
      </c>
      <c r="J29" s="4">
        <v>29.89</v>
      </c>
      <c r="K29" s="4">
        <v>20.49</v>
      </c>
      <c r="L29" s="4">
        <v>26.96</v>
      </c>
      <c r="M29" s="4">
        <v>29.78</v>
      </c>
      <c r="O29" s="4">
        <v>21.09</v>
      </c>
      <c r="P29" s="4">
        <v>27.45</v>
      </c>
      <c r="U29" s="14" t="s">
        <v>52</v>
      </c>
      <c r="V29" s="14" t="s">
        <v>53</v>
      </c>
      <c r="W29" s="4"/>
      <c r="X29" s="4"/>
      <c r="Y29" s="14"/>
      <c r="Z29" s="4"/>
      <c r="AA29" s="4"/>
      <c r="AB29" s="4"/>
      <c r="AC29" s="4"/>
      <c r="AD29" s="4"/>
      <c r="AE29" s="4"/>
      <c r="AF29" s="4"/>
      <c r="AG29" s="4">
        <v>29.78</v>
      </c>
    </row>
    <row r="30" spans="1:33" x14ac:dyDescent="0.25">
      <c r="A30" s="4" t="s">
        <v>54</v>
      </c>
      <c r="B30" s="4" t="s">
        <v>55</v>
      </c>
      <c r="C30" s="4">
        <v>20.05</v>
      </c>
      <c r="D30" s="4">
        <v>23.09</v>
      </c>
      <c r="E30" s="4">
        <v>27.61</v>
      </c>
      <c r="F30" s="4">
        <v>18.93</v>
      </c>
      <c r="G30" s="4">
        <v>23.06</v>
      </c>
      <c r="H30" s="4">
        <v>21.57</v>
      </c>
      <c r="I30" s="4">
        <v>20.329999999999998</v>
      </c>
      <c r="J30" s="4">
        <v>28.4</v>
      </c>
      <c r="K30" s="4">
        <v>18.77</v>
      </c>
      <c r="L30" s="4">
        <v>25.36</v>
      </c>
      <c r="M30" s="4">
        <v>28.39</v>
      </c>
      <c r="O30" s="4">
        <v>18.989999999999998</v>
      </c>
      <c r="P30" s="4">
        <v>25.24</v>
      </c>
      <c r="U30" s="4" t="s">
        <v>54</v>
      </c>
      <c r="V30" s="4" t="s">
        <v>55</v>
      </c>
      <c r="W30" s="4">
        <v>20.05</v>
      </c>
      <c r="X30" s="4">
        <v>23.09</v>
      </c>
      <c r="Y30" s="4">
        <v>27.61</v>
      </c>
      <c r="Z30" s="4">
        <v>18.93</v>
      </c>
      <c r="AA30" s="4">
        <v>23.06</v>
      </c>
      <c r="AB30" s="4">
        <v>21.57</v>
      </c>
      <c r="AC30" s="4">
        <v>20.329999999999998</v>
      </c>
      <c r="AD30" s="4">
        <v>28.4</v>
      </c>
      <c r="AE30" s="4">
        <v>18.77</v>
      </c>
      <c r="AF30" s="4">
        <v>25.36</v>
      </c>
      <c r="AG30" s="4">
        <v>28.39</v>
      </c>
    </row>
    <row r="31" spans="1:33" x14ac:dyDescent="0.25">
      <c r="A31" s="4" t="s">
        <v>56</v>
      </c>
      <c r="B31" s="4" t="s">
        <v>57</v>
      </c>
      <c r="C31" s="4">
        <v>19.16</v>
      </c>
      <c r="D31" s="4">
        <v>23.97</v>
      </c>
      <c r="E31" s="4">
        <v>26.46</v>
      </c>
      <c r="F31" s="4">
        <v>17.690000000000001</v>
      </c>
      <c r="G31" s="4">
        <v>21.2</v>
      </c>
      <c r="H31" s="4">
        <v>21.01</v>
      </c>
      <c r="I31" s="4">
        <v>19.95</v>
      </c>
      <c r="J31" s="4">
        <v>26.67</v>
      </c>
      <c r="K31" s="4">
        <v>18.32</v>
      </c>
      <c r="L31" s="4">
        <v>24.41</v>
      </c>
      <c r="M31" s="4">
        <v>27.11</v>
      </c>
      <c r="O31" s="4">
        <v>18.29</v>
      </c>
      <c r="P31" s="4">
        <v>24.52</v>
      </c>
      <c r="U31" s="4" t="s">
        <v>56</v>
      </c>
      <c r="V31" s="4" t="s">
        <v>57</v>
      </c>
      <c r="W31" s="4">
        <v>19.16</v>
      </c>
      <c r="X31" s="4">
        <v>23.97</v>
      </c>
      <c r="Y31" s="4">
        <v>26.46</v>
      </c>
      <c r="Z31" s="4">
        <v>17.690000000000001</v>
      </c>
      <c r="AA31" s="4">
        <v>21.2</v>
      </c>
      <c r="AB31" s="4">
        <v>21.01</v>
      </c>
      <c r="AC31" s="4">
        <v>19.95</v>
      </c>
      <c r="AD31" s="4">
        <v>26.67</v>
      </c>
      <c r="AE31" s="4">
        <v>18.32</v>
      </c>
      <c r="AF31" s="4">
        <v>24.41</v>
      </c>
      <c r="AG31" s="4">
        <v>27.11</v>
      </c>
    </row>
    <row r="32" spans="1:33" x14ac:dyDescent="0.25">
      <c r="A32" s="4" t="s">
        <v>58</v>
      </c>
      <c r="B32" s="4" t="s">
        <v>59</v>
      </c>
      <c r="C32" s="4">
        <v>18.690000000000001</v>
      </c>
      <c r="D32" s="4">
        <v>19.45</v>
      </c>
      <c r="E32" s="4">
        <v>26.58</v>
      </c>
      <c r="F32" s="4">
        <v>18.059999999999999</v>
      </c>
      <c r="G32" s="4">
        <v>22.92</v>
      </c>
      <c r="H32" s="4">
        <v>21.79</v>
      </c>
      <c r="I32" s="4">
        <v>19.670000000000002</v>
      </c>
      <c r="J32" s="4">
        <v>27.93</v>
      </c>
      <c r="K32" s="4">
        <v>17.79</v>
      </c>
      <c r="L32" s="4">
        <v>22.35</v>
      </c>
      <c r="M32" s="4">
        <v>25.92</v>
      </c>
      <c r="O32" s="4">
        <v>18.04</v>
      </c>
      <c r="P32" s="4">
        <v>22.41</v>
      </c>
      <c r="U32" s="4" t="s">
        <v>58</v>
      </c>
      <c r="V32" s="4" t="s">
        <v>59</v>
      </c>
      <c r="W32" s="4">
        <v>18.690000000000001</v>
      </c>
      <c r="X32" s="4">
        <v>19.45</v>
      </c>
      <c r="Y32" s="4">
        <v>26.58</v>
      </c>
      <c r="Z32" s="4">
        <v>18.059999999999999</v>
      </c>
      <c r="AA32" s="4">
        <v>22.92</v>
      </c>
      <c r="AB32" s="4">
        <v>21.79</v>
      </c>
      <c r="AC32" s="4">
        <v>19.670000000000002</v>
      </c>
      <c r="AD32" s="4">
        <v>27.93</v>
      </c>
      <c r="AE32" s="4">
        <v>17.79</v>
      </c>
      <c r="AF32" s="4">
        <v>22.35</v>
      </c>
      <c r="AG32" s="4">
        <v>25.92</v>
      </c>
    </row>
    <row r="33" spans="1:33" x14ac:dyDescent="0.25">
      <c r="A33" s="14" t="s">
        <v>60</v>
      </c>
      <c r="B33" s="14" t="s">
        <v>61</v>
      </c>
      <c r="C33" s="14">
        <v>23.69</v>
      </c>
      <c r="D33" s="14">
        <v>35.07</v>
      </c>
      <c r="E33" s="14">
        <v>32.380000000000003</v>
      </c>
      <c r="F33" s="14">
        <v>22.52</v>
      </c>
      <c r="G33" s="14">
        <v>27.77</v>
      </c>
      <c r="H33" s="14">
        <v>30.57</v>
      </c>
      <c r="I33" s="14">
        <v>23.24</v>
      </c>
      <c r="J33" s="14" t="s">
        <v>14</v>
      </c>
      <c r="K33" s="14">
        <v>21.36</v>
      </c>
      <c r="L33" s="14">
        <v>32.64</v>
      </c>
      <c r="M33" s="14" t="s">
        <v>14</v>
      </c>
      <c r="O33" s="14">
        <v>21.55</v>
      </c>
      <c r="P33" s="14">
        <v>32.049999999999997</v>
      </c>
      <c r="U33" s="14" t="s">
        <v>60</v>
      </c>
      <c r="V33" s="14" t="s">
        <v>61</v>
      </c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</row>
    <row r="34" spans="1:33" x14ac:dyDescent="0.25">
      <c r="A34" s="4" t="s">
        <v>62</v>
      </c>
      <c r="B34" s="4" t="s">
        <v>63</v>
      </c>
      <c r="C34" s="4">
        <v>19.95</v>
      </c>
      <c r="D34" s="4">
        <v>25</v>
      </c>
      <c r="E34" s="4">
        <v>26.87</v>
      </c>
      <c r="F34" s="4">
        <v>18.87</v>
      </c>
      <c r="G34" s="4">
        <v>23.79</v>
      </c>
      <c r="H34" s="4">
        <v>21.42</v>
      </c>
      <c r="I34" s="4">
        <v>20.56</v>
      </c>
      <c r="J34" s="4">
        <v>27.58</v>
      </c>
      <c r="K34" s="4">
        <v>18.34</v>
      </c>
      <c r="L34" s="4">
        <v>25.21</v>
      </c>
      <c r="M34" s="4">
        <v>25.53</v>
      </c>
      <c r="O34" s="4">
        <v>19.07</v>
      </c>
      <c r="P34" s="4">
        <v>25.54</v>
      </c>
      <c r="U34" s="4" t="s">
        <v>62</v>
      </c>
      <c r="V34" s="4" t="s">
        <v>63</v>
      </c>
      <c r="W34" s="4">
        <v>19.95</v>
      </c>
      <c r="X34" s="4">
        <v>25</v>
      </c>
      <c r="Y34" s="4">
        <v>26.87</v>
      </c>
      <c r="Z34" s="4">
        <v>18.87</v>
      </c>
      <c r="AA34" s="4">
        <v>23.79</v>
      </c>
      <c r="AB34" s="4">
        <v>21.42</v>
      </c>
      <c r="AC34" s="4">
        <v>20.56</v>
      </c>
      <c r="AD34" s="4">
        <v>27.58</v>
      </c>
      <c r="AE34" s="4">
        <v>18.34</v>
      </c>
      <c r="AF34" s="4">
        <v>25.21</v>
      </c>
      <c r="AG34" s="4">
        <v>25.53</v>
      </c>
    </row>
    <row r="35" spans="1:33" x14ac:dyDescent="0.25">
      <c r="A35" s="4" t="s">
        <v>64</v>
      </c>
      <c r="B35" s="4" t="s">
        <v>65</v>
      </c>
      <c r="C35" s="4">
        <v>19.63</v>
      </c>
      <c r="D35" s="4">
        <v>22.66</v>
      </c>
      <c r="E35" s="4">
        <v>24.89</v>
      </c>
      <c r="F35" s="4">
        <v>18.43</v>
      </c>
      <c r="G35" s="4">
        <v>21.58</v>
      </c>
      <c r="H35" s="4">
        <v>21.89</v>
      </c>
      <c r="I35" s="4">
        <v>19.88</v>
      </c>
      <c r="J35" s="4">
        <v>26.36</v>
      </c>
      <c r="K35" s="4">
        <v>17.63</v>
      </c>
      <c r="L35" s="4">
        <v>24.99</v>
      </c>
      <c r="M35" s="4">
        <v>26.45</v>
      </c>
      <c r="O35" s="4">
        <v>17.690000000000001</v>
      </c>
      <c r="P35" s="4">
        <v>24.95</v>
      </c>
      <c r="U35" s="4" t="s">
        <v>64</v>
      </c>
      <c r="V35" s="4" t="s">
        <v>65</v>
      </c>
      <c r="W35" s="4">
        <v>19.63</v>
      </c>
      <c r="X35" s="4">
        <v>22.66</v>
      </c>
      <c r="Y35" s="4">
        <v>24.89</v>
      </c>
      <c r="Z35" s="4">
        <v>18.43</v>
      </c>
      <c r="AA35" s="4">
        <v>21.58</v>
      </c>
      <c r="AB35" s="4">
        <v>21.89</v>
      </c>
      <c r="AC35" s="4">
        <v>19.88</v>
      </c>
      <c r="AD35" s="4">
        <v>26.36</v>
      </c>
      <c r="AE35" s="4">
        <v>17.63</v>
      </c>
      <c r="AF35" s="4">
        <v>24.99</v>
      </c>
      <c r="AG35" s="4">
        <v>26.45</v>
      </c>
    </row>
    <row r="36" spans="1:33" x14ac:dyDescent="0.25">
      <c r="A36" s="4" t="s">
        <v>66</v>
      </c>
      <c r="B36" s="4" t="s">
        <v>67</v>
      </c>
      <c r="C36" s="4">
        <v>19.29</v>
      </c>
      <c r="D36" s="4">
        <v>21.94</v>
      </c>
      <c r="E36" s="4">
        <v>25.77</v>
      </c>
      <c r="F36" s="4">
        <v>18.739999999999998</v>
      </c>
      <c r="G36" s="4">
        <v>22.57</v>
      </c>
      <c r="H36" s="4">
        <v>21.45</v>
      </c>
      <c r="I36" s="4">
        <v>20.36</v>
      </c>
      <c r="J36" s="4">
        <v>25.68</v>
      </c>
      <c r="K36" s="4">
        <v>18.66</v>
      </c>
      <c r="L36" s="4">
        <v>24.55</v>
      </c>
      <c r="M36" s="4">
        <v>27.83</v>
      </c>
      <c r="O36" s="4">
        <v>18.440000000000001</v>
      </c>
      <c r="P36" s="4">
        <v>24.25</v>
      </c>
      <c r="U36" s="4" t="s">
        <v>66</v>
      </c>
      <c r="V36" s="4" t="s">
        <v>67</v>
      </c>
      <c r="W36" s="4">
        <v>19.29</v>
      </c>
      <c r="X36" s="4">
        <v>21.94</v>
      </c>
      <c r="Y36" s="4">
        <v>25.77</v>
      </c>
      <c r="Z36" s="4">
        <v>18.739999999999998</v>
      </c>
      <c r="AA36" s="4">
        <v>22.57</v>
      </c>
      <c r="AB36" s="4">
        <v>21.45</v>
      </c>
      <c r="AC36" s="4">
        <v>20.36</v>
      </c>
      <c r="AD36" s="4">
        <v>25.68</v>
      </c>
      <c r="AE36" s="4">
        <v>18.66</v>
      </c>
      <c r="AF36" s="4">
        <v>24.55</v>
      </c>
      <c r="AG36" s="4">
        <v>27.83</v>
      </c>
    </row>
    <row r="37" spans="1:33" x14ac:dyDescent="0.25">
      <c r="A37" s="4" t="s">
        <v>68</v>
      </c>
      <c r="B37" s="4" t="s">
        <v>69</v>
      </c>
      <c r="C37" s="4">
        <v>23.14</v>
      </c>
      <c r="D37" s="14">
        <v>30.63</v>
      </c>
      <c r="E37" s="14">
        <v>30.11</v>
      </c>
      <c r="F37" s="4">
        <v>21.9</v>
      </c>
      <c r="G37" s="14">
        <v>29.05</v>
      </c>
      <c r="H37" s="4">
        <v>22.83</v>
      </c>
      <c r="I37" s="4">
        <v>22.47</v>
      </c>
      <c r="J37" s="4">
        <v>27.89</v>
      </c>
      <c r="K37" s="4">
        <v>18.559999999999999</v>
      </c>
      <c r="L37" s="14">
        <v>33.5</v>
      </c>
      <c r="M37" s="14">
        <v>35.450000000000003</v>
      </c>
      <c r="O37" s="4">
        <v>18.2</v>
      </c>
      <c r="P37" s="14">
        <v>32.549999999999997</v>
      </c>
      <c r="U37" s="14" t="s">
        <v>68</v>
      </c>
      <c r="V37" s="14" t="s">
        <v>69</v>
      </c>
      <c r="W37" s="4"/>
      <c r="X37" s="14"/>
      <c r="Y37" s="14"/>
      <c r="Z37" s="4"/>
      <c r="AA37" s="14"/>
      <c r="AB37" s="4"/>
      <c r="AC37" s="4"/>
      <c r="AD37" s="4"/>
      <c r="AE37" s="4"/>
      <c r="AF37" s="14"/>
      <c r="AG37" s="14"/>
    </row>
    <row r="38" spans="1:33" x14ac:dyDescent="0.25">
      <c r="A38" s="4" t="s">
        <v>70</v>
      </c>
      <c r="B38" s="4" t="s">
        <v>71</v>
      </c>
      <c r="C38" s="4">
        <v>20.34</v>
      </c>
      <c r="D38" s="4">
        <v>25.05</v>
      </c>
      <c r="E38" s="4">
        <v>27.81</v>
      </c>
      <c r="F38" s="4">
        <v>19.63</v>
      </c>
      <c r="G38" s="4">
        <v>23.64</v>
      </c>
      <c r="H38" s="4">
        <v>20.87</v>
      </c>
      <c r="I38" s="4">
        <v>20.059999999999999</v>
      </c>
      <c r="J38" s="4">
        <v>25.48</v>
      </c>
      <c r="K38" s="4">
        <v>18.93</v>
      </c>
      <c r="L38" s="4">
        <v>25.13</v>
      </c>
      <c r="M38" s="4">
        <v>25.06</v>
      </c>
      <c r="O38" s="4">
        <v>19.88</v>
      </c>
      <c r="P38" s="4">
        <v>25.65</v>
      </c>
      <c r="U38" s="4" t="s">
        <v>70</v>
      </c>
      <c r="V38" s="4" t="s">
        <v>71</v>
      </c>
      <c r="W38" s="4">
        <v>20.34</v>
      </c>
      <c r="X38" s="4">
        <v>25.05</v>
      </c>
      <c r="Y38" s="4">
        <v>27.81</v>
      </c>
      <c r="Z38" s="4">
        <v>19.63</v>
      </c>
      <c r="AA38" s="4">
        <v>23.64</v>
      </c>
      <c r="AB38" s="4">
        <v>20.87</v>
      </c>
      <c r="AC38" s="4">
        <v>20.059999999999999</v>
      </c>
      <c r="AD38" s="4">
        <v>25.48</v>
      </c>
      <c r="AE38" s="4">
        <v>18.93</v>
      </c>
      <c r="AF38" s="4">
        <v>25.13</v>
      </c>
      <c r="AG38" s="4">
        <v>25.06</v>
      </c>
    </row>
    <row r="39" spans="1:33" x14ac:dyDescent="0.25">
      <c r="A39" s="4" t="s">
        <v>72</v>
      </c>
      <c r="B39" s="4" t="s">
        <v>73</v>
      </c>
      <c r="C39" s="4">
        <v>19.39</v>
      </c>
      <c r="D39" s="4">
        <v>22.94</v>
      </c>
      <c r="E39" s="4">
        <v>25.9</v>
      </c>
      <c r="F39" s="4">
        <v>18.72</v>
      </c>
      <c r="G39" s="4">
        <v>23.25</v>
      </c>
      <c r="H39" s="4">
        <v>21.33</v>
      </c>
      <c r="I39" s="4">
        <v>19.68</v>
      </c>
      <c r="J39" s="4">
        <v>24.41</v>
      </c>
      <c r="K39" s="4">
        <v>18.3</v>
      </c>
      <c r="L39" s="4">
        <v>24.31</v>
      </c>
      <c r="M39" s="4">
        <v>26.78</v>
      </c>
      <c r="O39" s="4">
        <v>18.8</v>
      </c>
      <c r="P39" s="4">
        <v>24.51</v>
      </c>
      <c r="U39" s="4" t="s">
        <v>72</v>
      </c>
      <c r="V39" s="4" t="s">
        <v>73</v>
      </c>
      <c r="W39" s="4">
        <v>19.39</v>
      </c>
      <c r="X39" s="4">
        <v>22.94</v>
      </c>
      <c r="Y39" s="4">
        <v>25.9</v>
      </c>
      <c r="Z39" s="4">
        <v>18.72</v>
      </c>
      <c r="AA39" s="4">
        <v>23.25</v>
      </c>
      <c r="AB39" s="4">
        <v>21.33</v>
      </c>
      <c r="AC39" s="4">
        <v>19.68</v>
      </c>
      <c r="AD39" s="4">
        <v>24.41</v>
      </c>
      <c r="AE39" s="4">
        <v>18.3</v>
      </c>
      <c r="AF39" s="4">
        <v>24.31</v>
      </c>
      <c r="AG39" s="4">
        <v>26.78</v>
      </c>
    </row>
    <row r="40" spans="1:33" x14ac:dyDescent="0.25">
      <c r="A40" s="4" t="s">
        <v>74</v>
      </c>
      <c r="B40" s="4" t="s">
        <v>75</v>
      </c>
      <c r="C40" s="4">
        <v>18.989999999999998</v>
      </c>
      <c r="D40" s="4">
        <v>23.1</v>
      </c>
      <c r="E40" s="4">
        <v>26.89</v>
      </c>
      <c r="F40" s="4">
        <v>18.690000000000001</v>
      </c>
      <c r="G40" s="4">
        <v>22.86</v>
      </c>
      <c r="H40" s="4">
        <v>20.97</v>
      </c>
      <c r="I40" s="4">
        <v>20.059999999999999</v>
      </c>
      <c r="J40" s="4">
        <v>25.48</v>
      </c>
      <c r="K40" s="4">
        <v>17.600000000000001</v>
      </c>
      <c r="L40" s="4">
        <v>23.27</v>
      </c>
      <c r="M40" s="4">
        <v>25.25</v>
      </c>
      <c r="O40" s="4">
        <v>18.149999999999999</v>
      </c>
      <c r="P40" s="4">
        <v>23.6</v>
      </c>
      <c r="U40" s="4" t="s">
        <v>74</v>
      </c>
      <c r="V40" s="4" t="s">
        <v>75</v>
      </c>
      <c r="W40" s="4">
        <v>18.989999999999998</v>
      </c>
      <c r="X40" s="4">
        <v>23.1</v>
      </c>
      <c r="Y40" s="4">
        <v>26.89</v>
      </c>
      <c r="Z40" s="4">
        <v>18.690000000000001</v>
      </c>
      <c r="AA40" s="4">
        <v>22.86</v>
      </c>
      <c r="AB40" s="4">
        <v>20.97</v>
      </c>
      <c r="AC40" s="4">
        <v>20.059999999999999</v>
      </c>
      <c r="AD40" s="4">
        <v>25.48</v>
      </c>
      <c r="AE40" s="4">
        <v>17.600000000000001</v>
      </c>
      <c r="AF40" s="4">
        <v>23.27</v>
      </c>
      <c r="AG40" s="4">
        <v>25.25</v>
      </c>
    </row>
    <row r="41" spans="1:33" x14ac:dyDescent="0.25">
      <c r="A41" s="11" t="s">
        <v>76</v>
      </c>
      <c r="B41" s="11" t="s">
        <v>77</v>
      </c>
      <c r="C41" s="12"/>
      <c r="D41" s="12"/>
      <c r="E41" s="11"/>
      <c r="F41" s="11"/>
      <c r="G41" s="11"/>
      <c r="H41" s="11"/>
      <c r="I41" s="11"/>
      <c r="J41" s="11"/>
      <c r="K41" s="5"/>
      <c r="L41" s="5"/>
      <c r="M41" s="35"/>
      <c r="O41" s="11"/>
      <c r="P41" s="11"/>
      <c r="Q41" t="s">
        <v>166</v>
      </c>
      <c r="R41" t="s">
        <v>165</v>
      </c>
      <c r="U41" s="11" t="s">
        <v>76</v>
      </c>
      <c r="V41" s="11" t="s">
        <v>77</v>
      </c>
      <c r="W41" s="12"/>
      <c r="X41" s="12"/>
      <c r="Y41" s="11"/>
      <c r="Z41" s="11"/>
      <c r="AA41" s="11"/>
      <c r="AB41" s="11"/>
      <c r="AC41" s="11"/>
      <c r="AD41" s="11"/>
      <c r="AE41" s="5"/>
      <c r="AF41" s="5"/>
    </row>
    <row r="42" spans="1:33" x14ac:dyDescent="0.25">
      <c r="A42" s="5" t="s">
        <v>78</v>
      </c>
      <c r="B42" s="5" t="s">
        <v>79</v>
      </c>
      <c r="C42" s="5"/>
      <c r="D42" s="5"/>
      <c r="E42" s="5"/>
      <c r="F42" s="5"/>
      <c r="G42" s="5"/>
      <c r="H42" s="5"/>
      <c r="I42" s="12"/>
      <c r="J42" s="5"/>
      <c r="K42" s="5"/>
      <c r="L42" s="5"/>
      <c r="M42" s="35"/>
      <c r="O42" s="5"/>
      <c r="P42" s="5"/>
      <c r="U42" s="5" t="s">
        <v>78</v>
      </c>
      <c r="V42" s="5" t="s">
        <v>79</v>
      </c>
      <c r="W42" s="5"/>
      <c r="X42" s="5"/>
      <c r="Y42" s="5"/>
      <c r="Z42" s="5"/>
      <c r="AA42" s="5"/>
      <c r="AB42" s="5"/>
      <c r="AC42" s="12"/>
      <c r="AD42" s="5"/>
      <c r="AE42" s="5"/>
      <c r="AF42" s="5"/>
    </row>
    <row r="43" spans="1:33" x14ac:dyDescent="0.25">
      <c r="A43" s="5" t="s">
        <v>80</v>
      </c>
      <c r="B43" s="5" t="s">
        <v>81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35"/>
      <c r="O43" s="5"/>
      <c r="P43" s="5"/>
      <c r="U43" s="5" t="s">
        <v>80</v>
      </c>
      <c r="V43" s="5" t="s">
        <v>81</v>
      </c>
      <c r="W43" s="5"/>
      <c r="X43" s="5"/>
      <c r="Y43" s="5"/>
      <c r="Z43" s="5"/>
      <c r="AA43" s="5"/>
      <c r="AB43" s="5"/>
      <c r="AC43" s="5"/>
      <c r="AD43" s="5"/>
      <c r="AE43" s="5"/>
      <c r="AF43" s="5"/>
    </row>
    <row r="44" spans="1:33" x14ac:dyDescent="0.25">
      <c r="A44" s="5" t="s">
        <v>82</v>
      </c>
      <c r="B44" s="5" t="s">
        <v>83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35"/>
      <c r="O44" s="5"/>
      <c r="P44" s="5"/>
      <c r="U44" s="5" t="s">
        <v>82</v>
      </c>
      <c r="V44" s="5" t="s">
        <v>83</v>
      </c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 spans="1:33" x14ac:dyDescent="0.25">
      <c r="A45" s="5" t="s">
        <v>84</v>
      </c>
      <c r="B45" s="5" t="s">
        <v>85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35"/>
      <c r="O45" s="5"/>
      <c r="P45" s="5"/>
      <c r="U45" s="5" t="s">
        <v>84</v>
      </c>
      <c r="V45" s="5" t="s">
        <v>85</v>
      </c>
      <c r="W45" s="5"/>
      <c r="X45" s="5"/>
      <c r="Y45" s="5"/>
      <c r="Z45" s="5"/>
      <c r="AA45" s="5"/>
      <c r="AB45" s="5"/>
      <c r="AC45" s="5"/>
      <c r="AD45" s="5"/>
      <c r="AE45" s="5"/>
      <c r="AF45" s="5"/>
    </row>
    <row r="46" spans="1:33" x14ac:dyDescent="0.25">
      <c r="A46" s="5" t="s">
        <v>86</v>
      </c>
      <c r="B46" s="5" t="s">
        <v>87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35"/>
      <c r="O46" s="5"/>
      <c r="P46" s="5"/>
      <c r="U46" s="5" t="s">
        <v>86</v>
      </c>
      <c r="V46" s="5" t="s">
        <v>87</v>
      </c>
      <c r="W46" s="5"/>
      <c r="X46" s="5"/>
      <c r="Y46" s="5"/>
      <c r="Z46" s="5"/>
      <c r="AA46" s="5"/>
      <c r="AB46" s="5"/>
      <c r="AC46" s="5"/>
      <c r="AD46" s="5"/>
      <c r="AE46" s="5"/>
      <c r="AF46" s="5"/>
    </row>
    <row r="47" spans="1:33" x14ac:dyDescent="0.25">
      <c r="A47" s="5" t="s">
        <v>88</v>
      </c>
      <c r="B47" s="5" t="s">
        <v>89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35"/>
      <c r="O47" s="5"/>
      <c r="P47" s="5"/>
      <c r="U47" s="5" t="s">
        <v>88</v>
      </c>
      <c r="V47" s="5" t="s">
        <v>89</v>
      </c>
      <c r="W47" s="5"/>
      <c r="X47" s="5"/>
      <c r="Y47" s="5"/>
      <c r="Z47" s="5"/>
      <c r="AA47" s="5"/>
      <c r="AB47" s="5"/>
      <c r="AC47" s="5"/>
      <c r="AD47" s="5"/>
      <c r="AE47" s="5"/>
      <c r="AF47" s="5"/>
    </row>
    <row r="48" spans="1:33" x14ac:dyDescent="0.25">
      <c r="A48" s="5" t="s">
        <v>90</v>
      </c>
      <c r="B48" s="5" t="s">
        <v>91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35"/>
      <c r="O48" s="5"/>
      <c r="P48" s="5"/>
      <c r="U48" s="5" t="s">
        <v>90</v>
      </c>
      <c r="V48" s="5" t="s">
        <v>91</v>
      </c>
      <c r="W48" s="5"/>
      <c r="X48" s="5"/>
      <c r="Y48" s="5"/>
      <c r="Z48" s="5"/>
      <c r="AA48" s="5"/>
      <c r="AB48" s="5"/>
      <c r="AC48" s="5"/>
      <c r="AD48" s="5"/>
      <c r="AE48" s="5"/>
      <c r="AF48" s="5"/>
    </row>
    <row r="49" spans="1:32" x14ac:dyDescent="0.25">
      <c r="A49" s="5" t="s">
        <v>92</v>
      </c>
      <c r="B49" s="5" t="s">
        <v>93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35"/>
      <c r="O49" s="5"/>
      <c r="P49" s="5"/>
      <c r="U49" s="5" t="s">
        <v>92</v>
      </c>
      <c r="V49" s="5" t="s">
        <v>93</v>
      </c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 spans="1:32" x14ac:dyDescent="0.25">
      <c r="A50" s="5" t="s">
        <v>94</v>
      </c>
      <c r="B50" s="5" t="s">
        <v>95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35"/>
      <c r="O50" s="5"/>
      <c r="P50" s="5"/>
      <c r="U50" s="5" t="s">
        <v>94</v>
      </c>
      <c r="V50" s="5" t="s">
        <v>95</v>
      </c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 spans="1:32" x14ac:dyDescent="0.25">
      <c r="A51" s="5" t="s">
        <v>96</v>
      </c>
      <c r="B51" s="5" t="s">
        <v>97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35"/>
      <c r="O51" s="5"/>
      <c r="P51" s="5"/>
      <c r="U51" s="5" t="s">
        <v>96</v>
      </c>
      <c r="V51" s="5" t="s">
        <v>97</v>
      </c>
      <c r="W51" s="5"/>
      <c r="X51" s="5"/>
      <c r="Y51" s="5"/>
      <c r="Z51" s="5"/>
      <c r="AA51" s="5"/>
      <c r="AB51" s="5"/>
      <c r="AC51" s="5"/>
      <c r="AD51" s="5"/>
      <c r="AE51" s="5"/>
      <c r="AF51" s="5"/>
    </row>
    <row r="52" spans="1:32" x14ac:dyDescent="0.25">
      <c r="A52" s="5" t="s">
        <v>98</v>
      </c>
      <c r="B52" s="5" t="s">
        <v>99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35"/>
      <c r="O52" s="5"/>
      <c r="P52" s="5"/>
      <c r="U52" s="5" t="s">
        <v>98</v>
      </c>
      <c r="V52" s="5" t="s">
        <v>99</v>
      </c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 spans="1:32" x14ac:dyDescent="0.25">
      <c r="A53" s="5" t="s">
        <v>100</v>
      </c>
      <c r="B53" s="5" t="s">
        <v>101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35"/>
      <c r="O53" s="5"/>
      <c r="P53" s="5"/>
      <c r="U53" s="5" t="s">
        <v>100</v>
      </c>
      <c r="V53" s="5" t="s">
        <v>101</v>
      </c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spans="1:32" x14ac:dyDescent="0.25">
      <c r="A54" s="5" t="s">
        <v>102</v>
      </c>
      <c r="B54" s="5" t="s">
        <v>103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35"/>
      <c r="O54" s="5"/>
      <c r="P54" s="5"/>
      <c r="U54" s="5" t="s">
        <v>102</v>
      </c>
      <c r="V54" s="5" t="s">
        <v>103</v>
      </c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spans="1:32" x14ac:dyDescent="0.25">
      <c r="A55" s="5" t="s">
        <v>104</v>
      </c>
      <c r="B55" s="5" t="s">
        <v>105</v>
      </c>
      <c r="C55" s="5"/>
      <c r="D55" s="5"/>
      <c r="E55" s="12"/>
      <c r="F55" s="5"/>
      <c r="G55" s="5"/>
      <c r="H55" s="5"/>
      <c r="I55" s="5"/>
      <c r="J55" s="5"/>
      <c r="K55" s="5"/>
      <c r="L55" s="5"/>
      <c r="M55" s="35"/>
      <c r="O55" s="5"/>
      <c r="P55" s="5"/>
      <c r="U55" s="5" t="s">
        <v>104</v>
      </c>
      <c r="V55" s="5" t="s">
        <v>105</v>
      </c>
      <c r="W55" s="5"/>
      <c r="X55" s="5"/>
      <c r="Y55" s="12"/>
      <c r="Z55" s="5"/>
      <c r="AA55" s="5"/>
      <c r="AB55" s="5"/>
      <c r="AC55" s="5"/>
      <c r="AD55" s="5"/>
      <c r="AE55" s="5"/>
      <c r="AF55" s="5"/>
    </row>
    <row r="56" spans="1:32" x14ac:dyDescent="0.25">
      <c r="A56" s="5" t="s">
        <v>106</v>
      </c>
      <c r="B56" s="5" t="s">
        <v>107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35"/>
      <c r="O56" s="5"/>
      <c r="P56" s="5"/>
      <c r="U56" s="5" t="s">
        <v>106</v>
      </c>
      <c r="V56" s="5" t="s">
        <v>107</v>
      </c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 spans="1:32" x14ac:dyDescent="0.25">
      <c r="A57" s="5" t="s">
        <v>108</v>
      </c>
      <c r="B57" s="5" t="s">
        <v>109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35"/>
      <c r="O57" s="5"/>
      <c r="P57" s="5"/>
      <c r="U57" s="5" t="s">
        <v>108</v>
      </c>
      <c r="V57" s="5" t="s">
        <v>109</v>
      </c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spans="1:32" x14ac:dyDescent="0.25">
      <c r="A58" s="5" t="s">
        <v>110</v>
      </c>
      <c r="B58" s="5" t="s">
        <v>111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35"/>
      <c r="O58" s="5"/>
      <c r="P58" s="5"/>
      <c r="U58" s="5" t="s">
        <v>110</v>
      </c>
      <c r="V58" s="5" t="s">
        <v>111</v>
      </c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spans="1:32" x14ac:dyDescent="0.25">
      <c r="A59" s="5" t="s">
        <v>112</v>
      </c>
      <c r="B59" s="5" t="s">
        <v>113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35"/>
      <c r="O59" s="5"/>
      <c r="P59" s="5"/>
      <c r="U59" s="5" t="s">
        <v>112</v>
      </c>
      <c r="V59" s="5" t="s">
        <v>113</v>
      </c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spans="1:32" x14ac:dyDescent="0.25">
      <c r="A60" s="5" t="s">
        <v>114</v>
      </c>
      <c r="B60" s="5" t="s">
        <v>115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35"/>
      <c r="O60" s="5"/>
      <c r="P60" s="5"/>
      <c r="U60" s="5" t="s">
        <v>114</v>
      </c>
      <c r="V60" s="5" t="s">
        <v>115</v>
      </c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 spans="1:32" x14ac:dyDescent="0.25">
      <c r="A61" s="5" t="s">
        <v>116</v>
      </c>
      <c r="B61" s="5" t="s">
        <v>117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35"/>
      <c r="O61" s="5"/>
      <c r="P61" s="5"/>
      <c r="U61" s="5" t="s">
        <v>116</v>
      </c>
      <c r="V61" s="5" t="s">
        <v>117</v>
      </c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 spans="1:32" x14ac:dyDescent="0.25">
      <c r="A62" s="5" t="s">
        <v>118</v>
      </c>
      <c r="B62" s="5" t="s">
        <v>119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35"/>
      <c r="O62" s="5"/>
      <c r="P62" s="5"/>
      <c r="U62" s="5" t="s">
        <v>118</v>
      </c>
      <c r="V62" s="5" t="s">
        <v>119</v>
      </c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 spans="1:32" x14ac:dyDescent="0.25">
      <c r="A63" s="5" t="s">
        <v>120</v>
      </c>
      <c r="B63" s="5" t="s">
        <v>121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35"/>
      <c r="O63" s="12"/>
      <c r="P63" s="12"/>
      <c r="U63" s="5" t="s">
        <v>120</v>
      </c>
      <c r="V63" s="5" t="s">
        <v>121</v>
      </c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 spans="1:32" x14ac:dyDescent="0.25">
      <c r="A64" s="5" t="s">
        <v>122</v>
      </c>
      <c r="B64" s="5" t="s">
        <v>123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35"/>
      <c r="O64" s="5"/>
      <c r="P64" s="5"/>
      <c r="U64" s="5" t="s">
        <v>122</v>
      </c>
      <c r="V64" s="5" t="s">
        <v>123</v>
      </c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 spans="1:32" x14ac:dyDescent="0.25">
      <c r="A65" s="5" t="s">
        <v>124</v>
      </c>
      <c r="B65" s="5" t="s">
        <v>125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35"/>
      <c r="O65" s="5"/>
      <c r="P65" s="5"/>
      <c r="U65" s="5" t="s">
        <v>124</v>
      </c>
      <c r="V65" s="5" t="s">
        <v>125</v>
      </c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 spans="1:32" x14ac:dyDescent="0.25">
      <c r="A66" s="6" t="s">
        <v>126</v>
      </c>
      <c r="B66" s="6">
        <v>4113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36"/>
      <c r="O66" s="6"/>
      <c r="P66" s="6"/>
      <c r="Q66" t="s">
        <v>162</v>
      </c>
      <c r="R66" t="s">
        <v>161</v>
      </c>
      <c r="U66" s="6" t="s">
        <v>126</v>
      </c>
      <c r="V66" s="6">
        <v>4113</v>
      </c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spans="1:32" x14ac:dyDescent="0.25">
      <c r="A67" s="6" t="s">
        <v>127</v>
      </c>
      <c r="B67" s="6">
        <v>4133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36"/>
      <c r="O67" s="6"/>
      <c r="P67" s="6"/>
      <c r="U67" s="6" t="s">
        <v>127</v>
      </c>
      <c r="V67" s="6">
        <v>4133</v>
      </c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spans="1:32" x14ac:dyDescent="0.25">
      <c r="A68" s="6" t="s">
        <v>128</v>
      </c>
      <c r="B68" s="6">
        <v>4137</v>
      </c>
      <c r="C68" s="6"/>
      <c r="D68" s="13"/>
      <c r="E68" s="6"/>
      <c r="F68" s="6"/>
      <c r="G68" s="6"/>
      <c r="H68" s="6"/>
      <c r="I68" s="6"/>
      <c r="J68" s="13"/>
      <c r="K68" s="6"/>
      <c r="L68" s="6"/>
      <c r="M68" s="36"/>
      <c r="O68" s="6"/>
      <c r="P68" s="6"/>
      <c r="U68" s="6" t="s">
        <v>128</v>
      </c>
      <c r="V68" s="6">
        <v>4137</v>
      </c>
      <c r="W68" s="6"/>
      <c r="X68" s="13"/>
      <c r="Y68" s="6"/>
      <c r="Z68" s="6"/>
      <c r="AA68" s="6"/>
      <c r="AB68" s="6"/>
      <c r="AC68" s="6"/>
      <c r="AD68" s="13"/>
      <c r="AE68" s="6"/>
      <c r="AF68" s="6"/>
    </row>
    <row r="69" spans="1:32" x14ac:dyDescent="0.25">
      <c r="A69" s="6" t="s">
        <v>129</v>
      </c>
      <c r="B69" s="6">
        <v>4162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36"/>
      <c r="O69" s="6"/>
      <c r="P69" s="6"/>
      <c r="U69" s="6" t="s">
        <v>129</v>
      </c>
      <c r="V69" s="6">
        <v>4162</v>
      </c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spans="1:32" x14ac:dyDescent="0.25">
      <c r="A70" s="17" t="s">
        <v>130</v>
      </c>
      <c r="B70" s="17">
        <v>4232</v>
      </c>
      <c r="C70" s="17"/>
      <c r="D70" s="17"/>
      <c r="E70" s="17"/>
      <c r="F70" s="17"/>
      <c r="G70" s="17"/>
      <c r="H70" s="17"/>
      <c r="I70" s="17"/>
      <c r="J70" s="17"/>
      <c r="K70" s="6"/>
      <c r="L70" s="6"/>
      <c r="M70" s="36"/>
      <c r="O70" s="17"/>
      <c r="P70" s="17"/>
      <c r="U70" s="17" t="s">
        <v>130</v>
      </c>
      <c r="V70" s="17">
        <v>4232</v>
      </c>
      <c r="W70" s="17"/>
      <c r="X70" s="17"/>
      <c r="Y70" s="17"/>
      <c r="Z70" s="17"/>
      <c r="AA70" s="17"/>
      <c r="AB70" s="17"/>
      <c r="AC70" s="17"/>
      <c r="AD70" s="17"/>
      <c r="AE70" s="6"/>
      <c r="AF70" s="6"/>
    </row>
    <row r="71" spans="1:32" x14ac:dyDescent="0.25">
      <c r="A71" s="6" t="s">
        <v>131</v>
      </c>
      <c r="B71" s="17">
        <v>4205</v>
      </c>
      <c r="C71" s="17"/>
      <c r="D71" s="17"/>
      <c r="E71" s="17"/>
      <c r="F71" s="17"/>
      <c r="G71" s="17"/>
      <c r="H71" s="17"/>
      <c r="I71" s="17"/>
      <c r="J71" s="17"/>
      <c r="K71" s="6"/>
      <c r="L71" s="6"/>
      <c r="M71" s="36"/>
      <c r="O71" s="17"/>
      <c r="P71" s="17"/>
      <c r="U71" s="6" t="s">
        <v>131</v>
      </c>
      <c r="V71" s="17">
        <v>4205</v>
      </c>
      <c r="W71" s="17"/>
      <c r="X71" s="17"/>
      <c r="Y71" s="17"/>
      <c r="Z71" s="17"/>
      <c r="AA71" s="17"/>
      <c r="AB71" s="17"/>
      <c r="AC71" s="17"/>
      <c r="AD71" s="17"/>
      <c r="AE71" s="6"/>
      <c r="AF71" s="6"/>
    </row>
    <row r="72" spans="1:32" x14ac:dyDescent="0.25">
      <c r="A72" s="6" t="s">
        <v>132</v>
      </c>
      <c r="B72" s="6">
        <v>4250</v>
      </c>
      <c r="C72" s="6"/>
      <c r="D72" s="13"/>
      <c r="E72" s="6"/>
      <c r="F72" s="6"/>
      <c r="G72" s="13"/>
      <c r="H72" s="6"/>
      <c r="I72" s="13"/>
      <c r="J72" s="13"/>
      <c r="K72" s="6"/>
      <c r="L72" s="13"/>
      <c r="M72" s="37"/>
      <c r="O72" s="6"/>
      <c r="P72" s="6"/>
      <c r="U72" s="13" t="s">
        <v>132</v>
      </c>
      <c r="V72" s="13">
        <v>4250</v>
      </c>
      <c r="W72" s="6"/>
      <c r="X72" s="13"/>
      <c r="Y72" s="6"/>
      <c r="Z72" s="6"/>
      <c r="AA72" s="13"/>
      <c r="AB72" s="6"/>
      <c r="AC72" s="13"/>
      <c r="AD72" s="13"/>
      <c r="AE72" s="6"/>
      <c r="AF72" s="13"/>
    </row>
    <row r="73" spans="1:32" x14ac:dyDescent="0.25">
      <c r="A73" s="6" t="s">
        <v>133</v>
      </c>
      <c r="B73" s="6">
        <v>4448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36"/>
      <c r="O73" s="6"/>
      <c r="P73" s="6"/>
      <c r="U73" s="6" t="s">
        <v>133</v>
      </c>
      <c r="V73" s="6">
        <v>4448</v>
      </c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spans="1:32" x14ac:dyDescent="0.25">
      <c r="A74" s="6" t="s">
        <v>134</v>
      </c>
      <c r="B74" s="6">
        <v>4467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36"/>
      <c r="O74" s="6"/>
      <c r="P74" s="6"/>
      <c r="U74" s="6" t="s">
        <v>134</v>
      </c>
      <c r="V74" s="6">
        <v>4467</v>
      </c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spans="1:32" x14ac:dyDescent="0.25">
      <c r="A75" s="6" t="s">
        <v>135</v>
      </c>
      <c r="B75" s="6">
        <v>4478</v>
      </c>
      <c r="C75" s="6"/>
      <c r="D75" s="13"/>
      <c r="E75" s="6"/>
      <c r="F75" s="6"/>
      <c r="G75" s="6"/>
      <c r="H75" s="6"/>
      <c r="I75" s="6"/>
      <c r="J75" s="6"/>
      <c r="K75" s="6"/>
      <c r="L75" s="6"/>
      <c r="M75" s="36"/>
      <c r="O75" s="6"/>
      <c r="P75" s="6"/>
      <c r="U75" s="6" t="s">
        <v>135</v>
      </c>
      <c r="V75" s="6">
        <v>4478</v>
      </c>
      <c r="W75" s="6"/>
      <c r="X75" s="13"/>
      <c r="Y75" s="6"/>
      <c r="Z75" s="6"/>
      <c r="AA75" s="6"/>
      <c r="AB75" s="6"/>
      <c r="AC75" s="6"/>
      <c r="AD75" s="6"/>
      <c r="AE75" s="6"/>
      <c r="AF75" s="6"/>
    </row>
    <row r="76" spans="1:32" x14ac:dyDescent="0.25">
      <c r="A76" s="6" t="s">
        <v>136</v>
      </c>
      <c r="B76" s="6">
        <v>4483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36"/>
      <c r="O76" s="6"/>
      <c r="P76" s="6"/>
      <c r="U76" s="6" t="s">
        <v>136</v>
      </c>
      <c r="V76" s="6">
        <v>4483</v>
      </c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 spans="1:32" x14ac:dyDescent="0.25">
      <c r="A77" s="6" t="s">
        <v>137</v>
      </c>
      <c r="B77" s="6">
        <v>4486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36"/>
      <c r="O77" s="6"/>
      <c r="P77" s="6"/>
      <c r="U77" s="6" t="s">
        <v>137</v>
      </c>
      <c r="V77" s="6">
        <v>4486</v>
      </c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spans="1:32" x14ac:dyDescent="0.25">
      <c r="A78" s="6" t="s">
        <v>138</v>
      </c>
      <c r="B78" s="6">
        <v>4519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36"/>
      <c r="O78" s="6"/>
      <c r="P78" s="6"/>
      <c r="U78" s="6" t="s">
        <v>138</v>
      </c>
      <c r="V78" s="6">
        <v>4519</v>
      </c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spans="1:32" x14ac:dyDescent="0.25">
      <c r="A79" s="6" t="s">
        <v>139</v>
      </c>
      <c r="B79" s="6">
        <v>4544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36"/>
      <c r="O79" s="6"/>
      <c r="P79" s="6"/>
      <c r="U79" s="6" t="s">
        <v>139</v>
      </c>
      <c r="V79" s="6">
        <v>4544</v>
      </c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spans="1:32" x14ac:dyDescent="0.25">
      <c r="A80" s="6" t="s">
        <v>140</v>
      </c>
      <c r="B80" s="6">
        <v>4545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36"/>
      <c r="O80" s="6"/>
      <c r="P80" s="6"/>
      <c r="U80" s="6" t="s">
        <v>140</v>
      </c>
      <c r="V80" s="6">
        <v>4545</v>
      </c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spans="1:32" x14ac:dyDescent="0.25">
      <c r="A81" s="13" t="s">
        <v>141</v>
      </c>
      <c r="B81" s="13">
        <v>4570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37"/>
      <c r="O81" s="13"/>
      <c r="P81" s="13"/>
      <c r="U81" s="13" t="s">
        <v>141</v>
      </c>
      <c r="V81" s="13">
        <v>4570</v>
      </c>
      <c r="W81" s="13"/>
      <c r="X81" s="13"/>
      <c r="Y81" s="13"/>
      <c r="Z81" s="13"/>
      <c r="AA81" s="13"/>
      <c r="AB81" s="13"/>
      <c r="AC81" s="13"/>
      <c r="AD81" s="13"/>
      <c r="AE81" s="13"/>
      <c r="AF81" s="13"/>
    </row>
    <row r="82" spans="1:32" x14ac:dyDescent="0.25">
      <c r="A82" s="6" t="s">
        <v>142</v>
      </c>
      <c r="B82" s="6">
        <v>4584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36"/>
      <c r="O82" s="6"/>
      <c r="P82" s="6"/>
      <c r="U82" s="6" t="s">
        <v>142</v>
      </c>
      <c r="V82" s="6">
        <v>4584</v>
      </c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spans="1:32" x14ac:dyDescent="0.25">
      <c r="A83" s="6" t="s">
        <v>143</v>
      </c>
      <c r="B83" s="6">
        <v>4637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36"/>
      <c r="O83" s="6"/>
      <c r="P83" s="6"/>
      <c r="U83" s="6" t="s">
        <v>143</v>
      </c>
      <c r="V83" s="6">
        <v>4637</v>
      </c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spans="1:32" x14ac:dyDescent="0.25">
      <c r="A84" s="6" t="s">
        <v>144</v>
      </c>
      <c r="B84" s="6">
        <v>4742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36"/>
      <c r="O84" s="6"/>
      <c r="P84" s="6"/>
      <c r="U84" s="6" t="s">
        <v>144</v>
      </c>
      <c r="V84" s="6">
        <v>4742</v>
      </c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spans="1:32" x14ac:dyDescent="0.25">
      <c r="A85" s="7" t="s">
        <v>145</v>
      </c>
      <c r="B85" s="7">
        <v>4287</v>
      </c>
      <c r="C85" s="7"/>
      <c r="D85" s="7"/>
      <c r="E85" s="7"/>
      <c r="F85" s="7"/>
      <c r="G85" s="7"/>
      <c r="H85" s="7"/>
      <c r="I85" s="7"/>
      <c r="J85" s="7"/>
      <c r="K85" s="7"/>
      <c r="L85" s="7"/>
      <c r="M85" s="38"/>
      <c r="O85" s="7"/>
      <c r="P85" s="7"/>
      <c r="Q85" t="s">
        <v>163</v>
      </c>
      <c r="R85" t="s">
        <v>161</v>
      </c>
      <c r="U85" s="7" t="s">
        <v>145</v>
      </c>
      <c r="V85" s="7">
        <v>4287</v>
      </c>
      <c r="W85" s="7"/>
      <c r="X85" s="7"/>
      <c r="Y85" s="7"/>
      <c r="Z85" s="7"/>
      <c r="AA85" s="7"/>
      <c r="AB85" s="7"/>
      <c r="AC85" s="7"/>
      <c r="AD85" s="7"/>
      <c r="AE85" s="7"/>
      <c r="AF85" s="7"/>
    </row>
    <row r="86" spans="1:32" x14ac:dyDescent="0.25">
      <c r="A86" s="7" t="s">
        <v>146</v>
      </c>
      <c r="B86" s="7">
        <v>4400</v>
      </c>
      <c r="C86" s="7"/>
      <c r="D86" s="7"/>
      <c r="E86" s="7"/>
      <c r="F86" s="7"/>
      <c r="G86" s="7"/>
      <c r="H86" s="7"/>
      <c r="I86" s="7"/>
      <c r="J86" s="7"/>
      <c r="K86" s="7"/>
      <c r="L86" s="7"/>
      <c r="M86" s="38"/>
      <c r="O86" s="7"/>
      <c r="P86" s="7"/>
      <c r="U86" s="7" t="s">
        <v>146</v>
      </c>
      <c r="V86" s="7">
        <v>4400</v>
      </c>
      <c r="W86" s="7"/>
      <c r="X86" s="7"/>
      <c r="Y86" s="7"/>
      <c r="Z86" s="7"/>
      <c r="AA86" s="7"/>
      <c r="AB86" s="7"/>
      <c r="AC86" s="7"/>
      <c r="AD86" s="7"/>
      <c r="AE86" s="7"/>
      <c r="AF86" s="7"/>
    </row>
    <row r="87" spans="1:32" x14ac:dyDescent="0.25">
      <c r="A87" s="7" t="s">
        <v>147</v>
      </c>
      <c r="B87" s="7">
        <v>4481</v>
      </c>
      <c r="C87" s="7"/>
      <c r="D87" s="7"/>
      <c r="E87" s="7"/>
      <c r="F87" s="7"/>
      <c r="G87" s="7"/>
      <c r="H87" s="7"/>
      <c r="I87" s="7"/>
      <c r="J87" s="7"/>
      <c r="K87" s="7"/>
      <c r="L87" s="7"/>
      <c r="M87" s="38"/>
      <c r="O87" s="7"/>
      <c r="P87" s="7"/>
      <c r="U87" s="7" t="s">
        <v>147</v>
      </c>
      <c r="V87" s="7">
        <v>4481</v>
      </c>
      <c r="W87" s="7"/>
      <c r="X87" s="7"/>
      <c r="Y87" s="7"/>
      <c r="Z87" s="7"/>
      <c r="AA87" s="7"/>
      <c r="AB87" s="7"/>
      <c r="AC87" s="7"/>
      <c r="AD87" s="7"/>
      <c r="AE87" s="7"/>
      <c r="AF87" s="7"/>
    </row>
    <row r="88" spans="1:32" x14ac:dyDescent="0.25">
      <c r="A88" s="7" t="s">
        <v>148</v>
      </c>
      <c r="B88" s="7">
        <v>4572</v>
      </c>
      <c r="C88" s="7"/>
      <c r="D88" s="7"/>
      <c r="E88" s="7"/>
      <c r="F88" s="7"/>
      <c r="G88" s="7"/>
      <c r="H88" s="7"/>
      <c r="I88" s="7"/>
      <c r="J88" s="7"/>
      <c r="K88" s="7"/>
      <c r="L88" s="7"/>
      <c r="M88" s="38"/>
      <c r="O88" s="7"/>
      <c r="P88" s="7"/>
      <c r="U88" s="7" t="s">
        <v>148</v>
      </c>
      <c r="V88" s="7">
        <v>4572</v>
      </c>
      <c r="W88" s="7"/>
      <c r="X88" s="7"/>
      <c r="Y88" s="7"/>
      <c r="Z88" s="7"/>
      <c r="AA88" s="7"/>
      <c r="AB88" s="7"/>
      <c r="AC88" s="7"/>
      <c r="AD88" s="7"/>
      <c r="AE88" s="7"/>
      <c r="AF88" s="7"/>
    </row>
    <row r="89" spans="1:32" x14ac:dyDescent="0.25">
      <c r="A89" s="15" t="s">
        <v>149</v>
      </c>
      <c r="B89" s="15">
        <v>4806</v>
      </c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39"/>
      <c r="O89" s="15"/>
      <c r="P89" s="15"/>
      <c r="U89" s="15" t="s">
        <v>149</v>
      </c>
      <c r="V89" s="15">
        <v>4806</v>
      </c>
      <c r="W89" s="15"/>
      <c r="X89" s="15"/>
      <c r="Y89" s="15"/>
      <c r="Z89" s="15"/>
      <c r="AA89" s="15"/>
      <c r="AB89" s="15"/>
      <c r="AC89" s="15"/>
      <c r="AD89" s="15"/>
      <c r="AE89" s="15"/>
      <c r="AF89" s="15"/>
    </row>
    <row r="90" spans="1:32" x14ac:dyDescent="0.25">
      <c r="A90" s="7" t="s">
        <v>150</v>
      </c>
      <c r="B90" s="7">
        <v>4728</v>
      </c>
      <c r="C90" s="7"/>
      <c r="D90" s="7"/>
      <c r="E90" s="7"/>
      <c r="F90" s="7"/>
      <c r="G90" s="7"/>
      <c r="H90" s="7"/>
      <c r="I90" s="7"/>
      <c r="J90" s="7"/>
      <c r="K90" s="7"/>
      <c r="L90" s="7"/>
      <c r="M90" s="38"/>
      <c r="O90" s="7"/>
      <c r="P90" s="7"/>
      <c r="U90" s="7" t="s">
        <v>150</v>
      </c>
      <c r="V90" s="7">
        <v>4728</v>
      </c>
      <c r="W90" s="7"/>
      <c r="X90" s="7"/>
      <c r="Y90" s="7"/>
      <c r="Z90" s="7"/>
      <c r="AA90" s="7"/>
      <c r="AB90" s="7"/>
      <c r="AC90" s="7"/>
      <c r="AD90" s="7"/>
      <c r="AE90" s="7"/>
      <c r="AF90" s="7"/>
    </row>
    <row r="91" spans="1:32" x14ac:dyDescent="0.25">
      <c r="A91" s="7" t="s">
        <v>151</v>
      </c>
      <c r="B91" s="7">
        <v>4738</v>
      </c>
      <c r="C91" s="7"/>
      <c r="D91" s="7"/>
      <c r="E91" s="7"/>
      <c r="F91" s="7"/>
      <c r="G91" s="7"/>
      <c r="H91" s="7"/>
      <c r="I91" s="7"/>
      <c r="J91" s="7"/>
      <c r="K91" s="7"/>
      <c r="L91" s="7"/>
      <c r="M91" s="38"/>
      <c r="O91" s="7"/>
      <c r="P91" s="7"/>
      <c r="U91" s="7" t="s">
        <v>151</v>
      </c>
      <c r="V91" s="7">
        <v>4738</v>
      </c>
      <c r="W91" s="7"/>
      <c r="X91" s="7"/>
      <c r="Y91" s="7"/>
      <c r="Z91" s="7"/>
      <c r="AA91" s="7"/>
      <c r="AB91" s="7"/>
      <c r="AC91" s="7"/>
      <c r="AD91" s="7"/>
      <c r="AE91" s="7"/>
      <c r="AF91" s="7"/>
    </row>
    <row r="92" spans="1:32" x14ac:dyDescent="0.25">
      <c r="A92" s="8" t="s">
        <v>152</v>
      </c>
      <c r="B92" s="8">
        <v>4778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40"/>
      <c r="O92" s="8"/>
      <c r="P92" s="8"/>
      <c r="Q92" t="s">
        <v>168</v>
      </c>
      <c r="R92" t="s">
        <v>161</v>
      </c>
      <c r="U92" s="8" t="s">
        <v>152</v>
      </c>
      <c r="V92" s="8">
        <v>4778</v>
      </c>
      <c r="W92" s="8"/>
      <c r="X92" s="8"/>
      <c r="Y92" s="8"/>
      <c r="Z92" s="8"/>
      <c r="AA92" s="8"/>
      <c r="AB92" s="8"/>
      <c r="AC92" s="8"/>
      <c r="AD92" s="8"/>
      <c r="AE92" s="8"/>
      <c r="AF92" s="8"/>
    </row>
    <row r="93" spans="1:32" x14ac:dyDescent="0.25">
      <c r="A93" s="8" t="s">
        <v>153</v>
      </c>
      <c r="B93" s="8">
        <v>4811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40"/>
      <c r="O93" s="8"/>
      <c r="P93" s="8"/>
      <c r="U93" s="8" t="s">
        <v>153</v>
      </c>
      <c r="V93" s="8">
        <v>4811</v>
      </c>
      <c r="W93" s="8"/>
      <c r="X93" s="8"/>
      <c r="Y93" s="8"/>
      <c r="Z93" s="8"/>
      <c r="AA93" s="8"/>
      <c r="AB93" s="8"/>
      <c r="AC93" s="8"/>
      <c r="AD93" s="8"/>
      <c r="AE93" s="8"/>
      <c r="AF93" s="8"/>
    </row>
    <row r="94" spans="1:32" x14ac:dyDescent="0.25">
      <c r="A94" s="8" t="s">
        <v>154</v>
      </c>
      <c r="B94" s="8">
        <v>4744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40"/>
      <c r="O94" s="8"/>
      <c r="P94" s="8"/>
      <c r="U94" s="8" t="s">
        <v>154</v>
      </c>
      <c r="V94" s="8">
        <v>4744</v>
      </c>
      <c r="W94" s="8"/>
      <c r="X94" s="8"/>
      <c r="Y94" s="8"/>
      <c r="Z94" s="8"/>
      <c r="AA94" s="8"/>
      <c r="AB94" s="8"/>
      <c r="AC94" s="8"/>
      <c r="AD94" s="8"/>
      <c r="AE94" s="8"/>
      <c r="AF94" s="8"/>
    </row>
    <row r="95" spans="1:32" x14ac:dyDescent="0.25">
      <c r="A95" s="8" t="s">
        <v>155</v>
      </c>
      <c r="B95" s="8">
        <v>4515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40"/>
      <c r="O95" s="8"/>
      <c r="P95" s="8"/>
      <c r="U95" s="8" t="s">
        <v>155</v>
      </c>
      <c r="V95" s="8">
        <v>4515</v>
      </c>
      <c r="W95" s="8"/>
      <c r="X95" s="8"/>
      <c r="Y95" s="8"/>
      <c r="Z95" s="8"/>
      <c r="AA95" s="8"/>
      <c r="AB95" s="8"/>
      <c r="AC95" s="8"/>
      <c r="AD95" s="8"/>
      <c r="AE95" s="8"/>
      <c r="AF95" s="8"/>
    </row>
    <row r="96" spans="1:32" x14ac:dyDescent="0.25">
      <c r="A96" s="2" t="s">
        <v>156</v>
      </c>
      <c r="B96" s="2" t="s">
        <v>13</v>
      </c>
      <c r="C96" s="2" t="s">
        <v>14</v>
      </c>
      <c r="D96" s="2" t="s">
        <v>14</v>
      </c>
      <c r="E96" s="2" t="s">
        <v>158</v>
      </c>
      <c r="F96" s="2" t="s">
        <v>14</v>
      </c>
      <c r="G96" s="2">
        <v>36</v>
      </c>
      <c r="H96" s="2">
        <v>37.36</v>
      </c>
      <c r="I96" s="2" t="s">
        <v>14</v>
      </c>
      <c r="J96" s="2" t="s">
        <v>14</v>
      </c>
      <c r="K96" s="2" t="s">
        <v>14</v>
      </c>
      <c r="L96" s="2" t="s">
        <v>14</v>
      </c>
      <c r="M96" s="29"/>
      <c r="O96" s="2" t="s">
        <v>14</v>
      </c>
      <c r="P96" s="2" t="s">
        <v>14</v>
      </c>
      <c r="U96" s="2" t="s">
        <v>156</v>
      </c>
      <c r="V96" s="2" t="s">
        <v>13</v>
      </c>
      <c r="W96" s="2" t="s">
        <v>14</v>
      </c>
      <c r="X96" s="2" t="s">
        <v>14</v>
      </c>
      <c r="Y96" s="2" t="s">
        <v>158</v>
      </c>
      <c r="Z96" s="2" t="s">
        <v>14</v>
      </c>
      <c r="AA96" s="2">
        <v>36</v>
      </c>
      <c r="AB96" s="2">
        <v>37.36</v>
      </c>
      <c r="AC96" s="2" t="s">
        <v>14</v>
      </c>
      <c r="AD96" s="2" t="s">
        <v>14</v>
      </c>
      <c r="AE96" s="2" t="s">
        <v>14</v>
      </c>
      <c r="AF96" s="2" t="s">
        <v>14</v>
      </c>
    </row>
    <row r="97" spans="1:33" x14ac:dyDescent="0.25">
      <c r="A97" s="2" t="s">
        <v>157</v>
      </c>
      <c r="B97" s="2" t="s">
        <v>16</v>
      </c>
      <c r="C97" s="2" t="s">
        <v>14</v>
      </c>
      <c r="D97" s="2" t="s">
        <v>14</v>
      </c>
      <c r="E97" s="2" t="s">
        <v>158</v>
      </c>
      <c r="F97" s="2" t="s">
        <v>14</v>
      </c>
      <c r="G97" s="2">
        <v>36.36</v>
      </c>
      <c r="H97" s="2">
        <v>36.880000000000003</v>
      </c>
      <c r="I97" s="2" t="s">
        <v>14</v>
      </c>
      <c r="J97" s="2" t="s">
        <v>14</v>
      </c>
      <c r="K97" s="2" t="s">
        <v>14</v>
      </c>
      <c r="L97" s="2" t="s">
        <v>14</v>
      </c>
      <c r="M97" s="29"/>
      <c r="O97" s="2" t="s">
        <v>14</v>
      </c>
      <c r="P97" s="2" t="s">
        <v>14</v>
      </c>
      <c r="U97" s="2" t="s">
        <v>157</v>
      </c>
      <c r="V97" s="2" t="s">
        <v>16</v>
      </c>
      <c r="W97" s="2" t="s">
        <v>14</v>
      </c>
      <c r="X97" s="2" t="s">
        <v>14</v>
      </c>
      <c r="Y97" s="2" t="s">
        <v>158</v>
      </c>
      <c r="Z97" s="2" t="s">
        <v>14</v>
      </c>
      <c r="AA97" s="2">
        <v>36.36</v>
      </c>
      <c r="AB97" s="2">
        <v>36.880000000000003</v>
      </c>
      <c r="AC97" s="2" t="s">
        <v>14</v>
      </c>
      <c r="AD97" s="2" t="s">
        <v>14</v>
      </c>
      <c r="AE97" s="2" t="s">
        <v>14</v>
      </c>
      <c r="AF97" s="2" t="s">
        <v>14</v>
      </c>
    </row>
    <row r="99" spans="1:33" x14ac:dyDescent="0.25">
      <c r="C99" s="1" t="s">
        <v>2</v>
      </c>
      <c r="D99" s="1" t="s">
        <v>3</v>
      </c>
      <c r="E99" s="1" t="s">
        <v>4</v>
      </c>
      <c r="F99" s="1" t="s">
        <v>5</v>
      </c>
      <c r="G99" s="1" t="s">
        <v>6</v>
      </c>
      <c r="H99" s="1" t="s">
        <v>7</v>
      </c>
      <c r="I99" s="1" t="s">
        <v>8</v>
      </c>
      <c r="J99" s="1" t="s">
        <v>9</v>
      </c>
      <c r="K99" s="18" t="s">
        <v>10</v>
      </c>
      <c r="L99" s="18" t="s">
        <v>11</v>
      </c>
      <c r="M99" s="30" t="s">
        <v>350</v>
      </c>
      <c r="W99" s="1" t="s">
        <v>2</v>
      </c>
      <c r="X99" s="1" t="s">
        <v>3</v>
      </c>
      <c r="Y99" s="1" t="s">
        <v>4</v>
      </c>
      <c r="Z99" s="1" t="s">
        <v>5</v>
      </c>
      <c r="AA99" s="1" t="s">
        <v>6</v>
      </c>
      <c r="AB99" s="1" t="s">
        <v>7</v>
      </c>
      <c r="AC99" s="1" t="s">
        <v>8</v>
      </c>
      <c r="AD99" s="1" t="s">
        <v>9</v>
      </c>
      <c r="AE99" s="18" t="s">
        <v>10</v>
      </c>
      <c r="AF99" s="18" t="s">
        <v>11</v>
      </c>
      <c r="AG99" s="41" t="s">
        <v>350</v>
      </c>
    </row>
    <row r="100" spans="1:33" x14ac:dyDescent="0.25">
      <c r="B100" s="1" t="s">
        <v>338</v>
      </c>
      <c r="C100" s="19">
        <f t="shared" ref="C100:L100" si="0">GEOMEAN(C4:C95)</f>
        <v>20.058036276872382</v>
      </c>
      <c r="D100" s="19">
        <f t="shared" si="0"/>
        <v>25.588669815165719</v>
      </c>
      <c r="E100" s="19">
        <f t="shared" si="0"/>
        <v>27.281782125332143</v>
      </c>
      <c r="F100" s="19">
        <f t="shared" si="0"/>
        <v>19.933598835070129</v>
      </c>
      <c r="G100" s="19">
        <f t="shared" si="0"/>
        <v>24.126646021075754</v>
      </c>
      <c r="H100" s="19">
        <f t="shared" si="0"/>
        <v>22.510269757540183</v>
      </c>
      <c r="I100" s="19">
        <f t="shared" si="0"/>
        <v>20.372103891809481</v>
      </c>
      <c r="J100" s="19">
        <f t="shared" si="0"/>
        <v>26.737050247602291</v>
      </c>
      <c r="K100" s="19">
        <f t="shared" si="0"/>
        <v>18.851797883638685</v>
      </c>
      <c r="L100" s="19">
        <f t="shared" si="0"/>
        <v>25.56147138139751</v>
      </c>
      <c r="M100" s="19">
        <f t="shared" ref="M100" si="1">GEOMEAN(M4:M95)</f>
        <v>27.700297745963031</v>
      </c>
      <c r="V100" s="1" t="s">
        <v>338</v>
      </c>
      <c r="W100" s="19">
        <f t="shared" ref="W100:AF100" si="2">GEOMEAN(W4:W95)</f>
        <v>19.189670710415697</v>
      </c>
      <c r="X100" s="19">
        <f t="shared" si="2"/>
        <v>23.640080547400203</v>
      </c>
      <c r="Y100" s="19">
        <f t="shared" si="2"/>
        <v>26.132486132065562</v>
      </c>
      <c r="Z100" s="19">
        <f t="shared" si="2"/>
        <v>18.807515835037957</v>
      </c>
      <c r="AA100" s="19">
        <f t="shared" si="2"/>
        <v>22.875798875795102</v>
      </c>
      <c r="AB100" s="19">
        <f t="shared" si="2"/>
        <v>21.106657272971489</v>
      </c>
      <c r="AC100" s="19">
        <f t="shared" si="2"/>
        <v>19.867300193619887</v>
      </c>
      <c r="AD100" s="19">
        <f t="shared" si="2"/>
        <v>26.060241827387838</v>
      </c>
      <c r="AE100" s="19">
        <f t="shared" si="2"/>
        <v>18.412204891330752</v>
      </c>
      <c r="AF100" s="19">
        <f t="shared" si="2"/>
        <v>24.510461755801209</v>
      </c>
      <c r="AG100" s="19">
        <f t="shared" ref="AG100" si="3">GEOMEAN(AG4:AG95)</f>
        <v>26.335966138739323</v>
      </c>
    </row>
    <row r="101" spans="1:33" x14ac:dyDescent="0.25">
      <c r="B101" s="1" t="s">
        <v>339</v>
      </c>
      <c r="C101" s="19">
        <f t="shared" ref="C101:L101" si="4">AVERAGE(C4:C95)</f>
        <v>20.149444444444445</v>
      </c>
      <c r="D101" s="19">
        <f t="shared" si="4"/>
        <v>25.906388888888891</v>
      </c>
      <c r="E101" s="19">
        <f t="shared" si="4"/>
        <v>27.415999999999997</v>
      </c>
      <c r="F101" s="19">
        <f t="shared" si="4"/>
        <v>20.124054054054056</v>
      </c>
      <c r="G101" s="19">
        <f t="shared" si="4"/>
        <v>24.277567567567569</v>
      </c>
      <c r="H101" s="19">
        <f t="shared" si="4"/>
        <v>22.734594594594604</v>
      </c>
      <c r="I101" s="19">
        <f t="shared" si="4"/>
        <v>20.405142857142849</v>
      </c>
      <c r="J101" s="19">
        <f t="shared" si="4"/>
        <v>26.881470588235292</v>
      </c>
      <c r="K101" s="19">
        <f t="shared" si="4"/>
        <v>18.886857142857139</v>
      </c>
      <c r="L101" s="19">
        <f t="shared" si="4"/>
        <v>25.683142857142855</v>
      </c>
      <c r="M101" s="19">
        <f t="shared" ref="M101" si="5">AVERAGE(M4:M95)</f>
        <v>27.923823529411763</v>
      </c>
      <c r="V101" s="1" t="s">
        <v>339</v>
      </c>
      <c r="W101" s="19">
        <f t="shared" ref="W101:AF101" si="6">AVERAGE(W4:W95)</f>
        <v>19.228076923076923</v>
      </c>
      <c r="X101" s="19">
        <f t="shared" si="6"/>
        <v>23.706923076923076</v>
      </c>
      <c r="Y101" s="19">
        <f t="shared" si="6"/>
        <v>26.194230769230767</v>
      </c>
      <c r="Z101" s="19">
        <f t="shared" si="6"/>
        <v>18.823076923076925</v>
      </c>
      <c r="AA101" s="19">
        <f t="shared" si="6"/>
        <v>22.903846153846153</v>
      </c>
      <c r="AB101" s="19">
        <f t="shared" si="6"/>
        <v>21.127307692307696</v>
      </c>
      <c r="AC101" s="19">
        <f t="shared" si="6"/>
        <v>19.874999999999996</v>
      </c>
      <c r="AD101" s="19">
        <f t="shared" si="6"/>
        <v>26.125769230769233</v>
      </c>
      <c r="AE101" s="19">
        <f t="shared" si="6"/>
        <v>18.429230769230774</v>
      </c>
      <c r="AF101" s="19">
        <f t="shared" si="6"/>
        <v>24.544999999999998</v>
      </c>
      <c r="AG101" s="19">
        <f t="shared" ref="AG101" si="7">AVERAGE(AG4:AG95)</f>
        <v>26.404074074074067</v>
      </c>
    </row>
    <row r="102" spans="1:33" x14ac:dyDescent="0.25">
      <c r="B102" s="1" t="s">
        <v>340</v>
      </c>
      <c r="C102" s="19">
        <f t="shared" ref="C102:L102" si="8">MIN(C4:C95)</f>
        <v>16.350000000000001</v>
      </c>
      <c r="D102" s="19">
        <f t="shared" si="8"/>
        <v>19.45</v>
      </c>
      <c r="E102" s="19">
        <f t="shared" si="8"/>
        <v>21.29</v>
      </c>
      <c r="F102" s="19">
        <f t="shared" si="8"/>
        <v>17.43</v>
      </c>
      <c r="G102" s="19">
        <f t="shared" si="8"/>
        <v>21.07</v>
      </c>
      <c r="H102" s="19">
        <f t="shared" si="8"/>
        <v>18.93</v>
      </c>
      <c r="I102" s="19">
        <f t="shared" si="8"/>
        <v>18.920000000000002</v>
      </c>
      <c r="J102" s="19">
        <f t="shared" si="8"/>
        <v>21.45</v>
      </c>
      <c r="K102" s="19">
        <f t="shared" si="8"/>
        <v>16.829999999999998</v>
      </c>
      <c r="L102" s="19">
        <f t="shared" si="8"/>
        <v>21.84</v>
      </c>
      <c r="M102" s="19">
        <f t="shared" ref="M102" si="9">MIN(M4:M95)</f>
        <v>22.47</v>
      </c>
      <c r="V102" s="1" t="s">
        <v>340</v>
      </c>
      <c r="W102" s="19">
        <f t="shared" ref="W102:AF102" si="10">MIN(W4:W95)</f>
        <v>16.350000000000001</v>
      </c>
      <c r="X102" s="19">
        <f t="shared" si="10"/>
        <v>19.45</v>
      </c>
      <c r="Y102" s="19">
        <f t="shared" si="10"/>
        <v>21.29</v>
      </c>
      <c r="Z102" s="19">
        <f t="shared" si="10"/>
        <v>17.43</v>
      </c>
      <c r="AA102" s="19">
        <f t="shared" si="10"/>
        <v>21.07</v>
      </c>
      <c r="AB102" s="19">
        <f t="shared" si="10"/>
        <v>18.93</v>
      </c>
      <c r="AC102" s="19">
        <f t="shared" si="10"/>
        <v>18.920000000000002</v>
      </c>
      <c r="AD102" s="19">
        <f t="shared" si="10"/>
        <v>22.2</v>
      </c>
      <c r="AE102" s="19">
        <f t="shared" si="10"/>
        <v>16.829999999999998</v>
      </c>
      <c r="AF102" s="19">
        <f t="shared" si="10"/>
        <v>21.84</v>
      </c>
      <c r="AG102" s="19">
        <f t="shared" ref="AG102" si="11">MIN(AG4:AG95)</f>
        <v>22.47</v>
      </c>
    </row>
    <row r="103" spans="1:33" x14ac:dyDescent="0.25">
      <c r="B103" s="1" t="s">
        <v>341</v>
      </c>
      <c r="C103" s="19">
        <f t="shared" ref="C103:L103" si="12">MAX(C4:C95)</f>
        <v>26.01</v>
      </c>
      <c r="D103" s="19">
        <f t="shared" si="12"/>
        <v>36.14</v>
      </c>
      <c r="E103" s="19">
        <f t="shared" si="12"/>
        <v>33.26</v>
      </c>
      <c r="F103" s="19">
        <f t="shared" si="12"/>
        <v>33</v>
      </c>
      <c r="G103" s="19">
        <f t="shared" si="12"/>
        <v>35.270000000000003</v>
      </c>
      <c r="H103" s="19">
        <f t="shared" si="12"/>
        <v>36.909999999999997</v>
      </c>
      <c r="I103" s="19">
        <f t="shared" si="12"/>
        <v>23.37</v>
      </c>
      <c r="J103" s="19">
        <f t="shared" si="12"/>
        <v>36</v>
      </c>
      <c r="K103" s="19">
        <f t="shared" si="12"/>
        <v>21.36</v>
      </c>
      <c r="L103" s="19">
        <f t="shared" si="12"/>
        <v>33.5</v>
      </c>
      <c r="M103" s="19">
        <f t="shared" ref="M103" si="13">MAX(M4:M95)</f>
        <v>38.619999999999997</v>
      </c>
      <c r="V103" s="1" t="s">
        <v>341</v>
      </c>
      <c r="W103" s="19">
        <f t="shared" ref="W103:AF103" si="14">MAX(W4:W95)</f>
        <v>21.93</v>
      </c>
      <c r="X103" s="19">
        <f t="shared" si="14"/>
        <v>28.08</v>
      </c>
      <c r="Y103" s="19">
        <f t="shared" si="14"/>
        <v>30.88</v>
      </c>
      <c r="Z103" s="19">
        <f t="shared" si="14"/>
        <v>20.29</v>
      </c>
      <c r="AA103" s="19">
        <f t="shared" si="14"/>
        <v>25.54</v>
      </c>
      <c r="AB103" s="19">
        <f t="shared" si="14"/>
        <v>23.02</v>
      </c>
      <c r="AC103" s="19">
        <f t="shared" si="14"/>
        <v>21.23</v>
      </c>
      <c r="AD103" s="19">
        <f t="shared" si="14"/>
        <v>30.07</v>
      </c>
      <c r="AE103" s="19">
        <f t="shared" si="14"/>
        <v>19.940000000000001</v>
      </c>
      <c r="AF103" s="19">
        <f t="shared" si="14"/>
        <v>27.79</v>
      </c>
      <c r="AG103" s="19">
        <f t="shared" ref="AG103" si="15">MAX(AG4:AG95)</f>
        <v>30.26</v>
      </c>
    </row>
    <row r="104" spans="1:33" x14ac:dyDescent="0.25">
      <c r="B104" s="1" t="s">
        <v>342</v>
      </c>
      <c r="C104" s="19">
        <f t="shared" ref="C104:L104" si="16">AVEDEV(C4:C95)</f>
        <v>1.4854012345679015</v>
      </c>
      <c r="D104" s="19">
        <f t="shared" si="16"/>
        <v>3.3112962962962968</v>
      </c>
      <c r="E104" s="19">
        <f t="shared" si="16"/>
        <v>2.2229714285714284</v>
      </c>
      <c r="F104" s="19">
        <f t="shared" si="16"/>
        <v>1.9318626734842963</v>
      </c>
      <c r="G104" s="19">
        <f t="shared" si="16"/>
        <v>2.0945507669832</v>
      </c>
      <c r="H104" s="19">
        <f t="shared" si="16"/>
        <v>2.2964791818845911</v>
      </c>
      <c r="I104" s="19">
        <f t="shared" si="16"/>
        <v>0.90705306122448659</v>
      </c>
      <c r="J104" s="19">
        <f t="shared" si="16"/>
        <v>2.1628200692041522</v>
      </c>
      <c r="K104" s="19">
        <f t="shared" si="16"/>
        <v>0.91315918367346938</v>
      </c>
      <c r="L104" s="19">
        <f t="shared" si="16"/>
        <v>1.9852734693877547</v>
      </c>
      <c r="M104" s="19">
        <f t="shared" ref="M104" si="17">AVEDEV(M4:M95)</f>
        <v>2.8864878892733556</v>
      </c>
      <c r="V104" s="1" t="s">
        <v>342</v>
      </c>
      <c r="W104" s="19">
        <f t="shared" ref="W104:AF104" si="18">AVEDEV(W4:W95)</f>
        <v>0.88976331360946759</v>
      </c>
      <c r="X104" s="19">
        <f t="shared" si="18"/>
        <v>1.4361538461538461</v>
      </c>
      <c r="Y104" s="19">
        <f t="shared" si="18"/>
        <v>1.2860946745562125</v>
      </c>
      <c r="Z104" s="19">
        <f t="shared" si="18"/>
        <v>0.60461538461538455</v>
      </c>
      <c r="AA104" s="19">
        <f t="shared" si="18"/>
        <v>0.89017751479289942</v>
      </c>
      <c r="AB104" s="19">
        <f t="shared" si="18"/>
        <v>0.73905325443786984</v>
      </c>
      <c r="AC104" s="19">
        <f t="shared" si="18"/>
        <v>0.43653846153846121</v>
      </c>
      <c r="AD104" s="19">
        <f t="shared" si="18"/>
        <v>1.5062130177514794</v>
      </c>
      <c r="AE104" s="19">
        <f t="shared" si="18"/>
        <v>0.64852071005917167</v>
      </c>
      <c r="AF104" s="19">
        <f t="shared" si="18"/>
        <v>0.9834615384615385</v>
      </c>
      <c r="AG104" s="19">
        <f t="shared" ref="AG104" si="19">AVEDEV(AG4:AG95)</f>
        <v>1.5652674897119336</v>
      </c>
    </row>
    <row r="105" spans="1:33" x14ac:dyDescent="0.25">
      <c r="B105" s="1" t="s">
        <v>343</v>
      </c>
      <c r="C105" s="19">
        <f>C104/C101*100</f>
        <v>7.3719215369109232</v>
      </c>
      <c r="D105" s="19">
        <f t="shared" ref="D105:L105" si="20">D104/D101*100</f>
        <v>12.781774837466806</v>
      </c>
      <c r="E105" s="19">
        <f t="shared" si="20"/>
        <v>8.1082996373337775</v>
      </c>
      <c r="F105" s="19">
        <f t="shared" si="20"/>
        <v>9.5997688551980218</v>
      </c>
      <c r="G105" s="19">
        <f t="shared" si="20"/>
        <v>8.6275149318554991</v>
      </c>
      <c r="H105" s="19">
        <f t="shared" si="20"/>
        <v>10.101254158411974</v>
      </c>
      <c r="I105" s="19">
        <f t="shared" si="20"/>
        <v>4.4452178922480385</v>
      </c>
      <c r="J105" s="19">
        <f t="shared" si="20"/>
        <v>8.0457654357299671</v>
      </c>
      <c r="K105" s="19">
        <f t="shared" si="20"/>
        <v>4.8348922044916245</v>
      </c>
      <c r="L105" s="19">
        <f t="shared" si="20"/>
        <v>7.729869667549746</v>
      </c>
      <c r="M105" s="19">
        <f t="shared" ref="M105" si="21">M104/M101*100</f>
        <v>10.337008061353272</v>
      </c>
      <c r="V105" s="1" t="s">
        <v>343</v>
      </c>
      <c r="W105" s="19">
        <f t="shared" ref="W105:AF105" si="22">W104/W101*100</f>
        <v>4.6274170691589136</v>
      </c>
      <c r="X105" s="19">
        <f t="shared" si="22"/>
        <v>6.0579512638307538</v>
      </c>
      <c r="Y105" s="19">
        <f t="shared" si="22"/>
        <v>4.9098394447487745</v>
      </c>
      <c r="Z105" s="19">
        <f t="shared" si="22"/>
        <v>3.2120964446260718</v>
      </c>
      <c r="AA105" s="19">
        <f t="shared" si="22"/>
        <v>3.8865852870890656</v>
      </c>
      <c r="AB105" s="19">
        <f t="shared" si="22"/>
        <v>3.4980948126530764</v>
      </c>
      <c r="AC105" s="19">
        <f t="shared" si="22"/>
        <v>2.1964199322689875</v>
      </c>
      <c r="AD105" s="19">
        <f t="shared" si="22"/>
        <v>5.7652389273099747</v>
      </c>
      <c r="AE105" s="19">
        <f t="shared" si="22"/>
        <v>3.5189787255902951</v>
      </c>
      <c r="AF105" s="19">
        <f t="shared" si="22"/>
        <v>4.0067693561276787</v>
      </c>
      <c r="AG105" s="19">
        <f t="shared" ref="AG105" si="23">AG104/AG101*100</f>
        <v>5.9281286869621992</v>
      </c>
    </row>
    <row r="107" spans="1:33" x14ac:dyDescent="0.25">
      <c r="V107" s="20" t="s">
        <v>340</v>
      </c>
      <c r="W107" s="19">
        <f>_xlfn.QUARTILE.INC(W4:W95,0)</f>
        <v>16.350000000000001</v>
      </c>
      <c r="X107" s="19">
        <f t="shared" ref="X107:AF107" si="24">_xlfn.QUARTILE.INC(X4:X95,0)</f>
        <v>19.45</v>
      </c>
      <c r="Y107" s="19">
        <f t="shared" si="24"/>
        <v>21.29</v>
      </c>
      <c r="Z107" s="19">
        <f t="shared" si="24"/>
        <v>17.43</v>
      </c>
      <c r="AA107" s="19">
        <f t="shared" si="24"/>
        <v>21.07</v>
      </c>
      <c r="AB107" s="19">
        <f t="shared" si="24"/>
        <v>18.93</v>
      </c>
      <c r="AC107" s="19">
        <f t="shared" si="24"/>
        <v>18.920000000000002</v>
      </c>
      <c r="AD107" s="19">
        <f t="shared" si="24"/>
        <v>22.2</v>
      </c>
      <c r="AE107" s="19">
        <f t="shared" si="24"/>
        <v>16.829999999999998</v>
      </c>
      <c r="AF107" s="19">
        <f t="shared" si="24"/>
        <v>21.84</v>
      </c>
      <c r="AG107" s="19">
        <f t="shared" ref="AG107" si="25">_xlfn.QUARTILE.INC(AG4:AG95,0)</f>
        <v>22.47</v>
      </c>
    </row>
    <row r="108" spans="1:33" x14ac:dyDescent="0.25">
      <c r="V108" s="21">
        <v>0.25</v>
      </c>
      <c r="W108" s="19">
        <f>_xlfn.QUARTILE.INC(W4:W95,1)</f>
        <v>18.857499999999998</v>
      </c>
      <c r="X108" s="19">
        <f t="shared" ref="X108:AF108" si="26">_xlfn.QUARTILE.INC(X4:X95,1)</f>
        <v>22.57</v>
      </c>
      <c r="Y108" s="19">
        <f t="shared" si="26"/>
        <v>25.262500000000003</v>
      </c>
      <c r="Z108" s="19">
        <f t="shared" si="26"/>
        <v>18.432500000000001</v>
      </c>
      <c r="AA108" s="19">
        <f t="shared" si="26"/>
        <v>21.822499999999998</v>
      </c>
      <c r="AB108" s="19">
        <f t="shared" si="26"/>
        <v>20.4025</v>
      </c>
      <c r="AC108" s="19">
        <f t="shared" si="26"/>
        <v>19.602499999999999</v>
      </c>
      <c r="AD108" s="19">
        <f t="shared" si="26"/>
        <v>25.102499999999999</v>
      </c>
      <c r="AE108" s="19">
        <f t="shared" si="26"/>
        <v>17.7225</v>
      </c>
      <c r="AF108" s="19">
        <f t="shared" si="26"/>
        <v>23.697499999999998</v>
      </c>
      <c r="AG108" s="19">
        <f t="shared" ref="AG108" si="27">_xlfn.QUARTILE.INC(AG4:AG95,1)</f>
        <v>25.155000000000001</v>
      </c>
    </row>
    <row r="109" spans="1:33" x14ac:dyDescent="0.25">
      <c r="V109" s="20" t="s">
        <v>344</v>
      </c>
      <c r="W109" s="19">
        <f>_xlfn.QUARTILE.INC(W4:W95,2)</f>
        <v>19.34</v>
      </c>
      <c r="X109" s="19">
        <f t="shared" ref="X109:AF109" si="28">_xlfn.QUARTILE.INC(X4:X95,2)</f>
        <v>23.545000000000002</v>
      </c>
      <c r="Y109" s="19">
        <f t="shared" si="28"/>
        <v>26.035</v>
      </c>
      <c r="Z109" s="19">
        <f t="shared" si="28"/>
        <v>18.82</v>
      </c>
      <c r="AA109" s="19">
        <f t="shared" si="28"/>
        <v>23.02</v>
      </c>
      <c r="AB109" s="19">
        <f t="shared" si="28"/>
        <v>21.234999999999999</v>
      </c>
      <c r="AC109" s="19">
        <f t="shared" si="28"/>
        <v>19.875</v>
      </c>
      <c r="AD109" s="19">
        <f t="shared" si="28"/>
        <v>25.865000000000002</v>
      </c>
      <c r="AE109" s="19">
        <f t="shared" si="28"/>
        <v>18.490000000000002</v>
      </c>
      <c r="AF109" s="19">
        <f t="shared" si="28"/>
        <v>24.524999999999999</v>
      </c>
      <c r="AG109" s="19">
        <f t="shared" ref="AG109" si="29">_xlfn.QUARTILE.INC(AG4:AG95,2)</f>
        <v>25.92</v>
      </c>
    </row>
    <row r="110" spans="1:33" x14ac:dyDescent="0.25">
      <c r="V110" s="21">
        <v>0.75</v>
      </c>
      <c r="W110" s="19">
        <f>_xlfn.QUARTILE.INC(W4:W95,3)</f>
        <v>19.942499999999999</v>
      </c>
      <c r="X110" s="19">
        <f t="shared" ref="X110:AF110" si="30">_xlfn.QUARTILE.INC(X4:X95,3)</f>
        <v>25.037500000000001</v>
      </c>
      <c r="Y110" s="19">
        <f t="shared" si="30"/>
        <v>26.885000000000002</v>
      </c>
      <c r="Z110" s="19">
        <f t="shared" si="30"/>
        <v>19.420000000000002</v>
      </c>
      <c r="AA110" s="19">
        <f t="shared" si="30"/>
        <v>23.55</v>
      </c>
      <c r="AB110" s="19">
        <f t="shared" si="30"/>
        <v>21.560000000000002</v>
      </c>
      <c r="AC110" s="19">
        <f t="shared" si="30"/>
        <v>20.29</v>
      </c>
      <c r="AD110" s="19">
        <f t="shared" si="30"/>
        <v>27.6175</v>
      </c>
      <c r="AE110" s="19">
        <f t="shared" si="30"/>
        <v>18.927500000000002</v>
      </c>
      <c r="AF110" s="19">
        <f t="shared" si="30"/>
        <v>25.19</v>
      </c>
      <c r="AG110" s="19">
        <f t="shared" ref="AG110" si="31">_xlfn.QUARTILE.INC(AG4:AG95,3)</f>
        <v>27.82</v>
      </c>
    </row>
    <row r="111" spans="1:33" x14ac:dyDescent="0.25">
      <c r="V111" s="20" t="s">
        <v>341</v>
      </c>
      <c r="W111" s="19">
        <f>_xlfn.QUARTILE.INC(W4:W95,4)</f>
        <v>21.93</v>
      </c>
      <c r="X111" s="19">
        <f t="shared" ref="X111:AF111" si="32">_xlfn.QUARTILE.INC(X4:X95,4)</f>
        <v>28.08</v>
      </c>
      <c r="Y111" s="19">
        <f t="shared" si="32"/>
        <v>30.88</v>
      </c>
      <c r="Z111" s="19">
        <f t="shared" si="32"/>
        <v>20.29</v>
      </c>
      <c r="AA111" s="19">
        <f t="shared" si="32"/>
        <v>25.54</v>
      </c>
      <c r="AB111" s="19">
        <f t="shared" si="32"/>
        <v>23.02</v>
      </c>
      <c r="AC111" s="19">
        <f t="shared" si="32"/>
        <v>21.23</v>
      </c>
      <c r="AD111" s="19">
        <f t="shared" si="32"/>
        <v>30.07</v>
      </c>
      <c r="AE111" s="19">
        <f t="shared" si="32"/>
        <v>19.940000000000001</v>
      </c>
      <c r="AF111" s="19">
        <f t="shared" si="32"/>
        <v>27.79</v>
      </c>
      <c r="AG111" s="19">
        <f t="shared" ref="AG111" si="33">_xlfn.QUARTILE.INC(AG4:AG95,4)</f>
        <v>30.26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topLeftCell="F74" workbookViewId="0">
      <selection activeCell="AG104" activeCellId="1" sqref="AG100 AG104"/>
    </sheetView>
  </sheetViews>
  <sheetFormatPr defaultRowHeight="15" x14ac:dyDescent="0.25"/>
  <cols>
    <col min="11" max="11" width="9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8" t="s">
        <v>10</v>
      </c>
      <c r="L1" s="18" t="s">
        <v>11</v>
      </c>
      <c r="M1" s="30" t="s">
        <v>350</v>
      </c>
      <c r="O1" s="1" t="s">
        <v>159</v>
      </c>
      <c r="P1" s="1" t="s">
        <v>160</v>
      </c>
      <c r="U1" s="1" t="s">
        <v>0</v>
      </c>
      <c r="V1" s="1" t="s">
        <v>1</v>
      </c>
      <c r="W1" s="1" t="s">
        <v>2</v>
      </c>
      <c r="X1" s="1" t="s">
        <v>3</v>
      </c>
      <c r="Y1" s="1" t="s">
        <v>4</v>
      </c>
      <c r="Z1" s="1" t="s">
        <v>5</v>
      </c>
      <c r="AA1" s="1" t="s">
        <v>6</v>
      </c>
      <c r="AB1" s="1" t="s">
        <v>7</v>
      </c>
      <c r="AC1" s="1" t="s">
        <v>8</v>
      </c>
      <c r="AD1" s="1" t="s">
        <v>9</v>
      </c>
      <c r="AE1" s="18" t="s">
        <v>10</v>
      </c>
      <c r="AF1" s="18" t="s">
        <v>11</v>
      </c>
      <c r="AG1" s="41" t="s">
        <v>350</v>
      </c>
    </row>
    <row r="2" spans="1:33" x14ac:dyDescent="0.25">
      <c r="A2" s="2" t="s">
        <v>12</v>
      </c>
      <c r="B2" s="2" t="s">
        <v>13</v>
      </c>
      <c r="C2" s="2" t="s">
        <v>14</v>
      </c>
      <c r="D2" s="2" t="s">
        <v>14</v>
      </c>
      <c r="E2" s="2" t="s">
        <v>158</v>
      </c>
      <c r="F2" s="2" t="s">
        <v>14</v>
      </c>
      <c r="G2" s="2">
        <v>36.86</v>
      </c>
      <c r="H2" s="2">
        <v>35.6</v>
      </c>
      <c r="I2" s="2" t="s">
        <v>14</v>
      </c>
      <c r="J2" s="2" t="s">
        <v>14</v>
      </c>
      <c r="K2" s="2" t="s">
        <v>14</v>
      </c>
      <c r="L2" s="2" t="s">
        <v>14</v>
      </c>
      <c r="M2" s="29"/>
      <c r="O2" s="2" t="s">
        <v>14</v>
      </c>
      <c r="P2" s="2" t="s">
        <v>14</v>
      </c>
      <c r="U2" s="2" t="s">
        <v>12</v>
      </c>
      <c r="V2" s="2" t="s">
        <v>13</v>
      </c>
      <c r="W2" s="2" t="s">
        <v>14</v>
      </c>
      <c r="X2" s="2" t="s">
        <v>14</v>
      </c>
      <c r="Y2" s="2" t="s">
        <v>158</v>
      </c>
      <c r="Z2" s="2" t="s">
        <v>14</v>
      </c>
      <c r="AA2" s="2">
        <v>36.86</v>
      </c>
      <c r="AB2" s="2">
        <v>35.6</v>
      </c>
      <c r="AC2" s="2" t="s">
        <v>14</v>
      </c>
      <c r="AD2" s="2" t="s">
        <v>14</v>
      </c>
      <c r="AE2" s="2" t="s">
        <v>14</v>
      </c>
      <c r="AF2" s="2" t="s">
        <v>14</v>
      </c>
    </row>
    <row r="3" spans="1:33" x14ac:dyDescent="0.25">
      <c r="A3" s="2" t="s">
        <v>15</v>
      </c>
      <c r="B3" s="2" t="s">
        <v>16</v>
      </c>
      <c r="C3" s="2" t="s">
        <v>14</v>
      </c>
      <c r="D3" s="2" t="s">
        <v>14</v>
      </c>
      <c r="E3" s="2" t="s">
        <v>158</v>
      </c>
      <c r="F3" s="2" t="s">
        <v>14</v>
      </c>
      <c r="G3" s="2">
        <v>36.299999999999997</v>
      </c>
      <c r="H3" s="2">
        <v>37.43</v>
      </c>
      <c r="I3" s="2" t="s">
        <v>14</v>
      </c>
      <c r="J3" s="2" t="s">
        <v>14</v>
      </c>
      <c r="K3" s="2" t="s">
        <v>14</v>
      </c>
      <c r="L3" s="2" t="s">
        <v>14</v>
      </c>
      <c r="M3" s="29"/>
      <c r="O3" s="2" t="s">
        <v>14</v>
      </c>
      <c r="P3" s="2" t="s">
        <v>14</v>
      </c>
      <c r="U3" s="2" t="s">
        <v>15</v>
      </c>
      <c r="V3" s="2" t="s">
        <v>16</v>
      </c>
      <c r="W3" s="2" t="s">
        <v>14</v>
      </c>
      <c r="X3" s="2" t="s">
        <v>14</v>
      </c>
      <c r="Y3" s="2" t="s">
        <v>158</v>
      </c>
      <c r="Z3" s="2" t="s">
        <v>14</v>
      </c>
      <c r="AA3" s="2">
        <v>36.299999999999997</v>
      </c>
      <c r="AB3" s="2">
        <v>37.43</v>
      </c>
      <c r="AC3" s="2" t="s">
        <v>14</v>
      </c>
      <c r="AD3" s="2" t="s">
        <v>14</v>
      </c>
      <c r="AE3" s="2" t="s">
        <v>14</v>
      </c>
      <c r="AF3" s="2" t="s">
        <v>14</v>
      </c>
    </row>
    <row r="4" spans="1:33" x14ac:dyDescent="0.25">
      <c r="A4" s="3" t="s">
        <v>17</v>
      </c>
      <c r="B4" s="3">
        <v>2094</v>
      </c>
      <c r="C4" s="3"/>
      <c r="D4" s="3"/>
      <c r="E4" s="3"/>
      <c r="F4" s="3"/>
      <c r="G4" s="3"/>
      <c r="H4" s="3"/>
      <c r="I4" s="3"/>
      <c r="J4" s="3"/>
      <c r="K4" s="3"/>
      <c r="L4" s="3"/>
      <c r="M4" s="31"/>
      <c r="O4" s="3"/>
      <c r="P4" s="3"/>
      <c r="Q4" t="s">
        <v>164</v>
      </c>
      <c r="R4" t="s">
        <v>167</v>
      </c>
      <c r="U4" s="3" t="s">
        <v>17</v>
      </c>
      <c r="V4" s="3">
        <v>2094</v>
      </c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3" x14ac:dyDescent="0.25">
      <c r="A5" s="3" t="s">
        <v>18</v>
      </c>
      <c r="B5" s="3">
        <v>2903</v>
      </c>
      <c r="C5" s="10"/>
      <c r="D5" s="9"/>
      <c r="E5" s="3"/>
      <c r="F5" s="3"/>
      <c r="G5" s="3"/>
      <c r="H5" s="3"/>
      <c r="I5" s="3"/>
      <c r="J5" s="9"/>
      <c r="K5" s="3"/>
      <c r="L5" s="3"/>
      <c r="M5" s="31"/>
      <c r="O5" s="3"/>
      <c r="P5" s="3"/>
      <c r="U5" s="9" t="s">
        <v>18</v>
      </c>
      <c r="V5" s="9">
        <v>2903</v>
      </c>
      <c r="W5" s="10"/>
      <c r="X5" s="9"/>
      <c r="Y5" s="3"/>
      <c r="Z5" s="3"/>
      <c r="AA5" s="3"/>
      <c r="AB5" s="3"/>
      <c r="AC5" s="3"/>
      <c r="AD5" s="9"/>
      <c r="AE5" s="3"/>
      <c r="AF5" s="3"/>
    </row>
    <row r="6" spans="1:33" x14ac:dyDescent="0.25">
      <c r="A6" s="3" t="s">
        <v>19</v>
      </c>
      <c r="B6" s="3">
        <v>2838</v>
      </c>
      <c r="C6" s="3"/>
      <c r="D6" s="3"/>
      <c r="E6" s="3"/>
      <c r="F6" s="3"/>
      <c r="G6" s="3"/>
      <c r="H6" s="3"/>
      <c r="I6" s="3"/>
      <c r="J6" s="3"/>
      <c r="K6" s="3"/>
      <c r="L6" s="3"/>
      <c r="M6" s="31"/>
      <c r="O6" s="3"/>
      <c r="P6" s="3"/>
      <c r="U6" s="3" t="s">
        <v>19</v>
      </c>
      <c r="V6" s="3">
        <v>2838</v>
      </c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3" x14ac:dyDescent="0.25">
      <c r="A7" s="3" t="s">
        <v>20</v>
      </c>
      <c r="B7" s="3">
        <v>4115</v>
      </c>
      <c r="C7" s="3"/>
      <c r="D7" s="3"/>
      <c r="E7" s="3"/>
      <c r="F7" s="3"/>
      <c r="G7" s="3"/>
      <c r="H7" s="3"/>
      <c r="I7" s="3"/>
      <c r="J7" s="3"/>
      <c r="K7" s="3"/>
      <c r="L7" s="3"/>
      <c r="M7" s="31"/>
      <c r="O7" s="3"/>
      <c r="P7" s="3"/>
      <c r="U7" s="3" t="s">
        <v>20</v>
      </c>
      <c r="V7" s="3">
        <v>4115</v>
      </c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3" x14ac:dyDescent="0.25">
      <c r="A8" s="3" t="s">
        <v>21</v>
      </c>
      <c r="B8" s="3">
        <v>4195</v>
      </c>
      <c r="C8" s="3"/>
      <c r="D8" s="9"/>
      <c r="E8" s="9"/>
      <c r="F8" s="3"/>
      <c r="G8" s="3"/>
      <c r="H8" s="3"/>
      <c r="I8" s="3"/>
      <c r="J8" s="3"/>
      <c r="K8" s="3"/>
      <c r="L8" s="3"/>
      <c r="M8" s="31"/>
      <c r="O8" s="3"/>
      <c r="P8" s="10"/>
      <c r="U8" s="9" t="s">
        <v>21</v>
      </c>
      <c r="V8" s="9">
        <v>4195</v>
      </c>
      <c r="W8" s="3"/>
      <c r="X8" s="9"/>
      <c r="Y8" s="9"/>
      <c r="Z8" s="3"/>
      <c r="AA8" s="3"/>
      <c r="AB8" s="3"/>
      <c r="AC8" s="3"/>
      <c r="AD8" s="3"/>
      <c r="AE8" s="3"/>
      <c r="AF8" s="3"/>
    </row>
    <row r="9" spans="1:33" x14ac:dyDescent="0.25">
      <c r="A9" s="3" t="s">
        <v>22</v>
      </c>
      <c r="B9" s="3">
        <v>4221</v>
      </c>
      <c r="C9" s="3"/>
      <c r="D9" s="3"/>
      <c r="E9" s="3"/>
      <c r="F9" s="3"/>
      <c r="G9" s="3"/>
      <c r="H9" s="3"/>
      <c r="I9" s="3"/>
      <c r="J9" s="3"/>
      <c r="K9" s="3"/>
      <c r="L9" s="3"/>
      <c r="M9" s="31"/>
      <c r="O9" s="3"/>
      <c r="P9" s="3"/>
      <c r="U9" s="3" t="s">
        <v>22</v>
      </c>
      <c r="V9" s="3">
        <v>4221</v>
      </c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3" x14ac:dyDescent="0.25">
      <c r="A10" s="3" t="s">
        <v>23</v>
      </c>
      <c r="B10" s="3">
        <v>4223</v>
      </c>
      <c r="C10" s="3"/>
      <c r="D10" s="9"/>
      <c r="E10" s="3"/>
      <c r="F10" s="3"/>
      <c r="G10" s="3"/>
      <c r="H10" s="3"/>
      <c r="I10" s="3"/>
      <c r="J10" s="3"/>
      <c r="K10" s="3"/>
      <c r="L10" s="3"/>
      <c r="M10" s="31"/>
      <c r="O10" s="3"/>
      <c r="P10" s="3"/>
      <c r="U10" s="9" t="s">
        <v>23</v>
      </c>
      <c r="V10" s="9">
        <v>4223</v>
      </c>
      <c r="W10" s="3"/>
      <c r="X10" s="9"/>
      <c r="Y10" s="3"/>
      <c r="Z10" s="3"/>
      <c r="AA10" s="3"/>
      <c r="AB10" s="3"/>
      <c r="AC10" s="3"/>
      <c r="AD10" s="3"/>
      <c r="AE10" s="3"/>
      <c r="AF10" s="3"/>
    </row>
    <row r="11" spans="1:33" x14ac:dyDescent="0.25">
      <c r="A11" s="3" t="s">
        <v>24</v>
      </c>
      <c r="B11" s="3">
        <v>4225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1"/>
      <c r="O11" s="3"/>
      <c r="P11" s="3"/>
      <c r="U11" s="3" t="s">
        <v>24</v>
      </c>
      <c r="V11" s="3">
        <v>4225</v>
      </c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3" x14ac:dyDescent="0.25">
      <c r="A12" s="3" t="s">
        <v>25</v>
      </c>
      <c r="B12" s="3">
        <v>4290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1"/>
      <c r="O12" s="3"/>
      <c r="P12" s="3"/>
      <c r="U12" s="3" t="s">
        <v>25</v>
      </c>
      <c r="V12" s="3">
        <v>4290</v>
      </c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3" x14ac:dyDescent="0.25">
      <c r="A13" s="9" t="s">
        <v>26</v>
      </c>
      <c r="B13" s="9">
        <v>4382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32"/>
      <c r="O13" s="9"/>
      <c r="P13" s="9"/>
      <c r="U13" s="9" t="s">
        <v>26</v>
      </c>
      <c r="V13" s="9">
        <v>4382</v>
      </c>
      <c r="W13" s="9"/>
      <c r="X13" s="9"/>
      <c r="Y13" s="9"/>
      <c r="Z13" s="9"/>
      <c r="AA13" s="9"/>
      <c r="AB13" s="9"/>
      <c r="AC13" s="9"/>
      <c r="AD13" s="9"/>
      <c r="AE13" s="9"/>
      <c r="AF13" s="9"/>
    </row>
    <row r="14" spans="1:33" x14ac:dyDescent="0.25">
      <c r="A14" s="9" t="s">
        <v>27</v>
      </c>
      <c r="B14" s="9">
        <v>4485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32"/>
      <c r="O14" s="9"/>
      <c r="P14" s="9"/>
      <c r="U14" s="9" t="s">
        <v>27</v>
      </c>
      <c r="V14" s="9">
        <v>4485</v>
      </c>
      <c r="W14" s="9"/>
      <c r="X14" s="9"/>
      <c r="Y14" s="9"/>
      <c r="Z14" s="9"/>
      <c r="AA14" s="9"/>
      <c r="AB14" s="9"/>
      <c r="AC14" s="9"/>
      <c r="AD14" s="9"/>
      <c r="AE14" s="9"/>
      <c r="AF14" s="9"/>
    </row>
    <row r="15" spans="1:33" x14ac:dyDescent="0.25">
      <c r="A15" s="9" t="s">
        <v>28</v>
      </c>
      <c r="B15" s="9">
        <v>4554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32"/>
      <c r="O15" s="9"/>
      <c r="P15" s="9"/>
      <c r="U15" s="9" t="s">
        <v>28</v>
      </c>
      <c r="V15" s="9">
        <v>4554</v>
      </c>
      <c r="W15" s="9"/>
      <c r="X15" s="9"/>
      <c r="Y15" s="9"/>
      <c r="Z15" s="9"/>
      <c r="AA15" s="9"/>
      <c r="AB15" s="9"/>
      <c r="AC15" s="9"/>
      <c r="AD15" s="9"/>
      <c r="AE15" s="9"/>
      <c r="AF15" s="9"/>
    </row>
    <row r="16" spans="1:33" x14ac:dyDescent="0.25">
      <c r="A16" s="3" t="s">
        <v>29</v>
      </c>
      <c r="B16" s="3">
        <v>4765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1"/>
      <c r="O16" s="3"/>
      <c r="P16" s="3"/>
      <c r="U16" s="3" t="s">
        <v>29</v>
      </c>
      <c r="V16" s="3">
        <v>4765</v>
      </c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x14ac:dyDescent="0.25">
      <c r="A17" s="3" t="s">
        <v>30</v>
      </c>
      <c r="B17" s="3">
        <v>4803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1"/>
      <c r="O17" s="3"/>
      <c r="P17" s="3"/>
      <c r="U17" s="3" t="s">
        <v>30</v>
      </c>
      <c r="V17" s="3">
        <v>4803</v>
      </c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x14ac:dyDescent="0.25">
      <c r="A18" s="3" t="s">
        <v>31</v>
      </c>
      <c r="B18" s="3">
        <v>4814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1"/>
      <c r="O18" s="3"/>
      <c r="P18" s="3"/>
      <c r="U18" s="3" t="s">
        <v>31</v>
      </c>
      <c r="V18" s="3">
        <v>4814</v>
      </c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x14ac:dyDescent="0.25">
      <c r="A19" s="3" t="s">
        <v>32</v>
      </c>
      <c r="B19" s="3" t="s">
        <v>33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1"/>
      <c r="O19" s="3"/>
      <c r="P19" s="3"/>
      <c r="U19" s="3" t="s">
        <v>32</v>
      </c>
      <c r="V19" s="3" t="s">
        <v>33</v>
      </c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x14ac:dyDescent="0.25">
      <c r="A20" s="3" t="s">
        <v>34</v>
      </c>
      <c r="B20" s="3" t="s">
        <v>35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1"/>
      <c r="O20" s="3"/>
      <c r="P20" s="3"/>
      <c r="U20" s="3" t="s">
        <v>34</v>
      </c>
      <c r="V20" s="3" t="s">
        <v>35</v>
      </c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x14ac:dyDescent="0.25">
      <c r="A21" s="3" t="s">
        <v>36</v>
      </c>
      <c r="B21" s="3" t="s">
        <v>37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1"/>
      <c r="O21" s="3"/>
      <c r="P21" s="3"/>
      <c r="U21" s="3" t="s">
        <v>36</v>
      </c>
      <c r="V21" s="3" t="s">
        <v>37</v>
      </c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x14ac:dyDescent="0.25">
      <c r="A22" s="3" t="s">
        <v>38</v>
      </c>
      <c r="B22" s="3" t="s">
        <v>39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1"/>
      <c r="O22" s="3"/>
      <c r="P22" s="3"/>
      <c r="U22" s="3" t="s">
        <v>38</v>
      </c>
      <c r="V22" s="3" t="s">
        <v>39</v>
      </c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x14ac:dyDescent="0.25">
      <c r="A23" s="16" t="s">
        <v>40</v>
      </c>
      <c r="B23" s="16" t="s">
        <v>41</v>
      </c>
      <c r="C23" s="16"/>
      <c r="D23" s="16"/>
      <c r="E23" s="16"/>
      <c r="F23" s="16"/>
      <c r="G23" s="16"/>
      <c r="H23" s="16"/>
      <c r="I23" s="16"/>
      <c r="J23" s="16"/>
      <c r="K23" s="4"/>
      <c r="L23" s="4"/>
      <c r="M23" s="33"/>
      <c r="O23" s="16"/>
      <c r="P23" s="16"/>
      <c r="Q23" t="s">
        <v>164</v>
      </c>
      <c r="R23" t="s">
        <v>165</v>
      </c>
      <c r="U23" s="16" t="s">
        <v>40</v>
      </c>
      <c r="V23" s="16" t="s">
        <v>41</v>
      </c>
      <c r="W23" s="16"/>
      <c r="X23" s="16"/>
      <c r="Y23" s="16"/>
      <c r="Z23" s="16"/>
      <c r="AA23" s="16"/>
      <c r="AB23" s="16"/>
      <c r="AC23" s="16"/>
      <c r="AD23" s="16"/>
      <c r="AE23" s="4"/>
      <c r="AF23" s="4"/>
    </row>
    <row r="24" spans="1:32" x14ac:dyDescent="0.25">
      <c r="A24" s="4" t="s">
        <v>42</v>
      </c>
      <c r="B24" s="4" t="s">
        <v>43</v>
      </c>
      <c r="C24" s="4"/>
      <c r="D24" s="4"/>
      <c r="E24" s="14"/>
      <c r="F24" s="4"/>
      <c r="G24" s="14"/>
      <c r="H24" s="4"/>
      <c r="I24" s="4"/>
      <c r="J24" s="4"/>
      <c r="K24" s="4"/>
      <c r="L24" s="4"/>
      <c r="M24" s="33"/>
      <c r="O24" s="4"/>
      <c r="P24" s="4"/>
      <c r="U24" s="14" t="s">
        <v>42</v>
      </c>
      <c r="V24" s="14" t="s">
        <v>43</v>
      </c>
      <c r="W24" s="4"/>
      <c r="X24" s="4"/>
      <c r="Y24" s="14"/>
      <c r="Z24" s="4"/>
      <c r="AA24" s="14"/>
      <c r="AB24" s="4"/>
      <c r="AC24" s="4"/>
      <c r="AD24" s="4"/>
      <c r="AE24" s="4"/>
      <c r="AF24" s="4"/>
    </row>
    <row r="25" spans="1:32" x14ac:dyDescent="0.25">
      <c r="A25" s="4" t="s">
        <v>44</v>
      </c>
      <c r="B25" s="4" t="s">
        <v>45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33"/>
      <c r="O25" s="4"/>
      <c r="P25" s="4"/>
      <c r="U25" s="4" t="s">
        <v>44</v>
      </c>
      <c r="V25" s="4" t="s">
        <v>45</v>
      </c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x14ac:dyDescent="0.25">
      <c r="A26" s="4" t="s">
        <v>46</v>
      </c>
      <c r="B26" s="4" t="s">
        <v>47</v>
      </c>
      <c r="C26" s="4"/>
      <c r="D26" s="14"/>
      <c r="E26" s="14"/>
      <c r="F26" s="4"/>
      <c r="G26" s="4"/>
      <c r="H26" s="4"/>
      <c r="I26" s="4"/>
      <c r="J26" s="4"/>
      <c r="K26" s="4"/>
      <c r="L26" s="4"/>
      <c r="M26" s="33"/>
      <c r="O26" s="4"/>
      <c r="P26" s="4"/>
      <c r="U26" s="14" t="s">
        <v>46</v>
      </c>
      <c r="V26" s="14" t="s">
        <v>47</v>
      </c>
      <c r="W26" s="4"/>
      <c r="X26" s="14"/>
      <c r="Y26" s="14"/>
      <c r="Z26" s="4"/>
      <c r="AA26" s="4"/>
      <c r="AB26" s="4"/>
      <c r="AC26" s="4"/>
      <c r="AD26" s="4"/>
      <c r="AE26" s="4"/>
      <c r="AF26" s="4"/>
    </row>
    <row r="27" spans="1:32" x14ac:dyDescent="0.25">
      <c r="A27" s="4" t="s">
        <v>48</v>
      </c>
      <c r="B27" s="4" t="s">
        <v>49</v>
      </c>
      <c r="C27" s="4"/>
      <c r="D27" s="14"/>
      <c r="E27" s="14"/>
      <c r="F27" s="4"/>
      <c r="G27" s="4"/>
      <c r="H27" s="4"/>
      <c r="I27" s="4"/>
      <c r="J27" s="14"/>
      <c r="K27" s="4"/>
      <c r="L27" s="4"/>
      <c r="M27" s="33"/>
      <c r="O27" s="4"/>
      <c r="P27" s="4"/>
      <c r="U27" s="4" t="s">
        <v>48</v>
      </c>
      <c r="V27" s="4" t="s">
        <v>49</v>
      </c>
      <c r="W27" s="4"/>
      <c r="X27" s="14"/>
      <c r="Y27" s="14"/>
      <c r="Z27" s="4"/>
      <c r="AA27" s="4"/>
      <c r="AB27" s="4"/>
      <c r="AC27" s="4"/>
      <c r="AD27" s="14"/>
      <c r="AE27" s="4"/>
      <c r="AF27" s="4"/>
    </row>
    <row r="28" spans="1:32" x14ac:dyDescent="0.25">
      <c r="A28" s="4" t="s">
        <v>50</v>
      </c>
      <c r="B28" s="4" t="s">
        <v>51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33"/>
      <c r="O28" s="4"/>
      <c r="P28" s="4"/>
      <c r="U28" s="4" t="s">
        <v>50</v>
      </c>
      <c r="V28" s="4" t="s">
        <v>51</v>
      </c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x14ac:dyDescent="0.25">
      <c r="A29" s="4" t="s">
        <v>52</v>
      </c>
      <c r="B29" s="4" t="s">
        <v>53</v>
      </c>
      <c r="C29" s="4"/>
      <c r="D29" s="4"/>
      <c r="E29" s="14"/>
      <c r="F29" s="4"/>
      <c r="G29" s="4"/>
      <c r="H29" s="4"/>
      <c r="I29" s="4"/>
      <c r="J29" s="4"/>
      <c r="K29" s="4"/>
      <c r="L29" s="4"/>
      <c r="M29" s="33"/>
      <c r="O29" s="4"/>
      <c r="P29" s="4"/>
      <c r="U29" s="14" t="s">
        <v>52</v>
      </c>
      <c r="V29" s="14" t="s">
        <v>53</v>
      </c>
      <c r="W29" s="4"/>
      <c r="X29" s="4"/>
      <c r="Y29" s="14"/>
      <c r="Z29" s="4"/>
      <c r="AA29" s="4"/>
      <c r="AB29" s="4"/>
      <c r="AC29" s="4"/>
      <c r="AD29" s="4"/>
      <c r="AE29" s="4"/>
      <c r="AF29" s="4"/>
    </row>
    <row r="30" spans="1:32" x14ac:dyDescent="0.25">
      <c r="A30" s="4" t="s">
        <v>54</v>
      </c>
      <c r="B30" s="4" t="s">
        <v>55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33"/>
      <c r="O30" s="4"/>
      <c r="P30" s="4"/>
      <c r="U30" s="4" t="s">
        <v>54</v>
      </c>
      <c r="V30" s="4" t="s">
        <v>55</v>
      </c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x14ac:dyDescent="0.25">
      <c r="A31" s="4" t="s">
        <v>56</v>
      </c>
      <c r="B31" s="4" t="s">
        <v>57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33"/>
      <c r="O31" s="4"/>
      <c r="P31" s="4"/>
      <c r="U31" s="4" t="s">
        <v>56</v>
      </c>
      <c r="V31" s="4" t="s">
        <v>57</v>
      </c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x14ac:dyDescent="0.25">
      <c r="A32" s="4" t="s">
        <v>58</v>
      </c>
      <c r="B32" s="4" t="s">
        <v>59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33"/>
      <c r="O32" s="4"/>
      <c r="P32" s="4"/>
      <c r="U32" s="4" t="s">
        <v>58</v>
      </c>
      <c r="V32" s="4" t="s">
        <v>59</v>
      </c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3" x14ac:dyDescent="0.25">
      <c r="A33" s="14" t="s">
        <v>60</v>
      </c>
      <c r="B33" s="14" t="s">
        <v>61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34"/>
      <c r="O33" s="14"/>
      <c r="P33" s="14"/>
      <c r="U33" s="14" t="s">
        <v>60</v>
      </c>
      <c r="V33" s="14" t="s">
        <v>61</v>
      </c>
      <c r="W33" s="14"/>
      <c r="X33" s="14"/>
      <c r="Y33" s="14"/>
      <c r="Z33" s="14"/>
      <c r="AA33" s="14"/>
      <c r="AB33" s="14"/>
      <c r="AC33" s="14"/>
      <c r="AD33" s="14"/>
      <c r="AE33" s="14"/>
      <c r="AF33" s="14"/>
    </row>
    <row r="34" spans="1:33" x14ac:dyDescent="0.25">
      <c r="A34" s="4" t="s">
        <v>62</v>
      </c>
      <c r="B34" s="4" t="s">
        <v>63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33"/>
      <c r="O34" s="4"/>
      <c r="P34" s="4"/>
      <c r="U34" s="4" t="s">
        <v>62</v>
      </c>
      <c r="V34" s="4" t="s">
        <v>63</v>
      </c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3" x14ac:dyDescent="0.25">
      <c r="A35" s="4" t="s">
        <v>64</v>
      </c>
      <c r="B35" s="4" t="s">
        <v>65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33"/>
      <c r="O35" s="4"/>
      <c r="P35" s="4"/>
      <c r="U35" s="4" t="s">
        <v>64</v>
      </c>
      <c r="V35" s="4" t="s">
        <v>65</v>
      </c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3" x14ac:dyDescent="0.25">
      <c r="A36" s="4" t="s">
        <v>66</v>
      </c>
      <c r="B36" s="4" t="s">
        <v>67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33"/>
      <c r="O36" s="4"/>
      <c r="P36" s="4"/>
      <c r="U36" s="4" t="s">
        <v>66</v>
      </c>
      <c r="V36" s="4" t="s">
        <v>67</v>
      </c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3" x14ac:dyDescent="0.25">
      <c r="A37" s="4" t="s">
        <v>68</v>
      </c>
      <c r="B37" s="4" t="s">
        <v>69</v>
      </c>
      <c r="C37" s="4"/>
      <c r="D37" s="14"/>
      <c r="E37" s="14"/>
      <c r="F37" s="4"/>
      <c r="G37" s="14"/>
      <c r="H37" s="4"/>
      <c r="I37" s="4"/>
      <c r="J37" s="4"/>
      <c r="K37" s="4"/>
      <c r="L37" s="14"/>
      <c r="M37" s="34"/>
      <c r="O37" s="4"/>
      <c r="P37" s="14"/>
      <c r="U37" s="14" t="s">
        <v>68</v>
      </c>
      <c r="V37" s="14" t="s">
        <v>69</v>
      </c>
      <c r="W37" s="4"/>
      <c r="X37" s="14"/>
      <c r="Y37" s="14"/>
      <c r="Z37" s="4"/>
      <c r="AA37" s="14"/>
      <c r="AB37" s="4"/>
      <c r="AC37" s="4"/>
      <c r="AD37" s="4"/>
      <c r="AE37" s="4"/>
      <c r="AF37" s="14"/>
    </row>
    <row r="38" spans="1:33" x14ac:dyDescent="0.25">
      <c r="A38" s="4" t="s">
        <v>70</v>
      </c>
      <c r="B38" s="4" t="s">
        <v>71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33"/>
      <c r="O38" s="4"/>
      <c r="P38" s="4"/>
      <c r="U38" s="4" t="s">
        <v>70</v>
      </c>
      <c r="V38" s="4" t="s">
        <v>71</v>
      </c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3" x14ac:dyDescent="0.25">
      <c r="A39" s="4" t="s">
        <v>72</v>
      </c>
      <c r="B39" s="4" t="s">
        <v>73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33"/>
      <c r="O39" s="4"/>
      <c r="P39" s="4"/>
      <c r="U39" s="4" t="s">
        <v>72</v>
      </c>
      <c r="V39" s="4" t="s">
        <v>73</v>
      </c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3" x14ac:dyDescent="0.25">
      <c r="A40" s="4" t="s">
        <v>74</v>
      </c>
      <c r="B40" s="4" t="s">
        <v>75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33"/>
      <c r="O40" s="4"/>
      <c r="P40" s="4"/>
      <c r="U40" s="4" t="s">
        <v>74</v>
      </c>
      <c r="V40" s="4" t="s">
        <v>75</v>
      </c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3" x14ac:dyDescent="0.25">
      <c r="A41" s="11" t="s">
        <v>76</v>
      </c>
      <c r="B41" s="11" t="s">
        <v>77</v>
      </c>
      <c r="C41" s="12" t="s">
        <v>14</v>
      </c>
      <c r="D41" s="12" t="s">
        <v>14</v>
      </c>
      <c r="E41" s="11">
        <v>27.16</v>
      </c>
      <c r="F41" s="11">
        <v>17.079999999999998</v>
      </c>
      <c r="G41" s="11">
        <v>23.13</v>
      </c>
      <c r="H41" s="11">
        <v>22.12</v>
      </c>
      <c r="I41" s="11">
        <v>19.239999999999998</v>
      </c>
      <c r="J41" s="11">
        <v>28.16</v>
      </c>
      <c r="K41" s="5">
        <v>18.52</v>
      </c>
      <c r="L41" s="5">
        <v>25.66</v>
      </c>
      <c r="M41" s="5">
        <v>27.55</v>
      </c>
      <c r="O41" s="11">
        <v>19.02</v>
      </c>
      <c r="P41" s="11">
        <v>26.09</v>
      </c>
      <c r="Q41" t="s">
        <v>166</v>
      </c>
      <c r="R41" t="s">
        <v>165</v>
      </c>
      <c r="U41" s="11" t="s">
        <v>76</v>
      </c>
      <c r="V41" s="11" t="s">
        <v>77</v>
      </c>
      <c r="W41" s="12" t="s">
        <v>14</v>
      </c>
      <c r="X41" s="12" t="s">
        <v>14</v>
      </c>
      <c r="Y41" s="11">
        <v>27.16</v>
      </c>
      <c r="Z41" s="11">
        <v>17.079999999999998</v>
      </c>
      <c r="AA41" s="11">
        <v>23.13</v>
      </c>
      <c r="AB41" s="11">
        <v>22.12</v>
      </c>
      <c r="AC41" s="11">
        <v>19.239999999999998</v>
      </c>
      <c r="AD41" s="11">
        <v>28.16</v>
      </c>
      <c r="AE41" s="5">
        <v>18.52</v>
      </c>
      <c r="AF41" s="5">
        <v>25.66</v>
      </c>
      <c r="AG41" s="5">
        <v>27.55</v>
      </c>
    </row>
    <row r="42" spans="1:33" x14ac:dyDescent="0.25">
      <c r="A42" s="5" t="s">
        <v>78</v>
      </c>
      <c r="B42" s="5" t="s">
        <v>79</v>
      </c>
      <c r="C42" s="5">
        <v>21.81</v>
      </c>
      <c r="D42" s="5">
        <v>26.64</v>
      </c>
      <c r="E42" s="5">
        <v>27.74</v>
      </c>
      <c r="F42" s="5">
        <v>20.83</v>
      </c>
      <c r="G42" s="5">
        <v>24.8</v>
      </c>
      <c r="H42" s="5">
        <v>22.79</v>
      </c>
      <c r="I42" s="12">
        <v>22.41</v>
      </c>
      <c r="J42" s="5">
        <v>28.97</v>
      </c>
      <c r="K42" s="5">
        <v>20.079999999999998</v>
      </c>
      <c r="L42" s="5">
        <v>26.62</v>
      </c>
      <c r="M42" s="5">
        <v>32.03</v>
      </c>
      <c r="O42" s="5">
        <v>20.72</v>
      </c>
      <c r="P42" s="5">
        <v>26.89</v>
      </c>
      <c r="U42" s="5" t="s">
        <v>78</v>
      </c>
      <c r="V42" s="5" t="s">
        <v>79</v>
      </c>
      <c r="W42" s="5">
        <v>21.81</v>
      </c>
      <c r="X42" s="5">
        <v>26.64</v>
      </c>
      <c r="Y42" s="5">
        <v>27.74</v>
      </c>
      <c r="Z42" s="5">
        <v>20.83</v>
      </c>
      <c r="AA42" s="5">
        <v>24.8</v>
      </c>
      <c r="AB42" s="5">
        <v>22.79</v>
      </c>
      <c r="AC42" s="12">
        <v>22.41</v>
      </c>
      <c r="AD42" s="5">
        <v>28.97</v>
      </c>
      <c r="AE42" s="5">
        <v>20.079999999999998</v>
      </c>
      <c r="AF42" s="5">
        <v>26.62</v>
      </c>
      <c r="AG42" s="5">
        <v>32.03</v>
      </c>
    </row>
    <row r="43" spans="1:33" x14ac:dyDescent="0.25">
      <c r="A43" s="5" t="s">
        <v>80</v>
      </c>
      <c r="B43" s="5" t="s">
        <v>81</v>
      </c>
      <c r="C43" s="5">
        <v>20.39</v>
      </c>
      <c r="D43" s="5">
        <v>24.17</v>
      </c>
      <c r="E43" s="5">
        <v>26.29</v>
      </c>
      <c r="F43" s="5">
        <v>19.309999999999999</v>
      </c>
      <c r="G43" s="5">
        <v>24.11</v>
      </c>
      <c r="H43" s="5">
        <v>21.64</v>
      </c>
      <c r="I43" s="5">
        <v>20.14</v>
      </c>
      <c r="J43" s="5">
        <v>28.64</v>
      </c>
      <c r="K43" s="5">
        <v>18.489999999999998</v>
      </c>
      <c r="L43" s="5">
        <v>25.77</v>
      </c>
      <c r="M43" s="5">
        <v>32.07</v>
      </c>
      <c r="O43" s="5">
        <v>18.82</v>
      </c>
      <c r="P43" s="5">
        <v>25.7</v>
      </c>
      <c r="U43" s="5" t="s">
        <v>80</v>
      </c>
      <c r="V43" s="5" t="s">
        <v>81</v>
      </c>
      <c r="W43" s="5">
        <v>20.39</v>
      </c>
      <c r="X43" s="5">
        <v>24.17</v>
      </c>
      <c r="Y43" s="5">
        <v>26.29</v>
      </c>
      <c r="Z43" s="5">
        <v>19.309999999999999</v>
      </c>
      <c r="AA43" s="5">
        <v>24.11</v>
      </c>
      <c r="AB43" s="5">
        <v>21.64</v>
      </c>
      <c r="AC43" s="5">
        <v>20.14</v>
      </c>
      <c r="AD43" s="5">
        <v>28.64</v>
      </c>
      <c r="AE43" s="5">
        <v>18.489999999999998</v>
      </c>
      <c r="AF43" s="5">
        <v>25.77</v>
      </c>
      <c r="AG43" s="5">
        <v>32.07</v>
      </c>
    </row>
    <row r="44" spans="1:33" x14ac:dyDescent="0.25">
      <c r="A44" s="5" t="s">
        <v>82</v>
      </c>
      <c r="B44" s="5" t="s">
        <v>83</v>
      </c>
      <c r="C44" s="5">
        <v>20.02</v>
      </c>
      <c r="D44" s="5">
        <v>22.35</v>
      </c>
      <c r="E44" s="5">
        <v>25.24</v>
      </c>
      <c r="F44" s="5">
        <v>18.53</v>
      </c>
      <c r="G44" s="5">
        <v>23.13</v>
      </c>
      <c r="H44" s="5">
        <v>20.55</v>
      </c>
      <c r="I44" s="5">
        <v>19.63</v>
      </c>
      <c r="J44" s="5">
        <v>23.89</v>
      </c>
      <c r="K44" s="5">
        <v>17.45</v>
      </c>
      <c r="L44" s="5">
        <v>24.86</v>
      </c>
      <c r="M44" s="5">
        <v>25.51</v>
      </c>
      <c r="O44" s="5">
        <v>18</v>
      </c>
      <c r="P44" s="5">
        <v>24.98</v>
      </c>
      <c r="U44" s="5" t="s">
        <v>82</v>
      </c>
      <c r="V44" s="5" t="s">
        <v>83</v>
      </c>
      <c r="W44" s="5">
        <v>20.02</v>
      </c>
      <c r="X44" s="5">
        <v>22.35</v>
      </c>
      <c r="Y44" s="5">
        <v>25.24</v>
      </c>
      <c r="Z44" s="5">
        <v>18.53</v>
      </c>
      <c r="AA44" s="5">
        <v>23.13</v>
      </c>
      <c r="AB44" s="5">
        <v>20.55</v>
      </c>
      <c r="AC44" s="5">
        <v>19.63</v>
      </c>
      <c r="AD44" s="5">
        <v>23.89</v>
      </c>
      <c r="AE44" s="5">
        <v>17.45</v>
      </c>
      <c r="AF44" s="5">
        <v>24.86</v>
      </c>
      <c r="AG44" s="5">
        <v>25.51</v>
      </c>
    </row>
    <row r="45" spans="1:33" x14ac:dyDescent="0.25">
      <c r="A45" s="5" t="s">
        <v>84</v>
      </c>
      <c r="B45" s="5" t="s">
        <v>85</v>
      </c>
      <c r="C45" s="5">
        <v>19.38</v>
      </c>
      <c r="D45" s="5">
        <v>24.1</v>
      </c>
      <c r="E45" s="5">
        <v>24.9</v>
      </c>
      <c r="F45" s="5">
        <v>18.21</v>
      </c>
      <c r="G45" s="5">
        <v>22.61</v>
      </c>
      <c r="H45" s="5">
        <v>19.87</v>
      </c>
      <c r="I45" s="5">
        <v>19.010000000000002</v>
      </c>
      <c r="J45" s="5">
        <v>26.18</v>
      </c>
      <c r="K45" s="5">
        <v>17.32</v>
      </c>
      <c r="L45" s="5">
        <v>24.29</v>
      </c>
      <c r="M45" s="5">
        <v>26.9</v>
      </c>
      <c r="O45" s="5">
        <v>17.84</v>
      </c>
      <c r="P45" s="5">
        <v>24.33</v>
      </c>
      <c r="U45" s="5" t="s">
        <v>84</v>
      </c>
      <c r="V45" s="5" t="s">
        <v>85</v>
      </c>
      <c r="W45" s="5">
        <v>19.38</v>
      </c>
      <c r="X45" s="5">
        <v>24.1</v>
      </c>
      <c r="Y45" s="5">
        <v>24.9</v>
      </c>
      <c r="Z45" s="5">
        <v>18.21</v>
      </c>
      <c r="AA45" s="5">
        <v>22.61</v>
      </c>
      <c r="AB45" s="5">
        <v>19.87</v>
      </c>
      <c r="AC45" s="5">
        <v>19.010000000000002</v>
      </c>
      <c r="AD45" s="5">
        <v>26.18</v>
      </c>
      <c r="AE45" s="5">
        <v>17.32</v>
      </c>
      <c r="AF45" s="5">
        <v>24.29</v>
      </c>
      <c r="AG45" s="5">
        <v>26.9</v>
      </c>
    </row>
    <row r="46" spans="1:33" x14ac:dyDescent="0.25">
      <c r="A46" s="5" t="s">
        <v>86</v>
      </c>
      <c r="B46" s="5" t="s">
        <v>87</v>
      </c>
      <c r="C46" s="5">
        <v>19.8</v>
      </c>
      <c r="D46" s="5">
        <v>22.26</v>
      </c>
      <c r="E46" s="5">
        <v>26.88</v>
      </c>
      <c r="F46" s="5">
        <v>18.989999999999998</v>
      </c>
      <c r="G46" s="5">
        <v>23.82</v>
      </c>
      <c r="H46" s="5">
        <v>21.38</v>
      </c>
      <c r="I46" s="5">
        <v>19.579999999999998</v>
      </c>
      <c r="J46" s="5">
        <v>27.88</v>
      </c>
      <c r="K46" s="5">
        <v>18.489999999999998</v>
      </c>
      <c r="L46" s="5">
        <v>24.37</v>
      </c>
      <c r="M46" s="5">
        <v>26.11</v>
      </c>
      <c r="O46" s="5">
        <v>19.23</v>
      </c>
      <c r="P46" s="5">
        <v>24.75</v>
      </c>
      <c r="U46" s="5" t="s">
        <v>86</v>
      </c>
      <c r="V46" s="5" t="s">
        <v>87</v>
      </c>
      <c r="W46" s="5">
        <v>19.8</v>
      </c>
      <c r="X46" s="5">
        <v>22.26</v>
      </c>
      <c r="Y46" s="5">
        <v>26.88</v>
      </c>
      <c r="Z46" s="5">
        <v>18.989999999999998</v>
      </c>
      <c r="AA46" s="5">
        <v>23.82</v>
      </c>
      <c r="AB46" s="5">
        <v>21.38</v>
      </c>
      <c r="AC46" s="5">
        <v>19.579999999999998</v>
      </c>
      <c r="AD46" s="5">
        <v>27.88</v>
      </c>
      <c r="AE46" s="5">
        <v>18.489999999999998</v>
      </c>
      <c r="AF46" s="5">
        <v>24.37</v>
      </c>
      <c r="AG46" s="5">
        <v>26.11</v>
      </c>
    </row>
    <row r="47" spans="1:33" x14ac:dyDescent="0.25">
      <c r="A47" s="5" t="s">
        <v>88</v>
      </c>
      <c r="B47" s="5" t="s">
        <v>89</v>
      </c>
      <c r="C47" s="5">
        <v>21.79</v>
      </c>
      <c r="D47" s="5">
        <v>23.58</v>
      </c>
      <c r="E47" s="5">
        <v>28.57</v>
      </c>
      <c r="F47" s="5">
        <v>20.84</v>
      </c>
      <c r="G47" s="5">
        <v>24</v>
      </c>
      <c r="H47" s="5">
        <v>24.03</v>
      </c>
      <c r="I47" s="5">
        <v>21.2</v>
      </c>
      <c r="J47" s="5">
        <v>29.75</v>
      </c>
      <c r="K47" s="5">
        <v>20.88</v>
      </c>
      <c r="L47" s="5">
        <v>27.25</v>
      </c>
      <c r="M47" s="5">
        <v>33.119999999999997</v>
      </c>
      <c r="O47" s="5">
        <v>20.79</v>
      </c>
      <c r="P47" s="5">
        <v>27.54</v>
      </c>
      <c r="U47" s="5" t="s">
        <v>88</v>
      </c>
      <c r="V47" s="5" t="s">
        <v>89</v>
      </c>
      <c r="W47" s="5">
        <v>21.79</v>
      </c>
      <c r="X47" s="5">
        <v>23.58</v>
      </c>
      <c r="Y47" s="5">
        <v>28.57</v>
      </c>
      <c r="Z47" s="5">
        <v>20.84</v>
      </c>
      <c r="AA47" s="5">
        <v>24</v>
      </c>
      <c r="AB47" s="5">
        <v>24.03</v>
      </c>
      <c r="AC47" s="5">
        <v>21.2</v>
      </c>
      <c r="AD47" s="5">
        <v>29.75</v>
      </c>
      <c r="AE47" s="5">
        <v>20.88</v>
      </c>
      <c r="AF47" s="5">
        <v>27.25</v>
      </c>
      <c r="AG47" s="5">
        <v>33.119999999999997</v>
      </c>
    </row>
    <row r="48" spans="1:33" x14ac:dyDescent="0.25">
      <c r="A48" s="5" t="s">
        <v>90</v>
      </c>
      <c r="B48" s="5" t="s">
        <v>91</v>
      </c>
      <c r="C48" s="5">
        <v>18.68</v>
      </c>
      <c r="D48" s="5">
        <v>21.61</v>
      </c>
      <c r="E48" s="5">
        <v>24.33</v>
      </c>
      <c r="F48" s="5">
        <v>17.98</v>
      </c>
      <c r="G48" s="5">
        <v>22.14</v>
      </c>
      <c r="H48" s="5">
        <v>20.93</v>
      </c>
      <c r="I48" s="5">
        <v>18.68</v>
      </c>
      <c r="J48" s="5">
        <v>23.78</v>
      </c>
      <c r="K48" s="5">
        <v>18.29</v>
      </c>
      <c r="L48" s="5">
        <v>23.69</v>
      </c>
      <c r="M48" s="5">
        <v>24.36</v>
      </c>
      <c r="O48" s="5">
        <v>18.53</v>
      </c>
      <c r="P48" s="5">
        <v>23.58</v>
      </c>
      <c r="U48" s="5" t="s">
        <v>90</v>
      </c>
      <c r="V48" s="5" t="s">
        <v>91</v>
      </c>
      <c r="W48" s="5">
        <v>18.68</v>
      </c>
      <c r="X48" s="5">
        <v>21.61</v>
      </c>
      <c r="Y48" s="5">
        <v>24.33</v>
      </c>
      <c r="Z48" s="5">
        <v>17.98</v>
      </c>
      <c r="AA48" s="5">
        <v>22.14</v>
      </c>
      <c r="AB48" s="5">
        <v>20.93</v>
      </c>
      <c r="AC48" s="5">
        <v>18.68</v>
      </c>
      <c r="AD48" s="5">
        <v>23.78</v>
      </c>
      <c r="AE48" s="5">
        <v>18.29</v>
      </c>
      <c r="AF48" s="5">
        <v>23.69</v>
      </c>
      <c r="AG48" s="5">
        <v>24.36</v>
      </c>
    </row>
    <row r="49" spans="1:33" x14ac:dyDescent="0.25">
      <c r="A49" s="5" t="s">
        <v>92</v>
      </c>
      <c r="B49" s="5" t="s">
        <v>93</v>
      </c>
      <c r="C49" s="5">
        <v>21.27</v>
      </c>
      <c r="D49" s="5">
        <v>22.32</v>
      </c>
      <c r="E49" s="5">
        <v>25.17</v>
      </c>
      <c r="F49" s="5">
        <v>19.18</v>
      </c>
      <c r="G49" s="5">
        <v>21.94</v>
      </c>
      <c r="H49" s="5">
        <v>21.3</v>
      </c>
      <c r="I49" s="5">
        <v>19.68</v>
      </c>
      <c r="J49" s="5">
        <v>25.6</v>
      </c>
      <c r="K49" s="5">
        <v>18.399999999999999</v>
      </c>
      <c r="L49" s="5">
        <v>25.9</v>
      </c>
      <c r="M49" s="5">
        <v>27.11</v>
      </c>
      <c r="O49" s="5">
        <v>18.59</v>
      </c>
      <c r="P49" s="5">
        <v>25.53</v>
      </c>
      <c r="U49" s="5" t="s">
        <v>92</v>
      </c>
      <c r="V49" s="5" t="s">
        <v>93</v>
      </c>
      <c r="W49" s="5">
        <v>21.27</v>
      </c>
      <c r="X49" s="5">
        <v>22.32</v>
      </c>
      <c r="Y49" s="5">
        <v>25.17</v>
      </c>
      <c r="Z49" s="5">
        <v>19.18</v>
      </c>
      <c r="AA49" s="5">
        <v>21.94</v>
      </c>
      <c r="AB49" s="5">
        <v>21.3</v>
      </c>
      <c r="AC49" s="5">
        <v>19.68</v>
      </c>
      <c r="AD49" s="5">
        <v>25.6</v>
      </c>
      <c r="AE49" s="5">
        <v>18.399999999999999</v>
      </c>
      <c r="AF49" s="5">
        <v>25.9</v>
      </c>
      <c r="AG49" s="5">
        <v>27.11</v>
      </c>
    </row>
    <row r="50" spans="1:33" x14ac:dyDescent="0.25">
      <c r="A50" s="5" t="s">
        <v>94</v>
      </c>
      <c r="B50" s="5" t="s">
        <v>95</v>
      </c>
      <c r="C50" s="5">
        <v>20.399999999999999</v>
      </c>
      <c r="D50" s="5">
        <v>22.83</v>
      </c>
      <c r="E50" s="5">
        <v>25.61</v>
      </c>
      <c r="F50" s="5">
        <v>19.559999999999999</v>
      </c>
      <c r="G50" s="5">
        <v>21.73</v>
      </c>
      <c r="H50" s="5">
        <v>21.86</v>
      </c>
      <c r="I50" s="5">
        <v>18.75</v>
      </c>
      <c r="J50" s="5">
        <v>26.6</v>
      </c>
      <c r="K50" s="5">
        <v>17.920000000000002</v>
      </c>
      <c r="L50" s="5">
        <v>22.94</v>
      </c>
      <c r="M50" s="5">
        <v>28.17</v>
      </c>
      <c r="O50" s="5">
        <v>18.79</v>
      </c>
      <c r="P50" s="5">
        <v>24.24</v>
      </c>
      <c r="U50" s="5" t="s">
        <v>94</v>
      </c>
      <c r="V50" s="5" t="s">
        <v>95</v>
      </c>
      <c r="W50" s="5">
        <v>20.399999999999999</v>
      </c>
      <c r="X50" s="5">
        <v>22.83</v>
      </c>
      <c r="Y50" s="5">
        <v>25.61</v>
      </c>
      <c r="Z50" s="5">
        <v>19.559999999999999</v>
      </c>
      <c r="AA50" s="5">
        <v>21.73</v>
      </c>
      <c r="AB50" s="5">
        <v>21.86</v>
      </c>
      <c r="AC50" s="5">
        <v>18.75</v>
      </c>
      <c r="AD50" s="5">
        <v>26.6</v>
      </c>
      <c r="AE50" s="5">
        <v>17.920000000000002</v>
      </c>
      <c r="AF50" s="5">
        <v>22.94</v>
      </c>
      <c r="AG50" s="5">
        <v>28.17</v>
      </c>
    </row>
    <row r="51" spans="1:33" x14ac:dyDescent="0.25">
      <c r="A51" s="5" t="s">
        <v>96</v>
      </c>
      <c r="B51" s="5" t="s">
        <v>97</v>
      </c>
      <c r="C51" s="5">
        <v>17.91</v>
      </c>
      <c r="D51" s="5">
        <v>22.99</v>
      </c>
      <c r="E51" s="5">
        <v>25.55</v>
      </c>
      <c r="F51" s="5">
        <v>17.399999999999999</v>
      </c>
      <c r="G51" s="5">
        <v>21.25</v>
      </c>
      <c r="H51" s="5">
        <v>20.34</v>
      </c>
      <c r="I51" s="5">
        <v>18.84</v>
      </c>
      <c r="J51" s="5">
        <v>23.07</v>
      </c>
      <c r="K51" s="5">
        <v>17.14</v>
      </c>
      <c r="L51" s="5">
        <v>22.9</v>
      </c>
      <c r="M51" s="5">
        <v>23.31</v>
      </c>
      <c r="O51" s="5">
        <v>17.059999999999999</v>
      </c>
      <c r="P51" s="5">
        <v>22.98</v>
      </c>
      <c r="U51" s="5" t="s">
        <v>96</v>
      </c>
      <c r="V51" s="5" t="s">
        <v>97</v>
      </c>
      <c r="W51" s="5">
        <v>17.91</v>
      </c>
      <c r="X51" s="5">
        <v>22.99</v>
      </c>
      <c r="Y51" s="5">
        <v>25.55</v>
      </c>
      <c r="Z51" s="5">
        <v>17.399999999999999</v>
      </c>
      <c r="AA51" s="5">
        <v>21.25</v>
      </c>
      <c r="AB51" s="5">
        <v>20.34</v>
      </c>
      <c r="AC51" s="5">
        <v>18.84</v>
      </c>
      <c r="AD51" s="5">
        <v>23.07</v>
      </c>
      <c r="AE51" s="5">
        <v>17.14</v>
      </c>
      <c r="AF51" s="5">
        <v>22.9</v>
      </c>
      <c r="AG51" s="5">
        <v>23.31</v>
      </c>
    </row>
    <row r="52" spans="1:33" x14ac:dyDescent="0.25">
      <c r="A52" s="5" t="s">
        <v>98</v>
      </c>
      <c r="B52" s="5" t="s">
        <v>99</v>
      </c>
      <c r="C52" s="5">
        <v>19.420000000000002</v>
      </c>
      <c r="D52" s="5">
        <v>23.84</v>
      </c>
      <c r="E52" s="5">
        <v>25.39</v>
      </c>
      <c r="F52" s="5">
        <v>17.760000000000002</v>
      </c>
      <c r="G52" s="5">
        <v>23.07</v>
      </c>
      <c r="H52" s="5">
        <v>21.78</v>
      </c>
      <c r="I52" s="5">
        <v>19.829999999999998</v>
      </c>
      <c r="J52" s="5">
        <v>26.47</v>
      </c>
      <c r="K52" s="5">
        <v>19.079999999999998</v>
      </c>
      <c r="L52" s="5">
        <v>24.58</v>
      </c>
      <c r="M52" s="5">
        <v>27.44</v>
      </c>
      <c r="O52" s="5">
        <v>19.07</v>
      </c>
      <c r="P52" s="5">
        <v>24.57</v>
      </c>
      <c r="U52" s="5" t="s">
        <v>98</v>
      </c>
      <c r="V52" s="5" t="s">
        <v>99</v>
      </c>
      <c r="W52" s="5">
        <v>19.420000000000002</v>
      </c>
      <c r="X52" s="5">
        <v>23.84</v>
      </c>
      <c r="Y52" s="5">
        <v>25.39</v>
      </c>
      <c r="Z52" s="5">
        <v>17.760000000000002</v>
      </c>
      <c r="AA52" s="5">
        <v>23.07</v>
      </c>
      <c r="AB52" s="5">
        <v>21.78</v>
      </c>
      <c r="AC52" s="5">
        <v>19.829999999999998</v>
      </c>
      <c r="AD52" s="5">
        <v>26.47</v>
      </c>
      <c r="AE52" s="5">
        <v>19.079999999999998</v>
      </c>
      <c r="AF52" s="5">
        <v>24.58</v>
      </c>
      <c r="AG52" s="5">
        <v>27.44</v>
      </c>
    </row>
    <row r="53" spans="1:33" x14ac:dyDescent="0.25">
      <c r="A53" s="5" t="s">
        <v>100</v>
      </c>
      <c r="B53" s="5" t="s">
        <v>101</v>
      </c>
      <c r="C53" s="5">
        <v>19.46</v>
      </c>
      <c r="D53" s="5">
        <v>22.77</v>
      </c>
      <c r="E53" s="5">
        <v>25.06</v>
      </c>
      <c r="F53" s="5">
        <v>18.399999999999999</v>
      </c>
      <c r="G53" s="5">
        <v>22.41</v>
      </c>
      <c r="H53" s="5">
        <v>21.23</v>
      </c>
      <c r="I53" s="5">
        <v>19.91</v>
      </c>
      <c r="J53" s="5">
        <v>28.39</v>
      </c>
      <c r="K53" s="5">
        <v>17.940000000000001</v>
      </c>
      <c r="L53" s="5">
        <v>24.6</v>
      </c>
      <c r="M53" s="5">
        <v>23.22</v>
      </c>
      <c r="O53" s="5">
        <v>18.02</v>
      </c>
      <c r="P53" s="5">
        <v>24.95</v>
      </c>
      <c r="U53" s="5" t="s">
        <v>100</v>
      </c>
      <c r="V53" s="5" t="s">
        <v>101</v>
      </c>
      <c r="W53" s="5">
        <v>19.46</v>
      </c>
      <c r="X53" s="5">
        <v>22.77</v>
      </c>
      <c r="Y53" s="5">
        <v>25.06</v>
      </c>
      <c r="Z53" s="5">
        <v>18.399999999999999</v>
      </c>
      <c r="AA53" s="5">
        <v>22.41</v>
      </c>
      <c r="AB53" s="5">
        <v>21.23</v>
      </c>
      <c r="AC53" s="5">
        <v>19.91</v>
      </c>
      <c r="AD53" s="5">
        <v>28.39</v>
      </c>
      <c r="AE53" s="5">
        <v>17.940000000000001</v>
      </c>
      <c r="AF53" s="5">
        <v>24.6</v>
      </c>
      <c r="AG53" s="5">
        <v>23.22</v>
      </c>
    </row>
    <row r="54" spans="1:33" x14ac:dyDescent="0.25">
      <c r="A54" s="5" t="s">
        <v>102</v>
      </c>
      <c r="B54" s="5" t="s">
        <v>103</v>
      </c>
      <c r="C54" s="5">
        <v>19.46</v>
      </c>
      <c r="D54" s="5">
        <v>26.5</v>
      </c>
      <c r="E54" s="5">
        <v>26.37</v>
      </c>
      <c r="F54" s="5">
        <v>18.489999999999998</v>
      </c>
      <c r="G54" s="5">
        <v>23.64</v>
      </c>
      <c r="H54" s="5">
        <v>20.97</v>
      </c>
      <c r="I54" s="5">
        <v>19.579999999999998</v>
      </c>
      <c r="J54" s="5">
        <v>23.99</v>
      </c>
      <c r="K54" s="5">
        <v>18.399999999999999</v>
      </c>
      <c r="L54" s="5">
        <v>23.96</v>
      </c>
      <c r="M54" s="5">
        <v>26.85</v>
      </c>
      <c r="O54" s="5">
        <v>18.260000000000002</v>
      </c>
      <c r="P54" s="5">
        <v>24.16</v>
      </c>
      <c r="U54" s="5" t="s">
        <v>102</v>
      </c>
      <c r="V54" s="5" t="s">
        <v>103</v>
      </c>
      <c r="W54" s="5">
        <v>19.46</v>
      </c>
      <c r="X54" s="5">
        <v>26.5</v>
      </c>
      <c r="Y54" s="5">
        <v>26.37</v>
      </c>
      <c r="Z54" s="5">
        <v>18.489999999999998</v>
      </c>
      <c r="AA54" s="5">
        <v>23.64</v>
      </c>
      <c r="AB54" s="5">
        <v>20.97</v>
      </c>
      <c r="AC54" s="5">
        <v>19.579999999999998</v>
      </c>
      <c r="AD54" s="5">
        <v>23.99</v>
      </c>
      <c r="AE54" s="5">
        <v>18.399999999999999</v>
      </c>
      <c r="AF54" s="5">
        <v>23.96</v>
      </c>
      <c r="AG54" s="5">
        <v>26.85</v>
      </c>
    </row>
    <row r="55" spans="1:33" x14ac:dyDescent="0.25">
      <c r="A55" s="5" t="s">
        <v>104</v>
      </c>
      <c r="B55" s="5" t="s">
        <v>105</v>
      </c>
      <c r="C55" s="5">
        <v>19.899999999999999</v>
      </c>
      <c r="D55" s="5">
        <v>24.09</v>
      </c>
      <c r="E55" s="12">
        <v>30.29</v>
      </c>
      <c r="F55" s="5">
        <v>19.36</v>
      </c>
      <c r="G55" s="5">
        <v>24.8</v>
      </c>
      <c r="H55" s="5">
        <v>22.71</v>
      </c>
      <c r="I55" s="5">
        <v>19.239999999999998</v>
      </c>
      <c r="J55" s="5">
        <v>26.78</v>
      </c>
      <c r="K55" s="5">
        <v>19.940000000000001</v>
      </c>
      <c r="L55" s="5">
        <v>25.7</v>
      </c>
      <c r="M55" s="5">
        <v>27.52</v>
      </c>
      <c r="O55" s="5">
        <v>19.850000000000001</v>
      </c>
      <c r="P55" s="5">
        <v>25.93</v>
      </c>
      <c r="U55" s="5" t="s">
        <v>104</v>
      </c>
      <c r="V55" s="5" t="s">
        <v>105</v>
      </c>
      <c r="W55" s="5">
        <v>19.899999999999999</v>
      </c>
      <c r="X55" s="5">
        <v>24.09</v>
      </c>
      <c r="Y55" s="12">
        <v>30.29</v>
      </c>
      <c r="Z55" s="5">
        <v>19.36</v>
      </c>
      <c r="AA55" s="5">
        <v>24.8</v>
      </c>
      <c r="AB55" s="5">
        <v>22.71</v>
      </c>
      <c r="AC55" s="5">
        <v>19.239999999999998</v>
      </c>
      <c r="AD55" s="5">
        <v>26.78</v>
      </c>
      <c r="AE55" s="5">
        <v>19.940000000000001</v>
      </c>
      <c r="AF55" s="5">
        <v>25.7</v>
      </c>
      <c r="AG55" s="5">
        <v>27.52</v>
      </c>
    </row>
    <row r="56" spans="1:33" x14ac:dyDescent="0.25">
      <c r="A56" s="5" t="s">
        <v>106</v>
      </c>
      <c r="B56" s="5" t="s">
        <v>107</v>
      </c>
      <c r="C56" s="5">
        <v>17.940000000000001</v>
      </c>
      <c r="D56" s="5">
        <v>21.99</v>
      </c>
      <c r="E56" s="5">
        <v>25.49</v>
      </c>
      <c r="F56" s="5">
        <v>18.03</v>
      </c>
      <c r="G56" s="5">
        <v>21.04</v>
      </c>
      <c r="H56" s="5">
        <v>20.98</v>
      </c>
      <c r="I56" s="5">
        <v>19.29</v>
      </c>
      <c r="J56" s="5">
        <v>24.77</v>
      </c>
      <c r="K56" s="5">
        <v>16.97</v>
      </c>
      <c r="L56" s="5">
        <v>23.01</v>
      </c>
      <c r="M56" s="5">
        <v>24.54</v>
      </c>
      <c r="O56" s="5">
        <v>17.25</v>
      </c>
      <c r="P56" s="5">
        <v>23.68</v>
      </c>
      <c r="U56" s="5" t="s">
        <v>106</v>
      </c>
      <c r="V56" s="5" t="s">
        <v>107</v>
      </c>
      <c r="W56" s="5">
        <v>17.940000000000001</v>
      </c>
      <c r="X56" s="5">
        <v>21.99</v>
      </c>
      <c r="Y56" s="5">
        <v>25.49</v>
      </c>
      <c r="Z56" s="5">
        <v>18.03</v>
      </c>
      <c r="AA56" s="5">
        <v>21.04</v>
      </c>
      <c r="AB56" s="5">
        <v>20.98</v>
      </c>
      <c r="AC56" s="5">
        <v>19.29</v>
      </c>
      <c r="AD56" s="5">
        <v>24.77</v>
      </c>
      <c r="AE56" s="5">
        <v>16.97</v>
      </c>
      <c r="AF56" s="5">
        <v>23.01</v>
      </c>
      <c r="AG56" s="5">
        <v>24.54</v>
      </c>
    </row>
    <row r="57" spans="1:33" x14ac:dyDescent="0.25">
      <c r="A57" s="5" t="s">
        <v>108</v>
      </c>
      <c r="B57" s="5" t="s">
        <v>109</v>
      </c>
      <c r="C57" s="5">
        <v>19.62</v>
      </c>
      <c r="D57" s="5">
        <v>23</v>
      </c>
      <c r="E57" s="5">
        <v>26.94</v>
      </c>
      <c r="F57" s="5">
        <v>18.510000000000002</v>
      </c>
      <c r="G57" s="5">
        <v>22.64</v>
      </c>
      <c r="H57" s="5">
        <v>21.4</v>
      </c>
      <c r="I57" s="5">
        <v>19.239999999999998</v>
      </c>
      <c r="J57" s="5">
        <v>23.2</v>
      </c>
      <c r="K57" s="5">
        <v>19.02</v>
      </c>
      <c r="L57" s="5">
        <v>23.97</v>
      </c>
      <c r="M57" s="5">
        <v>25.52</v>
      </c>
      <c r="O57" s="5">
        <v>19.14</v>
      </c>
      <c r="P57" s="5">
        <v>24.38</v>
      </c>
      <c r="U57" s="5" t="s">
        <v>108</v>
      </c>
      <c r="V57" s="5" t="s">
        <v>109</v>
      </c>
      <c r="W57" s="5">
        <v>19.62</v>
      </c>
      <c r="X57" s="5">
        <v>23</v>
      </c>
      <c r="Y57" s="5">
        <v>26.94</v>
      </c>
      <c r="Z57" s="5">
        <v>18.510000000000002</v>
      </c>
      <c r="AA57" s="5">
        <v>22.64</v>
      </c>
      <c r="AB57" s="5">
        <v>21.4</v>
      </c>
      <c r="AC57" s="5">
        <v>19.239999999999998</v>
      </c>
      <c r="AD57" s="5">
        <v>23.2</v>
      </c>
      <c r="AE57" s="5">
        <v>19.02</v>
      </c>
      <c r="AF57" s="5">
        <v>23.97</v>
      </c>
      <c r="AG57" s="5">
        <v>25.52</v>
      </c>
    </row>
    <row r="58" spans="1:33" x14ac:dyDescent="0.25">
      <c r="A58" s="5" t="s">
        <v>110</v>
      </c>
      <c r="B58" s="5" t="s">
        <v>111</v>
      </c>
      <c r="C58" s="5">
        <v>20.9</v>
      </c>
      <c r="D58" s="5">
        <v>23.89</v>
      </c>
      <c r="E58" s="5">
        <v>24.07</v>
      </c>
      <c r="F58" s="5">
        <v>18.940000000000001</v>
      </c>
      <c r="G58" s="5">
        <v>23.61</v>
      </c>
      <c r="H58" s="5">
        <v>21.68</v>
      </c>
      <c r="I58" s="5">
        <v>20.04</v>
      </c>
      <c r="J58" s="5">
        <v>22.71</v>
      </c>
      <c r="K58" s="5">
        <v>18.73</v>
      </c>
      <c r="L58" s="5">
        <v>25.79</v>
      </c>
      <c r="M58" s="5">
        <v>27.95</v>
      </c>
      <c r="O58" s="5">
        <v>18.420000000000002</v>
      </c>
      <c r="P58" s="5">
        <v>25.85</v>
      </c>
      <c r="U58" s="5" t="s">
        <v>110</v>
      </c>
      <c r="V58" s="5" t="s">
        <v>111</v>
      </c>
      <c r="W58" s="5">
        <v>20.9</v>
      </c>
      <c r="X58" s="5">
        <v>23.89</v>
      </c>
      <c r="Y58" s="5">
        <v>24.07</v>
      </c>
      <c r="Z58" s="5">
        <v>18.940000000000001</v>
      </c>
      <c r="AA58" s="5">
        <v>23.61</v>
      </c>
      <c r="AB58" s="5">
        <v>21.68</v>
      </c>
      <c r="AC58" s="5">
        <v>20.04</v>
      </c>
      <c r="AD58" s="5">
        <v>22.71</v>
      </c>
      <c r="AE58" s="5">
        <v>18.73</v>
      </c>
      <c r="AF58" s="5">
        <v>25.79</v>
      </c>
      <c r="AG58" s="5">
        <v>27.95</v>
      </c>
    </row>
    <row r="59" spans="1:33" x14ac:dyDescent="0.25">
      <c r="A59" s="5" t="s">
        <v>112</v>
      </c>
      <c r="B59" s="5" t="s">
        <v>113</v>
      </c>
      <c r="C59" s="5">
        <v>18.940000000000001</v>
      </c>
      <c r="D59" s="5">
        <v>20.059999999999999</v>
      </c>
      <c r="E59" s="5">
        <v>25.26</v>
      </c>
      <c r="F59" s="5">
        <v>18.11</v>
      </c>
      <c r="G59" s="5">
        <v>22.15</v>
      </c>
      <c r="H59" s="5">
        <v>20.170000000000002</v>
      </c>
      <c r="I59" s="5">
        <v>18.78</v>
      </c>
      <c r="J59" s="5">
        <v>25.74</v>
      </c>
      <c r="K59" s="5">
        <v>17.29</v>
      </c>
      <c r="L59" s="5">
        <v>24.2</v>
      </c>
      <c r="M59" s="5">
        <v>24.42</v>
      </c>
      <c r="O59" s="5">
        <v>17.14</v>
      </c>
      <c r="P59" s="5">
        <v>24.51</v>
      </c>
      <c r="U59" s="5" t="s">
        <v>112</v>
      </c>
      <c r="V59" s="5" t="s">
        <v>113</v>
      </c>
      <c r="W59" s="5">
        <v>18.940000000000001</v>
      </c>
      <c r="X59" s="5">
        <v>20.059999999999999</v>
      </c>
      <c r="Y59" s="5">
        <v>25.26</v>
      </c>
      <c r="Z59" s="5">
        <v>18.11</v>
      </c>
      <c r="AA59" s="5">
        <v>22.15</v>
      </c>
      <c r="AB59" s="5">
        <v>20.170000000000002</v>
      </c>
      <c r="AC59" s="5">
        <v>18.78</v>
      </c>
      <c r="AD59" s="5">
        <v>25.74</v>
      </c>
      <c r="AE59" s="5">
        <v>17.29</v>
      </c>
      <c r="AF59" s="5">
        <v>24.2</v>
      </c>
      <c r="AG59" s="5">
        <v>24.42</v>
      </c>
    </row>
    <row r="60" spans="1:33" x14ac:dyDescent="0.25">
      <c r="A60" s="5" t="s">
        <v>114</v>
      </c>
      <c r="B60" s="5" t="s">
        <v>115</v>
      </c>
      <c r="C60" s="5">
        <v>19.309999999999999</v>
      </c>
      <c r="D60" s="5">
        <v>21.95</v>
      </c>
      <c r="E60" s="5">
        <v>23.3</v>
      </c>
      <c r="F60" s="5">
        <v>18.829999999999998</v>
      </c>
      <c r="G60" s="5">
        <v>21.83</v>
      </c>
      <c r="H60" s="5">
        <v>21.81</v>
      </c>
      <c r="I60" s="5">
        <v>18.78</v>
      </c>
      <c r="J60" s="5">
        <v>25.09</v>
      </c>
      <c r="K60" s="5">
        <v>17.440000000000001</v>
      </c>
      <c r="L60" s="5">
        <v>23.22</v>
      </c>
      <c r="M60" s="5">
        <v>23.56</v>
      </c>
      <c r="O60" s="5">
        <v>17.04</v>
      </c>
      <c r="P60" s="5">
        <v>23.25</v>
      </c>
      <c r="U60" s="5" t="s">
        <v>114</v>
      </c>
      <c r="V60" s="5" t="s">
        <v>115</v>
      </c>
      <c r="W60" s="5">
        <v>19.309999999999999</v>
      </c>
      <c r="X60" s="5">
        <v>21.95</v>
      </c>
      <c r="Y60" s="5">
        <v>23.3</v>
      </c>
      <c r="Z60" s="5">
        <v>18.829999999999998</v>
      </c>
      <c r="AA60" s="5">
        <v>21.83</v>
      </c>
      <c r="AB60" s="5">
        <v>21.81</v>
      </c>
      <c r="AC60" s="5">
        <v>18.78</v>
      </c>
      <c r="AD60" s="5">
        <v>25.09</v>
      </c>
      <c r="AE60" s="5">
        <v>17.440000000000001</v>
      </c>
      <c r="AF60" s="5">
        <v>23.22</v>
      </c>
      <c r="AG60" s="5">
        <v>23.56</v>
      </c>
    </row>
    <row r="61" spans="1:33" x14ac:dyDescent="0.25">
      <c r="A61" s="5" t="s">
        <v>116</v>
      </c>
      <c r="B61" s="5" t="s">
        <v>117</v>
      </c>
      <c r="C61" s="5">
        <v>20.12</v>
      </c>
      <c r="D61" s="5">
        <v>24.55</v>
      </c>
      <c r="E61" s="5">
        <v>25.79</v>
      </c>
      <c r="F61" s="5">
        <v>18.690000000000001</v>
      </c>
      <c r="G61" s="5">
        <v>22.73</v>
      </c>
      <c r="H61" s="5">
        <v>20.76</v>
      </c>
      <c r="I61" s="5">
        <v>19.489999999999998</v>
      </c>
      <c r="J61" s="5">
        <v>27.39</v>
      </c>
      <c r="K61" s="5">
        <v>17.899999999999999</v>
      </c>
      <c r="L61" s="5">
        <v>23.05</v>
      </c>
      <c r="M61" s="5">
        <v>24.66</v>
      </c>
      <c r="O61" s="5">
        <v>17.75</v>
      </c>
      <c r="P61" s="5">
        <v>23.51</v>
      </c>
      <c r="U61" s="5" t="s">
        <v>116</v>
      </c>
      <c r="V61" s="5" t="s">
        <v>117</v>
      </c>
      <c r="W61" s="5">
        <v>20.12</v>
      </c>
      <c r="X61" s="5">
        <v>24.55</v>
      </c>
      <c r="Y61" s="5">
        <v>25.79</v>
      </c>
      <c r="Z61" s="5">
        <v>18.690000000000001</v>
      </c>
      <c r="AA61" s="5">
        <v>22.73</v>
      </c>
      <c r="AB61" s="5">
        <v>20.76</v>
      </c>
      <c r="AC61" s="5">
        <v>19.489999999999998</v>
      </c>
      <c r="AD61" s="5">
        <v>27.39</v>
      </c>
      <c r="AE61" s="5">
        <v>17.899999999999999</v>
      </c>
      <c r="AF61" s="5">
        <v>23.05</v>
      </c>
      <c r="AG61" s="5">
        <v>24.66</v>
      </c>
    </row>
    <row r="62" spans="1:33" x14ac:dyDescent="0.25">
      <c r="A62" s="5" t="s">
        <v>118</v>
      </c>
      <c r="B62" s="5" t="s">
        <v>119</v>
      </c>
      <c r="C62" s="5">
        <v>19.690000000000001</v>
      </c>
      <c r="D62" s="5">
        <v>24.36</v>
      </c>
      <c r="E62" s="5">
        <v>25.74</v>
      </c>
      <c r="F62" s="5">
        <v>20.05</v>
      </c>
      <c r="G62" s="5">
        <v>21.29</v>
      </c>
      <c r="H62" s="5">
        <v>20.91</v>
      </c>
      <c r="I62" s="5">
        <v>21.06</v>
      </c>
      <c r="J62" s="5">
        <v>26.12</v>
      </c>
      <c r="K62" s="5">
        <v>18.59</v>
      </c>
      <c r="L62" s="5">
        <v>23.09</v>
      </c>
      <c r="M62" s="5">
        <v>23.82</v>
      </c>
      <c r="O62" s="5">
        <v>19.39</v>
      </c>
      <c r="P62" s="5">
        <v>24.38</v>
      </c>
      <c r="U62" s="5" t="s">
        <v>118</v>
      </c>
      <c r="V62" s="5" t="s">
        <v>119</v>
      </c>
      <c r="W62" s="5">
        <v>19.690000000000001</v>
      </c>
      <c r="X62" s="5">
        <v>24.36</v>
      </c>
      <c r="Y62" s="5">
        <v>25.74</v>
      </c>
      <c r="Z62" s="5">
        <v>20.05</v>
      </c>
      <c r="AA62" s="5">
        <v>21.29</v>
      </c>
      <c r="AB62" s="5">
        <v>20.91</v>
      </c>
      <c r="AC62" s="5">
        <v>21.06</v>
      </c>
      <c r="AD62" s="5">
        <v>26.12</v>
      </c>
      <c r="AE62" s="5">
        <v>18.59</v>
      </c>
      <c r="AF62" s="5">
        <v>23.09</v>
      </c>
      <c r="AG62" s="5">
        <v>23.82</v>
      </c>
    </row>
    <row r="63" spans="1:33" x14ac:dyDescent="0.25">
      <c r="A63" s="5" t="s">
        <v>120</v>
      </c>
      <c r="B63" s="5" t="s">
        <v>121</v>
      </c>
      <c r="C63" s="5">
        <v>18.760000000000002</v>
      </c>
      <c r="D63" s="5">
        <v>21.48</v>
      </c>
      <c r="E63" s="5">
        <v>25.51</v>
      </c>
      <c r="F63" s="5">
        <v>17.82</v>
      </c>
      <c r="G63" s="5">
        <v>22.32</v>
      </c>
      <c r="H63" s="5">
        <v>21.61</v>
      </c>
      <c r="I63" s="5">
        <v>19.260000000000002</v>
      </c>
      <c r="J63" s="5">
        <v>23.89</v>
      </c>
      <c r="K63" s="5">
        <v>18.47</v>
      </c>
      <c r="L63" s="5">
        <v>24.26</v>
      </c>
      <c r="M63" s="5">
        <v>25.56</v>
      </c>
      <c r="O63" s="12">
        <v>38.89</v>
      </c>
      <c r="P63" s="12" t="s">
        <v>14</v>
      </c>
      <c r="U63" s="5" t="s">
        <v>120</v>
      </c>
      <c r="V63" s="5" t="s">
        <v>121</v>
      </c>
      <c r="W63" s="5">
        <v>18.760000000000002</v>
      </c>
      <c r="X63" s="5">
        <v>21.48</v>
      </c>
      <c r="Y63" s="5">
        <v>25.51</v>
      </c>
      <c r="Z63" s="5">
        <v>17.82</v>
      </c>
      <c r="AA63" s="5">
        <v>22.32</v>
      </c>
      <c r="AB63" s="5">
        <v>21.61</v>
      </c>
      <c r="AC63" s="5">
        <v>19.260000000000002</v>
      </c>
      <c r="AD63" s="5">
        <v>23.89</v>
      </c>
      <c r="AE63" s="5">
        <v>18.47</v>
      </c>
      <c r="AF63" s="5">
        <v>24.26</v>
      </c>
      <c r="AG63" s="5">
        <v>25.56</v>
      </c>
    </row>
    <row r="64" spans="1:33" x14ac:dyDescent="0.25">
      <c r="A64" s="5" t="s">
        <v>122</v>
      </c>
      <c r="B64" s="5" t="s">
        <v>123</v>
      </c>
      <c r="C64" s="5">
        <v>19.28</v>
      </c>
      <c r="D64" s="5">
        <v>21.87</v>
      </c>
      <c r="E64" s="5">
        <v>25.82</v>
      </c>
      <c r="F64" s="5">
        <v>18.03</v>
      </c>
      <c r="G64" s="5">
        <v>23.62</v>
      </c>
      <c r="H64" s="5">
        <v>20.28</v>
      </c>
      <c r="I64" s="5">
        <v>19.04</v>
      </c>
      <c r="J64" s="5">
        <v>24.53</v>
      </c>
      <c r="K64" s="5">
        <v>17.920000000000002</v>
      </c>
      <c r="L64" s="5">
        <v>24.9</v>
      </c>
      <c r="M64" s="5">
        <v>25.59</v>
      </c>
      <c r="O64" s="5">
        <v>18.14</v>
      </c>
      <c r="P64" s="5">
        <v>25.43</v>
      </c>
      <c r="U64" s="5" t="s">
        <v>122</v>
      </c>
      <c r="V64" s="5" t="s">
        <v>123</v>
      </c>
      <c r="W64" s="5">
        <v>19.28</v>
      </c>
      <c r="X64" s="5">
        <v>21.87</v>
      </c>
      <c r="Y64" s="5">
        <v>25.82</v>
      </c>
      <c r="Z64" s="5">
        <v>18.03</v>
      </c>
      <c r="AA64" s="5">
        <v>23.62</v>
      </c>
      <c r="AB64" s="5">
        <v>20.28</v>
      </c>
      <c r="AC64" s="5">
        <v>19.04</v>
      </c>
      <c r="AD64" s="5">
        <v>24.53</v>
      </c>
      <c r="AE64" s="5">
        <v>17.920000000000002</v>
      </c>
      <c r="AF64" s="5">
        <v>24.9</v>
      </c>
      <c r="AG64" s="5">
        <v>25.59</v>
      </c>
    </row>
    <row r="65" spans="1:33" x14ac:dyDescent="0.25">
      <c r="A65" s="5" t="s">
        <v>124</v>
      </c>
      <c r="B65" s="5" t="s">
        <v>125</v>
      </c>
      <c r="C65" s="5">
        <v>19.170000000000002</v>
      </c>
      <c r="D65" s="5">
        <v>22.79</v>
      </c>
      <c r="E65" s="5">
        <v>25.59</v>
      </c>
      <c r="F65" s="5">
        <v>18.72</v>
      </c>
      <c r="G65" s="5">
        <v>21.69</v>
      </c>
      <c r="H65" s="5">
        <v>20.55</v>
      </c>
      <c r="I65" s="5">
        <v>20.07</v>
      </c>
      <c r="J65" s="5">
        <v>23.98</v>
      </c>
      <c r="K65" s="5">
        <v>18.329999999999998</v>
      </c>
      <c r="L65" s="5">
        <v>23.5</v>
      </c>
      <c r="M65" s="5">
        <v>25.81</v>
      </c>
      <c r="O65" s="5">
        <v>18.690000000000001</v>
      </c>
      <c r="P65" s="5">
        <v>23.78</v>
      </c>
      <c r="U65" s="5" t="s">
        <v>124</v>
      </c>
      <c r="V65" s="5" t="s">
        <v>125</v>
      </c>
      <c r="W65" s="5">
        <v>19.170000000000002</v>
      </c>
      <c r="X65" s="5">
        <v>22.79</v>
      </c>
      <c r="Y65" s="5">
        <v>25.59</v>
      </c>
      <c r="Z65" s="5">
        <v>18.72</v>
      </c>
      <c r="AA65" s="5">
        <v>21.69</v>
      </c>
      <c r="AB65" s="5">
        <v>20.55</v>
      </c>
      <c r="AC65" s="5">
        <v>20.07</v>
      </c>
      <c r="AD65" s="5">
        <v>23.98</v>
      </c>
      <c r="AE65" s="5">
        <v>18.329999999999998</v>
      </c>
      <c r="AF65" s="5">
        <v>23.5</v>
      </c>
      <c r="AG65" s="5">
        <v>25.81</v>
      </c>
    </row>
    <row r="66" spans="1:33" x14ac:dyDescent="0.25">
      <c r="A66" s="6" t="s">
        <v>126</v>
      </c>
      <c r="B66" s="6">
        <v>4113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36"/>
      <c r="O66" s="6"/>
      <c r="P66" s="6"/>
      <c r="Q66" t="s">
        <v>162</v>
      </c>
      <c r="R66" t="s">
        <v>161</v>
      </c>
      <c r="U66" s="6" t="s">
        <v>126</v>
      </c>
      <c r="V66" s="6">
        <v>4113</v>
      </c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spans="1:33" x14ac:dyDescent="0.25">
      <c r="A67" s="6" t="s">
        <v>127</v>
      </c>
      <c r="B67" s="6">
        <v>4133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36"/>
      <c r="O67" s="6"/>
      <c r="P67" s="6"/>
      <c r="U67" s="6" t="s">
        <v>127</v>
      </c>
      <c r="V67" s="6">
        <v>4133</v>
      </c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spans="1:33" x14ac:dyDescent="0.25">
      <c r="A68" s="6" t="s">
        <v>128</v>
      </c>
      <c r="B68" s="6">
        <v>4137</v>
      </c>
      <c r="C68" s="6"/>
      <c r="D68" s="13"/>
      <c r="E68" s="6"/>
      <c r="F68" s="6"/>
      <c r="G68" s="6"/>
      <c r="H68" s="6"/>
      <c r="I68" s="6"/>
      <c r="J68" s="13"/>
      <c r="K68" s="6"/>
      <c r="L68" s="6"/>
      <c r="M68" s="36"/>
      <c r="O68" s="6"/>
      <c r="P68" s="6"/>
      <c r="U68" s="6" t="s">
        <v>128</v>
      </c>
      <c r="V68" s="6">
        <v>4137</v>
      </c>
      <c r="W68" s="6"/>
      <c r="X68" s="13"/>
      <c r="Y68" s="6"/>
      <c r="Z68" s="6"/>
      <c r="AA68" s="6"/>
      <c r="AB68" s="6"/>
      <c r="AC68" s="6"/>
      <c r="AD68" s="13"/>
      <c r="AE68" s="6"/>
      <c r="AF68" s="6"/>
    </row>
    <row r="69" spans="1:33" x14ac:dyDescent="0.25">
      <c r="A69" s="6" t="s">
        <v>129</v>
      </c>
      <c r="B69" s="6">
        <v>4162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36"/>
      <c r="O69" s="6"/>
      <c r="P69" s="6"/>
      <c r="U69" s="6" t="s">
        <v>129</v>
      </c>
      <c r="V69" s="6">
        <v>4162</v>
      </c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spans="1:33" x14ac:dyDescent="0.25">
      <c r="A70" s="17" t="s">
        <v>130</v>
      </c>
      <c r="B70" s="17">
        <v>4232</v>
      </c>
      <c r="C70" s="17"/>
      <c r="D70" s="17"/>
      <c r="E70" s="17"/>
      <c r="F70" s="17"/>
      <c r="G70" s="17"/>
      <c r="H70" s="17"/>
      <c r="I70" s="17"/>
      <c r="J70" s="17"/>
      <c r="K70" s="6"/>
      <c r="L70" s="6"/>
      <c r="M70" s="36"/>
      <c r="O70" s="17"/>
      <c r="P70" s="17"/>
      <c r="U70" s="17" t="s">
        <v>130</v>
      </c>
      <c r="V70" s="17">
        <v>4232</v>
      </c>
      <c r="W70" s="17"/>
      <c r="X70" s="17"/>
      <c r="Y70" s="17"/>
      <c r="Z70" s="17"/>
      <c r="AA70" s="17"/>
      <c r="AB70" s="17"/>
      <c r="AC70" s="17"/>
      <c r="AD70" s="17"/>
      <c r="AE70" s="6"/>
      <c r="AF70" s="6"/>
    </row>
    <row r="71" spans="1:33" x14ac:dyDescent="0.25">
      <c r="A71" s="6" t="s">
        <v>131</v>
      </c>
      <c r="B71" s="17">
        <v>4205</v>
      </c>
      <c r="C71" s="17"/>
      <c r="D71" s="17"/>
      <c r="E71" s="17"/>
      <c r="F71" s="17"/>
      <c r="G71" s="17"/>
      <c r="H71" s="17"/>
      <c r="I71" s="17"/>
      <c r="J71" s="17"/>
      <c r="K71" s="6"/>
      <c r="L71" s="6"/>
      <c r="M71" s="36"/>
      <c r="O71" s="17"/>
      <c r="P71" s="17"/>
      <c r="U71" s="6" t="s">
        <v>131</v>
      </c>
      <c r="V71" s="17">
        <v>4205</v>
      </c>
      <c r="W71" s="17"/>
      <c r="X71" s="17"/>
      <c r="Y71" s="17"/>
      <c r="Z71" s="17"/>
      <c r="AA71" s="17"/>
      <c r="AB71" s="17"/>
      <c r="AC71" s="17"/>
      <c r="AD71" s="17"/>
      <c r="AE71" s="6"/>
      <c r="AF71" s="6"/>
    </row>
    <row r="72" spans="1:33" x14ac:dyDescent="0.25">
      <c r="A72" s="6" t="s">
        <v>132</v>
      </c>
      <c r="B72" s="6">
        <v>4250</v>
      </c>
      <c r="C72" s="6"/>
      <c r="D72" s="13"/>
      <c r="E72" s="6"/>
      <c r="F72" s="6"/>
      <c r="G72" s="13"/>
      <c r="H72" s="6"/>
      <c r="I72" s="13"/>
      <c r="J72" s="13"/>
      <c r="K72" s="6"/>
      <c r="L72" s="13"/>
      <c r="M72" s="37"/>
      <c r="O72" s="6"/>
      <c r="P72" s="6"/>
      <c r="U72" s="13" t="s">
        <v>132</v>
      </c>
      <c r="V72" s="13">
        <v>4250</v>
      </c>
      <c r="W72" s="6"/>
      <c r="X72" s="13"/>
      <c r="Y72" s="6"/>
      <c r="Z72" s="6"/>
      <c r="AA72" s="13"/>
      <c r="AB72" s="6"/>
      <c r="AC72" s="13"/>
      <c r="AD72" s="13"/>
      <c r="AE72" s="6"/>
      <c r="AF72" s="13"/>
    </row>
    <row r="73" spans="1:33" x14ac:dyDescent="0.25">
      <c r="A73" s="6" t="s">
        <v>133</v>
      </c>
      <c r="B73" s="6">
        <v>4448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36"/>
      <c r="O73" s="6"/>
      <c r="P73" s="6"/>
      <c r="U73" s="6" t="s">
        <v>133</v>
      </c>
      <c r="V73" s="6">
        <v>4448</v>
      </c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spans="1:33" x14ac:dyDescent="0.25">
      <c r="A74" s="6" t="s">
        <v>134</v>
      </c>
      <c r="B74" s="6">
        <v>4467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36"/>
      <c r="O74" s="6"/>
      <c r="P74" s="6"/>
      <c r="U74" s="6" t="s">
        <v>134</v>
      </c>
      <c r="V74" s="6">
        <v>4467</v>
      </c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spans="1:33" x14ac:dyDescent="0.25">
      <c r="A75" s="6" t="s">
        <v>135</v>
      </c>
      <c r="B75" s="6">
        <v>4478</v>
      </c>
      <c r="C75" s="6"/>
      <c r="D75" s="13"/>
      <c r="E75" s="6"/>
      <c r="F75" s="6"/>
      <c r="G75" s="6"/>
      <c r="H75" s="6"/>
      <c r="I75" s="6"/>
      <c r="J75" s="6"/>
      <c r="K75" s="6"/>
      <c r="L75" s="6"/>
      <c r="M75" s="36"/>
      <c r="O75" s="6"/>
      <c r="P75" s="6"/>
      <c r="U75" s="6" t="s">
        <v>135</v>
      </c>
      <c r="V75" s="6">
        <v>4478</v>
      </c>
      <c r="W75" s="6"/>
      <c r="X75" s="13"/>
      <c r="Y75" s="6"/>
      <c r="Z75" s="6"/>
      <c r="AA75" s="6"/>
      <c r="AB75" s="6"/>
      <c r="AC75" s="6"/>
      <c r="AD75" s="6"/>
      <c r="AE75" s="6"/>
      <c r="AF75" s="6"/>
    </row>
    <row r="76" spans="1:33" x14ac:dyDescent="0.25">
      <c r="A76" s="6" t="s">
        <v>136</v>
      </c>
      <c r="B76" s="6">
        <v>4483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36"/>
      <c r="O76" s="6"/>
      <c r="P76" s="6"/>
      <c r="U76" s="6" t="s">
        <v>136</v>
      </c>
      <c r="V76" s="6">
        <v>4483</v>
      </c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 spans="1:33" x14ac:dyDescent="0.25">
      <c r="A77" s="6" t="s">
        <v>137</v>
      </c>
      <c r="B77" s="6">
        <v>4486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36"/>
      <c r="O77" s="6"/>
      <c r="P77" s="6"/>
      <c r="U77" s="6" t="s">
        <v>137</v>
      </c>
      <c r="V77" s="6">
        <v>4486</v>
      </c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spans="1:33" x14ac:dyDescent="0.25">
      <c r="A78" s="6" t="s">
        <v>138</v>
      </c>
      <c r="B78" s="6">
        <v>4519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36"/>
      <c r="O78" s="6"/>
      <c r="P78" s="6"/>
      <c r="U78" s="6" t="s">
        <v>138</v>
      </c>
      <c r="V78" s="6">
        <v>4519</v>
      </c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spans="1:33" x14ac:dyDescent="0.25">
      <c r="A79" s="6" t="s">
        <v>139</v>
      </c>
      <c r="B79" s="6">
        <v>4544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36"/>
      <c r="O79" s="6"/>
      <c r="P79" s="6"/>
      <c r="U79" s="6" t="s">
        <v>139</v>
      </c>
      <c r="V79" s="6">
        <v>4544</v>
      </c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spans="1:33" x14ac:dyDescent="0.25">
      <c r="A80" s="6" t="s">
        <v>140</v>
      </c>
      <c r="B80" s="6">
        <v>4545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36"/>
      <c r="O80" s="6"/>
      <c r="P80" s="6"/>
      <c r="U80" s="6" t="s">
        <v>140</v>
      </c>
      <c r="V80" s="6">
        <v>4545</v>
      </c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spans="1:32" x14ac:dyDescent="0.25">
      <c r="A81" s="13" t="s">
        <v>141</v>
      </c>
      <c r="B81" s="13">
        <v>4570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37"/>
      <c r="O81" s="13"/>
      <c r="P81" s="13"/>
      <c r="U81" s="13" t="s">
        <v>141</v>
      </c>
      <c r="V81" s="13">
        <v>4570</v>
      </c>
      <c r="W81" s="13"/>
      <c r="X81" s="13"/>
      <c r="Y81" s="13"/>
      <c r="Z81" s="13"/>
      <c r="AA81" s="13"/>
      <c r="AB81" s="13"/>
      <c r="AC81" s="13"/>
      <c r="AD81" s="13"/>
      <c r="AE81" s="13"/>
      <c r="AF81" s="13"/>
    </row>
    <row r="82" spans="1:32" x14ac:dyDescent="0.25">
      <c r="A82" s="6" t="s">
        <v>142</v>
      </c>
      <c r="B82" s="6">
        <v>4584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36"/>
      <c r="O82" s="6"/>
      <c r="P82" s="6"/>
      <c r="U82" s="6" t="s">
        <v>142</v>
      </c>
      <c r="V82" s="6">
        <v>4584</v>
      </c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spans="1:32" x14ac:dyDescent="0.25">
      <c r="A83" s="6" t="s">
        <v>143</v>
      </c>
      <c r="B83" s="6">
        <v>4637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36"/>
      <c r="O83" s="6"/>
      <c r="P83" s="6"/>
      <c r="U83" s="6" t="s">
        <v>143</v>
      </c>
      <c r="V83" s="6">
        <v>4637</v>
      </c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spans="1:32" x14ac:dyDescent="0.25">
      <c r="A84" s="6" t="s">
        <v>144</v>
      </c>
      <c r="B84" s="6">
        <v>4742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36"/>
      <c r="O84" s="6"/>
      <c r="P84" s="6"/>
      <c r="U84" s="6" t="s">
        <v>144</v>
      </c>
      <c r="V84" s="6">
        <v>4742</v>
      </c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spans="1:32" x14ac:dyDescent="0.25">
      <c r="A85" s="7" t="s">
        <v>145</v>
      </c>
      <c r="B85" s="7">
        <v>4287</v>
      </c>
      <c r="C85" s="7"/>
      <c r="D85" s="7"/>
      <c r="E85" s="7"/>
      <c r="F85" s="7"/>
      <c r="G85" s="7"/>
      <c r="H85" s="7"/>
      <c r="I85" s="7"/>
      <c r="J85" s="7"/>
      <c r="K85" s="7"/>
      <c r="L85" s="7"/>
      <c r="M85" s="38"/>
      <c r="O85" s="7"/>
      <c r="P85" s="7"/>
      <c r="Q85" t="s">
        <v>163</v>
      </c>
      <c r="R85" t="s">
        <v>161</v>
      </c>
      <c r="U85" s="7" t="s">
        <v>145</v>
      </c>
      <c r="V85" s="7">
        <v>4287</v>
      </c>
      <c r="W85" s="7"/>
      <c r="X85" s="7"/>
      <c r="Y85" s="7"/>
      <c r="Z85" s="7"/>
      <c r="AA85" s="7"/>
      <c r="AB85" s="7"/>
      <c r="AC85" s="7"/>
      <c r="AD85" s="7"/>
      <c r="AE85" s="7"/>
      <c r="AF85" s="7"/>
    </row>
    <row r="86" spans="1:32" x14ac:dyDescent="0.25">
      <c r="A86" s="7" t="s">
        <v>146</v>
      </c>
      <c r="B86" s="7">
        <v>4400</v>
      </c>
      <c r="C86" s="7"/>
      <c r="D86" s="7"/>
      <c r="E86" s="7"/>
      <c r="F86" s="7"/>
      <c r="G86" s="7"/>
      <c r="H86" s="7"/>
      <c r="I86" s="7"/>
      <c r="J86" s="7"/>
      <c r="K86" s="7"/>
      <c r="L86" s="7"/>
      <c r="M86" s="38"/>
      <c r="O86" s="7"/>
      <c r="P86" s="7"/>
      <c r="U86" s="7" t="s">
        <v>146</v>
      </c>
      <c r="V86" s="7">
        <v>4400</v>
      </c>
      <c r="W86" s="7"/>
      <c r="X86" s="7"/>
      <c r="Y86" s="7"/>
      <c r="Z86" s="7"/>
      <c r="AA86" s="7"/>
      <c r="AB86" s="7"/>
      <c r="AC86" s="7"/>
      <c r="AD86" s="7"/>
      <c r="AE86" s="7"/>
      <c r="AF86" s="7"/>
    </row>
    <row r="87" spans="1:32" x14ac:dyDescent="0.25">
      <c r="A87" s="7" t="s">
        <v>147</v>
      </c>
      <c r="B87" s="7">
        <v>4481</v>
      </c>
      <c r="C87" s="7"/>
      <c r="D87" s="7"/>
      <c r="E87" s="7"/>
      <c r="F87" s="7"/>
      <c r="G87" s="7"/>
      <c r="H87" s="7"/>
      <c r="I87" s="7"/>
      <c r="J87" s="7"/>
      <c r="K87" s="7"/>
      <c r="L87" s="7"/>
      <c r="M87" s="38"/>
      <c r="O87" s="7"/>
      <c r="P87" s="7"/>
      <c r="U87" s="7" t="s">
        <v>147</v>
      </c>
      <c r="V87" s="7">
        <v>4481</v>
      </c>
      <c r="W87" s="7"/>
      <c r="X87" s="7"/>
      <c r="Y87" s="7"/>
      <c r="Z87" s="7"/>
      <c r="AA87" s="7"/>
      <c r="AB87" s="7"/>
      <c r="AC87" s="7"/>
      <c r="AD87" s="7"/>
      <c r="AE87" s="7"/>
      <c r="AF87" s="7"/>
    </row>
    <row r="88" spans="1:32" x14ac:dyDescent="0.25">
      <c r="A88" s="7" t="s">
        <v>148</v>
      </c>
      <c r="B88" s="7">
        <v>4572</v>
      </c>
      <c r="C88" s="7"/>
      <c r="D88" s="7"/>
      <c r="E88" s="7"/>
      <c r="F88" s="7"/>
      <c r="G88" s="7"/>
      <c r="H88" s="7"/>
      <c r="I88" s="7"/>
      <c r="J88" s="7"/>
      <c r="K88" s="7"/>
      <c r="L88" s="7"/>
      <c r="M88" s="38"/>
      <c r="O88" s="7"/>
      <c r="P88" s="7"/>
      <c r="U88" s="7" t="s">
        <v>148</v>
      </c>
      <c r="V88" s="7">
        <v>4572</v>
      </c>
      <c r="W88" s="7"/>
      <c r="X88" s="7"/>
      <c r="Y88" s="7"/>
      <c r="Z88" s="7"/>
      <c r="AA88" s="7"/>
      <c r="AB88" s="7"/>
      <c r="AC88" s="7"/>
      <c r="AD88" s="7"/>
      <c r="AE88" s="7"/>
      <c r="AF88" s="7"/>
    </row>
    <row r="89" spans="1:32" x14ac:dyDescent="0.25">
      <c r="A89" s="15" t="s">
        <v>149</v>
      </c>
      <c r="B89" s="15">
        <v>4806</v>
      </c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39"/>
      <c r="O89" s="15"/>
      <c r="P89" s="15"/>
      <c r="U89" s="15" t="s">
        <v>149</v>
      </c>
      <c r="V89" s="15">
        <v>4806</v>
      </c>
      <c r="W89" s="15"/>
      <c r="X89" s="15"/>
      <c r="Y89" s="15"/>
      <c r="Z89" s="15"/>
      <c r="AA89" s="15"/>
      <c r="AB89" s="15"/>
      <c r="AC89" s="15"/>
      <c r="AD89" s="15"/>
      <c r="AE89" s="15"/>
      <c r="AF89" s="15"/>
    </row>
    <row r="90" spans="1:32" x14ac:dyDescent="0.25">
      <c r="A90" s="7" t="s">
        <v>150</v>
      </c>
      <c r="B90" s="7">
        <v>4728</v>
      </c>
      <c r="C90" s="7"/>
      <c r="D90" s="7"/>
      <c r="E90" s="7"/>
      <c r="F90" s="7"/>
      <c r="G90" s="7"/>
      <c r="H90" s="7"/>
      <c r="I90" s="7"/>
      <c r="J90" s="7"/>
      <c r="K90" s="7"/>
      <c r="L90" s="7"/>
      <c r="M90" s="38"/>
      <c r="O90" s="7"/>
      <c r="P90" s="7"/>
      <c r="U90" s="7" t="s">
        <v>150</v>
      </c>
      <c r="V90" s="7">
        <v>4728</v>
      </c>
      <c r="W90" s="7"/>
      <c r="X90" s="7"/>
      <c r="Y90" s="7"/>
      <c r="Z90" s="7"/>
      <c r="AA90" s="7"/>
      <c r="AB90" s="7"/>
      <c r="AC90" s="7"/>
      <c r="AD90" s="7"/>
      <c r="AE90" s="7"/>
      <c r="AF90" s="7"/>
    </row>
    <row r="91" spans="1:32" x14ac:dyDescent="0.25">
      <c r="A91" s="7" t="s">
        <v>151</v>
      </c>
      <c r="B91" s="7">
        <v>4738</v>
      </c>
      <c r="C91" s="7"/>
      <c r="D91" s="7"/>
      <c r="E91" s="7"/>
      <c r="F91" s="7"/>
      <c r="G91" s="7"/>
      <c r="H91" s="7"/>
      <c r="I91" s="7"/>
      <c r="J91" s="7"/>
      <c r="K91" s="7"/>
      <c r="L91" s="7"/>
      <c r="M91" s="38"/>
      <c r="O91" s="7"/>
      <c r="P91" s="7"/>
      <c r="U91" s="7" t="s">
        <v>151</v>
      </c>
      <c r="V91" s="7">
        <v>4738</v>
      </c>
      <c r="W91" s="7"/>
      <c r="X91" s="7"/>
      <c r="Y91" s="7"/>
      <c r="Z91" s="7"/>
      <c r="AA91" s="7"/>
      <c r="AB91" s="7"/>
      <c r="AC91" s="7"/>
      <c r="AD91" s="7"/>
      <c r="AE91" s="7"/>
      <c r="AF91" s="7"/>
    </row>
    <row r="92" spans="1:32" x14ac:dyDescent="0.25">
      <c r="A92" s="8" t="s">
        <v>152</v>
      </c>
      <c r="B92" s="8">
        <v>4778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40"/>
      <c r="O92" s="8"/>
      <c r="P92" s="8"/>
      <c r="Q92" t="s">
        <v>168</v>
      </c>
      <c r="R92" t="s">
        <v>161</v>
      </c>
      <c r="U92" s="8" t="s">
        <v>152</v>
      </c>
      <c r="V92" s="8">
        <v>4778</v>
      </c>
      <c r="W92" s="8"/>
      <c r="X92" s="8"/>
      <c r="Y92" s="8"/>
      <c r="Z92" s="8"/>
      <c r="AA92" s="8"/>
      <c r="AB92" s="8"/>
      <c r="AC92" s="8"/>
      <c r="AD92" s="8"/>
      <c r="AE92" s="8"/>
      <c r="AF92" s="8"/>
    </row>
    <row r="93" spans="1:32" x14ac:dyDescent="0.25">
      <c r="A93" s="8" t="s">
        <v>153</v>
      </c>
      <c r="B93" s="8">
        <v>4811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40"/>
      <c r="O93" s="8"/>
      <c r="P93" s="8"/>
      <c r="U93" s="8" t="s">
        <v>153</v>
      </c>
      <c r="V93" s="8">
        <v>4811</v>
      </c>
      <c r="W93" s="8"/>
      <c r="X93" s="8"/>
      <c r="Y93" s="8"/>
      <c r="Z93" s="8"/>
      <c r="AA93" s="8"/>
      <c r="AB93" s="8"/>
      <c r="AC93" s="8"/>
      <c r="AD93" s="8"/>
      <c r="AE93" s="8"/>
      <c r="AF93" s="8"/>
    </row>
    <row r="94" spans="1:32" x14ac:dyDescent="0.25">
      <c r="A94" s="8" t="s">
        <v>154</v>
      </c>
      <c r="B94" s="8">
        <v>4744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40"/>
      <c r="O94" s="8"/>
      <c r="P94" s="8"/>
      <c r="U94" s="8" t="s">
        <v>154</v>
      </c>
      <c r="V94" s="8">
        <v>4744</v>
      </c>
      <c r="W94" s="8"/>
      <c r="X94" s="8"/>
      <c r="Y94" s="8"/>
      <c r="Z94" s="8"/>
      <c r="AA94" s="8"/>
      <c r="AB94" s="8"/>
      <c r="AC94" s="8"/>
      <c r="AD94" s="8"/>
      <c r="AE94" s="8"/>
      <c r="AF94" s="8"/>
    </row>
    <row r="95" spans="1:32" x14ac:dyDescent="0.25">
      <c r="A95" s="8" t="s">
        <v>155</v>
      </c>
      <c r="B95" s="8">
        <v>4515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40"/>
      <c r="O95" s="8"/>
      <c r="P95" s="8"/>
      <c r="U95" s="8" t="s">
        <v>155</v>
      </c>
      <c r="V95" s="8">
        <v>4515</v>
      </c>
      <c r="W95" s="8"/>
      <c r="X95" s="8"/>
      <c r="Y95" s="8"/>
      <c r="Z95" s="8"/>
      <c r="AA95" s="8"/>
      <c r="AB95" s="8"/>
      <c r="AC95" s="8"/>
      <c r="AD95" s="8"/>
      <c r="AE95" s="8"/>
      <c r="AF95" s="8"/>
    </row>
    <row r="96" spans="1:32" x14ac:dyDescent="0.25">
      <c r="A96" s="2" t="s">
        <v>156</v>
      </c>
      <c r="B96" s="2" t="s">
        <v>13</v>
      </c>
      <c r="C96" s="2" t="s">
        <v>14</v>
      </c>
      <c r="D96" s="2" t="s">
        <v>14</v>
      </c>
      <c r="E96" s="2" t="s">
        <v>158</v>
      </c>
      <c r="F96" s="2" t="s">
        <v>14</v>
      </c>
      <c r="G96" s="2">
        <v>36</v>
      </c>
      <c r="H96" s="2">
        <v>37.36</v>
      </c>
      <c r="I96" s="2" t="s">
        <v>14</v>
      </c>
      <c r="J96" s="2" t="s">
        <v>14</v>
      </c>
      <c r="K96" s="2" t="s">
        <v>14</v>
      </c>
      <c r="L96" s="2" t="s">
        <v>14</v>
      </c>
      <c r="M96" s="29"/>
      <c r="O96" s="2" t="s">
        <v>14</v>
      </c>
      <c r="P96" s="2" t="s">
        <v>14</v>
      </c>
      <c r="U96" s="2" t="s">
        <v>156</v>
      </c>
      <c r="V96" s="2" t="s">
        <v>13</v>
      </c>
      <c r="W96" s="2" t="s">
        <v>14</v>
      </c>
      <c r="X96" s="2" t="s">
        <v>14</v>
      </c>
      <c r="Y96" s="2" t="s">
        <v>158</v>
      </c>
      <c r="Z96" s="2" t="s">
        <v>14</v>
      </c>
      <c r="AA96" s="2">
        <v>36</v>
      </c>
      <c r="AB96" s="2">
        <v>37.36</v>
      </c>
      <c r="AC96" s="2" t="s">
        <v>14</v>
      </c>
      <c r="AD96" s="2" t="s">
        <v>14</v>
      </c>
      <c r="AE96" s="2" t="s">
        <v>14</v>
      </c>
      <c r="AF96" s="2" t="s">
        <v>14</v>
      </c>
    </row>
    <row r="97" spans="1:33" x14ac:dyDescent="0.25">
      <c r="A97" s="2" t="s">
        <v>157</v>
      </c>
      <c r="B97" s="2" t="s">
        <v>16</v>
      </c>
      <c r="C97" s="2" t="s">
        <v>14</v>
      </c>
      <c r="D97" s="2" t="s">
        <v>14</v>
      </c>
      <c r="E97" s="2" t="s">
        <v>158</v>
      </c>
      <c r="F97" s="2" t="s">
        <v>14</v>
      </c>
      <c r="G97" s="2">
        <v>36.36</v>
      </c>
      <c r="H97" s="2">
        <v>36.880000000000003</v>
      </c>
      <c r="I97" s="2" t="s">
        <v>14</v>
      </c>
      <c r="J97" s="2" t="s">
        <v>14</v>
      </c>
      <c r="K97" s="2" t="s">
        <v>14</v>
      </c>
      <c r="L97" s="2" t="s">
        <v>14</v>
      </c>
      <c r="M97" s="29"/>
      <c r="O97" s="2" t="s">
        <v>14</v>
      </c>
      <c r="P97" s="2" t="s">
        <v>14</v>
      </c>
      <c r="U97" s="2" t="s">
        <v>157</v>
      </c>
      <c r="V97" s="2" t="s">
        <v>16</v>
      </c>
      <c r="W97" s="2" t="s">
        <v>14</v>
      </c>
      <c r="X97" s="2" t="s">
        <v>14</v>
      </c>
      <c r="Y97" s="2" t="s">
        <v>158</v>
      </c>
      <c r="Z97" s="2" t="s">
        <v>14</v>
      </c>
      <c r="AA97" s="2">
        <v>36.36</v>
      </c>
      <c r="AB97" s="2">
        <v>36.880000000000003</v>
      </c>
      <c r="AC97" s="2" t="s">
        <v>14</v>
      </c>
      <c r="AD97" s="2" t="s">
        <v>14</v>
      </c>
      <c r="AE97" s="2" t="s">
        <v>14</v>
      </c>
      <c r="AF97" s="2" t="s">
        <v>14</v>
      </c>
    </row>
    <row r="99" spans="1:33" x14ac:dyDescent="0.25">
      <c r="C99" s="1" t="s">
        <v>2</v>
      </c>
      <c r="D99" s="1" t="s">
        <v>3</v>
      </c>
      <c r="E99" s="1" t="s">
        <v>4</v>
      </c>
      <c r="F99" s="1" t="s">
        <v>5</v>
      </c>
      <c r="G99" s="1" t="s">
        <v>6</v>
      </c>
      <c r="H99" s="1" t="s">
        <v>7</v>
      </c>
      <c r="I99" s="1" t="s">
        <v>8</v>
      </c>
      <c r="J99" s="1" t="s">
        <v>9</v>
      </c>
      <c r="K99" s="18" t="s">
        <v>10</v>
      </c>
      <c r="L99" s="18" t="s">
        <v>11</v>
      </c>
      <c r="M99" s="30" t="s">
        <v>350</v>
      </c>
      <c r="W99" s="1" t="s">
        <v>2</v>
      </c>
      <c r="X99" s="1" t="s">
        <v>3</v>
      </c>
      <c r="Y99" s="1" t="s">
        <v>4</v>
      </c>
      <c r="Z99" s="1" t="s">
        <v>5</v>
      </c>
      <c r="AA99" s="1" t="s">
        <v>6</v>
      </c>
      <c r="AB99" s="1" t="s">
        <v>7</v>
      </c>
      <c r="AC99" s="1" t="s">
        <v>8</v>
      </c>
      <c r="AD99" s="1" t="s">
        <v>9</v>
      </c>
      <c r="AE99" s="18" t="s">
        <v>10</v>
      </c>
      <c r="AF99" s="18" t="s">
        <v>11</v>
      </c>
      <c r="AG99" s="41" t="s">
        <v>350</v>
      </c>
    </row>
    <row r="100" spans="1:33" x14ac:dyDescent="0.25">
      <c r="B100" s="1" t="s">
        <v>338</v>
      </c>
      <c r="C100" s="19">
        <f t="shared" ref="C100:L100" si="0">GEOMEAN(C4:C95)</f>
        <v>19.701034755420515</v>
      </c>
      <c r="D100" s="19">
        <f t="shared" si="0"/>
        <v>23.119785100019083</v>
      </c>
      <c r="E100" s="19">
        <f t="shared" si="0"/>
        <v>25.884903223797515</v>
      </c>
      <c r="F100" s="19">
        <f t="shared" si="0"/>
        <v>18.683938507489305</v>
      </c>
      <c r="G100" s="19">
        <f t="shared" si="0"/>
        <v>22.75585630352753</v>
      </c>
      <c r="H100" s="19">
        <f t="shared" si="0"/>
        <v>21.327084547917657</v>
      </c>
      <c r="I100" s="19">
        <f t="shared" si="0"/>
        <v>19.613035237187976</v>
      </c>
      <c r="J100" s="19">
        <f t="shared" si="0"/>
        <v>25.745964857989271</v>
      </c>
      <c r="K100" s="19">
        <f t="shared" si="0"/>
        <v>18.337575471164342</v>
      </c>
      <c r="L100" s="19">
        <f t="shared" si="0"/>
        <v>24.454403587978394</v>
      </c>
      <c r="M100" s="19">
        <f t="shared" ref="M100" si="1">GEOMEAN(M4:M95)</f>
        <v>26.386450588821802</v>
      </c>
      <c r="V100" s="1" t="s">
        <v>338</v>
      </c>
      <c r="W100" s="19">
        <f t="shared" ref="W100:AF100" si="2">GEOMEAN(W4:W95)</f>
        <v>19.701034755420515</v>
      </c>
      <c r="X100" s="19">
        <f t="shared" si="2"/>
        <v>23.119785100019083</v>
      </c>
      <c r="Y100" s="19">
        <f t="shared" si="2"/>
        <v>25.884903223797515</v>
      </c>
      <c r="Z100" s="19">
        <f t="shared" si="2"/>
        <v>18.683938507489305</v>
      </c>
      <c r="AA100" s="19">
        <f t="shared" si="2"/>
        <v>22.75585630352753</v>
      </c>
      <c r="AB100" s="19">
        <f t="shared" si="2"/>
        <v>21.327084547917657</v>
      </c>
      <c r="AC100" s="19">
        <f t="shared" si="2"/>
        <v>19.613035237187976</v>
      </c>
      <c r="AD100" s="19">
        <f t="shared" si="2"/>
        <v>25.745964857989271</v>
      </c>
      <c r="AE100" s="19">
        <f t="shared" si="2"/>
        <v>18.337575471164342</v>
      </c>
      <c r="AF100" s="19">
        <f t="shared" si="2"/>
        <v>24.454403587978394</v>
      </c>
      <c r="AG100" s="19">
        <f t="shared" ref="AG100" si="3">GEOMEAN(AG4:AG95)</f>
        <v>26.386450588821802</v>
      </c>
    </row>
    <row r="101" spans="1:33" x14ac:dyDescent="0.25">
      <c r="B101" s="1" t="s">
        <v>339</v>
      </c>
      <c r="C101" s="19">
        <f t="shared" ref="C101:L101" si="4">AVERAGE(C4:C95)</f>
        <v>19.725833333333334</v>
      </c>
      <c r="D101" s="19">
        <f t="shared" si="4"/>
        <v>23.166249999999994</v>
      </c>
      <c r="E101" s="19">
        <f t="shared" si="4"/>
        <v>25.922400000000003</v>
      </c>
      <c r="F101" s="19">
        <f t="shared" si="4"/>
        <v>18.706000000000003</v>
      </c>
      <c r="G101" s="19">
        <f t="shared" si="4"/>
        <v>22.780000000000005</v>
      </c>
      <c r="H101" s="19">
        <f t="shared" si="4"/>
        <v>21.346000000000004</v>
      </c>
      <c r="I101" s="19">
        <f t="shared" si="4"/>
        <v>19.630800000000001</v>
      </c>
      <c r="J101" s="19">
        <f t="shared" si="4"/>
        <v>25.822799999999997</v>
      </c>
      <c r="K101" s="19">
        <f t="shared" si="4"/>
        <v>18.359999999999996</v>
      </c>
      <c r="L101" s="19">
        <f t="shared" si="4"/>
        <v>24.483199999999997</v>
      </c>
      <c r="M101" s="19">
        <f t="shared" ref="M101" si="5">AVERAGE(M4:M95)</f>
        <v>26.507999999999996</v>
      </c>
      <c r="V101" s="1" t="s">
        <v>339</v>
      </c>
      <c r="W101" s="19">
        <f t="shared" ref="W101:AF101" si="6">AVERAGE(W4:W95)</f>
        <v>19.725833333333334</v>
      </c>
      <c r="X101" s="19">
        <f t="shared" si="6"/>
        <v>23.166249999999994</v>
      </c>
      <c r="Y101" s="19">
        <f t="shared" si="6"/>
        <v>25.922400000000003</v>
      </c>
      <c r="Z101" s="19">
        <f t="shared" si="6"/>
        <v>18.706000000000003</v>
      </c>
      <c r="AA101" s="19">
        <f t="shared" si="6"/>
        <v>22.780000000000005</v>
      </c>
      <c r="AB101" s="19">
        <f t="shared" si="6"/>
        <v>21.346000000000004</v>
      </c>
      <c r="AC101" s="19">
        <f t="shared" si="6"/>
        <v>19.630800000000001</v>
      </c>
      <c r="AD101" s="19">
        <f t="shared" si="6"/>
        <v>25.822799999999997</v>
      </c>
      <c r="AE101" s="19">
        <f t="shared" si="6"/>
        <v>18.359999999999996</v>
      </c>
      <c r="AF101" s="19">
        <f t="shared" si="6"/>
        <v>24.483199999999997</v>
      </c>
      <c r="AG101" s="19">
        <f t="shared" ref="AG101" si="7">AVERAGE(AG4:AG95)</f>
        <v>26.507999999999996</v>
      </c>
    </row>
    <row r="102" spans="1:33" x14ac:dyDescent="0.25">
      <c r="B102" s="1" t="s">
        <v>340</v>
      </c>
      <c r="C102" s="19">
        <f t="shared" ref="C102:L102" si="8">MIN(C4:C95)</f>
        <v>17.91</v>
      </c>
      <c r="D102" s="19">
        <f t="shared" si="8"/>
        <v>20.059999999999999</v>
      </c>
      <c r="E102" s="19">
        <f t="shared" si="8"/>
        <v>23.3</v>
      </c>
      <c r="F102" s="19">
        <f t="shared" si="8"/>
        <v>17.079999999999998</v>
      </c>
      <c r="G102" s="19">
        <f t="shared" si="8"/>
        <v>21.04</v>
      </c>
      <c r="H102" s="19">
        <f t="shared" si="8"/>
        <v>19.87</v>
      </c>
      <c r="I102" s="19">
        <f t="shared" si="8"/>
        <v>18.68</v>
      </c>
      <c r="J102" s="19">
        <f t="shared" si="8"/>
        <v>22.71</v>
      </c>
      <c r="K102" s="19">
        <f t="shared" si="8"/>
        <v>16.97</v>
      </c>
      <c r="L102" s="19">
        <f t="shared" si="8"/>
        <v>22.9</v>
      </c>
      <c r="M102" s="19">
        <f t="shared" ref="M102" si="9">MIN(M4:M95)</f>
        <v>23.22</v>
      </c>
      <c r="V102" s="1" t="s">
        <v>340</v>
      </c>
      <c r="W102" s="19">
        <f t="shared" ref="W102:AF102" si="10">MIN(W4:W95)</f>
        <v>17.91</v>
      </c>
      <c r="X102" s="19">
        <f t="shared" si="10"/>
        <v>20.059999999999999</v>
      </c>
      <c r="Y102" s="19">
        <f t="shared" si="10"/>
        <v>23.3</v>
      </c>
      <c r="Z102" s="19">
        <f t="shared" si="10"/>
        <v>17.079999999999998</v>
      </c>
      <c r="AA102" s="19">
        <f t="shared" si="10"/>
        <v>21.04</v>
      </c>
      <c r="AB102" s="19">
        <f t="shared" si="10"/>
        <v>19.87</v>
      </c>
      <c r="AC102" s="19">
        <f t="shared" si="10"/>
        <v>18.68</v>
      </c>
      <c r="AD102" s="19">
        <f t="shared" si="10"/>
        <v>22.71</v>
      </c>
      <c r="AE102" s="19">
        <f t="shared" si="10"/>
        <v>16.97</v>
      </c>
      <c r="AF102" s="19">
        <f t="shared" si="10"/>
        <v>22.9</v>
      </c>
      <c r="AG102" s="19">
        <f t="shared" ref="AG102" si="11">MIN(AG4:AG95)</f>
        <v>23.22</v>
      </c>
    </row>
    <row r="103" spans="1:33" x14ac:dyDescent="0.25">
      <c r="B103" s="1" t="s">
        <v>341</v>
      </c>
      <c r="C103" s="19">
        <f t="shared" ref="C103:L103" si="12">MAX(C4:C95)</f>
        <v>21.81</v>
      </c>
      <c r="D103" s="19">
        <f t="shared" si="12"/>
        <v>26.64</v>
      </c>
      <c r="E103" s="19">
        <f t="shared" si="12"/>
        <v>30.29</v>
      </c>
      <c r="F103" s="19">
        <f t="shared" si="12"/>
        <v>20.84</v>
      </c>
      <c r="G103" s="19">
        <f t="shared" si="12"/>
        <v>24.8</v>
      </c>
      <c r="H103" s="19">
        <f t="shared" si="12"/>
        <v>24.03</v>
      </c>
      <c r="I103" s="19">
        <f t="shared" si="12"/>
        <v>22.41</v>
      </c>
      <c r="J103" s="19">
        <f t="shared" si="12"/>
        <v>29.75</v>
      </c>
      <c r="K103" s="19">
        <f t="shared" si="12"/>
        <v>20.88</v>
      </c>
      <c r="L103" s="19">
        <f t="shared" si="12"/>
        <v>27.25</v>
      </c>
      <c r="M103" s="19">
        <f t="shared" ref="M103" si="13">MAX(M4:M95)</f>
        <v>33.119999999999997</v>
      </c>
      <c r="V103" s="1" t="s">
        <v>341</v>
      </c>
      <c r="W103" s="19">
        <f t="shared" ref="W103:AF103" si="14">MAX(W4:W95)</f>
        <v>21.81</v>
      </c>
      <c r="X103" s="19">
        <f t="shared" si="14"/>
        <v>26.64</v>
      </c>
      <c r="Y103" s="19">
        <f t="shared" si="14"/>
        <v>30.29</v>
      </c>
      <c r="Z103" s="19">
        <f t="shared" si="14"/>
        <v>20.84</v>
      </c>
      <c r="AA103" s="19">
        <f t="shared" si="14"/>
        <v>24.8</v>
      </c>
      <c r="AB103" s="19">
        <f t="shared" si="14"/>
        <v>24.03</v>
      </c>
      <c r="AC103" s="19">
        <f t="shared" si="14"/>
        <v>22.41</v>
      </c>
      <c r="AD103" s="19">
        <f t="shared" si="14"/>
        <v>29.75</v>
      </c>
      <c r="AE103" s="19">
        <f t="shared" si="14"/>
        <v>20.88</v>
      </c>
      <c r="AF103" s="19">
        <f t="shared" si="14"/>
        <v>27.25</v>
      </c>
      <c r="AG103" s="19">
        <f t="shared" ref="AG103" si="15">MAX(AG4:AG95)</f>
        <v>33.119999999999997</v>
      </c>
    </row>
    <row r="104" spans="1:33" x14ac:dyDescent="0.25">
      <c r="B104" s="1" t="s">
        <v>342</v>
      </c>
      <c r="C104" s="19">
        <f t="shared" ref="C104:L104" si="16">AVEDEV(C4:C95)</f>
        <v>0.76180555555555507</v>
      </c>
      <c r="D104" s="19">
        <f t="shared" si="16"/>
        <v>1.1714583333333326</v>
      </c>
      <c r="E104" s="19">
        <f t="shared" si="16"/>
        <v>1.0288640000000013</v>
      </c>
      <c r="F104" s="19">
        <f t="shared" si="16"/>
        <v>0.70751999999999993</v>
      </c>
      <c r="G104" s="19">
        <f t="shared" si="16"/>
        <v>0.89200000000000057</v>
      </c>
      <c r="H104" s="19">
        <f t="shared" si="16"/>
        <v>0.69263999999999981</v>
      </c>
      <c r="I104" s="19">
        <f t="shared" si="16"/>
        <v>0.61302400000000035</v>
      </c>
      <c r="J104" s="19">
        <f t="shared" si="16"/>
        <v>1.7165120000000003</v>
      </c>
      <c r="K104" s="19">
        <f t="shared" si="16"/>
        <v>0.67279999999999973</v>
      </c>
      <c r="L104" s="19">
        <f t="shared" si="16"/>
        <v>0.98518399999999928</v>
      </c>
      <c r="M104" s="19">
        <f t="shared" ref="M104" si="17">AVEDEV(M4:M95)</f>
        <v>2.0097599999999995</v>
      </c>
      <c r="V104" s="1" t="s">
        <v>342</v>
      </c>
      <c r="W104" s="19">
        <f t="shared" ref="W104:AF104" si="18">AVEDEV(W4:W95)</f>
        <v>0.76180555555555507</v>
      </c>
      <c r="X104" s="19">
        <f t="shared" si="18"/>
        <v>1.1714583333333326</v>
      </c>
      <c r="Y104" s="19">
        <f t="shared" si="18"/>
        <v>1.0288640000000013</v>
      </c>
      <c r="Z104" s="19">
        <f t="shared" si="18"/>
        <v>0.70751999999999993</v>
      </c>
      <c r="AA104" s="19">
        <f t="shared" si="18"/>
        <v>0.89200000000000057</v>
      </c>
      <c r="AB104" s="19">
        <f t="shared" si="18"/>
        <v>0.69263999999999981</v>
      </c>
      <c r="AC104" s="19">
        <f t="shared" si="18"/>
        <v>0.61302400000000035</v>
      </c>
      <c r="AD104" s="19">
        <f t="shared" si="18"/>
        <v>1.7165120000000003</v>
      </c>
      <c r="AE104" s="19">
        <f t="shared" si="18"/>
        <v>0.67279999999999973</v>
      </c>
      <c r="AF104" s="19">
        <f t="shared" si="18"/>
        <v>0.98518399999999928</v>
      </c>
      <c r="AG104" s="19">
        <f t="shared" ref="AG104" si="19">AVEDEV(AG4:AG95)</f>
        <v>2.0097599999999995</v>
      </c>
    </row>
    <row r="105" spans="1:33" x14ac:dyDescent="0.25">
      <c r="B105" s="1" t="s">
        <v>343</v>
      </c>
      <c r="C105" s="19">
        <f>C104/C101*100</f>
        <v>3.861968935265371</v>
      </c>
      <c r="D105" s="19">
        <f t="shared" ref="D105:L105" si="20">D104/D101*100</f>
        <v>5.0567456249213096</v>
      </c>
      <c r="E105" s="19">
        <f t="shared" si="20"/>
        <v>3.9690152146406241</v>
      </c>
      <c r="F105" s="19">
        <f t="shared" si="20"/>
        <v>3.7823158344916057</v>
      </c>
      <c r="G105" s="19">
        <f t="shared" si="20"/>
        <v>3.9157155399473238</v>
      </c>
      <c r="H105" s="19">
        <f t="shared" si="20"/>
        <v>3.2448233861144935</v>
      </c>
      <c r="I105" s="19">
        <f t="shared" si="20"/>
        <v>3.1227662652566393</v>
      </c>
      <c r="J105" s="19">
        <f t="shared" si="20"/>
        <v>6.6472729525845393</v>
      </c>
      <c r="K105" s="19">
        <f t="shared" si="20"/>
        <v>3.6644880174291932</v>
      </c>
      <c r="L105" s="19">
        <f t="shared" si="20"/>
        <v>4.0239184420337182</v>
      </c>
      <c r="M105" s="19">
        <f t="shared" ref="M105" si="21">M104/M101*100</f>
        <v>7.5817111815301041</v>
      </c>
      <c r="V105" s="1" t="s">
        <v>343</v>
      </c>
      <c r="W105" s="19">
        <f t="shared" ref="W105:AF105" si="22">W104/W101*100</f>
        <v>3.861968935265371</v>
      </c>
      <c r="X105" s="19">
        <f t="shared" si="22"/>
        <v>5.0567456249213096</v>
      </c>
      <c r="Y105" s="19">
        <f t="shared" si="22"/>
        <v>3.9690152146406241</v>
      </c>
      <c r="Z105" s="19">
        <f t="shared" si="22"/>
        <v>3.7823158344916057</v>
      </c>
      <c r="AA105" s="19">
        <f t="shared" si="22"/>
        <v>3.9157155399473238</v>
      </c>
      <c r="AB105" s="19">
        <f t="shared" si="22"/>
        <v>3.2448233861144935</v>
      </c>
      <c r="AC105" s="19">
        <f t="shared" si="22"/>
        <v>3.1227662652566393</v>
      </c>
      <c r="AD105" s="19">
        <f t="shared" si="22"/>
        <v>6.6472729525845393</v>
      </c>
      <c r="AE105" s="19">
        <f t="shared" si="22"/>
        <v>3.6644880174291932</v>
      </c>
      <c r="AF105" s="19">
        <f t="shared" si="22"/>
        <v>4.0239184420337182</v>
      </c>
      <c r="AG105" s="19">
        <f t="shared" ref="AG105" si="23">AG104/AG101*100</f>
        <v>7.5817111815301041</v>
      </c>
    </row>
    <row r="107" spans="1:33" x14ac:dyDescent="0.25">
      <c r="V107" s="20" t="s">
        <v>340</v>
      </c>
      <c r="W107" s="19">
        <f>_xlfn.QUARTILE.INC(W4:W95,0)</f>
        <v>17.91</v>
      </c>
      <c r="X107" s="19">
        <f t="shared" ref="X107:AF107" si="24">_xlfn.QUARTILE.INC(X4:X95,0)</f>
        <v>20.059999999999999</v>
      </c>
      <c r="Y107" s="19">
        <f t="shared" si="24"/>
        <v>23.3</v>
      </c>
      <c r="Z107" s="19">
        <f t="shared" si="24"/>
        <v>17.079999999999998</v>
      </c>
      <c r="AA107" s="19">
        <f t="shared" si="24"/>
        <v>21.04</v>
      </c>
      <c r="AB107" s="19">
        <f t="shared" si="24"/>
        <v>19.87</v>
      </c>
      <c r="AC107" s="19">
        <f t="shared" si="24"/>
        <v>18.68</v>
      </c>
      <c r="AD107" s="19">
        <f t="shared" si="24"/>
        <v>22.71</v>
      </c>
      <c r="AE107" s="19">
        <f t="shared" si="24"/>
        <v>16.97</v>
      </c>
      <c r="AF107" s="19">
        <f t="shared" si="24"/>
        <v>22.9</v>
      </c>
      <c r="AG107" s="19">
        <f t="shared" ref="AG107" si="25">_xlfn.QUARTILE.INC(AG4:AG95,0)</f>
        <v>23.22</v>
      </c>
    </row>
    <row r="108" spans="1:33" x14ac:dyDescent="0.25">
      <c r="V108" s="21">
        <v>0.25</v>
      </c>
      <c r="W108" s="19">
        <f>_xlfn.QUARTILE.INC(W4:W95,1)</f>
        <v>19.252500000000001</v>
      </c>
      <c r="X108" s="19">
        <f t="shared" ref="X108:AF108" si="26">_xlfn.QUARTILE.INC(X4:X95,1)</f>
        <v>22.192500000000003</v>
      </c>
      <c r="Y108" s="19">
        <f t="shared" si="26"/>
        <v>25.24</v>
      </c>
      <c r="Z108" s="19">
        <f t="shared" si="26"/>
        <v>18.03</v>
      </c>
      <c r="AA108" s="19">
        <f t="shared" si="26"/>
        <v>21.94</v>
      </c>
      <c r="AB108" s="19">
        <f t="shared" si="26"/>
        <v>20.76</v>
      </c>
      <c r="AC108" s="19">
        <f t="shared" si="26"/>
        <v>19.04</v>
      </c>
      <c r="AD108" s="19">
        <f t="shared" si="26"/>
        <v>23.98</v>
      </c>
      <c r="AE108" s="19">
        <f t="shared" si="26"/>
        <v>17.899999999999999</v>
      </c>
      <c r="AF108" s="19">
        <f t="shared" si="26"/>
        <v>23.5</v>
      </c>
      <c r="AG108" s="19">
        <f t="shared" ref="AG108" si="27">_xlfn.QUARTILE.INC(AG4:AG95,1)</f>
        <v>24.54</v>
      </c>
    </row>
    <row r="109" spans="1:33" x14ac:dyDescent="0.25">
      <c r="V109" s="20" t="s">
        <v>344</v>
      </c>
      <c r="W109" s="19">
        <f>_xlfn.QUARTILE.INC(W4:W95,2)</f>
        <v>19.54</v>
      </c>
      <c r="X109" s="19">
        <f t="shared" ref="X109:AF109" si="28">_xlfn.QUARTILE.INC(X4:X95,2)</f>
        <v>22.909999999999997</v>
      </c>
      <c r="Y109" s="19">
        <f t="shared" si="28"/>
        <v>25.59</v>
      </c>
      <c r="Z109" s="19">
        <f t="shared" si="28"/>
        <v>18.53</v>
      </c>
      <c r="AA109" s="19">
        <f t="shared" si="28"/>
        <v>22.64</v>
      </c>
      <c r="AB109" s="19">
        <f t="shared" si="28"/>
        <v>21.3</v>
      </c>
      <c r="AC109" s="19">
        <f t="shared" si="28"/>
        <v>19.489999999999998</v>
      </c>
      <c r="AD109" s="19">
        <f t="shared" si="28"/>
        <v>25.74</v>
      </c>
      <c r="AE109" s="19">
        <f t="shared" si="28"/>
        <v>18.399999999999999</v>
      </c>
      <c r="AF109" s="19">
        <f t="shared" si="28"/>
        <v>24.29</v>
      </c>
      <c r="AG109" s="19">
        <f t="shared" ref="AG109" si="29">_xlfn.QUARTILE.INC(AG4:AG95,2)</f>
        <v>25.81</v>
      </c>
    </row>
    <row r="110" spans="1:33" x14ac:dyDescent="0.25">
      <c r="V110" s="21">
        <v>0.75</v>
      </c>
      <c r="W110" s="19">
        <f>_xlfn.QUARTILE.INC(W4:W95,3)</f>
        <v>20.1875</v>
      </c>
      <c r="X110" s="19">
        <f t="shared" ref="X110:AF110" si="30">_xlfn.QUARTILE.INC(X4:X95,3)</f>
        <v>24.092500000000001</v>
      </c>
      <c r="Y110" s="19">
        <f t="shared" si="30"/>
        <v>26.37</v>
      </c>
      <c r="Z110" s="19">
        <f t="shared" si="30"/>
        <v>19.18</v>
      </c>
      <c r="AA110" s="19">
        <f t="shared" si="30"/>
        <v>23.62</v>
      </c>
      <c r="AB110" s="19">
        <f t="shared" si="30"/>
        <v>21.78</v>
      </c>
      <c r="AC110" s="19">
        <f t="shared" si="30"/>
        <v>19.91</v>
      </c>
      <c r="AD110" s="19">
        <f t="shared" si="30"/>
        <v>27.39</v>
      </c>
      <c r="AE110" s="19">
        <f t="shared" si="30"/>
        <v>18.59</v>
      </c>
      <c r="AF110" s="19">
        <f t="shared" si="30"/>
        <v>25.66</v>
      </c>
      <c r="AG110" s="19">
        <f t="shared" ref="AG110" si="31">_xlfn.QUARTILE.INC(AG4:AG95,3)</f>
        <v>27.52</v>
      </c>
    </row>
    <row r="111" spans="1:33" x14ac:dyDescent="0.25">
      <c r="V111" s="20" t="s">
        <v>341</v>
      </c>
      <c r="W111" s="19">
        <f>_xlfn.QUARTILE.INC(W4:W95,4)</f>
        <v>21.81</v>
      </c>
      <c r="X111" s="19">
        <f t="shared" ref="X111:AF111" si="32">_xlfn.QUARTILE.INC(X4:X95,4)</f>
        <v>26.64</v>
      </c>
      <c r="Y111" s="19">
        <f t="shared" si="32"/>
        <v>30.29</v>
      </c>
      <c r="Z111" s="19">
        <f t="shared" si="32"/>
        <v>20.84</v>
      </c>
      <c r="AA111" s="19">
        <f t="shared" si="32"/>
        <v>24.8</v>
      </c>
      <c r="AB111" s="19">
        <f t="shared" si="32"/>
        <v>24.03</v>
      </c>
      <c r="AC111" s="19">
        <f t="shared" si="32"/>
        <v>22.41</v>
      </c>
      <c r="AD111" s="19">
        <f t="shared" si="32"/>
        <v>29.75</v>
      </c>
      <c r="AE111" s="19">
        <f t="shared" si="32"/>
        <v>20.88</v>
      </c>
      <c r="AF111" s="19">
        <f t="shared" si="32"/>
        <v>27.25</v>
      </c>
      <c r="AG111" s="19">
        <f t="shared" ref="AG111" si="33">_xlfn.QUARTILE.INC(AG4:AG95,4)</f>
        <v>33.119999999999997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topLeftCell="F82" workbookViewId="0">
      <selection activeCell="AG104" activeCellId="1" sqref="AG100 AG104"/>
    </sheetView>
  </sheetViews>
  <sheetFormatPr defaultRowHeight="15" x14ac:dyDescent="0.25"/>
  <cols>
    <col min="11" max="11" width="9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8" t="s">
        <v>10</v>
      </c>
      <c r="L1" s="18" t="s">
        <v>11</v>
      </c>
      <c r="M1" s="30" t="s">
        <v>350</v>
      </c>
      <c r="O1" s="1" t="s">
        <v>159</v>
      </c>
      <c r="P1" s="1" t="s">
        <v>160</v>
      </c>
      <c r="U1" s="1" t="s">
        <v>0</v>
      </c>
      <c r="V1" s="1" t="s">
        <v>1</v>
      </c>
      <c r="W1" s="1" t="s">
        <v>2</v>
      </c>
      <c r="X1" s="1" t="s">
        <v>3</v>
      </c>
      <c r="Y1" s="1" t="s">
        <v>4</v>
      </c>
      <c r="Z1" s="1" t="s">
        <v>5</v>
      </c>
      <c r="AA1" s="1" t="s">
        <v>6</v>
      </c>
      <c r="AB1" s="1" t="s">
        <v>7</v>
      </c>
      <c r="AC1" s="1" t="s">
        <v>8</v>
      </c>
      <c r="AD1" s="1" t="s">
        <v>9</v>
      </c>
      <c r="AE1" s="18" t="s">
        <v>10</v>
      </c>
      <c r="AF1" s="18" t="s">
        <v>11</v>
      </c>
      <c r="AG1" s="41" t="s">
        <v>350</v>
      </c>
    </row>
    <row r="2" spans="1:33" x14ac:dyDescent="0.25">
      <c r="A2" s="2" t="s">
        <v>12</v>
      </c>
      <c r="B2" s="2" t="s">
        <v>13</v>
      </c>
      <c r="C2" s="2" t="s">
        <v>14</v>
      </c>
      <c r="D2" s="2" t="s">
        <v>14</v>
      </c>
      <c r="E2" s="2" t="s">
        <v>158</v>
      </c>
      <c r="F2" s="2" t="s">
        <v>14</v>
      </c>
      <c r="G2" s="2">
        <v>36.86</v>
      </c>
      <c r="H2" s="2">
        <v>35.6</v>
      </c>
      <c r="I2" s="2" t="s">
        <v>14</v>
      </c>
      <c r="J2" s="2" t="s">
        <v>14</v>
      </c>
      <c r="K2" s="2" t="s">
        <v>14</v>
      </c>
      <c r="L2" s="2" t="s">
        <v>14</v>
      </c>
      <c r="M2" s="29"/>
      <c r="O2" s="2" t="s">
        <v>14</v>
      </c>
      <c r="P2" s="2" t="s">
        <v>14</v>
      </c>
      <c r="U2" s="2" t="s">
        <v>12</v>
      </c>
      <c r="V2" s="2" t="s">
        <v>13</v>
      </c>
      <c r="W2" s="2" t="s">
        <v>14</v>
      </c>
      <c r="X2" s="2" t="s">
        <v>14</v>
      </c>
      <c r="Y2" s="2" t="s">
        <v>158</v>
      </c>
      <c r="Z2" s="2" t="s">
        <v>14</v>
      </c>
      <c r="AA2" s="2">
        <v>36.86</v>
      </c>
      <c r="AB2" s="2">
        <v>35.6</v>
      </c>
      <c r="AC2" s="2" t="s">
        <v>14</v>
      </c>
      <c r="AD2" s="2" t="s">
        <v>14</v>
      </c>
      <c r="AE2" s="2" t="s">
        <v>14</v>
      </c>
      <c r="AF2" s="2" t="s">
        <v>14</v>
      </c>
    </row>
    <row r="3" spans="1:33" x14ac:dyDescent="0.25">
      <c r="A3" s="2" t="s">
        <v>15</v>
      </c>
      <c r="B3" s="2" t="s">
        <v>16</v>
      </c>
      <c r="C3" s="2" t="s">
        <v>14</v>
      </c>
      <c r="D3" s="2" t="s">
        <v>14</v>
      </c>
      <c r="E3" s="2" t="s">
        <v>158</v>
      </c>
      <c r="F3" s="2" t="s">
        <v>14</v>
      </c>
      <c r="G3" s="2">
        <v>36.299999999999997</v>
      </c>
      <c r="H3" s="2">
        <v>37.43</v>
      </c>
      <c r="I3" s="2" t="s">
        <v>14</v>
      </c>
      <c r="J3" s="2" t="s">
        <v>14</v>
      </c>
      <c r="K3" s="2" t="s">
        <v>14</v>
      </c>
      <c r="L3" s="2" t="s">
        <v>14</v>
      </c>
      <c r="M3" s="29"/>
      <c r="O3" s="2" t="s">
        <v>14</v>
      </c>
      <c r="P3" s="2" t="s">
        <v>14</v>
      </c>
      <c r="U3" s="2" t="s">
        <v>15</v>
      </c>
      <c r="V3" s="2" t="s">
        <v>16</v>
      </c>
      <c r="W3" s="2" t="s">
        <v>14</v>
      </c>
      <c r="X3" s="2" t="s">
        <v>14</v>
      </c>
      <c r="Y3" s="2" t="s">
        <v>158</v>
      </c>
      <c r="Z3" s="2" t="s">
        <v>14</v>
      </c>
      <c r="AA3" s="2">
        <v>36.299999999999997</v>
      </c>
      <c r="AB3" s="2">
        <v>37.43</v>
      </c>
      <c r="AC3" s="2" t="s">
        <v>14</v>
      </c>
      <c r="AD3" s="2" t="s">
        <v>14</v>
      </c>
      <c r="AE3" s="2" t="s">
        <v>14</v>
      </c>
      <c r="AF3" s="2" t="s">
        <v>14</v>
      </c>
    </row>
    <row r="4" spans="1:33" x14ac:dyDescent="0.25">
      <c r="A4" s="3" t="s">
        <v>17</v>
      </c>
      <c r="B4" s="3">
        <v>2094</v>
      </c>
      <c r="C4" s="3"/>
      <c r="D4" s="3"/>
      <c r="E4" s="3"/>
      <c r="F4" s="3"/>
      <c r="G4" s="3"/>
      <c r="H4" s="3"/>
      <c r="I4" s="3"/>
      <c r="J4" s="3"/>
      <c r="K4" s="3"/>
      <c r="L4" s="3"/>
      <c r="M4" s="31"/>
      <c r="O4" s="3"/>
      <c r="P4" s="3"/>
      <c r="Q4" t="s">
        <v>164</v>
      </c>
      <c r="R4" t="s">
        <v>167</v>
      </c>
      <c r="U4" s="3" t="s">
        <v>17</v>
      </c>
      <c r="V4" s="3">
        <v>2094</v>
      </c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3" x14ac:dyDescent="0.25">
      <c r="A5" s="3" t="s">
        <v>18</v>
      </c>
      <c r="B5" s="3">
        <v>2903</v>
      </c>
      <c r="C5" s="10"/>
      <c r="D5" s="9"/>
      <c r="E5" s="3"/>
      <c r="F5" s="3"/>
      <c r="G5" s="3"/>
      <c r="H5" s="3"/>
      <c r="I5" s="3"/>
      <c r="J5" s="9"/>
      <c r="K5" s="3"/>
      <c r="L5" s="3"/>
      <c r="M5" s="31"/>
      <c r="O5" s="3"/>
      <c r="P5" s="3"/>
      <c r="U5" s="9" t="s">
        <v>18</v>
      </c>
      <c r="V5" s="9">
        <v>2903</v>
      </c>
      <c r="W5" s="10"/>
      <c r="X5" s="9"/>
      <c r="Y5" s="3"/>
      <c r="Z5" s="3"/>
      <c r="AA5" s="3"/>
      <c r="AB5" s="3"/>
      <c r="AC5" s="3"/>
      <c r="AD5" s="9"/>
      <c r="AE5" s="3"/>
      <c r="AF5" s="3"/>
    </row>
    <row r="6" spans="1:33" x14ac:dyDescent="0.25">
      <c r="A6" s="3" t="s">
        <v>19</v>
      </c>
      <c r="B6" s="3">
        <v>2838</v>
      </c>
      <c r="C6" s="3"/>
      <c r="D6" s="3"/>
      <c r="E6" s="3"/>
      <c r="F6" s="3"/>
      <c r="G6" s="3"/>
      <c r="H6" s="3"/>
      <c r="I6" s="3"/>
      <c r="J6" s="3"/>
      <c r="K6" s="3"/>
      <c r="L6" s="3"/>
      <c r="M6" s="31"/>
      <c r="O6" s="3"/>
      <c r="P6" s="3"/>
      <c r="U6" s="3" t="s">
        <v>19</v>
      </c>
      <c r="V6" s="3">
        <v>2838</v>
      </c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3" x14ac:dyDescent="0.25">
      <c r="A7" s="3" t="s">
        <v>20</v>
      </c>
      <c r="B7" s="3">
        <v>4115</v>
      </c>
      <c r="C7" s="3"/>
      <c r="D7" s="3"/>
      <c r="E7" s="3"/>
      <c r="F7" s="3"/>
      <c r="G7" s="3"/>
      <c r="H7" s="3"/>
      <c r="I7" s="3"/>
      <c r="J7" s="3"/>
      <c r="K7" s="3"/>
      <c r="L7" s="3"/>
      <c r="M7" s="31"/>
      <c r="O7" s="3"/>
      <c r="P7" s="3"/>
      <c r="U7" s="3" t="s">
        <v>20</v>
      </c>
      <c r="V7" s="3">
        <v>4115</v>
      </c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3" x14ac:dyDescent="0.25">
      <c r="A8" s="3" t="s">
        <v>21</v>
      </c>
      <c r="B8" s="3">
        <v>4195</v>
      </c>
      <c r="C8" s="3"/>
      <c r="D8" s="9"/>
      <c r="E8" s="9"/>
      <c r="F8" s="3"/>
      <c r="G8" s="3"/>
      <c r="H8" s="3"/>
      <c r="I8" s="3"/>
      <c r="J8" s="3"/>
      <c r="K8" s="3"/>
      <c r="L8" s="3"/>
      <c r="M8" s="31"/>
      <c r="O8" s="3"/>
      <c r="P8" s="10"/>
      <c r="U8" s="9" t="s">
        <v>21</v>
      </c>
      <c r="V8" s="9">
        <v>4195</v>
      </c>
      <c r="W8" s="3"/>
      <c r="X8" s="9"/>
      <c r="Y8" s="9"/>
      <c r="Z8" s="3"/>
      <c r="AA8" s="3"/>
      <c r="AB8" s="3"/>
      <c r="AC8" s="3"/>
      <c r="AD8" s="3"/>
      <c r="AE8" s="3"/>
      <c r="AF8" s="3"/>
    </row>
    <row r="9" spans="1:33" x14ac:dyDescent="0.25">
      <c r="A9" s="3" t="s">
        <v>22</v>
      </c>
      <c r="B9" s="3">
        <v>4221</v>
      </c>
      <c r="C9" s="3"/>
      <c r="D9" s="3"/>
      <c r="E9" s="3"/>
      <c r="F9" s="3"/>
      <c r="G9" s="3"/>
      <c r="H9" s="3"/>
      <c r="I9" s="3"/>
      <c r="J9" s="3"/>
      <c r="K9" s="3"/>
      <c r="L9" s="3"/>
      <c r="M9" s="31"/>
      <c r="O9" s="3"/>
      <c r="P9" s="3"/>
      <c r="U9" s="3" t="s">
        <v>22</v>
      </c>
      <c r="V9" s="3">
        <v>4221</v>
      </c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3" x14ac:dyDescent="0.25">
      <c r="A10" s="3" t="s">
        <v>23</v>
      </c>
      <c r="B10" s="3">
        <v>4223</v>
      </c>
      <c r="C10" s="3"/>
      <c r="D10" s="9"/>
      <c r="E10" s="3"/>
      <c r="F10" s="3"/>
      <c r="G10" s="3"/>
      <c r="H10" s="3"/>
      <c r="I10" s="3"/>
      <c r="J10" s="3"/>
      <c r="K10" s="3"/>
      <c r="L10" s="3"/>
      <c r="M10" s="31"/>
      <c r="O10" s="3"/>
      <c r="P10" s="3"/>
      <c r="U10" s="9" t="s">
        <v>23</v>
      </c>
      <c r="V10" s="9">
        <v>4223</v>
      </c>
      <c r="W10" s="3"/>
      <c r="X10" s="9"/>
      <c r="Y10" s="3"/>
      <c r="Z10" s="3"/>
      <c r="AA10" s="3"/>
      <c r="AB10" s="3"/>
      <c r="AC10" s="3"/>
      <c r="AD10" s="3"/>
      <c r="AE10" s="3"/>
      <c r="AF10" s="3"/>
    </row>
    <row r="11" spans="1:33" x14ac:dyDescent="0.25">
      <c r="A11" s="3" t="s">
        <v>24</v>
      </c>
      <c r="B11" s="3">
        <v>4225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1"/>
      <c r="O11" s="3"/>
      <c r="P11" s="3"/>
      <c r="U11" s="3" t="s">
        <v>24</v>
      </c>
      <c r="V11" s="3">
        <v>4225</v>
      </c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3" x14ac:dyDescent="0.25">
      <c r="A12" s="3" t="s">
        <v>25</v>
      </c>
      <c r="B12" s="3">
        <v>4290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1"/>
      <c r="O12" s="3"/>
      <c r="P12" s="3"/>
      <c r="U12" s="3" t="s">
        <v>25</v>
      </c>
      <c r="V12" s="3">
        <v>4290</v>
      </c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3" x14ac:dyDescent="0.25">
      <c r="A13" s="9" t="s">
        <v>26</v>
      </c>
      <c r="B13" s="9">
        <v>4382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32"/>
      <c r="O13" s="9"/>
      <c r="P13" s="9"/>
      <c r="U13" s="9" t="s">
        <v>26</v>
      </c>
      <c r="V13" s="9">
        <v>4382</v>
      </c>
      <c r="W13" s="9"/>
      <c r="X13" s="9"/>
      <c r="Y13" s="9"/>
      <c r="Z13" s="9"/>
      <c r="AA13" s="9"/>
      <c r="AB13" s="9"/>
      <c r="AC13" s="9"/>
      <c r="AD13" s="9"/>
      <c r="AE13" s="9"/>
      <c r="AF13" s="9"/>
    </row>
    <row r="14" spans="1:33" x14ac:dyDescent="0.25">
      <c r="A14" s="9" t="s">
        <v>27</v>
      </c>
      <c r="B14" s="9">
        <v>4485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32"/>
      <c r="O14" s="9"/>
      <c r="P14" s="9"/>
      <c r="U14" s="9" t="s">
        <v>27</v>
      </c>
      <c r="V14" s="9">
        <v>4485</v>
      </c>
      <c r="W14" s="9"/>
      <c r="X14" s="9"/>
      <c r="Y14" s="9"/>
      <c r="Z14" s="9"/>
      <c r="AA14" s="9"/>
      <c r="AB14" s="9"/>
      <c r="AC14" s="9"/>
      <c r="AD14" s="9"/>
      <c r="AE14" s="9"/>
      <c r="AF14" s="9"/>
    </row>
    <row r="15" spans="1:33" x14ac:dyDescent="0.25">
      <c r="A15" s="9" t="s">
        <v>28</v>
      </c>
      <c r="B15" s="9">
        <v>4554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32"/>
      <c r="O15" s="9"/>
      <c r="P15" s="9"/>
      <c r="U15" s="9" t="s">
        <v>28</v>
      </c>
      <c r="V15" s="9">
        <v>4554</v>
      </c>
      <c r="W15" s="9"/>
      <c r="X15" s="9"/>
      <c r="Y15" s="9"/>
      <c r="Z15" s="9"/>
      <c r="AA15" s="9"/>
      <c r="AB15" s="9"/>
      <c r="AC15" s="9"/>
      <c r="AD15" s="9"/>
      <c r="AE15" s="9"/>
      <c r="AF15" s="9"/>
    </row>
    <row r="16" spans="1:33" x14ac:dyDescent="0.25">
      <c r="A16" s="3" t="s">
        <v>29</v>
      </c>
      <c r="B16" s="3">
        <v>4765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1"/>
      <c r="O16" s="3"/>
      <c r="P16" s="3"/>
      <c r="U16" s="3" t="s">
        <v>29</v>
      </c>
      <c r="V16" s="3">
        <v>4765</v>
      </c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x14ac:dyDescent="0.25">
      <c r="A17" s="3" t="s">
        <v>30</v>
      </c>
      <c r="B17" s="3">
        <v>4803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1"/>
      <c r="O17" s="3"/>
      <c r="P17" s="3"/>
      <c r="U17" s="3" t="s">
        <v>30</v>
      </c>
      <c r="V17" s="3">
        <v>4803</v>
      </c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x14ac:dyDescent="0.25">
      <c r="A18" s="3" t="s">
        <v>31</v>
      </c>
      <c r="B18" s="3">
        <v>4814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1"/>
      <c r="O18" s="3"/>
      <c r="P18" s="3"/>
      <c r="U18" s="3" t="s">
        <v>31</v>
      </c>
      <c r="V18" s="3">
        <v>4814</v>
      </c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x14ac:dyDescent="0.25">
      <c r="A19" s="3" t="s">
        <v>32</v>
      </c>
      <c r="B19" s="3" t="s">
        <v>33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1"/>
      <c r="O19" s="3"/>
      <c r="P19" s="3"/>
      <c r="U19" s="3" t="s">
        <v>32</v>
      </c>
      <c r="V19" s="3" t="s">
        <v>33</v>
      </c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x14ac:dyDescent="0.25">
      <c r="A20" s="3" t="s">
        <v>34</v>
      </c>
      <c r="B20" s="3" t="s">
        <v>35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1"/>
      <c r="O20" s="3"/>
      <c r="P20" s="3"/>
      <c r="U20" s="3" t="s">
        <v>34</v>
      </c>
      <c r="V20" s="3" t="s">
        <v>35</v>
      </c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x14ac:dyDescent="0.25">
      <c r="A21" s="3" t="s">
        <v>36</v>
      </c>
      <c r="B21" s="3" t="s">
        <v>37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1"/>
      <c r="O21" s="3"/>
      <c r="P21" s="3"/>
      <c r="U21" s="3" t="s">
        <v>36</v>
      </c>
      <c r="V21" s="3" t="s">
        <v>37</v>
      </c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x14ac:dyDescent="0.25">
      <c r="A22" s="3" t="s">
        <v>38</v>
      </c>
      <c r="B22" s="3" t="s">
        <v>39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1"/>
      <c r="O22" s="3"/>
      <c r="P22" s="3"/>
      <c r="U22" s="3" t="s">
        <v>38</v>
      </c>
      <c r="V22" s="3" t="s">
        <v>39</v>
      </c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x14ac:dyDescent="0.25">
      <c r="A23" s="16" t="s">
        <v>40</v>
      </c>
      <c r="B23" s="16" t="s">
        <v>41</v>
      </c>
      <c r="C23" s="16"/>
      <c r="D23" s="16"/>
      <c r="E23" s="16"/>
      <c r="F23" s="16"/>
      <c r="G23" s="16"/>
      <c r="H23" s="16"/>
      <c r="I23" s="16"/>
      <c r="J23" s="16"/>
      <c r="K23" s="4"/>
      <c r="L23" s="4"/>
      <c r="M23" s="33"/>
      <c r="O23" s="16"/>
      <c r="P23" s="16"/>
      <c r="Q23" t="s">
        <v>164</v>
      </c>
      <c r="R23" t="s">
        <v>165</v>
      </c>
      <c r="U23" s="16" t="s">
        <v>40</v>
      </c>
      <c r="V23" s="16" t="s">
        <v>41</v>
      </c>
      <c r="W23" s="16"/>
      <c r="X23" s="16"/>
      <c r="Y23" s="16"/>
      <c r="Z23" s="16"/>
      <c r="AA23" s="16"/>
      <c r="AB23" s="16"/>
      <c r="AC23" s="16"/>
      <c r="AD23" s="16"/>
      <c r="AE23" s="4"/>
      <c r="AF23" s="4"/>
    </row>
    <row r="24" spans="1:32" x14ac:dyDescent="0.25">
      <c r="A24" s="4" t="s">
        <v>42</v>
      </c>
      <c r="B24" s="4" t="s">
        <v>43</v>
      </c>
      <c r="C24" s="4"/>
      <c r="D24" s="4"/>
      <c r="E24" s="14"/>
      <c r="F24" s="4"/>
      <c r="G24" s="14"/>
      <c r="H24" s="4"/>
      <c r="I24" s="4"/>
      <c r="J24" s="4"/>
      <c r="K24" s="4"/>
      <c r="L24" s="4"/>
      <c r="M24" s="33"/>
      <c r="O24" s="4"/>
      <c r="P24" s="4"/>
      <c r="U24" s="14" t="s">
        <v>42</v>
      </c>
      <c r="V24" s="14" t="s">
        <v>43</v>
      </c>
      <c r="W24" s="4"/>
      <c r="X24" s="4"/>
      <c r="Y24" s="14"/>
      <c r="Z24" s="4"/>
      <c r="AA24" s="14"/>
      <c r="AB24" s="4"/>
      <c r="AC24" s="4"/>
      <c r="AD24" s="4"/>
      <c r="AE24" s="4"/>
      <c r="AF24" s="4"/>
    </row>
    <row r="25" spans="1:32" x14ac:dyDescent="0.25">
      <c r="A25" s="4" t="s">
        <v>44</v>
      </c>
      <c r="B25" s="4" t="s">
        <v>45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33"/>
      <c r="O25" s="4"/>
      <c r="P25" s="4"/>
      <c r="U25" s="4" t="s">
        <v>44</v>
      </c>
      <c r="V25" s="4" t="s">
        <v>45</v>
      </c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x14ac:dyDescent="0.25">
      <c r="A26" s="4" t="s">
        <v>46</v>
      </c>
      <c r="B26" s="4" t="s">
        <v>47</v>
      </c>
      <c r="C26" s="4"/>
      <c r="D26" s="14"/>
      <c r="E26" s="14"/>
      <c r="F26" s="4"/>
      <c r="G26" s="4"/>
      <c r="H26" s="4"/>
      <c r="I26" s="4"/>
      <c r="J26" s="4"/>
      <c r="K26" s="4"/>
      <c r="L26" s="4"/>
      <c r="M26" s="33"/>
      <c r="O26" s="4"/>
      <c r="P26" s="4"/>
      <c r="U26" s="14" t="s">
        <v>46</v>
      </c>
      <c r="V26" s="14" t="s">
        <v>47</v>
      </c>
      <c r="W26" s="4"/>
      <c r="X26" s="14"/>
      <c r="Y26" s="14"/>
      <c r="Z26" s="4"/>
      <c r="AA26" s="4"/>
      <c r="AB26" s="4"/>
      <c r="AC26" s="4"/>
      <c r="AD26" s="4"/>
      <c r="AE26" s="4"/>
      <c r="AF26" s="4"/>
    </row>
    <row r="27" spans="1:32" x14ac:dyDescent="0.25">
      <c r="A27" s="4" t="s">
        <v>48</v>
      </c>
      <c r="B27" s="4" t="s">
        <v>49</v>
      </c>
      <c r="C27" s="4"/>
      <c r="D27" s="14"/>
      <c r="E27" s="14"/>
      <c r="F27" s="4"/>
      <c r="G27" s="4"/>
      <c r="H27" s="4"/>
      <c r="I27" s="4"/>
      <c r="J27" s="14"/>
      <c r="K27" s="4"/>
      <c r="L27" s="4"/>
      <c r="M27" s="33"/>
      <c r="O27" s="4"/>
      <c r="P27" s="4"/>
      <c r="U27" s="4" t="s">
        <v>48</v>
      </c>
      <c r="V27" s="4" t="s">
        <v>49</v>
      </c>
      <c r="W27" s="4"/>
      <c r="X27" s="14"/>
      <c r="Y27" s="14"/>
      <c r="Z27" s="4"/>
      <c r="AA27" s="4"/>
      <c r="AB27" s="4"/>
      <c r="AC27" s="4"/>
      <c r="AD27" s="14"/>
      <c r="AE27" s="4"/>
      <c r="AF27" s="4"/>
    </row>
    <row r="28" spans="1:32" x14ac:dyDescent="0.25">
      <c r="A28" s="4" t="s">
        <v>50</v>
      </c>
      <c r="B28" s="4" t="s">
        <v>51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33"/>
      <c r="O28" s="4"/>
      <c r="P28" s="4"/>
      <c r="U28" s="4" t="s">
        <v>50</v>
      </c>
      <c r="V28" s="4" t="s">
        <v>51</v>
      </c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x14ac:dyDescent="0.25">
      <c r="A29" s="4" t="s">
        <v>52</v>
      </c>
      <c r="B29" s="4" t="s">
        <v>53</v>
      </c>
      <c r="C29" s="4"/>
      <c r="D29" s="4"/>
      <c r="E29" s="14"/>
      <c r="F29" s="4"/>
      <c r="G29" s="4"/>
      <c r="H29" s="4"/>
      <c r="I29" s="4"/>
      <c r="J29" s="4"/>
      <c r="K29" s="4"/>
      <c r="L29" s="4"/>
      <c r="M29" s="33"/>
      <c r="O29" s="4"/>
      <c r="P29" s="4"/>
      <c r="U29" s="14" t="s">
        <v>52</v>
      </c>
      <c r="V29" s="14" t="s">
        <v>53</v>
      </c>
      <c r="W29" s="4"/>
      <c r="X29" s="4"/>
      <c r="Y29" s="14"/>
      <c r="Z29" s="4"/>
      <c r="AA29" s="4"/>
      <c r="AB29" s="4"/>
      <c r="AC29" s="4"/>
      <c r="AD29" s="4"/>
      <c r="AE29" s="4"/>
      <c r="AF29" s="4"/>
    </row>
    <row r="30" spans="1:32" x14ac:dyDescent="0.25">
      <c r="A30" s="4" t="s">
        <v>54</v>
      </c>
      <c r="B30" s="4" t="s">
        <v>55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33"/>
      <c r="O30" s="4"/>
      <c r="P30" s="4"/>
      <c r="U30" s="4" t="s">
        <v>54</v>
      </c>
      <c r="V30" s="4" t="s">
        <v>55</v>
      </c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x14ac:dyDescent="0.25">
      <c r="A31" s="4" t="s">
        <v>56</v>
      </c>
      <c r="B31" s="4" t="s">
        <v>57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33"/>
      <c r="O31" s="4"/>
      <c r="P31" s="4"/>
      <c r="U31" s="4" t="s">
        <v>56</v>
      </c>
      <c r="V31" s="4" t="s">
        <v>57</v>
      </c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x14ac:dyDescent="0.25">
      <c r="A32" s="4" t="s">
        <v>58</v>
      </c>
      <c r="B32" s="4" t="s">
        <v>59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33"/>
      <c r="O32" s="4"/>
      <c r="P32" s="4"/>
      <c r="U32" s="4" t="s">
        <v>58</v>
      </c>
      <c r="V32" s="4" t="s">
        <v>59</v>
      </c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 x14ac:dyDescent="0.25">
      <c r="A33" s="14" t="s">
        <v>60</v>
      </c>
      <c r="B33" s="14" t="s">
        <v>61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34"/>
      <c r="O33" s="14"/>
      <c r="P33" s="14"/>
      <c r="U33" s="14" t="s">
        <v>60</v>
      </c>
      <c r="V33" s="14" t="s">
        <v>61</v>
      </c>
      <c r="W33" s="14"/>
      <c r="X33" s="14"/>
      <c r="Y33" s="14"/>
      <c r="Z33" s="14"/>
      <c r="AA33" s="14"/>
      <c r="AB33" s="14"/>
      <c r="AC33" s="14"/>
      <c r="AD33" s="14"/>
      <c r="AE33" s="14"/>
      <c r="AF33" s="14"/>
    </row>
    <row r="34" spans="1:32" x14ac:dyDescent="0.25">
      <c r="A34" s="4" t="s">
        <v>62</v>
      </c>
      <c r="B34" s="4" t="s">
        <v>63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33"/>
      <c r="O34" s="4"/>
      <c r="P34" s="4"/>
      <c r="U34" s="4" t="s">
        <v>62</v>
      </c>
      <c r="V34" s="4" t="s">
        <v>63</v>
      </c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x14ac:dyDescent="0.25">
      <c r="A35" s="4" t="s">
        <v>64</v>
      </c>
      <c r="B35" s="4" t="s">
        <v>65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33"/>
      <c r="O35" s="4"/>
      <c r="P35" s="4"/>
      <c r="U35" s="4" t="s">
        <v>64</v>
      </c>
      <c r="V35" s="4" t="s">
        <v>65</v>
      </c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2" x14ac:dyDescent="0.25">
      <c r="A36" s="4" t="s">
        <v>66</v>
      </c>
      <c r="B36" s="4" t="s">
        <v>67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33"/>
      <c r="O36" s="4"/>
      <c r="P36" s="4"/>
      <c r="U36" s="4" t="s">
        <v>66</v>
      </c>
      <c r="V36" s="4" t="s">
        <v>67</v>
      </c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 x14ac:dyDescent="0.25">
      <c r="A37" s="4" t="s">
        <v>68</v>
      </c>
      <c r="B37" s="4" t="s">
        <v>69</v>
      </c>
      <c r="C37" s="4"/>
      <c r="D37" s="14"/>
      <c r="E37" s="14"/>
      <c r="F37" s="4"/>
      <c r="G37" s="14"/>
      <c r="H37" s="4"/>
      <c r="I37" s="4"/>
      <c r="J37" s="4"/>
      <c r="K37" s="4"/>
      <c r="L37" s="14"/>
      <c r="M37" s="34"/>
      <c r="O37" s="4"/>
      <c r="P37" s="14"/>
      <c r="U37" s="14" t="s">
        <v>68</v>
      </c>
      <c r="V37" s="14" t="s">
        <v>69</v>
      </c>
      <c r="W37" s="4"/>
      <c r="X37" s="14"/>
      <c r="Y37" s="14"/>
      <c r="Z37" s="4"/>
      <c r="AA37" s="14"/>
      <c r="AB37" s="4"/>
      <c r="AC37" s="4"/>
      <c r="AD37" s="4"/>
      <c r="AE37" s="4"/>
      <c r="AF37" s="14"/>
    </row>
    <row r="38" spans="1:32" x14ac:dyDescent="0.25">
      <c r="A38" s="4" t="s">
        <v>70</v>
      </c>
      <c r="B38" s="4" t="s">
        <v>71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33"/>
      <c r="O38" s="4"/>
      <c r="P38" s="4"/>
      <c r="U38" s="4" t="s">
        <v>70</v>
      </c>
      <c r="V38" s="4" t="s">
        <v>71</v>
      </c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 x14ac:dyDescent="0.25">
      <c r="A39" s="4" t="s">
        <v>72</v>
      </c>
      <c r="B39" s="4" t="s">
        <v>73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33"/>
      <c r="O39" s="4"/>
      <c r="P39" s="4"/>
      <c r="U39" s="4" t="s">
        <v>72</v>
      </c>
      <c r="V39" s="4" t="s">
        <v>73</v>
      </c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 x14ac:dyDescent="0.25">
      <c r="A40" s="4" t="s">
        <v>74</v>
      </c>
      <c r="B40" s="4" t="s">
        <v>75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33"/>
      <c r="O40" s="4"/>
      <c r="P40" s="4"/>
      <c r="U40" s="4" t="s">
        <v>74</v>
      </c>
      <c r="V40" s="4" t="s">
        <v>75</v>
      </c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 x14ac:dyDescent="0.25">
      <c r="A41" s="11" t="s">
        <v>76</v>
      </c>
      <c r="B41" s="11" t="s">
        <v>77</v>
      </c>
      <c r="C41" s="12"/>
      <c r="D41" s="12"/>
      <c r="E41" s="11"/>
      <c r="F41" s="11"/>
      <c r="G41" s="11"/>
      <c r="H41" s="11"/>
      <c r="I41" s="11"/>
      <c r="J41" s="11"/>
      <c r="K41" s="5"/>
      <c r="L41" s="5"/>
      <c r="M41" s="35"/>
      <c r="O41" s="11"/>
      <c r="P41" s="11"/>
      <c r="Q41" t="s">
        <v>166</v>
      </c>
      <c r="R41" t="s">
        <v>165</v>
      </c>
      <c r="U41" s="11" t="s">
        <v>76</v>
      </c>
      <c r="V41" s="11" t="s">
        <v>77</v>
      </c>
      <c r="W41" s="12"/>
      <c r="X41" s="12"/>
      <c r="Y41" s="11"/>
      <c r="Z41" s="11"/>
      <c r="AA41" s="11"/>
      <c r="AB41" s="11"/>
      <c r="AC41" s="11"/>
      <c r="AD41" s="11"/>
      <c r="AE41" s="5"/>
      <c r="AF41" s="5"/>
    </row>
    <row r="42" spans="1:32" x14ac:dyDescent="0.25">
      <c r="A42" s="5" t="s">
        <v>78</v>
      </c>
      <c r="B42" s="5" t="s">
        <v>79</v>
      </c>
      <c r="C42" s="5"/>
      <c r="D42" s="5"/>
      <c r="E42" s="5"/>
      <c r="F42" s="5"/>
      <c r="G42" s="5"/>
      <c r="H42" s="5"/>
      <c r="I42" s="12"/>
      <c r="J42" s="5"/>
      <c r="K42" s="5"/>
      <c r="L42" s="5"/>
      <c r="M42" s="35"/>
      <c r="O42" s="5"/>
      <c r="P42" s="5"/>
      <c r="U42" s="5" t="s">
        <v>78</v>
      </c>
      <c r="V42" s="5" t="s">
        <v>79</v>
      </c>
      <c r="W42" s="5"/>
      <c r="X42" s="5"/>
      <c r="Y42" s="5"/>
      <c r="Z42" s="5"/>
      <c r="AA42" s="5"/>
      <c r="AB42" s="5"/>
      <c r="AC42" s="12"/>
      <c r="AD42" s="5"/>
      <c r="AE42" s="5"/>
      <c r="AF42" s="5"/>
    </row>
    <row r="43" spans="1:32" x14ac:dyDescent="0.25">
      <c r="A43" s="5" t="s">
        <v>80</v>
      </c>
      <c r="B43" s="5" t="s">
        <v>81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35"/>
      <c r="O43" s="5"/>
      <c r="P43" s="5"/>
      <c r="U43" s="5" t="s">
        <v>80</v>
      </c>
      <c r="V43" s="5" t="s">
        <v>81</v>
      </c>
      <c r="W43" s="5"/>
      <c r="X43" s="5"/>
      <c r="Y43" s="5"/>
      <c r="Z43" s="5"/>
      <c r="AA43" s="5"/>
      <c r="AB43" s="5"/>
      <c r="AC43" s="5"/>
      <c r="AD43" s="5"/>
      <c r="AE43" s="5"/>
      <c r="AF43" s="5"/>
    </row>
    <row r="44" spans="1:32" x14ac:dyDescent="0.25">
      <c r="A44" s="5" t="s">
        <v>82</v>
      </c>
      <c r="B44" s="5" t="s">
        <v>83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35"/>
      <c r="O44" s="5"/>
      <c r="P44" s="5"/>
      <c r="U44" s="5" t="s">
        <v>82</v>
      </c>
      <c r="V44" s="5" t="s">
        <v>83</v>
      </c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 spans="1:32" x14ac:dyDescent="0.25">
      <c r="A45" s="5" t="s">
        <v>84</v>
      </c>
      <c r="B45" s="5" t="s">
        <v>85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35"/>
      <c r="O45" s="5"/>
      <c r="P45" s="5"/>
      <c r="U45" s="5" t="s">
        <v>84</v>
      </c>
      <c r="V45" s="5" t="s">
        <v>85</v>
      </c>
      <c r="W45" s="5"/>
      <c r="X45" s="5"/>
      <c r="Y45" s="5"/>
      <c r="Z45" s="5"/>
      <c r="AA45" s="5"/>
      <c r="AB45" s="5"/>
      <c r="AC45" s="5"/>
      <c r="AD45" s="5"/>
      <c r="AE45" s="5"/>
      <c r="AF45" s="5"/>
    </row>
    <row r="46" spans="1:32" x14ac:dyDescent="0.25">
      <c r="A46" s="5" t="s">
        <v>86</v>
      </c>
      <c r="B46" s="5" t="s">
        <v>87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35"/>
      <c r="O46" s="5"/>
      <c r="P46" s="5"/>
      <c r="U46" s="5" t="s">
        <v>86</v>
      </c>
      <c r="V46" s="5" t="s">
        <v>87</v>
      </c>
      <c r="W46" s="5"/>
      <c r="X46" s="5"/>
      <c r="Y46" s="5"/>
      <c r="Z46" s="5"/>
      <c r="AA46" s="5"/>
      <c r="AB46" s="5"/>
      <c r="AC46" s="5"/>
      <c r="AD46" s="5"/>
      <c r="AE46" s="5"/>
      <c r="AF46" s="5"/>
    </row>
    <row r="47" spans="1:32" x14ac:dyDescent="0.25">
      <c r="A47" s="5" t="s">
        <v>88</v>
      </c>
      <c r="B47" s="5" t="s">
        <v>89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35"/>
      <c r="O47" s="5"/>
      <c r="P47" s="5"/>
      <c r="U47" s="5" t="s">
        <v>88</v>
      </c>
      <c r="V47" s="5" t="s">
        <v>89</v>
      </c>
      <c r="W47" s="5"/>
      <c r="X47" s="5"/>
      <c r="Y47" s="5"/>
      <c r="Z47" s="5"/>
      <c r="AA47" s="5"/>
      <c r="AB47" s="5"/>
      <c r="AC47" s="5"/>
      <c r="AD47" s="5"/>
      <c r="AE47" s="5"/>
      <c r="AF47" s="5"/>
    </row>
    <row r="48" spans="1:32" x14ac:dyDescent="0.25">
      <c r="A48" s="5" t="s">
        <v>90</v>
      </c>
      <c r="B48" s="5" t="s">
        <v>91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35"/>
      <c r="O48" s="5"/>
      <c r="P48" s="5"/>
      <c r="U48" s="5" t="s">
        <v>90</v>
      </c>
      <c r="V48" s="5" t="s">
        <v>91</v>
      </c>
      <c r="W48" s="5"/>
      <c r="X48" s="5"/>
      <c r="Y48" s="5"/>
      <c r="Z48" s="5"/>
      <c r="AA48" s="5"/>
      <c r="AB48" s="5"/>
      <c r="AC48" s="5"/>
      <c r="AD48" s="5"/>
      <c r="AE48" s="5"/>
      <c r="AF48" s="5"/>
    </row>
    <row r="49" spans="1:32" x14ac:dyDescent="0.25">
      <c r="A49" s="5" t="s">
        <v>92</v>
      </c>
      <c r="B49" s="5" t="s">
        <v>93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35"/>
      <c r="O49" s="5"/>
      <c r="P49" s="5"/>
      <c r="U49" s="5" t="s">
        <v>92</v>
      </c>
      <c r="V49" s="5" t="s">
        <v>93</v>
      </c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 spans="1:32" x14ac:dyDescent="0.25">
      <c r="A50" s="5" t="s">
        <v>94</v>
      </c>
      <c r="B50" s="5" t="s">
        <v>95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35"/>
      <c r="O50" s="5"/>
      <c r="P50" s="5"/>
      <c r="U50" s="5" t="s">
        <v>94</v>
      </c>
      <c r="V50" s="5" t="s">
        <v>95</v>
      </c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 spans="1:32" x14ac:dyDescent="0.25">
      <c r="A51" s="5" t="s">
        <v>96</v>
      </c>
      <c r="B51" s="5" t="s">
        <v>97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35"/>
      <c r="O51" s="5"/>
      <c r="P51" s="5"/>
      <c r="U51" s="5" t="s">
        <v>96</v>
      </c>
      <c r="V51" s="5" t="s">
        <v>97</v>
      </c>
      <c r="W51" s="5"/>
      <c r="X51" s="5"/>
      <c r="Y51" s="5"/>
      <c r="Z51" s="5"/>
      <c r="AA51" s="5"/>
      <c r="AB51" s="5"/>
      <c r="AC51" s="5"/>
      <c r="AD51" s="5"/>
      <c r="AE51" s="5"/>
      <c r="AF51" s="5"/>
    </row>
    <row r="52" spans="1:32" x14ac:dyDescent="0.25">
      <c r="A52" s="5" t="s">
        <v>98</v>
      </c>
      <c r="B52" s="5" t="s">
        <v>99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35"/>
      <c r="O52" s="5"/>
      <c r="P52" s="5"/>
      <c r="U52" s="5" t="s">
        <v>98</v>
      </c>
      <c r="V52" s="5" t="s">
        <v>99</v>
      </c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 spans="1:32" x14ac:dyDescent="0.25">
      <c r="A53" s="5" t="s">
        <v>100</v>
      </c>
      <c r="B53" s="5" t="s">
        <v>101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35"/>
      <c r="O53" s="5"/>
      <c r="P53" s="5"/>
      <c r="U53" s="5" t="s">
        <v>100</v>
      </c>
      <c r="V53" s="5" t="s">
        <v>101</v>
      </c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spans="1:32" x14ac:dyDescent="0.25">
      <c r="A54" s="5" t="s">
        <v>102</v>
      </c>
      <c r="B54" s="5" t="s">
        <v>103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35"/>
      <c r="O54" s="5"/>
      <c r="P54" s="5"/>
      <c r="U54" s="5" t="s">
        <v>102</v>
      </c>
      <c r="V54" s="5" t="s">
        <v>103</v>
      </c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spans="1:32" x14ac:dyDescent="0.25">
      <c r="A55" s="5" t="s">
        <v>104</v>
      </c>
      <c r="B55" s="5" t="s">
        <v>105</v>
      </c>
      <c r="C55" s="5"/>
      <c r="D55" s="5"/>
      <c r="E55" s="12"/>
      <c r="F55" s="5"/>
      <c r="G55" s="5"/>
      <c r="H55" s="5"/>
      <c r="I55" s="5"/>
      <c r="J55" s="5"/>
      <c r="K55" s="5"/>
      <c r="L55" s="5"/>
      <c r="M55" s="35"/>
      <c r="O55" s="5"/>
      <c r="P55" s="5"/>
      <c r="U55" s="5" t="s">
        <v>104</v>
      </c>
      <c r="V55" s="5" t="s">
        <v>105</v>
      </c>
      <c r="W55" s="5"/>
      <c r="X55" s="5"/>
      <c r="Y55" s="12"/>
      <c r="Z55" s="5"/>
      <c r="AA55" s="5"/>
      <c r="AB55" s="5"/>
      <c r="AC55" s="5"/>
      <c r="AD55" s="5"/>
      <c r="AE55" s="5"/>
      <c r="AF55" s="5"/>
    </row>
    <row r="56" spans="1:32" x14ac:dyDescent="0.25">
      <c r="A56" s="5" t="s">
        <v>106</v>
      </c>
      <c r="B56" s="5" t="s">
        <v>107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35"/>
      <c r="O56" s="5"/>
      <c r="P56" s="5"/>
      <c r="U56" s="5" t="s">
        <v>106</v>
      </c>
      <c r="V56" s="5" t="s">
        <v>107</v>
      </c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 spans="1:32" x14ac:dyDescent="0.25">
      <c r="A57" s="5" t="s">
        <v>108</v>
      </c>
      <c r="B57" s="5" t="s">
        <v>109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35"/>
      <c r="O57" s="5"/>
      <c r="P57" s="5"/>
      <c r="U57" s="5" t="s">
        <v>108</v>
      </c>
      <c r="V57" s="5" t="s">
        <v>109</v>
      </c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spans="1:32" x14ac:dyDescent="0.25">
      <c r="A58" s="5" t="s">
        <v>110</v>
      </c>
      <c r="B58" s="5" t="s">
        <v>111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35"/>
      <c r="O58" s="5"/>
      <c r="P58" s="5"/>
      <c r="U58" s="5" t="s">
        <v>110</v>
      </c>
      <c r="V58" s="5" t="s">
        <v>111</v>
      </c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spans="1:32" x14ac:dyDescent="0.25">
      <c r="A59" s="5" t="s">
        <v>112</v>
      </c>
      <c r="B59" s="5" t="s">
        <v>113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35"/>
      <c r="O59" s="5"/>
      <c r="P59" s="5"/>
      <c r="U59" s="5" t="s">
        <v>112</v>
      </c>
      <c r="V59" s="5" t="s">
        <v>113</v>
      </c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spans="1:32" x14ac:dyDescent="0.25">
      <c r="A60" s="5" t="s">
        <v>114</v>
      </c>
      <c r="B60" s="5" t="s">
        <v>115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35"/>
      <c r="O60" s="5"/>
      <c r="P60" s="5"/>
      <c r="U60" s="5" t="s">
        <v>114</v>
      </c>
      <c r="V60" s="5" t="s">
        <v>115</v>
      </c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 spans="1:32" x14ac:dyDescent="0.25">
      <c r="A61" s="5" t="s">
        <v>116</v>
      </c>
      <c r="B61" s="5" t="s">
        <v>117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35"/>
      <c r="O61" s="5"/>
      <c r="P61" s="5"/>
      <c r="U61" s="5" t="s">
        <v>116</v>
      </c>
      <c r="V61" s="5" t="s">
        <v>117</v>
      </c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 spans="1:32" x14ac:dyDescent="0.25">
      <c r="A62" s="5" t="s">
        <v>118</v>
      </c>
      <c r="B62" s="5" t="s">
        <v>119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35"/>
      <c r="O62" s="5"/>
      <c r="P62" s="5"/>
      <c r="U62" s="5" t="s">
        <v>118</v>
      </c>
      <c r="V62" s="5" t="s">
        <v>119</v>
      </c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 spans="1:32" x14ac:dyDescent="0.25">
      <c r="A63" s="5" t="s">
        <v>120</v>
      </c>
      <c r="B63" s="5" t="s">
        <v>121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35"/>
      <c r="O63" s="12"/>
      <c r="P63" s="12"/>
      <c r="U63" s="5" t="s">
        <v>120</v>
      </c>
      <c r="V63" s="5" t="s">
        <v>121</v>
      </c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 spans="1:32" x14ac:dyDescent="0.25">
      <c r="A64" s="5" t="s">
        <v>122</v>
      </c>
      <c r="B64" s="5" t="s">
        <v>123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35"/>
      <c r="O64" s="5"/>
      <c r="P64" s="5"/>
      <c r="U64" s="5" t="s">
        <v>122</v>
      </c>
      <c r="V64" s="5" t="s">
        <v>123</v>
      </c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 spans="1:33" x14ac:dyDescent="0.25">
      <c r="A65" s="5" t="s">
        <v>124</v>
      </c>
      <c r="B65" s="5" t="s">
        <v>125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35"/>
      <c r="O65" s="5"/>
      <c r="P65" s="5"/>
      <c r="U65" s="5" t="s">
        <v>124</v>
      </c>
      <c r="V65" s="5" t="s">
        <v>125</v>
      </c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 spans="1:33" x14ac:dyDescent="0.25">
      <c r="A66" s="6" t="s">
        <v>126</v>
      </c>
      <c r="B66" s="6">
        <v>4113</v>
      </c>
      <c r="C66" s="6">
        <v>19.489999999999998</v>
      </c>
      <c r="D66" s="6">
        <v>23.37</v>
      </c>
      <c r="E66" s="6">
        <v>26.2</v>
      </c>
      <c r="F66" s="6">
        <v>19.309999999999999</v>
      </c>
      <c r="G66" s="6">
        <v>22.57</v>
      </c>
      <c r="H66" s="6">
        <v>20.309999999999999</v>
      </c>
      <c r="I66" s="6">
        <v>19.93</v>
      </c>
      <c r="J66" s="6">
        <v>24.78</v>
      </c>
      <c r="K66" s="6">
        <v>17.190000000000001</v>
      </c>
      <c r="L66" s="6">
        <v>24.18</v>
      </c>
      <c r="M66" s="6">
        <v>27.54</v>
      </c>
      <c r="O66" s="6">
        <v>18.14</v>
      </c>
      <c r="P66" s="6">
        <v>25</v>
      </c>
      <c r="Q66" t="s">
        <v>162</v>
      </c>
      <c r="R66" t="s">
        <v>161</v>
      </c>
      <c r="U66" s="6" t="s">
        <v>126</v>
      </c>
      <c r="V66" s="6">
        <v>4113</v>
      </c>
      <c r="W66" s="6">
        <v>19.489999999999998</v>
      </c>
      <c r="X66" s="6">
        <v>23.37</v>
      </c>
      <c r="Y66" s="6">
        <v>26.2</v>
      </c>
      <c r="Z66" s="6">
        <v>19.309999999999999</v>
      </c>
      <c r="AA66" s="6">
        <v>22.57</v>
      </c>
      <c r="AB66" s="6">
        <v>20.309999999999999</v>
      </c>
      <c r="AC66" s="6">
        <v>19.93</v>
      </c>
      <c r="AD66" s="6">
        <v>24.78</v>
      </c>
      <c r="AE66" s="6">
        <v>17.190000000000001</v>
      </c>
      <c r="AF66" s="6">
        <v>24.18</v>
      </c>
      <c r="AG66" s="6">
        <v>27.54</v>
      </c>
    </row>
    <row r="67" spans="1:33" x14ac:dyDescent="0.25">
      <c r="A67" s="6" t="s">
        <v>127</v>
      </c>
      <c r="B67" s="6">
        <v>4133</v>
      </c>
      <c r="C67" s="6">
        <v>20.05</v>
      </c>
      <c r="D67" s="6">
        <v>22.01</v>
      </c>
      <c r="E67" s="6">
        <v>27.51</v>
      </c>
      <c r="F67" s="6">
        <v>20.28</v>
      </c>
      <c r="G67" s="6">
        <v>24.24</v>
      </c>
      <c r="H67" s="6">
        <v>20.63</v>
      </c>
      <c r="I67" s="6">
        <v>19.32</v>
      </c>
      <c r="J67" s="6">
        <v>27.26</v>
      </c>
      <c r="K67" s="6">
        <v>19.22</v>
      </c>
      <c r="L67" s="6">
        <v>24.16</v>
      </c>
      <c r="M67" s="6">
        <v>28.76</v>
      </c>
      <c r="O67" s="6">
        <v>19.34</v>
      </c>
      <c r="P67" s="6">
        <v>24.22</v>
      </c>
      <c r="U67" s="6" t="s">
        <v>127</v>
      </c>
      <c r="V67" s="6">
        <v>4133</v>
      </c>
      <c r="W67" s="6">
        <v>20.05</v>
      </c>
      <c r="X67" s="6">
        <v>22.01</v>
      </c>
      <c r="Y67" s="6">
        <v>27.51</v>
      </c>
      <c r="Z67" s="6">
        <v>20.28</v>
      </c>
      <c r="AA67" s="6">
        <v>24.24</v>
      </c>
      <c r="AB67" s="6">
        <v>20.63</v>
      </c>
      <c r="AC67" s="6">
        <v>19.32</v>
      </c>
      <c r="AD67" s="6">
        <v>27.26</v>
      </c>
      <c r="AE67" s="6">
        <v>19.22</v>
      </c>
      <c r="AF67" s="6">
        <v>24.16</v>
      </c>
      <c r="AG67" s="6">
        <v>28.76</v>
      </c>
    </row>
    <row r="68" spans="1:33" x14ac:dyDescent="0.25">
      <c r="A68" s="6" t="s">
        <v>128</v>
      </c>
      <c r="B68" s="6">
        <v>4137</v>
      </c>
      <c r="C68" s="6">
        <v>20.66</v>
      </c>
      <c r="D68" s="13">
        <v>28.07</v>
      </c>
      <c r="E68" s="6">
        <v>27.93</v>
      </c>
      <c r="F68" s="6">
        <v>19.66</v>
      </c>
      <c r="G68" s="6">
        <v>23.83</v>
      </c>
      <c r="H68" s="6">
        <v>20.77</v>
      </c>
      <c r="I68" s="6">
        <v>20.3</v>
      </c>
      <c r="J68" s="13">
        <v>33.409999999999997</v>
      </c>
      <c r="K68" s="6">
        <v>18.96</v>
      </c>
      <c r="L68" s="6">
        <v>23.93</v>
      </c>
      <c r="M68" s="6">
        <v>29.08</v>
      </c>
      <c r="O68" s="6">
        <v>19.37</v>
      </c>
      <c r="P68" s="6">
        <v>23.98</v>
      </c>
      <c r="U68" s="6" t="s">
        <v>128</v>
      </c>
      <c r="V68" s="6">
        <v>4137</v>
      </c>
      <c r="W68" s="6">
        <v>20.66</v>
      </c>
      <c r="X68" s="13">
        <v>28.07</v>
      </c>
      <c r="Y68" s="6">
        <v>27.93</v>
      </c>
      <c r="Z68" s="6">
        <v>19.66</v>
      </c>
      <c r="AA68" s="6">
        <v>23.83</v>
      </c>
      <c r="AB68" s="6">
        <v>20.77</v>
      </c>
      <c r="AC68" s="6">
        <v>20.3</v>
      </c>
      <c r="AD68" s="13">
        <v>33.409999999999997</v>
      </c>
      <c r="AE68" s="6">
        <v>18.96</v>
      </c>
      <c r="AF68" s="6">
        <v>23.93</v>
      </c>
      <c r="AG68" s="6">
        <v>29.08</v>
      </c>
    </row>
    <row r="69" spans="1:33" x14ac:dyDescent="0.25">
      <c r="A69" s="6" t="s">
        <v>129</v>
      </c>
      <c r="B69" s="6">
        <v>4162</v>
      </c>
      <c r="C69" s="6">
        <v>21</v>
      </c>
      <c r="D69" s="6">
        <v>24.27</v>
      </c>
      <c r="E69" s="6">
        <v>26.5</v>
      </c>
      <c r="F69" s="6">
        <v>20.46</v>
      </c>
      <c r="G69" s="6">
        <v>21.62</v>
      </c>
      <c r="H69" s="6">
        <v>20.77</v>
      </c>
      <c r="I69" s="6">
        <v>20.329999999999998</v>
      </c>
      <c r="J69" s="6">
        <v>27.02</v>
      </c>
      <c r="K69" s="6">
        <v>18.690000000000001</v>
      </c>
      <c r="L69" s="6">
        <v>27.72</v>
      </c>
      <c r="M69" s="6">
        <v>30.12</v>
      </c>
      <c r="O69" s="6">
        <v>18.920000000000002</v>
      </c>
      <c r="P69" s="6">
        <v>27.86</v>
      </c>
      <c r="U69" s="6" t="s">
        <v>129</v>
      </c>
      <c r="V69" s="6">
        <v>4162</v>
      </c>
      <c r="W69" s="6">
        <v>21</v>
      </c>
      <c r="X69" s="6">
        <v>24.27</v>
      </c>
      <c r="Y69" s="6">
        <v>26.5</v>
      </c>
      <c r="Z69" s="6">
        <v>20.46</v>
      </c>
      <c r="AA69" s="6">
        <v>21.62</v>
      </c>
      <c r="AB69" s="6">
        <v>20.77</v>
      </c>
      <c r="AC69" s="6">
        <v>20.329999999999998</v>
      </c>
      <c r="AD69" s="6">
        <v>27.02</v>
      </c>
      <c r="AE69" s="6">
        <v>18.690000000000001</v>
      </c>
      <c r="AF69" s="6">
        <v>27.72</v>
      </c>
      <c r="AG69" s="6">
        <v>30.12</v>
      </c>
    </row>
    <row r="70" spans="1:33" x14ac:dyDescent="0.25">
      <c r="A70" s="17" t="s">
        <v>130</v>
      </c>
      <c r="B70" s="17">
        <v>4232</v>
      </c>
      <c r="C70" s="17">
        <v>18.350000000000001</v>
      </c>
      <c r="D70" s="17">
        <v>24.06</v>
      </c>
      <c r="E70" s="17">
        <v>24.99</v>
      </c>
      <c r="F70" s="17">
        <v>18.059999999999999</v>
      </c>
      <c r="G70" s="17">
        <v>22.09</v>
      </c>
      <c r="H70" s="17">
        <v>19.87</v>
      </c>
      <c r="I70" s="17">
        <v>20</v>
      </c>
      <c r="J70" s="17">
        <v>24.59</v>
      </c>
      <c r="K70" s="6">
        <v>17.34</v>
      </c>
      <c r="L70" s="6">
        <v>23.61</v>
      </c>
      <c r="M70" s="6">
        <v>27.01</v>
      </c>
      <c r="O70" s="17">
        <v>17.850000000000001</v>
      </c>
      <c r="P70" s="17">
        <v>23.89</v>
      </c>
      <c r="U70" s="17" t="s">
        <v>130</v>
      </c>
      <c r="V70" s="17">
        <v>4232</v>
      </c>
      <c r="W70" s="17">
        <v>18.350000000000001</v>
      </c>
      <c r="X70" s="17">
        <v>24.06</v>
      </c>
      <c r="Y70" s="17">
        <v>24.99</v>
      </c>
      <c r="Z70" s="17">
        <v>18.059999999999999</v>
      </c>
      <c r="AA70" s="17">
        <v>22.09</v>
      </c>
      <c r="AB70" s="17">
        <v>19.87</v>
      </c>
      <c r="AC70" s="17">
        <v>20</v>
      </c>
      <c r="AD70" s="17">
        <v>24.59</v>
      </c>
      <c r="AE70" s="6">
        <v>17.34</v>
      </c>
      <c r="AF70" s="6">
        <v>23.61</v>
      </c>
      <c r="AG70" s="6">
        <v>27.01</v>
      </c>
    </row>
    <row r="71" spans="1:33" x14ac:dyDescent="0.25">
      <c r="A71" s="6" t="s">
        <v>131</v>
      </c>
      <c r="B71" s="17">
        <v>4205</v>
      </c>
      <c r="C71" s="17">
        <v>17.760000000000002</v>
      </c>
      <c r="D71" s="17">
        <v>22.24</v>
      </c>
      <c r="E71" s="17">
        <v>24.47</v>
      </c>
      <c r="F71" s="17">
        <v>17.79</v>
      </c>
      <c r="G71" s="17">
        <v>21.63</v>
      </c>
      <c r="H71" s="17">
        <v>19.57</v>
      </c>
      <c r="I71" s="17">
        <v>18.88</v>
      </c>
      <c r="J71" s="17">
        <v>27.39</v>
      </c>
      <c r="K71" s="6">
        <v>16.649999999999999</v>
      </c>
      <c r="L71" s="6">
        <v>23.33</v>
      </c>
      <c r="M71" s="6">
        <v>24.89</v>
      </c>
      <c r="O71" s="17">
        <v>16.93</v>
      </c>
      <c r="P71" s="17">
        <v>23.47</v>
      </c>
      <c r="U71" s="6" t="s">
        <v>131</v>
      </c>
      <c r="V71" s="17">
        <v>4205</v>
      </c>
      <c r="W71" s="17">
        <v>17.760000000000002</v>
      </c>
      <c r="X71" s="17">
        <v>22.24</v>
      </c>
      <c r="Y71" s="17">
        <v>24.47</v>
      </c>
      <c r="Z71" s="17">
        <v>17.79</v>
      </c>
      <c r="AA71" s="17">
        <v>21.63</v>
      </c>
      <c r="AB71" s="17">
        <v>19.57</v>
      </c>
      <c r="AC71" s="17">
        <v>18.88</v>
      </c>
      <c r="AD71" s="17">
        <v>27.39</v>
      </c>
      <c r="AE71" s="6">
        <v>16.649999999999999</v>
      </c>
      <c r="AF71" s="6">
        <v>23.33</v>
      </c>
      <c r="AG71" s="6">
        <v>24.89</v>
      </c>
    </row>
    <row r="72" spans="1:33" x14ac:dyDescent="0.25">
      <c r="A72" s="6" t="s">
        <v>132</v>
      </c>
      <c r="B72" s="6">
        <v>4250</v>
      </c>
      <c r="C72" s="6">
        <v>22.88</v>
      </c>
      <c r="D72" s="13">
        <v>30.22</v>
      </c>
      <c r="E72" s="6">
        <v>29.05</v>
      </c>
      <c r="F72" s="6">
        <v>22.05</v>
      </c>
      <c r="G72" s="13">
        <v>28.82</v>
      </c>
      <c r="H72" s="6">
        <v>23.07</v>
      </c>
      <c r="I72" s="13">
        <v>23.42</v>
      </c>
      <c r="J72" s="13">
        <v>30.37</v>
      </c>
      <c r="K72" s="6">
        <v>22.02</v>
      </c>
      <c r="L72" s="13">
        <v>29.68</v>
      </c>
      <c r="M72" s="6">
        <v>29.71</v>
      </c>
      <c r="O72" s="6">
        <v>21.72</v>
      </c>
      <c r="P72" s="6">
        <v>29.48</v>
      </c>
      <c r="U72" s="13" t="s">
        <v>132</v>
      </c>
      <c r="V72" s="13">
        <v>4250</v>
      </c>
      <c r="W72" s="6"/>
      <c r="X72" s="13"/>
      <c r="Y72" s="6"/>
      <c r="Z72" s="6"/>
      <c r="AA72" s="13"/>
      <c r="AB72" s="6"/>
      <c r="AC72" s="13"/>
      <c r="AD72" s="13"/>
      <c r="AE72" s="6"/>
      <c r="AF72" s="13"/>
      <c r="AG72" s="6"/>
    </row>
    <row r="73" spans="1:33" x14ac:dyDescent="0.25">
      <c r="A73" s="6" t="s">
        <v>133</v>
      </c>
      <c r="B73" s="6">
        <v>4448</v>
      </c>
      <c r="C73" s="6">
        <v>19.100000000000001</v>
      </c>
      <c r="D73" s="6">
        <v>25.14</v>
      </c>
      <c r="E73" s="6">
        <v>25.89</v>
      </c>
      <c r="F73" s="6">
        <v>19.18</v>
      </c>
      <c r="G73" s="6">
        <v>22.52</v>
      </c>
      <c r="H73" s="6">
        <v>19.2</v>
      </c>
      <c r="I73" s="6">
        <v>18.399999999999999</v>
      </c>
      <c r="J73" s="6">
        <v>25.3</v>
      </c>
      <c r="K73" s="6">
        <v>16.66</v>
      </c>
      <c r="L73" s="6">
        <v>23.58</v>
      </c>
      <c r="M73" s="6">
        <v>25.08</v>
      </c>
      <c r="O73" s="6">
        <v>16.809999999999999</v>
      </c>
      <c r="P73" s="6">
        <v>23.89</v>
      </c>
      <c r="U73" s="6" t="s">
        <v>133</v>
      </c>
      <c r="V73" s="6">
        <v>4448</v>
      </c>
      <c r="W73" s="6">
        <v>19.100000000000001</v>
      </c>
      <c r="X73" s="6">
        <v>25.14</v>
      </c>
      <c r="Y73" s="6">
        <v>25.89</v>
      </c>
      <c r="Z73" s="6">
        <v>19.18</v>
      </c>
      <c r="AA73" s="6">
        <v>22.52</v>
      </c>
      <c r="AB73" s="6">
        <v>19.2</v>
      </c>
      <c r="AC73" s="6">
        <v>18.399999999999999</v>
      </c>
      <c r="AD73" s="6">
        <v>25.3</v>
      </c>
      <c r="AE73" s="6">
        <v>16.66</v>
      </c>
      <c r="AF73" s="6">
        <v>23.58</v>
      </c>
      <c r="AG73" s="6">
        <v>25.08</v>
      </c>
    </row>
    <row r="74" spans="1:33" x14ac:dyDescent="0.25">
      <c r="A74" s="6" t="s">
        <v>134</v>
      </c>
      <c r="B74" s="6">
        <v>4467</v>
      </c>
      <c r="C74" s="6">
        <v>23.33</v>
      </c>
      <c r="D74" s="6">
        <v>25.22</v>
      </c>
      <c r="E74" s="6">
        <v>26.92</v>
      </c>
      <c r="F74" s="6">
        <v>21.59</v>
      </c>
      <c r="G74" s="6">
        <v>25.34</v>
      </c>
      <c r="H74" s="6">
        <v>22.19</v>
      </c>
      <c r="I74" s="6">
        <v>21.68</v>
      </c>
      <c r="J74" s="6">
        <v>27.84</v>
      </c>
      <c r="K74" s="6">
        <v>19.16</v>
      </c>
      <c r="L74" s="6">
        <v>27.44</v>
      </c>
      <c r="M74" s="6">
        <v>30.27</v>
      </c>
      <c r="O74" s="6">
        <v>20.57</v>
      </c>
      <c r="P74" s="6">
        <v>27.43</v>
      </c>
      <c r="U74" s="6" t="s">
        <v>134</v>
      </c>
      <c r="V74" s="6">
        <v>4467</v>
      </c>
      <c r="W74" s="6">
        <v>23.33</v>
      </c>
      <c r="X74" s="6">
        <v>25.22</v>
      </c>
      <c r="Y74" s="6">
        <v>26.92</v>
      </c>
      <c r="Z74" s="6">
        <v>21.59</v>
      </c>
      <c r="AA74" s="6">
        <v>25.34</v>
      </c>
      <c r="AB74" s="6">
        <v>22.19</v>
      </c>
      <c r="AC74" s="6">
        <v>21.68</v>
      </c>
      <c r="AD74" s="6">
        <v>27.84</v>
      </c>
      <c r="AE74" s="6">
        <v>19.16</v>
      </c>
      <c r="AF74" s="6">
        <v>27.44</v>
      </c>
      <c r="AG74" s="6">
        <v>30.27</v>
      </c>
    </row>
    <row r="75" spans="1:33" x14ac:dyDescent="0.25">
      <c r="A75" s="6" t="s">
        <v>135</v>
      </c>
      <c r="B75" s="6">
        <v>4478</v>
      </c>
      <c r="C75" s="6">
        <v>19.2</v>
      </c>
      <c r="D75" s="13">
        <v>27.8</v>
      </c>
      <c r="E75" s="6">
        <v>26.72</v>
      </c>
      <c r="F75" s="6">
        <v>18.02</v>
      </c>
      <c r="G75" s="6">
        <v>23.33</v>
      </c>
      <c r="H75" s="6">
        <v>21.64</v>
      </c>
      <c r="I75" s="6">
        <v>22.06</v>
      </c>
      <c r="J75" s="6">
        <v>27.69</v>
      </c>
      <c r="K75" s="6">
        <v>18.64</v>
      </c>
      <c r="L75" s="6">
        <v>24.48</v>
      </c>
      <c r="M75" s="6">
        <v>24.98</v>
      </c>
      <c r="O75" s="6">
        <v>18.57</v>
      </c>
      <c r="P75" s="6">
        <v>24.43</v>
      </c>
      <c r="U75" s="6" t="s">
        <v>135</v>
      </c>
      <c r="V75" s="6">
        <v>4478</v>
      </c>
      <c r="W75" s="6">
        <v>19.2</v>
      </c>
      <c r="X75" s="13">
        <v>27.8</v>
      </c>
      <c r="Y75" s="6">
        <v>26.72</v>
      </c>
      <c r="Z75" s="6">
        <v>18.02</v>
      </c>
      <c r="AA75" s="6">
        <v>23.33</v>
      </c>
      <c r="AB75" s="6">
        <v>21.64</v>
      </c>
      <c r="AC75" s="6">
        <v>22.06</v>
      </c>
      <c r="AD75" s="6">
        <v>27.69</v>
      </c>
      <c r="AE75" s="6">
        <v>18.64</v>
      </c>
      <c r="AF75" s="6">
        <v>24.48</v>
      </c>
      <c r="AG75" s="6">
        <v>24.98</v>
      </c>
    </row>
    <row r="76" spans="1:33" x14ac:dyDescent="0.25">
      <c r="A76" s="6" t="s">
        <v>136</v>
      </c>
      <c r="B76" s="6">
        <v>4483</v>
      </c>
      <c r="C76" s="6">
        <v>17.190000000000001</v>
      </c>
      <c r="D76" s="6">
        <v>22.04</v>
      </c>
      <c r="E76" s="6">
        <v>25.11</v>
      </c>
      <c r="F76" s="6">
        <v>17.170000000000002</v>
      </c>
      <c r="G76" s="6">
        <v>20.99</v>
      </c>
      <c r="H76" s="6">
        <v>19.5</v>
      </c>
      <c r="I76" s="6">
        <v>18.98</v>
      </c>
      <c r="J76" s="6">
        <v>23.74</v>
      </c>
      <c r="K76" s="6">
        <v>16.239999999999998</v>
      </c>
      <c r="L76" s="6">
        <v>22.48</v>
      </c>
      <c r="M76" s="6">
        <v>25.11</v>
      </c>
      <c r="O76" s="6">
        <v>15.71</v>
      </c>
      <c r="P76" s="6">
        <v>22.64</v>
      </c>
      <c r="U76" s="6" t="s">
        <v>136</v>
      </c>
      <c r="V76" s="6">
        <v>4483</v>
      </c>
      <c r="W76" s="6">
        <v>17.190000000000001</v>
      </c>
      <c r="X76" s="6">
        <v>22.04</v>
      </c>
      <c r="Y76" s="6">
        <v>25.11</v>
      </c>
      <c r="Z76" s="6">
        <v>17.170000000000002</v>
      </c>
      <c r="AA76" s="6">
        <v>20.99</v>
      </c>
      <c r="AB76" s="6">
        <v>19.5</v>
      </c>
      <c r="AC76" s="6">
        <v>18.98</v>
      </c>
      <c r="AD76" s="6">
        <v>23.74</v>
      </c>
      <c r="AE76" s="6">
        <v>16.239999999999998</v>
      </c>
      <c r="AF76" s="6">
        <v>22.48</v>
      </c>
      <c r="AG76" s="6">
        <v>25.11</v>
      </c>
    </row>
    <row r="77" spans="1:33" x14ac:dyDescent="0.25">
      <c r="A77" s="6" t="s">
        <v>137</v>
      </c>
      <c r="B77" s="6">
        <v>4486</v>
      </c>
      <c r="C77" s="6">
        <v>19.350000000000001</v>
      </c>
      <c r="D77" s="6">
        <v>23.68</v>
      </c>
      <c r="E77" s="6">
        <v>26.64</v>
      </c>
      <c r="F77" s="6">
        <v>18.739999999999998</v>
      </c>
      <c r="G77" s="6">
        <v>23.27</v>
      </c>
      <c r="H77" s="6">
        <v>21.37</v>
      </c>
      <c r="I77" s="6">
        <v>19.86</v>
      </c>
      <c r="J77" s="6">
        <v>26.32</v>
      </c>
      <c r="K77" s="6">
        <v>17.399999999999999</v>
      </c>
      <c r="L77" s="6">
        <v>25.22</v>
      </c>
      <c r="M77" s="6">
        <v>26.73</v>
      </c>
      <c r="O77" s="6">
        <v>17.47</v>
      </c>
      <c r="P77" s="6">
        <v>25.46</v>
      </c>
      <c r="U77" s="6" t="s">
        <v>137</v>
      </c>
      <c r="V77" s="6">
        <v>4486</v>
      </c>
      <c r="W77" s="6">
        <v>19.350000000000001</v>
      </c>
      <c r="X77" s="6">
        <v>23.68</v>
      </c>
      <c r="Y77" s="6">
        <v>26.64</v>
      </c>
      <c r="Z77" s="6">
        <v>18.739999999999998</v>
      </c>
      <c r="AA77" s="6">
        <v>23.27</v>
      </c>
      <c r="AB77" s="6">
        <v>21.37</v>
      </c>
      <c r="AC77" s="6">
        <v>19.86</v>
      </c>
      <c r="AD77" s="6">
        <v>26.32</v>
      </c>
      <c r="AE77" s="6">
        <v>17.399999999999999</v>
      </c>
      <c r="AF77" s="6">
        <v>25.22</v>
      </c>
      <c r="AG77" s="6">
        <v>26.73</v>
      </c>
    </row>
    <row r="78" spans="1:33" x14ac:dyDescent="0.25">
      <c r="A78" s="6" t="s">
        <v>138</v>
      </c>
      <c r="B78" s="6">
        <v>4519</v>
      </c>
      <c r="C78" s="6">
        <v>18.28</v>
      </c>
      <c r="D78" s="6">
        <v>24.09</v>
      </c>
      <c r="E78" s="6">
        <v>26.16</v>
      </c>
      <c r="F78" s="6">
        <v>18.010000000000002</v>
      </c>
      <c r="G78" s="6">
        <v>22.16</v>
      </c>
      <c r="H78" s="6">
        <v>21.17</v>
      </c>
      <c r="I78" s="6">
        <v>19.87</v>
      </c>
      <c r="J78" s="6">
        <v>25.33</v>
      </c>
      <c r="K78" s="6">
        <v>17.48</v>
      </c>
      <c r="L78" s="6">
        <v>24.08</v>
      </c>
      <c r="M78" s="6">
        <v>26.65</v>
      </c>
      <c r="O78" s="6">
        <v>17.350000000000001</v>
      </c>
      <c r="P78" s="6">
        <v>24.42</v>
      </c>
      <c r="U78" s="6" t="s">
        <v>138</v>
      </c>
      <c r="V78" s="6">
        <v>4519</v>
      </c>
      <c r="W78" s="6">
        <v>18.28</v>
      </c>
      <c r="X78" s="6">
        <v>24.09</v>
      </c>
      <c r="Y78" s="6">
        <v>26.16</v>
      </c>
      <c r="Z78" s="6">
        <v>18.010000000000002</v>
      </c>
      <c r="AA78" s="6">
        <v>22.16</v>
      </c>
      <c r="AB78" s="6">
        <v>21.17</v>
      </c>
      <c r="AC78" s="6">
        <v>19.87</v>
      </c>
      <c r="AD78" s="6">
        <v>25.33</v>
      </c>
      <c r="AE78" s="6">
        <v>17.48</v>
      </c>
      <c r="AF78" s="6">
        <v>24.08</v>
      </c>
      <c r="AG78" s="6">
        <v>26.65</v>
      </c>
    </row>
    <row r="79" spans="1:33" x14ac:dyDescent="0.25">
      <c r="A79" s="6" t="s">
        <v>139</v>
      </c>
      <c r="B79" s="6">
        <v>4544</v>
      </c>
      <c r="C79" s="6">
        <v>20.47</v>
      </c>
      <c r="D79" s="6">
        <v>26.42</v>
      </c>
      <c r="E79" s="6">
        <v>24.49</v>
      </c>
      <c r="F79" s="6">
        <v>20.67</v>
      </c>
      <c r="G79" s="6">
        <v>25.63</v>
      </c>
      <c r="H79" s="6">
        <v>22.47</v>
      </c>
      <c r="I79" s="6">
        <v>21.39</v>
      </c>
      <c r="J79" s="6">
        <v>29.06</v>
      </c>
      <c r="K79" s="6">
        <v>20.53</v>
      </c>
      <c r="L79" s="6">
        <v>25.57</v>
      </c>
      <c r="M79" s="6">
        <v>28.87</v>
      </c>
      <c r="O79" s="6">
        <v>20.41</v>
      </c>
      <c r="P79" s="6">
        <v>25.74</v>
      </c>
      <c r="U79" s="6" t="s">
        <v>139</v>
      </c>
      <c r="V79" s="6">
        <v>4544</v>
      </c>
      <c r="W79" s="6">
        <v>20.47</v>
      </c>
      <c r="X79" s="6">
        <v>26.42</v>
      </c>
      <c r="Y79" s="6">
        <v>24.49</v>
      </c>
      <c r="Z79" s="6">
        <v>20.67</v>
      </c>
      <c r="AA79" s="6">
        <v>25.63</v>
      </c>
      <c r="AB79" s="6">
        <v>22.47</v>
      </c>
      <c r="AC79" s="6">
        <v>21.39</v>
      </c>
      <c r="AD79" s="6">
        <v>29.06</v>
      </c>
      <c r="AE79" s="6">
        <v>20.53</v>
      </c>
      <c r="AF79" s="6">
        <v>25.57</v>
      </c>
      <c r="AG79" s="6">
        <v>28.87</v>
      </c>
    </row>
    <row r="80" spans="1:33" x14ac:dyDescent="0.25">
      <c r="A80" s="6" t="s">
        <v>140</v>
      </c>
      <c r="B80" s="6">
        <v>4545</v>
      </c>
      <c r="C80" s="6">
        <v>16.829999999999998</v>
      </c>
      <c r="D80" s="6">
        <v>21.21</v>
      </c>
      <c r="E80" s="6">
        <v>25.14</v>
      </c>
      <c r="F80" s="6">
        <v>16.96</v>
      </c>
      <c r="G80" s="6">
        <v>20.78</v>
      </c>
      <c r="H80" s="6">
        <v>19.260000000000002</v>
      </c>
      <c r="I80" s="6">
        <v>18.98</v>
      </c>
      <c r="J80" s="6">
        <v>23.74</v>
      </c>
      <c r="K80" s="6">
        <v>15.83</v>
      </c>
      <c r="L80" s="6">
        <v>22.06</v>
      </c>
      <c r="M80" s="6">
        <v>22.83</v>
      </c>
      <c r="O80" s="6">
        <v>16.14</v>
      </c>
      <c r="P80" s="6">
        <v>22.36</v>
      </c>
      <c r="U80" s="6" t="s">
        <v>140</v>
      </c>
      <c r="V80" s="6">
        <v>4545</v>
      </c>
      <c r="W80" s="6">
        <v>16.829999999999998</v>
      </c>
      <c r="X80" s="6">
        <v>21.21</v>
      </c>
      <c r="Y80" s="6">
        <v>25.14</v>
      </c>
      <c r="Z80" s="6">
        <v>16.96</v>
      </c>
      <c r="AA80" s="6">
        <v>20.78</v>
      </c>
      <c r="AB80" s="6">
        <v>19.260000000000002</v>
      </c>
      <c r="AC80" s="6">
        <v>18.98</v>
      </c>
      <c r="AD80" s="6">
        <v>23.74</v>
      </c>
      <c r="AE80" s="6">
        <v>15.83</v>
      </c>
      <c r="AF80" s="6">
        <v>22.06</v>
      </c>
      <c r="AG80" s="6">
        <v>22.83</v>
      </c>
    </row>
    <row r="81" spans="1:33" x14ac:dyDescent="0.25">
      <c r="A81" s="13" t="s">
        <v>141</v>
      </c>
      <c r="B81" s="13">
        <v>4570</v>
      </c>
      <c r="C81" s="13">
        <v>25.06</v>
      </c>
      <c r="D81" s="13" t="s">
        <v>14</v>
      </c>
      <c r="E81" s="13">
        <v>39.369999999999997</v>
      </c>
      <c r="F81" s="13">
        <v>19.829999999999998</v>
      </c>
      <c r="G81" s="13">
        <v>32.06</v>
      </c>
      <c r="H81" s="13">
        <v>27.31</v>
      </c>
      <c r="I81" s="13">
        <v>23.81</v>
      </c>
      <c r="J81" s="13" t="s">
        <v>14</v>
      </c>
      <c r="K81" s="13">
        <v>22.06</v>
      </c>
      <c r="L81" s="13">
        <v>30.27</v>
      </c>
      <c r="M81" s="13">
        <v>33.119999999999997</v>
      </c>
      <c r="O81" s="13">
        <v>22.28</v>
      </c>
      <c r="P81" s="13">
        <v>30.04</v>
      </c>
      <c r="U81" s="13" t="s">
        <v>141</v>
      </c>
      <c r="V81" s="13">
        <v>4570</v>
      </c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</row>
    <row r="82" spans="1:33" x14ac:dyDescent="0.25">
      <c r="A82" s="6" t="s">
        <v>142</v>
      </c>
      <c r="B82" s="6">
        <v>4584</v>
      </c>
      <c r="C82" s="6">
        <v>18.510000000000002</v>
      </c>
      <c r="D82" s="6">
        <v>22.73</v>
      </c>
      <c r="E82" s="6">
        <v>25.44</v>
      </c>
      <c r="F82" s="6">
        <v>17.82</v>
      </c>
      <c r="G82" s="6">
        <v>23.4</v>
      </c>
      <c r="H82" s="6">
        <v>21.38</v>
      </c>
      <c r="I82" s="6">
        <v>20.04</v>
      </c>
      <c r="J82" s="6">
        <v>26.93</v>
      </c>
      <c r="K82" s="6">
        <v>17.7</v>
      </c>
      <c r="L82" s="6">
        <v>25.44</v>
      </c>
      <c r="M82" s="6">
        <v>25.99</v>
      </c>
      <c r="O82" s="6">
        <v>17.73</v>
      </c>
      <c r="P82" s="6">
        <v>25.25</v>
      </c>
      <c r="U82" s="6" t="s">
        <v>142</v>
      </c>
      <c r="V82" s="6">
        <v>4584</v>
      </c>
      <c r="W82" s="6">
        <v>18.510000000000002</v>
      </c>
      <c r="X82" s="6">
        <v>22.73</v>
      </c>
      <c r="Y82" s="6">
        <v>25.44</v>
      </c>
      <c r="Z82" s="6">
        <v>17.82</v>
      </c>
      <c r="AA82" s="6">
        <v>23.4</v>
      </c>
      <c r="AB82" s="6">
        <v>21.38</v>
      </c>
      <c r="AC82" s="6">
        <v>20.04</v>
      </c>
      <c r="AD82" s="6">
        <v>26.93</v>
      </c>
      <c r="AE82" s="6">
        <v>17.7</v>
      </c>
      <c r="AF82" s="6">
        <v>25.44</v>
      </c>
      <c r="AG82" s="6">
        <v>25.99</v>
      </c>
    </row>
    <row r="83" spans="1:33" x14ac:dyDescent="0.25">
      <c r="A83" s="6" t="s">
        <v>143</v>
      </c>
      <c r="B83" s="6">
        <v>4637</v>
      </c>
      <c r="C83" s="6">
        <v>17</v>
      </c>
      <c r="D83" s="6">
        <v>20.65</v>
      </c>
      <c r="E83" s="6">
        <v>24.53</v>
      </c>
      <c r="F83" s="6">
        <v>17.440000000000001</v>
      </c>
      <c r="G83" s="6">
        <v>21.4</v>
      </c>
      <c r="H83" s="6">
        <v>20.49</v>
      </c>
      <c r="I83" s="6">
        <v>18.37</v>
      </c>
      <c r="J83" s="6">
        <v>23.24</v>
      </c>
      <c r="K83" s="6">
        <v>15.93</v>
      </c>
      <c r="L83" s="6">
        <v>21.91</v>
      </c>
      <c r="M83" s="6">
        <v>22.64</v>
      </c>
      <c r="O83" s="6">
        <v>16.010000000000002</v>
      </c>
      <c r="P83" s="6">
        <v>21.6</v>
      </c>
      <c r="U83" s="6" t="s">
        <v>143</v>
      </c>
      <c r="V83" s="6">
        <v>4637</v>
      </c>
      <c r="W83" s="6">
        <v>17</v>
      </c>
      <c r="X83" s="6">
        <v>20.65</v>
      </c>
      <c r="Y83" s="6">
        <v>24.53</v>
      </c>
      <c r="Z83" s="6">
        <v>17.440000000000001</v>
      </c>
      <c r="AA83" s="6">
        <v>21.4</v>
      </c>
      <c r="AB83" s="6">
        <v>20.49</v>
      </c>
      <c r="AC83" s="6">
        <v>18.37</v>
      </c>
      <c r="AD83" s="6">
        <v>23.24</v>
      </c>
      <c r="AE83" s="6">
        <v>15.93</v>
      </c>
      <c r="AF83" s="6">
        <v>21.91</v>
      </c>
      <c r="AG83" s="6">
        <v>22.64</v>
      </c>
    </row>
    <row r="84" spans="1:33" x14ac:dyDescent="0.25">
      <c r="A84" s="6" t="s">
        <v>144</v>
      </c>
      <c r="B84" s="6">
        <v>4742</v>
      </c>
      <c r="C84" s="6">
        <v>18.57</v>
      </c>
      <c r="D84" s="6">
        <v>22.52</v>
      </c>
      <c r="E84" s="6">
        <v>26.53</v>
      </c>
      <c r="F84" s="6">
        <v>18.63</v>
      </c>
      <c r="G84" s="6">
        <v>21.77</v>
      </c>
      <c r="H84" s="6">
        <v>20.86</v>
      </c>
      <c r="I84" s="6">
        <v>19.18</v>
      </c>
      <c r="J84" s="6">
        <v>25.17</v>
      </c>
      <c r="K84" s="6">
        <v>18.14</v>
      </c>
      <c r="L84" s="6">
        <v>23.1</v>
      </c>
      <c r="M84" s="6">
        <v>26.24</v>
      </c>
      <c r="O84" s="6">
        <v>18.670000000000002</v>
      </c>
      <c r="P84" s="6">
        <v>23.01</v>
      </c>
      <c r="U84" s="6" t="s">
        <v>144</v>
      </c>
      <c r="V84" s="6">
        <v>4742</v>
      </c>
      <c r="W84" s="6">
        <v>18.57</v>
      </c>
      <c r="X84" s="6">
        <v>22.52</v>
      </c>
      <c r="Y84" s="6">
        <v>26.53</v>
      </c>
      <c r="Z84" s="6">
        <v>18.63</v>
      </c>
      <c r="AA84" s="6">
        <v>21.77</v>
      </c>
      <c r="AB84" s="6">
        <v>20.86</v>
      </c>
      <c r="AC84" s="6">
        <v>19.18</v>
      </c>
      <c r="AD84" s="6">
        <v>25.17</v>
      </c>
      <c r="AE84" s="6">
        <v>18.14</v>
      </c>
      <c r="AF84" s="6">
        <v>23.1</v>
      </c>
      <c r="AG84" s="6">
        <v>26.24</v>
      </c>
    </row>
    <row r="85" spans="1:33" x14ac:dyDescent="0.25">
      <c r="A85" s="7" t="s">
        <v>145</v>
      </c>
      <c r="B85" s="7">
        <v>4287</v>
      </c>
      <c r="C85" s="7"/>
      <c r="D85" s="7"/>
      <c r="E85" s="7"/>
      <c r="F85" s="7"/>
      <c r="G85" s="7"/>
      <c r="H85" s="7"/>
      <c r="I85" s="7"/>
      <c r="J85" s="7"/>
      <c r="K85" s="7"/>
      <c r="L85" s="7"/>
      <c r="M85" s="38"/>
      <c r="O85" s="7"/>
      <c r="P85" s="7"/>
      <c r="Q85" t="s">
        <v>163</v>
      </c>
      <c r="R85" t="s">
        <v>161</v>
      </c>
      <c r="U85" s="7" t="s">
        <v>145</v>
      </c>
      <c r="V85" s="7">
        <v>4287</v>
      </c>
      <c r="W85" s="7"/>
      <c r="X85" s="7"/>
      <c r="Y85" s="7"/>
      <c r="Z85" s="7"/>
      <c r="AA85" s="7"/>
      <c r="AB85" s="7"/>
      <c r="AC85" s="7"/>
      <c r="AD85" s="7"/>
      <c r="AE85" s="7"/>
      <c r="AF85" s="7"/>
    </row>
    <row r="86" spans="1:33" x14ac:dyDescent="0.25">
      <c r="A86" s="7" t="s">
        <v>146</v>
      </c>
      <c r="B86" s="7">
        <v>4400</v>
      </c>
      <c r="C86" s="7"/>
      <c r="D86" s="7"/>
      <c r="E86" s="7"/>
      <c r="F86" s="7"/>
      <c r="G86" s="7"/>
      <c r="H86" s="7"/>
      <c r="I86" s="7"/>
      <c r="J86" s="7"/>
      <c r="K86" s="7"/>
      <c r="L86" s="7"/>
      <c r="M86" s="38"/>
      <c r="O86" s="7"/>
      <c r="P86" s="7"/>
      <c r="U86" s="7" t="s">
        <v>146</v>
      </c>
      <c r="V86" s="7">
        <v>4400</v>
      </c>
      <c r="W86" s="7"/>
      <c r="X86" s="7"/>
      <c r="Y86" s="7"/>
      <c r="Z86" s="7"/>
      <c r="AA86" s="7"/>
      <c r="AB86" s="7"/>
      <c r="AC86" s="7"/>
      <c r="AD86" s="7"/>
      <c r="AE86" s="7"/>
      <c r="AF86" s="7"/>
    </row>
    <row r="87" spans="1:33" x14ac:dyDescent="0.25">
      <c r="A87" s="7" t="s">
        <v>147</v>
      </c>
      <c r="B87" s="7">
        <v>4481</v>
      </c>
      <c r="C87" s="7"/>
      <c r="D87" s="7"/>
      <c r="E87" s="7"/>
      <c r="F87" s="7"/>
      <c r="G87" s="7"/>
      <c r="H87" s="7"/>
      <c r="I87" s="7"/>
      <c r="J87" s="7"/>
      <c r="K87" s="7"/>
      <c r="L87" s="7"/>
      <c r="M87" s="38"/>
      <c r="O87" s="7"/>
      <c r="P87" s="7"/>
      <c r="U87" s="7" t="s">
        <v>147</v>
      </c>
      <c r="V87" s="7">
        <v>4481</v>
      </c>
      <c r="W87" s="7"/>
      <c r="X87" s="7"/>
      <c r="Y87" s="7"/>
      <c r="Z87" s="7"/>
      <c r="AA87" s="7"/>
      <c r="AB87" s="7"/>
      <c r="AC87" s="7"/>
      <c r="AD87" s="7"/>
      <c r="AE87" s="7"/>
      <c r="AF87" s="7"/>
    </row>
    <row r="88" spans="1:33" x14ac:dyDescent="0.25">
      <c r="A88" s="7" t="s">
        <v>148</v>
      </c>
      <c r="B88" s="7">
        <v>4572</v>
      </c>
      <c r="C88" s="7"/>
      <c r="D88" s="7"/>
      <c r="E88" s="7"/>
      <c r="F88" s="7"/>
      <c r="G88" s="7"/>
      <c r="H88" s="7"/>
      <c r="I88" s="7"/>
      <c r="J88" s="7"/>
      <c r="K88" s="7"/>
      <c r="L88" s="7"/>
      <c r="M88" s="38"/>
      <c r="O88" s="7"/>
      <c r="P88" s="7"/>
      <c r="U88" s="7" t="s">
        <v>148</v>
      </c>
      <c r="V88" s="7">
        <v>4572</v>
      </c>
      <c r="W88" s="7"/>
      <c r="X88" s="7"/>
      <c r="Y88" s="7"/>
      <c r="Z88" s="7"/>
      <c r="AA88" s="7"/>
      <c r="AB88" s="7"/>
      <c r="AC88" s="7"/>
      <c r="AD88" s="7"/>
      <c r="AE88" s="7"/>
      <c r="AF88" s="7"/>
    </row>
    <row r="89" spans="1:33" x14ac:dyDescent="0.25">
      <c r="A89" s="15" t="s">
        <v>149</v>
      </c>
      <c r="B89" s="15">
        <v>4806</v>
      </c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39"/>
      <c r="O89" s="15"/>
      <c r="P89" s="15"/>
      <c r="U89" s="15" t="s">
        <v>149</v>
      </c>
      <c r="V89" s="15">
        <v>4806</v>
      </c>
      <c r="W89" s="15"/>
      <c r="X89" s="15"/>
      <c r="Y89" s="15"/>
      <c r="Z89" s="15"/>
      <c r="AA89" s="15"/>
      <c r="AB89" s="15"/>
      <c r="AC89" s="15"/>
      <c r="AD89" s="15"/>
      <c r="AE89" s="15"/>
      <c r="AF89" s="15"/>
    </row>
    <row r="90" spans="1:33" x14ac:dyDescent="0.25">
      <c r="A90" s="7" t="s">
        <v>150</v>
      </c>
      <c r="B90" s="7">
        <v>4728</v>
      </c>
      <c r="C90" s="7"/>
      <c r="D90" s="7"/>
      <c r="E90" s="7"/>
      <c r="F90" s="7"/>
      <c r="G90" s="7"/>
      <c r="H90" s="7"/>
      <c r="I90" s="7"/>
      <c r="J90" s="7"/>
      <c r="K90" s="7"/>
      <c r="L90" s="7"/>
      <c r="M90" s="38"/>
      <c r="O90" s="7"/>
      <c r="P90" s="7"/>
      <c r="U90" s="7" t="s">
        <v>150</v>
      </c>
      <c r="V90" s="7">
        <v>4728</v>
      </c>
      <c r="W90" s="7"/>
      <c r="X90" s="7"/>
      <c r="Y90" s="7"/>
      <c r="Z90" s="7"/>
      <c r="AA90" s="7"/>
      <c r="AB90" s="7"/>
      <c r="AC90" s="7"/>
      <c r="AD90" s="7"/>
      <c r="AE90" s="7"/>
      <c r="AF90" s="7"/>
    </row>
    <row r="91" spans="1:33" x14ac:dyDescent="0.25">
      <c r="A91" s="7" t="s">
        <v>151</v>
      </c>
      <c r="B91" s="7">
        <v>4738</v>
      </c>
      <c r="C91" s="7"/>
      <c r="D91" s="7"/>
      <c r="E91" s="7"/>
      <c r="F91" s="7"/>
      <c r="G91" s="7"/>
      <c r="H91" s="7"/>
      <c r="I91" s="7"/>
      <c r="J91" s="7"/>
      <c r="K91" s="7"/>
      <c r="L91" s="7"/>
      <c r="M91" s="38"/>
      <c r="O91" s="7"/>
      <c r="P91" s="7"/>
      <c r="U91" s="7" t="s">
        <v>151</v>
      </c>
      <c r="V91" s="7">
        <v>4738</v>
      </c>
      <c r="W91" s="7"/>
      <c r="X91" s="7"/>
      <c r="Y91" s="7"/>
      <c r="Z91" s="7"/>
      <c r="AA91" s="7"/>
      <c r="AB91" s="7"/>
      <c r="AC91" s="7"/>
      <c r="AD91" s="7"/>
      <c r="AE91" s="7"/>
      <c r="AF91" s="7"/>
    </row>
    <row r="92" spans="1:33" x14ac:dyDescent="0.25">
      <c r="A92" s="8" t="s">
        <v>152</v>
      </c>
      <c r="B92" s="8">
        <v>4778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40"/>
      <c r="O92" s="8"/>
      <c r="P92" s="8"/>
      <c r="Q92" t="s">
        <v>168</v>
      </c>
      <c r="R92" t="s">
        <v>161</v>
      </c>
      <c r="U92" s="8" t="s">
        <v>152</v>
      </c>
      <c r="V92" s="8">
        <v>4778</v>
      </c>
      <c r="W92" s="8"/>
      <c r="X92" s="8"/>
      <c r="Y92" s="8"/>
      <c r="Z92" s="8"/>
      <c r="AA92" s="8"/>
      <c r="AB92" s="8"/>
      <c r="AC92" s="8"/>
      <c r="AD92" s="8"/>
      <c r="AE92" s="8"/>
      <c r="AF92" s="8"/>
    </row>
    <row r="93" spans="1:33" x14ac:dyDescent="0.25">
      <c r="A93" s="8" t="s">
        <v>153</v>
      </c>
      <c r="B93" s="8">
        <v>4811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40"/>
      <c r="O93" s="8"/>
      <c r="P93" s="8"/>
      <c r="U93" s="8" t="s">
        <v>153</v>
      </c>
      <c r="V93" s="8">
        <v>4811</v>
      </c>
      <c r="W93" s="8"/>
      <c r="X93" s="8"/>
      <c r="Y93" s="8"/>
      <c r="Z93" s="8"/>
      <c r="AA93" s="8"/>
      <c r="AB93" s="8"/>
      <c r="AC93" s="8"/>
      <c r="AD93" s="8"/>
      <c r="AE93" s="8"/>
      <c r="AF93" s="8"/>
    </row>
    <row r="94" spans="1:33" x14ac:dyDescent="0.25">
      <c r="A94" s="8" t="s">
        <v>154</v>
      </c>
      <c r="B94" s="8">
        <v>4744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40"/>
      <c r="O94" s="8"/>
      <c r="P94" s="8"/>
      <c r="U94" s="8" t="s">
        <v>154</v>
      </c>
      <c r="V94" s="8">
        <v>4744</v>
      </c>
      <c r="W94" s="8"/>
      <c r="X94" s="8"/>
      <c r="Y94" s="8"/>
      <c r="Z94" s="8"/>
      <c r="AA94" s="8"/>
      <c r="AB94" s="8"/>
      <c r="AC94" s="8"/>
      <c r="AD94" s="8"/>
      <c r="AE94" s="8"/>
      <c r="AF94" s="8"/>
    </row>
    <row r="95" spans="1:33" x14ac:dyDescent="0.25">
      <c r="A95" s="8" t="s">
        <v>155</v>
      </c>
      <c r="B95" s="8">
        <v>4515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40"/>
      <c r="O95" s="8"/>
      <c r="P95" s="8"/>
      <c r="U95" s="8" t="s">
        <v>155</v>
      </c>
      <c r="V95" s="8">
        <v>4515</v>
      </c>
      <c r="W95" s="8"/>
      <c r="X95" s="8"/>
      <c r="Y95" s="8"/>
      <c r="Z95" s="8"/>
      <c r="AA95" s="8"/>
      <c r="AB95" s="8"/>
      <c r="AC95" s="8"/>
      <c r="AD95" s="8"/>
      <c r="AE95" s="8"/>
      <c r="AF95" s="8"/>
    </row>
    <row r="96" spans="1:33" x14ac:dyDescent="0.25">
      <c r="A96" s="2" t="s">
        <v>156</v>
      </c>
      <c r="B96" s="2" t="s">
        <v>13</v>
      </c>
      <c r="C96" s="2" t="s">
        <v>14</v>
      </c>
      <c r="D96" s="2" t="s">
        <v>14</v>
      </c>
      <c r="E96" s="2" t="s">
        <v>158</v>
      </c>
      <c r="F96" s="2" t="s">
        <v>14</v>
      </c>
      <c r="G96" s="2">
        <v>36</v>
      </c>
      <c r="H96" s="2">
        <v>37.36</v>
      </c>
      <c r="I96" s="2" t="s">
        <v>14</v>
      </c>
      <c r="J96" s="2" t="s">
        <v>14</v>
      </c>
      <c r="K96" s="2" t="s">
        <v>14</v>
      </c>
      <c r="L96" s="2" t="s">
        <v>14</v>
      </c>
      <c r="M96" s="29"/>
      <c r="O96" s="2" t="s">
        <v>14</v>
      </c>
      <c r="P96" s="2" t="s">
        <v>14</v>
      </c>
      <c r="U96" s="2" t="s">
        <v>156</v>
      </c>
      <c r="V96" s="2" t="s">
        <v>13</v>
      </c>
      <c r="W96" s="2" t="s">
        <v>14</v>
      </c>
      <c r="X96" s="2" t="s">
        <v>14</v>
      </c>
      <c r="Y96" s="2" t="s">
        <v>158</v>
      </c>
      <c r="Z96" s="2" t="s">
        <v>14</v>
      </c>
      <c r="AA96" s="2">
        <v>36</v>
      </c>
      <c r="AB96" s="2">
        <v>37.36</v>
      </c>
      <c r="AC96" s="2" t="s">
        <v>14</v>
      </c>
      <c r="AD96" s="2" t="s">
        <v>14</v>
      </c>
      <c r="AE96" s="2" t="s">
        <v>14</v>
      </c>
      <c r="AF96" s="2" t="s">
        <v>14</v>
      </c>
    </row>
    <row r="97" spans="1:33" x14ac:dyDescent="0.25">
      <c r="A97" s="2" t="s">
        <v>157</v>
      </c>
      <c r="B97" s="2" t="s">
        <v>16</v>
      </c>
      <c r="C97" s="2" t="s">
        <v>14</v>
      </c>
      <c r="D97" s="2" t="s">
        <v>14</v>
      </c>
      <c r="E97" s="2" t="s">
        <v>158</v>
      </c>
      <c r="F97" s="2" t="s">
        <v>14</v>
      </c>
      <c r="G97" s="2">
        <v>36.36</v>
      </c>
      <c r="H97" s="2">
        <v>36.880000000000003</v>
      </c>
      <c r="I97" s="2" t="s">
        <v>14</v>
      </c>
      <c r="J97" s="2" t="s">
        <v>14</v>
      </c>
      <c r="K97" s="2" t="s">
        <v>14</v>
      </c>
      <c r="L97" s="2" t="s">
        <v>14</v>
      </c>
      <c r="M97" s="29"/>
      <c r="O97" s="2" t="s">
        <v>14</v>
      </c>
      <c r="P97" s="2" t="s">
        <v>14</v>
      </c>
      <c r="U97" s="2" t="s">
        <v>157</v>
      </c>
      <c r="V97" s="2" t="s">
        <v>16</v>
      </c>
      <c r="W97" s="2" t="s">
        <v>14</v>
      </c>
      <c r="X97" s="2" t="s">
        <v>14</v>
      </c>
      <c r="Y97" s="2" t="s">
        <v>158</v>
      </c>
      <c r="Z97" s="2" t="s">
        <v>14</v>
      </c>
      <c r="AA97" s="2">
        <v>36.36</v>
      </c>
      <c r="AB97" s="2">
        <v>36.880000000000003</v>
      </c>
      <c r="AC97" s="2" t="s">
        <v>14</v>
      </c>
      <c r="AD97" s="2" t="s">
        <v>14</v>
      </c>
      <c r="AE97" s="2" t="s">
        <v>14</v>
      </c>
      <c r="AF97" s="2" t="s">
        <v>14</v>
      </c>
    </row>
    <row r="99" spans="1:33" x14ac:dyDescent="0.25">
      <c r="C99" s="1" t="s">
        <v>2</v>
      </c>
      <c r="D99" s="1" t="s">
        <v>3</v>
      </c>
      <c r="E99" s="1" t="s">
        <v>4</v>
      </c>
      <c r="F99" s="1" t="s">
        <v>5</v>
      </c>
      <c r="G99" s="1" t="s">
        <v>6</v>
      </c>
      <c r="H99" s="1" t="s">
        <v>7</v>
      </c>
      <c r="I99" s="1" t="s">
        <v>8</v>
      </c>
      <c r="J99" s="1" t="s">
        <v>9</v>
      </c>
      <c r="K99" s="18" t="s">
        <v>10</v>
      </c>
      <c r="L99" s="18" t="s">
        <v>11</v>
      </c>
      <c r="M99" s="30" t="s">
        <v>350</v>
      </c>
      <c r="W99" s="1" t="s">
        <v>2</v>
      </c>
      <c r="X99" s="1" t="s">
        <v>3</v>
      </c>
      <c r="Y99" s="1" t="s">
        <v>4</v>
      </c>
      <c r="Z99" s="1" t="s">
        <v>5</v>
      </c>
      <c r="AA99" s="1" t="s">
        <v>6</v>
      </c>
      <c r="AB99" s="1" t="s">
        <v>7</v>
      </c>
      <c r="AC99" s="1" t="s">
        <v>8</v>
      </c>
      <c r="AD99" s="1" t="s">
        <v>9</v>
      </c>
      <c r="AE99" s="18" t="s">
        <v>10</v>
      </c>
      <c r="AF99" s="18" t="s">
        <v>11</v>
      </c>
      <c r="AG99" s="41" t="s">
        <v>350</v>
      </c>
    </row>
    <row r="100" spans="1:33" x14ac:dyDescent="0.25">
      <c r="B100" s="1" t="s">
        <v>338</v>
      </c>
      <c r="C100" s="19">
        <f t="shared" ref="C100:L100" si="0">GEOMEAN(C4:C95)</f>
        <v>19.524085980963225</v>
      </c>
      <c r="D100" s="19">
        <f t="shared" si="0"/>
        <v>24.085069930942041</v>
      </c>
      <c r="E100" s="19">
        <f t="shared" si="0"/>
        <v>26.665964594161981</v>
      </c>
      <c r="F100" s="19">
        <f t="shared" si="0"/>
        <v>18.981562797927467</v>
      </c>
      <c r="G100" s="19">
        <f t="shared" si="0"/>
        <v>23.406815082699321</v>
      </c>
      <c r="H100" s="19">
        <f t="shared" si="0"/>
        <v>21.0802496045388</v>
      </c>
      <c r="I100" s="19">
        <f t="shared" si="0"/>
        <v>20.197964549036421</v>
      </c>
      <c r="J100" s="19">
        <f t="shared" si="0"/>
        <v>26.510867285636028</v>
      </c>
      <c r="K100" s="19">
        <f t="shared" si="0"/>
        <v>18.11834581991463</v>
      </c>
      <c r="L100" s="19">
        <f t="shared" si="0"/>
        <v>24.752676304910629</v>
      </c>
      <c r="M100" s="19">
        <f t="shared" ref="M100" si="1">GEOMEAN(M4:M95)</f>
        <v>27.012789160134737</v>
      </c>
      <c r="V100" s="1" t="s">
        <v>338</v>
      </c>
      <c r="W100" s="19">
        <f t="shared" ref="W100:AF100" si="2">GEOMEAN(W4:W95)</f>
        <v>19.060818891033261</v>
      </c>
      <c r="X100" s="19">
        <f t="shared" si="2"/>
        <v>23.765724363409749</v>
      </c>
      <c r="Y100" s="19">
        <f t="shared" si="2"/>
        <v>25.930823001138577</v>
      </c>
      <c r="Z100" s="19">
        <f t="shared" si="2"/>
        <v>18.766653106340275</v>
      </c>
      <c r="AA100" s="19">
        <f t="shared" si="2"/>
        <v>22.698177102124031</v>
      </c>
      <c r="AB100" s="19">
        <f t="shared" si="2"/>
        <v>20.651759317064897</v>
      </c>
      <c r="AC100" s="19">
        <f t="shared" si="2"/>
        <v>19.830032442465047</v>
      </c>
      <c r="AD100" s="19">
        <f t="shared" si="2"/>
        <v>26.299780300097243</v>
      </c>
      <c r="AE100" s="19">
        <f t="shared" si="2"/>
        <v>17.705476497178797</v>
      </c>
      <c r="AF100" s="19">
        <f t="shared" si="2"/>
        <v>24.201585026934076</v>
      </c>
      <c r="AG100" s="19">
        <f t="shared" ref="AG100" si="3">GEOMEAN(AG4:AG95)</f>
        <v>26.541835370456841</v>
      </c>
    </row>
    <row r="101" spans="1:33" x14ac:dyDescent="0.25">
      <c r="B101" s="1" t="s">
        <v>339</v>
      </c>
      <c r="C101" s="19">
        <f t="shared" ref="C101:L101" si="4">AVERAGE(C4:C95)</f>
        <v>19.635789473684209</v>
      </c>
      <c r="D101" s="19">
        <f t="shared" si="4"/>
        <v>24.207777777777775</v>
      </c>
      <c r="E101" s="19">
        <f t="shared" si="4"/>
        <v>26.820526315789476</v>
      </c>
      <c r="F101" s="19">
        <f t="shared" si="4"/>
        <v>19.035263157894736</v>
      </c>
      <c r="G101" s="19">
        <f t="shared" si="4"/>
        <v>23.55</v>
      </c>
      <c r="H101" s="19">
        <f t="shared" si="4"/>
        <v>21.148947368421052</v>
      </c>
      <c r="I101" s="19">
        <f t="shared" si="4"/>
        <v>20.252631578947373</v>
      </c>
      <c r="J101" s="19">
        <f t="shared" si="4"/>
        <v>26.621111111111116</v>
      </c>
      <c r="K101" s="19">
        <f t="shared" si="4"/>
        <v>18.202105263157897</v>
      </c>
      <c r="L101" s="19">
        <f t="shared" si="4"/>
        <v>24.854736842105261</v>
      </c>
      <c r="M101" s="19">
        <f t="shared" ref="M101" si="5">AVERAGE(M4:M95)</f>
        <v>27.137894736842107</v>
      </c>
      <c r="V101" s="1" t="s">
        <v>339</v>
      </c>
      <c r="W101" s="19">
        <f t="shared" ref="W101:AF101" si="6">AVERAGE(W4:W95)</f>
        <v>19.125882352941176</v>
      </c>
      <c r="X101" s="19">
        <f t="shared" si="6"/>
        <v>23.854117647058821</v>
      </c>
      <c r="Y101" s="19">
        <f t="shared" si="6"/>
        <v>25.951176470588234</v>
      </c>
      <c r="Z101" s="19">
        <f t="shared" si="6"/>
        <v>18.811176470588236</v>
      </c>
      <c r="AA101" s="19">
        <f t="shared" si="6"/>
        <v>22.739411764705878</v>
      </c>
      <c r="AB101" s="19">
        <f t="shared" si="6"/>
        <v>20.673529411764708</v>
      </c>
      <c r="AC101" s="19">
        <f t="shared" si="6"/>
        <v>19.857058823529414</v>
      </c>
      <c r="AD101" s="19">
        <f t="shared" si="6"/>
        <v>26.400588235294119</v>
      </c>
      <c r="AE101" s="19">
        <f t="shared" si="6"/>
        <v>17.750588235294117</v>
      </c>
      <c r="AF101" s="19">
        <f t="shared" si="6"/>
        <v>24.252352941176472</v>
      </c>
      <c r="AG101" s="19">
        <f t="shared" ref="AG101" si="7">AVERAGE(AG4:AG95)</f>
        <v>26.634705882352939</v>
      </c>
    </row>
    <row r="102" spans="1:33" x14ac:dyDescent="0.25">
      <c r="B102" s="1" t="s">
        <v>340</v>
      </c>
      <c r="C102" s="19">
        <f t="shared" ref="C102:L102" si="8">MIN(C4:C95)</f>
        <v>16.829999999999998</v>
      </c>
      <c r="D102" s="19">
        <f t="shared" si="8"/>
        <v>20.65</v>
      </c>
      <c r="E102" s="19">
        <f t="shared" si="8"/>
        <v>24.47</v>
      </c>
      <c r="F102" s="19">
        <f t="shared" si="8"/>
        <v>16.96</v>
      </c>
      <c r="G102" s="19">
        <f t="shared" si="8"/>
        <v>20.78</v>
      </c>
      <c r="H102" s="19">
        <f t="shared" si="8"/>
        <v>19.2</v>
      </c>
      <c r="I102" s="19">
        <f t="shared" si="8"/>
        <v>18.37</v>
      </c>
      <c r="J102" s="19">
        <f t="shared" si="8"/>
        <v>23.24</v>
      </c>
      <c r="K102" s="19">
        <f t="shared" si="8"/>
        <v>15.83</v>
      </c>
      <c r="L102" s="19">
        <f t="shared" si="8"/>
        <v>21.91</v>
      </c>
      <c r="M102" s="19">
        <f t="shared" ref="M102" si="9">MIN(M4:M95)</f>
        <v>22.64</v>
      </c>
      <c r="V102" s="1" t="s">
        <v>340</v>
      </c>
      <c r="W102" s="19">
        <f t="shared" ref="W102:AF102" si="10">MIN(W4:W95)</f>
        <v>16.829999999999998</v>
      </c>
      <c r="X102" s="19">
        <f t="shared" si="10"/>
        <v>20.65</v>
      </c>
      <c r="Y102" s="19">
        <f t="shared" si="10"/>
        <v>24.47</v>
      </c>
      <c r="Z102" s="19">
        <f t="shared" si="10"/>
        <v>16.96</v>
      </c>
      <c r="AA102" s="19">
        <f t="shared" si="10"/>
        <v>20.78</v>
      </c>
      <c r="AB102" s="19">
        <f t="shared" si="10"/>
        <v>19.2</v>
      </c>
      <c r="AC102" s="19">
        <f t="shared" si="10"/>
        <v>18.37</v>
      </c>
      <c r="AD102" s="19">
        <f t="shared" si="10"/>
        <v>23.24</v>
      </c>
      <c r="AE102" s="19">
        <f t="shared" si="10"/>
        <v>15.83</v>
      </c>
      <c r="AF102" s="19">
        <f t="shared" si="10"/>
        <v>21.91</v>
      </c>
      <c r="AG102" s="19">
        <f t="shared" ref="AG102" si="11">MIN(AG4:AG95)</f>
        <v>22.64</v>
      </c>
    </row>
    <row r="103" spans="1:33" x14ac:dyDescent="0.25">
      <c r="B103" s="1" t="s">
        <v>341</v>
      </c>
      <c r="C103" s="19">
        <f t="shared" ref="C103:L103" si="12">MAX(C4:C95)</f>
        <v>25.06</v>
      </c>
      <c r="D103" s="19">
        <f t="shared" si="12"/>
        <v>30.22</v>
      </c>
      <c r="E103" s="19">
        <f t="shared" si="12"/>
        <v>39.369999999999997</v>
      </c>
      <c r="F103" s="19">
        <f t="shared" si="12"/>
        <v>22.05</v>
      </c>
      <c r="G103" s="19">
        <f t="shared" si="12"/>
        <v>32.06</v>
      </c>
      <c r="H103" s="19">
        <f t="shared" si="12"/>
        <v>27.31</v>
      </c>
      <c r="I103" s="19">
        <f t="shared" si="12"/>
        <v>23.81</v>
      </c>
      <c r="J103" s="19">
        <f t="shared" si="12"/>
        <v>33.409999999999997</v>
      </c>
      <c r="K103" s="19">
        <f t="shared" si="12"/>
        <v>22.06</v>
      </c>
      <c r="L103" s="19">
        <f t="shared" si="12"/>
        <v>30.27</v>
      </c>
      <c r="M103" s="19">
        <f t="shared" ref="M103" si="13">MAX(M4:M95)</f>
        <v>33.119999999999997</v>
      </c>
      <c r="V103" s="1" t="s">
        <v>341</v>
      </c>
      <c r="W103" s="19">
        <f t="shared" ref="W103:AF103" si="14">MAX(W4:W95)</f>
        <v>23.33</v>
      </c>
      <c r="X103" s="19">
        <f t="shared" si="14"/>
        <v>28.07</v>
      </c>
      <c r="Y103" s="19">
        <f t="shared" si="14"/>
        <v>27.93</v>
      </c>
      <c r="Z103" s="19">
        <f t="shared" si="14"/>
        <v>21.59</v>
      </c>
      <c r="AA103" s="19">
        <f t="shared" si="14"/>
        <v>25.63</v>
      </c>
      <c r="AB103" s="19">
        <f t="shared" si="14"/>
        <v>22.47</v>
      </c>
      <c r="AC103" s="19">
        <f t="shared" si="14"/>
        <v>22.06</v>
      </c>
      <c r="AD103" s="19">
        <f t="shared" si="14"/>
        <v>33.409999999999997</v>
      </c>
      <c r="AE103" s="19">
        <f t="shared" si="14"/>
        <v>20.53</v>
      </c>
      <c r="AF103" s="19">
        <f t="shared" si="14"/>
        <v>27.72</v>
      </c>
      <c r="AG103" s="19">
        <f t="shared" ref="AG103" si="15">MAX(AG4:AG95)</f>
        <v>30.27</v>
      </c>
    </row>
    <row r="104" spans="1:33" x14ac:dyDescent="0.25">
      <c r="B104" s="1" t="s">
        <v>342</v>
      </c>
      <c r="C104" s="19">
        <f t="shared" ref="C104:L104" si="16">AVEDEV(C4:C95)</f>
        <v>1.6841551246537387</v>
      </c>
      <c r="D104" s="19">
        <f t="shared" si="16"/>
        <v>1.9650617283950611</v>
      </c>
      <c r="E104" s="19">
        <f t="shared" si="16"/>
        <v>1.7555124653739622</v>
      </c>
      <c r="F104" s="19">
        <f t="shared" si="16"/>
        <v>1.2329085872576178</v>
      </c>
      <c r="G104" s="19">
        <f t="shared" si="16"/>
        <v>1.9600000000000004</v>
      </c>
      <c r="H104" s="19">
        <f t="shared" si="16"/>
        <v>1.2008864265927979</v>
      </c>
      <c r="I104" s="19">
        <f t="shared" si="16"/>
        <v>1.1812188365650982</v>
      </c>
      <c r="J104" s="19">
        <f t="shared" si="16"/>
        <v>1.9311111111111114</v>
      </c>
      <c r="K104" s="19">
        <f t="shared" si="16"/>
        <v>1.438227146814405</v>
      </c>
      <c r="L104" s="19">
        <f t="shared" si="16"/>
        <v>1.8270360110803321</v>
      </c>
      <c r="M104" s="19">
        <f t="shared" ref="M104" si="17">AVEDEV(M4:M95)</f>
        <v>2.1438781163434903</v>
      </c>
      <c r="V104" s="1" t="s">
        <v>342</v>
      </c>
      <c r="W104" s="19">
        <f t="shared" ref="W104:AF104" si="18">AVEDEV(W4:W95)</f>
        <v>1.2403460207612451</v>
      </c>
      <c r="X104" s="19">
        <f t="shared" si="18"/>
        <v>1.674948096885813</v>
      </c>
      <c r="Y104" s="19">
        <f t="shared" si="18"/>
        <v>0.88816608996539825</v>
      </c>
      <c r="Z104" s="19">
        <f t="shared" si="18"/>
        <v>1.1143252595155713</v>
      </c>
      <c r="AA104" s="19">
        <f t="shared" si="18"/>
        <v>1.1604844290657428</v>
      </c>
      <c r="AB104" s="19">
        <f t="shared" si="18"/>
        <v>0.77155709342560552</v>
      </c>
      <c r="AC104" s="19">
        <f t="shared" si="18"/>
        <v>0.81051903114186796</v>
      </c>
      <c r="AD104" s="19">
        <f t="shared" si="18"/>
        <v>1.81121107266436</v>
      </c>
      <c r="AE104" s="19">
        <f t="shared" si="18"/>
        <v>1.0689273356401388</v>
      </c>
      <c r="AF104" s="19">
        <f t="shared" si="18"/>
        <v>1.2183391003460216</v>
      </c>
      <c r="AG104" s="19">
        <f t="shared" ref="AG104" si="19">AVEDEV(AG4:AG95)</f>
        <v>1.8020761245674746</v>
      </c>
    </row>
    <row r="105" spans="1:33" x14ac:dyDescent="0.25">
      <c r="B105" s="1" t="s">
        <v>343</v>
      </c>
      <c r="C105" s="19">
        <f>C104/C101*100</f>
        <v>8.5769667010885158</v>
      </c>
      <c r="D105" s="19">
        <f t="shared" ref="D105:L105" si="20">D104/D101*100</f>
        <v>8.1174808626958974</v>
      </c>
      <c r="E105" s="19">
        <f t="shared" si="20"/>
        <v>6.545406472282675</v>
      </c>
      <c r="F105" s="19">
        <f t="shared" si="20"/>
        <v>6.4769715923064508</v>
      </c>
      <c r="G105" s="19">
        <f t="shared" si="20"/>
        <v>8.3227176220806811</v>
      </c>
      <c r="H105" s="19">
        <f t="shared" si="20"/>
        <v>5.6782326121153623</v>
      </c>
      <c r="I105" s="19">
        <f t="shared" si="20"/>
        <v>5.8324214903162321</v>
      </c>
      <c r="J105" s="19">
        <f t="shared" si="20"/>
        <v>7.254059017488208</v>
      </c>
      <c r="K105" s="19">
        <f t="shared" si="20"/>
        <v>7.9014329717423353</v>
      </c>
      <c r="L105" s="19">
        <f t="shared" si="20"/>
        <v>7.3508563888121099</v>
      </c>
      <c r="M105" s="19">
        <f t="shared" ref="M105" si="21">M104/M101*100</f>
        <v>7.8999426342124659</v>
      </c>
      <c r="V105" s="1" t="s">
        <v>343</v>
      </c>
      <c r="W105" s="19">
        <f t="shared" ref="W105:AF105" si="22">W104/W101*100</f>
        <v>6.4851701891311953</v>
      </c>
      <c r="X105" s="19">
        <f t="shared" si="22"/>
        <v>7.0216309052719525</v>
      </c>
      <c r="Y105" s="19">
        <f t="shared" si="22"/>
        <v>3.4224501959362086</v>
      </c>
      <c r="Z105" s="19">
        <f t="shared" si="22"/>
        <v>5.9237403958112234</v>
      </c>
      <c r="AA105" s="19">
        <f t="shared" si="22"/>
        <v>5.1034056688614307</v>
      </c>
      <c r="AB105" s="19">
        <f t="shared" si="22"/>
        <v>3.7321014620103266</v>
      </c>
      <c r="AC105" s="19">
        <f t="shared" si="22"/>
        <v>4.0817677902099581</v>
      </c>
      <c r="AD105" s="19">
        <f t="shared" si="22"/>
        <v>6.860495139434085</v>
      </c>
      <c r="AE105" s="19">
        <f t="shared" si="22"/>
        <v>6.0219262678560304</v>
      </c>
      <c r="AF105" s="19">
        <f t="shared" si="22"/>
        <v>5.0235913327711961</v>
      </c>
      <c r="AG105" s="19">
        <f t="shared" ref="AG105" si="23">AG104/AG101*100</f>
        <v>6.7658945907919943</v>
      </c>
    </row>
    <row r="107" spans="1:33" x14ac:dyDescent="0.25">
      <c r="V107" s="20" t="s">
        <v>340</v>
      </c>
      <c r="W107" s="19">
        <f>_xlfn.QUARTILE.INC(W4:W95,0)</f>
        <v>16.829999999999998</v>
      </c>
      <c r="X107" s="19">
        <f t="shared" ref="X107:AF107" si="24">_xlfn.QUARTILE.INC(X4:X95,0)</f>
        <v>20.65</v>
      </c>
      <c r="Y107" s="19">
        <f t="shared" si="24"/>
        <v>24.47</v>
      </c>
      <c r="Z107" s="19">
        <f t="shared" si="24"/>
        <v>16.96</v>
      </c>
      <c r="AA107" s="19">
        <f t="shared" si="24"/>
        <v>20.78</v>
      </c>
      <c r="AB107" s="19">
        <f t="shared" si="24"/>
        <v>19.2</v>
      </c>
      <c r="AC107" s="19">
        <f t="shared" si="24"/>
        <v>18.37</v>
      </c>
      <c r="AD107" s="19">
        <f t="shared" si="24"/>
        <v>23.24</v>
      </c>
      <c r="AE107" s="19">
        <f t="shared" si="24"/>
        <v>15.83</v>
      </c>
      <c r="AF107" s="19">
        <f t="shared" si="24"/>
        <v>21.91</v>
      </c>
      <c r="AG107" s="19">
        <f t="shared" ref="AG107" si="25">_xlfn.QUARTILE.INC(AG4:AG95,0)</f>
        <v>22.64</v>
      </c>
    </row>
    <row r="108" spans="1:33" x14ac:dyDescent="0.25">
      <c r="V108" s="21">
        <v>0.25</v>
      </c>
      <c r="W108" s="19">
        <f>_xlfn.QUARTILE.INC(W4:W95,1)</f>
        <v>18.28</v>
      </c>
      <c r="X108" s="19">
        <f t="shared" ref="X108:AF108" si="26">_xlfn.QUARTILE.INC(X4:X95,1)</f>
        <v>22.24</v>
      </c>
      <c r="Y108" s="19">
        <f t="shared" si="26"/>
        <v>25.11</v>
      </c>
      <c r="Z108" s="19">
        <f t="shared" si="26"/>
        <v>17.82</v>
      </c>
      <c r="AA108" s="19">
        <f t="shared" si="26"/>
        <v>21.63</v>
      </c>
      <c r="AB108" s="19">
        <f t="shared" si="26"/>
        <v>19.87</v>
      </c>
      <c r="AC108" s="19">
        <f t="shared" si="26"/>
        <v>18.98</v>
      </c>
      <c r="AD108" s="19">
        <f t="shared" si="26"/>
        <v>24.78</v>
      </c>
      <c r="AE108" s="19">
        <f t="shared" si="26"/>
        <v>16.66</v>
      </c>
      <c r="AF108" s="19">
        <f t="shared" si="26"/>
        <v>23.33</v>
      </c>
      <c r="AG108" s="19">
        <f t="shared" ref="AG108" si="27">_xlfn.QUARTILE.INC(AG4:AG95,1)</f>
        <v>25.08</v>
      </c>
    </row>
    <row r="109" spans="1:33" x14ac:dyDescent="0.25">
      <c r="V109" s="20" t="s">
        <v>344</v>
      </c>
      <c r="W109" s="19">
        <f>_xlfn.QUARTILE.INC(W4:W95,2)</f>
        <v>19.100000000000001</v>
      </c>
      <c r="X109" s="19">
        <f t="shared" ref="X109:AF109" si="28">_xlfn.QUARTILE.INC(X4:X95,2)</f>
        <v>23.68</v>
      </c>
      <c r="Y109" s="19">
        <f t="shared" si="28"/>
        <v>26.16</v>
      </c>
      <c r="Z109" s="19">
        <f t="shared" si="28"/>
        <v>18.63</v>
      </c>
      <c r="AA109" s="19">
        <f t="shared" si="28"/>
        <v>22.52</v>
      </c>
      <c r="AB109" s="19">
        <f t="shared" si="28"/>
        <v>20.77</v>
      </c>
      <c r="AC109" s="19">
        <f t="shared" si="28"/>
        <v>19.87</v>
      </c>
      <c r="AD109" s="19">
        <f t="shared" si="28"/>
        <v>26.32</v>
      </c>
      <c r="AE109" s="19">
        <f t="shared" si="28"/>
        <v>17.48</v>
      </c>
      <c r="AF109" s="19">
        <f t="shared" si="28"/>
        <v>24.08</v>
      </c>
      <c r="AG109" s="19">
        <f t="shared" ref="AG109" si="29">_xlfn.QUARTILE.INC(AG4:AG95,2)</f>
        <v>26.65</v>
      </c>
    </row>
    <row r="110" spans="1:33" x14ac:dyDescent="0.25">
      <c r="V110" s="21">
        <v>0.75</v>
      </c>
      <c r="W110" s="19">
        <f>_xlfn.QUARTILE.INC(W4:W95,3)</f>
        <v>20.05</v>
      </c>
      <c r="X110" s="19">
        <f t="shared" ref="X110:AF110" si="30">_xlfn.QUARTILE.INC(X4:X95,3)</f>
        <v>25.14</v>
      </c>
      <c r="Y110" s="19">
        <f t="shared" si="30"/>
        <v>26.64</v>
      </c>
      <c r="Z110" s="19">
        <f t="shared" si="30"/>
        <v>19.66</v>
      </c>
      <c r="AA110" s="19">
        <f t="shared" si="30"/>
        <v>23.4</v>
      </c>
      <c r="AB110" s="19">
        <f t="shared" si="30"/>
        <v>21.37</v>
      </c>
      <c r="AC110" s="19">
        <f t="shared" si="30"/>
        <v>20.3</v>
      </c>
      <c r="AD110" s="19">
        <f t="shared" si="30"/>
        <v>27.39</v>
      </c>
      <c r="AE110" s="19">
        <f t="shared" si="30"/>
        <v>18.690000000000001</v>
      </c>
      <c r="AF110" s="19">
        <f t="shared" si="30"/>
        <v>25.22</v>
      </c>
      <c r="AG110" s="19">
        <f t="shared" ref="AG110" si="31">_xlfn.QUARTILE.INC(AG4:AG95,3)</f>
        <v>28.76</v>
      </c>
    </row>
    <row r="111" spans="1:33" x14ac:dyDescent="0.25">
      <c r="V111" s="20" t="s">
        <v>341</v>
      </c>
      <c r="W111" s="19">
        <f>_xlfn.QUARTILE.INC(W4:W95,4)</f>
        <v>23.33</v>
      </c>
      <c r="X111" s="19">
        <f t="shared" ref="X111:AF111" si="32">_xlfn.QUARTILE.INC(X4:X95,4)</f>
        <v>28.07</v>
      </c>
      <c r="Y111" s="19">
        <f t="shared" si="32"/>
        <v>27.93</v>
      </c>
      <c r="Z111" s="19">
        <f t="shared" si="32"/>
        <v>21.59</v>
      </c>
      <c r="AA111" s="19">
        <f t="shared" si="32"/>
        <v>25.63</v>
      </c>
      <c r="AB111" s="19">
        <f t="shared" si="32"/>
        <v>22.47</v>
      </c>
      <c r="AC111" s="19">
        <f t="shared" si="32"/>
        <v>22.06</v>
      </c>
      <c r="AD111" s="19">
        <f t="shared" si="32"/>
        <v>33.409999999999997</v>
      </c>
      <c r="AE111" s="19">
        <f t="shared" si="32"/>
        <v>20.53</v>
      </c>
      <c r="AF111" s="19">
        <f t="shared" si="32"/>
        <v>27.72</v>
      </c>
      <c r="AG111" s="19">
        <f t="shared" ref="AG111" si="33">_xlfn.QUARTILE.INC(AG4:AG95,4)</f>
        <v>30.27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topLeftCell="F82" workbookViewId="0">
      <selection activeCell="AG104" activeCellId="1" sqref="AG100 AG104"/>
    </sheetView>
  </sheetViews>
  <sheetFormatPr defaultRowHeight="15" x14ac:dyDescent="0.25"/>
  <cols>
    <col min="11" max="11" width="9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8" t="s">
        <v>10</v>
      </c>
      <c r="L1" s="18" t="s">
        <v>11</v>
      </c>
      <c r="M1" s="30" t="s">
        <v>350</v>
      </c>
      <c r="O1" s="1" t="s">
        <v>159</v>
      </c>
      <c r="P1" s="1" t="s">
        <v>160</v>
      </c>
      <c r="U1" s="1" t="s">
        <v>0</v>
      </c>
      <c r="V1" s="1" t="s">
        <v>1</v>
      </c>
      <c r="W1" s="1" t="s">
        <v>2</v>
      </c>
      <c r="X1" s="1" t="s">
        <v>3</v>
      </c>
      <c r="Y1" s="1" t="s">
        <v>4</v>
      </c>
      <c r="Z1" s="1" t="s">
        <v>5</v>
      </c>
      <c r="AA1" s="1" t="s">
        <v>6</v>
      </c>
      <c r="AB1" s="1" t="s">
        <v>7</v>
      </c>
      <c r="AC1" s="1" t="s">
        <v>8</v>
      </c>
      <c r="AD1" s="1" t="s">
        <v>9</v>
      </c>
      <c r="AE1" s="18" t="s">
        <v>10</v>
      </c>
      <c r="AF1" s="18" t="s">
        <v>11</v>
      </c>
      <c r="AG1" s="41" t="s">
        <v>350</v>
      </c>
    </row>
    <row r="2" spans="1:33" x14ac:dyDescent="0.25">
      <c r="A2" s="2" t="s">
        <v>12</v>
      </c>
      <c r="B2" s="2" t="s">
        <v>13</v>
      </c>
      <c r="C2" s="2" t="s">
        <v>14</v>
      </c>
      <c r="D2" s="2" t="s">
        <v>14</v>
      </c>
      <c r="E2" s="2" t="s">
        <v>158</v>
      </c>
      <c r="F2" s="2" t="s">
        <v>14</v>
      </c>
      <c r="G2" s="2">
        <v>36.86</v>
      </c>
      <c r="H2" s="2">
        <v>35.6</v>
      </c>
      <c r="I2" s="2" t="s">
        <v>14</v>
      </c>
      <c r="J2" s="2" t="s">
        <v>14</v>
      </c>
      <c r="K2" s="2" t="s">
        <v>14</v>
      </c>
      <c r="L2" s="2" t="s">
        <v>14</v>
      </c>
      <c r="M2" s="29"/>
      <c r="O2" s="2" t="s">
        <v>14</v>
      </c>
      <c r="P2" s="2" t="s">
        <v>14</v>
      </c>
      <c r="U2" s="2" t="s">
        <v>12</v>
      </c>
      <c r="V2" s="2" t="s">
        <v>13</v>
      </c>
      <c r="W2" s="2" t="s">
        <v>14</v>
      </c>
      <c r="X2" s="2" t="s">
        <v>14</v>
      </c>
      <c r="Y2" s="2" t="s">
        <v>158</v>
      </c>
      <c r="Z2" s="2" t="s">
        <v>14</v>
      </c>
      <c r="AA2" s="2">
        <v>36.86</v>
      </c>
      <c r="AB2" s="2">
        <v>35.6</v>
      </c>
      <c r="AC2" s="2" t="s">
        <v>14</v>
      </c>
      <c r="AD2" s="2" t="s">
        <v>14</v>
      </c>
      <c r="AE2" s="2" t="s">
        <v>14</v>
      </c>
      <c r="AF2" s="2" t="s">
        <v>14</v>
      </c>
    </row>
    <row r="3" spans="1:33" x14ac:dyDescent="0.25">
      <c r="A3" s="2" t="s">
        <v>15</v>
      </c>
      <c r="B3" s="2" t="s">
        <v>16</v>
      </c>
      <c r="C3" s="2" t="s">
        <v>14</v>
      </c>
      <c r="D3" s="2" t="s">
        <v>14</v>
      </c>
      <c r="E3" s="2" t="s">
        <v>158</v>
      </c>
      <c r="F3" s="2" t="s">
        <v>14</v>
      </c>
      <c r="G3" s="2">
        <v>36.299999999999997</v>
      </c>
      <c r="H3" s="2">
        <v>37.43</v>
      </c>
      <c r="I3" s="2" t="s">
        <v>14</v>
      </c>
      <c r="J3" s="2" t="s">
        <v>14</v>
      </c>
      <c r="K3" s="2" t="s">
        <v>14</v>
      </c>
      <c r="L3" s="2" t="s">
        <v>14</v>
      </c>
      <c r="M3" s="29"/>
      <c r="O3" s="2" t="s">
        <v>14</v>
      </c>
      <c r="P3" s="2" t="s">
        <v>14</v>
      </c>
      <c r="U3" s="2" t="s">
        <v>15</v>
      </c>
      <c r="V3" s="2" t="s">
        <v>16</v>
      </c>
      <c r="W3" s="2" t="s">
        <v>14</v>
      </c>
      <c r="X3" s="2" t="s">
        <v>14</v>
      </c>
      <c r="Y3" s="2" t="s">
        <v>158</v>
      </c>
      <c r="Z3" s="2" t="s">
        <v>14</v>
      </c>
      <c r="AA3" s="2">
        <v>36.299999999999997</v>
      </c>
      <c r="AB3" s="2">
        <v>37.43</v>
      </c>
      <c r="AC3" s="2" t="s">
        <v>14</v>
      </c>
      <c r="AD3" s="2" t="s">
        <v>14</v>
      </c>
      <c r="AE3" s="2" t="s">
        <v>14</v>
      </c>
      <c r="AF3" s="2" t="s">
        <v>14</v>
      </c>
    </row>
    <row r="4" spans="1:33" x14ac:dyDescent="0.25">
      <c r="A4" s="3" t="s">
        <v>17</v>
      </c>
      <c r="B4" s="3">
        <v>2094</v>
      </c>
      <c r="C4" s="3"/>
      <c r="D4" s="3"/>
      <c r="E4" s="3"/>
      <c r="F4" s="3"/>
      <c r="G4" s="3"/>
      <c r="H4" s="3"/>
      <c r="I4" s="3"/>
      <c r="J4" s="3"/>
      <c r="K4" s="3"/>
      <c r="L4" s="3"/>
      <c r="M4" s="31"/>
      <c r="O4" s="3"/>
      <c r="P4" s="3"/>
      <c r="Q4" t="s">
        <v>164</v>
      </c>
      <c r="R4" t="s">
        <v>167</v>
      </c>
      <c r="U4" s="3" t="s">
        <v>17</v>
      </c>
      <c r="V4" s="3">
        <v>2094</v>
      </c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3" x14ac:dyDescent="0.25">
      <c r="A5" s="3" t="s">
        <v>18</v>
      </c>
      <c r="B5" s="3">
        <v>2903</v>
      </c>
      <c r="C5" s="10"/>
      <c r="D5" s="9"/>
      <c r="E5" s="3"/>
      <c r="F5" s="3"/>
      <c r="G5" s="3"/>
      <c r="H5" s="3"/>
      <c r="I5" s="3"/>
      <c r="J5" s="9"/>
      <c r="K5" s="3"/>
      <c r="L5" s="3"/>
      <c r="M5" s="31"/>
      <c r="O5" s="3"/>
      <c r="P5" s="3"/>
      <c r="U5" s="9" t="s">
        <v>18</v>
      </c>
      <c r="V5" s="9">
        <v>2903</v>
      </c>
      <c r="W5" s="10"/>
      <c r="X5" s="9"/>
      <c r="Y5" s="3"/>
      <c r="Z5" s="3"/>
      <c r="AA5" s="3"/>
      <c r="AB5" s="3"/>
      <c r="AC5" s="3"/>
      <c r="AD5" s="9"/>
      <c r="AE5" s="3"/>
      <c r="AF5" s="3"/>
    </row>
    <row r="6" spans="1:33" x14ac:dyDescent="0.25">
      <c r="A6" s="3" t="s">
        <v>19</v>
      </c>
      <c r="B6" s="3">
        <v>2838</v>
      </c>
      <c r="C6" s="3"/>
      <c r="D6" s="3"/>
      <c r="E6" s="3"/>
      <c r="F6" s="3"/>
      <c r="G6" s="3"/>
      <c r="H6" s="3"/>
      <c r="I6" s="3"/>
      <c r="J6" s="3"/>
      <c r="K6" s="3"/>
      <c r="L6" s="3"/>
      <c r="M6" s="31"/>
      <c r="O6" s="3"/>
      <c r="P6" s="3"/>
      <c r="U6" s="3" t="s">
        <v>19</v>
      </c>
      <c r="V6" s="3">
        <v>2838</v>
      </c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3" x14ac:dyDescent="0.25">
      <c r="A7" s="3" t="s">
        <v>20</v>
      </c>
      <c r="B7" s="3">
        <v>4115</v>
      </c>
      <c r="C7" s="3"/>
      <c r="D7" s="3"/>
      <c r="E7" s="3"/>
      <c r="F7" s="3"/>
      <c r="G7" s="3"/>
      <c r="H7" s="3"/>
      <c r="I7" s="3"/>
      <c r="J7" s="3"/>
      <c r="K7" s="3"/>
      <c r="L7" s="3"/>
      <c r="M7" s="31"/>
      <c r="O7" s="3"/>
      <c r="P7" s="3"/>
      <c r="U7" s="3" t="s">
        <v>20</v>
      </c>
      <c r="V7" s="3">
        <v>4115</v>
      </c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3" x14ac:dyDescent="0.25">
      <c r="A8" s="3" t="s">
        <v>21</v>
      </c>
      <c r="B8" s="3">
        <v>4195</v>
      </c>
      <c r="C8" s="3"/>
      <c r="D8" s="9"/>
      <c r="E8" s="9"/>
      <c r="F8" s="3"/>
      <c r="G8" s="3"/>
      <c r="H8" s="3"/>
      <c r="I8" s="3"/>
      <c r="J8" s="3"/>
      <c r="K8" s="3"/>
      <c r="L8" s="3"/>
      <c r="M8" s="31"/>
      <c r="O8" s="3"/>
      <c r="P8" s="10"/>
      <c r="U8" s="9" t="s">
        <v>21</v>
      </c>
      <c r="V8" s="9">
        <v>4195</v>
      </c>
      <c r="W8" s="3"/>
      <c r="X8" s="9"/>
      <c r="Y8" s="9"/>
      <c r="Z8" s="3"/>
      <c r="AA8" s="3"/>
      <c r="AB8" s="3"/>
      <c r="AC8" s="3"/>
      <c r="AD8" s="3"/>
      <c r="AE8" s="3"/>
      <c r="AF8" s="3"/>
    </row>
    <row r="9" spans="1:33" x14ac:dyDescent="0.25">
      <c r="A9" s="3" t="s">
        <v>22</v>
      </c>
      <c r="B9" s="3">
        <v>4221</v>
      </c>
      <c r="C9" s="3"/>
      <c r="D9" s="3"/>
      <c r="E9" s="3"/>
      <c r="F9" s="3"/>
      <c r="G9" s="3"/>
      <c r="H9" s="3"/>
      <c r="I9" s="3"/>
      <c r="J9" s="3"/>
      <c r="K9" s="3"/>
      <c r="L9" s="3"/>
      <c r="M9" s="31"/>
      <c r="O9" s="3"/>
      <c r="P9" s="3"/>
      <c r="U9" s="3" t="s">
        <v>22</v>
      </c>
      <c r="V9" s="3">
        <v>4221</v>
      </c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3" x14ac:dyDescent="0.25">
      <c r="A10" s="3" t="s">
        <v>23</v>
      </c>
      <c r="B10" s="3">
        <v>4223</v>
      </c>
      <c r="C10" s="3"/>
      <c r="D10" s="9"/>
      <c r="E10" s="3"/>
      <c r="F10" s="3"/>
      <c r="G10" s="3"/>
      <c r="H10" s="3"/>
      <c r="I10" s="3"/>
      <c r="J10" s="3"/>
      <c r="K10" s="3"/>
      <c r="L10" s="3"/>
      <c r="M10" s="31"/>
      <c r="O10" s="3"/>
      <c r="P10" s="3"/>
      <c r="U10" s="9" t="s">
        <v>23</v>
      </c>
      <c r="V10" s="9">
        <v>4223</v>
      </c>
      <c r="W10" s="3"/>
      <c r="X10" s="9"/>
      <c r="Y10" s="3"/>
      <c r="Z10" s="3"/>
      <c r="AA10" s="3"/>
      <c r="AB10" s="3"/>
      <c r="AC10" s="3"/>
      <c r="AD10" s="3"/>
      <c r="AE10" s="3"/>
      <c r="AF10" s="3"/>
    </row>
    <row r="11" spans="1:33" x14ac:dyDescent="0.25">
      <c r="A11" s="3" t="s">
        <v>24</v>
      </c>
      <c r="B11" s="3">
        <v>4225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1"/>
      <c r="O11" s="3"/>
      <c r="P11" s="3"/>
      <c r="U11" s="3" t="s">
        <v>24</v>
      </c>
      <c r="V11" s="3">
        <v>4225</v>
      </c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3" x14ac:dyDescent="0.25">
      <c r="A12" s="3" t="s">
        <v>25</v>
      </c>
      <c r="B12" s="3">
        <v>4290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1"/>
      <c r="O12" s="3"/>
      <c r="P12" s="3"/>
      <c r="U12" s="3" t="s">
        <v>25</v>
      </c>
      <c r="V12" s="3">
        <v>4290</v>
      </c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3" x14ac:dyDescent="0.25">
      <c r="A13" s="9" t="s">
        <v>26</v>
      </c>
      <c r="B13" s="9">
        <v>4382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32"/>
      <c r="O13" s="9"/>
      <c r="P13" s="9"/>
      <c r="U13" s="9" t="s">
        <v>26</v>
      </c>
      <c r="V13" s="9">
        <v>4382</v>
      </c>
      <c r="W13" s="9"/>
      <c r="X13" s="9"/>
      <c r="Y13" s="9"/>
      <c r="Z13" s="9"/>
      <c r="AA13" s="9"/>
      <c r="AB13" s="9"/>
      <c r="AC13" s="9"/>
      <c r="AD13" s="9"/>
      <c r="AE13" s="9"/>
      <c r="AF13" s="9"/>
    </row>
    <row r="14" spans="1:33" x14ac:dyDescent="0.25">
      <c r="A14" s="9" t="s">
        <v>27</v>
      </c>
      <c r="B14" s="9">
        <v>4485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32"/>
      <c r="O14" s="9"/>
      <c r="P14" s="9"/>
      <c r="U14" s="9" t="s">
        <v>27</v>
      </c>
      <c r="V14" s="9">
        <v>4485</v>
      </c>
      <c r="W14" s="9"/>
      <c r="X14" s="9"/>
      <c r="Y14" s="9"/>
      <c r="Z14" s="9"/>
      <c r="AA14" s="9"/>
      <c r="AB14" s="9"/>
      <c r="AC14" s="9"/>
      <c r="AD14" s="9"/>
      <c r="AE14" s="9"/>
      <c r="AF14" s="9"/>
    </row>
    <row r="15" spans="1:33" x14ac:dyDescent="0.25">
      <c r="A15" s="9" t="s">
        <v>28</v>
      </c>
      <c r="B15" s="9">
        <v>4554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32"/>
      <c r="O15" s="9"/>
      <c r="P15" s="9"/>
      <c r="U15" s="9" t="s">
        <v>28</v>
      </c>
      <c r="V15" s="9">
        <v>4554</v>
      </c>
      <c r="W15" s="9"/>
      <c r="X15" s="9"/>
      <c r="Y15" s="9"/>
      <c r="Z15" s="9"/>
      <c r="AA15" s="9"/>
      <c r="AB15" s="9"/>
      <c r="AC15" s="9"/>
      <c r="AD15" s="9"/>
      <c r="AE15" s="9"/>
      <c r="AF15" s="9"/>
    </row>
    <row r="16" spans="1:33" x14ac:dyDescent="0.25">
      <c r="A16" s="3" t="s">
        <v>29</v>
      </c>
      <c r="B16" s="3">
        <v>4765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1"/>
      <c r="O16" s="3"/>
      <c r="P16" s="3"/>
      <c r="U16" s="3" t="s">
        <v>29</v>
      </c>
      <c r="V16" s="3">
        <v>4765</v>
      </c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x14ac:dyDescent="0.25">
      <c r="A17" s="3" t="s">
        <v>30</v>
      </c>
      <c r="B17" s="3">
        <v>4803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1"/>
      <c r="O17" s="3"/>
      <c r="P17" s="3"/>
      <c r="U17" s="3" t="s">
        <v>30</v>
      </c>
      <c r="V17" s="3">
        <v>4803</v>
      </c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x14ac:dyDescent="0.25">
      <c r="A18" s="3" t="s">
        <v>31</v>
      </c>
      <c r="B18" s="3">
        <v>4814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1"/>
      <c r="O18" s="3"/>
      <c r="P18" s="3"/>
      <c r="U18" s="3" t="s">
        <v>31</v>
      </c>
      <c r="V18" s="3">
        <v>4814</v>
      </c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x14ac:dyDescent="0.25">
      <c r="A19" s="3" t="s">
        <v>32</v>
      </c>
      <c r="B19" s="3" t="s">
        <v>33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1"/>
      <c r="O19" s="3"/>
      <c r="P19" s="3"/>
      <c r="U19" s="3" t="s">
        <v>32</v>
      </c>
      <c r="V19" s="3" t="s">
        <v>33</v>
      </c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x14ac:dyDescent="0.25">
      <c r="A20" s="3" t="s">
        <v>34</v>
      </c>
      <c r="B20" s="3" t="s">
        <v>35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1"/>
      <c r="O20" s="3"/>
      <c r="P20" s="3"/>
      <c r="U20" s="3" t="s">
        <v>34</v>
      </c>
      <c r="V20" s="3" t="s">
        <v>35</v>
      </c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x14ac:dyDescent="0.25">
      <c r="A21" s="3" t="s">
        <v>36</v>
      </c>
      <c r="B21" s="3" t="s">
        <v>37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1"/>
      <c r="O21" s="3"/>
      <c r="P21" s="3"/>
      <c r="U21" s="3" t="s">
        <v>36</v>
      </c>
      <c r="V21" s="3" t="s">
        <v>37</v>
      </c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x14ac:dyDescent="0.25">
      <c r="A22" s="3" t="s">
        <v>38</v>
      </c>
      <c r="B22" s="3" t="s">
        <v>39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1"/>
      <c r="O22" s="3"/>
      <c r="P22" s="3"/>
      <c r="U22" s="3" t="s">
        <v>38</v>
      </c>
      <c r="V22" s="3" t="s">
        <v>39</v>
      </c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x14ac:dyDescent="0.25">
      <c r="A23" s="16" t="s">
        <v>40</v>
      </c>
      <c r="B23" s="16" t="s">
        <v>41</v>
      </c>
      <c r="C23" s="16"/>
      <c r="D23" s="16"/>
      <c r="E23" s="16"/>
      <c r="F23" s="16"/>
      <c r="G23" s="16"/>
      <c r="H23" s="16"/>
      <c r="I23" s="16"/>
      <c r="J23" s="16"/>
      <c r="K23" s="4"/>
      <c r="L23" s="4"/>
      <c r="M23" s="33"/>
      <c r="O23" s="16"/>
      <c r="P23" s="16"/>
      <c r="Q23" t="s">
        <v>164</v>
      </c>
      <c r="R23" t="s">
        <v>165</v>
      </c>
      <c r="U23" s="16" t="s">
        <v>40</v>
      </c>
      <c r="V23" s="16" t="s">
        <v>41</v>
      </c>
      <c r="W23" s="16"/>
      <c r="X23" s="16"/>
      <c r="Y23" s="16"/>
      <c r="Z23" s="16"/>
      <c r="AA23" s="16"/>
      <c r="AB23" s="16"/>
      <c r="AC23" s="16"/>
      <c r="AD23" s="16"/>
      <c r="AE23" s="4"/>
      <c r="AF23" s="4"/>
    </row>
    <row r="24" spans="1:32" x14ac:dyDescent="0.25">
      <c r="A24" s="4" t="s">
        <v>42</v>
      </c>
      <c r="B24" s="4" t="s">
        <v>43</v>
      </c>
      <c r="C24" s="4"/>
      <c r="D24" s="4"/>
      <c r="E24" s="14"/>
      <c r="F24" s="4"/>
      <c r="G24" s="14"/>
      <c r="H24" s="4"/>
      <c r="I24" s="4"/>
      <c r="J24" s="4"/>
      <c r="K24" s="4"/>
      <c r="L24" s="4"/>
      <c r="M24" s="33"/>
      <c r="O24" s="4"/>
      <c r="P24" s="4"/>
      <c r="U24" s="14" t="s">
        <v>42</v>
      </c>
      <c r="V24" s="14" t="s">
        <v>43</v>
      </c>
      <c r="W24" s="4"/>
      <c r="X24" s="4"/>
      <c r="Y24" s="14"/>
      <c r="Z24" s="4"/>
      <c r="AA24" s="14"/>
      <c r="AB24" s="4"/>
      <c r="AC24" s="4"/>
      <c r="AD24" s="4"/>
      <c r="AE24" s="4"/>
      <c r="AF24" s="4"/>
    </row>
    <row r="25" spans="1:32" x14ac:dyDescent="0.25">
      <c r="A25" s="4" t="s">
        <v>44</v>
      </c>
      <c r="B25" s="4" t="s">
        <v>45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33"/>
      <c r="O25" s="4"/>
      <c r="P25" s="4"/>
      <c r="U25" s="4" t="s">
        <v>44</v>
      </c>
      <c r="V25" s="4" t="s">
        <v>45</v>
      </c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x14ac:dyDescent="0.25">
      <c r="A26" s="4" t="s">
        <v>46</v>
      </c>
      <c r="B26" s="4" t="s">
        <v>47</v>
      </c>
      <c r="C26" s="4"/>
      <c r="D26" s="14"/>
      <c r="E26" s="14"/>
      <c r="F26" s="4"/>
      <c r="G26" s="4"/>
      <c r="H26" s="4"/>
      <c r="I26" s="4"/>
      <c r="J26" s="4"/>
      <c r="K26" s="4"/>
      <c r="L26" s="4"/>
      <c r="M26" s="33"/>
      <c r="O26" s="4"/>
      <c r="P26" s="4"/>
      <c r="U26" s="14" t="s">
        <v>46</v>
      </c>
      <c r="V26" s="14" t="s">
        <v>47</v>
      </c>
      <c r="W26" s="4"/>
      <c r="X26" s="14"/>
      <c r="Y26" s="14"/>
      <c r="Z26" s="4"/>
      <c r="AA26" s="4"/>
      <c r="AB26" s="4"/>
      <c r="AC26" s="4"/>
      <c r="AD26" s="4"/>
      <c r="AE26" s="4"/>
      <c r="AF26" s="4"/>
    </row>
    <row r="27" spans="1:32" x14ac:dyDescent="0.25">
      <c r="A27" s="4" t="s">
        <v>48</v>
      </c>
      <c r="B27" s="4" t="s">
        <v>49</v>
      </c>
      <c r="C27" s="4"/>
      <c r="D27" s="14"/>
      <c r="E27" s="14"/>
      <c r="F27" s="4"/>
      <c r="G27" s="4"/>
      <c r="H27" s="4"/>
      <c r="I27" s="4"/>
      <c r="J27" s="14"/>
      <c r="K27" s="4"/>
      <c r="L27" s="4"/>
      <c r="M27" s="33"/>
      <c r="O27" s="4"/>
      <c r="P27" s="4"/>
      <c r="U27" s="4" t="s">
        <v>48</v>
      </c>
      <c r="V27" s="4" t="s">
        <v>49</v>
      </c>
      <c r="W27" s="4"/>
      <c r="X27" s="14"/>
      <c r="Y27" s="14"/>
      <c r="Z27" s="4"/>
      <c r="AA27" s="4"/>
      <c r="AB27" s="4"/>
      <c r="AC27" s="4"/>
      <c r="AD27" s="14"/>
      <c r="AE27" s="4"/>
      <c r="AF27" s="4"/>
    </row>
    <row r="28" spans="1:32" x14ac:dyDescent="0.25">
      <c r="A28" s="4" t="s">
        <v>50</v>
      </c>
      <c r="B28" s="4" t="s">
        <v>51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33"/>
      <c r="O28" s="4"/>
      <c r="P28" s="4"/>
      <c r="U28" s="4" t="s">
        <v>50</v>
      </c>
      <c r="V28" s="4" t="s">
        <v>51</v>
      </c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x14ac:dyDescent="0.25">
      <c r="A29" s="4" t="s">
        <v>52</v>
      </c>
      <c r="B29" s="4" t="s">
        <v>53</v>
      </c>
      <c r="C29" s="4"/>
      <c r="D29" s="4"/>
      <c r="E29" s="14"/>
      <c r="F29" s="4"/>
      <c r="G29" s="4"/>
      <c r="H29" s="4"/>
      <c r="I29" s="4"/>
      <c r="J29" s="4"/>
      <c r="K29" s="4"/>
      <c r="L29" s="4"/>
      <c r="M29" s="33"/>
      <c r="O29" s="4"/>
      <c r="P29" s="4"/>
      <c r="U29" s="14" t="s">
        <v>52</v>
      </c>
      <c r="V29" s="14" t="s">
        <v>53</v>
      </c>
      <c r="W29" s="4"/>
      <c r="X29" s="4"/>
      <c r="Y29" s="14"/>
      <c r="Z29" s="4"/>
      <c r="AA29" s="4"/>
      <c r="AB29" s="4"/>
      <c r="AC29" s="4"/>
      <c r="AD29" s="4"/>
      <c r="AE29" s="4"/>
      <c r="AF29" s="4"/>
    </row>
    <row r="30" spans="1:32" x14ac:dyDescent="0.25">
      <c r="A30" s="4" t="s">
        <v>54</v>
      </c>
      <c r="B30" s="4" t="s">
        <v>55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33"/>
      <c r="O30" s="4"/>
      <c r="P30" s="4"/>
      <c r="U30" s="4" t="s">
        <v>54</v>
      </c>
      <c r="V30" s="4" t="s">
        <v>55</v>
      </c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x14ac:dyDescent="0.25">
      <c r="A31" s="4" t="s">
        <v>56</v>
      </c>
      <c r="B31" s="4" t="s">
        <v>57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33"/>
      <c r="O31" s="4"/>
      <c r="P31" s="4"/>
      <c r="U31" s="4" t="s">
        <v>56</v>
      </c>
      <c r="V31" s="4" t="s">
        <v>57</v>
      </c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x14ac:dyDescent="0.25">
      <c r="A32" s="4" t="s">
        <v>58</v>
      </c>
      <c r="B32" s="4" t="s">
        <v>59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33"/>
      <c r="O32" s="4"/>
      <c r="P32" s="4"/>
      <c r="U32" s="4" t="s">
        <v>58</v>
      </c>
      <c r="V32" s="4" t="s">
        <v>59</v>
      </c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 x14ac:dyDescent="0.25">
      <c r="A33" s="14" t="s">
        <v>60</v>
      </c>
      <c r="B33" s="14" t="s">
        <v>61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34"/>
      <c r="O33" s="14"/>
      <c r="P33" s="14"/>
      <c r="U33" s="14" t="s">
        <v>60</v>
      </c>
      <c r="V33" s="14" t="s">
        <v>61</v>
      </c>
      <c r="W33" s="14"/>
      <c r="X33" s="14"/>
      <c r="Y33" s="14"/>
      <c r="Z33" s="14"/>
      <c r="AA33" s="14"/>
      <c r="AB33" s="14"/>
      <c r="AC33" s="14"/>
      <c r="AD33" s="14"/>
      <c r="AE33" s="14"/>
      <c r="AF33" s="14"/>
    </row>
    <row r="34" spans="1:32" x14ac:dyDescent="0.25">
      <c r="A34" s="4" t="s">
        <v>62</v>
      </c>
      <c r="B34" s="4" t="s">
        <v>63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33"/>
      <c r="O34" s="4"/>
      <c r="P34" s="4"/>
      <c r="U34" s="4" t="s">
        <v>62</v>
      </c>
      <c r="V34" s="4" t="s">
        <v>63</v>
      </c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x14ac:dyDescent="0.25">
      <c r="A35" s="4" t="s">
        <v>64</v>
      </c>
      <c r="B35" s="4" t="s">
        <v>65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33"/>
      <c r="O35" s="4"/>
      <c r="P35" s="4"/>
      <c r="U35" s="4" t="s">
        <v>64</v>
      </c>
      <c r="V35" s="4" t="s">
        <v>65</v>
      </c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2" x14ac:dyDescent="0.25">
      <c r="A36" s="4" t="s">
        <v>66</v>
      </c>
      <c r="B36" s="4" t="s">
        <v>67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33"/>
      <c r="O36" s="4"/>
      <c r="P36" s="4"/>
      <c r="U36" s="4" t="s">
        <v>66</v>
      </c>
      <c r="V36" s="4" t="s">
        <v>67</v>
      </c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 x14ac:dyDescent="0.25">
      <c r="A37" s="4" t="s">
        <v>68</v>
      </c>
      <c r="B37" s="4" t="s">
        <v>69</v>
      </c>
      <c r="C37" s="4"/>
      <c r="D37" s="14"/>
      <c r="E37" s="14"/>
      <c r="F37" s="4"/>
      <c r="G37" s="14"/>
      <c r="H37" s="4"/>
      <c r="I37" s="4"/>
      <c r="J37" s="4"/>
      <c r="K37" s="4"/>
      <c r="L37" s="14"/>
      <c r="M37" s="34"/>
      <c r="O37" s="4"/>
      <c r="P37" s="14"/>
      <c r="U37" s="14" t="s">
        <v>68</v>
      </c>
      <c r="V37" s="14" t="s">
        <v>69</v>
      </c>
      <c r="W37" s="4"/>
      <c r="X37" s="14"/>
      <c r="Y37" s="14"/>
      <c r="Z37" s="4"/>
      <c r="AA37" s="14"/>
      <c r="AB37" s="4"/>
      <c r="AC37" s="4"/>
      <c r="AD37" s="4"/>
      <c r="AE37" s="4"/>
      <c r="AF37" s="14"/>
    </row>
    <row r="38" spans="1:32" x14ac:dyDescent="0.25">
      <c r="A38" s="4" t="s">
        <v>70</v>
      </c>
      <c r="B38" s="4" t="s">
        <v>71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33"/>
      <c r="O38" s="4"/>
      <c r="P38" s="4"/>
      <c r="U38" s="4" t="s">
        <v>70</v>
      </c>
      <c r="V38" s="4" t="s">
        <v>71</v>
      </c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 x14ac:dyDescent="0.25">
      <c r="A39" s="4" t="s">
        <v>72</v>
      </c>
      <c r="B39" s="4" t="s">
        <v>73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33"/>
      <c r="O39" s="4"/>
      <c r="P39" s="4"/>
      <c r="U39" s="4" t="s">
        <v>72</v>
      </c>
      <c r="V39" s="4" t="s">
        <v>73</v>
      </c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 x14ac:dyDescent="0.25">
      <c r="A40" s="4" t="s">
        <v>74</v>
      </c>
      <c r="B40" s="4" t="s">
        <v>75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33"/>
      <c r="O40" s="4"/>
      <c r="P40" s="4"/>
      <c r="U40" s="4" t="s">
        <v>74</v>
      </c>
      <c r="V40" s="4" t="s">
        <v>75</v>
      </c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 x14ac:dyDescent="0.25">
      <c r="A41" s="11" t="s">
        <v>76</v>
      </c>
      <c r="B41" s="11" t="s">
        <v>77</v>
      </c>
      <c r="C41" s="12"/>
      <c r="D41" s="12"/>
      <c r="E41" s="11"/>
      <c r="F41" s="11"/>
      <c r="G41" s="11"/>
      <c r="H41" s="11"/>
      <c r="I41" s="11"/>
      <c r="J41" s="11"/>
      <c r="K41" s="5"/>
      <c r="L41" s="5"/>
      <c r="M41" s="35"/>
      <c r="O41" s="11"/>
      <c r="P41" s="11"/>
      <c r="Q41" t="s">
        <v>166</v>
      </c>
      <c r="R41" t="s">
        <v>165</v>
      </c>
      <c r="U41" s="11" t="s">
        <v>76</v>
      </c>
      <c r="V41" s="11" t="s">
        <v>77</v>
      </c>
      <c r="W41" s="12"/>
      <c r="X41" s="12"/>
      <c r="Y41" s="11"/>
      <c r="Z41" s="11"/>
      <c r="AA41" s="11"/>
      <c r="AB41" s="11"/>
      <c r="AC41" s="11"/>
      <c r="AD41" s="11"/>
      <c r="AE41" s="5"/>
      <c r="AF41" s="5"/>
    </row>
    <row r="42" spans="1:32" x14ac:dyDescent="0.25">
      <c r="A42" s="5" t="s">
        <v>78</v>
      </c>
      <c r="B42" s="5" t="s">
        <v>79</v>
      </c>
      <c r="C42" s="5"/>
      <c r="D42" s="5"/>
      <c r="E42" s="5"/>
      <c r="F42" s="5"/>
      <c r="G42" s="5"/>
      <c r="H42" s="5"/>
      <c r="I42" s="12"/>
      <c r="J42" s="5"/>
      <c r="K42" s="5"/>
      <c r="L42" s="5"/>
      <c r="M42" s="35"/>
      <c r="O42" s="5"/>
      <c r="P42" s="5"/>
      <c r="U42" s="5" t="s">
        <v>78</v>
      </c>
      <c r="V42" s="5" t="s">
        <v>79</v>
      </c>
      <c r="W42" s="5"/>
      <c r="X42" s="5"/>
      <c r="Y42" s="5"/>
      <c r="Z42" s="5"/>
      <c r="AA42" s="5"/>
      <c r="AB42" s="5"/>
      <c r="AC42" s="12"/>
      <c r="AD42" s="5"/>
      <c r="AE42" s="5"/>
      <c r="AF42" s="5"/>
    </row>
    <row r="43" spans="1:32" x14ac:dyDescent="0.25">
      <c r="A43" s="5" t="s">
        <v>80</v>
      </c>
      <c r="B43" s="5" t="s">
        <v>81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35"/>
      <c r="O43" s="5"/>
      <c r="P43" s="5"/>
      <c r="U43" s="5" t="s">
        <v>80</v>
      </c>
      <c r="V43" s="5" t="s">
        <v>81</v>
      </c>
      <c r="W43" s="5"/>
      <c r="X43" s="5"/>
      <c r="Y43" s="5"/>
      <c r="Z43" s="5"/>
      <c r="AA43" s="5"/>
      <c r="AB43" s="5"/>
      <c r="AC43" s="5"/>
      <c r="AD43" s="5"/>
      <c r="AE43" s="5"/>
      <c r="AF43" s="5"/>
    </row>
    <row r="44" spans="1:32" x14ac:dyDescent="0.25">
      <c r="A44" s="5" t="s">
        <v>82</v>
      </c>
      <c r="B44" s="5" t="s">
        <v>83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35"/>
      <c r="O44" s="5"/>
      <c r="P44" s="5"/>
      <c r="U44" s="5" t="s">
        <v>82</v>
      </c>
      <c r="V44" s="5" t="s">
        <v>83</v>
      </c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 spans="1:32" x14ac:dyDescent="0.25">
      <c r="A45" s="5" t="s">
        <v>84</v>
      </c>
      <c r="B45" s="5" t="s">
        <v>85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35"/>
      <c r="O45" s="5"/>
      <c r="P45" s="5"/>
      <c r="U45" s="5" t="s">
        <v>84</v>
      </c>
      <c r="V45" s="5" t="s">
        <v>85</v>
      </c>
      <c r="W45" s="5"/>
      <c r="X45" s="5"/>
      <c r="Y45" s="5"/>
      <c r="Z45" s="5"/>
      <c r="AA45" s="5"/>
      <c r="AB45" s="5"/>
      <c r="AC45" s="5"/>
      <c r="AD45" s="5"/>
      <c r="AE45" s="5"/>
      <c r="AF45" s="5"/>
    </row>
    <row r="46" spans="1:32" x14ac:dyDescent="0.25">
      <c r="A46" s="5" t="s">
        <v>86</v>
      </c>
      <c r="B46" s="5" t="s">
        <v>87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35"/>
      <c r="O46" s="5"/>
      <c r="P46" s="5"/>
      <c r="U46" s="5" t="s">
        <v>86</v>
      </c>
      <c r="V46" s="5" t="s">
        <v>87</v>
      </c>
      <c r="W46" s="5"/>
      <c r="X46" s="5"/>
      <c r="Y46" s="5"/>
      <c r="Z46" s="5"/>
      <c r="AA46" s="5"/>
      <c r="AB46" s="5"/>
      <c r="AC46" s="5"/>
      <c r="AD46" s="5"/>
      <c r="AE46" s="5"/>
      <c r="AF46" s="5"/>
    </row>
    <row r="47" spans="1:32" x14ac:dyDescent="0.25">
      <c r="A47" s="5" t="s">
        <v>88</v>
      </c>
      <c r="B47" s="5" t="s">
        <v>89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35"/>
      <c r="O47" s="5"/>
      <c r="P47" s="5"/>
      <c r="U47" s="5" t="s">
        <v>88</v>
      </c>
      <c r="V47" s="5" t="s">
        <v>89</v>
      </c>
      <c r="W47" s="5"/>
      <c r="X47" s="5"/>
      <c r="Y47" s="5"/>
      <c r="Z47" s="5"/>
      <c r="AA47" s="5"/>
      <c r="AB47" s="5"/>
      <c r="AC47" s="5"/>
      <c r="AD47" s="5"/>
      <c r="AE47" s="5"/>
      <c r="AF47" s="5"/>
    </row>
    <row r="48" spans="1:32" x14ac:dyDescent="0.25">
      <c r="A48" s="5" t="s">
        <v>90</v>
      </c>
      <c r="B48" s="5" t="s">
        <v>91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35"/>
      <c r="O48" s="5"/>
      <c r="P48" s="5"/>
      <c r="U48" s="5" t="s">
        <v>90</v>
      </c>
      <c r="V48" s="5" t="s">
        <v>91</v>
      </c>
      <c r="W48" s="5"/>
      <c r="X48" s="5"/>
      <c r="Y48" s="5"/>
      <c r="Z48" s="5"/>
      <c r="AA48" s="5"/>
      <c r="AB48" s="5"/>
      <c r="AC48" s="5"/>
      <c r="AD48" s="5"/>
      <c r="AE48" s="5"/>
      <c r="AF48" s="5"/>
    </row>
    <row r="49" spans="1:32" x14ac:dyDescent="0.25">
      <c r="A49" s="5" t="s">
        <v>92</v>
      </c>
      <c r="B49" s="5" t="s">
        <v>93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35"/>
      <c r="O49" s="5"/>
      <c r="P49" s="5"/>
      <c r="U49" s="5" t="s">
        <v>92</v>
      </c>
      <c r="V49" s="5" t="s">
        <v>93</v>
      </c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 spans="1:32" x14ac:dyDescent="0.25">
      <c r="A50" s="5" t="s">
        <v>94</v>
      </c>
      <c r="B50" s="5" t="s">
        <v>95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35"/>
      <c r="O50" s="5"/>
      <c r="P50" s="5"/>
      <c r="U50" s="5" t="s">
        <v>94</v>
      </c>
      <c r="V50" s="5" t="s">
        <v>95</v>
      </c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 spans="1:32" x14ac:dyDescent="0.25">
      <c r="A51" s="5" t="s">
        <v>96</v>
      </c>
      <c r="B51" s="5" t="s">
        <v>97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35"/>
      <c r="O51" s="5"/>
      <c r="P51" s="5"/>
      <c r="U51" s="5" t="s">
        <v>96</v>
      </c>
      <c r="V51" s="5" t="s">
        <v>97</v>
      </c>
      <c r="W51" s="5"/>
      <c r="X51" s="5"/>
      <c r="Y51" s="5"/>
      <c r="Z51" s="5"/>
      <c r="AA51" s="5"/>
      <c r="AB51" s="5"/>
      <c r="AC51" s="5"/>
      <c r="AD51" s="5"/>
      <c r="AE51" s="5"/>
      <c r="AF51" s="5"/>
    </row>
    <row r="52" spans="1:32" x14ac:dyDescent="0.25">
      <c r="A52" s="5" t="s">
        <v>98</v>
      </c>
      <c r="B52" s="5" t="s">
        <v>99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35"/>
      <c r="O52" s="5"/>
      <c r="P52" s="5"/>
      <c r="U52" s="5" t="s">
        <v>98</v>
      </c>
      <c r="V52" s="5" t="s">
        <v>99</v>
      </c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 spans="1:32" x14ac:dyDescent="0.25">
      <c r="A53" s="5" t="s">
        <v>100</v>
      </c>
      <c r="B53" s="5" t="s">
        <v>101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35"/>
      <c r="O53" s="5"/>
      <c r="P53" s="5"/>
      <c r="U53" s="5" t="s">
        <v>100</v>
      </c>
      <c r="V53" s="5" t="s">
        <v>101</v>
      </c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spans="1:32" x14ac:dyDescent="0.25">
      <c r="A54" s="5" t="s">
        <v>102</v>
      </c>
      <c r="B54" s="5" t="s">
        <v>103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35"/>
      <c r="O54" s="5"/>
      <c r="P54" s="5"/>
      <c r="U54" s="5" t="s">
        <v>102</v>
      </c>
      <c r="V54" s="5" t="s">
        <v>103</v>
      </c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spans="1:32" x14ac:dyDescent="0.25">
      <c r="A55" s="5" t="s">
        <v>104</v>
      </c>
      <c r="B55" s="5" t="s">
        <v>105</v>
      </c>
      <c r="C55" s="5"/>
      <c r="D55" s="5"/>
      <c r="E55" s="12"/>
      <c r="F55" s="5"/>
      <c r="G55" s="5"/>
      <c r="H55" s="5"/>
      <c r="I55" s="5"/>
      <c r="J55" s="5"/>
      <c r="K55" s="5"/>
      <c r="L55" s="5"/>
      <c r="M55" s="35"/>
      <c r="O55" s="5"/>
      <c r="P55" s="5"/>
      <c r="U55" s="5" t="s">
        <v>104</v>
      </c>
      <c r="V55" s="5" t="s">
        <v>105</v>
      </c>
      <c r="W55" s="5"/>
      <c r="X55" s="5"/>
      <c r="Y55" s="12"/>
      <c r="Z55" s="5"/>
      <c r="AA55" s="5"/>
      <c r="AB55" s="5"/>
      <c r="AC55" s="5"/>
      <c r="AD55" s="5"/>
      <c r="AE55" s="5"/>
      <c r="AF55" s="5"/>
    </row>
    <row r="56" spans="1:32" x14ac:dyDescent="0.25">
      <c r="A56" s="5" t="s">
        <v>106</v>
      </c>
      <c r="B56" s="5" t="s">
        <v>107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35"/>
      <c r="O56" s="5"/>
      <c r="P56" s="5"/>
      <c r="U56" s="5" t="s">
        <v>106</v>
      </c>
      <c r="V56" s="5" t="s">
        <v>107</v>
      </c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 spans="1:32" x14ac:dyDescent="0.25">
      <c r="A57" s="5" t="s">
        <v>108</v>
      </c>
      <c r="B57" s="5" t="s">
        <v>109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35"/>
      <c r="O57" s="5"/>
      <c r="P57" s="5"/>
      <c r="U57" s="5" t="s">
        <v>108</v>
      </c>
      <c r="V57" s="5" t="s">
        <v>109</v>
      </c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spans="1:32" x14ac:dyDescent="0.25">
      <c r="A58" s="5" t="s">
        <v>110</v>
      </c>
      <c r="B58" s="5" t="s">
        <v>111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35"/>
      <c r="O58" s="5"/>
      <c r="P58" s="5"/>
      <c r="U58" s="5" t="s">
        <v>110</v>
      </c>
      <c r="V58" s="5" t="s">
        <v>111</v>
      </c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spans="1:32" x14ac:dyDescent="0.25">
      <c r="A59" s="5" t="s">
        <v>112</v>
      </c>
      <c r="B59" s="5" t="s">
        <v>113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35"/>
      <c r="O59" s="5"/>
      <c r="P59" s="5"/>
      <c r="U59" s="5" t="s">
        <v>112</v>
      </c>
      <c r="V59" s="5" t="s">
        <v>113</v>
      </c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spans="1:32" x14ac:dyDescent="0.25">
      <c r="A60" s="5" t="s">
        <v>114</v>
      </c>
      <c r="B60" s="5" t="s">
        <v>115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35"/>
      <c r="O60" s="5"/>
      <c r="P60" s="5"/>
      <c r="U60" s="5" t="s">
        <v>114</v>
      </c>
      <c r="V60" s="5" t="s">
        <v>115</v>
      </c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 spans="1:32" x14ac:dyDescent="0.25">
      <c r="A61" s="5" t="s">
        <v>116</v>
      </c>
      <c r="B61" s="5" t="s">
        <v>117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35"/>
      <c r="O61" s="5"/>
      <c r="P61" s="5"/>
      <c r="U61" s="5" t="s">
        <v>116</v>
      </c>
      <c r="V61" s="5" t="s">
        <v>117</v>
      </c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 spans="1:32" x14ac:dyDescent="0.25">
      <c r="A62" s="5" t="s">
        <v>118</v>
      </c>
      <c r="B62" s="5" t="s">
        <v>119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35"/>
      <c r="O62" s="5"/>
      <c r="P62" s="5"/>
      <c r="U62" s="5" t="s">
        <v>118</v>
      </c>
      <c r="V62" s="5" t="s">
        <v>119</v>
      </c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 spans="1:32" x14ac:dyDescent="0.25">
      <c r="A63" s="5" t="s">
        <v>120</v>
      </c>
      <c r="B63" s="5" t="s">
        <v>121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35"/>
      <c r="O63" s="12"/>
      <c r="P63" s="12"/>
      <c r="U63" s="5" t="s">
        <v>120</v>
      </c>
      <c r="V63" s="5" t="s">
        <v>121</v>
      </c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 spans="1:32" x14ac:dyDescent="0.25">
      <c r="A64" s="5" t="s">
        <v>122</v>
      </c>
      <c r="B64" s="5" t="s">
        <v>123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35"/>
      <c r="O64" s="5"/>
      <c r="P64" s="5"/>
      <c r="U64" s="5" t="s">
        <v>122</v>
      </c>
      <c r="V64" s="5" t="s">
        <v>123</v>
      </c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 spans="1:32" x14ac:dyDescent="0.25">
      <c r="A65" s="5" t="s">
        <v>124</v>
      </c>
      <c r="B65" s="5" t="s">
        <v>125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35"/>
      <c r="O65" s="5"/>
      <c r="P65" s="5"/>
      <c r="U65" s="5" t="s">
        <v>124</v>
      </c>
      <c r="V65" s="5" t="s">
        <v>125</v>
      </c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 spans="1:32" x14ac:dyDescent="0.25">
      <c r="A66" s="6" t="s">
        <v>126</v>
      </c>
      <c r="B66" s="6">
        <v>4113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36"/>
      <c r="O66" s="6"/>
      <c r="P66" s="6"/>
      <c r="Q66" t="s">
        <v>162</v>
      </c>
      <c r="R66" t="s">
        <v>161</v>
      </c>
      <c r="U66" s="6" t="s">
        <v>126</v>
      </c>
      <c r="V66" s="6">
        <v>4113</v>
      </c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spans="1:32" x14ac:dyDescent="0.25">
      <c r="A67" s="6" t="s">
        <v>127</v>
      </c>
      <c r="B67" s="6">
        <v>4133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36"/>
      <c r="O67" s="6"/>
      <c r="P67" s="6"/>
      <c r="U67" s="6" t="s">
        <v>127</v>
      </c>
      <c r="V67" s="6">
        <v>4133</v>
      </c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spans="1:32" x14ac:dyDescent="0.25">
      <c r="A68" s="6" t="s">
        <v>128</v>
      </c>
      <c r="B68" s="6">
        <v>4137</v>
      </c>
      <c r="C68" s="6"/>
      <c r="D68" s="13"/>
      <c r="E68" s="6"/>
      <c r="F68" s="6"/>
      <c r="G68" s="6"/>
      <c r="H68" s="6"/>
      <c r="I68" s="6"/>
      <c r="J68" s="13"/>
      <c r="K68" s="6"/>
      <c r="L68" s="6"/>
      <c r="M68" s="36"/>
      <c r="O68" s="6"/>
      <c r="P68" s="6"/>
      <c r="U68" s="6" t="s">
        <v>128</v>
      </c>
      <c r="V68" s="6">
        <v>4137</v>
      </c>
      <c r="W68" s="6"/>
      <c r="X68" s="13"/>
      <c r="Y68" s="6"/>
      <c r="Z68" s="6"/>
      <c r="AA68" s="6"/>
      <c r="AB68" s="6"/>
      <c r="AC68" s="6"/>
      <c r="AD68" s="13"/>
      <c r="AE68" s="6"/>
      <c r="AF68" s="6"/>
    </row>
    <row r="69" spans="1:32" x14ac:dyDescent="0.25">
      <c r="A69" s="6" t="s">
        <v>129</v>
      </c>
      <c r="B69" s="6">
        <v>4162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36"/>
      <c r="O69" s="6"/>
      <c r="P69" s="6"/>
      <c r="U69" s="6" t="s">
        <v>129</v>
      </c>
      <c r="V69" s="6">
        <v>4162</v>
      </c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spans="1:32" x14ac:dyDescent="0.25">
      <c r="A70" s="17" t="s">
        <v>130</v>
      </c>
      <c r="B70" s="17">
        <v>4232</v>
      </c>
      <c r="C70" s="17"/>
      <c r="D70" s="17"/>
      <c r="E70" s="17"/>
      <c r="F70" s="17"/>
      <c r="G70" s="17"/>
      <c r="H70" s="17"/>
      <c r="I70" s="17"/>
      <c r="J70" s="17"/>
      <c r="K70" s="6"/>
      <c r="L70" s="6"/>
      <c r="M70" s="36"/>
      <c r="O70" s="17"/>
      <c r="P70" s="17"/>
      <c r="U70" s="17" t="s">
        <v>130</v>
      </c>
      <c r="V70" s="17">
        <v>4232</v>
      </c>
      <c r="W70" s="17"/>
      <c r="X70" s="17"/>
      <c r="Y70" s="17"/>
      <c r="Z70" s="17"/>
      <c r="AA70" s="17"/>
      <c r="AB70" s="17"/>
      <c r="AC70" s="17"/>
      <c r="AD70" s="17"/>
      <c r="AE70" s="6"/>
      <c r="AF70" s="6"/>
    </row>
    <row r="71" spans="1:32" x14ac:dyDescent="0.25">
      <c r="A71" s="6" t="s">
        <v>131</v>
      </c>
      <c r="B71" s="17">
        <v>4205</v>
      </c>
      <c r="C71" s="17"/>
      <c r="D71" s="17"/>
      <c r="E71" s="17"/>
      <c r="F71" s="17"/>
      <c r="G71" s="17"/>
      <c r="H71" s="17"/>
      <c r="I71" s="17"/>
      <c r="J71" s="17"/>
      <c r="K71" s="6"/>
      <c r="L71" s="6"/>
      <c r="M71" s="36"/>
      <c r="O71" s="17"/>
      <c r="P71" s="17"/>
      <c r="U71" s="6" t="s">
        <v>131</v>
      </c>
      <c r="V71" s="17">
        <v>4205</v>
      </c>
      <c r="W71" s="17"/>
      <c r="X71" s="17"/>
      <c r="Y71" s="17"/>
      <c r="Z71" s="17"/>
      <c r="AA71" s="17"/>
      <c r="AB71" s="17"/>
      <c r="AC71" s="17"/>
      <c r="AD71" s="17"/>
      <c r="AE71" s="6"/>
      <c r="AF71" s="6"/>
    </row>
    <row r="72" spans="1:32" x14ac:dyDescent="0.25">
      <c r="A72" s="6" t="s">
        <v>132</v>
      </c>
      <c r="B72" s="6">
        <v>4250</v>
      </c>
      <c r="C72" s="6"/>
      <c r="D72" s="13"/>
      <c r="E72" s="6"/>
      <c r="F72" s="6"/>
      <c r="G72" s="13"/>
      <c r="H72" s="6"/>
      <c r="I72" s="13"/>
      <c r="J72" s="13"/>
      <c r="K72" s="6"/>
      <c r="L72" s="13"/>
      <c r="M72" s="37"/>
      <c r="O72" s="6"/>
      <c r="P72" s="6"/>
      <c r="U72" s="13" t="s">
        <v>132</v>
      </c>
      <c r="V72" s="13">
        <v>4250</v>
      </c>
      <c r="W72" s="6"/>
      <c r="X72" s="13"/>
      <c r="Y72" s="6"/>
      <c r="Z72" s="6"/>
      <c r="AA72" s="13"/>
      <c r="AB72" s="6"/>
      <c r="AC72" s="13"/>
      <c r="AD72" s="13"/>
      <c r="AE72" s="6"/>
      <c r="AF72" s="13"/>
    </row>
    <row r="73" spans="1:32" x14ac:dyDescent="0.25">
      <c r="A73" s="6" t="s">
        <v>133</v>
      </c>
      <c r="B73" s="6">
        <v>4448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36"/>
      <c r="O73" s="6"/>
      <c r="P73" s="6"/>
      <c r="U73" s="6" t="s">
        <v>133</v>
      </c>
      <c r="V73" s="6">
        <v>4448</v>
      </c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spans="1:32" x14ac:dyDescent="0.25">
      <c r="A74" s="6" t="s">
        <v>134</v>
      </c>
      <c r="B74" s="6">
        <v>4467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36"/>
      <c r="O74" s="6"/>
      <c r="P74" s="6"/>
      <c r="U74" s="6" t="s">
        <v>134</v>
      </c>
      <c r="V74" s="6">
        <v>4467</v>
      </c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spans="1:32" x14ac:dyDescent="0.25">
      <c r="A75" s="6" t="s">
        <v>135</v>
      </c>
      <c r="B75" s="6">
        <v>4478</v>
      </c>
      <c r="C75" s="6"/>
      <c r="D75" s="13"/>
      <c r="E75" s="6"/>
      <c r="F75" s="6"/>
      <c r="G75" s="6"/>
      <c r="H75" s="6"/>
      <c r="I75" s="6"/>
      <c r="J75" s="6"/>
      <c r="K75" s="6"/>
      <c r="L75" s="6"/>
      <c r="M75" s="36"/>
      <c r="O75" s="6"/>
      <c r="P75" s="6"/>
      <c r="U75" s="6" t="s">
        <v>135</v>
      </c>
      <c r="V75" s="6">
        <v>4478</v>
      </c>
      <c r="W75" s="6"/>
      <c r="X75" s="13"/>
      <c r="Y75" s="6"/>
      <c r="Z75" s="6"/>
      <c r="AA75" s="6"/>
      <c r="AB75" s="6"/>
      <c r="AC75" s="6"/>
      <c r="AD75" s="6"/>
      <c r="AE75" s="6"/>
      <c r="AF75" s="6"/>
    </row>
    <row r="76" spans="1:32" x14ac:dyDescent="0.25">
      <c r="A76" s="6" t="s">
        <v>136</v>
      </c>
      <c r="B76" s="6">
        <v>4483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36"/>
      <c r="O76" s="6"/>
      <c r="P76" s="6"/>
      <c r="U76" s="6" t="s">
        <v>136</v>
      </c>
      <c r="V76" s="6">
        <v>4483</v>
      </c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 spans="1:32" x14ac:dyDescent="0.25">
      <c r="A77" s="6" t="s">
        <v>137</v>
      </c>
      <c r="B77" s="6">
        <v>4486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36"/>
      <c r="O77" s="6"/>
      <c r="P77" s="6"/>
      <c r="U77" s="6" t="s">
        <v>137</v>
      </c>
      <c r="V77" s="6">
        <v>4486</v>
      </c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spans="1:32" x14ac:dyDescent="0.25">
      <c r="A78" s="6" t="s">
        <v>138</v>
      </c>
      <c r="B78" s="6">
        <v>4519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36"/>
      <c r="O78" s="6"/>
      <c r="P78" s="6"/>
      <c r="U78" s="6" t="s">
        <v>138</v>
      </c>
      <c r="V78" s="6">
        <v>4519</v>
      </c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spans="1:32" x14ac:dyDescent="0.25">
      <c r="A79" s="6" t="s">
        <v>139</v>
      </c>
      <c r="B79" s="6">
        <v>4544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36"/>
      <c r="O79" s="6"/>
      <c r="P79" s="6"/>
      <c r="U79" s="6" t="s">
        <v>139</v>
      </c>
      <c r="V79" s="6">
        <v>4544</v>
      </c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spans="1:32" x14ac:dyDescent="0.25">
      <c r="A80" s="6" t="s">
        <v>140</v>
      </c>
      <c r="B80" s="6">
        <v>4545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36"/>
      <c r="O80" s="6"/>
      <c r="P80" s="6"/>
      <c r="U80" s="6" t="s">
        <v>140</v>
      </c>
      <c r="V80" s="6">
        <v>4545</v>
      </c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spans="1:33" x14ac:dyDescent="0.25">
      <c r="A81" s="13" t="s">
        <v>141</v>
      </c>
      <c r="B81" s="13">
        <v>4570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37"/>
      <c r="O81" s="13"/>
      <c r="P81" s="13"/>
      <c r="U81" s="13" t="s">
        <v>141</v>
      </c>
      <c r="V81" s="13">
        <v>4570</v>
      </c>
      <c r="W81" s="13"/>
      <c r="X81" s="13"/>
      <c r="Y81" s="13"/>
      <c r="Z81" s="13"/>
      <c r="AA81" s="13"/>
      <c r="AB81" s="13"/>
      <c r="AC81" s="13"/>
      <c r="AD81" s="13"/>
      <c r="AE81" s="13"/>
      <c r="AF81" s="13"/>
    </row>
    <row r="82" spans="1:33" x14ac:dyDescent="0.25">
      <c r="A82" s="6" t="s">
        <v>142</v>
      </c>
      <c r="B82" s="6">
        <v>4584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36"/>
      <c r="O82" s="6"/>
      <c r="P82" s="6"/>
      <c r="U82" s="6" t="s">
        <v>142</v>
      </c>
      <c r="V82" s="6">
        <v>4584</v>
      </c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spans="1:33" x14ac:dyDescent="0.25">
      <c r="A83" s="6" t="s">
        <v>143</v>
      </c>
      <c r="B83" s="6">
        <v>4637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36"/>
      <c r="O83" s="6"/>
      <c r="P83" s="6"/>
      <c r="U83" s="6" t="s">
        <v>143</v>
      </c>
      <c r="V83" s="6">
        <v>4637</v>
      </c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spans="1:33" x14ac:dyDescent="0.25">
      <c r="A84" s="6" t="s">
        <v>144</v>
      </c>
      <c r="B84" s="6">
        <v>4742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36"/>
      <c r="O84" s="6"/>
      <c r="P84" s="6"/>
      <c r="U84" s="6" t="s">
        <v>144</v>
      </c>
      <c r="V84" s="6">
        <v>4742</v>
      </c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spans="1:33" x14ac:dyDescent="0.25">
      <c r="A85" s="7" t="s">
        <v>145</v>
      </c>
      <c r="B85" s="7">
        <v>4287</v>
      </c>
      <c r="C85" s="7">
        <v>19.079999999999998</v>
      </c>
      <c r="D85" s="7">
        <v>24.9</v>
      </c>
      <c r="E85" s="7">
        <v>24.87</v>
      </c>
      <c r="F85" s="7">
        <v>18.329999999999998</v>
      </c>
      <c r="G85" s="7">
        <v>22.57</v>
      </c>
      <c r="H85" s="7">
        <v>19</v>
      </c>
      <c r="I85" s="7">
        <v>18.28</v>
      </c>
      <c r="J85" s="7">
        <v>25.2</v>
      </c>
      <c r="K85" s="7">
        <v>16.12</v>
      </c>
      <c r="L85" s="7">
        <v>23.46</v>
      </c>
      <c r="M85" s="7">
        <v>23.76</v>
      </c>
      <c r="O85" s="7">
        <v>16.559999999999999</v>
      </c>
      <c r="P85" s="7">
        <v>23.76</v>
      </c>
      <c r="Q85" t="s">
        <v>163</v>
      </c>
      <c r="R85" t="s">
        <v>161</v>
      </c>
      <c r="U85" s="7" t="s">
        <v>145</v>
      </c>
      <c r="V85" s="7">
        <v>4287</v>
      </c>
      <c r="W85" s="7">
        <v>19.079999999999998</v>
      </c>
      <c r="X85" s="7">
        <v>24.9</v>
      </c>
      <c r="Y85" s="7">
        <v>24.87</v>
      </c>
      <c r="Z85" s="7">
        <v>18.329999999999998</v>
      </c>
      <c r="AA85" s="7">
        <v>22.57</v>
      </c>
      <c r="AB85" s="7">
        <v>19</v>
      </c>
      <c r="AC85" s="7">
        <v>18.28</v>
      </c>
      <c r="AD85" s="7">
        <v>25.2</v>
      </c>
      <c r="AE85" s="7">
        <v>16.12</v>
      </c>
      <c r="AF85" s="7">
        <v>23.46</v>
      </c>
      <c r="AG85" s="7">
        <v>25.09</v>
      </c>
    </row>
    <row r="86" spans="1:33" x14ac:dyDescent="0.25">
      <c r="A86" s="7" t="s">
        <v>146</v>
      </c>
      <c r="B86" s="7">
        <v>4400</v>
      </c>
      <c r="C86" s="7">
        <v>19.260000000000002</v>
      </c>
      <c r="D86" s="7">
        <v>24.11</v>
      </c>
      <c r="E86" s="7">
        <v>25.8</v>
      </c>
      <c r="F86" s="7">
        <v>18.899999999999999</v>
      </c>
      <c r="G86" s="7">
        <v>20.94</v>
      </c>
      <c r="H86" s="7">
        <v>20.239999999999998</v>
      </c>
      <c r="I86" s="7">
        <v>19.45</v>
      </c>
      <c r="J86" s="7">
        <v>25.01</v>
      </c>
      <c r="K86" s="7">
        <v>17.350000000000001</v>
      </c>
      <c r="L86" s="7">
        <v>24.1</v>
      </c>
      <c r="M86" s="7">
        <v>24.2</v>
      </c>
      <c r="O86" s="7">
        <v>18.16</v>
      </c>
      <c r="P86" s="7">
        <v>24.2</v>
      </c>
      <c r="U86" s="7" t="s">
        <v>146</v>
      </c>
      <c r="V86" s="7">
        <v>4400</v>
      </c>
      <c r="W86" s="7">
        <v>19.260000000000002</v>
      </c>
      <c r="X86" s="7">
        <v>24.11</v>
      </c>
      <c r="Y86" s="7">
        <v>25.8</v>
      </c>
      <c r="Z86" s="7">
        <v>18.899999999999999</v>
      </c>
      <c r="AA86" s="7">
        <v>20.94</v>
      </c>
      <c r="AB86" s="7">
        <v>20.239999999999998</v>
      </c>
      <c r="AC86" s="7">
        <v>19.45</v>
      </c>
      <c r="AD86" s="7">
        <v>25.01</v>
      </c>
      <c r="AE86" s="7">
        <v>17.350000000000001</v>
      </c>
      <c r="AF86" s="7">
        <v>24.1</v>
      </c>
      <c r="AG86" s="7">
        <v>25.84</v>
      </c>
    </row>
    <row r="87" spans="1:33" x14ac:dyDescent="0.25">
      <c r="A87" s="7" t="s">
        <v>147</v>
      </c>
      <c r="B87" s="7">
        <v>4481</v>
      </c>
      <c r="C87" s="7">
        <v>18.079999999999998</v>
      </c>
      <c r="D87" s="7">
        <v>23.71</v>
      </c>
      <c r="E87" s="7">
        <v>25.39</v>
      </c>
      <c r="F87" s="7">
        <v>18.09</v>
      </c>
      <c r="G87" s="7">
        <v>21.27</v>
      </c>
      <c r="H87" s="7">
        <v>20.329999999999998</v>
      </c>
      <c r="I87" s="7">
        <v>19.86</v>
      </c>
      <c r="J87" s="7">
        <v>27.04</v>
      </c>
      <c r="K87" s="7">
        <v>17.559999999999999</v>
      </c>
      <c r="L87" s="7">
        <v>24.14</v>
      </c>
      <c r="M87" s="7">
        <v>23.1</v>
      </c>
      <c r="O87" s="7">
        <v>17.53</v>
      </c>
      <c r="P87" s="7">
        <v>23.1</v>
      </c>
      <c r="U87" s="7" t="s">
        <v>147</v>
      </c>
      <c r="V87" s="7">
        <v>4481</v>
      </c>
      <c r="W87" s="7">
        <v>18.079999999999998</v>
      </c>
      <c r="X87" s="7">
        <v>23.71</v>
      </c>
      <c r="Y87" s="7">
        <v>25.39</v>
      </c>
      <c r="Z87" s="7">
        <v>18.09</v>
      </c>
      <c r="AA87" s="7">
        <v>21.27</v>
      </c>
      <c r="AB87" s="7">
        <v>20.329999999999998</v>
      </c>
      <c r="AC87" s="7">
        <v>19.86</v>
      </c>
      <c r="AD87" s="7">
        <v>27.04</v>
      </c>
      <c r="AE87" s="7">
        <v>17.559999999999999</v>
      </c>
      <c r="AF87" s="7">
        <v>24.14</v>
      </c>
      <c r="AG87" s="7">
        <v>26.45</v>
      </c>
    </row>
    <row r="88" spans="1:33" x14ac:dyDescent="0.25">
      <c r="A88" s="7" t="s">
        <v>148</v>
      </c>
      <c r="B88" s="7">
        <v>4572</v>
      </c>
      <c r="C88" s="7">
        <v>18</v>
      </c>
      <c r="D88" s="7">
        <v>22.84</v>
      </c>
      <c r="E88" s="7">
        <v>26.66</v>
      </c>
      <c r="F88" s="7">
        <v>18.38</v>
      </c>
      <c r="G88" s="7">
        <v>21.76</v>
      </c>
      <c r="H88" s="7">
        <v>20.65</v>
      </c>
      <c r="I88" s="7">
        <v>19.059999999999999</v>
      </c>
      <c r="J88" s="7">
        <v>21.35</v>
      </c>
      <c r="K88" s="7">
        <v>18.04</v>
      </c>
      <c r="L88" s="7">
        <v>24.09</v>
      </c>
      <c r="M88" s="7">
        <v>24.29</v>
      </c>
      <c r="O88" s="7">
        <v>17.88</v>
      </c>
      <c r="P88" s="7">
        <v>24.29</v>
      </c>
      <c r="U88" s="7" t="s">
        <v>148</v>
      </c>
      <c r="V88" s="7">
        <v>4572</v>
      </c>
      <c r="W88" s="7">
        <v>18</v>
      </c>
      <c r="X88" s="7">
        <v>22.84</v>
      </c>
      <c r="Y88" s="7">
        <v>26.66</v>
      </c>
      <c r="Z88" s="7">
        <v>18.38</v>
      </c>
      <c r="AA88" s="7">
        <v>21.76</v>
      </c>
      <c r="AB88" s="7">
        <v>20.65</v>
      </c>
      <c r="AC88" s="7">
        <v>19.059999999999999</v>
      </c>
      <c r="AD88" s="7">
        <v>21.35</v>
      </c>
      <c r="AE88" s="7">
        <v>18.04</v>
      </c>
      <c r="AF88" s="7">
        <v>24.09</v>
      </c>
      <c r="AG88" s="7">
        <v>25.34</v>
      </c>
    </row>
    <row r="89" spans="1:33" x14ac:dyDescent="0.25">
      <c r="A89" s="15" t="s">
        <v>149</v>
      </c>
      <c r="B89" s="15">
        <v>4806</v>
      </c>
      <c r="C89" s="15">
        <v>23.06</v>
      </c>
      <c r="D89" s="15" t="s">
        <v>14</v>
      </c>
      <c r="E89" s="15">
        <v>30.07</v>
      </c>
      <c r="F89" s="15">
        <v>25.16</v>
      </c>
      <c r="G89" s="15">
        <v>30.44</v>
      </c>
      <c r="H89" s="15">
        <v>27.37</v>
      </c>
      <c r="I89" s="15">
        <v>23.76</v>
      </c>
      <c r="J89" s="15">
        <v>37.18</v>
      </c>
      <c r="K89" s="15">
        <v>23.58</v>
      </c>
      <c r="L89" s="15">
        <v>27.78</v>
      </c>
      <c r="M89" s="15">
        <v>28.22</v>
      </c>
      <c r="O89" s="15">
        <v>23.56</v>
      </c>
      <c r="P89" s="15">
        <v>28.22</v>
      </c>
      <c r="U89" s="15" t="s">
        <v>149</v>
      </c>
      <c r="V89" s="15">
        <v>4806</v>
      </c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 spans="1:33" x14ac:dyDescent="0.25">
      <c r="A90" s="7" t="s">
        <v>150</v>
      </c>
      <c r="B90" s="7">
        <v>4728</v>
      </c>
      <c r="C90" s="7">
        <v>17.93</v>
      </c>
      <c r="D90" s="7">
        <v>22.09</v>
      </c>
      <c r="E90" s="7">
        <v>25.69</v>
      </c>
      <c r="F90" s="7">
        <v>18.600000000000001</v>
      </c>
      <c r="G90" s="7">
        <v>22.35</v>
      </c>
      <c r="H90" s="7">
        <v>21.12</v>
      </c>
      <c r="I90" s="7">
        <v>18.670000000000002</v>
      </c>
      <c r="J90" s="7">
        <v>23.16</v>
      </c>
      <c r="K90" s="7">
        <v>17.57</v>
      </c>
      <c r="L90" s="7">
        <v>23.76</v>
      </c>
      <c r="M90" s="7">
        <v>23.96</v>
      </c>
      <c r="O90" s="7">
        <v>17.61</v>
      </c>
      <c r="P90" s="7">
        <v>23.96</v>
      </c>
      <c r="U90" s="7" t="s">
        <v>150</v>
      </c>
      <c r="V90" s="7">
        <v>4728</v>
      </c>
      <c r="W90" s="7">
        <v>17.93</v>
      </c>
      <c r="X90" s="7">
        <v>22.09</v>
      </c>
      <c r="Y90" s="7">
        <v>25.69</v>
      </c>
      <c r="Z90" s="7">
        <v>18.600000000000001</v>
      </c>
      <c r="AA90" s="7">
        <v>22.35</v>
      </c>
      <c r="AB90" s="7">
        <v>21.12</v>
      </c>
      <c r="AC90" s="7">
        <v>18.670000000000002</v>
      </c>
      <c r="AD90" s="7">
        <v>23.16</v>
      </c>
      <c r="AE90" s="7">
        <v>17.57</v>
      </c>
      <c r="AF90" s="7">
        <v>23.76</v>
      </c>
      <c r="AG90" s="7">
        <v>24.23</v>
      </c>
    </row>
    <row r="91" spans="1:33" x14ac:dyDescent="0.25">
      <c r="A91" s="7" t="s">
        <v>151</v>
      </c>
      <c r="B91" s="7">
        <v>4738</v>
      </c>
      <c r="C91" s="7">
        <v>17.82</v>
      </c>
      <c r="D91" s="7">
        <v>23.61</v>
      </c>
      <c r="E91" s="7">
        <v>24.92</v>
      </c>
      <c r="F91" s="7">
        <v>18.579999999999998</v>
      </c>
      <c r="G91" s="7">
        <v>21.45</v>
      </c>
      <c r="H91" s="7">
        <v>20.329999999999998</v>
      </c>
      <c r="I91" s="7">
        <v>19.96</v>
      </c>
      <c r="J91" s="7">
        <v>25.89</v>
      </c>
      <c r="K91" s="7">
        <v>17.66</v>
      </c>
      <c r="L91" s="7">
        <v>23.99</v>
      </c>
      <c r="M91" s="7">
        <v>24.07</v>
      </c>
      <c r="O91" s="7">
        <v>17.739999999999998</v>
      </c>
      <c r="P91" s="7">
        <v>24.07</v>
      </c>
      <c r="U91" s="7" t="s">
        <v>151</v>
      </c>
      <c r="V91" s="7">
        <v>4738</v>
      </c>
      <c r="W91" s="7">
        <v>17.82</v>
      </c>
      <c r="X91" s="7">
        <v>23.61</v>
      </c>
      <c r="Y91" s="7">
        <v>24.92</v>
      </c>
      <c r="Z91" s="7">
        <v>18.579999999999998</v>
      </c>
      <c r="AA91" s="7">
        <v>21.45</v>
      </c>
      <c r="AB91" s="7">
        <v>20.329999999999998</v>
      </c>
      <c r="AC91" s="7">
        <v>19.96</v>
      </c>
      <c r="AD91" s="7">
        <v>25.89</v>
      </c>
      <c r="AE91" s="7">
        <v>17.66</v>
      </c>
      <c r="AF91" s="7">
        <v>23.99</v>
      </c>
      <c r="AG91" s="7">
        <v>23.05</v>
      </c>
    </row>
    <row r="92" spans="1:33" x14ac:dyDescent="0.25">
      <c r="A92" s="8" t="s">
        <v>152</v>
      </c>
      <c r="B92" s="8">
        <v>4778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40"/>
      <c r="O92" s="8"/>
      <c r="P92" s="8"/>
      <c r="Q92" t="s">
        <v>168</v>
      </c>
      <c r="R92" t="s">
        <v>161</v>
      </c>
      <c r="U92" s="8" t="s">
        <v>152</v>
      </c>
      <c r="V92" s="8">
        <v>4778</v>
      </c>
      <c r="W92" s="8"/>
      <c r="X92" s="8"/>
      <c r="Y92" s="8"/>
      <c r="Z92" s="8"/>
      <c r="AA92" s="8"/>
      <c r="AB92" s="8"/>
      <c r="AC92" s="8"/>
      <c r="AD92" s="8"/>
      <c r="AE92" s="8"/>
      <c r="AF92" s="8"/>
    </row>
    <row r="93" spans="1:33" x14ac:dyDescent="0.25">
      <c r="A93" s="8" t="s">
        <v>153</v>
      </c>
      <c r="B93" s="8">
        <v>4811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40"/>
      <c r="O93" s="8"/>
      <c r="P93" s="8"/>
      <c r="U93" s="8" t="s">
        <v>153</v>
      </c>
      <c r="V93" s="8">
        <v>4811</v>
      </c>
      <c r="W93" s="8"/>
      <c r="X93" s="8"/>
      <c r="Y93" s="8"/>
      <c r="Z93" s="8"/>
      <c r="AA93" s="8"/>
      <c r="AB93" s="8"/>
      <c r="AC93" s="8"/>
      <c r="AD93" s="8"/>
      <c r="AE93" s="8"/>
      <c r="AF93" s="8"/>
    </row>
    <row r="94" spans="1:33" x14ac:dyDescent="0.25">
      <c r="A94" s="8" t="s">
        <v>154</v>
      </c>
      <c r="B94" s="8">
        <v>4744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40"/>
      <c r="O94" s="8"/>
      <c r="P94" s="8"/>
      <c r="U94" s="8" t="s">
        <v>154</v>
      </c>
      <c r="V94" s="8">
        <v>4744</v>
      </c>
      <c r="W94" s="8"/>
      <c r="X94" s="8"/>
      <c r="Y94" s="8"/>
      <c r="Z94" s="8"/>
      <c r="AA94" s="8"/>
      <c r="AB94" s="8"/>
      <c r="AC94" s="8"/>
      <c r="AD94" s="8"/>
      <c r="AE94" s="8"/>
      <c r="AF94" s="8"/>
    </row>
    <row r="95" spans="1:33" x14ac:dyDescent="0.25">
      <c r="A95" s="8" t="s">
        <v>155</v>
      </c>
      <c r="B95" s="8">
        <v>4515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40"/>
      <c r="O95" s="8"/>
      <c r="P95" s="8"/>
      <c r="U95" s="8" t="s">
        <v>155</v>
      </c>
      <c r="V95" s="8">
        <v>4515</v>
      </c>
      <c r="W95" s="8"/>
      <c r="X95" s="8"/>
      <c r="Y95" s="8"/>
      <c r="Z95" s="8"/>
      <c r="AA95" s="8"/>
      <c r="AB95" s="8"/>
      <c r="AC95" s="8"/>
      <c r="AD95" s="8"/>
      <c r="AE95" s="8"/>
      <c r="AF95" s="8"/>
    </row>
    <row r="96" spans="1:33" x14ac:dyDescent="0.25">
      <c r="A96" s="2" t="s">
        <v>156</v>
      </c>
      <c r="B96" s="2" t="s">
        <v>13</v>
      </c>
      <c r="C96" s="2" t="s">
        <v>14</v>
      </c>
      <c r="D96" s="2" t="s">
        <v>14</v>
      </c>
      <c r="E96" s="2" t="s">
        <v>158</v>
      </c>
      <c r="F96" s="2" t="s">
        <v>14</v>
      </c>
      <c r="G96" s="2">
        <v>36</v>
      </c>
      <c r="H96" s="2">
        <v>37.36</v>
      </c>
      <c r="I96" s="2" t="s">
        <v>14</v>
      </c>
      <c r="J96" s="2" t="s">
        <v>14</v>
      </c>
      <c r="K96" s="2" t="s">
        <v>14</v>
      </c>
      <c r="L96" s="2" t="s">
        <v>14</v>
      </c>
      <c r="M96" s="29"/>
      <c r="O96" s="2" t="s">
        <v>14</v>
      </c>
      <c r="P96" s="2" t="s">
        <v>14</v>
      </c>
      <c r="U96" s="2" t="s">
        <v>156</v>
      </c>
      <c r="V96" s="2" t="s">
        <v>13</v>
      </c>
      <c r="W96" s="2" t="s">
        <v>14</v>
      </c>
      <c r="X96" s="2" t="s">
        <v>14</v>
      </c>
      <c r="Y96" s="2" t="s">
        <v>158</v>
      </c>
      <c r="Z96" s="2" t="s">
        <v>14</v>
      </c>
      <c r="AA96" s="2">
        <v>36</v>
      </c>
      <c r="AB96" s="2">
        <v>37.36</v>
      </c>
      <c r="AC96" s="2" t="s">
        <v>14</v>
      </c>
      <c r="AD96" s="2" t="s">
        <v>14</v>
      </c>
      <c r="AE96" s="2" t="s">
        <v>14</v>
      </c>
      <c r="AF96" s="2" t="s">
        <v>14</v>
      </c>
    </row>
    <row r="97" spans="1:33" x14ac:dyDescent="0.25">
      <c r="A97" s="2" t="s">
        <v>157</v>
      </c>
      <c r="B97" s="2" t="s">
        <v>16</v>
      </c>
      <c r="C97" s="2" t="s">
        <v>14</v>
      </c>
      <c r="D97" s="2" t="s">
        <v>14</v>
      </c>
      <c r="E97" s="2" t="s">
        <v>158</v>
      </c>
      <c r="F97" s="2" t="s">
        <v>14</v>
      </c>
      <c r="G97" s="2">
        <v>36.36</v>
      </c>
      <c r="H97" s="2">
        <v>36.880000000000003</v>
      </c>
      <c r="I97" s="2" t="s">
        <v>14</v>
      </c>
      <c r="J97" s="2" t="s">
        <v>14</v>
      </c>
      <c r="K97" s="2" t="s">
        <v>14</v>
      </c>
      <c r="L97" s="2" t="s">
        <v>14</v>
      </c>
      <c r="M97" s="29"/>
      <c r="O97" s="2" t="s">
        <v>14</v>
      </c>
      <c r="P97" s="2" t="s">
        <v>14</v>
      </c>
      <c r="U97" s="2" t="s">
        <v>157</v>
      </c>
      <c r="V97" s="2" t="s">
        <v>16</v>
      </c>
      <c r="W97" s="2" t="s">
        <v>14</v>
      </c>
      <c r="X97" s="2" t="s">
        <v>14</v>
      </c>
      <c r="Y97" s="2" t="s">
        <v>158</v>
      </c>
      <c r="Z97" s="2" t="s">
        <v>14</v>
      </c>
      <c r="AA97" s="2">
        <v>36.36</v>
      </c>
      <c r="AB97" s="2">
        <v>36.880000000000003</v>
      </c>
      <c r="AC97" s="2" t="s">
        <v>14</v>
      </c>
      <c r="AD97" s="2" t="s">
        <v>14</v>
      </c>
      <c r="AE97" s="2" t="s">
        <v>14</v>
      </c>
      <c r="AF97" s="2" t="s">
        <v>14</v>
      </c>
    </row>
    <row r="99" spans="1:33" x14ac:dyDescent="0.25">
      <c r="C99" s="1" t="s">
        <v>2</v>
      </c>
      <c r="D99" s="1" t="s">
        <v>3</v>
      </c>
      <c r="E99" s="1" t="s">
        <v>4</v>
      </c>
      <c r="F99" s="1" t="s">
        <v>5</v>
      </c>
      <c r="G99" s="1" t="s">
        <v>6</v>
      </c>
      <c r="H99" s="1" t="s">
        <v>7</v>
      </c>
      <c r="I99" s="1" t="s">
        <v>8</v>
      </c>
      <c r="J99" s="1" t="s">
        <v>9</v>
      </c>
      <c r="K99" s="18" t="s">
        <v>10</v>
      </c>
      <c r="L99" s="18" t="s">
        <v>11</v>
      </c>
      <c r="M99" s="30" t="s">
        <v>350</v>
      </c>
      <c r="W99" s="1" t="s">
        <v>2</v>
      </c>
      <c r="X99" s="1" t="s">
        <v>3</v>
      </c>
      <c r="Y99" s="1" t="s">
        <v>4</v>
      </c>
      <c r="Z99" s="1" t="s">
        <v>5</v>
      </c>
      <c r="AA99" s="1" t="s">
        <v>6</v>
      </c>
      <c r="AB99" s="1" t="s">
        <v>7</v>
      </c>
      <c r="AC99" s="1" t="s">
        <v>8</v>
      </c>
      <c r="AD99" s="1" t="s">
        <v>9</v>
      </c>
      <c r="AE99" s="18" t="s">
        <v>10</v>
      </c>
      <c r="AF99" s="18" t="s">
        <v>11</v>
      </c>
      <c r="AG99" s="41" t="s">
        <v>350</v>
      </c>
    </row>
    <row r="100" spans="1:33" x14ac:dyDescent="0.25">
      <c r="B100" s="1" t="s">
        <v>338</v>
      </c>
      <c r="C100" s="19">
        <f t="shared" ref="C100:L100" si="0">GEOMEAN(C4:C95)</f>
        <v>18.961150993508461</v>
      </c>
      <c r="D100" s="19">
        <f t="shared" si="0"/>
        <v>23.526247000099403</v>
      </c>
      <c r="E100" s="19">
        <f t="shared" si="0"/>
        <v>26.149673607729969</v>
      </c>
      <c r="F100" s="19">
        <f t="shared" si="0"/>
        <v>19.31128131923186</v>
      </c>
      <c r="G100" s="19">
        <f t="shared" si="0"/>
        <v>22.789054052623769</v>
      </c>
      <c r="H100" s="19">
        <f t="shared" si="0"/>
        <v>21.156645291226752</v>
      </c>
      <c r="I100" s="19">
        <f t="shared" si="0"/>
        <v>19.79669749956722</v>
      </c>
      <c r="J100" s="19">
        <f t="shared" si="0"/>
        <v>26.036676160154702</v>
      </c>
      <c r="K100" s="19">
        <f t="shared" si="0"/>
        <v>18.147584690843889</v>
      </c>
      <c r="L100" s="19">
        <f t="shared" si="0"/>
        <v>24.438549998844898</v>
      </c>
      <c r="M100" s="19">
        <f t="shared" ref="M100" si="1">GEOMEAN(M4:M95)</f>
        <v>24.468256810497365</v>
      </c>
      <c r="V100" s="1" t="s">
        <v>338</v>
      </c>
      <c r="W100" s="19">
        <f t="shared" ref="W100:AF100" si="2">GEOMEAN(W4:W95)</f>
        <v>18.352656195406823</v>
      </c>
      <c r="X100" s="19">
        <f t="shared" si="2"/>
        <v>23.526247000099403</v>
      </c>
      <c r="Y100" s="19">
        <f t="shared" si="2"/>
        <v>25.547892490218498</v>
      </c>
      <c r="Z100" s="19">
        <f t="shared" si="2"/>
        <v>18.47826393814308</v>
      </c>
      <c r="AA100" s="19">
        <f t="shared" si="2"/>
        <v>21.715670345102598</v>
      </c>
      <c r="AB100" s="19">
        <f t="shared" si="2"/>
        <v>20.267902482202903</v>
      </c>
      <c r="AC100" s="19">
        <f t="shared" si="2"/>
        <v>19.203650737974264</v>
      </c>
      <c r="AD100" s="19">
        <f t="shared" si="2"/>
        <v>24.535687641749153</v>
      </c>
      <c r="AE100" s="19">
        <f t="shared" si="2"/>
        <v>17.372594004153456</v>
      </c>
      <c r="AF100" s="19">
        <f t="shared" si="2"/>
        <v>23.922099920809931</v>
      </c>
      <c r="AG100" s="19">
        <f t="shared" ref="AG100" si="3">GEOMEAN(AG4:AG95)</f>
        <v>24.975161212286427</v>
      </c>
    </row>
    <row r="101" spans="1:33" x14ac:dyDescent="0.25">
      <c r="B101" s="1" t="s">
        <v>339</v>
      </c>
      <c r="C101" s="19">
        <f t="shared" ref="C101:L101" si="4">AVERAGE(C4:C95)</f>
        <v>19.032857142857143</v>
      </c>
      <c r="D101" s="19">
        <f t="shared" si="4"/>
        <v>23.543333333333333</v>
      </c>
      <c r="E101" s="19">
        <f t="shared" si="4"/>
        <v>26.199999999999996</v>
      </c>
      <c r="F101" s="19">
        <f t="shared" si="4"/>
        <v>19.434285714285711</v>
      </c>
      <c r="G101" s="19">
        <f t="shared" si="4"/>
        <v>22.96857142857143</v>
      </c>
      <c r="H101" s="19">
        <f t="shared" si="4"/>
        <v>21.291428571428575</v>
      </c>
      <c r="I101" s="19">
        <f t="shared" si="4"/>
        <v>19.862857142857145</v>
      </c>
      <c r="J101" s="19">
        <f t="shared" si="4"/>
        <v>26.404285714285713</v>
      </c>
      <c r="K101" s="19">
        <f t="shared" si="4"/>
        <v>18.268571428571427</v>
      </c>
      <c r="L101" s="19">
        <f t="shared" si="4"/>
        <v>24.474285714285717</v>
      </c>
      <c r="M101" s="19">
        <f t="shared" ref="M101" si="5">AVERAGE(M4:M95)</f>
        <v>24.514285714285712</v>
      </c>
      <c r="V101" s="1" t="s">
        <v>339</v>
      </c>
      <c r="W101" s="19">
        <f t="shared" ref="W101:AF101" si="6">AVERAGE(W4:W95)</f>
        <v>18.361666666666665</v>
      </c>
      <c r="X101" s="19">
        <f t="shared" si="6"/>
        <v>23.543333333333333</v>
      </c>
      <c r="Y101" s="19">
        <f t="shared" si="6"/>
        <v>25.554999999999996</v>
      </c>
      <c r="Z101" s="19">
        <f t="shared" si="6"/>
        <v>18.479999999999997</v>
      </c>
      <c r="AA101" s="19">
        <f t="shared" si="6"/>
        <v>21.723333333333333</v>
      </c>
      <c r="AB101" s="19">
        <f t="shared" si="6"/>
        <v>20.278333333333332</v>
      </c>
      <c r="AC101" s="19">
        <f t="shared" si="6"/>
        <v>19.213333333333335</v>
      </c>
      <c r="AD101" s="19">
        <f t="shared" si="6"/>
        <v>24.608333333333331</v>
      </c>
      <c r="AE101" s="19">
        <f t="shared" si="6"/>
        <v>17.383333333333329</v>
      </c>
      <c r="AF101" s="19">
        <f t="shared" si="6"/>
        <v>23.923333333333336</v>
      </c>
      <c r="AG101" s="19">
        <f t="shared" ref="AG101" si="7">AVERAGE(AG4:AG95)</f>
        <v>25</v>
      </c>
    </row>
    <row r="102" spans="1:33" x14ac:dyDescent="0.25">
      <c r="B102" s="1" t="s">
        <v>340</v>
      </c>
      <c r="C102" s="19">
        <f t="shared" ref="C102:L102" si="8">MIN(C4:C95)</f>
        <v>17.82</v>
      </c>
      <c r="D102" s="19">
        <f t="shared" si="8"/>
        <v>22.09</v>
      </c>
      <c r="E102" s="19">
        <f t="shared" si="8"/>
        <v>24.87</v>
      </c>
      <c r="F102" s="19">
        <f t="shared" si="8"/>
        <v>18.09</v>
      </c>
      <c r="G102" s="19">
        <f t="shared" si="8"/>
        <v>20.94</v>
      </c>
      <c r="H102" s="19">
        <f t="shared" si="8"/>
        <v>19</v>
      </c>
      <c r="I102" s="19">
        <f t="shared" si="8"/>
        <v>18.28</v>
      </c>
      <c r="J102" s="19">
        <f t="shared" si="8"/>
        <v>21.35</v>
      </c>
      <c r="K102" s="19">
        <f t="shared" si="8"/>
        <v>16.12</v>
      </c>
      <c r="L102" s="19">
        <f t="shared" si="8"/>
        <v>23.46</v>
      </c>
      <c r="M102" s="19">
        <f t="shared" ref="M102" si="9">MIN(M4:M95)</f>
        <v>23.1</v>
      </c>
      <c r="V102" s="1" t="s">
        <v>340</v>
      </c>
      <c r="W102" s="19">
        <f t="shared" ref="W102:AF102" si="10">MIN(W4:W95)</f>
        <v>17.82</v>
      </c>
      <c r="X102" s="19">
        <f t="shared" si="10"/>
        <v>22.09</v>
      </c>
      <c r="Y102" s="19">
        <f t="shared" si="10"/>
        <v>24.87</v>
      </c>
      <c r="Z102" s="19">
        <f t="shared" si="10"/>
        <v>18.09</v>
      </c>
      <c r="AA102" s="19">
        <f t="shared" si="10"/>
        <v>20.94</v>
      </c>
      <c r="AB102" s="19">
        <f t="shared" si="10"/>
        <v>19</v>
      </c>
      <c r="AC102" s="19">
        <f t="shared" si="10"/>
        <v>18.28</v>
      </c>
      <c r="AD102" s="19">
        <f t="shared" si="10"/>
        <v>21.35</v>
      </c>
      <c r="AE102" s="19">
        <f t="shared" si="10"/>
        <v>16.12</v>
      </c>
      <c r="AF102" s="19">
        <f t="shared" si="10"/>
        <v>23.46</v>
      </c>
      <c r="AG102" s="19">
        <f t="shared" ref="AG102" si="11">MIN(AG4:AG95)</f>
        <v>23.05</v>
      </c>
    </row>
    <row r="103" spans="1:33" x14ac:dyDescent="0.25">
      <c r="B103" s="1" t="s">
        <v>341</v>
      </c>
      <c r="C103" s="19">
        <f t="shared" ref="C103:L103" si="12">MAX(C4:C95)</f>
        <v>23.06</v>
      </c>
      <c r="D103" s="19">
        <f t="shared" si="12"/>
        <v>24.9</v>
      </c>
      <c r="E103" s="19">
        <f t="shared" si="12"/>
        <v>30.07</v>
      </c>
      <c r="F103" s="19">
        <f t="shared" si="12"/>
        <v>25.16</v>
      </c>
      <c r="G103" s="19">
        <f t="shared" si="12"/>
        <v>30.44</v>
      </c>
      <c r="H103" s="19">
        <f t="shared" si="12"/>
        <v>27.37</v>
      </c>
      <c r="I103" s="19">
        <f t="shared" si="12"/>
        <v>23.76</v>
      </c>
      <c r="J103" s="19">
        <f t="shared" si="12"/>
        <v>37.18</v>
      </c>
      <c r="K103" s="19">
        <f t="shared" si="12"/>
        <v>23.58</v>
      </c>
      <c r="L103" s="19">
        <f t="shared" si="12"/>
        <v>27.78</v>
      </c>
      <c r="M103" s="19">
        <f t="shared" ref="M103" si="13">MAX(M4:M95)</f>
        <v>28.22</v>
      </c>
      <c r="V103" s="1" t="s">
        <v>341</v>
      </c>
      <c r="W103" s="19">
        <f t="shared" ref="W103:AF103" si="14">MAX(W4:W95)</f>
        <v>19.260000000000002</v>
      </c>
      <c r="X103" s="19">
        <f t="shared" si="14"/>
        <v>24.9</v>
      </c>
      <c r="Y103" s="19">
        <f t="shared" si="14"/>
        <v>26.66</v>
      </c>
      <c r="Z103" s="19">
        <f t="shared" si="14"/>
        <v>18.899999999999999</v>
      </c>
      <c r="AA103" s="19">
        <f t="shared" si="14"/>
        <v>22.57</v>
      </c>
      <c r="AB103" s="19">
        <f t="shared" si="14"/>
        <v>21.12</v>
      </c>
      <c r="AC103" s="19">
        <f t="shared" si="14"/>
        <v>19.96</v>
      </c>
      <c r="AD103" s="19">
        <f t="shared" si="14"/>
        <v>27.04</v>
      </c>
      <c r="AE103" s="19">
        <f t="shared" si="14"/>
        <v>18.04</v>
      </c>
      <c r="AF103" s="19">
        <f t="shared" si="14"/>
        <v>24.14</v>
      </c>
      <c r="AG103" s="19">
        <f t="shared" ref="AG103" si="15">MAX(AG4:AG95)</f>
        <v>26.45</v>
      </c>
    </row>
    <row r="104" spans="1:33" x14ac:dyDescent="0.25">
      <c r="B104" s="1" t="s">
        <v>342</v>
      </c>
      <c r="C104" s="19">
        <f t="shared" ref="C104:L104" si="16">AVEDEV(C4:C95)</f>
        <v>1.2289795918367348</v>
      </c>
      <c r="D104" s="19">
        <f t="shared" si="16"/>
        <v>0.7188888888888888</v>
      </c>
      <c r="E104" s="19">
        <f t="shared" si="16"/>
        <v>1.2371428571428547</v>
      </c>
      <c r="F104" s="19">
        <f t="shared" si="16"/>
        <v>1.6359183673469369</v>
      </c>
      <c r="G104" s="19">
        <f t="shared" si="16"/>
        <v>2.1346938775510211</v>
      </c>
      <c r="H104" s="19">
        <f t="shared" si="16"/>
        <v>1.7367346938775547</v>
      </c>
      <c r="I104" s="19">
        <f t="shared" si="16"/>
        <v>1.1412244897959194</v>
      </c>
      <c r="J104" s="19">
        <f t="shared" si="16"/>
        <v>3.2604081632653048</v>
      </c>
      <c r="K104" s="19">
        <f t="shared" si="16"/>
        <v>1.5175510204081617</v>
      </c>
      <c r="L104" s="19">
        <f t="shared" si="16"/>
        <v>0.94448979591836901</v>
      </c>
      <c r="M104" s="19">
        <f t="shared" ref="M104" si="17">AVEDEV(M4:M95)</f>
        <v>1.0587755102040799</v>
      </c>
      <c r="V104" s="1" t="s">
        <v>342</v>
      </c>
      <c r="W104" s="19">
        <f t="shared" ref="W104:AF104" si="18">AVEDEV(W4:W95)</f>
        <v>0.53888888888888842</v>
      </c>
      <c r="X104" s="19">
        <f t="shared" si="18"/>
        <v>0.7188888888888888</v>
      </c>
      <c r="Y104" s="19">
        <f t="shared" si="18"/>
        <v>0.49499999999999983</v>
      </c>
      <c r="Z104" s="19">
        <f t="shared" si="18"/>
        <v>0.21333333333333351</v>
      </c>
      <c r="AA104" s="19">
        <f t="shared" si="18"/>
        <v>0.50333333333333385</v>
      </c>
      <c r="AB104" s="19">
        <f t="shared" si="18"/>
        <v>0.43888888888888883</v>
      </c>
      <c r="AC104" s="19">
        <f t="shared" si="18"/>
        <v>0.543333333333333</v>
      </c>
      <c r="AD104" s="19">
        <f t="shared" si="18"/>
        <v>1.5688888888888897</v>
      </c>
      <c r="AE104" s="19">
        <f t="shared" si="18"/>
        <v>0.4322222222222229</v>
      </c>
      <c r="AF104" s="19">
        <f t="shared" si="18"/>
        <v>0.20888888888888779</v>
      </c>
      <c r="AG104" s="19">
        <f t="shared" ref="AG104" si="19">AVEDEV(AG4:AG95)</f>
        <v>0.90666666666666629</v>
      </c>
    </row>
    <row r="105" spans="1:33" x14ac:dyDescent="0.25">
      <c r="B105" s="1" t="s">
        <v>343</v>
      </c>
      <c r="C105" s="19">
        <f>C104/C101*100</f>
        <v>6.457147146181148</v>
      </c>
      <c r="D105" s="19">
        <f t="shared" ref="D105:L105" si="20">D104/D101*100</f>
        <v>3.0534711406862045</v>
      </c>
      <c r="E105" s="19">
        <f t="shared" si="20"/>
        <v>4.7219193020719645</v>
      </c>
      <c r="F105" s="19">
        <f t="shared" si="20"/>
        <v>8.4176922753811816</v>
      </c>
      <c r="G105" s="19">
        <f t="shared" si="20"/>
        <v>9.2939775736143471</v>
      </c>
      <c r="H105" s="19">
        <f t="shared" si="20"/>
        <v>8.1569664902998404</v>
      </c>
      <c r="I105" s="19">
        <f t="shared" si="20"/>
        <v>5.7455203024823325</v>
      </c>
      <c r="J105" s="19">
        <f t="shared" si="20"/>
        <v>12.348026371723819</v>
      </c>
      <c r="K105" s="19">
        <f t="shared" si="20"/>
        <v>8.3068948567853713</v>
      </c>
      <c r="L105" s="19">
        <f t="shared" si="20"/>
        <v>3.8591107701544378</v>
      </c>
      <c r="M105" s="19">
        <f t="shared" ref="M105" si="21">M104/M101*100</f>
        <v>4.319014319014312</v>
      </c>
      <c r="V105" s="1" t="s">
        <v>343</v>
      </c>
      <c r="W105" s="19">
        <f t="shared" ref="W105:AF105" si="22">W104/W101*100</f>
        <v>2.93485824937218</v>
      </c>
      <c r="X105" s="19">
        <f t="shared" si="22"/>
        <v>3.0534711406862045</v>
      </c>
      <c r="Y105" s="19">
        <f t="shared" si="22"/>
        <v>1.9369986304050086</v>
      </c>
      <c r="Z105" s="19">
        <f t="shared" si="22"/>
        <v>1.1544011544011556</v>
      </c>
      <c r="AA105" s="19">
        <f t="shared" si="22"/>
        <v>2.3170170323768629</v>
      </c>
      <c r="AB105" s="19">
        <f t="shared" si="22"/>
        <v>2.1643242650886276</v>
      </c>
      <c r="AC105" s="19">
        <f t="shared" si="22"/>
        <v>2.8278972935461466</v>
      </c>
      <c r="AD105" s="19">
        <f t="shared" si="22"/>
        <v>6.3754374082853627</v>
      </c>
      <c r="AE105" s="19">
        <f t="shared" si="22"/>
        <v>2.4864173857462495</v>
      </c>
      <c r="AF105" s="19">
        <f t="shared" si="22"/>
        <v>0.87315963030049226</v>
      </c>
      <c r="AG105" s="19">
        <f t="shared" ref="AG105" si="23">AG104/AG101*100</f>
        <v>3.6266666666666647</v>
      </c>
    </row>
    <row r="107" spans="1:33" x14ac:dyDescent="0.25">
      <c r="V107" s="20" t="s">
        <v>340</v>
      </c>
      <c r="W107" s="19">
        <f>_xlfn.QUARTILE.INC(W4:W95,0)</f>
        <v>17.82</v>
      </c>
      <c r="X107" s="19">
        <f t="shared" ref="X107:AF107" si="24">_xlfn.QUARTILE.INC(X4:X95,0)</f>
        <v>22.09</v>
      </c>
      <c r="Y107" s="19">
        <f t="shared" si="24"/>
        <v>24.87</v>
      </c>
      <c r="Z107" s="19">
        <f t="shared" si="24"/>
        <v>18.09</v>
      </c>
      <c r="AA107" s="19">
        <f t="shared" si="24"/>
        <v>20.94</v>
      </c>
      <c r="AB107" s="19">
        <f t="shared" si="24"/>
        <v>19</v>
      </c>
      <c r="AC107" s="19">
        <f t="shared" si="24"/>
        <v>18.28</v>
      </c>
      <c r="AD107" s="19">
        <f t="shared" si="24"/>
        <v>21.35</v>
      </c>
      <c r="AE107" s="19">
        <f t="shared" si="24"/>
        <v>16.12</v>
      </c>
      <c r="AF107" s="19">
        <f t="shared" si="24"/>
        <v>23.46</v>
      </c>
      <c r="AG107" s="19">
        <f t="shared" ref="AG107" si="25">_xlfn.QUARTILE.INC(AG4:AG95,0)</f>
        <v>23.05</v>
      </c>
    </row>
    <row r="108" spans="1:33" x14ac:dyDescent="0.25">
      <c r="V108" s="21">
        <v>0.25</v>
      </c>
      <c r="W108" s="19">
        <f>_xlfn.QUARTILE.INC(W4:W95,1)</f>
        <v>17.947499999999998</v>
      </c>
      <c r="X108" s="19">
        <f t="shared" ref="X108:AF108" si="26">_xlfn.QUARTILE.INC(X4:X95,1)</f>
        <v>23.032499999999999</v>
      </c>
      <c r="Y108" s="19">
        <f t="shared" si="26"/>
        <v>25.037500000000001</v>
      </c>
      <c r="Z108" s="19">
        <f t="shared" si="26"/>
        <v>18.342499999999998</v>
      </c>
      <c r="AA108" s="19">
        <f t="shared" si="26"/>
        <v>21.314999999999998</v>
      </c>
      <c r="AB108" s="19">
        <f t="shared" si="26"/>
        <v>20.262499999999999</v>
      </c>
      <c r="AC108" s="19">
        <f t="shared" si="26"/>
        <v>18.767500000000002</v>
      </c>
      <c r="AD108" s="19">
        <f t="shared" si="26"/>
        <v>23.622500000000002</v>
      </c>
      <c r="AE108" s="19">
        <f t="shared" si="26"/>
        <v>17.4025</v>
      </c>
      <c r="AF108" s="19">
        <f t="shared" si="26"/>
        <v>23.817500000000003</v>
      </c>
      <c r="AG108" s="19">
        <f t="shared" ref="AG108" si="27">_xlfn.QUARTILE.INC(AG4:AG95,1)</f>
        <v>24.445</v>
      </c>
    </row>
    <row r="109" spans="1:33" x14ac:dyDescent="0.25">
      <c r="V109" s="20" t="s">
        <v>344</v>
      </c>
      <c r="W109" s="19">
        <f>_xlfn.QUARTILE.INC(W4:W95,2)</f>
        <v>18.04</v>
      </c>
      <c r="X109" s="19">
        <f t="shared" ref="X109:AF109" si="28">_xlfn.QUARTILE.INC(X4:X95,2)</f>
        <v>23.66</v>
      </c>
      <c r="Y109" s="19">
        <f t="shared" si="28"/>
        <v>25.54</v>
      </c>
      <c r="Z109" s="19">
        <f t="shared" si="28"/>
        <v>18.479999999999997</v>
      </c>
      <c r="AA109" s="19">
        <f t="shared" si="28"/>
        <v>21.605</v>
      </c>
      <c r="AB109" s="19">
        <f t="shared" si="28"/>
        <v>20.329999999999998</v>
      </c>
      <c r="AC109" s="19">
        <f t="shared" si="28"/>
        <v>19.254999999999999</v>
      </c>
      <c r="AD109" s="19">
        <f t="shared" si="28"/>
        <v>25.105</v>
      </c>
      <c r="AE109" s="19">
        <f t="shared" si="28"/>
        <v>17.564999999999998</v>
      </c>
      <c r="AF109" s="19">
        <f t="shared" si="28"/>
        <v>24.04</v>
      </c>
      <c r="AG109" s="19">
        <f t="shared" ref="AG109" si="29">_xlfn.QUARTILE.INC(AG4:AG95,2)</f>
        <v>25.215</v>
      </c>
    </row>
    <row r="110" spans="1:33" x14ac:dyDescent="0.25">
      <c r="V110" s="21">
        <v>0.75</v>
      </c>
      <c r="W110" s="19">
        <f>_xlfn.QUARTILE.INC(W4:W95,3)</f>
        <v>18.829999999999998</v>
      </c>
      <c r="X110" s="19">
        <f t="shared" ref="X110:AF110" si="30">_xlfn.QUARTILE.INC(X4:X95,3)</f>
        <v>24.009999999999998</v>
      </c>
      <c r="Y110" s="19">
        <f t="shared" si="30"/>
        <v>25.772500000000001</v>
      </c>
      <c r="Z110" s="19">
        <f t="shared" si="30"/>
        <v>18.594999999999999</v>
      </c>
      <c r="AA110" s="19">
        <f t="shared" si="30"/>
        <v>22.202500000000001</v>
      </c>
      <c r="AB110" s="19">
        <f t="shared" si="30"/>
        <v>20.57</v>
      </c>
      <c r="AC110" s="19">
        <f t="shared" si="30"/>
        <v>19.7575</v>
      </c>
      <c r="AD110" s="19">
        <f t="shared" si="30"/>
        <v>25.717500000000001</v>
      </c>
      <c r="AE110" s="19">
        <f t="shared" si="30"/>
        <v>17.637499999999999</v>
      </c>
      <c r="AF110" s="19">
        <f t="shared" si="30"/>
        <v>24.0975</v>
      </c>
      <c r="AG110" s="19">
        <f t="shared" ref="AG110" si="31">_xlfn.QUARTILE.INC(AG4:AG95,3)</f>
        <v>25.715</v>
      </c>
    </row>
    <row r="111" spans="1:33" x14ac:dyDescent="0.25">
      <c r="V111" s="20" t="s">
        <v>341</v>
      </c>
      <c r="W111" s="19">
        <f>_xlfn.QUARTILE.INC(W4:W95,4)</f>
        <v>19.260000000000002</v>
      </c>
      <c r="X111" s="19">
        <f t="shared" ref="X111:AF111" si="32">_xlfn.QUARTILE.INC(X4:X95,4)</f>
        <v>24.9</v>
      </c>
      <c r="Y111" s="19">
        <f t="shared" si="32"/>
        <v>26.66</v>
      </c>
      <c r="Z111" s="19">
        <f t="shared" si="32"/>
        <v>18.899999999999999</v>
      </c>
      <c r="AA111" s="19">
        <f t="shared" si="32"/>
        <v>22.57</v>
      </c>
      <c r="AB111" s="19">
        <f t="shared" si="32"/>
        <v>21.12</v>
      </c>
      <c r="AC111" s="19">
        <f t="shared" si="32"/>
        <v>19.96</v>
      </c>
      <c r="AD111" s="19">
        <f t="shared" si="32"/>
        <v>27.04</v>
      </c>
      <c r="AE111" s="19">
        <f t="shared" si="32"/>
        <v>18.04</v>
      </c>
      <c r="AF111" s="19">
        <f t="shared" si="32"/>
        <v>24.14</v>
      </c>
      <c r="AG111" s="19">
        <f t="shared" ref="AG111" si="33">_xlfn.QUARTILE.INC(AG4:AG95,4)</f>
        <v>26.45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workbookViewId="0">
      <selection activeCell="Q26" sqref="Q26"/>
    </sheetView>
  </sheetViews>
  <sheetFormatPr defaultRowHeight="15" x14ac:dyDescent="0.25"/>
  <sheetData>
    <row r="1" spans="1:14" x14ac:dyDescent="0.25">
      <c r="C1" t="s">
        <v>354</v>
      </c>
      <c r="I1">
        <v>20170511</v>
      </c>
      <c r="K1" t="s">
        <v>353</v>
      </c>
    </row>
    <row r="2" spans="1:14" x14ac:dyDescent="0.25">
      <c r="A2" t="s">
        <v>169</v>
      </c>
      <c r="B2" t="s">
        <v>170</v>
      </c>
      <c r="C2" t="s">
        <v>171</v>
      </c>
      <c r="D2" t="s">
        <v>172</v>
      </c>
      <c r="E2" t="s">
        <v>173</v>
      </c>
      <c r="F2" t="s">
        <v>174</v>
      </c>
      <c r="I2" t="s">
        <v>169</v>
      </c>
      <c r="J2" t="s">
        <v>170</v>
      </c>
      <c r="K2" t="s">
        <v>171</v>
      </c>
      <c r="L2" t="s">
        <v>172</v>
      </c>
      <c r="M2" t="s">
        <v>173</v>
      </c>
      <c r="N2" t="s">
        <v>174</v>
      </c>
    </row>
    <row r="3" spans="1:14" x14ac:dyDescent="0.25">
      <c r="A3" t="s">
        <v>12</v>
      </c>
      <c r="B3" t="s">
        <v>13</v>
      </c>
      <c r="C3" t="s">
        <v>175</v>
      </c>
      <c r="D3" t="s">
        <v>13</v>
      </c>
      <c r="E3">
        <v>965.68700000000001</v>
      </c>
      <c r="F3" t="s">
        <v>14</v>
      </c>
      <c r="I3" t="s">
        <v>12</v>
      </c>
      <c r="J3" t="s">
        <v>13</v>
      </c>
      <c r="K3" t="s">
        <v>175</v>
      </c>
      <c r="L3" t="s">
        <v>13</v>
      </c>
      <c r="M3">
        <v>1011.429</v>
      </c>
      <c r="N3">
        <v>37.78</v>
      </c>
    </row>
    <row r="4" spans="1:14" x14ac:dyDescent="0.25">
      <c r="A4" t="s">
        <v>15</v>
      </c>
      <c r="B4" t="s">
        <v>16</v>
      </c>
      <c r="C4" t="s">
        <v>175</v>
      </c>
      <c r="D4" t="s">
        <v>16</v>
      </c>
      <c r="E4">
        <v>965.68700000000001</v>
      </c>
      <c r="F4" t="s">
        <v>14</v>
      </c>
      <c r="I4" t="s">
        <v>15</v>
      </c>
      <c r="J4" t="s">
        <v>16</v>
      </c>
      <c r="K4" t="s">
        <v>175</v>
      </c>
      <c r="L4" t="s">
        <v>16</v>
      </c>
      <c r="M4">
        <v>1011.429</v>
      </c>
      <c r="N4" t="s">
        <v>14</v>
      </c>
    </row>
    <row r="5" spans="1:14" x14ac:dyDescent="0.25">
      <c r="A5" t="s">
        <v>17</v>
      </c>
      <c r="B5">
        <v>2094</v>
      </c>
      <c r="C5" t="s">
        <v>175</v>
      </c>
      <c r="D5" t="s">
        <v>176</v>
      </c>
      <c r="E5">
        <v>965.68700000000001</v>
      </c>
      <c r="F5">
        <v>19.2</v>
      </c>
      <c r="I5" t="s">
        <v>17</v>
      </c>
      <c r="J5">
        <v>2094</v>
      </c>
      <c r="K5" t="s">
        <v>175</v>
      </c>
      <c r="L5" t="s">
        <v>176</v>
      </c>
      <c r="M5">
        <v>1011.429</v>
      </c>
      <c r="N5">
        <v>19.59</v>
      </c>
    </row>
    <row r="6" spans="1:14" x14ac:dyDescent="0.25">
      <c r="A6" t="s">
        <v>18</v>
      </c>
      <c r="B6">
        <v>2903</v>
      </c>
      <c r="C6" t="s">
        <v>175</v>
      </c>
      <c r="D6" t="s">
        <v>176</v>
      </c>
      <c r="E6">
        <v>965.68700000000001</v>
      </c>
      <c r="F6">
        <v>22.35</v>
      </c>
      <c r="I6" t="s">
        <v>18</v>
      </c>
      <c r="J6">
        <v>2903</v>
      </c>
      <c r="K6" t="s">
        <v>175</v>
      </c>
      <c r="L6" t="s">
        <v>176</v>
      </c>
      <c r="M6">
        <v>1011.429</v>
      </c>
      <c r="N6">
        <v>22.67</v>
      </c>
    </row>
    <row r="7" spans="1:14" x14ac:dyDescent="0.25">
      <c r="A7" t="s">
        <v>19</v>
      </c>
      <c r="B7">
        <v>2838</v>
      </c>
      <c r="C7" t="s">
        <v>175</v>
      </c>
      <c r="D7" t="s">
        <v>176</v>
      </c>
      <c r="E7">
        <v>965.68700000000001</v>
      </c>
      <c r="F7">
        <v>19.11</v>
      </c>
      <c r="I7" t="s">
        <v>19</v>
      </c>
      <c r="J7">
        <v>2838</v>
      </c>
      <c r="K7" t="s">
        <v>175</v>
      </c>
      <c r="L7" t="s">
        <v>176</v>
      </c>
      <c r="M7">
        <v>1011.429</v>
      </c>
      <c r="N7">
        <v>19.239999999999998</v>
      </c>
    </row>
    <row r="8" spans="1:14" x14ac:dyDescent="0.25">
      <c r="A8" t="s">
        <v>20</v>
      </c>
      <c r="B8">
        <v>4115</v>
      </c>
      <c r="C8" t="s">
        <v>175</v>
      </c>
      <c r="D8" t="s">
        <v>176</v>
      </c>
      <c r="E8">
        <v>965.68700000000001</v>
      </c>
      <c r="F8">
        <v>16.350000000000001</v>
      </c>
      <c r="I8" t="s">
        <v>20</v>
      </c>
      <c r="J8">
        <v>4115</v>
      </c>
      <c r="K8" t="s">
        <v>175</v>
      </c>
      <c r="L8" t="s">
        <v>176</v>
      </c>
      <c r="M8">
        <v>1011.429</v>
      </c>
      <c r="N8">
        <v>16.36</v>
      </c>
    </row>
    <row r="9" spans="1:14" x14ac:dyDescent="0.25">
      <c r="A9" t="s">
        <v>21</v>
      </c>
      <c r="B9">
        <v>4195</v>
      </c>
      <c r="C9" t="s">
        <v>175</v>
      </c>
      <c r="D9" t="s">
        <v>176</v>
      </c>
      <c r="E9">
        <v>965.68700000000001</v>
      </c>
      <c r="F9">
        <v>22.1</v>
      </c>
      <c r="I9" t="s">
        <v>21</v>
      </c>
      <c r="J9">
        <v>4195</v>
      </c>
      <c r="K9" t="s">
        <v>175</v>
      </c>
      <c r="L9" t="s">
        <v>176</v>
      </c>
      <c r="M9">
        <v>1011.429</v>
      </c>
      <c r="N9">
        <v>22.1</v>
      </c>
    </row>
    <row r="10" spans="1:14" x14ac:dyDescent="0.25">
      <c r="A10" t="s">
        <v>22</v>
      </c>
      <c r="B10">
        <v>4221</v>
      </c>
      <c r="C10" t="s">
        <v>175</v>
      </c>
      <c r="D10" t="s">
        <v>176</v>
      </c>
      <c r="E10">
        <v>965.68700000000001</v>
      </c>
      <c r="F10">
        <v>20.09</v>
      </c>
      <c r="I10" t="s">
        <v>22</v>
      </c>
      <c r="J10">
        <v>4221</v>
      </c>
      <c r="K10" t="s">
        <v>175</v>
      </c>
      <c r="L10" t="s">
        <v>176</v>
      </c>
      <c r="M10">
        <v>1011.429</v>
      </c>
      <c r="N10">
        <v>20.59</v>
      </c>
    </row>
    <row r="11" spans="1:14" x14ac:dyDescent="0.25">
      <c r="A11" t="s">
        <v>23</v>
      </c>
      <c r="B11">
        <v>4223</v>
      </c>
      <c r="C11" t="s">
        <v>175</v>
      </c>
      <c r="D11" t="s">
        <v>176</v>
      </c>
      <c r="E11">
        <v>965.68700000000001</v>
      </c>
      <c r="F11">
        <v>22</v>
      </c>
      <c r="I11" t="s">
        <v>23</v>
      </c>
      <c r="J11">
        <v>4223</v>
      </c>
      <c r="K11" t="s">
        <v>175</v>
      </c>
      <c r="L11" t="s">
        <v>176</v>
      </c>
      <c r="M11">
        <v>1011.429</v>
      </c>
      <c r="N11">
        <v>22.89</v>
      </c>
    </row>
    <row r="12" spans="1:14" x14ac:dyDescent="0.25">
      <c r="A12" t="s">
        <v>24</v>
      </c>
      <c r="B12">
        <v>4225</v>
      </c>
      <c r="C12" t="s">
        <v>175</v>
      </c>
      <c r="D12" t="s">
        <v>176</v>
      </c>
      <c r="E12">
        <v>965.68700000000001</v>
      </c>
      <c r="F12">
        <v>18.940000000000001</v>
      </c>
      <c r="I12" t="s">
        <v>24</v>
      </c>
      <c r="J12">
        <v>4225</v>
      </c>
      <c r="K12" t="s">
        <v>175</v>
      </c>
      <c r="L12" t="s">
        <v>176</v>
      </c>
      <c r="M12">
        <v>1011.429</v>
      </c>
      <c r="N12">
        <v>19.309999999999999</v>
      </c>
    </row>
    <row r="13" spans="1:14" x14ac:dyDescent="0.25">
      <c r="A13" t="s">
        <v>25</v>
      </c>
      <c r="B13">
        <v>4290</v>
      </c>
      <c r="C13" t="s">
        <v>175</v>
      </c>
      <c r="D13" t="s">
        <v>176</v>
      </c>
      <c r="E13">
        <v>965.68700000000001</v>
      </c>
      <c r="F13">
        <v>21.93</v>
      </c>
      <c r="I13" t="s">
        <v>25</v>
      </c>
      <c r="J13">
        <v>4290</v>
      </c>
      <c r="K13" t="s">
        <v>175</v>
      </c>
      <c r="L13" t="s">
        <v>176</v>
      </c>
      <c r="M13">
        <v>1011.429</v>
      </c>
      <c r="N13">
        <v>22.02</v>
      </c>
    </row>
    <row r="14" spans="1:14" x14ac:dyDescent="0.25">
      <c r="A14" t="s">
        <v>26</v>
      </c>
      <c r="B14">
        <v>4382</v>
      </c>
      <c r="C14" t="s">
        <v>175</v>
      </c>
      <c r="D14" t="s">
        <v>176</v>
      </c>
      <c r="E14">
        <v>965.68700000000001</v>
      </c>
      <c r="F14" t="s">
        <v>14</v>
      </c>
      <c r="I14" t="s">
        <v>26</v>
      </c>
      <c r="J14">
        <v>4382</v>
      </c>
      <c r="K14" t="s">
        <v>175</v>
      </c>
      <c r="L14" t="s">
        <v>176</v>
      </c>
      <c r="M14">
        <v>1011.429</v>
      </c>
      <c r="N14" t="s">
        <v>14</v>
      </c>
    </row>
    <row r="15" spans="1:14" x14ac:dyDescent="0.25">
      <c r="A15" t="s">
        <v>27</v>
      </c>
      <c r="B15">
        <v>4485</v>
      </c>
      <c r="C15" t="s">
        <v>175</v>
      </c>
      <c r="D15" t="s">
        <v>176</v>
      </c>
      <c r="E15">
        <v>965.68700000000001</v>
      </c>
      <c r="F15">
        <v>21.04</v>
      </c>
      <c r="I15" t="s">
        <v>27</v>
      </c>
      <c r="J15">
        <v>4485</v>
      </c>
      <c r="K15" t="s">
        <v>175</v>
      </c>
      <c r="L15" t="s">
        <v>176</v>
      </c>
      <c r="M15">
        <v>1011.429</v>
      </c>
      <c r="N15">
        <v>21.19</v>
      </c>
    </row>
    <row r="16" spans="1:14" x14ac:dyDescent="0.25">
      <c r="A16" t="s">
        <v>28</v>
      </c>
      <c r="B16">
        <v>4554</v>
      </c>
      <c r="C16" t="s">
        <v>175</v>
      </c>
      <c r="D16" t="s">
        <v>176</v>
      </c>
      <c r="E16">
        <v>965.68700000000001</v>
      </c>
      <c r="F16">
        <v>26.01</v>
      </c>
      <c r="I16" t="s">
        <v>28</v>
      </c>
      <c r="J16">
        <v>4554</v>
      </c>
      <c r="K16" t="s">
        <v>175</v>
      </c>
      <c r="L16" t="s">
        <v>176</v>
      </c>
      <c r="M16">
        <v>1011.429</v>
      </c>
      <c r="N16">
        <v>26.01</v>
      </c>
    </row>
    <row r="17" spans="1:14" x14ac:dyDescent="0.25">
      <c r="A17" t="s">
        <v>29</v>
      </c>
      <c r="B17">
        <v>4765</v>
      </c>
      <c r="C17" t="s">
        <v>175</v>
      </c>
      <c r="D17" t="s">
        <v>176</v>
      </c>
      <c r="E17">
        <v>965.68700000000001</v>
      </c>
      <c r="F17">
        <v>19.920000000000002</v>
      </c>
      <c r="I17" t="s">
        <v>29</v>
      </c>
      <c r="J17">
        <v>4765</v>
      </c>
      <c r="K17" t="s">
        <v>175</v>
      </c>
      <c r="L17" t="s">
        <v>176</v>
      </c>
      <c r="M17">
        <v>1011.429</v>
      </c>
      <c r="N17">
        <v>19.95</v>
      </c>
    </row>
    <row r="18" spans="1:14" x14ac:dyDescent="0.25">
      <c r="A18" t="s">
        <v>30</v>
      </c>
      <c r="B18">
        <v>4803</v>
      </c>
      <c r="C18" t="s">
        <v>175</v>
      </c>
      <c r="D18" t="s">
        <v>176</v>
      </c>
      <c r="E18">
        <v>965.68700000000001</v>
      </c>
      <c r="F18">
        <v>17.899999999999999</v>
      </c>
      <c r="I18" t="s">
        <v>30</v>
      </c>
      <c r="J18">
        <v>4803</v>
      </c>
      <c r="K18" t="s">
        <v>175</v>
      </c>
      <c r="L18" t="s">
        <v>176</v>
      </c>
      <c r="M18">
        <v>1011.429</v>
      </c>
      <c r="N18">
        <v>18.059999999999999</v>
      </c>
    </row>
    <row r="19" spans="1:14" x14ac:dyDescent="0.25">
      <c r="A19" t="s">
        <v>31</v>
      </c>
      <c r="B19">
        <v>4814</v>
      </c>
      <c r="C19" t="s">
        <v>175</v>
      </c>
      <c r="D19" t="s">
        <v>176</v>
      </c>
      <c r="E19">
        <v>965.68700000000001</v>
      </c>
      <c r="F19">
        <v>17.88</v>
      </c>
      <c r="I19" t="s">
        <v>31</v>
      </c>
      <c r="J19">
        <v>4814</v>
      </c>
      <c r="K19" t="s">
        <v>175</v>
      </c>
      <c r="L19" t="s">
        <v>176</v>
      </c>
      <c r="M19">
        <v>1011.429</v>
      </c>
      <c r="N19">
        <v>17.899999999999999</v>
      </c>
    </row>
    <row r="20" spans="1:14" x14ac:dyDescent="0.25">
      <c r="A20" t="s">
        <v>32</v>
      </c>
      <c r="B20" t="s">
        <v>33</v>
      </c>
      <c r="C20" t="s">
        <v>175</v>
      </c>
      <c r="D20" t="s">
        <v>176</v>
      </c>
      <c r="E20">
        <v>965.68700000000001</v>
      </c>
      <c r="F20">
        <v>19.649999999999999</v>
      </c>
      <c r="I20" t="s">
        <v>32</v>
      </c>
      <c r="J20" t="s">
        <v>33</v>
      </c>
      <c r="K20" t="s">
        <v>175</v>
      </c>
      <c r="L20" t="s">
        <v>176</v>
      </c>
      <c r="M20">
        <v>1011.429</v>
      </c>
      <c r="N20">
        <v>19.79</v>
      </c>
    </row>
    <row r="21" spans="1:14" x14ac:dyDescent="0.25">
      <c r="A21" t="s">
        <v>34</v>
      </c>
      <c r="B21" t="s">
        <v>35</v>
      </c>
      <c r="C21" t="s">
        <v>175</v>
      </c>
      <c r="D21" t="s">
        <v>176</v>
      </c>
      <c r="E21">
        <v>965.68700000000001</v>
      </c>
      <c r="F21">
        <v>19.75</v>
      </c>
      <c r="I21" t="s">
        <v>34</v>
      </c>
      <c r="J21" t="s">
        <v>35</v>
      </c>
      <c r="K21" t="s">
        <v>175</v>
      </c>
      <c r="L21" t="s">
        <v>176</v>
      </c>
      <c r="M21">
        <v>1011.429</v>
      </c>
      <c r="N21">
        <v>19.82</v>
      </c>
    </row>
    <row r="22" spans="1:14" x14ac:dyDescent="0.25">
      <c r="A22" t="s">
        <v>36</v>
      </c>
      <c r="B22" t="s">
        <v>37</v>
      </c>
      <c r="C22" t="s">
        <v>175</v>
      </c>
      <c r="D22" t="s">
        <v>176</v>
      </c>
      <c r="E22">
        <v>965.68700000000001</v>
      </c>
      <c r="F22">
        <v>16.88</v>
      </c>
      <c r="I22" t="s">
        <v>36</v>
      </c>
      <c r="J22" t="s">
        <v>37</v>
      </c>
      <c r="K22" t="s">
        <v>175</v>
      </c>
      <c r="L22" t="s">
        <v>176</v>
      </c>
      <c r="M22">
        <v>1011.429</v>
      </c>
      <c r="N22">
        <v>16.82</v>
      </c>
    </row>
    <row r="23" spans="1:14" x14ac:dyDescent="0.25">
      <c r="A23" t="s">
        <v>38</v>
      </c>
      <c r="B23" t="s">
        <v>39</v>
      </c>
      <c r="C23" t="s">
        <v>175</v>
      </c>
      <c r="D23" t="s">
        <v>176</v>
      </c>
      <c r="E23">
        <v>965.68700000000001</v>
      </c>
      <c r="F23">
        <v>17.239999999999998</v>
      </c>
      <c r="I23" t="s">
        <v>38</v>
      </c>
      <c r="J23" t="s">
        <v>39</v>
      </c>
      <c r="K23" t="s">
        <v>175</v>
      </c>
      <c r="L23" t="s">
        <v>176</v>
      </c>
      <c r="M23">
        <v>1011.429</v>
      </c>
      <c r="N23">
        <v>17.28</v>
      </c>
    </row>
    <row r="24" spans="1:14" x14ac:dyDescent="0.25">
      <c r="A24" t="s">
        <v>40</v>
      </c>
      <c r="B24" t="s">
        <v>41</v>
      </c>
      <c r="C24" t="s">
        <v>175</v>
      </c>
      <c r="D24" t="s">
        <v>176</v>
      </c>
      <c r="E24">
        <v>965.68700000000001</v>
      </c>
      <c r="F24">
        <v>19.829999999999998</v>
      </c>
      <c r="I24" t="s">
        <v>40</v>
      </c>
      <c r="J24" t="s">
        <v>41</v>
      </c>
      <c r="K24" t="s">
        <v>175</v>
      </c>
      <c r="L24" t="s">
        <v>176</v>
      </c>
      <c r="M24">
        <v>1011.429</v>
      </c>
      <c r="N24">
        <v>19.87</v>
      </c>
    </row>
    <row r="25" spans="1:14" x14ac:dyDescent="0.25">
      <c r="A25" t="s">
        <v>42</v>
      </c>
      <c r="B25" t="s">
        <v>43</v>
      </c>
      <c r="C25" t="s">
        <v>175</v>
      </c>
      <c r="D25" t="s">
        <v>176</v>
      </c>
      <c r="E25">
        <v>965.68700000000001</v>
      </c>
      <c r="F25">
        <v>22.06</v>
      </c>
      <c r="I25" t="s">
        <v>42</v>
      </c>
      <c r="J25" t="s">
        <v>43</v>
      </c>
      <c r="K25" t="s">
        <v>175</v>
      </c>
      <c r="L25" t="s">
        <v>176</v>
      </c>
      <c r="M25">
        <v>1011.429</v>
      </c>
      <c r="N25">
        <v>21.88</v>
      </c>
    </row>
    <row r="26" spans="1:14" x14ac:dyDescent="0.25">
      <c r="A26" t="s">
        <v>44</v>
      </c>
      <c r="B26" t="s">
        <v>45</v>
      </c>
      <c r="C26" t="s">
        <v>175</v>
      </c>
      <c r="D26" t="s">
        <v>176</v>
      </c>
      <c r="E26">
        <v>965.68700000000001</v>
      </c>
      <c r="F26">
        <v>20.96</v>
      </c>
      <c r="I26" t="s">
        <v>44</v>
      </c>
      <c r="J26" t="s">
        <v>45</v>
      </c>
      <c r="K26" t="s">
        <v>175</v>
      </c>
      <c r="L26" t="s">
        <v>176</v>
      </c>
      <c r="M26">
        <v>1011.429</v>
      </c>
      <c r="N26">
        <v>20.58</v>
      </c>
    </row>
    <row r="27" spans="1:14" x14ac:dyDescent="0.25">
      <c r="A27" t="s">
        <v>46</v>
      </c>
      <c r="B27" t="s">
        <v>47</v>
      </c>
      <c r="C27" t="s">
        <v>175</v>
      </c>
      <c r="D27" t="s">
        <v>176</v>
      </c>
      <c r="E27">
        <v>965.68700000000001</v>
      </c>
      <c r="F27">
        <v>22.07</v>
      </c>
      <c r="I27" t="s">
        <v>46</v>
      </c>
      <c r="J27" t="s">
        <v>47</v>
      </c>
      <c r="K27" t="s">
        <v>175</v>
      </c>
      <c r="L27" t="s">
        <v>176</v>
      </c>
      <c r="M27">
        <v>1011.429</v>
      </c>
      <c r="N27">
        <v>22.28</v>
      </c>
    </row>
    <row r="28" spans="1:14" x14ac:dyDescent="0.25">
      <c r="A28" t="s">
        <v>48</v>
      </c>
      <c r="B28" t="s">
        <v>49</v>
      </c>
      <c r="C28" t="s">
        <v>175</v>
      </c>
      <c r="D28" t="s">
        <v>176</v>
      </c>
      <c r="E28">
        <v>965.68700000000001</v>
      </c>
      <c r="F28">
        <v>19.98</v>
      </c>
      <c r="I28" t="s">
        <v>48</v>
      </c>
      <c r="J28" t="s">
        <v>49</v>
      </c>
      <c r="K28" t="s">
        <v>175</v>
      </c>
      <c r="L28" t="s">
        <v>176</v>
      </c>
      <c r="M28">
        <v>1011.429</v>
      </c>
      <c r="N28">
        <v>20.11</v>
      </c>
    </row>
    <row r="29" spans="1:14" x14ac:dyDescent="0.25">
      <c r="A29" t="s">
        <v>50</v>
      </c>
      <c r="B29" t="s">
        <v>51</v>
      </c>
      <c r="C29" t="s">
        <v>175</v>
      </c>
      <c r="D29" t="s">
        <v>176</v>
      </c>
      <c r="E29">
        <v>965.68700000000001</v>
      </c>
      <c r="F29">
        <v>18.829999999999998</v>
      </c>
      <c r="I29" t="s">
        <v>50</v>
      </c>
      <c r="J29" t="s">
        <v>51</v>
      </c>
      <c r="K29" t="s">
        <v>175</v>
      </c>
      <c r="L29" t="s">
        <v>176</v>
      </c>
      <c r="M29">
        <v>1011.429</v>
      </c>
      <c r="N29">
        <v>18.739999999999998</v>
      </c>
    </row>
    <row r="30" spans="1:14" x14ac:dyDescent="0.25">
      <c r="A30" t="s">
        <v>52</v>
      </c>
      <c r="B30" t="s">
        <v>53</v>
      </c>
      <c r="C30" t="s">
        <v>175</v>
      </c>
      <c r="D30" t="s">
        <v>176</v>
      </c>
      <c r="E30">
        <v>965.68700000000001</v>
      </c>
      <c r="F30">
        <v>20.99</v>
      </c>
      <c r="I30" t="s">
        <v>52</v>
      </c>
      <c r="J30" t="s">
        <v>53</v>
      </c>
      <c r="K30" t="s">
        <v>175</v>
      </c>
      <c r="L30" t="s">
        <v>176</v>
      </c>
      <c r="M30">
        <v>1011.429</v>
      </c>
      <c r="N30">
        <v>21.36</v>
      </c>
    </row>
    <row r="31" spans="1:14" x14ac:dyDescent="0.25">
      <c r="A31" t="s">
        <v>54</v>
      </c>
      <c r="B31" t="s">
        <v>55</v>
      </c>
      <c r="C31" t="s">
        <v>175</v>
      </c>
      <c r="D31" t="s">
        <v>176</v>
      </c>
      <c r="E31">
        <v>965.68700000000001</v>
      </c>
      <c r="F31">
        <v>20.05</v>
      </c>
      <c r="I31" t="s">
        <v>54</v>
      </c>
      <c r="J31" t="s">
        <v>55</v>
      </c>
      <c r="K31" t="s">
        <v>175</v>
      </c>
      <c r="L31" t="s">
        <v>176</v>
      </c>
      <c r="M31">
        <v>1011.429</v>
      </c>
      <c r="N31">
        <v>20.34</v>
      </c>
    </row>
    <row r="32" spans="1:14" x14ac:dyDescent="0.25">
      <c r="A32" t="s">
        <v>56</v>
      </c>
      <c r="B32" t="s">
        <v>57</v>
      </c>
      <c r="C32" t="s">
        <v>175</v>
      </c>
      <c r="D32" t="s">
        <v>176</v>
      </c>
      <c r="E32">
        <v>965.68700000000001</v>
      </c>
      <c r="F32">
        <v>19.16</v>
      </c>
      <c r="I32" t="s">
        <v>56</v>
      </c>
      <c r="J32" t="s">
        <v>57</v>
      </c>
      <c r="K32" t="s">
        <v>175</v>
      </c>
      <c r="L32" t="s">
        <v>176</v>
      </c>
      <c r="M32">
        <v>1011.429</v>
      </c>
      <c r="N32">
        <v>19.11</v>
      </c>
    </row>
    <row r="33" spans="1:14" x14ac:dyDescent="0.25">
      <c r="A33" t="s">
        <v>58</v>
      </c>
      <c r="B33" t="s">
        <v>59</v>
      </c>
      <c r="C33" t="s">
        <v>175</v>
      </c>
      <c r="D33" t="s">
        <v>176</v>
      </c>
      <c r="E33">
        <v>965.68700000000001</v>
      </c>
      <c r="F33">
        <v>18.690000000000001</v>
      </c>
      <c r="I33" t="s">
        <v>58</v>
      </c>
      <c r="J33" t="s">
        <v>59</v>
      </c>
      <c r="K33" t="s">
        <v>175</v>
      </c>
      <c r="L33" t="s">
        <v>176</v>
      </c>
      <c r="M33">
        <v>1011.429</v>
      </c>
      <c r="N33">
        <v>18.62</v>
      </c>
    </row>
    <row r="34" spans="1:14" x14ac:dyDescent="0.25">
      <c r="A34" t="s">
        <v>60</v>
      </c>
      <c r="B34" t="s">
        <v>61</v>
      </c>
      <c r="C34" t="s">
        <v>175</v>
      </c>
      <c r="D34" t="s">
        <v>176</v>
      </c>
      <c r="E34">
        <v>965.68700000000001</v>
      </c>
      <c r="F34">
        <v>23.69</v>
      </c>
      <c r="I34" t="s">
        <v>60</v>
      </c>
      <c r="J34" t="s">
        <v>61</v>
      </c>
      <c r="K34" t="s">
        <v>175</v>
      </c>
      <c r="L34" t="s">
        <v>176</v>
      </c>
      <c r="M34">
        <v>1011.429</v>
      </c>
      <c r="N34">
        <v>23.64</v>
      </c>
    </row>
    <row r="35" spans="1:14" x14ac:dyDescent="0.25">
      <c r="A35" t="s">
        <v>62</v>
      </c>
      <c r="B35" t="s">
        <v>63</v>
      </c>
      <c r="C35" t="s">
        <v>175</v>
      </c>
      <c r="D35" t="s">
        <v>176</v>
      </c>
      <c r="E35">
        <v>965.68700000000001</v>
      </c>
      <c r="F35">
        <v>19.95</v>
      </c>
      <c r="I35" t="s">
        <v>62</v>
      </c>
      <c r="J35" t="s">
        <v>63</v>
      </c>
      <c r="K35" t="s">
        <v>175</v>
      </c>
      <c r="L35" t="s">
        <v>176</v>
      </c>
      <c r="M35">
        <v>1011.429</v>
      </c>
      <c r="N35">
        <v>20.010000000000002</v>
      </c>
    </row>
    <row r="36" spans="1:14" x14ac:dyDescent="0.25">
      <c r="A36" t="s">
        <v>64</v>
      </c>
      <c r="B36" t="s">
        <v>65</v>
      </c>
      <c r="C36" t="s">
        <v>175</v>
      </c>
      <c r="D36" t="s">
        <v>176</v>
      </c>
      <c r="E36">
        <v>965.68700000000001</v>
      </c>
      <c r="F36">
        <v>19.63</v>
      </c>
      <c r="I36" t="s">
        <v>64</v>
      </c>
      <c r="J36" t="s">
        <v>65</v>
      </c>
      <c r="K36" t="s">
        <v>175</v>
      </c>
      <c r="L36" t="s">
        <v>176</v>
      </c>
      <c r="M36">
        <v>1011.429</v>
      </c>
      <c r="N36">
        <v>19.54</v>
      </c>
    </row>
    <row r="37" spans="1:14" x14ac:dyDescent="0.25">
      <c r="A37" t="s">
        <v>66</v>
      </c>
      <c r="B37" t="s">
        <v>67</v>
      </c>
      <c r="C37" t="s">
        <v>175</v>
      </c>
      <c r="D37" t="s">
        <v>176</v>
      </c>
      <c r="E37">
        <v>965.68700000000001</v>
      </c>
      <c r="F37">
        <v>19.29</v>
      </c>
      <c r="I37" t="s">
        <v>66</v>
      </c>
      <c r="J37" t="s">
        <v>67</v>
      </c>
      <c r="K37" t="s">
        <v>175</v>
      </c>
      <c r="L37" t="s">
        <v>176</v>
      </c>
      <c r="M37">
        <v>1011.429</v>
      </c>
      <c r="N37">
        <v>19.239999999999998</v>
      </c>
    </row>
    <row r="38" spans="1:14" x14ac:dyDescent="0.25">
      <c r="A38" t="s">
        <v>68</v>
      </c>
      <c r="B38" t="s">
        <v>69</v>
      </c>
      <c r="C38" t="s">
        <v>175</v>
      </c>
      <c r="D38" t="s">
        <v>176</v>
      </c>
      <c r="E38">
        <v>965.68700000000001</v>
      </c>
      <c r="F38">
        <v>23.14</v>
      </c>
      <c r="I38" t="s">
        <v>68</v>
      </c>
      <c r="J38" t="s">
        <v>69</v>
      </c>
      <c r="K38" t="s">
        <v>175</v>
      </c>
      <c r="L38" t="s">
        <v>176</v>
      </c>
      <c r="M38">
        <v>1011.429</v>
      </c>
      <c r="N38">
        <v>23.11</v>
      </c>
    </row>
    <row r="39" spans="1:14" x14ac:dyDescent="0.25">
      <c r="A39" t="s">
        <v>70</v>
      </c>
      <c r="B39" t="s">
        <v>71</v>
      </c>
      <c r="C39" t="s">
        <v>175</v>
      </c>
      <c r="D39" t="s">
        <v>176</v>
      </c>
      <c r="E39">
        <v>965.68700000000001</v>
      </c>
      <c r="F39">
        <v>20.34</v>
      </c>
      <c r="I39" t="s">
        <v>70</v>
      </c>
      <c r="J39" t="s">
        <v>71</v>
      </c>
      <c r="K39" t="s">
        <v>175</v>
      </c>
      <c r="L39" t="s">
        <v>176</v>
      </c>
      <c r="M39">
        <v>1011.429</v>
      </c>
      <c r="N39">
        <v>19.82</v>
      </c>
    </row>
    <row r="40" spans="1:14" x14ac:dyDescent="0.25">
      <c r="A40" t="s">
        <v>72</v>
      </c>
      <c r="B40" t="s">
        <v>73</v>
      </c>
      <c r="C40" t="s">
        <v>175</v>
      </c>
      <c r="D40" t="s">
        <v>176</v>
      </c>
      <c r="E40">
        <v>965.68700000000001</v>
      </c>
      <c r="F40">
        <v>19.39</v>
      </c>
      <c r="I40" t="s">
        <v>72</v>
      </c>
      <c r="J40" t="s">
        <v>73</v>
      </c>
      <c r="K40" t="s">
        <v>175</v>
      </c>
      <c r="L40" t="s">
        <v>176</v>
      </c>
      <c r="M40">
        <v>1011.429</v>
      </c>
      <c r="N40">
        <v>19.510000000000002</v>
      </c>
    </row>
    <row r="41" spans="1:14" x14ac:dyDescent="0.25">
      <c r="A41" t="s">
        <v>74</v>
      </c>
      <c r="B41" t="s">
        <v>75</v>
      </c>
      <c r="C41" t="s">
        <v>175</v>
      </c>
      <c r="D41" t="s">
        <v>176</v>
      </c>
      <c r="E41">
        <v>965.68700000000001</v>
      </c>
      <c r="F41">
        <v>18.989999999999998</v>
      </c>
      <c r="I41" t="s">
        <v>74</v>
      </c>
      <c r="J41" t="s">
        <v>75</v>
      </c>
      <c r="K41" t="s">
        <v>175</v>
      </c>
      <c r="L41" t="s">
        <v>176</v>
      </c>
      <c r="M41">
        <v>1011.429</v>
      </c>
      <c r="N41">
        <v>19.27</v>
      </c>
    </row>
    <row r="42" spans="1:14" x14ac:dyDescent="0.25">
      <c r="A42" t="s">
        <v>76</v>
      </c>
      <c r="B42" t="s">
        <v>77</v>
      </c>
      <c r="C42" t="s">
        <v>175</v>
      </c>
      <c r="D42" t="s">
        <v>176</v>
      </c>
      <c r="E42">
        <v>965.68700000000001</v>
      </c>
      <c r="F42" s="44" t="s">
        <v>14</v>
      </c>
      <c r="I42" t="s">
        <v>76</v>
      </c>
      <c r="J42" t="s">
        <v>77</v>
      </c>
      <c r="K42" t="s">
        <v>175</v>
      </c>
      <c r="L42" t="s">
        <v>176</v>
      </c>
      <c r="M42">
        <v>1011.429</v>
      </c>
      <c r="N42" s="44">
        <v>19.559999999999999</v>
      </c>
    </row>
    <row r="43" spans="1:14" x14ac:dyDescent="0.25">
      <c r="A43" t="s">
        <v>78</v>
      </c>
      <c r="B43" t="s">
        <v>79</v>
      </c>
      <c r="C43" t="s">
        <v>175</v>
      </c>
      <c r="D43" t="s">
        <v>176</v>
      </c>
      <c r="E43">
        <v>965.68700000000001</v>
      </c>
      <c r="F43">
        <v>21.81</v>
      </c>
      <c r="I43" t="s">
        <v>78</v>
      </c>
      <c r="J43" t="s">
        <v>79</v>
      </c>
      <c r="K43" t="s">
        <v>175</v>
      </c>
      <c r="L43" t="s">
        <v>176</v>
      </c>
      <c r="M43">
        <v>1011.429</v>
      </c>
      <c r="N43">
        <v>21.94</v>
      </c>
    </row>
    <row r="44" spans="1:14" x14ac:dyDescent="0.25">
      <c r="A44" t="s">
        <v>80</v>
      </c>
      <c r="B44" t="s">
        <v>81</v>
      </c>
      <c r="C44" t="s">
        <v>175</v>
      </c>
      <c r="D44" t="s">
        <v>176</v>
      </c>
      <c r="E44">
        <v>965.68700000000001</v>
      </c>
      <c r="F44">
        <v>20.39</v>
      </c>
      <c r="I44" t="s">
        <v>80</v>
      </c>
      <c r="J44" t="s">
        <v>81</v>
      </c>
      <c r="K44" t="s">
        <v>175</v>
      </c>
      <c r="L44" t="s">
        <v>176</v>
      </c>
      <c r="M44">
        <v>1011.429</v>
      </c>
      <c r="N44">
        <v>20.47</v>
      </c>
    </row>
    <row r="45" spans="1:14" x14ac:dyDescent="0.25">
      <c r="A45" t="s">
        <v>82</v>
      </c>
      <c r="B45" t="s">
        <v>83</v>
      </c>
      <c r="C45" t="s">
        <v>175</v>
      </c>
      <c r="D45" t="s">
        <v>176</v>
      </c>
      <c r="E45">
        <v>965.68700000000001</v>
      </c>
      <c r="F45">
        <v>20.02</v>
      </c>
      <c r="I45" t="s">
        <v>82</v>
      </c>
      <c r="J45" t="s">
        <v>83</v>
      </c>
      <c r="K45" t="s">
        <v>175</v>
      </c>
      <c r="L45" t="s">
        <v>176</v>
      </c>
      <c r="M45">
        <v>1011.429</v>
      </c>
      <c r="N45">
        <v>20.09</v>
      </c>
    </row>
    <row r="46" spans="1:14" x14ac:dyDescent="0.25">
      <c r="A46" t="s">
        <v>84</v>
      </c>
      <c r="B46" t="s">
        <v>85</v>
      </c>
      <c r="C46" t="s">
        <v>175</v>
      </c>
      <c r="D46" t="s">
        <v>176</v>
      </c>
      <c r="E46">
        <v>965.68700000000001</v>
      </c>
      <c r="F46">
        <v>19.38</v>
      </c>
      <c r="I46" t="s">
        <v>84</v>
      </c>
      <c r="J46" t="s">
        <v>85</v>
      </c>
      <c r="K46" t="s">
        <v>175</v>
      </c>
      <c r="L46" t="s">
        <v>176</v>
      </c>
      <c r="M46">
        <v>1011.429</v>
      </c>
      <c r="N46">
        <v>19.39</v>
      </c>
    </row>
    <row r="47" spans="1:14" x14ac:dyDescent="0.25">
      <c r="A47" t="s">
        <v>86</v>
      </c>
      <c r="B47" t="s">
        <v>87</v>
      </c>
      <c r="C47" t="s">
        <v>175</v>
      </c>
      <c r="D47" t="s">
        <v>176</v>
      </c>
      <c r="E47">
        <v>965.68700000000001</v>
      </c>
      <c r="F47">
        <v>19.8</v>
      </c>
      <c r="I47" t="s">
        <v>86</v>
      </c>
      <c r="J47" t="s">
        <v>87</v>
      </c>
      <c r="K47" t="s">
        <v>175</v>
      </c>
      <c r="L47" t="s">
        <v>176</v>
      </c>
      <c r="M47">
        <v>1011.429</v>
      </c>
      <c r="N47">
        <v>19.920000000000002</v>
      </c>
    </row>
    <row r="48" spans="1:14" x14ac:dyDescent="0.25">
      <c r="A48" t="s">
        <v>88</v>
      </c>
      <c r="B48" t="s">
        <v>89</v>
      </c>
      <c r="C48" t="s">
        <v>175</v>
      </c>
      <c r="D48" t="s">
        <v>176</v>
      </c>
      <c r="E48">
        <v>965.68700000000001</v>
      </c>
      <c r="F48">
        <v>21.79</v>
      </c>
      <c r="I48" t="s">
        <v>88</v>
      </c>
      <c r="J48" t="s">
        <v>89</v>
      </c>
      <c r="K48" t="s">
        <v>175</v>
      </c>
      <c r="L48" t="s">
        <v>176</v>
      </c>
      <c r="M48">
        <v>1011.429</v>
      </c>
      <c r="N48">
        <v>21.69</v>
      </c>
    </row>
    <row r="49" spans="1:14" x14ac:dyDescent="0.25">
      <c r="A49" t="s">
        <v>90</v>
      </c>
      <c r="B49" t="s">
        <v>91</v>
      </c>
      <c r="C49" t="s">
        <v>175</v>
      </c>
      <c r="D49" t="s">
        <v>176</v>
      </c>
      <c r="E49">
        <v>965.68700000000001</v>
      </c>
      <c r="F49">
        <v>18.68</v>
      </c>
      <c r="I49" t="s">
        <v>90</v>
      </c>
      <c r="J49" t="s">
        <v>91</v>
      </c>
      <c r="K49" t="s">
        <v>175</v>
      </c>
      <c r="L49" t="s">
        <v>176</v>
      </c>
      <c r="M49">
        <v>1011.429</v>
      </c>
      <c r="N49">
        <v>19.010000000000002</v>
      </c>
    </row>
    <row r="50" spans="1:14" x14ac:dyDescent="0.25">
      <c r="A50" t="s">
        <v>92</v>
      </c>
      <c r="B50" t="s">
        <v>93</v>
      </c>
      <c r="C50" t="s">
        <v>175</v>
      </c>
      <c r="D50" t="s">
        <v>176</v>
      </c>
      <c r="E50">
        <v>965.68700000000001</v>
      </c>
      <c r="F50">
        <v>21.27</v>
      </c>
      <c r="I50" t="s">
        <v>92</v>
      </c>
      <c r="J50" t="s">
        <v>93</v>
      </c>
      <c r="K50" t="s">
        <v>175</v>
      </c>
      <c r="L50" t="s">
        <v>176</v>
      </c>
      <c r="M50">
        <v>1011.429</v>
      </c>
      <c r="N50">
        <v>21.27</v>
      </c>
    </row>
    <row r="51" spans="1:14" x14ac:dyDescent="0.25">
      <c r="A51" t="s">
        <v>94</v>
      </c>
      <c r="B51" t="s">
        <v>95</v>
      </c>
      <c r="C51" t="s">
        <v>175</v>
      </c>
      <c r="D51" t="s">
        <v>176</v>
      </c>
      <c r="E51">
        <v>965.68700000000001</v>
      </c>
      <c r="F51">
        <v>20.399999999999999</v>
      </c>
      <c r="I51" t="s">
        <v>94</v>
      </c>
      <c r="J51" t="s">
        <v>95</v>
      </c>
      <c r="K51" t="s">
        <v>175</v>
      </c>
      <c r="L51" t="s">
        <v>176</v>
      </c>
      <c r="M51">
        <v>1011.429</v>
      </c>
      <c r="N51">
        <v>20.71</v>
      </c>
    </row>
    <row r="52" spans="1:14" x14ac:dyDescent="0.25">
      <c r="A52" t="s">
        <v>96</v>
      </c>
      <c r="B52" t="s">
        <v>97</v>
      </c>
      <c r="C52" t="s">
        <v>175</v>
      </c>
      <c r="D52" t="s">
        <v>176</v>
      </c>
      <c r="E52">
        <v>965.68700000000001</v>
      </c>
      <c r="F52">
        <v>17.91</v>
      </c>
      <c r="I52" t="s">
        <v>96</v>
      </c>
      <c r="J52" t="s">
        <v>97</v>
      </c>
      <c r="K52" t="s">
        <v>175</v>
      </c>
      <c r="L52" t="s">
        <v>176</v>
      </c>
      <c r="M52">
        <v>1011.429</v>
      </c>
      <c r="N52">
        <v>17.989999999999998</v>
      </c>
    </row>
    <row r="53" spans="1:14" x14ac:dyDescent="0.25">
      <c r="A53" t="s">
        <v>98</v>
      </c>
      <c r="B53" t="s">
        <v>99</v>
      </c>
      <c r="C53" t="s">
        <v>175</v>
      </c>
      <c r="D53" t="s">
        <v>176</v>
      </c>
      <c r="E53">
        <v>965.68700000000001</v>
      </c>
      <c r="F53">
        <v>19.420000000000002</v>
      </c>
      <c r="I53" t="s">
        <v>98</v>
      </c>
      <c r="J53" t="s">
        <v>99</v>
      </c>
      <c r="K53" t="s">
        <v>175</v>
      </c>
      <c r="L53" t="s">
        <v>176</v>
      </c>
      <c r="M53">
        <v>1011.429</v>
      </c>
      <c r="N53">
        <v>19.54</v>
      </c>
    </row>
    <row r="54" spans="1:14" x14ac:dyDescent="0.25">
      <c r="A54" t="s">
        <v>100</v>
      </c>
      <c r="B54" t="s">
        <v>101</v>
      </c>
      <c r="C54" t="s">
        <v>175</v>
      </c>
      <c r="D54" t="s">
        <v>176</v>
      </c>
      <c r="E54">
        <v>965.68700000000001</v>
      </c>
      <c r="F54">
        <v>19.46</v>
      </c>
      <c r="I54" t="s">
        <v>100</v>
      </c>
      <c r="J54" t="s">
        <v>101</v>
      </c>
      <c r="K54" t="s">
        <v>175</v>
      </c>
      <c r="L54" t="s">
        <v>176</v>
      </c>
      <c r="M54">
        <v>1011.429</v>
      </c>
      <c r="N54">
        <v>19.53</v>
      </c>
    </row>
    <row r="55" spans="1:14" x14ac:dyDescent="0.25">
      <c r="A55" t="s">
        <v>102</v>
      </c>
      <c r="B55" t="s">
        <v>103</v>
      </c>
      <c r="C55" t="s">
        <v>175</v>
      </c>
      <c r="D55" t="s">
        <v>176</v>
      </c>
      <c r="E55">
        <v>965.68700000000001</v>
      </c>
      <c r="F55">
        <v>19.46</v>
      </c>
      <c r="I55" t="s">
        <v>102</v>
      </c>
      <c r="J55" t="s">
        <v>103</v>
      </c>
      <c r="K55" t="s">
        <v>175</v>
      </c>
      <c r="L55" t="s">
        <v>176</v>
      </c>
      <c r="M55">
        <v>1011.429</v>
      </c>
      <c r="N55">
        <v>19.72</v>
      </c>
    </row>
    <row r="56" spans="1:14" x14ac:dyDescent="0.25">
      <c r="A56" t="s">
        <v>104</v>
      </c>
      <c r="B56" t="s">
        <v>105</v>
      </c>
      <c r="C56" t="s">
        <v>175</v>
      </c>
      <c r="D56" t="s">
        <v>176</v>
      </c>
      <c r="E56">
        <v>965.68700000000001</v>
      </c>
      <c r="F56">
        <v>19.899999999999999</v>
      </c>
      <c r="I56" t="s">
        <v>104</v>
      </c>
      <c r="J56" t="s">
        <v>105</v>
      </c>
      <c r="K56" t="s">
        <v>175</v>
      </c>
      <c r="L56" t="s">
        <v>176</v>
      </c>
      <c r="M56">
        <v>1011.429</v>
      </c>
      <c r="N56">
        <v>20.2</v>
      </c>
    </row>
    <row r="57" spans="1:14" x14ac:dyDescent="0.25">
      <c r="A57" t="s">
        <v>106</v>
      </c>
      <c r="B57" t="s">
        <v>107</v>
      </c>
      <c r="C57" t="s">
        <v>175</v>
      </c>
      <c r="D57" t="s">
        <v>176</v>
      </c>
      <c r="E57">
        <v>965.68700000000001</v>
      </c>
      <c r="F57">
        <v>17.940000000000001</v>
      </c>
      <c r="I57" t="s">
        <v>106</v>
      </c>
      <c r="J57" t="s">
        <v>107</v>
      </c>
      <c r="K57" t="s">
        <v>175</v>
      </c>
      <c r="L57" t="s">
        <v>176</v>
      </c>
      <c r="M57">
        <v>1011.429</v>
      </c>
      <c r="N57">
        <v>18.13</v>
      </c>
    </row>
    <row r="58" spans="1:14" x14ac:dyDescent="0.25">
      <c r="A58" t="s">
        <v>108</v>
      </c>
      <c r="B58" t="s">
        <v>109</v>
      </c>
      <c r="C58" t="s">
        <v>175</v>
      </c>
      <c r="D58" t="s">
        <v>176</v>
      </c>
      <c r="E58">
        <v>965.68700000000001</v>
      </c>
      <c r="F58">
        <v>19.62</v>
      </c>
      <c r="I58" t="s">
        <v>108</v>
      </c>
      <c r="J58" t="s">
        <v>109</v>
      </c>
      <c r="K58" t="s">
        <v>175</v>
      </c>
      <c r="L58" t="s">
        <v>176</v>
      </c>
      <c r="M58">
        <v>1011.429</v>
      </c>
      <c r="N58">
        <v>19.7</v>
      </c>
    </row>
    <row r="59" spans="1:14" x14ac:dyDescent="0.25">
      <c r="A59" t="s">
        <v>110</v>
      </c>
      <c r="B59" t="s">
        <v>111</v>
      </c>
      <c r="C59" t="s">
        <v>175</v>
      </c>
      <c r="D59" t="s">
        <v>176</v>
      </c>
      <c r="E59">
        <v>965.68700000000001</v>
      </c>
      <c r="F59">
        <v>20.9</v>
      </c>
      <c r="I59" t="s">
        <v>110</v>
      </c>
      <c r="J59" t="s">
        <v>111</v>
      </c>
      <c r="K59" t="s">
        <v>175</v>
      </c>
      <c r="L59" t="s">
        <v>176</v>
      </c>
      <c r="M59">
        <v>1011.429</v>
      </c>
      <c r="N59">
        <v>21.32</v>
      </c>
    </row>
    <row r="60" spans="1:14" x14ac:dyDescent="0.25">
      <c r="A60" t="s">
        <v>112</v>
      </c>
      <c r="B60" t="s">
        <v>113</v>
      </c>
      <c r="C60" t="s">
        <v>175</v>
      </c>
      <c r="D60" t="s">
        <v>176</v>
      </c>
      <c r="E60">
        <v>965.68700000000001</v>
      </c>
      <c r="F60">
        <v>18.940000000000001</v>
      </c>
      <c r="I60" t="s">
        <v>112</v>
      </c>
      <c r="J60" t="s">
        <v>113</v>
      </c>
      <c r="K60" t="s">
        <v>175</v>
      </c>
      <c r="L60" t="s">
        <v>176</v>
      </c>
      <c r="M60">
        <v>1011.429</v>
      </c>
      <c r="N60">
        <v>19.100000000000001</v>
      </c>
    </row>
    <row r="61" spans="1:14" x14ac:dyDescent="0.25">
      <c r="A61" t="s">
        <v>114</v>
      </c>
      <c r="B61" t="s">
        <v>115</v>
      </c>
      <c r="C61" t="s">
        <v>175</v>
      </c>
      <c r="D61" t="s">
        <v>176</v>
      </c>
      <c r="E61">
        <v>965.68700000000001</v>
      </c>
      <c r="F61">
        <v>19.309999999999999</v>
      </c>
      <c r="I61" t="s">
        <v>114</v>
      </c>
      <c r="J61" t="s">
        <v>115</v>
      </c>
      <c r="K61" t="s">
        <v>175</v>
      </c>
      <c r="L61" t="s">
        <v>176</v>
      </c>
      <c r="M61">
        <v>1011.429</v>
      </c>
      <c r="N61">
        <v>19.399999999999999</v>
      </c>
    </row>
    <row r="62" spans="1:14" x14ac:dyDescent="0.25">
      <c r="A62" t="s">
        <v>116</v>
      </c>
      <c r="B62" t="s">
        <v>117</v>
      </c>
      <c r="C62" t="s">
        <v>175</v>
      </c>
      <c r="D62" t="s">
        <v>176</v>
      </c>
      <c r="E62">
        <v>965.68700000000001</v>
      </c>
      <c r="F62">
        <v>20.12</v>
      </c>
      <c r="I62" t="s">
        <v>116</v>
      </c>
      <c r="J62" t="s">
        <v>117</v>
      </c>
      <c r="K62" t="s">
        <v>175</v>
      </c>
      <c r="L62" t="s">
        <v>176</v>
      </c>
      <c r="M62">
        <v>1011.429</v>
      </c>
      <c r="N62">
        <v>20.059999999999999</v>
      </c>
    </row>
    <row r="63" spans="1:14" x14ac:dyDescent="0.25">
      <c r="A63" t="s">
        <v>118</v>
      </c>
      <c r="B63" t="s">
        <v>119</v>
      </c>
      <c r="C63" t="s">
        <v>175</v>
      </c>
      <c r="D63" t="s">
        <v>176</v>
      </c>
      <c r="E63">
        <v>965.68700000000001</v>
      </c>
      <c r="F63">
        <v>19.690000000000001</v>
      </c>
      <c r="I63" t="s">
        <v>118</v>
      </c>
      <c r="J63" t="s">
        <v>119</v>
      </c>
      <c r="K63" t="s">
        <v>175</v>
      </c>
      <c r="L63" t="s">
        <v>176</v>
      </c>
      <c r="M63">
        <v>1011.429</v>
      </c>
      <c r="N63">
        <v>19.98</v>
      </c>
    </row>
    <row r="64" spans="1:14" x14ac:dyDescent="0.25">
      <c r="A64" t="s">
        <v>120</v>
      </c>
      <c r="B64" t="s">
        <v>121</v>
      </c>
      <c r="C64" t="s">
        <v>175</v>
      </c>
      <c r="D64" t="s">
        <v>176</v>
      </c>
      <c r="E64">
        <v>965.68700000000001</v>
      </c>
      <c r="F64">
        <v>18.760000000000002</v>
      </c>
      <c r="I64" t="s">
        <v>120</v>
      </c>
      <c r="J64" t="s">
        <v>121</v>
      </c>
      <c r="K64" t="s">
        <v>175</v>
      </c>
      <c r="L64" t="s">
        <v>176</v>
      </c>
      <c r="M64">
        <v>1011.429</v>
      </c>
      <c r="N64">
        <v>18.96</v>
      </c>
    </row>
    <row r="65" spans="1:14" x14ac:dyDescent="0.25">
      <c r="A65" t="s">
        <v>122</v>
      </c>
      <c r="B65" t="s">
        <v>123</v>
      </c>
      <c r="C65" t="s">
        <v>175</v>
      </c>
      <c r="D65" t="s">
        <v>176</v>
      </c>
      <c r="E65">
        <v>965.68700000000001</v>
      </c>
      <c r="F65">
        <v>19.28</v>
      </c>
      <c r="I65" t="s">
        <v>122</v>
      </c>
      <c r="J65" t="s">
        <v>123</v>
      </c>
      <c r="K65" t="s">
        <v>175</v>
      </c>
      <c r="L65" t="s">
        <v>176</v>
      </c>
      <c r="M65">
        <v>1011.429</v>
      </c>
      <c r="N65">
        <v>19.399999999999999</v>
      </c>
    </row>
    <row r="66" spans="1:14" x14ac:dyDescent="0.25">
      <c r="A66" t="s">
        <v>124</v>
      </c>
      <c r="B66" t="s">
        <v>125</v>
      </c>
      <c r="C66" t="s">
        <v>175</v>
      </c>
      <c r="D66" t="s">
        <v>176</v>
      </c>
      <c r="E66">
        <v>965.68700000000001</v>
      </c>
      <c r="F66">
        <v>19.170000000000002</v>
      </c>
      <c r="I66" t="s">
        <v>124</v>
      </c>
      <c r="J66" t="s">
        <v>125</v>
      </c>
      <c r="K66" t="s">
        <v>175</v>
      </c>
      <c r="L66" t="s">
        <v>176</v>
      </c>
      <c r="M66">
        <v>1011.429</v>
      </c>
      <c r="N66">
        <v>19.14</v>
      </c>
    </row>
    <row r="67" spans="1:14" x14ac:dyDescent="0.25">
      <c r="A67" t="s">
        <v>126</v>
      </c>
      <c r="B67">
        <v>4113</v>
      </c>
      <c r="C67" t="s">
        <v>175</v>
      </c>
      <c r="D67" t="s">
        <v>176</v>
      </c>
      <c r="E67">
        <v>965.68700000000001</v>
      </c>
      <c r="F67">
        <v>19.489999999999998</v>
      </c>
      <c r="I67" t="s">
        <v>126</v>
      </c>
      <c r="J67">
        <v>4113</v>
      </c>
      <c r="K67" t="s">
        <v>175</v>
      </c>
      <c r="L67" t="s">
        <v>176</v>
      </c>
      <c r="M67">
        <v>1011.429</v>
      </c>
      <c r="N67">
        <v>19.829999999999998</v>
      </c>
    </row>
    <row r="68" spans="1:14" x14ac:dyDescent="0.25">
      <c r="A68" t="s">
        <v>127</v>
      </c>
      <c r="B68">
        <v>4133</v>
      </c>
      <c r="C68" t="s">
        <v>175</v>
      </c>
      <c r="D68" t="s">
        <v>176</v>
      </c>
      <c r="E68">
        <v>965.68700000000001</v>
      </c>
      <c r="F68">
        <v>20.05</v>
      </c>
      <c r="I68" t="s">
        <v>127</v>
      </c>
      <c r="J68">
        <v>4133</v>
      </c>
      <c r="K68" t="s">
        <v>175</v>
      </c>
      <c r="L68" t="s">
        <v>176</v>
      </c>
      <c r="M68">
        <v>1011.429</v>
      </c>
      <c r="N68">
        <v>20.36</v>
      </c>
    </row>
    <row r="69" spans="1:14" x14ac:dyDescent="0.25">
      <c r="A69" t="s">
        <v>128</v>
      </c>
      <c r="B69">
        <v>4137</v>
      </c>
      <c r="C69" t="s">
        <v>175</v>
      </c>
      <c r="D69" t="s">
        <v>176</v>
      </c>
      <c r="E69">
        <v>965.68700000000001</v>
      </c>
      <c r="F69">
        <v>20.66</v>
      </c>
      <c r="I69" t="s">
        <v>128</v>
      </c>
      <c r="J69">
        <v>4137</v>
      </c>
      <c r="K69" t="s">
        <v>175</v>
      </c>
      <c r="L69" t="s">
        <v>176</v>
      </c>
      <c r="M69">
        <v>1011.429</v>
      </c>
      <c r="N69">
        <v>20.77</v>
      </c>
    </row>
    <row r="70" spans="1:14" x14ac:dyDescent="0.25">
      <c r="A70" t="s">
        <v>129</v>
      </c>
      <c r="B70">
        <v>4162</v>
      </c>
      <c r="C70" t="s">
        <v>175</v>
      </c>
      <c r="D70" t="s">
        <v>176</v>
      </c>
      <c r="E70">
        <v>965.68700000000001</v>
      </c>
      <c r="F70">
        <v>21</v>
      </c>
      <c r="I70" t="s">
        <v>129</v>
      </c>
      <c r="J70">
        <v>4162</v>
      </c>
      <c r="K70" t="s">
        <v>175</v>
      </c>
      <c r="L70" t="s">
        <v>176</v>
      </c>
      <c r="M70">
        <v>1011.429</v>
      </c>
      <c r="N70">
        <v>21.22</v>
      </c>
    </row>
    <row r="71" spans="1:14" x14ac:dyDescent="0.25">
      <c r="A71" t="s">
        <v>130</v>
      </c>
      <c r="B71">
        <v>4232</v>
      </c>
      <c r="C71" t="s">
        <v>175</v>
      </c>
      <c r="D71" t="s">
        <v>176</v>
      </c>
      <c r="E71">
        <v>965.68700000000001</v>
      </c>
      <c r="F71">
        <v>18.350000000000001</v>
      </c>
      <c r="I71" t="s">
        <v>130</v>
      </c>
      <c r="J71">
        <v>4232</v>
      </c>
      <c r="K71" t="s">
        <v>175</v>
      </c>
      <c r="L71" t="s">
        <v>176</v>
      </c>
      <c r="M71">
        <v>1011.429</v>
      </c>
      <c r="N71">
        <v>18.68</v>
      </c>
    </row>
    <row r="72" spans="1:14" x14ac:dyDescent="0.25">
      <c r="A72" t="s">
        <v>131</v>
      </c>
      <c r="B72">
        <v>4205</v>
      </c>
      <c r="C72" t="s">
        <v>175</v>
      </c>
      <c r="D72" t="s">
        <v>176</v>
      </c>
      <c r="E72">
        <v>965.68700000000001</v>
      </c>
      <c r="F72">
        <v>17.760000000000002</v>
      </c>
      <c r="I72" t="s">
        <v>131</v>
      </c>
      <c r="J72">
        <v>4205</v>
      </c>
      <c r="K72" t="s">
        <v>175</v>
      </c>
      <c r="L72" t="s">
        <v>176</v>
      </c>
      <c r="M72">
        <v>1011.429</v>
      </c>
      <c r="N72">
        <v>17.88</v>
      </c>
    </row>
    <row r="73" spans="1:14" x14ac:dyDescent="0.25">
      <c r="A73" t="s">
        <v>132</v>
      </c>
      <c r="B73">
        <v>4250</v>
      </c>
      <c r="C73" t="s">
        <v>175</v>
      </c>
      <c r="D73" t="s">
        <v>176</v>
      </c>
      <c r="E73">
        <v>965.68700000000001</v>
      </c>
      <c r="F73">
        <v>22.88</v>
      </c>
      <c r="I73" t="s">
        <v>132</v>
      </c>
      <c r="J73">
        <v>4250</v>
      </c>
      <c r="K73" t="s">
        <v>175</v>
      </c>
      <c r="L73" t="s">
        <v>176</v>
      </c>
      <c r="M73">
        <v>1011.429</v>
      </c>
      <c r="N73">
        <v>23.12</v>
      </c>
    </row>
    <row r="74" spans="1:14" x14ac:dyDescent="0.25">
      <c r="A74" t="s">
        <v>133</v>
      </c>
      <c r="B74">
        <v>4448</v>
      </c>
      <c r="C74" t="s">
        <v>175</v>
      </c>
      <c r="D74" t="s">
        <v>176</v>
      </c>
      <c r="E74">
        <v>965.68700000000001</v>
      </c>
      <c r="F74">
        <v>19.100000000000001</v>
      </c>
      <c r="I74" t="s">
        <v>133</v>
      </c>
      <c r="J74">
        <v>4448</v>
      </c>
      <c r="K74" t="s">
        <v>175</v>
      </c>
      <c r="L74" t="s">
        <v>176</v>
      </c>
      <c r="M74">
        <v>1011.429</v>
      </c>
      <c r="N74">
        <v>19.38</v>
      </c>
    </row>
    <row r="75" spans="1:14" x14ac:dyDescent="0.25">
      <c r="A75" t="s">
        <v>134</v>
      </c>
      <c r="B75">
        <v>4467</v>
      </c>
      <c r="C75" t="s">
        <v>175</v>
      </c>
      <c r="D75" t="s">
        <v>176</v>
      </c>
      <c r="E75">
        <v>965.68700000000001</v>
      </c>
      <c r="F75" s="44">
        <v>23.33</v>
      </c>
      <c r="I75" t="s">
        <v>134</v>
      </c>
      <c r="J75">
        <v>4467</v>
      </c>
      <c r="K75" t="s">
        <v>175</v>
      </c>
      <c r="L75" t="s">
        <v>176</v>
      </c>
      <c r="M75">
        <v>1011.429</v>
      </c>
      <c r="N75" s="44">
        <v>20.8</v>
      </c>
    </row>
    <row r="76" spans="1:14" x14ac:dyDescent="0.25">
      <c r="A76" t="s">
        <v>135</v>
      </c>
      <c r="B76">
        <v>4478</v>
      </c>
      <c r="C76" t="s">
        <v>175</v>
      </c>
      <c r="D76" t="s">
        <v>176</v>
      </c>
      <c r="E76">
        <v>965.68700000000001</v>
      </c>
      <c r="F76">
        <v>19.2</v>
      </c>
      <c r="I76" t="s">
        <v>135</v>
      </c>
      <c r="J76">
        <v>4478</v>
      </c>
      <c r="K76" t="s">
        <v>175</v>
      </c>
      <c r="L76" t="s">
        <v>176</v>
      </c>
      <c r="M76">
        <v>1011.429</v>
      </c>
      <c r="N76">
        <v>19.04</v>
      </c>
    </row>
    <row r="77" spans="1:14" x14ac:dyDescent="0.25">
      <c r="A77" t="s">
        <v>136</v>
      </c>
      <c r="B77">
        <v>4483</v>
      </c>
      <c r="C77" t="s">
        <v>175</v>
      </c>
      <c r="D77" t="s">
        <v>176</v>
      </c>
      <c r="E77">
        <v>965.68700000000001</v>
      </c>
      <c r="F77">
        <v>17.190000000000001</v>
      </c>
      <c r="I77" t="s">
        <v>136</v>
      </c>
      <c r="J77">
        <v>4483</v>
      </c>
      <c r="K77" t="s">
        <v>175</v>
      </c>
      <c r="L77" t="s">
        <v>176</v>
      </c>
      <c r="M77">
        <v>1011.429</v>
      </c>
      <c r="N77">
        <v>17.5</v>
      </c>
    </row>
    <row r="78" spans="1:14" x14ac:dyDescent="0.25">
      <c r="A78" t="s">
        <v>137</v>
      </c>
      <c r="B78">
        <v>4486</v>
      </c>
      <c r="C78" t="s">
        <v>175</v>
      </c>
      <c r="D78" t="s">
        <v>176</v>
      </c>
      <c r="E78">
        <v>965.68700000000001</v>
      </c>
      <c r="F78">
        <v>19.350000000000001</v>
      </c>
      <c r="I78" t="s">
        <v>137</v>
      </c>
      <c r="J78">
        <v>4486</v>
      </c>
      <c r="K78" t="s">
        <v>175</v>
      </c>
      <c r="L78" t="s">
        <v>176</v>
      </c>
      <c r="M78">
        <v>1011.429</v>
      </c>
      <c r="N78">
        <v>19.52</v>
      </c>
    </row>
    <row r="79" spans="1:14" x14ac:dyDescent="0.25">
      <c r="A79" t="s">
        <v>138</v>
      </c>
      <c r="B79">
        <v>4519</v>
      </c>
      <c r="C79" t="s">
        <v>175</v>
      </c>
      <c r="D79" t="s">
        <v>176</v>
      </c>
      <c r="E79">
        <v>965.68700000000001</v>
      </c>
      <c r="F79">
        <v>18.28</v>
      </c>
      <c r="I79" t="s">
        <v>138</v>
      </c>
      <c r="J79">
        <v>4519</v>
      </c>
      <c r="K79" t="s">
        <v>175</v>
      </c>
      <c r="L79" t="s">
        <v>176</v>
      </c>
      <c r="M79">
        <v>1011.429</v>
      </c>
      <c r="N79">
        <v>18.7</v>
      </c>
    </row>
    <row r="80" spans="1:14" x14ac:dyDescent="0.25">
      <c r="A80" t="s">
        <v>139</v>
      </c>
      <c r="B80">
        <v>4544</v>
      </c>
      <c r="C80" t="s">
        <v>175</v>
      </c>
      <c r="D80" t="s">
        <v>176</v>
      </c>
      <c r="E80">
        <v>965.68700000000001</v>
      </c>
      <c r="F80">
        <v>20.47</v>
      </c>
      <c r="I80" t="s">
        <v>139</v>
      </c>
      <c r="J80">
        <v>4544</v>
      </c>
      <c r="K80" t="s">
        <v>175</v>
      </c>
      <c r="L80" t="s">
        <v>176</v>
      </c>
      <c r="M80">
        <v>1011.429</v>
      </c>
      <c r="N80">
        <v>20.59</v>
      </c>
    </row>
    <row r="81" spans="1:14" x14ac:dyDescent="0.25">
      <c r="A81" t="s">
        <v>140</v>
      </c>
      <c r="B81">
        <v>4545</v>
      </c>
      <c r="C81" t="s">
        <v>175</v>
      </c>
      <c r="D81" t="s">
        <v>176</v>
      </c>
      <c r="E81">
        <v>965.68700000000001</v>
      </c>
      <c r="F81">
        <v>16.829999999999998</v>
      </c>
      <c r="I81" t="s">
        <v>140</v>
      </c>
      <c r="J81">
        <v>4545</v>
      </c>
      <c r="K81" t="s">
        <v>175</v>
      </c>
      <c r="L81" t="s">
        <v>176</v>
      </c>
      <c r="M81">
        <v>1011.429</v>
      </c>
      <c r="N81">
        <v>17.309999999999999</v>
      </c>
    </row>
    <row r="82" spans="1:14" x14ac:dyDescent="0.25">
      <c r="A82" t="s">
        <v>141</v>
      </c>
      <c r="B82">
        <v>4570</v>
      </c>
      <c r="C82" t="s">
        <v>175</v>
      </c>
      <c r="D82" t="s">
        <v>176</v>
      </c>
      <c r="E82">
        <v>965.68700000000001</v>
      </c>
      <c r="F82">
        <v>25.06</v>
      </c>
      <c r="I82" t="s">
        <v>141</v>
      </c>
      <c r="J82">
        <v>4570</v>
      </c>
      <c r="K82" t="s">
        <v>175</v>
      </c>
      <c r="L82" t="s">
        <v>176</v>
      </c>
      <c r="M82">
        <v>1011.429</v>
      </c>
      <c r="N82">
        <v>25.49</v>
      </c>
    </row>
    <row r="83" spans="1:14" x14ac:dyDescent="0.25">
      <c r="A83" t="s">
        <v>142</v>
      </c>
      <c r="B83">
        <v>4584</v>
      </c>
      <c r="C83" t="s">
        <v>175</v>
      </c>
      <c r="D83" t="s">
        <v>176</v>
      </c>
      <c r="E83">
        <v>965.68700000000001</v>
      </c>
      <c r="F83">
        <v>18.510000000000002</v>
      </c>
      <c r="I83" t="s">
        <v>142</v>
      </c>
      <c r="J83">
        <v>4584</v>
      </c>
      <c r="K83" t="s">
        <v>175</v>
      </c>
      <c r="L83" t="s">
        <v>176</v>
      </c>
      <c r="M83">
        <v>1011.429</v>
      </c>
      <c r="N83">
        <v>18.8</v>
      </c>
    </row>
    <row r="84" spans="1:14" x14ac:dyDescent="0.25">
      <c r="A84" t="s">
        <v>143</v>
      </c>
      <c r="B84">
        <v>4637</v>
      </c>
      <c r="C84" t="s">
        <v>175</v>
      </c>
      <c r="D84" t="s">
        <v>176</v>
      </c>
      <c r="E84">
        <v>965.68700000000001</v>
      </c>
      <c r="F84">
        <v>17</v>
      </c>
      <c r="I84" t="s">
        <v>143</v>
      </c>
      <c r="J84">
        <v>4637</v>
      </c>
      <c r="K84" t="s">
        <v>175</v>
      </c>
      <c r="L84" t="s">
        <v>176</v>
      </c>
      <c r="M84">
        <v>1011.429</v>
      </c>
      <c r="N84">
        <v>17.34</v>
      </c>
    </row>
    <row r="85" spans="1:14" x14ac:dyDescent="0.25">
      <c r="A85" t="s">
        <v>144</v>
      </c>
      <c r="B85">
        <v>4742</v>
      </c>
      <c r="C85" t="s">
        <v>175</v>
      </c>
      <c r="D85" t="s">
        <v>176</v>
      </c>
      <c r="E85">
        <v>965.68700000000001</v>
      </c>
      <c r="F85">
        <v>18.57</v>
      </c>
      <c r="I85" t="s">
        <v>144</v>
      </c>
      <c r="J85">
        <v>4742</v>
      </c>
      <c r="K85" t="s">
        <v>175</v>
      </c>
      <c r="L85" t="s">
        <v>176</v>
      </c>
      <c r="M85">
        <v>1011.429</v>
      </c>
      <c r="N85">
        <v>18.7</v>
      </c>
    </row>
    <row r="86" spans="1:14" x14ac:dyDescent="0.25">
      <c r="A86" t="s">
        <v>145</v>
      </c>
      <c r="B86">
        <v>4287</v>
      </c>
      <c r="C86" t="s">
        <v>175</v>
      </c>
      <c r="D86" t="s">
        <v>176</v>
      </c>
      <c r="E86">
        <v>965.68700000000001</v>
      </c>
      <c r="F86">
        <v>19.079999999999998</v>
      </c>
      <c r="I86" t="s">
        <v>145</v>
      </c>
      <c r="J86">
        <v>4287</v>
      </c>
      <c r="K86" t="s">
        <v>175</v>
      </c>
      <c r="L86" t="s">
        <v>176</v>
      </c>
      <c r="M86">
        <v>1011.429</v>
      </c>
      <c r="N86">
        <v>19.39</v>
      </c>
    </row>
    <row r="87" spans="1:14" x14ac:dyDescent="0.25">
      <c r="A87" t="s">
        <v>146</v>
      </c>
      <c r="B87">
        <v>4400</v>
      </c>
      <c r="C87" t="s">
        <v>175</v>
      </c>
      <c r="D87" t="s">
        <v>176</v>
      </c>
      <c r="E87">
        <v>965.68700000000001</v>
      </c>
      <c r="F87">
        <v>19.260000000000002</v>
      </c>
      <c r="I87" t="s">
        <v>146</v>
      </c>
      <c r="J87">
        <v>4400</v>
      </c>
      <c r="K87" t="s">
        <v>175</v>
      </c>
      <c r="L87" t="s">
        <v>176</v>
      </c>
      <c r="M87">
        <v>1011.429</v>
      </c>
      <c r="N87">
        <v>19.350000000000001</v>
      </c>
    </row>
    <row r="88" spans="1:14" x14ac:dyDescent="0.25">
      <c r="A88" t="s">
        <v>147</v>
      </c>
      <c r="B88">
        <v>4481</v>
      </c>
      <c r="C88" t="s">
        <v>175</v>
      </c>
      <c r="D88" t="s">
        <v>176</v>
      </c>
      <c r="E88">
        <v>965.68700000000001</v>
      </c>
      <c r="F88">
        <v>18.079999999999998</v>
      </c>
      <c r="I88" t="s">
        <v>147</v>
      </c>
      <c r="J88">
        <v>4481</v>
      </c>
      <c r="K88" t="s">
        <v>175</v>
      </c>
      <c r="L88" t="s">
        <v>176</v>
      </c>
      <c r="M88">
        <v>1011.429</v>
      </c>
      <c r="N88">
        <v>18.28</v>
      </c>
    </row>
    <row r="89" spans="1:14" x14ac:dyDescent="0.25">
      <c r="A89" t="s">
        <v>148</v>
      </c>
      <c r="B89">
        <v>4572</v>
      </c>
      <c r="C89" t="s">
        <v>175</v>
      </c>
      <c r="D89" t="s">
        <v>176</v>
      </c>
      <c r="E89">
        <v>965.68700000000001</v>
      </c>
      <c r="F89">
        <v>18</v>
      </c>
      <c r="I89" t="s">
        <v>148</v>
      </c>
      <c r="J89">
        <v>4572</v>
      </c>
      <c r="K89" t="s">
        <v>175</v>
      </c>
      <c r="L89" t="s">
        <v>176</v>
      </c>
      <c r="M89">
        <v>1011.429</v>
      </c>
      <c r="N89">
        <v>18.03</v>
      </c>
    </row>
    <row r="90" spans="1:14" x14ac:dyDescent="0.25">
      <c r="A90" t="s">
        <v>149</v>
      </c>
      <c r="B90">
        <v>4806</v>
      </c>
      <c r="C90" t="s">
        <v>175</v>
      </c>
      <c r="D90" t="s">
        <v>176</v>
      </c>
      <c r="E90">
        <v>965.68700000000001</v>
      </c>
      <c r="F90">
        <v>23.06</v>
      </c>
      <c r="I90" t="s">
        <v>149</v>
      </c>
      <c r="J90">
        <v>4806</v>
      </c>
      <c r="K90" t="s">
        <v>175</v>
      </c>
      <c r="L90" t="s">
        <v>176</v>
      </c>
      <c r="M90">
        <v>1011.429</v>
      </c>
      <c r="N90">
        <v>23.59</v>
      </c>
    </row>
    <row r="91" spans="1:14" x14ac:dyDescent="0.25">
      <c r="A91" t="s">
        <v>150</v>
      </c>
      <c r="B91">
        <v>4728</v>
      </c>
      <c r="C91" t="s">
        <v>175</v>
      </c>
      <c r="D91" t="s">
        <v>176</v>
      </c>
      <c r="E91">
        <v>965.68700000000001</v>
      </c>
      <c r="F91">
        <v>17.93</v>
      </c>
      <c r="I91" t="s">
        <v>150</v>
      </c>
      <c r="J91">
        <v>4728</v>
      </c>
      <c r="K91" t="s">
        <v>175</v>
      </c>
      <c r="L91" t="s">
        <v>176</v>
      </c>
      <c r="M91">
        <v>1011.429</v>
      </c>
      <c r="N91">
        <v>18.239999999999998</v>
      </c>
    </row>
    <row r="92" spans="1:14" x14ac:dyDescent="0.25">
      <c r="A92" t="s">
        <v>151</v>
      </c>
      <c r="B92">
        <v>4738</v>
      </c>
      <c r="C92" t="s">
        <v>175</v>
      </c>
      <c r="D92" t="s">
        <v>176</v>
      </c>
      <c r="E92">
        <v>965.68700000000001</v>
      </c>
      <c r="F92">
        <v>17.82</v>
      </c>
      <c r="I92" t="s">
        <v>151</v>
      </c>
      <c r="J92">
        <v>4738</v>
      </c>
      <c r="K92" t="s">
        <v>175</v>
      </c>
      <c r="L92" t="s">
        <v>176</v>
      </c>
      <c r="M92">
        <v>1011.429</v>
      </c>
      <c r="N92">
        <v>18.100000000000001</v>
      </c>
    </row>
    <row r="93" spans="1:14" x14ac:dyDescent="0.25">
      <c r="A93" t="s">
        <v>152</v>
      </c>
      <c r="B93">
        <v>4778</v>
      </c>
      <c r="C93" t="s">
        <v>175</v>
      </c>
      <c r="D93" t="s">
        <v>176</v>
      </c>
      <c r="E93">
        <v>965.68700000000001</v>
      </c>
      <c r="F93">
        <v>18.48</v>
      </c>
      <c r="I93" t="s">
        <v>152</v>
      </c>
      <c r="J93">
        <v>4778</v>
      </c>
      <c r="K93" t="s">
        <v>175</v>
      </c>
      <c r="L93" t="s">
        <v>176</v>
      </c>
      <c r="M93">
        <v>1011.429</v>
      </c>
      <c r="N93">
        <v>18.489999999999998</v>
      </c>
    </row>
    <row r="94" spans="1:14" x14ac:dyDescent="0.25">
      <c r="A94" t="s">
        <v>153</v>
      </c>
      <c r="B94">
        <v>4811</v>
      </c>
      <c r="C94" t="s">
        <v>175</v>
      </c>
      <c r="D94" t="s">
        <v>176</v>
      </c>
      <c r="E94">
        <v>965.68700000000001</v>
      </c>
      <c r="F94">
        <v>18.989999999999998</v>
      </c>
      <c r="I94" t="s">
        <v>153</v>
      </c>
      <c r="J94">
        <v>4811</v>
      </c>
      <c r="K94" t="s">
        <v>175</v>
      </c>
      <c r="L94" t="s">
        <v>176</v>
      </c>
      <c r="M94">
        <v>1011.429</v>
      </c>
      <c r="N94">
        <v>19.03</v>
      </c>
    </row>
    <row r="95" spans="1:14" x14ac:dyDescent="0.25">
      <c r="A95" t="s">
        <v>154</v>
      </c>
      <c r="B95">
        <v>4744</v>
      </c>
      <c r="C95" t="s">
        <v>175</v>
      </c>
      <c r="D95" t="s">
        <v>176</v>
      </c>
      <c r="E95">
        <v>965.68700000000001</v>
      </c>
      <c r="F95">
        <v>16.84</v>
      </c>
      <c r="I95" t="s">
        <v>154</v>
      </c>
      <c r="J95">
        <v>4744</v>
      </c>
      <c r="K95" t="s">
        <v>175</v>
      </c>
      <c r="L95" t="s">
        <v>176</v>
      </c>
      <c r="M95">
        <v>1011.429</v>
      </c>
      <c r="N95">
        <v>17.190000000000001</v>
      </c>
    </row>
    <row r="96" spans="1:14" x14ac:dyDescent="0.25">
      <c r="A96" t="s">
        <v>155</v>
      </c>
      <c r="B96">
        <v>4515</v>
      </c>
      <c r="C96" t="s">
        <v>175</v>
      </c>
      <c r="D96" t="s">
        <v>176</v>
      </c>
      <c r="E96">
        <v>965.68700000000001</v>
      </c>
      <c r="F96">
        <v>17.260000000000002</v>
      </c>
      <c r="I96" t="s">
        <v>155</v>
      </c>
      <c r="J96">
        <v>4515</v>
      </c>
      <c r="K96" t="s">
        <v>175</v>
      </c>
      <c r="L96" t="s">
        <v>176</v>
      </c>
      <c r="M96">
        <v>1011.429</v>
      </c>
      <c r="N96">
        <v>17.399999999999999</v>
      </c>
    </row>
    <row r="97" spans="1:14" x14ac:dyDescent="0.25">
      <c r="A97" t="s">
        <v>156</v>
      </c>
      <c r="B97" t="s">
        <v>13</v>
      </c>
      <c r="C97" t="s">
        <v>175</v>
      </c>
      <c r="D97" t="s">
        <v>13</v>
      </c>
      <c r="E97">
        <v>965.68700000000001</v>
      </c>
      <c r="F97" t="s">
        <v>14</v>
      </c>
      <c r="I97" t="s">
        <v>156</v>
      </c>
      <c r="J97" t="s">
        <v>13</v>
      </c>
      <c r="K97" t="s">
        <v>175</v>
      </c>
      <c r="L97" t="s">
        <v>13</v>
      </c>
      <c r="M97">
        <v>1011.429</v>
      </c>
      <c r="N97" t="s">
        <v>14</v>
      </c>
    </row>
    <row r="98" spans="1:14" x14ac:dyDescent="0.25">
      <c r="A98" t="s">
        <v>157</v>
      </c>
      <c r="B98" t="s">
        <v>16</v>
      </c>
      <c r="C98" t="s">
        <v>175</v>
      </c>
      <c r="D98" t="s">
        <v>16</v>
      </c>
      <c r="E98">
        <v>965.68700000000001</v>
      </c>
      <c r="F98" t="s">
        <v>14</v>
      </c>
      <c r="I98" t="s">
        <v>157</v>
      </c>
      <c r="J98" t="s">
        <v>16</v>
      </c>
      <c r="K98" t="s">
        <v>175</v>
      </c>
      <c r="L98" t="s">
        <v>16</v>
      </c>
      <c r="M98">
        <v>1011.429</v>
      </c>
      <c r="N98" t="s">
        <v>14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topLeftCell="A79" workbookViewId="0">
      <selection activeCell="O42" sqref="O42"/>
    </sheetView>
  </sheetViews>
  <sheetFormatPr defaultRowHeight="15" x14ac:dyDescent="0.25"/>
  <sheetData>
    <row r="1" spans="1:15" x14ac:dyDescent="0.25">
      <c r="I1">
        <v>20170516</v>
      </c>
    </row>
    <row r="2" spans="1:15" x14ac:dyDescent="0.25">
      <c r="A2" t="s">
        <v>169</v>
      </c>
      <c r="B2" t="s">
        <v>170</v>
      </c>
      <c r="C2" t="s">
        <v>171</v>
      </c>
      <c r="D2" t="s">
        <v>172</v>
      </c>
      <c r="E2" t="s">
        <v>173</v>
      </c>
      <c r="F2" t="s">
        <v>174</v>
      </c>
      <c r="I2" t="s">
        <v>178</v>
      </c>
      <c r="J2" t="s">
        <v>179</v>
      </c>
      <c r="K2" t="s">
        <v>180</v>
      </c>
      <c r="L2" t="s">
        <v>351</v>
      </c>
      <c r="M2" t="s">
        <v>181</v>
      </c>
      <c r="N2" t="s">
        <v>182</v>
      </c>
      <c r="O2" t="s">
        <v>183</v>
      </c>
    </row>
    <row r="3" spans="1:15" x14ac:dyDescent="0.25">
      <c r="A3" t="s">
        <v>12</v>
      </c>
      <c r="B3" t="s">
        <v>13</v>
      </c>
      <c r="C3" t="s">
        <v>177</v>
      </c>
      <c r="D3" t="s">
        <v>13</v>
      </c>
      <c r="E3">
        <v>4290.665</v>
      </c>
      <c r="F3" t="s">
        <v>14</v>
      </c>
    </row>
    <row r="4" spans="1:15" x14ac:dyDescent="0.25">
      <c r="A4" t="s">
        <v>15</v>
      </c>
      <c r="B4" t="s">
        <v>16</v>
      </c>
      <c r="C4" t="s">
        <v>177</v>
      </c>
      <c r="D4" t="s">
        <v>16</v>
      </c>
      <c r="E4">
        <v>4290.665</v>
      </c>
      <c r="F4" t="s">
        <v>14</v>
      </c>
    </row>
    <row r="5" spans="1:15" x14ac:dyDescent="0.25">
      <c r="A5" t="s">
        <v>17</v>
      </c>
      <c r="B5">
        <v>2094</v>
      </c>
      <c r="C5" t="s">
        <v>177</v>
      </c>
      <c r="D5" t="s">
        <v>176</v>
      </c>
      <c r="E5">
        <v>4290.665</v>
      </c>
      <c r="F5">
        <v>23.84</v>
      </c>
    </row>
    <row r="6" spans="1:15" x14ac:dyDescent="0.25">
      <c r="A6" t="s">
        <v>18</v>
      </c>
      <c r="B6">
        <v>2903</v>
      </c>
      <c r="C6" t="s">
        <v>177</v>
      </c>
      <c r="D6" t="s">
        <v>176</v>
      </c>
      <c r="E6">
        <v>4290.665</v>
      </c>
      <c r="F6" s="44">
        <v>32.229999999999997</v>
      </c>
      <c r="I6" t="s">
        <v>279</v>
      </c>
      <c r="J6">
        <v>2903</v>
      </c>
      <c r="K6" t="s">
        <v>186</v>
      </c>
      <c r="L6" t="s">
        <v>3</v>
      </c>
      <c r="M6" t="s">
        <v>190</v>
      </c>
      <c r="N6">
        <v>2475.9209999999998</v>
      </c>
      <c r="O6" s="44">
        <v>30.06</v>
      </c>
    </row>
    <row r="7" spans="1:15" x14ac:dyDescent="0.25">
      <c r="A7" t="s">
        <v>19</v>
      </c>
      <c r="B7">
        <v>2838</v>
      </c>
      <c r="C7" t="s">
        <v>177</v>
      </c>
      <c r="D7" t="s">
        <v>176</v>
      </c>
      <c r="E7">
        <v>4290.665</v>
      </c>
      <c r="F7">
        <v>23.25</v>
      </c>
    </row>
    <row r="8" spans="1:15" x14ac:dyDescent="0.25">
      <c r="A8" t="s">
        <v>20</v>
      </c>
      <c r="B8">
        <v>4115</v>
      </c>
      <c r="C8" t="s">
        <v>177</v>
      </c>
      <c r="D8" t="s">
        <v>176</v>
      </c>
      <c r="E8">
        <v>4290.665</v>
      </c>
      <c r="F8">
        <v>21.7</v>
      </c>
    </row>
    <row r="9" spans="1:15" x14ac:dyDescent="0.25">
      <c r="A9" t="s">
        <v>21</v>
      </c>
      <c r="B9">
        <v>4195</v>
      </c>
      <c r="C9" t="s">
        <v>177</v>
      </c>
      <c r="D9" t="s">
        <v>176</v>
      </c>
      <c r="E9">
        <v>4290.665</v>
      </c>
      <c r="F9">
        <v>29.72</v>
      </c>
      <c r="I9" t="s">
        <v>281</v>
      </c>
      <c r="J9">
        <v>4195</v>
      </c>
      <c r="K9" t="s">
        <v>186</v>
      </c>
      <c r="L9" t="s">
        <v>3</v>
      </c>
      <c r="M9" t="s">
        <v>190</v>
      </c>
      <c r="N9">
        <v>2475.9209999999998</v>
      </c>
      <c r="O9">
        <v>29.33</v>
      </c>
    </row>
    <row r="10" spans="1:15" x14ac:dyDescent="0.25">
      <c r="A10" t="s">
        <v>22</v>
      </c>
      <c r="B10">
        <v>4221</v>
      </c>
      <c r="C10" t="s">
        <v>177</v>
      </c>
      <c r="D10" t="s">
        <v>176</v>
      </c>
      <c r="E10">
        <v>4290.665</v>
      </c>
      <c r="F10">
        <v>25.24</v>
      </c>
    </row>
    <row r="11" spans="1:15" x14ac:dyDescent="0.25">
      <c r="A11" t="s">
        <v>23</v>
      </c>
      <c r="B11">
        <v>4223</v>
      </c>
      <c r="C11" t="s">
        <v>177</v>
      </c>
      <c r="D11" t="s">
        <v>176</v>
      </c>
      <c r="E11">
        <v>4290.665</v>
      </c>
      <c r="F11" s="44">
        <v>35.33</v>
      </c>
      <c r="I11" t="s">
        <v>283</v>
      </c>
      <c r="J11">
        <v>4223</v>
      </c>
      <c r="K11" t="s">
        <v>186</v>
      </c>
      <c r="L11" t="s">
        <v>3</v>
      </c>
      <c r="M11" t="s">
        <v>190</v>
      </c>
      <c r="N11">
        <v>2475.9209999999998</v>
      </c>
      <c r="O11" s="44">
        <v>33.909999999999997</v>
      </c>
    </row>
    <row r="12" spans="1:15" x14ac:dyDescent="0.25">
      <c r="A12" t="s">
        <v>24</v>
      </c>
      <c r="B12">
        <v>4225</v>
      </c>
      <c r="C12" t="s">
        <v>177</v>
      </c>
      <c r="D12" t="s">
        <v>176</v>
      </c>
      <c r="E12">
        <v>4290.665</v>
      </c>
      <c r="F12">
        <v>24.21</v>
      </c>
    </row>
    <row r="13" spans="1:15" x14ac:dyDescent="0.25">
      <c r="A13" t="s">
        <v>25</v>
      </c>
      <c r="B13">
        <v>4290</v>
      </c>
      <c r="C13" t="s">
        <v>177</v>
      </c>
      <c r="D13" t="s">
        <v>176</v>
      </c>
      <c r="E13">
        <v>4290.665</v>
      </c>
      <c r="F13">
        <v>25.7</v>
      </c>
    </row>
    <row r="14" spans="1:15" x14ac:dyDescent="0.25">
      <c r="A14" t="s">
        <v>26</v>
      </c>
      <c r="B14">
        <v>4382</v>
      </c>
      <c r="C14" t="s">
        <v>177</v>
      </c>
      <c r="D14" t="s">
        <v>176</v>
      </c>
      <c r="E14">
        <v>4290.665</v>
      </c>
      <c r="F14" t="s">
        <v>14</v>
      </c>
    </row>
    <row r="15" spans="1:15" x14ac:dyDescent="0.25">
      <c r="A15" t="s">
        <v>27</v>
      </c>
      <c r="B15">
        <v>4485</v>
      </c>
      <c r="C15" t="s">
        <v>177</v>
      </c>
      <c r="D15" t="s">
        <v>176</v>
      </c>
      <c r="E15">
        <v>4290.665</v>
      </c>
      <c r="F15">
        <v>34.26</v>
      </c>
    </row>
    <row r="16" spans="1:15" x14ac:dyDescent="0.25">
      <c r="A16" t="s">
        <v>28</v>
      </c>
      <c r="B16">
        <v>4554</v>
      </c>
      <c r="C16" t="s">
        <v>177</v>
      </c>
      <c r="D16" t="s">
        <v>176</v>
      </c>
      <c r="E16">
        <v>4290.665</v>
      </c>
      <c r="F16">
        <v>36.14</v>
      </c>
    </row>
    <row r="17" spans="1:15" x14ac:dyDescent="0.25">
      <c r="A17" t="s">
        <v>29</v>
      </c>
      <c r="B17">
        <v>4765</v>
      </c>
      <c r="C17" t="s">
        <v>177</v>
      </c>
      <c r="D17" t="s">
        <v>176</v>
      </c>
      <c r="E17">
        <v>4290.665</v>
      </c>
      <c r="F17">
        <v>23.84</v>
      </c>
    </row>
    <row r="18" spans="1:15" x14ac:dyDescent="0.25">
      <c r="A18" t="s">
        <v>30</v>
      </c>
      <c r="B18">
        <v>4803</v>
      </c>
      <c r="C18" t="s">
        <v>177</v>
      </c>
      <c r="D18" t="s">
        <v>176</v>
      </c>
      <c r="E18">
        <v>4290.665</v>
      </c>
      <c r="F18">
        <v>23.12</v>
      </c>
    </row>
    <row r="19" spans="1:15" x14ac:dyDescent="0.25">
      <c r="A19" t="s">
        <v>31</v>
      </c>
      <c r="B19">
        <v>4814</v>
      </c>
      <c r="C19" t="s">
        <v>177</v>
      </c>
      <c r="D19" t="s">
        <v>176</v>
      </c>
      <c r="E19">
        <v>4290.665</v>
      </c>
      <c r="F19">
        <v>22.54</v>
      </c>
    </row>
    <row r="20" spans="1:15" x14ac:dyDescent="0.25">
      <c r="A20" t="s">
        <v>32</v>
      </c>
      <c r="B20" t="s">
        <v>33</v>
      </c>
      <c r="C20" t="s">
        <v>177</v>
      </c>
      <c r="D20" t="s">
        <v>176</v>
      </c>
      <c r="E20">
        <v>4290.665</v>
      </c>
      <c r="F20">
        <v>25.28</v>
      </c>
    </row>
    <row r="21" spans="1:15" x14ac:dyDescent="0.25">
      <c r="A21" t="s">
        <v>34</v>
      </c>
      <c r="B21" t="s">
        <v>35</v>
      </c>
      <c r="C21" t="s">
        <v>177</v>
      </c>
      <c r="D21" t="s">
        <v>176</v>
      </c>
      <c r="E21">
        <v>4290.665</v>
      </c>
      <c r="F21">
        <v>25.6</v>
      </c>
    </row>
    <row r="22" spans="1:15" x14ac:dyDescent="0.25">
      <c r="A22" t="s">
        <v>36</v>
      </c>
      <c r="B22" t="s">
        <v>37</v>
      </c>
      <c r="C22" t="s">
        <v>177</v>
      </c>
      <c r="D22" t="s">
        <v>176</v>
      </c>
      <c r="E22">
        <v>4290.665</v>
      </c>
      <c r="F22">
        <v>21.65</v>
      </c>
    </row>
    <row r="23" spans="1:15" x14ac:dyDescent="0.25">
      <c r="A23" t="s">
        <v>38</v>
      </c>
      <c r="B23" t="s">
        <v>39</v>
      </c>
      <c r="C23" t="s">
        <v>177</v>
      </c>
      <c r="D23" t="s">
        <v>176</v>
      </c>
      <c r="E23">
        <v>4290.665</v>
      </c>
      <c r="F23">
        <v>21.94</v>
      </c>
    </row>
    <row r="24" spans="1:15" x14ac:dyDescent="0.25">
      <c r="A24" t="s">
        <v>40</v>
      </c>
      <c r="B24" t="s">
        <v>41</v>
      </c>
      <c r="C24" t="s">
        <v>177</v>
      </c>
      <c r="D24" t="s">
        <v>176</v>
      </c>
      <c r="E24">
        <v>4290.665</v>
      </c>
      <c r="F24">
        <v>24.9</v>
      </c>
    </row>
    <row r="25" spans="1:15" x14ac:dyDescent="0.25">
      <c r="A25" t="s">
        <v>42</v>
      </c>
      <c r="B25" t="s">
        <v>43</v>
      </c>
      <c r="C25" t="s">
        <v>177</v>
      </c>
      <c r="D25" t="s">
        <v>176</v>
      </c>
      <c r="E25">
        <v>4290.665</v>
      </c>
      <c r="F25">
        <v>27.09</v>
      </c>
      <c r="I25" t="s">
        <v>285</v>
      </c>
      <c r="J25" t="s">
        <v>216</v>
      </c>
      <c r="K25" t="s">
        <v>186</v>
      </c>
      <c r="L25" t="s">
        <v>3</v>
      </c>
      <c r="M25" t="s">
        <v>190</v>
      </c>
      <c r="N25">
        <v>2475.9209999999998</v>
      </c>
      <c r="O25">
        <v>26.62</v>
      </c>
    </row>
    <row r="26" spans="1:15" x14ac:dyDescent="0.25">
      <c r="A26" t="s">
        <v>44</v>
      </c>
      <c r="B26" t="s">
        <v>45</v>
      </c>
      <c r="C26" t="s">
        <v>177</v>
      </c>
      <c r="D26" t="s">
        <v>176</v>
      </c>
      <c r="E26">
        <v>4290.665</v>
      </c>
      <c r="F26">
        <v>26.15</v>
      </c>
    </row>
    <row r="27" spans="1:15" x14ac:dyDescent="0.25">
      <c r="A27" t="s">
        <v>46</v>
      </c>
      <c r="B27" t="s">
        <v>47</v>
      </c>
      <c r="C27" t="s">
        <v>177</v>
      </c>
      <c r="D27" t="s">
        <v>176</v>
      </c>
      <c r="E27">
        <v>4290.665</v>
      </c>
      <c r="F27">
        <v>29.86</v>
      </c>
      <c r="I27" t="s">
        <v>287</v>
      </c>
      <c r="J27" t="s">
        <v>220</v>
      </c>
      <c r="K27" t="s">
        <v>186</v>
      </c>
      <c r="L27" t="s">
        <v>3</v>
      </c>
      <c r="M27" t="s">
        <v>190</v>
      </c>
      <c r="N27">
        <v>2475.9209999999998</v>
      </c>
      <c r="O27">
        <v>28.84</v>
      </c>
    </row>
    <row r="28" spans="1:15" x14ac:dyDescent="0.25">
      <c r="A28" t="s">
        <v>48</v>
      </c>
      <c r="B28" t="s">
        <v>49</v>
      </c>
      <c r="C28" t="s">
        <v>177</v>
      </c>
      <c r="D28" t="s">
        <v>176</v>
      </c>
      <c r="E28">
        <v>4290.665</v>
      </c>
      <c r="F28">
        <v>28.08</v>
      </c>
      <c r="I28" t="s">
        <v>289</v>
      </c>
      <c r="J28" t="s">
        <v>222</v>
      </c>
      <c r="K28" t="s">
        <v>186</v>
      </c>
      <c r="L28" t="s">
        <v>3</v>
      </c>
      <c r="M28" t="s">
        <v>190</v>
      </c>
      <c r="N28">
        <v>2475.9209999999998</v>
      </c>
      <c r="O28">
        <v>27.41</v>
      </c>
    </row>
    <row r="29" spans="1:15" x14ac:dyDescent="0.25">
      <c r="A29" t="s">
        <v>50</v>
      </c>
      <c r="B29" t="s">
        <v>51</v>
      </c>
      <c r="C29" t="s">
        <v>177</v>
      </c>
      <c r="D29" t="s">
        <v>176</v>
      </c>
      <c r="E29">
        <v>4290.665</v>
      </c>
      <c r="F29">
        <v>22.14</v>
      </c>
    </row>
    <row r="30" spans="1:15" x14ac:dyDescent="0.25">
      <c r="A30" t="s">
        <v>52</v>
      </c>
      <c r="B30" t="s">
        <v>53</v>
      </c>
      <c r="C30" t="s">
        <v>177</v>
      </c>
      <c r="D30" t="s">
        <v>176</v>
      </c>
      <c r="E30">
        <v>4290.665</v>
      </c>
      <c r="F30">
        <v>25.92</v>
      </c>
      <c r="I30" t="s">
        <v>291</v>
      </c>
      <c r="J30" t="s">
        <v>226</v>
      </c>
      <c r="K30" t="s">
        <v>186</v>
      </c>
      <c r="L30" t="s">
        <v>3</v>
      </c>
      <c r="M30" t="s">
        <v>190</v>
      </c>
      <c r="N30">
        <v>2475.9209999999998</v>
      </c>
      <c r="O30">
        <v>25.2</v>
      </c>
    </row>
    <row r="31" spans="1:15" x14ac:dyDescent="0.25">
      <c r="A31" t="s">
        <v>54</v>
      </c>
      <c r="B31" t="s">
        <v>55</v>
      </c>
      <c r="C31" t="s">
        <v>177</v>
      </c>
      <c r="D31" t="s">
        <v>176</v>
      </c>
      <c r="E31">
        <v>4290.665</v>
      </c>
      <c r="F31">
        <v>23.09</v>
      </c>
    </row>
    <row r="32" spans="1:15" x14ac:dyDescent="0.25">
      <c r="A32" t="s">
        <v>56</v>
      </c>
      <c r="B32" t="s">
        <v>57</v>
      </c>
      <c r="C32" t="s">
        <v>177</v>
      </c>
      <c r="D32" t="s">
        <v>176</v>
      </c>
      <c r="E32">
        <v>4290.665</v>
      </c>
      <c r="F32">
        <v>23.97</v>
      </c>
    </row>
    <row r="33" spans="1:15" x14ac:dyDescent="0.25">
      <c r="A33" t="s">
        <v>58</v>
      </c>
      <c r="B33" t="s">
        <v>59</v>
      </c>
      <c r="C33" t="s">
        <v>177</v>
      </c>
      <c r="D33" t="s">
        <v>176</v>
      </c>
      <c r="E33">
        <v>4290.665</v>
      </c>
      <c r="F33">
        <v>19.45</v>
      </c>
    </row>
    <row r="34" spans="1:15" x14ac:dyDescent="0.25">
      <c r="A34" t="s">
        <v>60</v>
      </c>
      <c r="B34" t="s">
        <v>61</v>
      </c>
      <c r="C34" t="s">
        <v>177</v>
      </c>
      <c r="D34" t="s">
        <v>176</v>
      </c>
      <c r="E34">
        <v>4290.665</v>
      </c>
      <c r="F34" s="44">
        <v>35.07</v>
      </c>
      <c r="I34" t="s">
        <v>293</v>
      </c>
      <c r="J34" t="s">
        <v>234</v>
      </c>
      <c r="K34" t="s">
        <v>186</v>
      </c>
      <c r="L34" t="s">
        <v>3</v>
      </c>
      <c r="M34" t="s">
        <v>190</v>
      </c>
      <c r="N34">
        <v>2475.9209999999998</v>
      </c>
      <c r="O34" s="44">
        <v>32.619999999999997</v>
      </c>
    </row>
    <row r="35" spans="1:15" x14ac:dyDescent="0.25">
      <c r="A35" t="s">
        <v>62</v>
      </c>
      <c r="B35" t="s">
        <v>63</v>
      </c>
      <c r="C35" t="s">
        <v>177</v>
      </c>
      <c r="D35" t="s">
        <v>176</v>
      </c>
      <c r="E35">
        <v>4290.665</v>
      </c>
      <c r="F35">
        <v>25</v>
      </c>
    </row>
    <row r="36" spans="1:15" x14ac:dyDescent="0.25">
      <c r="A36" t="s">
        <v>64</v>
      </c>
      <c r="B36" t="s">
        <v>65</v>
      </c>
      <c r="C36" t="s">
        <v>177</v>
      </c>
      <c r="D36" t="s">
        <v>176</v>
      </c>
      <c r="E36">
        <v>4290.665</v>
      </c>
      <c r="F36">
        <v>22.66</v>
      </c>
    </row>
    <row r="37" spans="1:15" x14ac:dyDescent="0.25">
      <c r="A37" t="s">
        <v>66</v>
      </c>
      <c r="B37" t="s">
        <v>67</v>
      </c>
      <c r="C37" t="s">
        <v>177</v>
      </c>
      <c r="D37" t="s">
        <v>176</v>
      </c>
      <c r="E37">
        <v>4290.665</v>
      </c>
      <c r="F37">
        <v>21.94</v>
      </c>
    </row>
    <row r="38" spans="1:15" x14ac:dyDescent="0.25">
      <c r="A38" t="s">
        <v>68</v>
      </c>
      <c r="B38" t="s">
        <v>69</v>
      </c>
      <c r="C38" t="s">
        <v>177</v>
      </c>
      <c r="D38" t="s">
        <v>176</v>
      </c>
      <c r="E38">
        <v>4290.665</v>
      </c>
      <c r="F38">
        <v>30.63</v>
      </c>
      <c r="I38" t="s">
        <v>295</v>
      </c>
      <c r="J38" t="s">
        <v>242</v>
      </c>
      <c r="K38" t="s">
        <v>186</v>
      </c>
      <c r="L38" t="s">
        <v>3</v>
      </c>
      <c r="M38" t="s">
        <v>190</v>
      </c>
      <c r="N38">
        <v>2475.9209999999998</v>
      </c>
      <c r="O38">
        <v>31.66</v>
      </c>
    </row>
    <row r="39" spans="1:15" x14ac:dyDescent="0.25">
      <c r="A39" t="s">
        <v>70</v>
      </c>
      <c r="B39" t="s">
        <v>71</v>
      </c>
      <c r="C39" t="s">
        <v>177</v>
      </c>
      <c r="D39" t="s">
        <v>176</v>
      </c>
      <c r="E39">
        <v>4290.665</v>
      </c>
      <c r="F39">
        <v>25.05</v>
      </c>
    </row>
    <row r="40" spans="1:15" x14ac:dyDescent="0.25">
      <c r="A40" t="s">
        <v>72</v>
      </c>
      <c r="B40" t="s">
        <v>73</v>
      </c>
      <c r="C40" t="s">
        <v>177</v>
      </c>
      <c r="D40" t="s">
        <v>176</v>
      </c>
      <c r="E40">
        <v>4290.665</v>
      </c>
      <c r="F40">
        <v>22.94</v>
      </c>
    </row>
    <row r="41" spans="1:15" x14ac:dyDescent="0.25">
      <c r="A41" t="s">
        <v>74</v>
      </c>
      <c r="B41" t="s">
        <v>75</v>
      </c>
      <c r="C41" t="s">
        <v>177</v>
      </c>
      <c r="D41" t="s">
        <v>176</v>
      </c>
      <c r="E41">
        <v>4290.665</v>
      </c>
      <c r="F41">
        <v>23.1</v>
      </c>
    </row>
    <row r="42" spans="1:15" x14ac:dyDescent="0.25">
      <c r="A42" t="s">
        <v>76</v>
      </c>
      <c r="B42" t="s">
        <v>77</v>
      </c>
      <c r="C42" t="s">
        <v>177</v>
      </c>
      <c r="D42" t="s">
        <v>176</v>
      </c>
      <c r="E42">
        <v>4290.665</v>
      </c>
      <c r="F42" s="44" t="s">
        <v>14</v>
      </c>
      <c r="I42" t="s">
        <v>297</v>
      </c>
      <c r="J42" t="s">
        <v>250</v>
      </c>
      <c r="K42" t="s">
        <v>186</v>
      </c>
      <c r="L42" t="s">
        <v>3</v>
      </c>
      <c r="M42" t="s">
        <v>190</v>
      </c>
      <c r="N42">
        <v>2475.9209999999998</v>
      </c>
      <c r="O42" s="44">
        <v>24.2</v>
      </c>
    </row>
    <row r="43" spans="1:15" x14ac:dyDescent="0.25">
      <c r="A43" t="s">
        <v>78</v>
      </c>
      <c r="B43" t="s">
        <v>79</v>
      </c>
      <c r="C43" t="s">
        <v>177</v>
      </c>
      <c r="D43" t="s">
        <v>176</v>
      </c>
      <c r="E43">
        <v>4290.665</v>
      </c>
      <c r="F43">
        <v>26.64</v>
      </c>
      <c r="I43" t="s">
        <v>299</v>
      </c>
      <c r="J43" t="s">
        <v>252</v>
      </c>
      <c r="K43" t="s">
        <v>186</v>
      </c>
      <c r="L43" t="s">
        <v>3</v>
      </c>
      <c r="M43" t="s">
        <v>190</v>
      </c>
      <c r="N43">
        <v>2475.9209999999998</v>
      </c>
      <c r="O43">
        <v>25.61</v>
      </c>
    </row>
    <row r="44" spans="1:15" x14ac:dyDescent="0.25">
      <c r="A44" t="s">
        <v>80</v>
      </c>
      <c r="B44" t="s">
        <v>81</v>
      </c>
      <c r="C44" t="s">
        <v>177</v>
      </c>
      <c r="D44" t="s">
        <v>176</v>
      </c>
      <c r="E44">
        <v>4290.665</v>
      </c>
      <c r="F44">
        <v>24.17</v>
      </c>
      <c r="I44" t="s">
        <v>300</v>
      </c>
      <c r="J44" t="s">
        <v>254</v>
      </c>
      <c r="K44" t="s">
        <v>186</v>
      </c>
      <c r="L44" t="s">
        <v>3</v>
      </c>
      <c r="M44" t="s">
        <v>190</v>
      </c>
      <c r="N44">
        <v>2475.9209999999998</v>
      </c>
      <c r="O44">
        <v>23.52</v>
      </c>
    </row>
    <row r="45" spans="1:15" x14ac:dyDescent="0.25">
      <c r="A45" t="s">
        <v>82</v>
      </c>
      <c r="B45" t="s">
        <v>83</v>
      </c>
      <c r="C45" t="s">
        <v>177</v>
      </c>
      <c r="D45" t="s">
        <v>176</v>
      </c>
      <c r="E45">
        <v>4290.665</v>
      </c>
      <c r="F45">
        <v>22.35</v>
      </c>
    </row>
    <row r="46" spans="1:15" x14ac:dyDescent="0.25">
      <c r="A46" t="s">
        <v>84</v>
      </c>
      <c r="B46" t="s">
        <v>85</v>
      </c>
      <c r="C46" t="s">
        <v>177</v>
      </c>
      <c r="D46" t="s">
        <v>176</v>
      </c>
      <c r="E46">
        <v>4290.665</v>
      </c>
      <c r="F46">
        <v>24.1</v>
      </c>
    </row>
    <row r="47" spans="1:15" x14ac:dyDescent="0.25">
      <c r="A47" t="s">
        <v>86</v>
      </c>
      <c r="B47" t="s">
        <v>87</v>
      </c>
      <c r="C47" t="s">
        <v>177</v>
      </c>
      <c r="D47" t="s">
        <v>176</v>
      </c>
      <c r="E47">
        <v>4290.665</v>
      </c>
      <c r="F47">
        <v>22.26</v>
      </c>
    </row>
    <row r="48" spans="1:15" x14ac:dyDescent="0.25">
      <c r="A48" t="s">
        <v>88</v>
      </c>
      <c r="B48" t="s">
        <v>89</v>
      </c>
      <c r="C48" t="s">
        <v>177</v>
      </c>
      <c r="D48" t="s">
        <v>176</v>
      </c>
      <c r="E48">
        <v>4290.665</v>
      </c>
      <c r="F48">
        <v>23.58</v>
      </c>
      <c r="I48" t="s">
        <v>301</v>
      </c>
      <c r="J48" t="s">
        <v>262</v>
      </c>
      <c r="K48" t="s">
        <v>186</v>
      </c>
      <c r="L48" t="s">
        <v>3</v>
      </c>
      <c r="M48" t="s">
        <v>190</v>
      </c>
      <c r="N48">
        <v>2475.9209999999998</v>
      </c>
      <c r="O48">
        <v>23.06</v>
      </c>
    </row>
    <row r="49" spans="1:15" x14ac:dyDescent="0.25">
      <c r="A49" t="s">
        <v>90</v>
      </c>
      <c r="B49" t="s">
        <v>91</v>
      </c>
      <c r="C49" t="s">
        <v>177</v>
      </c>
      <c r="D49" t="s">
        <v>176</v>
      </c>
      <c r="E49">
        <v>4290.665</v>
      </c>
      <c r="F49">
        <v>21.61</v>
      </c>
    </row>
    <row r="50" spans="1:15" x14ac:dyDescent="0.25">
      <c r="A50" t="s">
        <v>92</v>
      </c>
      <c r="B50" t="s">
        <v>93</v>
      </c>
      <c r="C50" t="s">
        <v>177</v>
      </c>
      <c r="D50" t="s">
        <v>176</v>
      </c>
      <c r="E50">
        <v>4290.665</v>
      </c>
      <c r="F50">
        <v>22.32</v>
      </c>
    </row>
    <row r="51" spans="1:15" x14ac:dyDescent="0.25">
      <c r="A51" t="s">
        <v>94</v>
      </c>
      <c r="B51" t="s">
        <v>95</v>
      </c>
      <c r="C51" t="s">
        <v>177</v>
      </c>
      <c r="D51" t="s">
        <v>176</v>
      </c>
      <c r="E51">
        <v>4290.665</v>
      </c>
      <c r="F51">
        <v>22.83</v>
      </c>
    </row>
    <row r="52" spans="1:15" x14ac:dyDescent="0.25">
      <c r="A52" t="s">
        <v>96</v>
      </c>
      <c r="B52" t="s">
        <v>97</v>
      </c>
      <c r="C52" t="s">
        <v>177</v>
      </c>
      <c r="D52" t="s">
        <v>176</v>
      </c>
      <c r="E52">
        <v>4290.665</v>
      </c>
      <c r="F52">
        <v>22.99</v>
      </c>
    </row>
    <row r="53" spans="1:15" x14ac:dyDescent="0.25">
      <c r="A53" t="s">
        <v>98</v>
      </c>
      <c r="B53" t="s">
        <v>99</v>
      </c>
      <c r="C53" t="s">
        <v>177</v>
      </c>
      <c r="D53" t="s">
        <v>176</v>
      </c>
      <c r="E53">
        <v>4290.665</v>
      </c>
      <c r="F53">
        <v>23.84</v>
      </c>
    </row>
    <row r="54" spans="1:15" x14ac:dyDescent="0.25">
      <c r="A54" t="s">
        <v>100</v>
      </c>
      <c r="B54" t="s">
        <v>101</v>
      </c>
      <c r="C54" t="s">
        <v>177</v>
      </c>
      <c r="D54" t="s">
        <v>176</v>
      </c>
      <c r="E54">
        <v>4290.665</v>
      </c>
      <c r="F54">
        <v>22.77</v>
      </c>
    </row>
    <row r="55" spans="1:15" x14ac:dyDescent="0.25">
      <c r="A55" t="s">
        <v>102</v>
      </c>
      <c r="B55" t="s">
        <v>103</v>
      </c>
      <c r="C55" t="s">
        <v>177</v>
      </c>
      <c r="D55" t="s">
        <v>176</v>
      </c>
      <c r="E55">
        <v>4290.665</v>
      </c>
      <c r="F55">
        <v>26.5</v>
      </c>
    </row>
    <row r="56" spans="1:15" x14ac:dyDescent="0.25">
      <c r="A56" t="s">
        <v>104</v>
      </c>
      <c r="B56" t="s">
        <v>105</v>
      </c>
      <c r="C56" t="s">
        <v>177</v>
      </c>
      <c r="D56" t="s">
        <v>176</v>
      </c>
      <c r="E56">
        <v>4290.665</v>
      </c>
      <c r="F56">
        <v>24.09</v>
      </c>
      <c r="I56" t="s">
        <v>302</v>
      </c>
      <c r="J56" t="s">
        <v>278</v>
      </c>
      <c r="K56" t="s">
        <v>186</v>
      </c>
      <c r="L56" t="s">
        <v>3</v>
      </c>
      <c r="M56" t="s">
        <v>190</v>
      </c>
      <c r="N56">
        <v>2475.9209999999998</v>
      </c>
      <c r="O56">
        <v>23.39</v>
      </c>
    </row>
    <row r="57" spans="1:15" x14ac:dyDescent="0.25">
      <c r="A57" t="s">
        <v>106</v>
      </c>
      <c r="B57" t="s">
        <v>107</v>
      </c>
      <c r="C57" t="s">
        <v>177</v>
      </c>
      <c r="D57" t="s">
        <v>176</v>
      </c>
      <c r="E57">
        <v>4290.665</v>
      </c>
      <c r="F57">
        <v>21.99</v>
      </c>
    </row>
    <row r="58" spans="1:15" x14ac:dyDescent="0.25">
      <c r="A58" t="s">
        <v>108</v>
      </c>
      <c r="B58" t="s">
        <v>109</v>
      </c>
      <c r="C58" t="s">
        <v>177</v>
      </c>
      <c r="D58" t="s">
        <v>176</v>
      </c>
      <c r="E58">
        <v>4290.665</v>
      </c>
      <c r="F58">
        <v>23</v>
      </c>
    </row>
    <row r="59" spans="1:15" x14ac:dyDescent="0.25">
      <c r="A59" t="s">
        <v>110</v>
      </c>
      <c r="B59" t="s">
        <v>111</v>
      </c>
      <c r="C59" t="s">
        <v>177</v>
      </c>
      <c r="D59" t="s">
        <v>176</v>
      </c>
      <c r="E59">
        <v>4290.665</v>
      </c>
      <c r="F59">
        <v>23.89</v>
      </c>
    </row>
    <row r="60" spans="1:15" x14ac:dyDescent="0.25">
      <c r="A60" t="s">
        <v>112</v>
      </c>
      <c r="B60" t="s">
        <v>113</v>
      </c>
      <c r="C60" t="s">
        <v>177</v>
      </c>
      <c r="D60" t="s">
        <v>176</v>
      </c>
      <c r="E60">
        <v>4290.665</v>
      </c>
      <c r="F60">
        <v>20.059999999999999</v>
      </c>
    </row>
    <row r="61" spans="1:15" x14ac:dyDescent="0.25">
      <c r="A61" t="s">
        <v>114</v>
      </c>
      <c r="B61" t="s">
        <v>115</v>
      </c>
      <c r="C61" t="s">
        <v>177</v>
      </c>
      <c r="D61" t="s">
        <v>176</v>
      </c>
      <c r="E61">
        <v>4290.665</v>
      </c>
      <c r="F61">
        <v>21.95</v>
      </c>
    </row>
    <row r="62" spans="1:15" x14ac:dyDescent="0.25">
      <c r="A62" t="s">
        <v>116</v>
      </c>
      <c r="B62" t="s">
        <v>117</v>
      </c>
      <c r="C62" t="s">
        <v>177</v>
      </c>
      <c r="D62" t="s">
        <v>176</v>
      </c>
      <c r="E62">
        <v>4290.665</v>
      </c>
      <c r="F62">
        <v>24.55</v>
      </c>
    </row>
    <row r="63" spans="1:15" x14ac:dyDescent="0.25">
      <c r="A63" t="s">
        <v>118</v>
      </c>
      <c r="B63" t="s">
        <v>119</v>
      </c>
      <c r="C63" t="s">
        <v>177</v>
      </c>
      <c r="D63" t="s">
        <v>176</v>
      </c>
      <c r="E63">
        <v>4290.665</v>
      </c>
      <c r="F63">
        <v>24.36</v>
      </c>
    </row>
    <row r="64" spans="1:15" x14ac:dyDescent="0.25">
      <c r="A64" t="s">
        <v>120</v>
      </c>
      <c r="B64" t="s">
        <v>121</v>
      </c>
      <c r="C64" t="s">
        <v>177</v>
      </c>
      <c r="D64" t="s">
        <v>176</v>
      </c>
      <c r="E64">
        <v>4290.665</v>
      </c>
      <c r="F64">
        <v>21.48</v>
      </c>
    </row>
    <row r="65" spans="1:15" x14ac:dyDescent="0.25">
      <c r="A65" t="s">
        <v>122</v>
      </c>
      <c r="B65" t="s">
        <v>123</v>
      </c>
      <c r="C65" t="s">
        <v>177</v>
      </c>
      <c r="D65" t="s">
        <v>176</v>
      </c>
      <c r="E65">
        <v>4290.665</v>
      </c>
      <c r="F65">
        <v>21.87</v>
      </c>
    </row>
    <row r="66" spans="1:15" x14ac:dyDescent="0.25">
      <c r="A66" t="s">
        <v>124</v>
      </c>
      <c r="B66" t="s">
        <v>125</v>
      </c>
      <c r="C66" t="s">
        <v>177</v>
      </c>
      <c r="D66" t="s">
        <v>176</v>
      </c>
      <c r="E66">
        <v>4290.665</v>
      </c>
      <c r="F66">
        <v>22.79</v>
      </c>
    </row>
    <row r="67" spans="1:15" x14ac:dyDescent="0.25">
      <c r="A67" t="s">
        <v>126</v>
      </c>
      <c r="B67">
        <v>4113</v>
      </c>
      <c r="C67" t="s">
        <v>177</v>
      </c>
      <c r="D67" t="s">
        <v>176</v>
      </c>
      <c r="E67">
        <v>4290.665</v>
      </c>
      <c r="F67">
        <v>23.37</v>
      </c>
    </row>
    <row r="68" spans="1:15" x14ac:dyDescent="0.25">
      <c r="A68" t="s">
        <v>127</v>
      </c>
      <c r="B68">
        <v>4133</v>
      </c>
      <c r="C68" t="s">
        <v>177</v>
      </c>
      <c r="D68" t="s">
        <v>176</v>
      </c>
      <c r="E68">
        <v>4290.665</v>
      </c>
      <c r="F68">
        <v>22.01</v>
      </c>
    </row>
    <row r="69" spans="1:15" x14ac:dyDescent="0.25">
      <c r="A69" t="s">
        <v>128</v>
      </c>
      <c r="B69">
        <v>4137</v>
      </c>
      <c r="C69" t="s">
        <v>177</v>
      </c>
      <c r="D69" t="s">
        <v>176</v>
      </c>
      <c r="E69">
        <v>4290.665</v>
      </c>
      <c r="F69">
        <v>28.07</v>
      </c>
      <c r="I69" t="s">
        <v>303</v>
      </c>
      <c r="J69">
        <v>4137</v>
      </c>
      <c r="K69" t="s">
        <v>186</v>
      </c>
      <c r="L69" t="s">
        <v>3</v>
      </c>
      <c r="M69" t="s">
        <v>190</v>
      </c>
      <c r="N69">
        <v>2475.9209999999998</v>
      </c>
      <c r="O69">
        <v>26.66</v>
      </c>
    </row>
    <row r="70" spans="1:15" x14ac:dyDescent="0.25">
      <c r="A70" t="s">
        <v>129</v>
      </c>
      <c r="B70">
        <v>4162</v>
      </c>
      <c r="C70" t="s">
        <v>177</v>
      </c>
      <c r="D70" t="s">
        <v>176</v>
      </c>
      <c r="E70">
        <v>4290.665</v>
      </c>
      <c r="F70">
        <v>24.27</v>
      </c>
    </row>
    <row r="71" spans="1:15" x14ac:dyDescent="0.25">
      <c r="A71" t="s">
        <v>130</v>
      </c>
      <c r="B71">
        <v>4232</v>
      </c>
      <c r="C71" t="s">
        <v>177</v>
      </c>
      <c r="D71" t="s">
        <v>176</v>
      </c>
      <c r="E71">
        <v>4290.665</v>
      </c>
      <c r="F71">
        <v>24.06</v>
      </c>
    </row>
    <row r="72" spans="1:15" x14ac:dyDescent="0.25">
      <c r="A72" t="s">
        <v>131</v>
      </c>
      <c r="B72">
        <v>4205</v>
      </c>
      <c r="C72" t="s">
        <v>177</v>
      </c>
      <c r="D72" t="s">
        <v>176</v>
      </c>
      <c r="E72">
        <v>4290.665</v>
      </c>
      <c r="F72">
        <v>22.24</v>
      </c>
    </row>
    <row r="73" spans="1:15" x14ac:dyDescent="0.25">
      <c r="A73" t="s">
        <v>132</v>
      </c>
      <c r="B73">
        <v>4250</v>
      </c>
      <c r="C73" t="s">
        <v>177</v>
      </c>
      <c r="D73" t="s">
        <v>176</v>
      </c>
      <c r="E73">
        <v>4290.665</v>
      </c>
      <c r="F73">
        <v>30.22</v>
      </c>
      <c r="I73" t="s">
        <v>304</v>
      </c>
      <c r="J73">
        <v>4250</v>
      </c>
      <c r="K73" t="s">
        <v>186</v>
      </c>
      <c r="L73" t="s">
        <v>3</v>
      </c>
      <c r="M73" t="s">
        <v>190</v>
      </c>
      <c r="N73">
        <v>2475.9209999999998</v>
      </c>
      <c r="O73">
        <v>29.7</v>
      </c>
    </row>
    <row r="74" spans="1:15" x14ac:dyDescent="0.25">
      <c r="A74" t="s">
        <v>133</v>
      </c>
      <c r="B74">
        <v>4448</v>
      </c>
      <c r="C74" t="s">
        <v>177</v>
      </c>
      <c r="D74" t="s">
        <v>176</v>
      </c>
      <c r="E74">
        <v>4290.665</v>
      </c>
      <c r="F74">
        <v>25.14</v>
      </c>
    </row>
    <row r="75" spans="1:15" x14ac:dyDescent="0.25">
      <c r="A75" t="s">
        <v>134</v>
      </c>
      <c r="B75">
        <v>4467</v>
      </c>
      <c r="C75" t="s">
        <v>177</v>
      </c>
      <c r="D75" t="s">
        <v>176</v>
      </c>
      <c r="E75">
        <v>4290.665</v>
      </c>
      <c r="F75">
        <v>25.22</v>
      </c>
    </row>
    <row r="76" spans="1:15" x14ac:dyDescent="0.25">
      <c r="A76" t="s">
        <v>135</v>
      </c>
      <c r="B76">
        <v>4478</v>
      </c>
      <c r="C76" t="s">
        <v>177</v>
      </c>
      <c r="D76" t="s">
        <v>176</v>
      </c>
      <c r="E76">
        <v>4290.665</v>
      </c>
      <c r="F76">
        <v>27.8</v>
      </c>
    </row>
    <row r="77" spans="1:15" x14ac:dyDescent="0.25">
      <c r="A77" t="s">
        <v>136</v>
      </c>
      <c r="B77">
        <v>4483</v>
      </c>
      <c r="C77" t="s">
        <v>177</v>
      </c>
      <c r="D77" t="s">
        <v>176</v>
      </c>
      <c r="E77">
        <v>4290.665</v>
      </c>
      <c r="F77">
        <v>22.04</v>
      </c>
    </row>
    <row r="78" spans="1:15" x14ac:dyDescent="0.25">
      <c r="A78" t="s">
        <v>137</v>
      </c>
      <c r="B78">
        <v>4486</v>
      </c>
      <c r="C78" t="s">
        <v>177</v>
      </c>
      <c r="D78" t="s">
        <v>176</v>
      </c>
      <c r="E78">
        <v>4290.665</v>
      </c>
      <c r="F78">
        <v>23.68</v>
      </c>
    </row>
    <row r="79" spans="1:15" x14ac:dyDescent="0.25">
      <c r="A79" t="s">
        <v>138</v>
      </c>
      <c r="B79">
        <v>4519</v>
      </c>
      <c r="C79" t="s">
        <v>177</v>
      </c>
      <c r="D79" t="s">
        <v>176</v>
      </c>
      <c r="E79">
        <v>4290.665</v>
      </c>
      <c r="F79">
        <v>24.09</v>
      </c>
    </row>
    <row r="80" spans="1:15" x14ac:dyDescent="0.25">
      <c r="A80" t="s">
        <v>139</v>
      </c>
      <c r="B80">
        <v>4544</v>
      </c>
      <c r="C80" t="s">
        <v>177</v>
      </c>
      <c r="D80" t="s">
        <v>176</v>
      </c>
      <c r="E80">
        <v>4290.665</v>
      </c>
      <c r="F80">
        <v>26.42</v>
      </c>
    </row>
    <row r="81" spans="1:15" x14ac:dyDescent="0.25">
      <c r="A81" t="s">
        <v>140</v>
      </c>
      <c r="B81">
        <v>4545</v>
      </c>
      <c r="C81" t="s">
        <v>177</v>
      </c>
      <c r="D81" t="s">
        <v>176</v>
      </c>
      <c r="E81">
        <v>4290.665</v>
      </c>
      <c r="F81">
        <v>21.21</v>
      </c>
    </row>
    <row r="82" spans="1:15" x14ac:dyDescent="0.25">
      <c r="A82" t="s">
        <v>141</v>
      </c>
      <c r="B82">
        <v>4570</v>
      </c>
      <c r="C82" t="s">
        <v>177</v>
      </c>
      <c r="D82" t="s">
        <v>176</v>
      </c>
      <c r="E82">
        <v>4290.665</v>
      </c>
      <c r="F82" t="s">
        <v>14</v>
      </c>
      <c r="I82" t="s">
        <v>305</v>
      </c>
      <c r="J82">
        <v>4570</v>
      </c>
      <c r="K82" t="s">
        <v>186</v>
      </c>
      <c r="L82" t="s">
        <v>3</v>
      </c>
      <c r="M82" t="s">
        <v>190</v>
      </c>
      <c r="N82">
        <v>2475.9209999999998</v>
      </c>
      <c r="O82" t="s">
        <v>158</v>
      </c>
    </row>
    <row r="83" spans="1:15" x14ac:dyDescent="0.25">
      <c r="A83" t="s">
        <v>142</v>
      </c>
      <c r="B83">
        <v>4584</v>
      </c>
      <c r="C83" t="s">
        <v>177</v>
      </c>
      <c r="D83" t="s">
        <v>176</v>
      </c>
      <c r="E83">
        <v>4290.665</v>
      </c>
      <c r="F83">
        <v>22.73</v>
      </c>
    </row>
    <row r="84" spans="1:15" x14ac:dyDescent="0.25">
      <c r="A84" t="s">
        <v>143</v>
      </c>
      <c r="B84">
        <v>4637</v>
      </c>
      <c r="C84" t="s">
        <v>177</v>
      </c>
      <c r="D84" t="s">
        <v>176</v>
      </c>
      <c r="E84">
        <v>4290.665</v>
      </c>
      <c r="F84">
        <v>20.65</v>
      </c>
    </row>
    <row r="85" spans="1:15" x14ac:dyDescent="0.25">
      <c r="A85" t="s">
        <v>144</v>
      </c>
      <c r="B85">
        <v>4742</v>
      </c>
      <c r="C85" t="s">
        <v>177</v>
      </c>
      <c r="D85" t="s">
        <v>176</v>
      </c>
      <c r="E85">
        <v>4290.665</v>
      </c>
      <c r="F85">
        <v>22.52</v>
      </c>
    </row>
    <row r="86" spans="1:15" x14ac:dyDescent="0.25">
      <c r="A86" t="s">
        <v>145</v>
      </c>
      <c r="B86">
        <v>4287</v>
      </c>
      <c r="C86" t="s">
        <v>177</v>
      </c>
      <c r="D86" t="s">
        <v>176</v>
      </c>
      <c r="E86">
        <v>4290.665</v>
      </c>
      <c r="F86">
        <v>24.9</v>
      </c>
    </row>
    <row r="87" spans="1:15" x14ac:dyDescent="0.25">
      <c r="A87" t="s">
        <v>146</v>
      </c>
      <c r="B87">
        <v>4400</v>
      </c>
      <c r="C87" t="s">
        <v>177</v>
      </c>
      <c r="D87" t="s">
        <v>176</v>
      </c>
      <c r="E87">
        <v>4290.665</v>
      </c>
      <c r="F87">
        <v>24.11</v>
      </c>
    </row>
    <row r="88" spans="1:15" x14ac:dyDescent="0.25">
      <c r="A88" t="s">
        <v>147</v>
      </c>
      <c r="B88">
        <v>4481</v>
      </c>
      <c r="C88" t="s">
        <v>177</v>
      </c>
      <c r="D88" t="s">
        <v>176</v>
      </c>
      <c r="E88">
        <v>4290.665</v>
      </c>
      <c r="F88">
        <v>23.71</v>
      </c>
    </row>
    <row r="89" spans="1:15" x14ac:dyDescent="0.25">
      <c r="A89" t="s">
        <v>148</v>
      </c>
      <c r="B89">
        <v>4572</v>
      </c>
      <c r="C89" t="s">
        <v>177</v>
      </c>
      <c r="D89" t="s">
        <v>176</v>
      </c>
      <c r="E89">
        <v>4290.665</v>
      </c>
      <c r="F89">
        <v>22.84</v>
      </c>
    </row>
    <row r="90" spans="1:15" x14ac:dyDescent="0.25">
      <c r="A90" t="s">
        <v>149</v>
      </c>
      <c r="B90">
        <v>4806</v>
      </c>
      <c r="C90" t="s">
        <v>177</v>
      </c>
      <c r="D90" t="s">
        <v>176</v>
      </c>
      <c r="E90">
        <v>4290.665</v>
      </c>
      <c r="F90" t="s">
        <v>14</v>
      </c>
      <c r="I90" t="s">
        <v>306</v>
      </c>
      <c r="J90">
        <v>4806</v>
      </c>
      <c r="K90" t="s">
        <v>186</v>
      </c>
      <c r="L90" t="s">
        <v>3</v>
      </c>
      <c r="M90" t="s">
        <v>190</v>
      </c>
      <c r="N90">
        <v>2475.9209999999998</v>
      </c>
      <c r="O90" t="s">
        <v>158</v>
      </c>
    </row>
    <row r="91" spans="1:15" x14ac:dyDescent="0.25">
      <c r="A91" t="s">
        <v>150</v>
      </c>
      <c r="B91">
        <v>4728</v>
      </c>
      <c r="C91" t="s">
        <v>177</v>
      </c>
      <c r="D91" t="s">
        <v>176</v>
      </c>
      <c r="E91">
        <v>4290.665</v>
      </c>
      <c r="F91">
        <v>22.09</v>
      </c>
    </row>
    <row r="92" spans="1:15" x14ac:dyDescent="0.25">
      <c r="A92" t="s">
        <v>151</v>
      </c>
      <c r="B92">
        <v>4738</v>
      </c>
      <c r="C92" t="s">
        <v>177</v>
      </c>
      <c r="D92" t="s">
        <v>176</v>
      </c>
      <c r="E92">
        <v>4290.665</v>
      </c>
      <c r="F92">
        <v>23.61</v>
      </c>
    </row>
    <row r="93" spans="1:15" x14ac:dyDescent="0.25">
      <c r="A93" t="s">
        <v>152</v>
      </c>
      <c r="B93">
        <v>4778</v>
      </c>
      <c r="C93" t="s">
        <v>177</v>
      </c>
      <c r="D93" t="s">
        <v>176</v>
      </c>
      <c r="E93">
        <v>4290.665</v>
      </c>
      <c r="F93">
        <v>24.52</v>
      </c>
    </row>
    <row r="94" spans="1:15" x14ac:dyDescent="0.25">
      <c r="A94" t="s">
        <v>153</v>
      </c>
      <c r="B94">
        <v>4811</v>
      </c>
      <c r="C94" t="s">
        <v>177</v>
      </c>
      <c r="D94" t="s">
        <v>176</v>
      </c>
      <c r="E94">
        <v>4290.665</v>
      </c>
      <c r="F94">
        <v>25.11</v>
      </c>
    </row>
    <row r="95" spans="1:15" x14ac:dyDescent="0.25">
      <c r="A95" t="s">
        <v>154</v>
      </c>
      <c r="B95">
        <v>4744</v>
      </c>
      <c r="C95" t="s">
        <v>177</v>
      </c>
      <c r="D95" t="s">
        <v>176</v>
      </c>
      <c r="E95">
        <v>4290.665</v>
      </c>
      <c r="F95">
        <v>22.23</v>
      </c>
    </row>
    <row r="96" spans="1:15" x14ac:dyDescent="0.25">
      <c r="A96" t="s">
        <v>155</v>
      </c>
      <c r="B96">
        <v>4515</v>
      </c>
      <c r="C96" t="s">
        <v>177</v>
      </c>
      <c r="D96" t="s">
        <v>176</v>
      </c>
      <c r="E96">
        <v>4290.665</v>
      </c>
      <c r="F96">
        <v>24.5</v>
      </c>
    </row>
    <row r="97" spans="1:15" x14ac:dyDescent="0.25">
      <c r="A97" t="s">
        <v>156</v>
      </c>
      <c r="B97" t="s">
        <v>13</v>
      </c>
      <c r="C97" t="s">
        <v>177</v>
      </c>
      <c r="D97" t="s">
        <v>13</v>
      </c>
      <c r="E97">
        <v>4290.665</v>
      </c>
      <c r="F97" t="s">
        <v>14</v>
      </c>
    </row>
    <row r="98" spans="1:15" x14ac:dyDescent="0.25">
      <c r="A98" t="s">
        <v>157</v>
      </c>
      <c r="B98" t="s">
        <v>16</v>
      </c>
      <c r="C98" t="s">
        <v>177</v>
      </c>
      <c r="D98" t="s">
        <v>16</v>
      </c>
      <c r="E98">
        <v>4290.665</v>
      </c>
      <c r="F98" t="s">
        <v>14</v>
      </c>
      <c r="I98" t="s">
        <v>328</v>
      </c>
      <c r="J98" t="s">
        <v>188</v>
      </c>
      <c r="K98" t="s">
        <v>186</v>
      </c>
      <c r="L98" t="s">
        <v>3</v>
      </c>
      <c r="M98" t="s">
        <v>188</v>
      </c>
      <c r="N98">
        <v>2475.9209999999998</v>
      </c>
      <c r="O98" t="s">
        <v>158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topLeftCell="A67" workbookViewId="0">
      <selection activeCell="O82" sqref="O82"/>
    </sheetView>
  </sheetViews>
  <sheetFormatPr defaultRowHeight="15" x14ac:dyDescent="0.25"/>
  <sheetData>
    <row r="1" spans="1:15" x14ac:dyDescent="0.25">
      <c r="I1">
        <v>20170516</v>
      </c>
    </row>
    <row r="2" spans="1:15" x14ac:dyDescent="0.25">
      <c r="A2" t="s">
        <v>178</v>
      </c>
      <c r="B2" t="s">
        <v>179</v>
      </c>
      <c r="C2" t="s">
        <v>180</v>
      </c>
      <c r="D2" t="s">
        <v>181</v>
      </c>
      <c r="E2" t="s">
        <v>182</v>
      </c>
      <c r="F2" t="s">
        <v>183</v>
      </c>
      <c r="I2" t="s">
        <v>178</v>
      </c>
      <c r="J2" t="s">
        <v>179</v>
      </c>
      <c r="K2" t="s">
        <v>180</v>
      </c>
      <c r="L2" t="s">
        <v>351</v>
      </c>
      <c r="M2" t="s">
        <v>181</v>
      </c>
      <c r="N2" t="s">
        <v>182</v>
      </c>
      <c r="O2" t="s">
        <v>183</v>
      </c>
    </row>
    <row r="3" spans="1:15" x14ac:dyDescent="0.25">
      <c r="A3" t="s">
        <v>184</v>
      </c>
      <c r="B3" t="s">
        <v>185</v>
      </c>
      <c r="C3" t="s">
        <v>186</v>
      </c>
      <c r="D3" t="s">
        <v>185</v>
      </c>
      <c r="E3">
        <v>1609.1189999999999</v>
      </c>
      <c r="F3" t="s">
        <v>158</v>
      </c>
    </row>
    <row r="4" spans="1:15" x14ac:dyDescent="0.25">
      <c r="A4" t="s">
        <v>187</v>
      </c>
      <c r="B4" t="s">
        <v>188</v>
      </c>
      <c r="C4" t="s">
        <v>186</v>
      </c>
      <c r="D4" t="s">
        <v>188</v>
      </c>
      <c r="E4">
        <v>1609.1189999999999</v>
      </c>
      <c r="F4" t="s">
        <v>158</v>
      </c>
    </row>
    <row r="5" spans="1:15" x14ac:dyDescent="0.25">
      <c r="A5" t="s">
        <v>189</v>
      </c>
      <c r="B5">
        <v>2094</v>
      </c>
      <c r="C5" t="s">
        <v>186</v>
      </c>
      <c r="D5" t="s">
        <v>190</v>
      </c>
      <c r="E5">
        <v>1609.1189999999999</v>
      </c>
      <c r="F5">
        <v>26.75</v>
      </c>
    </row>
    <row r="6" spans="1:15" x14ac:dyDescent="0.25">
      <c r="A6" t="s">
        <v>191</v>
      </c>
      <c r="B6">
        <v>2903</v>
      </c>
      <c r="C6" t="s">
        <v>186</v>
      </c>
      <c r="D6" t="s">
        <v>190</v>
      </c>
      <c r="E6">
        <v>1609.1189999999999</v>
      </c>
      <c r="F6">
        <v>26.99</v>
      </c>
      <c r="I6" t="s">
        <v>184</v>
      </c>
      <c r="J6">
        <v>2903</v>
      </c>
      <c r="K6" t="s">
        <v>186</v>
      </c>
      <c r="L6" t="s">
        <v>349</v>
      </c>
      <c r="M6" t="s">
        <v>190</v>
      </c>
      <c r="N6">
        <v>1488.588</v>
      </c>
      <c r="O6">
        <v>27.78</v>
      </c>
    </row>
    <row r="7" spans="1:15" x14ac:dyDescent="0.25">
      <c r="A7" t="s">
        <v>192</v>
      </c>
      <c r="B7">
        <v>2838</v>
      </c>
      <c r="C7" t="s">
        <v>186</v>
      </c>
      <c r="D7" t="s">
        <v>190</v>
      </c>
      <c r="E7">
        <v>1609.1189999999999</v>
      </c>
      <c r="F7">
        <v>26.67</v>
      </c>
    </row>
    <row r="8" spans="1:15" x14ac:dyDescent="0.25">
      <c r="A8" t="s">
        <v>193</v>
      </c>
      <c r="B8">
        <v>4115</v>
      </c>
      <c r="C8" t="s">
        <v>186</v>
      </c>
      <c r="D8" t="s">
        <v>190</v>
      </c>
      <c r="E8">
        <v>1609.1189999999999</v>
      </c>
      <c r="F8">
        <v>21.29</v>
      </c>
    </row>
    <row r="9" spans="1:15" x14ac:dyDescent="0.25">
      <c r="A9" t="s">
        <v>194</v>
      </c>
      <c r="B9">
        <v>4195</v>
      </c>
      <c r="C9" t="s">
        <v>186</v>
      </c>
      <c r="D9" t="s">
        <v>190</v>
      </c>
      <c r="E9">
        <v>1609.1189999999999</v>
      </c>
      <c r="F9">
        <v>31.49</v>
      </c>
      <c r="I9" t="s">
        <v>187</v>
      </c>
      <c r="J9">
        <v>4195</v>
      </c>
      <c r="K9" t="s">
        <v>186</v>
      </c>
      <c r="L9" t="s">
        <v>349</v>
      </c>
      <c r="M9" t="s">
        <v>190</v>
      </c>
      <c r="N9">
        <v>1488.588</v>
      </c>
      <c r="O9">
        <v>31.03</v>
      </c>
    </row>
    <row r="10" spans="1:15" x14ac:dyDescent="0.25">
      <c r="A10" t="s">
        <v>195</v>
      </c>
      <c r="B10">
        <v>4221</v>
      </c>
      <c r="C10" t="s">
        <v>186</v>
      </c>
      <c r="D10" t="s">
        <v>190</v>
      </c>
      <c r="E10">
        <v>1609.1189999999999</v>
      </c>
      <c r="F10">
        <v>25.82</v>
      </c>
    </row>
    <row r="11" spans="1:15" x14ac:dyDescent="0.25">
      <c r="A11" t="s">
        <v>196</v>
      </c>
      <c r="B11">
        <v>4223</v>
      </c>
      <c r="C11" t="s">
        <v>186</v>
      </c>
      <c r="D11" t="s">
        <v>190</v>
      </c>
      <c r="E11">
        <v>1609.1189999999999</v>
      </c>
      <c r="F11">
        <v>29.55</v>
      </c>
      <c r="I11" t="s">
        <v>189</v>
      </c>
      <c r="J11">
        <v>4223</v>
      </c>
      <c r="K11" t="s">
        <v>186</v>
      </c>
      <c r="L11" t="s">
        <v>349</v>
      </c>
      <c r="M11" t="s">
        <v>190</v>
      </c>
      <c r="N11">
        <v>1488.588</v>
      </c>
      <c r="O11">
        <v>29.81</v>
      </c>
    </row>
    <row r="12" spans="1:15" x14ac:dyDescent="0.25">
      <c r="A12" t="s">
        <v>197</v>
      </c>
      <c r="B12">
        <v>4225</v>
      </c>
      <c r="C12" t="s">
        <v>186</v>
      </c>
      <c r="D12" t="s">
        <v>190</v>
      </c>
      <c r="E12">
        <v>1609.1189999999999</v>
      </c>
      <c r="F12">
        <v>25.93</v>
      </c>
    </row>
    <row r="13" spans="1:15" x14ac:dyDescent="0.25">
      <c r="A13" t="s">
        <v>198</v>
      </c>
      <c r="B13">
        <v>4290</v>
      </c>
      <c r="C13" t="s">
        <v>186</v>
      </c>
      <c r="D13" t="s">
        <v>190</v>
      </c>
      <c r="E13">
        <v>1609.1189999999999</v>
      </c>
      <c r="F13">
        <v>27.04</v>
      </c>
    </row>
    <row r="14" spans="1:15" x14ac:dyDescent="0.25">
      <c r="A14" t="s">
        <v>199</v>
      </c>
      <c r="B14">
        <v>4382</v>
      </c>
      <c r="C14" t="s">
        <v>186</v>
      </c>
      <c r="D14" t="s">
        <v>190</v>
      </c>
      <c r="E14">
        <v>1609.1189999999999</v>
      </c>
      <c r="F14" t="s">
        <v>158</v>
      </c>
    </row>
    <row r="15" spans="1:15" x14ac:dyDescent="0.25">
      <c r="A15" t="s">
        <v>200</v>
      </c>
      <c r="B15">
        <v>4485</v>
      </c>
      <c r="C15" t="s">
        <v>186</v>
      </c>
      <c r="D15" t="s">
        <v>190</v>
      </c>
      <c r="E15">
        <v>1609.1189999999999</v>
      </c>
      <c r="F15">
        <v>33.26</v>
      </c>
    </row>
    <row r="16" spans="1:15" x14ac:dyDescent="0.25">
      <c r="A16" t="s">
        <v>201</v>
      </c>
      <c r="B16">
        <v>4554</v>
      </c>
      <c r="C16" t="s">
        <v>186</v>
      </c>
      <c r="D16" t="s">
        <v>190</v>
      </c>
      <c r="E16">
        <v>1609.1189999999999</v>
      </c>
      <c r="F16" t="s">
        <v>158</v>
      </c>
    </row>
    <row r="17" spans="1:15" x14ac:dyDescent="0.25">
      <c r="A17" t="s">
        <v>202</v>
      </c>
      <c r="B17">
        <v>4765</v>
      </c>
      <c r="C17" t="s">
        <v>186</v>
      </c>
      <c r="D17" t="s">
        <v>190</v>
      </c>
      <c r="E17">
        <v>1609.1189999999999</v>
      </c>
      <c r="F17">
        <v>23.97</v>
      </c>
    </row>
    <row r="18" spans="1:15" x14ac:dyDescent="0.25">
      <c r="A18" t="s">
        <v>203</v>
      </c>
      <c r="B18">
        <v>4803</v>
      </c>
      <c r="C18" t="s">
        <v>186</v>
      </c>
      <c r="D18" t="s">
        <v>190</v>
      </c>
      <c r="E18">
        <v>1609.1189999999999</v>
      </c>
      <c r="F18">
        <v>24.42</v>
      </c>
    </row>
    <row r="19" spans="1:15" x14ac:dyDescent="0.25">
      <c r="A19" t="s">
        <v>204</v>
      </c>
      <c r="B19">
        <v>4814</v>
      </c>
      <c r="C19" t="s">
        <v>186</v>
      </c>
      <c r="D19" t="s">
        <v>190</v>
      </c>
      <c r="E19">
        <v>1609.1189999999999</v>
      </c>
      <c r="F19">
        <v>24.96</v>
      </c>
    </row>
    <row r="20" spans="1:15" x14ac:dyDescent="0.25">
      <c r="A20" t="s">
        <v>205</v>
      </c>
      <c r="B20" t="s">
        <v>206</v>
      </c>
      <c r="C20" t="s">
        <v>186</v>
      </c>
      <c r="D20" t="s">
        <v>190</v>
      </c>
      <c r="E20">
        <v>1609.1189999999999</v>
      </c>
      <c r="F20">
        <v>28.24</v>
      </c>
    </row>
    <row r="21" spans="1:15" x14ac:dyDescent="0.25">
      <c r="A21" t="s">
        <v>207</v>
      </c>
      <c r="B21" t="s">
        <v>208</v>
      </c>
      <c r="C21" t="s">
        <v>186</v>
      </c>
      <c r="D21" t="s">
        <v>190</v>
      </c>
      <c r="E21">
        <v>1609.1189999999999</v>
      </c>
      <c r="F21">
        <v>26.14</v>
      </c>
    </row>
    <row r="22" spans="1:15" x14ac:dyDescent="0.25">
      <c r="A22" t="s">
        <v>209</v>
      </c>
      <c r="B22" t="s">
        <v>210</v>
      </c>
      <c r="C22" t="s">
        <v>186</v>
      </c>
      <c r="D22" t="s">
        <v>190</v>
      </c>
      <c r="E22">
        <v>1609.1189999999999</v>
      </c>
      <c r="F22">
        <v>25.12</v>
      </c>
    </row>
    <row r="23" spans="1:15" x14ac:dyDescent="0.25">
      <c r="A23" t="s">
        <v>211</v>
      </c>
      <c r="B23" t="s">
        <v>212</v>
      </c>
      <c r="C23" t="s">
        <v>186</v>
      </c>
      <c r="D23" t="s">
        <v>190</v>
      </c>
      <c r="E23">
        <v>1609.1189999999999</v>
      </c>
      <c r="F23">
        <v>25.69</v>
      </c>
    </row>
    <row r="24" spans="1:15" x14ac:dyDescent="0.25">
      <c r="A24" t="s">
        <v>213</v>
      </c>
      <c r="B24" t="s">
        <v>214</v>
      </c>
      <c r="C24" t="s">
        <v>186</v>
      </c>
      <c r="D24" t="s">
        <v>190</v>
      </c>
      <c r="E24">
        <v>1609.1189999999999</v>
      </c>
      <c r="F24">
        <v>29.25</v>
      </c>
    </row>
    <row r="25" spans="1:15" x14ac:dyDescent="0.25">
      <c r="A25" t="s">
        <v>215</v>
      </c>
      <c r="B25" t="s">
        <v>216</v>
      </c>
      <c r="C25" t="s">
        <v>186</v>
      </c>
      <c r="D25" t="s">
        <v>190</v>
      </c>
      <c r="E25">
        <v>1609.1189999999999</v>
      </c>
      <c r="F25">
        <v>31.87</v>
      </c>
      <c r="I25" t="s">
        <v>191</v>
      </c>
      <c r="J25" t="s">
        <v>216</v>
      </c>
      <c r="K25" t="s">
        <v>186</v>
      </c>
      <c r="L25" t="s">
        <v>349</v>
      </c>
      <c r="M25" t="s">
        <v>190</v>
      </c>
      <c r="N25">
        <v>1488.588</v>
      </c>
      <c r="O25">
        <v>31.05</v>
      </c>
    </row>
    <row r="26" spans="1:15" x14ac:dyDescent="0.25">
      <c r="A26" t="s">
        <v>217</v>
      </c>
      <c r="B26" t="s">
        <v>218</v>
      </c>
      <c r="C26" t="s">
        <v>186</v>
      </c>
      <c r="D26" t="s">
        <v>190</v>
      </c>
      <c r="E26">
        <v>1609.1189999999999</v>
      </c>
      <c r="F26">
        <v>25.74</v>
      </c>
    </row>
    <row r="27" spans="1:15" x14ac:dyDescent="0.25">
      <c r="A27" t="s">
        <v>219</v>
      </c>
      <c r="B27" t="s">
        <v>220</v>
      </c>
      <c r="C27" t="s">
        <v>186</v>
      </c>
      <c r="D27" t="s">
        <v>190</v>
      </c>
      <c r="E27">
        <v>1609.1189999999999</v>
      </c>
      <c r="F27">
        <v>31.04</v>
      </c>
      <c r="I27" t="s">
        <v>192</v>
      </c>
      <c r="J27" t="s">
        <v>220</v>
      </c>
      <c r="K27" t="s">
        <v>186</v>
      </c>
      <c r="L27" t="s">
        <v>349</v>
      </c>
      <c r="M27" t="s">
        <v>190</v>
      </c>
      <c r="N27">
        <v>1488.588</v>
      </c>
      <c r="O27">
        <v>29.91</v>
      </c>
    </row>
    <row r="28" spans="1:15" x14ac:dyDescent="0.25">
      <c r="A28" t="s">
        <v>221</v>
      </c>
      <c r="B28" t="s">
        <v>222</v>
      </c>
      <c r="C28" t="s">
        <v>186</v>
      </c>
      <c r="D28" t="s">
        <v>190</v>
      </c>
      <c r="E28">
        <v>1609.1189999999999</v>
      </c>
      <c r="F28">
        <v>30.88</v>
      </c>
      <c r="I28" t="s">
        <v>193</v>
      </c>
      <c r="J28" t="s">
        <v>222</v>
      </c>
      <c r="K28" t="s">
        <v>186</v>
      </c>
      <c r="L28" t="s">
        <v>349</v>
      </c>
      <c r="M28" t="s">
        <v>190</v>
      </c>
      <c r="N28">
        <v>1488.588</v>
      </c>
      <c r="O28">
        <v>28.69</v>
      </c>
    </row>
    <row r="29" spans="1:15" x14ac:dyDescent="0.25">
      <c r="A29" t="s">
        <v>223</v>
      </c>
      <c r="B29" t="s">
        <v>224</v>
      </c>
      <c r="C29" t="s">
        <v>186</v>
      </c>
      <c r="D29" t="s">
        <v>190</v>
      </c>
      <c r="E29">
        <v>1609.1189999999999</v>
      </c>
      <c r="F29">
        <v>24.36</v>
      </c>
    </row>
    <row r="30" spans="1:15" x14ac:dyDescent="0.25">
      <c r="A30" t="s">
        <v>225</v>
      </c>
      <c r="B30" t="s">
        <v>226</v>
      </c>
      <c r="C30" t="s">
        <v>186</v>
      </c>
      <c r="D30" t="s">
        <v>190</v>
      </c>
      <c r="E30">
        <v>1609.1189999999999</v>
      </c>
      <c r="F30" s="44">
        <v>31.82</v>
      </c>
      <c r="I30" t="s">
        <v>194</v>
      </c>
      <c r="J30" t="s">
        <v>226</v>
      </c>
      <c r="K30" t="s">
        <v>186</v>
      </c>
      <c r="L30" t="s">
        <v>349</v>
      </c>
      <c r="M30" t="s">
        <v>190</v>
      </c>
      <c r="N30">
        <v>1488.588</v>
      </c>
      <c r="O30" s="44">
        <v>29.85</v>
      </c>
    </row>
    <row r="31" spans="1:15" x14ac:dyDescent="0.25">
      <c r="A31" t="s">
        <v>227</v>
      </c>
      <c r="B31" t="s">
        <v>228</v>
      </c>
      <c r="C31" t="s">
        <v>186</v>
      </c>
      <c r="D31" t="s">
        <v>190</v>
      </c>
      <c r="E31">
        <v>1609.1189999999999</v>
      </c>
      <c r="F31">
        <v>27.61</v>
      </c>
    </row>
    <row r="32" spans="1:15" x14ac:dyDescent="0.25">
      <c r="A32" t="s">
        <v>229</v>
      </c>
      <c r="B32" t="s">
        <v>230</v>
      </c>
      <c r="C32" t="s">
        <v>186</v>
      </c>
      <c r="D32" t="s">
        <v>190</v>
      </c>
      <c r="E32">
        <v>1609.1189999999999</v>
      </c>
      <c r="F32">
        <v>26.46</v>
      </c>
    </row>
    <row r="33" spans="1:15" x14ac:dyDescent="0.25">
      <c r="A33" t="s">
        <v>231</v>
      </c>
      <c r="B33" t="s">
        <v>232</v>
      </c>
      <c r="C33" t="s">
        <v>186</v>
      </c>
      <c r="D33" t="s">
        <v>190</v>
      </c>
      <c r="E33">
        <v>1609.1189999999999</v>
      </c>
      <c r="F33">
        <v>26.58</v>
      </c>
    </row>
    <row r="34" spans="1:15" x14ac:dyDescent="0.25">
      <c r="A34" t="s">
        <v>233</v>
      </c>
      <c r="B34" t="s">
        <v>234</v>
      </c>
      <c r="C34" t="s">
        <v>186</v>
      </c>
      <c r="D34" t="s">
        <v>190</v>
      </c>
      <c r="E34">
        <v>1609.1189999999999</v>
      </c>
      <c r="F34">
        <v>32.380000000000003</v>
      </c>
      <c r="I34" t="s">
        <v>195</v>
      </c>
      <c r="J34" t="s">
        <v>234</v>
      </c>
      <c r="K34" t="s">
        <v>186</v>
      </c>
      <c r="L34" t="s">
        <v>349</v>
      </c>
      <c r="M34" t="s">
        <v>190</v>
      </c>
      <c r="N34">
        <v>1488.588</v>
      </c>
      <c r="O34">
        <v>32.14</v>
      </c>
    </row>
    <row r="35" spans="1:15" x14ac:dyDescent="0.25">
      <c r="A35" t="s">
        <v>235</v>
      </c>
      <c r="B35" t="s">
        <v>236</v>
      </c>
      <c r="C35" t="s">
        <v>186</v>
      </c>
      <c r="D35" t="s">
        <v>190</v>
      </c>
      <c r="E35">
        <v>1609.1189999999999</v>
      </c>
      <c r="F35">
        <v>26.87</v>
      </c>
    </row>
    <row r="36" spans="1:15" x14ac:dyDescent="0.25">
      <c r="A36" t="s">
        <v>237</v>
      </c>
      <c r="B36" t="s">
        <v>238</v>
      </c>
      <c r="C36" t="s">
        <v>186</v>
      </c>
      <c r="D36" t="s">
        <v>190</v>
      </c>
      <c r="E36">
        <v>1609.1189999999999</v>
      </c>
      <c r="F36">
        <v>24.89</v>
      </c>
    </row>
    <row r="37" spans="1:15" x14ac:dyDescent="0.25">
      <c r="A37" t="s">
        <v>239</v>
      </c>
      <c r="B37" t="s">
        <v>240</v>
      </c>
      <c r="C37" t="s">
        <v>186</v>
      </c>
      <c r="D37" t="s">
        <v>190</v>
      </c>
      <c r="E37">
        <v>1609.1189999999999</v>
      </c>
      <c r="F37">
        <v>25.77</v>
      </c>
    </row>
    <row r="38" spans="1:15" x14ac:dyDescent="0.25">
      <c r="A38" t="s">
        <v>241</v>
      </c>
      <c r="B38" t="s">
        <v>242</v>
      </c>
      <c r="C38" t="s">
        <v>186</v>
      </c>
      <c r="D38" t="s">
        <v>190</v>
      </c>
      <c r="E38">
        <v>1609.1189999999999</v>
      </c>
      <c r="F38">
        <v>30.11</v>
      </c>
      <c r="I38" t="s">
        <v>196</v>
      </c>
      <c r="J38" t="s">
        <v>242</v>
      </c>
      <c r="K38" t="s">
        <v>186</v>
      </c>
      <c r="L38" t="s">
        <v>349</v>
      </c>
      <c r="M38" t="s">
        <v>190</v>
      </c>
      <c r="N38">
        <v>1488.588</v>
      </c>
      <c r="O38">
        <v>31.57</v>
      </c>
    </row>
    <row r="39" spans="1:15" x14ac:dyDescent="0.25">
      <c r="A39" t="s">
        <v>243</v>
      </c>
      <c r="B39" t="s">
        <v>244</v>
      </c>
      <c r="C39" t="s">
        <v>186</v>
      </c>
      <c r="D39" t="s">
        <v>190</v>
      </c>
      <c r="E39">
        <v>1609.1189999999999</v>
      </c>
      <c r="F39">
        <v>27.81</v>
      </c>
    </row>
    <row r="40" spans="1:15" x14ac:dyDescent="0.25">
      <c r="A40" t="s">
        <v>245</v>
      </c>
      <c r="B40" t="s">
        <v>246</v>
      </c>
      <c r="C40" t="s">
        <v>186</v>
      </c>
      <c r="D40" t="s">
        <v>190</v>
      </c>
      <c r="E40">
        <v>1609.1189999999999</v>
      </c>
      <c r="F40">
        <v>25.9</v>
      </c>
    </row>
    <row r="41" spans="1:15" x14ac:dyDescent="0.25">
      <c r="A41" t="s">
        <v>247</v>
      </c>
      <c r="B41" t="s">
        <v>248</v>
      </c>
      <c r="C41" t="s">
        <v>186</v>
      </c>
      <c r="D41" t="s">
        <v>190</v>
      </c>
      <c r="E41">
        <v>1609.1189999999999</v>
      </c>
      <c r="F41">
        <v>26.89</v>
      </c>
    </row>
    <row r="42" spans="1:15" x14ac:dyDescent="0.25">
      <c r="A42" t="s">
        <v>249</v>
      </c>
      <c r="B42" t="s">
        <v>250</v>
      </c>
      <c r="C42" t="s">
        <v>186</v>
      </c>
      <c r="D42" t="s">
        <v>190</v>
      </c>
      <c r="E42">
        <v>1609.1189999999999</v>
      </c>
      <c r="F42">
        <v>27.16</v>
      </c>
      <c r="I42" t="s">
        <v>197</v>
      </c>
      <c r="J42" t="s">
        <v>250</v>
      </c>
      <c r="K42" t="s">
        <v>186</v>
      </c>
      <c r="L42" t="s">
        <v>349</v>
      </c>
      <c r="M42" t="s">
        <v>190</v>
      </c>
      <c r="N42">
        <v>1488.588</v>
      </c>
      <c r="O42">
        <v>27.27</v>
      </c>
    </row>
    <row r="43" spans="1:15" x14ac:dyDescent="0.25">
      <c r="A43" t="s">
        <v>251</v>
      </c>
      <c r="B43" t="s">
        <v>252</v>
      </c>
      <c r="C43" t="s">
        <v>186</v>
      </c>
      <c r="D43" t="s">
        <v>190</v>
      </c>
      <c r="E43">
        <v>1609.1189999999999</v>
      </c>
      <c r="F43">
        <v>27.74</v>
      </c>
      <c r="I43" t="s">
        <v>198</v>
      </c>
      <c r="J43" t="s">
        <v>252</v>
      </c>
      <c r="K43" t="s">
        <v>186</v>
      </c>
      <c r="L43" t="s">
        <v>349</v>
      </c>
      <c r="M43" t="s">
        <v>190</v>
      </c>
      <c r="N43">
        <v>1488.588</v>
      </c>
      <c r="O43">
        <v>27.95</v>
      </c>
    </row>
    <row r="44" spans="1:15" x14ac:dyDescent="0.25">
      <c r="A44" t="s">
        <v>253</v>
      </c>
      <c r="B44" t="s">
        <v>254</v>
      </c>
      <c r="C44" t="s">
        <v>186</v>
      </c>
      <c r="D44" t="s">
        <v>190</v>
      </c>
      <c r="E44">
        <v>1609.1189999999999</v>
      </c>
      <c r="F44">
        <v>26.29</v>
      </c>
      <c r="I44" t="s">
        <v>199</v>
      </c>
      <c r="J44" t="s">
        <v>254</v>
      </c>
      <c r="K44" t="s">
        <v>186</v>
      </c>
      <c r="L44" t="s">
        <v>349</v>
      </c>
      <c r="M44" t="s">
        <v>190</v>
      </c>
      <c r="N44">
        <v>1488.588</v>
      </c>
      <c r="O44">
        <v>26.82</v>
      </c>
    </row>
    <row r="45" spans="1:15" x14ac:dyDescent="0.25">
      <c r="A45" t="s">
        <v>255</v>
      </c>
      <c r="B45" t="s">
        <v>256</v>
      </c>
      <c r="C45" t="s">
        <v>186</v>
      </c>
      <c r="D45" t="s">
        <v>190</v>
      </c>
      <c r="E45">
        <v>1609.1189999999999</v>
      </c>
      <c r="F45">
        <v>25.24</v>
      </c>
    </row>
    <row r="46" spans="1:15" x14ac:dyDescent="0.25">
      <c r="A46" t="s">
        <v>257</v>
      </c>
      <c r="B46" t="s">
        <v>258</v>
      </c>
      <c r="C46" t="s">
        <v>186</v>
      </c>
      <c r="D46" t="s">
        <v>190</v>
      </c>
      <c r="E46">
        <v>1609.1189999999999</v>
      </c>
      <c r="F46">
        <v>24.9</v>
      </c>
    </row>
    <row r="47" spans="1:15" x14ac:dyDescent="0.25">
      <c r="A47" t="s">
        <v>259</v>
      </c>
      <c r="B47" t="s">
        <v>260</v>
      </c>
      <c r="C47" t="s">
        <v>186</v>
      </c>
      <c r="D47" t="s">
        <v>190</v>
      </c>
      <c r="E47">
        <v>1609.1189999999999</v>
      </c>
      <c r="F47">
        <v>26.88</v>
      </c>
    </row>
    <row r="48" spans="1:15" x14ac:dyDescent="0.25">
      <c r="A48" t="s">
        <v>261</v>
      </c>
      <c r="B48" t="s">
        <v>262</v>
      </c>
      <c r="C48" t="s">
        <v>186</v>
      </c>
      <c r="D48" t="s">
        <v>190</v>
      </c>
      <c r="E48">
        <v>1609.1189999999999</v>
      </c>
      <c r="F48">
        <v>28.57</v>
      </c>
      <c r="I48" t="s">
        <v>200</v>
      </c>
      <c r="J48" t="s">
        <v>262</v>
      </c>
      <c r="K48" t="s">
        <v>186</v>
      </c>
      <c r="L48" t="s">
        <v>349</v>
      </c>
      <c r="M48" t="s">
        <v>190</v>
      </c>
      <c r="N48">
        <v>1488.588</v>
      </c>
      <c r="O48">
        <v>29.32</v>
      </c>
    </row>
    <row r="49" spans="1:15" x14ac:dyDescent="0.25">
      <c r="A49" t="s">
        <v>263</v>
      </c>
      <c r="B49" t="s">
        <v>264</v>
      </c>
      <c r="C49" t="s">
        <v>186</v>
      </c>
      <c r="D49" t="s">
        <v>190</v>
      </c>
      <c r="E49">
        <v>1609.1189999999999</v>
      </c>
      <c r="F49">
        <v>24.33</v>
      </c>
    </row>
    <row r="50" spans="1:15" x14ac:dyDescent="0.25">
      <c r="A50" t="s">
        <v>265</v>
      </c>
      <c r="B50" t="s">
        <v>266</v>
      </c>
      <c r="C50" t="s">
        <v>186</v>
      </c>
      <c r="D50" t="s">
        <v>190</v>
      </c>
      <c r="E50">
        <v>1609.1189999999999</v>
      </c>
      <c r="F50">
        <v>25.17</v>
      </c>
    </row>
    <row r="51" spans="1:15" x14ac:dyDescent="0.25">
      <c r="A51" t="s">
        <v>267</v>
      </c>
      <c r="B51" t="s">
        <v>268</v>
      </c>
      <c r="C51" t="s">
        <v>186</v>
      </c>
      <c r="D51" t="s">
        <v>190</v>
      </c>
      <c r="E51">
        <v>1609.1189999999999</v>
      </c>
      <c r="F51">
        <v>25.61</v>
      </c>
    </row>
    <row r="52" spans="1:15" x14ac:dyDescent="0.25">
      <c r="A52" t="s">
        <v>269</v>
      </c>
      <c r="B52" t="s">
        <v>270</v>
      </c>
      <c r="C52" t="s">
        <v>186</v>
      </c>
      <c r="D52" t="s">
        <v>190</v>
      </c>
      <c r="E52">
        <v>1609.1189999999999</v>
      </c>
      <c r="F52">
        <v>25.55</v>
      </c>
    </row>
    <row r="53" spans="1:15" x14ac:dyDescent="0.25">
      <c r="A53" t="s">
        <v>271</v>
      </c>
      <c r="B53" t="s">
        <v>272</v>
      </c>
      <c r="C53" t="s">
        <v>186</v>
      </c>
      <c r="D53" t="s">
        <v>190</v>
      </c>
      <c r="E53">
        <v>1609.1189999999999</v>
      </c>
      <c r="F53">
        <v>25.39</v>
      </c>
    </row>
    <row r="54" spans="1:15" x14ac:dyDescent="0.25">
      <c r="A54" t="s">
        <v>273</v>
      </c>
      <c r="B54" t="s">
        <v>274</v>
      </c>
      <c r="C54" t="s">
        <v>186</v>
      </c>
      <c r="D54" t="s">
        <v>190</v>
      </c>
      <c r="E54">
        <v>1609.1189999999999</v>
      </c>
      <c r="F54">
        <v>25.06</v>
      </c>
    </row>
    <row r="55" spans="1:15" x14ac:dyDescent="0.25">
      <c r="A55" t="s">
        <v>275</v>
      </c>
      <c r="B55" t="s">
        <v>276</v>
      </c>
      <c r="C55" t="s">
        <v>186</v>
      </c>
      <c r="D55" t="s">
        <v>190</v>
      </c>
      <c r="E55">
        <v>1609.1189999999999</v>
      </c>
      <c r="F55">
        <v>26.37</v>
      </c>
    </row>
    <row r="56" spans="1:15" x14ac:dyDescent="0.25">
      <c r="A56" t="s">
        <v>277</v>
      </c>
      <c r="B56" t="s">
        <v>278</v>
      </c>
      <c r="C56" t="s">
        <v>186</v>
      </c>
      <c r="D56" t="s">
        <v>190</v>
      </c>
      <c r="E56">
        <v>1609.1189999999999</v>
      </c>
      <c r="F56">
        <v>30.29</v>
      </c>
      <c r="I56" t="s">
        <v>201</v>
      </c>
      <c r="J56" t="s">
        <v>278</v>
      </c>
      <c r="K56" t="s">
        <v>186</v>
      </c>
      <c r="L56" t="s">
        <v>349</v>
      </c>
      <c r="M56" t="s">
        <v>190</v>
      </c>
      <c r="N56">
        <v>1488.588</v>
      </c>
      <c r="O56">
        <v>29.88</v>
      </c>
    </row>
    <row r="57" spans="1:15" x14ac:dyDescent="0.25">
      <c r="A57" t="s">
        <v>279</v>
      </c>
      <c r="B57" t="s">
        <v>280</v>
      </c>
      <c r="C57" t="s">
        <v>186</v>
      </c>
      <c r="D57" t="s">
        <v>190</v>
      </c>
      <c r="E57">
        <v>1609.1189999999999</v>
      </c>
      <c r="F57">
        <v>25.49</v>
      </c>
    </row>
    <row r="58" spans="1:15" x14ac:dyDescent="0.25">
      <c r="A58" t="s">
        <v>281</v>
      </c>
      <c r="B58" t="s">
        <v>282</v>
      </c>
      <c r="C58" t="s">
        <v>186</v>
      </c>
      <c r="D58" t="s">
        <v>190</v>
      </c>
      <c r="E58">
        <v>1609.1189999999999</v>
      </c>
      <c r="F58">
        <v>26.94</v>
      </c>
    </row>
    <row r="59" spans="1:15" x14ac:dyDescent="0.25">
      <c r="A59" t="s">
        <v>283</v>
      </c>
      <c r="B59" t="s">
        <v>284</v>
      </c>
      <c r="C59" t="s">
        <v>186</v>
      </c>
      <c r="D59" t="s">
        <v>190</v>
      </c>
      <c r="E59">
        <v>1609.1189999999999</v>
      </c>
      <c r="F59">
        <v>24.07</v>
      </c>
    </row>
    <row r="60" spans="1:15" x14ac:dyDescent="0.25">
      <c r="A60" t="s">
        <v>285</v>
      </c>
      <c r="B60" t="s">
        <v>286</v>
      </c>
      <c r="C60" t="s">
        <v>186</v>
      </c>
      <c r="D60" t="s">
        <v>190</v>
      </c>
      <c r="E60">
        <v>1609.1189999999999</v>
      </c>
      <c r="F60">
        <v>25.26</v>
      </c>
    </row>
    <row r="61" spans="1:15" x14ac:dyDescent="0.25">
      <c r="A61" t="s">
        <v>287</v>
      </c>
      <c r="B61" t="s">
        <v>288</v>
      </c>
      <c r="C61" t="s">
        <v>186</v>
      </c>
      <c r="D61" t="s">
        <v>190</v>
      </c>
      <c r="E61">
        <v>1609.1189999999999</v>
      </c>
      <c r="F61">
        <v>23.3</v>
      </c>
    </row>
    <row r="62" spans="1:15" x14ac:dyDescent="0.25">
      <c r="A62" t="s">
        <v>289</v>
      </c>
      <c r="B62" t="s">
        <v>290</v>
      </c>
      <c r="C62" t="s">
        <v>186</v>
      </c>
      <c r="D62" t="s">
        <v>190</v>
      </c>
      <c r="E62">
        <v>1609.1189999999999</v>
      </c>
      <c r="F62">
        <v>25.79</v>
      </c>
    </row>
    <row r="63" spans="1:15" x14ac:dyDescent="0.25">
      <c r="A63" t="s">
        <v>291</v>
      </c>
      <c r="B63" t="s">
        <v>292</v>
      </c>
      <c r="C63" t="s">
        <v>186</v>
      </c>
      <c r="D63" t="s">
        <v>190</v>
      </c>
      <c r="E63">
        <v>1609.1189999999999</v>
      </c>
      <c r="F63">
        <v>25.74</v>
      </c>
    </row>
    <row r="64" spans="1:15" x14ac:dyDescent="0.25">
      <c r="A64" t="s">
        <v>293</v>
      </c>
      <c r="B64" t="s">
        <v>294</v>
      </c>
      <c r="C64" t="s">
        <v>186</v>
      </c>
      <c r="D64" t="s">
        <v>190</v>
      </c>
      <c r="E64">
        <v>1609.1189999999999</v>
      </c>
      <c r="F64">
        <v>25.51</v>
      </c>
    </row>
    <row r="65" spans="1:15" x14ac:dyDescent="0.25">
      <c r="A65" t="s">
        <v>295</v>
      </c>
      <c r="B65" t="s">
        <v>296</v>
      </c>
      <c r="C65" t="s">
        <v>186</v>
      </c>
      <c r="D65" t="s">
        <v>190</v>
      </c>
      <c r="E65">
        <v>1609.1189999999999</v>
      </c>
      <c r="F65">
        <v>25.82</v>
      </c>
    </row>
    <row r="66" spans="1:15" x14ac:dyDescent="0.25">
      <c r="A66" t="s">
        <v>297</v>
      </c>
      <c r="B66" t="s">
        <v>298</v>
      </c>
      <c r="C66" t="s">
        <v>186</v>
      </c>
      <c r="D66" t="s">
        <v>190</v>
      </c>
      <c r="E66">
        <v>1609.1189999999999</v>
      </c>
      <c r="F66">
        <v>25.59</v>
      </c>
    </row>
    <row r="67" spans="1:15" x14ac:dyDescent="0.25">
      <c r="A67" t="s">
        <v>299</v>
      </c>
      <c r="B67">
        <v>4113</v>
      </c>
      <c r="C67" t="s">
        <v>186</v>
      </c>
      <c r="D67" t="s">
        <v>190</v>
      </c>
      <c r="E67">
        <v>1609.1189999999999</v>
      </c>
      <c r="F67">
        <v>26.2</v>
      </c>
    </row>
    <row r="68" spans="1:15" x14ac:dyDescent="0.25">
      <c r="A68" t="s">
        <v>300</v>
      </c>
      <c r="B68">
        <v>4133</v>
      </c>
      <c r="C68" t="s">
        <v>186</v>
      </c>
      <c r="D68" t="s">
        <v>190</v>
      </c>
      <c r="E68">
        <v>1609.1189999999999</v>
      </c>
      <c r="F68">
        <v>27.51</v>
      </c>
    </row>
    <row r="69" spans="1:15" x14ac:dyDescent="0.25">
      <c r="A69" t="s">
        <v>301</v>
      </c>
      <c r="B69">
        <v>4137</v>
      </c>
      <c r="C69" t="s">
        <v>186</v>
      </c>
      <c r="D69" t="s">
        <v>190</v>
      </c>
      <c r="E69">
        <v>1609.1189999999999</v>
      </c>
      <c r="F69">
        <v>27.93</v>
      </c>
      <c r="I69" t="s">
        <v>202</v>
      </c>
      <c r="J69">
        <v>4137</v>
      </c>
      <c r="K69" t="s">
        <v>186</v>
      </c>
      <c r="L69" t="s">
        <v>349</v>
      </c>
      <c r="M69" t="s">
        <v>190</v>
      </c>
      <c r="N69">
        <v>1488.588</v>
      </c>
      <c r="O69">
        <v>28.68</v>
      </c>
    </row>
    <row r="70" spans="1:15" x14ac:dyDescent="0.25">
      <c r="A70" t="s">
        <v>302</v>
      </c>
      <c r="B70">
        <v>4162</v>
      </c>
      <c r="C70" t="s">
        <v>186</v>
      </c>
      <c r="D70" t="s">
        <v>190</v>
      </c>
      <c r="E70">
        <v>1609.1189999999999</v>
      </c>
      <c r="F70">
        <v>26.5</v>
      </c>
    </row>
    <row r="71" spans="1:15" x14ac:dyDescent="0.25">
      <c r="A71" t="s">
        <v>303</v>
      </c>
      <c r="B71">
        <v>4232</v>
      </c>
      <c r="C71" t="s">
        <v>186</v>
      </c>
      <c r="D71" t="s">
        <v>190</v>
      </c>
      <c r="E71">
        <v>1609.1189999999999</v>
      </c>
      <c r="F71">
        <v>24.99</v>
      </c>
    </row>
    <row r="72" spans="1:15" x14ac:dyDescent="0.25">
      <c r="A72" t="s">
        <v>304</v>
      </c>
      <c r="B72">
        <v>4205</v>
      </c>
      <c r="C72" t="s">
        <v>186</v>
      </c>
      <c r="D72" t="s">
        <v>190</v>
      </c>
      <c r="E72">
        <v>1609.1189999999999</v>
      </c>
      <c r="F72">
        <v>24.47</v>
      </c>
    </row>
    <row r="73" spans="1:15" x14ac:dyDescent="0.25">
      <c r="A73" t="s">
        <v>305</v>
      </c>
      <c r="B73">
        <v>4250</v>
      </c>
      <c r="C73" t="s">
        <v>186</v>
      </c>
      <c r="D73" t="s">
        <v>190</v>
      </c>
      <c r="E73">
        <v>1609.1189999999999</v>
      </c>
      <c r="F73">
        <v>29.05</v>
      </c>
      <c r="I73" t="s">
        <v>203</v>
      </c>
      <c r="J73">
        <v>4250</v>
      </c>
      <c r="K73" t="s">
        <v>186</v>
      </c>
      <c r="L73" t="s">
        <v>349</v>
      </c>
      <c r="M73" t="s">
        <v>190</v>
      </c>
      <c r="N73">
        <v>1488.588</v>
      </c>
      <c r="O73">
        <v>29.4</v>
      </c>
    </row>
    <row r="74" spans="1:15" x14ac:dyDescent="0.25">
      <c r="A74" t="s">
        <v>306</v>
      </c>
      <c r="B74">
        <v>4448</v>
      </c>
      <c r="C74" t="s">
        <v>186</v>
      </c>
      <c r="D74" t="s">
        <v>190</v>
      </c>
      <c r="E74">
        <v>1609.1189999999999</v>
      </c>
      <c r="F74">
        <v>25.89</v>
      </c>
    </row>
    <row r="75" spans="1:15" x14ac:dyDescent="0.25">
      <c r="A75" t="s">
        <v>307</v>
      </c>
      <c r="B75">
        <v>4467</v>
      </c>
      <c r="C75" t="s">
        <v>186</v>
      </c>
      <c r="D75" t="s">
        <v>190</v>
      </c>
      <c r="E75">
        <v>1609.1189999999999</v>
      </c>
      <c r="F75">
        <v>26.92</v>
      </c>
    </row>
    <row r="76" spans="1:15" x14ac:dyDescent="0.25">
      <c r="A76" t="s">
        <v>308</v>
      </c>
      <c r="B76">
        <v>4478</v>
      </c>
      <c r="C76" t="s">
        <v>186</v>
      </c>
      <c r="D76" t="s">
        <v>190</v>
      </c>
      <c r="E76">
        <v>1609.1189999999999</v>
      </c>
      <c r="F76">
        <v>26.72</v>
      </c>
    </row>
    <row r="77" spans="1:15" x14ac:dyDescent="0.25">
      <c r="A77" t="s">
        <v>309</v>
      </c>
      <c r="B77">
        <v>4483</v>
      </c>
      <c r="C77" t="s">
        <v>186</v>
      </c>
      <c r="D77" t="s">
        <v>190</v>
      </c>
      <c r="E77">
        <v>1609.1189999999999</v>
      </c>
      <c r="F77">
        <v>25.11</v>
      </c>
    </row>
    <row r="78" spans="1:15" x14ac:dyDescent="0.25">
      <c r="A78" t="s">
        <v>310</v>
      </c>
      <c r="B78">
        <v>4486</v>
      </c>
      <c r="C78" t="s">
        <v>186</v>
      </c>
      <c r="D78" t="s">
        <v>190</v>
      </c>
      <c r="E78">
        <v>1609.1189999999999</v>
      </c>
      <c r="F78">
        <v>26.64</v>
      </c>
    </row>
    <row r="79" spans="1:15" x14ac:dyDescent="0.25">
      <c r="A79" t="s">
        <v>311</v>
      </c>
      <c r="B79">
        <v>4519</v>
      </c>
      <c r="C79" t="s">
        <v>186</v>
      </c>
      <c r="D79" t="s">
        <v>190</v>
      </c>
      <c r="E79">
        <v>1609.1189999999999</v>
      </c>
      <c r="F79">
        <v>26.16</v>
      </c>
    </row>
    <row r="80" spans="1:15" x14ac:dyDescent="0.25">
      <c r="A80" t="s">
        <v>312</v>
      </c>
      <c r="B80">
        <v>4544</v>
      </c>
      <c r="C80" t="s">
        <v>186</v>
      </c>
      <c r="D80" t="s">
        <v>190</v>
      </c>
      <c r="E80">
        <v>1609.1189999999999</v>
      </c>
      <c r="F80">
        <v>24.49</v>
      </c>
    </row>
    <row r="81" spans="1:15" x14ac:dyDescent="0.25">
      <c r="A81" t="s">
        <v>313</v>
      </c>
      <c r="B81">
        <v>4545</v>
      </c>
      <c r="C81" t="s">
        <v>186</v>
      </c>
      <c r="D81" t="s">
        <v>190</v>
      </c>
      <c r="E81">
        <v>1609.1189999999999</v>
      </c>
      <c r="F81">
        <v>25.14</v>
      </c>
    </row>
    <row r="82" spans="1:15" x14ac:dyDescent="0.25">
      <c r="A82" t="s">
        <v>314</v>
      </c>
      <c r="B82">
        <v>4570</v>
      </c>
      <c r="C82" t="s">
        <v>186</v>
      </c>
      <c r="D82" t="s">
        <v>190</v>
      </c>
      <c r="E82">
        <v>1609.1189999999999</v>
      </c>
      <c r="F82" s="44">
        <v>39.369999999999997</v>
      </c>
      <c r="I82" t="s">
        <v>204</v>
      </c>
      <c r="J82">
        <v>4570</v>
      </c>
      <c r="K82" t="s">
        <v>186</v>
      </c>
      <c r="L82" t="s">
        <v>349</v>
      </c>
      <c r="M82" t="s">
        <v>190</v>
      </c>
      <c r="N82">
        <v>1488.588</v>
      </c>
      <c r="O82" s="44">
        <v>34.130000000000003</v>
      </c>
    </row>
    <row r="83" spans="1:15" x14ac:dyDescent="0.25">
      <c r="A83" t="s">
        <v>315</v>
      </c>
      <c r="B83">
        <v>4584</v>
      </c>
      <c r="C83" t="s">
        <v>186</v>
      </c>
      <c r="D83" t="s">
        <v>190</v>
      </c>
      <c r="E83">
        <v>1609.1189999999999</v>
      </c>
      <c r="F83">
        <v>25.44</v>
      </c>
    </row>
    <row r="84" spans="1:15" x14ac:dyDescent="0.25">
      <c r="A84" t="s">
        <v>316</v>
      </c>
      <c r="B84">
        <v>4637</v>
      </c>
      <c r="C84" t="s">
        <v>186</v>
      </c>
      <c r="D84" t="s">
        <v>190</v>
      </c>
      <c r="E84">
        <v>1609.1189999999999</v>
      </c>
      <c r="F84">
        <v>24.53</v>
      </c>
    </row>
    <row r="85" spans="1:15" x14ac:dyDescent="0.25">
      <c r="A85" t="s">
        <v>317</v>
      </c>
      <c r="B85">
        <v>4742</v>
      </c>
      <c r="C85" t="s">
        <v>186</v>
      </c>
      <c r="D85" t="s">
        <v>190</v>
      </c>
      <c r="E85">
        <v>1609.1189999999999</v>
      </c>
      <c r="F85">
        <v>26.53</v>
      </c>
    </row>
    <row r="86" spans="1:15" x14ac:dyDescent="0.25">
      <c r="A86" t="s">
        <v>318</v>
      </c>
      <c r="B86">
        <v>4287</v>
      </c>
      <c r="C86" t="s">
        <v>186</v>
      </c>
      <c r="D86" t="s">
        <v>190</v>
      </c>
      <c r="E86">
        <v>1609.1189999999999</v>
      </c>
      <c r="F86">
        <v>24.87</v>
      </c>
    </row>
    <row r="87" spans="1:15" x14ac:dyDescent="0.25">
      <c r="A87" t="s">
        <v>319</v>
      </c>
      <c r="B87">
        <v>4400</v>
      </c>
      <c r="C87" t="s">
        <v>186</v>
      </c>
      <c r="D87" t="s">
        <v>190</v>
      </c>
      <c r="E87">
        <v>1609.1189999999999</v>
      </c>
      <c r="F87">
        <v>25.8</v>
      </c>
    </row>
    <row r="88" spans="1:15" x14ac:dyDescent="0.25">
      <c r="A88" t="s">
        <v>320</v>
      </c>
      <c r="B88">
        <v>4481</v>
      </c>
      <c r="C88" t="s">
        <v>186</v>
      </c>
      <c r="D88" t="s">
        <v>190</v>
      </c>
      <c r="E88">
        <v>1609.1189999999999</v>
      </c>
      <c r="F88">
        <v>25.39</v>
      </c>
    </row>
    <row r="89" spans="1:15" x14ac:dyDescent="0.25">
      <c r="A89" t="s">
        <v>321</v>
      </c>
      <c r="B89">
        <v>4572</v>
      </c>
      <c r="C89" t="s">
        <v>186</v>
      </c>
      <c r="D89" t="s">
        <v>190</v>
      </c>
      <c r="E89">
        <v>1609.1189999999999</v>
      </c>
      <c r="F89">
        <v>26.66</v>
      </c>
    </row>
    <row r="90" spans="1:15" x14ac:dyDescent="0.25">
      <c r="A90" t="s">
        <v>322</v>
      </c>
      <c r="B90">
        <v>4806</v>
      </c>
      <c r="C90" t="s">
        <v>186</v>
      </c>
      <c r="D90" t="s">
        <v>190</v>
      </c>
      <c r="E90">
        <v>1609.1189999999999</v>
      </c>
      <c r="F90">
        <v>30.07</v>
      </c>
      <c r="I90" t="s">
        <v>205</v>
      </c>
      <c r="J90">
        <v>4806</v>
      </c>
      <c r="K90" t="s">
        <v>186</v>
      </c>
      <c r="L90" t="s">
        <v>349</v>
      </c>
      <c r="M90" t="s">
        <v>190</v>
      </c>
      <c r="N90">
        <v>1488.588</v>
      </c>
      <c r="O90">
        <v>31.34</v>
      </c>
    </row>
    <row r="91" spans="1:15" x14ac:dyDescent="0.25">
      <c r="A91" t="s">
        <v>323</v>
      </c>
      <c r="B91">
        <v>4728</v>
      </c>
      <c r="C91" t="s">
        <v>186</v>
      </c>
      <c r="D91" t="s">
        <v>190</v>
      </c>
      <c r="E91">
        <v>1609.1189999999999</v>
      </c>
      <c r="F91">
        <v>25.69</v>
      </c>
    </row>
    <row r="92" spans="1:15" x14ac:dyDescent="0.25">
      <c r="A92" t="s">
        <v>324</v>
      </c>
      <c r="B92">
        <v>4738</v>
      </c>
      <c r="C92" t="s">
        <v>186</v>
      </c>
      <c r="D92" t="s">
        <v>190</v>
      </c>
      <c r="E92">
        <v>1609.1189999999999</v>
      </c>
      <c r="F92">
        <v>24.92</v>
      </c>
    </row>
    <row r="93" spans="1:15" x14ac:dyDescent="0.25">
      <c r="A93" t="s">
        <v>325</v>
      </c>
      <c r="B93">
        <v>4778</v>
      </c>
      <c r="C93" t="s">
        <v>186</v>
      </c>
      <c r="D93" t="s">
        <v>190</v>
      </c>
      <c r="E93">
        <v>1609.1189999999999</v>
      </c>
      <c r="F93">
        <v>25.3</v>
      </c>
    </row>
    <row r="94" spans="1:15" x14ac:dyDescent="0.25">
      <c r="A94" t="s">
        <v>326</v>
      </c>
      <c r="B94">
        <v>4811</v>
      </c>
      <c r="C94" t="s">
        <v>186</v>
      </c>
      <c r="D94" t="s">
        <v>190</v>
      </c>
      <c r="E94">
        <v>1609.1189999999999</v>
      </c>
      <c r="F94">
        <v>23.5</v>
      </c>
    </row>
    <row r="95" spans="1:15" x14ac:dyDescent="0.25">
      <c r="A95" t="s">
        <v>327</v>
      </c>
      <c r="B95">
        <v>4744</v>
      </c>
      <c r="C95" t="s">
        <v>186</v>
      </c>
      <c r="D95" t="s">
        <v>190</v>
      </c>
      <c r="E95">
        <v>1609.1189999999999</v>
      </c>
      <c r="F95">
        <v>24.05</v>
      </c>
    </row>
    <row r="96" spans="1:15" x14ac:dyDescent="0.25">
      <c r="A96" t="s">
        <v>328</v>
      </c>
      <c r="B96">
        <v>4515</v>
      </c>
      <c r="C96" t="s">
        <v>186</v>
      </c>
      <c r="D96" t="s">
        <v>190</v>
      </c>
      <c r="E96">
        <v>1609.1189999999999</v>
      </c>
      <c r="F96">
        <v>23.72</v>
      </c>
    </row>
    <row r="97" spans="1:15" x14ac:dyDescent="0.25">
      <c r="A97" t="s">
        <v>329</v>
      </c>
      <c r="B97" t="s">
        <v>185</v>
      </c>
      <c r="C97" t="s">
        <v>186</v>
      </c>
      <c r="D97" t="s">
        <v>185</v>
      </c>
      <c r="E97">
        <v>1609.1189999999999</v>
      </c>
      <c r="F97" t="s">
        <v>158</v>
      </c>
    </row>
    <row r="98" spans="1:15" x14ac:dyDescent="0.25">
      <c r="A98" t="s">
        <v>330</v>
      </c>
      <c r="B98" t="s">
        <v>188</v>
      </c>
      <c r="C98" t="s">
        <v>186</v>
      </c>
      <c r="D98" t="s">
        <v>188</v>
      </c>
      <c r="E98">
        <v>1609.1189999999999</v>
      </c>
      <c r="F98" t="s">
        <v>158</v>
      </c>
      <c r="I98" t="s">
        <v>325</v>
      </c>
      <c r="J98" t="s">
        <v>188</v>
      </c>
      <c r="K98" t="s">
        <v>186</v>
      </c>
      <c r="L98" t="s">
        <v>349</v>
      </c>
      <c r="M98" t="s">
        <v>188</v>
      </c>
      <c r="N98">
        <v>1488.588</v>
      </c>
      <c r="O98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Tabel Ct values</vt:lpstr>
      <vt:lpstr>All groups</vt:lpstr>
      <vt:lpstr>Antrum</vt:lpstr>
      <vt:lpstr>Tuba</vt:lpstr>
      <vt:lpstr>Attikus</vt:lpstr>
      <vt:lpstr>Tensa</vt:lpstr>
      <vt:lpstr>ACTB</vt:lpstr>
      <vt:lpstr>SDHA</vt:lpstr>
      <vt:lpstr>HPRT1</vt:lpstr>
      <vt:lpstr>UBC</vt:lpstr>
      <vt:lpstr>PGK1</vt:lpstr>
      <vt:lpstr>PPIA</vt:lpstr>
      <vt:lpstr>ATP5B</vt:lpstr>
      <vt:lpstr>GUSB</vt:lpstr>
      <vt:lpstr>GAPDH</vt:lpstr>
      <vt:lpstr>YWHAZ</vt:lpstr>
      <vt:lpstr>CANX</vt:lpstr>
      <vt:lpstr>Ct</vt:lpstr>
      <vt:lpstr>Ct transposed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Nele de Klerk</dc:creator>
  <cp:lastModifiedBy>Nele de Klerk</cp:lastModifiedBy>
  <dcterms:created xsi:type="dcterms:W3CDTF">2017-05-08T11:15:08Z</dcterms:created>
  <dcterms:modified xsi:type="dcterms:W3CDTF">2017-05-22T09:54:56Z</dcterms:modified>
</cp:coreProperties>
</file>