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acbook/Dropbox/VINCULACION CON EL MEDIO/AEA/2022/Curso_Expresion_Genes/GeneExpression_2022/Clase_11/papers/"/>
    </mc:Choice>
  </mc:AlternateContent>
  <xr:revisionPtr revIDLastSave="0" documentId="8_{D1728C0E-B2AE-0648-AAE0-6986CCFE6992}" xr6:coauthVersionLast="36" xr6:coauthVersionMax="36" xr10:uidLastSave="{00000000-0000-0000-0000-000000000000}"/>
  <bookViews>
    <workbookView xWindow="0" yWindow="460" windowWidth="28800" windowHeight="15840" tabRatio="791" xr2:uid="{00000000-000D-0000-FFFF-FFFF00000000}"/>
  </bookViews>
  <sheets>
    <sheet name="TLR1 TLR4" sheetId="3" r:id="rId1"/>
    <sheet name="TLR2 TLR3" sheetId="5" r:id="rId2"/>
    <sheet name="TLR2 raw data" sheetId="2" r:id="rId3"/>
    <sheet name="TLR4 raw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3" i="3"/>
  <c r="H4" i="5"/>
  <c r="H5" i="5"/>
  <c r="H6" i="5"/>
  <c r="H7" i="5"/>
  <c r="H8" i="5"/>
  <c r="H9" i="5"/>
  <c r="H10" i="5"/>
  <c r="H11" i="5"/>
  <c r="H12" i="5"/>
  <c r="H13" i="5"/>
  <c r="H14" i="5"/>
  <c r="H15" i="5"/>
  <c r="H16" i="5"/>
  <c r="M16" i="5" s="1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M64" i="5" s="1"/>
  <c r="H65" i="5"/>
  <c r="H66" i="5"/>
  <c r="H67" i="5"/>
  <c r="H68" i="5"/>
  <c r="H69" i="5"/>
  <c r="H70" i="5"/>
  <c r="H71" i="5"/>
  <c r="H72" i="5"/>
  <c r="M72" i="5" s="1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3" i="5"/>
  <c r="R23" i="3"/>
  <c r="F23" i="3"/>
  <c r="F43" i="3"/>
  <c r="S23" i="3"/>
  <c r="R24" i="3"/>
  <c r="F24" i="3"/>
  <c r="F44" i="3"/>
  <c r="S24" i="3" s="1"/>
  <c r="T24" i="3"/>
  <c r="R25" i="3"/>
  <c r="F25" i="3"/>
  <c r="S47" i="3" s="1"/>
  <c r="F45" i="3"/>
  <c r="S25" i="3"/>
  <c r="R26" i="3"/>
  <c r="F26" i="3"/>
  <c r="F46" i="3"/>
  <c r="S26" i="3" s="1"/>
  <c r="T26" i="3"/>
  <c r="R27" i="3"/>
  <c r="F27" i="3"/>
  <c r="S49" i="3" s="1"/>
  <c r="F47" i="3"/>
  <c r="S27" i="3"/>
  <c r="R28" i="3"/>
  <c r="F28" i="3"/>
  <c r="F51" i="3"/>
  <c r="S50" i="3" s="1"/>
  <c r="R29" i="3"/>
  <c r="F29" i="3"/>
  <c r="F52" i="3"/>
  <c r="R30" i="3"/>
  <c r="F30" i="3"/>
  <c r="F53" i="3"/>
  <c r="R31" i="3"/>
  <c r="F31" i="3"/>
  <c r="F55" i="3"/>
  <c r="K55" i="3" s="1"/>
  <c r="R32" i="3"/>
  <c r="F33" i="3"/>
  <c r="F56" i="3"/>
  <c r="R33" i="3"/>
  <c r="F34" i="3"/>
  <c r="S33" i="3" s="1"/>
  <c r="T33" i="3" s="1"/>
  <c r="F57" i="3"/>
  <c r="K57" i="3" s="1"/>
  <c r="R34" i="3"/>
  <c r="F35" i="3"/>
  <c r="F58" i="3"/>
  <c r="R36" i="3"/>
  <c r="F37" i="3"/>
  <c r="F60" i="3"/>
  <c r="S36" i="3"/>
  <c r="T36" i="3" s="1"/>
  <c r="R37" i="3"/>
  <c r="F38" i="3"/>
  <c r="F63" i="3"/>
  <c r="R38" i="3"/>
  <c r="F39" i="3"/>
  <c r="S38" i="3" s="1"/>
  <c r="T38" i="3" s="1"/>
  <c r="F64" i="3"/>
  <c r="R22" i="3"/>
  <c r="F22" i="3"/>
  <c r="F40" i="3"/>
  <c r="S44" i="3" s="1"/>
  <c r="R46" i="3"/>
  <c r="R47" i="3"/>
  <c r="T47" i="3"/>
  <c r="R48" i="3"/>
  <c r="R49" i="3"/>
  <c r="T49" i="3"/>
  <c r="R50" i="3"/>
  <c r="R51" i="3"/>
  <c r="R52" i="3"/>
  <c r="R53" i="3"/>
  <c r="R54" i="3"/>
  <c r="R55" i="3"/>
  <c r="R56" i="3"/>
  <c r="R57" i="3"/>
  <c r="T57" i="3" s="1"/>
  <c r="F36" i="3"/>
  <c r="S57" i="3" s="1"/>
  <c r="F59" i="3"/>
  <c r="S35" i="3" s="1"/>
  <c r="R58" i="3"/>
  <c r="S58" i="3"/>
  <c r="R59" i="3"/>
  <c r="R60" i="3"/>
  <c r="S60" i="3"/>
  <c r="T60" i="3" s="1"/>
  <c r="R44" i="3"/>
  <c r="F25" i="5"/>
  <c r="F45" i="5"/>
  <c r="S47" i="5" s="1"/>
  <c r="R35" i="3"/>
  <c r="R45" i="3"/>
  <c r="S45" i="3"/>
  <c r="R45" i="5"/>
  <c r="F23" i="5"/>
  <c r="F43" i="5"/>
  <c r="S45" i="5" s="1"/>
  <c r="R46" i="5"/>
  <c r="F24" i="5"/>
  <c r="S24" i="5" s="1"/>
  <c r="F44" i="5"/>
  <c r="R48" i="5"/>
  <c r="F26" i="5"/>
  <c r="K26" i="5" s="1"/>
  <c r="F46" i="5"/>
  <c r="R49" i="5"/>
  <c r="F27" i="5"/>
  <c r="S27" i="5" s="1"/>
  <c r="F47" i="5"/>
  <c r="R50" i="5"/>
  <c r="F28" i="5"/>
  <c r="F51" i="5"/>
  <c r="S50" i="5" s="1"/>
  <c r="R51" i="5"/>
  <c r="F29" i="5"/>
  <c r="S29" i="5" s="1"/>
  <c r="F52" i="5"/>
  <c r="R52" i="5"/>
  <c r="F30" i="5"/>
  <c r="F53" i="5"/>
  <c r="S30" i="5" s="1"/>
  <c r="R53" i="5"/>
  <c r="F31" i="5"/>
  <c r="F55" i="5"/>
  <c r="K55" i="5" s="1"/>
  <c r="L55" i="5" s="1"/>
  <c r="R54" i="5"/>
  <c r="F33" i="5"/>
  <c r="F56" i="5"/>
  <c r="S54" i="5" s="1"/>
  <c r="R55" i="5"/>
  <c r="F34" i="5"/>
  <c r="S33" i="5" s="1"/>
  <c r="F57" i="5"/>
  <c r="R56" i="5"/>
  <c r="F35" i="5"/>
  <c r="K35" i="5" s="1"/>
  <c r="L35" i="5" s="1"/>
  <c r="F58" i="5"/>
  <c r="R58" i="5"/>
  <c r="F37" i="5"/>
  <c r="S36" i="5" s="1"/>
  <c r="F60" i="5"/>
  <c r="R59" i="5"/>
  <c r="T59" i="5" s="1"/>
  <c r="F38" i="5"/>
  <c r="F63" i="5"/>
  <c r="S59" i="5" s="1"/>
  <c r="R60" i="5"/>
  <c r="F39" i="5"/>
  <c r="S38" i="5" s="1"/>
  <c r="F64" i="5"/>
  <c r="R44" i="5"/>
  <c r="F22" i="5"/>
  <c r="F40" i="5"/>
  <c r="S22" i="5" s="1"/>
  <c r="R23" i="5"/>
  <c r="R24" i="5"/>
  <c r="T24" i="5" s="1"/>
  <c r="R26" i="5"/>
  <c r="R27" i="5"/>
  <c r="T27" i="5" s="1"/>
  <c r="R28" i="5"/>
  <c r="R29" i="5"/>
  <c r="T29" i="5" s="1"/>
  <c r="R30" i="5"/>
  <c r="R31" i="5"/>
  <c r="R32" i="5"/>
  <c r="R33" i="5"/>
  <c r="T33" i="5" s="1"/>
  <c r="R34" i="5"/>
  <c r="R36" i="5"/>
  <c r="R37" i="5"/>
  <c r="R38" i="5"/>
  <c r="T38" i="5" s="1"/>
  <c r="R22" i="5"/>
  <c r="F36" i="5"/>
  <c r="S35" i="5" s="1"/>
  <c r="F59" i="5"/>
  <c r="R57" i="5"/>
  <c r="R47" i="5"/>
  <c r="F50" i="5"/>
  <c r="F68" i="5"/>
  <c r="F71" i="5"/>
  <c r="K71" i="5" s="1"/>
  <c r="F72" i="5"/>
  <c r="F54" i="5"/>
  <c r="F74" i="5"/>
  <c r="F75" i="5"/>
  <c r="K75" i="5" s="1"/>
  <c r="F79" i="5"/>
  <c r="K79" i="5" s="1"/>
  <c r="F80" i="5"/>
  <c r="K80" i="5" s="1"/>
  <c r="F81" i="5"/>
  <c r="F83" i="5"/>
  <c r="K83" i="5" s="1"/>
  <c r="F61" i="5"/>
  <c r="F84" i="5"/>
  <c r="F62" i="5"/>
  <c r="F85" i="5"/>
  <c r="K85" i="5" s="1"/>
  <c r="F86" i="5"/>
  <c r="K86" i="5" s="1"/>
  <c r="M86" i="5" s="1"/>
  <c r="F87" i="5"/>
  <c r="F65" i="5"/>
  <c r="F88" i="5"/>
  <c r="K88" i="5" s="1"/>
  <c r="F66" i="5"/>
  <c r="F91" i="5"/>
  <c r="K91" i="5" s="1"/>
  <c r="F67" i="5"/>
  <c r="F92" i="5"/>
  <c r="K92" i="5" s="1"/>
  <c r="M92" i="5" s="1"/>
  <c r="R35" i="5"/>
  <c r="R25" i="5"/>
  <c r="G80" i="5"/>
  <c r="L80" i="5"/>
  <c r="G32" i="5"/>
  <c r="L32" i="5" s="1"/>
  <c r="F32" i="5"/>
  <c r="K32" i="5" s="1"/>
  <c r="K23" i="5"/>
  <c r="F94" i="5"/>
  <c r="K94" i="5" s="1"/>
  <c r="M94" i="5" s="1"/>
  <c r="G94" i="5"/>
  <c r="J94" i="5"/>
  <c r="I94" i="5"/>
  <c r="F93" i="5"/>
  <c r="K93" i="5" s="1"/>
  <c r="M93" i="5" s="1"/>
  <c r="G93" i="5"/>
  <c r="J93" i="5"/>
  <c r="I93" i="5"/>
  <c r="G92" i="5"/>
  <c r="J92" i="5"/>
  <c r="I92" i="5"/>
  <c r="G91" i="5"/>
  <c r="J91" i="5"/>
  <c r="I91" i="5"/>
  <c r="F90" i="5"/>
  <c r="K90" i="5" s="1"/>
  <c r="M90" i="5" s="1"/>
  <c r="G90" i="5"/>
  <c r="J90" i="5"/>
  <c r="I90" i="5"/>
  <c r="F89" i="5"/>
  <c r="K89" i="5" s="1"/>
  <c r="L89" i="5" s="1"/>
  <c r="G89" i="5"/>
  <c r="J89" i="5"/>
  <c r="I89" i="5"/>
  <c r="G88" i="5"/>
  <c r="J88" i="5"/>
  <c r="I88" i="5"/>
  <c r="K87" i="5"/>
  <c r="G87" i="5"/>
  <c r="J87" i="5"/>
  <c r="I87" i="5"/>
  <c r="G86" i="5"/>
  <c r="J86" i="5"/>
  <c r="I86" i="5"/>
  <c r="G85" i="5"/>
  <c r="J85" i="5"/>
  <c r="I85" i="5"/>
  <c r="K84" i="5"/>
  <c r="M84" i="5" s="1"/>
  <c r="G84" i="5"/>
  <c r="J84" i="5"/>
  <c r="I84" i="5"/>
  <c r="G83" i="5"/>
  <c r="J83" i="5"/>
  <c r="I83" i="5"/>
  <c r="F82" i="5"/>
  <c r="K82" i="5" s="1"/>
  <c r="L82" i="5" s="1"/>
  <c r="M82" i="5"/>
  <c r="G82" i="5"/>
  <c r="J82" i="5"/>
  <c r="I82" i="5"/>
  <c r="K81" i="5"/>
  <c r="M81" i="5"/>
  <c r="G81" i="5"/>
  <c r="L81" i="5"/>
  <c r="J81" i="5"/>
  <c r="I81" i="5"/>
  <c r="J80" i="5"/>
  <c r="I80" i="5"/>
  <c r="G79" i="5"/>
  <c r="J79" i="5"/>
  <c r="I79" i="5"/>
  <c r="F78" i="5"/>
  <c r="K78" i="5" s="1"/>
  <c r="M78" i="5" s="1"/>
  <c r="G78" i="5"/>
  <c r="J78" i="5"/>
  <c r="I78" i="5"/>
  <c r="F77" i="5"/>
  <c r="K77" i="5" s="1"/>
  <c r="G77" i="5"/>
  <c r="J77" i="5"/>
  <c r="I77" i="5"/>
  <c r="F76" i="5"/>
  <c r="K76" i="5"/>
  <c r="M76" i="5" s="1"/>
  <c r="G76" i="5"/>
  <c r="J76" i="5"/>
  <c r="I76" i="5"/>
  <c r="G75" i="5"/>
  <c r="L75" i="5" s="1"/>
  <c r="J75" i="5"/>
  <c r="I75" i="5"/>
  <c r="K74" i="5"/>
  <c r="M74" i="5" s="1"/>
  <c r="G74" i="5"/>
  <c r="J74" i="5"/>
  <c r="I74" i="5"/>
  <c r="F73" i="5"/>
  <c r="K73" i="5"/>
  <c r="G73" i="5"/>
  <c r="J73" i="5"/>
  <c r="I73" i="5"/>
  <c r="K72" i="5"/>
  <c r="L72" i="5" s="1"/>
  <c r="G72" i="5"/>
  <c r="J72" i="5"/>
  <c r="I72" i="5"/>
  <c r="G71" i="5"/>
  <c r="J71" i="5"/>
  <c r="I71" i="5"/>
  <c r="F70" i="5"/>
  <c r="K70" i="5" s="1"/>
  <c r="G70" i="5"/>
  <c r="J70" i="5"/>
  <c r="I70" i="5"/>
  <c r="F69" i="5"/>
  <c r="K69" i="5" s="1"/>
  <c r="M69" i="5" s="1"/>
  <c r="G69" i="5"/>
  <c r="J69" i="5"/>
  <c r="I69" i="5"/>
  <c r="K68" i="5"/>
  <c r="G68" i="5"/>
  <c r="J68" i="5"/>
  <c r="I68" i="5"/>
  <c r="K67" i="5"/>
  <c r="G67" i="5"/>
  <c r="L67" i="5" s="1"/>
  <c r="J67" i="5"/>
  <c r="I67" i="5"/>
  <c r="K66" i="5"/>
  <c r="G66" i="5"/>
  <c r="J66" i="5"/>
  <c r="I66" i="5"/>
  <c r="K65" i="5"/>
  <c r="M65" i="5"/>
  <c r="G65" i="5"/>
  <c r="L65" i="5"/>
  <c r="J65" i="5"/>
  <c r="I65" i="5"/>
  <c r="K64" i="5"/>
  <c r="L64" i="5" s="1"/>
  <c r="G64" i="5"/>
  <c r="J64" i="5"/>
  <c r="I64" i="5"/>
  <c r="G63" i="5"/>
  <c r="J63" i="5"/>
  <c r="I63" i="5"/>
  <c r="K62" i="5"/>
  <c r="L62" i="5" s="1"/>
  <c r="G62" i="5"/>
  <c r="J62" i="5"/>
  <c r="I62" i="5"/>
  <c r="K61" i="5"/>
  <c r="G61" i="5"/>
  <c r="J61" i="5"/>
  <c r="I61" i="5"/>
  <c r="K60" i="5"/>
  <c r="M60" i="5"/>
  <c r="G60" i="5"/>
  <c r="J60" i="5"/>
  <c r="I60" i="5"/>
  <c r="K59" i="5"/>
  <c r="G59" i="5"/>
  <c r="L59" i="5" s="1"/>
  <c r="J59" i="5"/>
  <c r="I59" i="5"/>
  <c r="G58" i="5"/>
  <c r="J58" i="5"/>
  <c r="I58" i="5"/>
  <c r="K57" i="5"/>
  <c r="M57" i="5" s="1"/>
  <c r="G57" i="5"/>
  <c r="J57" i="5"/>
  <c r="I57" i="5"/>
  <c r="G56" i="5"/>
  <c r="J56" i="5"/>
  <c r="I56" i="5"/>
  <c r="G55" i="5"/>
  <c r="J55" i="5"/>
  <c r="I55" i="5"/>
  <c r="K54" i="5"/>
  <c r="G54" i="5"/>
  <c r="J54" i="5"/>
  <c r="I54" i="5"/>
  <c r="K53" i="5"/>
  <c r="M53" i="5" s="1"/>
  <c r="G53" i="5"/>
  <c r="J53" i="5"/>
  <c r="I53" i="5"/>
  <c r="K52" i="5"/>
  <c r="M52" i="5" s="1"/>
  <c r="G52" i="5"/>
  <c r="L52" i="5" s="1"/>
  <c r="J52" i="5"/>
  <c r="I52" i="5"/>
  <c r="K51" i="5"/>
  <c r="G51" i="5"/>
  <c r="J51" i="5"/>
  <c r="I51" i="5"/>
  <c r="K50" i="5"/>
  <c r="M50" i="5"/>
  <c r="G50" i="5"/>
  <c r="L50" i="5" s="1"/>
  <c r="J50" i="5"/>
  <c r="I50" i="5"/>
  <c r="F49" i="5"/>
  <c r="K49" i="5" s="1"/>
  <c r="G49" i="5"/>
  <c r="J49" i="5"/>
  <c r="I49" i="5"/>
  <c r="F48" i="5"/>
  <c r="K48" i="5" s="1"/>
  <c r="G48" i="5"/>
  <c r="J48" i="5"/>
  <c r="I48" i="5"/>
  <c r="K47" i="5"/>
  <c r="G47" i="5"/>
  <c r="J47" i="5"/>
  <c r="I47" i="5"/>
  <c r="K46" i="5"/>
  <c r="M46" i="5" s="1"/>
  <c r="G46" i="5"/>
  <c r="J46" i="5"/>
  <c r="I46" i="5"/>
  <c r="G45" i="5"/>
  <c r="J45" i="5"/>
  <c r="I45" i="5"/>
  <c r="K44" i="5"/>
  <c r="L44" i="5" s="1"/>
  <c r="G44" i="5"/>
  <c r="J44" i="5"/>
  <c r="I44" i="5"/>
  <c r="G43" i="5"/>
  <c r="J43" i="5"/>
  <c r="I43" i="5"/>
  <c r="F42" i="5"/>
  <c r="K42" i="5" s="1"/>
  <c r="M42" i="5" s="1"/>
  <c r="G42" i="5"/>
  <c r="J42" i="5"/>
  <c r="I42" i="5"/>
  <c r="F41" i="5"/>
  <c r="K41" i="5" s="1"/>
  <c r="G41" i="5"/>
  <c r="J41" i="5"/>
  <c r="I41" i="5"/>
  <c r="K40" i="5"/>
  <c r="G40" i="5"/>
  <c r="J40" i="5"/>
  <c r="I40" i="5"/>
  <c r="K39" i="5"/>
  <c r="G39" i="5"/>
  <c r="J39" i="5"/>
  <c r="I39" i="5"/>
  <c r="K38" i="5"/>
  <c r="M38" i="5" s="1"/>
  <c r="G38" i="5"/>
  <c r="J38" i="5"/>
  <c r="I38" i="5"/>
  <c r="K37" i="5"/>
  <c r="M37" i="5" s="1"/>
  <c r="G37" i="5"/>
  <c r="L37" i="5" s="1"/>
  <c r="J37" i="5"/>
  <c r="I37" i="5"/>
  <c r="K36" i="5"/>
  <c r="G36" i="5"/>
  <c r="J36" i="5"/>
  <c r="I36" i="5"/>
  <c r="G35" i="5"/>
  <c r="J35" i="5"/>
  <c r="I35" i="5"/>
  <c r="K34" i="5"/>
  <c r="M34" i="5"/>
  <c r="G34" i="5"/>
  <c r="L34" i="5" s="1"/>
  <c r="J34" i="5"/>
  <c r="I34" i="5"/>
  <c r="K33" i="5"/>
  <c r="M33" i="5" s="1"/>
  <c r="G33" i="5"/>
  <c r="J33" i="5"/>
  <c r="I33" i="5"/>
  <c r="J32" i="5"/>
  <c r="I32" i="5"/>
  <c r="K31" i="5"/>
  <c r="L31" i="5" s="1"/>
  <c r="G31" i="5"/>
  <c r="J31" i="5"/>
  <c r="I31" i="5"/>
  <c r="K30" i="5"/>
  <c r="M30" i="5"/>
  <c r="G30" i="5"/>
  <c r="L30" i="5" s="1"/>
  <c r="J30" i="5"/>
  <c r="I30" i="5"/>
  <c r="K29" i="5"/>
  <c r="M29" i="5" s="1"/>
  <c r="G29" i="5"/>
  <c r="J29" i="5"/>
  <c r="I29" i="5"/>
  <c r="K28" i="5"/>
  <c r="M28" i="5"/>
  <c r="G28" i="5"/>
  <c r="L28" i="5" s="1"/>
  <c r="J28" i="5"/>
  <c r="I28" i="5"/>
  <c r="K27" i="5"/>
  <c r="L27" i="5" s="1"/>
  <c r="G27" i="5"/>
  <c r="J27" i="5"/>
  <c r="I27" i="5"/>
  <c r="M26" i="5"/>
  <c r="G26" i="5"/>
  <c r="J26" i="5"/>
  <c r="I26" i="5"/>
  <c r="K25" i="5"/>
  <c r="L25" i="5" s="1"/>
  <c r="G25" i="5"/>
  <c r="J25" i="5"/>
  <c r="I25" i="5"/>
  <c r="K24" i="5"/>
  <c r="L24" i="5" s="1"/>
  <c r="G24" i="5"/>
  <c r="J24" i="5"/>
  <c r="I24" i="5"/>
  <c r="G23" i="5"/>
  <c r="L23" i="5"/>
  <c r="J23" i="5"/>
  <c r="I23" i="5"/>
  <c r="K22" i="5"/>
  <c r="M22" i="5"/>
  <c r="G22" i="5"/>
  <c r="J22" i="5"/>
  <c r="I22" i="5"/>
  <c r="F21" i="5"/>
  <c r="K21" i="5"/>
  <c r="M21" i="5" s="1"/>
  <c r="G21" i="5"/>
  <c r="J21" i="5"/>
  <c r="I21" i="5"/>
  <c r="F20" i="5"/>
  <c r="K20" i="5" s="1"/>
  <c r="G20" i="5"/>
  <c r="J20" i="5"/>
  <c r="I20" i="5"/>
  <c r="F19" i="5"/>
  <c r="K19" i="5" s="1"/>
  <c r="L19" i="5" s="1"/>
  <c r="G19" i="5"/>
  <c r="J19" i="5"/>
  <c r="I19" i="5"/>
  <c r="F18" i="5"/>
  <c r="K18" i="5"/>
  <c r="G18" i="5"/>
  <c r="J18" i="5"/>
  <c r="I18" i="5"/>
  <c r="F17" i="5"/>
  <c r="K17" i="5" s="1"/>
  <c r="M17" i="5" s="1"/>
  <c r="G17" i="5"/>
  <c r="J17" i="5"/>
  <c r="I17" i="5"/>
  <c r="F16" i="5"/>
  <c r="K16" i="5" s="1"/>
  <c r="L16" i="5" s="1"/>
  <c r="G16" i="5"/>
  <c r="J16" i="5"/>
  <c r="I16" i="5"/>
  <c r="F15" i="5"/>
  <c r="K15" i="5"/>
  <c r="G15" i="5"/>
  <c r="L15" i="5" s="1"/>
  <c r="J15" i="5"/>
  <c r="I15" i="5"/>
  <c r="F14" i="5"/>
  <c r="K14" i="5" s="1"/>
  <c r="J14" i="5"/>
  <c r="I14" i="5"/>
  <c r="G14" i="5"/>
  <c r="F3" i="5"/>
  <c r="K3" i="5"/>
  <c r="F4" i="5"/>
  <c r="K4" i="5" s="1"/>
  <c r="F5" i="5"/>
  <c r="K5" i="5"/>
  <c r="M5" i="5" s="1"/>
  <c r="F6" i="5"/>
  <c r="K6" i="5" s="1"/>
  <c r="F7" i="5"/>
  <c r="K7" i="5"/>
  <c r="F8" i="5"/>
  <c r="K8" i="5" s="1"/>
  <c r="F9" i="5"/>
  <c r="K9" i="5"/>
  <c r="M9" i="5" s="1"/>
  <c r="F10" i="5"/>
  <c r="K10" i="5" s="1"/>
  <c r="F11" i="5"/>
  <c r="K11" i="5"/>
  <c r="F13" i="5"/>
  <c r="K13" i="5" s="1"/>
  <c r="G3" i="5"/>
  <c r="G4" i="5"/>
  <c r="G5" i="5"/>
  <c r="G6" i="5"/>
  <c r="G7" i="5"/>
  <c r="G8" i="5"/>
  <c r="G9" i="5"/>
  <c r="G10" i="5"/>
  <c r="G11" i="5"/>
  <c r="G13" i="5"/>
  <c r="J13" i="5"/>
  <c r="I13" i="5"/>
  <c r="F12" i="5"/>
  <c r="K12" i="5" s="1"/>
  <c r="J12" i="5"/>
  <c r="I12" i="5"/>
  <c r="G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H84" i="3"/>
  <c r="F84" i="3"/>
  <c r="K84" i="3" s="1"/>
  <c r="H85" i="3"/>
  <c r="F85" i="3"/>
  <c r="K85" i="3" s="1"/>
  <c r="L85" i="3" s="1"/>
  <c r="H86" i="3"/>
  <c r="F86" i="3"/>
  <c r="K86" i="3" s="1"/>
  <c r="L86" i="3" s="1"/>
  <c r="H87" i="3"/>
  <c r="F87" i="3"/>
  <c r="K87" i="3" s="1"/>
  <c r="H88" i="3"/>
  <c r="F88" i="3"/>
  <c r="K88" i="3" s="1"/>
  <c r="L88" i="3" s="1"/>
  <c r="H89" i="3"/>
  <c r="F89" i="3"/>
  <c r="K89" i="3" s="1"/>
  <c r="L89" i="3" s="1"/>
  <c r="H90" i="3"/>
  <c r="F90" i="3"/>
  <c r="K90" i="3" s="1"/>
  <c r="L90" i="3" s="1"/>
  <c r="H65" i="3"/>
  <c r="F65" i="3"/>
  <c r="K65" i="3"/>
  <c r="H66" i="3"/>
  <c r="F66" i="3"/>
  <c r="K66" i="3" s="1"/>
  <c r="H67" i="3"/>
  <c r="F67" i="3"/>
  <c r="K67" i="3" s="1"/>
  <c r="H68" i="3"/>
  <c r="F68" i="3"/>
  <c r="K68" i="3"/>
  <c r="H69" i="3"/>
  <c r="M69" i="3" s="1"/>
  <c r="F69" i="3"/>
  <c r="K69" i="3" s="1"/>
  <c r="H70" i="3"/>
  <c r="F70" i="3"/>
  <c r="K70" i="3" s="1"/>
  <c r="H71" i="3"/>
  <c r="F71" i="3"/>
  <c r="K71" i="3"/>
  <c r="H72" i="3"/>
  <c r="F72" i="3"/>
  <c r="K72" i="3"/>
  <c r="H73" i="3"/>
  <c r="F73" i="3"/>
  <c r="K73" i="3"/>
  <c r="H74" i="3"/>
  <c r="F74" i="3"/>
  <c r="K74" i="3" s="1"/>
  <c r="H75" i="3"/>
  <c r="F75" i="3"/>
  <c r="K75" i="3" s="1"/>
  <c r="H76" i="3"/>
  <c r="F76" i="3"/>
  <c r="K76" i="3"/>
  <c r="H77" i="3"/>
  <c r="M77" i="3" s="1"/>
  <c r="F77" i="3"/>
  <c r="K77" i="3"/>
  <c r="H78" i="3"/>
  <c r="M78" i="3" s="1"/>
  <c r="F78" i="3"/>
  <c r="K78" i="3"/>
  <c r="H79" i="3"/>
  <c r="F79" i="3"/>
  <c r="K79" i="3"/>
  <c r="H80" i="3"/>
  <c r="F80" i="3"/>
  <c r="K80" i="3"/>
  <c r="H81" i="3"/>
  <c r="F81" i="3"/>
  <c r="K81" i="3"/>
  <c r="H82" i="3"/>
  <c r="F82" i="3"/>
  <c r="K82" i="3" s="1"/>
  <c r="L82" i="3" s="1"/>
  <c r="H83" i="3"/>
  <c r="F83" i="3"/>
  <c r="K83" i="3" s="1"/>
  <c r="H91" i="3"/>
  <c r="F91" i="3"/>
  <c r="K91" i="3" s="1"/>
  <c r="M91" i="3" s="1"/>
  <c r="H92" i="3"/>
  <c r="F92" i="3"/>
  <c r="K92" i="3"/>
  <c r="L92" i="3" s="1"/>
  <c r="H93" i="3"/>
  <c r="F93" i="3"/>
  <c r="K93" i="3" s="1"/>
  <c r="M93" i="3"/>
  <c r="H94" i="3"/>
  <c r="M94" i="3" s="1"/>
  <c r="F94" i="3"/>
  <c r="K94" i="3"/>
  <c r="L94" i="3" s="1"/>
  <c r="H40" i="3"/>
  <c r="K40" i="3"/>
  <c r="M40" i="3"/>
  <c r="H41" i="3"/>
  <c r="M41" i="3" s="1"/>
  <c r="F41" i="3"/>
  <c r="K41" i="3"/>
  <c r="H42" i="3"/>
  <c r="F42" i="3"/>
  <c r="K42" i="3"/>
  <c r="L42" i="3" s="1"/>
  <c r="H43" i="3"/>
  <c r="M43" i="3" s="1"/>
  <c r="K43" i="3"/>
  <c r="H44" i="3"/>
  <c r="M44" i="3" s="1"/>
  <c r="K44" i="3"/>
  <c r="H45" i="3"/>
  <c r="K45" i="3"/>
  <c r="H46" i="3"/>
  <c r="K46" i="3"/>
  <c r="L46" i="3" s="1"/>
  <c r="H47" i="3"/>
  <c r="K47" i="3"/>
  <c r="H48" i="3"/>
  <c r="F48" i="3"/>
  <c r="K48" i="3" s="1"/>
  <c r="L48" i="3" s="1"/>
  <c r="H49" i="3"/>
  <c r="F49" i="3"/>
  <c r="K49" i="3" s="1"/>
  <c r="H50" i="3"/>
  <c r="M50" i="3" s="1"/>
  <c r="F50" i="3"/>
  <c r="K50" i="3"/>
  <c r="H51" i="3"/>
  <c r="M51" i="3" s="1"/>
  <c r="K51" i="3"/>
  <c r="H52" i="3"/>
  <c r="M52" i="3" s="1"/>
  <c r="K52" i="3"/>
  <c r="H53" i="3"/>
  <c r="K53" i="3"/>
  <c r="H54" i="3"/>
  <c r="F54" i="3"/>
  <c r="K54" i="3" s="1"/>
  <c r="L54" i="3" s="1"/>
  <c r="M54" i="3"/>
  <c r="H55" i="3"/>
  <c r="M55" i="3"/>
  <c r="H56" i="3"/>
  <c r="K56" i="3"/>
  <c r="H57" i="3"/>
  <c r="H58" i="3"/>
  <c r="M58" i="3" s="1"/>
  <c r="K58" i="3"/>
  <c r="L58" i="3" s="1"/>
  <c r="H59" i="3"/>
  <c r="M59" i="3" s="1"/>
  <c r="K59" i="3"/>
  <c r="H60" i="3"/>
  <c r="M60" i="3" s="1"/>
  <c r="K60" i="3"/>
  <c r="H61" i="3"/>
  <c r="F61" i="3"/>
  <c r="K61" i="3" s="1"/>
  <c r="L61" i="3" s="1"/>
  <c r="H62" i="3"/>
  <c r="F62" i="3"/>
  <c r="K62" i="3" s="1"/>
  <c r="L62" i="3" s="1"/>
  <c r="H63" i="3"/>
  <c r="K63" i="3"/>
  <c r="H64" i="3"/>
  <c r="K64" i="3"/>
  <c r="M64" i="3"/>
  <c r="H22" i="3"/>
  <c r="K22" i="3"/>
  <c r="L22" i="3" s="1"/>
  <c r="M22" i="3"/>
  <c r="H24" i="3"/>
  <c r="K24" i="3"/>
  <c r="M24" i="3"/>
  <c r="H25" i="3"/>
  <c r="K25" i="3"/>
  <c r="H26" i="3"/>
  <c r="K26" i="3"/>
  <c r="L26" i="3" s="1"/>
  <c r="H27" i="3"/>
  <c r="M27" i="3" s="1"/>
  <c r="K27" i="3"/>
  <c r="H28" i="3"/>
  <c r="K28" i="3"/>
  <c r="M28" i="3"/>
  <c r="H29" i="3"/>
  <c r="H30" i="3"/>
  <c r="M30" i="3" s="1"/>
  <c r="K30" i="3"/>
  <c r="L30" i="3" s="1"/>
  <c r="H31" i="3"/>
  <c r="M31" i="3" s="1"/>
  <c r="K31" i="3"/>
  <c r="H33" i="3"/>
  <c r="M33" i="3" s="1"/>
  <c r="K33" i="3"/>
  <c r="H34" i="3"/>
  <c r="M34" i="3" s="1"/>
  <c r="K34" i="3"/>
  <c r="H35" i="3"/>
  <c r="K35" i="3"/>
  <c r="H36" i="3"/>
  <c r="K36" i="3"/>
  <c r="M36" i="3" s="1"/>
  <c r="H37" i="3"/>
  <c r="K37" i="3"/>
  <c r="L37" i="3" s="1"/>
  <c r="H38" i="3"/>
  <c r="K38" i="3"/>
  <c r="H39" i="3"/>
  <c r="K39" i="3"/>
  <c r="H3" i="3"/>
  <c r="F3" i="3"/>
  <c r="K3" i="3" s="1"/>
  <c r="H4" i="3"/>
  <c r="M4" i="3" s="1"/>
  <c r="F4" i="3"/>
  <c r="K4" i="3" s="1"/>
  <c r="H5" i="3"/>
  <c r="F5" i="3"/>
  <c r="K5" i="3" s="1"/>
  <c r="L5" i="3" s="1"/>
  <c r="H6" i="3"/>
  <c r="F6" i="3"/>
  <c r="K6" i="3" s="1"/>
  <c r="L6" i="3" s="1"/>
  <c r="H7" i="3"/>
  <c r="F7" i="3"/>
  <c r="K7" i="3" s="1"/>
  <c r="H8" i="3"/>
  <c r="F8" i="3"/>
  <c r="K8" i="3" s="1"/>
  <c r="L8" i="3" s="1"/>
  <c r="H9" i="3"/>
  <c r="F9" i="3"/>
  <c r="K9" i="3" s="1"/>
  <c r="L9" i="3" s="1"/>
  <c r="H10" i="3"/>
  <c r="F10" i="3"/>
  <c r="K10" i="3" s="1"/>
  <c r="L10" i="3" s="1"/>
  <c r="H11" i="3"/>
  <c r="F11" i="3"/>
  <c r="K11" i="3" s="1"/>
  <c r="H13" i="3"/>
  <c r="F13" i="3"/>
  <c r="K13" i="3" s="1"/>
  <c r="L13" i="3" s="1"/>
  <c r="H15" i="3"/>
  <c r="F15" i="3"/>
  <c r="K15" i="3" s="1"/>
  <c r="H16" i="3"/>
  <c r="F16" i="3"/>
  <c r="K16" i="3" s="1"/>
  <c r="L16" i="3" s="1"/>
  <c r="H17" i="3"/>
  <c r="F17" i="3"/>
  <c r="K17" i="3" s="1"/>
  <c r="L17" i="3" s="1"/>
  <c r="H18" i="3"/>
  <c r="F18" i="3"/>
  <c r="K18" i="3" s="1"/>
  <c r="L18" i="3" s="1"/>
  <c r="H19" i="3"/>
  <c r="F19" i="3"/>
  <c r="K19" i="3" s="1"/>
  <c r="H20" i="3"/>
  <c r="F20" i="3"/>
  <c r="K20" i="3" s="1"/>
  <c r="L20" i="3" s="1"/>
  <c r="H21" i="3"/>
  <c r="F21" i="3"/>
  <c r="K21" i="3" s="1"/>
  <c r="L21" i="3" s="1"/>
  <c r="L65" i="3"/>
  <c r="L66" i="3"/>
  <c r="L68" i="3"/>
  <c r="L69" i="3"/>
  <c r="L70" i="3"/>
  <c r="L72" i="3"/>
  <c r="L73" i="3"/>
  <c r="L74" i="3"/>
  <c r="L76" i="3"/>
  <c r="L77" i="3"/>
  <c r="L78" i="3"/>
  <c r="L81" i="3"/>
  <c r="L83" i="3"/>
  <c r="L93" i="3"/>
  <c r="L40" i="3"/>
  <c r="L41" i="3"/>
  <c r="L44" i="3"/>
  <c r="L45" i="3"/>
  <c r="L49" i="3"/>
  <c r="L50" i="3"/>
  <c r="L53" i="3"/>
  <c r="L56" i="3"/>
  <c r="L57" i="3"/>
  <c r="L60" i="3"/>
  <c r="L64" i="3"/>
  <c r="K23" i="3"/>
  <c r="L24" i="3"/>
  <c r="L25" i="3"/>
  <c r="L28" i="3"/>
  <c r="L33" i="3"/>
  <c r="L34" i="3"/>
  <c r="L38" i="3"/>
  <c r="F12" i="3"/>
  <c r="K12" i="3" s="1"/>
  <c r="F14" i="3"/>
  <c r="K14" i="3" s="1"/>
  <c r="F32" i="3"/>
  <c r="K32" i="3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3" i="3"/>
  <c r="H12" i="3"/>
  <c r="H14" i="3"/>
  <c r="H23" i="3"/>
  <c r="H32" i="3"/>
  <c r="M6" i="5" l="1"/>
  <c r="L6" i="5"/>
  <c r="L11" i="5"/>
  <c r="L61" i="5"/>
  <c r="M61" i="5"/>
  <c r="S31" i="3"/>
  <c r="T31" i="3" s="1"/>
  <c r="AC15" i="3"/>
  <c r="M21" i="3"/>
  <c r="M17" i="3"/>
  <c r="M11" i="3"/>
  <c r="M7" i="3"/>
  <c r="M47" i="3"/>
  <c r="M20" i="3"/>
  <c r="AH4" i="3" s="1"/>
  <c r="M16" i="3"/>
  <c r="M10" i="3"/>
  <c r="M46" i="3"/>
  <c r="M53" i="3"/>
  <c r="M92" i="3"/>
  <c r="M70" i="3"/>
  <c r="L10" i="5"/>
  <c r="M10" i="5"/>
  <c r="M19" i="3"/>
  <c r="M15" i="3"/>
  <c r="M9" i="3"/>
  <c r="M5" i="3"/>
  <c r="M49" i="3"/>
  <c r="M48" i="5"/>
  <c r="L66" i="5"/>
  <c r="M66" i="5"/>
  <c r="L70" i="5"/>
  <c r="M70" i="5"/>
  <c r="S51" i="3"/>
  <c r="T51" i="3" s="1"/>
  <c r="S29" i="3"/>
  <c r="T29" i="3" s="1"/>
  <c r="K29" i="3"/>
  <c r="L29" i="3" s="1"/>
  <c r="M24" i="5"/>
  <c r="M18" i="3"/>
  <c r="M13" i="3"/>
  <c r="M8" i="3"/>
  <c r="M37" i="3"/>
  <c r="M83" i="3"/>
  <c r="M75" i="3"/>
  <c r="M67" i="3"/>
  <c r="L3" i="5"/>
  <c r="L21" i="5"/>
  <c r="L22" i="5"/>
  <c r="L39" i="5"/>
  <c r="L41" i="5"/>
  <c r="L54" i="5"/>
  <c r="L86" i="5"/>
  <c r="L88" i="5"/>
  <c r="L90" i="5"/>
  <c r="L94" i="5"/>
  <c r="T44" i="3"/>
  <c r="M3" i="3"/>
  <c r="M26" i="3"/>
  <c r="L52" i="3"/>
  <c r="M80" i="3"/>
  <c r="M72" i="3"/>
  <c r="L26" i="5"/>
  <c r="L47" i="5"/>
  <c r="L84" i="5"/>
  <c r="T36" i="5"/>
  <c r="S34" i="5"/>
  <c r="T34" i="5" s="1"/>
  <c r="T54" i="5"/>
  <c r="S26" i="5"/>
  <c r="T26" i="5" s="1"/>
  <c r="T45" i="5"/>
  <c r="M6" i="3"/>
  <c r="M39" i="3"/>
  <c r="M25" i="3"/>
  <c r="M42" i="3"/>
  <c r="M82" i="3"/>
  <c r="M74" i="3"/>
  <c r="M66" i="3"/>
  <c r="L84" i="3"/>
  <c r="AC18" i="3" s="1"/>
  <c r="L7" i="5"/>
  <c r="L68" i="5"/>
  <c r="S31" i="5"/>
  <c r="S55" i="3"/>
  <c r="T55" i="3" s="1"/>
  <c r="S53" i="3"/>
  <c r="T53" i="3" s="1"/>
  <c r="M3" i="5"/>
  <c r="M87" i="5"/>
  <c r="M55" i="5"/>
  <c r="M47" i="5"/>
  <c r="M39" i="5"/>
  <c r="M31" i="5"/>
  <c r="M23" i="5"/>
  <c r="M15" i="5"/>
  <c r="M7" i="5"/>
  <c r="L91" i="3"/>
  <c r="L75" i="3"/>
  <c r="AC17" i="3" s="1"/>
  <c r="L59" i="3"/>
  <c r="L51" i="3"/>
  <c r="L43" i="3"/>
  <c r="L35" i="3"/>
  <c r="L27" i="3"/>
  <c r="L19" i="3"/>
  <c r="L11" i="3"/>
  <c r="M57" i="3"/>
  <c r="M79" i="3"/>
  <c r="M71" i="3"/>
  <c r="L51" i="5"/>
  <c r="L57" i="5"/>
  <c r="L60" i="5"/>
  <c r="L87" i="5"/>
  <c r="M89" i="5"/>
  <c r="M38" i="3"/>
  <c r="M35" i="3"/>
  <c r="M48" i="3"/>
  <c r="M45" i="3"/>
  <c r="M76" i="3"/>
  <c r="M68" i="3"/>
  <c r="M40" i="5"/>
  <c r="L93" i="5"/>
  <c r="T31" i="5"/>
  <c r="T30" i="5"/>
  <c r="T50" i="5"/>
  <c r="S52" i="3"/>
  <c r="T52" i="3" s="1"/>
  <c r="L4" i="3"/>
  <c r="M63" i="3"/>
  <c r="M56" i="3"/>
  <c r="M81" i="3"/>
  <c r="M73" i="3"/>
  <c r="AG5" i="3" s="1"/>
  <c r="M65" i="3"/>
  <c r="L5" i="5"/>
  <c r="M44" i="5"/>
  <c r="M62" i="5"/>
  <c r="L69" i="5"/>
  <c r="S56" i="3"/>
  <c r="S32" i="3"/>
  <c r="T32" i="3" s="1"/>
  <c r="L78" i="5"/>
  <c r="T27" i="3"/>
  <c r="T25" i="3"/>
  <c r="T23" i="3"/>
  <c r="M67" i="5"/>
  <c r="M59" i="5"/>
  <c r="M51" i="5"/>
  <c r="M35" i="5"/>
  <c r="AG14" i="5" s="1"/>
  <c r="M27" i="5"/>
  <c r="M19" i="5"/>
  <c r="M11" i="5"/>
  <c r="L3" i="3"/>
  <c r="L87" i="3"/>
  <c r="L79" i="3"/>
  <c r="L71" i="3"/>
  <c r="L63" i="3"/>
  <c r="L55" i="3"/>
  <c r="L47" i="3"/>
  <c r="L39" i="3"/>
  <c r="L31" i="3"/>
  <c r="L23" i="3"/>
  <c r="L15" i="3"/>
  <c r="AD12" i="3" s="1"/>
  <c r="L7" i="3"/>
  <c r="M49" i="5"/>
  <c r="L49" i="5"/>
  <c r="M75" i="5"/>
  <c r="AH14" i="5"/>
  <c r="V4" i="5"/>
  <c r="R4" i="3"/>
  <c r="S4" i="3"/>
  <c r="AD14" i="3"/>
  <c r="AC14" i="3"/>
  <c r="M62" i="3"/>
  <c r="AD15" i="3"/>
  <c r="M90" i="3"/>
  <c r="M88" i="3"/>
  <c r="M86" i="3"/>
  <c r="M84" i="3"/>
  <c r="M77" i="5"/>
  <c r="L77" i="5"/>
  <c r="M8" i="5"/>
  <c r="L8" i="5"/>
  <c r="AC12" i="5" s="1"/>
  <c r="M4" i="5"/>
  <c r="L4" i="5"/>
  <c r="L20" i="5"/>
  <c r="M20" i="5"/>
  <c r="AG4" i="5" s="1"/>
  <c r="T48" i="5"/>
  <c r="M71" i="5"/>
  <c r="AD13" i="3"/>
  <c r="R5" i="3"/>
  <c r="M61" i="3"/>
  <c r="AG15" i="3" s="1"/>
  <c r="M89" i="3"/>
  <c r="M87" i="3"/>
  <c r="M85" i="3"/>
  <c r="W4" i="5"/>
  <c r="L17" i="5"/>
  <c r="L29" i="5"/>
  <c r="L33" i="5"/>
  <c r="L38" i="5"/>
  <c r="S4" i="5" s="1"/>
  <c r="L40" i="5"/>
  <c r="L42" i="5"/>
  <c r="L46" i="5"/>
  <c r="L48" i="5"/>
  <c r="L53" i="5"/>
  <c r="K56" i="5"/>
  <c r="K58" i="5"/>
  <c r="L74" i="5"/>
  <c r="AC17" i="5" s="1"/>
  <c r="L76" i="5"/>
  <c r="L92" i="5"/>
  <c r="S37" i="5"/>
  <c r="T37" i="5" s="1"/>
  <c r="S32" i="5"/>
  <c r="T32" i="5" s="1"/>
  <c r="S28" i="5"/>
  <c r="S23" i="5"/>
  <c r="S44" i="5"/>
  <c r="T44" i="5" s="1"/>
  <c r="S56" i="5"/>
  <c r="T56" i="5" s="1"/>
  <c r="S52" i="5"/>
  <c r="T52" i="5" s="1"/>
  <c r="S48" i="5"/>
  <c r="S25" i="5"/>
  <c r="T58" i="3"/>
  <c r="S37" i="3"/>
  <c r="T37" i="3" s="1"/>
  <c r="S59" i="3"/>
  <c r="T59" i="3" s="1"/>
  <c r="K45" i="5"/>
  <c r="M45" i="5" s="1"/>
  <c r="S57" i="5"/>
  <c r="T22" i="5"/>
  <c r="T28" i="5"/>
  <c r="T23" i="5"/>
  <c r="S54" i="3"/>
  <c r="T54" i="3" s="1"/>
  <c r="S48" i="3"/>
  <c r="T48" i="3" s="1"/>
  <c r="S46" i="3"/>
  <c r="S22" i="3"/>
  <c r="T22" i="3" s="1"/>
  <c r="S34" i="3"/>
  <c r="T34" i="3" s="1"/>
  <c r="S30" i="3"/>
  <c r="T30" i="3" s="1"/>
  <c r="S28" i="3"/>
  <c r="T28" i="3" s="1"/>
  <c r="M85" i="5"/>
  <c r="AH16" i="5" s="1"/>
  <c r="L83" i="5"/>
  <c r="L85" i="5"/>
  <c r="AD18" i="5" s="1"/>
  <c r="M83" i="5"/>
  <c r="S5" i="3"/>
  <c r="K43" i="5"/>
  <c r="L43" i="5" s="1"/>
  <c r="K63" i="5"/>
  <c r="L63" i="5" s="1"/>
  <c r="S60" i="5"/>
  <c r="T60" i="5" s="1"/>
  <c r="S58" i="5"/>
  <c r="T58" i="5" s="1"/>
  <c r="S55" i="5"/>
  <c r="T55" i="5" s="1"/>
  <c r="S53" i="5"/>
  <c r="T53" i="5" s="1"/>
  <c r="S51" i="5"/>
  <c r="T51" i="5" s="1"/>
  <c r="S49" i="5"/>
  <c r="T49" i="5" s="1"/>
  <c r="S46" i="5"/>
  <c r="T46" i="5" s="1"/>
  <c r="T56" i="3"/>
  <c r="T50" i="3"/>
  <c r="T46" i="3"/>
  <c r="AH16" i="3" l="1"/>
  <c r="R6" i="3"/>
  <c r="S6" i="5"/>
  <c r="AG4" i="3"/>
  <c r="AC16" i="3"/>
  <c r="AD17" i="3"/>
  <c r="AG16" i="3"/>
  <c r="S6" i="3"/>
  <c r="AH5" i="5"/>
  <c r="AH13" i="5"/>
  <c r="AG13" i="3"/>
  <c r="AD16" i="3"/>
  <c r="AH5" i="3"/>
  <c r="AC4" i="3"/>
  <c r="AD18" i="3"/>
  <c r="AD14" i="5"/>
  <c r="AG17" i="3"/>
  <c r="AD4" i="3"/>
  <c r="AD5" i="3"/>
  <c r="AH17" i="3"/>
  <c r="AC12" i="3"/>
  <c r="AH13" i="3"/>
  <c r="AH17" i="5"/>
  <c r="M29" i="3"/>
  <c r="AC5" i="3"/>
  <c r="AC13" i="3"/>
  <c r="U44" i="3"/>
  <c r="AC5" i="5"/>
  <c r="R6" i="5"/>
  <c r="AH4" i="5"/>
  <c r="U44" i="5"/>
  <c r="V44" i="5"/>
  <c r="AC16" i="5"/>
  <c r="W5" i="3"/>
  <c r="AH18" i="5"/>
  <c r="AG18" i="5"/>
  <c r="V22" i="3"/>
  <c r="U22" i="3"/>
  <c r="AG5" i="5"/>
  <c r="L58" i="5"/>
  <c r="M58" i="5"/>
  <c r="AG16" i="5"/>
  <c r="AD16" i="5"/>
  <c r="V44" i="3"/>
  <c r="AC14" i="5"/>
  <c r="AD12" i="5"/>
  <c r="AD13" i="5"/>
  <c r="AG18" i="3"/>
  <c r="AH18" i="3"/>
  <c r="W6" i="5"/>
  <c r="V6" i="5"/>
  <c r="V22" i="5"/>
  <c r="U22" i="5"/>
  <c r="AH15" i="3"/>
  <c r="L56" i="5"/>
  <c r="AD15" i="5" s="1"/>
  <c r="M56" i="5"/>
  <c r="AD5" i="5"/>
  <c r="AD17" i="5"/>
  <c r="M43" i="5"/>
  <c r="AC18" i="5"/>
  <c r="AG17" i="5"/>
  <c r="R4" i="5"/>
  <c r="AC13" i="5"/>
  <c r="AD4" i="5"/>
  <c r="M63" i="5"/>
  <c r="AG12" i="5"/>
  <c r="AH12" i="5"/>
  <c r="V5" i="3"/>
  <c r="AC15" i="5"/>
  <c r="AC4" i="5"/>
  <c r="AC23" i="3"/>
  <c r="AC22" i="3"/>
  <c r="AG13" i="5"/>
  <c r="R5" i="5" l="1"/>
  <c r="AH12" i="3"/>
  <c r="AH14" i="3"/>
  <c r="AG14" i="3"/>
  <c r="W4" i="3"/>
  <c r="V4" i="3"/>
  <c r="S5" i="5"/>
  <c r="AG12" i="3"/>
  <c r="V6" i="3"/>
  <c r="W6" i="3"/>
  <c r="AH15" i="5"/>
  <c r="V5" i="5"/>
  <c r="W5" i="5"/>
  <c r="AG15" i="5"/>
  <c r="AC23" i="5"/>
  <c r="AC24" i="5"/>
</calcChain>
</file>

<file path=xl/sharedStrings.xml><?xml version="1.0" encoding="utf-8"?>
<sst xmlns="http://schemas.openxmlformats.org/spreadsheetml/2006/main" count="2776" uniqueCount="215">
  <si>
    <t>raw Ct values</t>
  </si>
  <si>
    <t>linear Ct values</t>
  </si>
  <si>
    <t>sample</t>
  </si>
  <si>
    <t>ACTB</t>
  </si>
  <si>
    <t>GAPDH</t>
  </si>
  <si>
    <t xml:space="preserve">  No Ct </t>
  </si>
  <si>
    <t xml:space="preserve">   4258hö </t>
  </si>
  <si>
    <t xml:space="preserve">   4258vä </t>
  </si>
  <si>
    <t xml:space="preserve">   4373hö </t>
  </si>
  <si>
    <t xml:space="preserve">   4747vä </t>
  </si>
  <si>
    <t xml:space="preserve">    3550A </t>
  </si>
  <si>
    <t xml:space="preserve">    3725A </t>
  </si>
  <si>
    <t xml:space="preserve">    3758A </t>
  </si>
  <si>
    <t xml:space="preserve">    3813A </t>
  </si>
  <si>
    <t xml:space="preserve">    3863A </t>
  </si>
  <si>
    <t xml:space="preserve">    3942A </t>
  </si>
  <si>
    <t xml:space="preserve">    4076A </t>
  </si>
  <si>
    <t xml:space="preserve">    4077A </t>
  </si>
  <si>
    <t xml:space="preserve">    4262A </t>
  </si>
  <si>
    <t xml:space="preserve">    4332A </t>
  </si>
  <si>
    <t xml:space="preserve">    4352A </t>
  </si>
  <si>
    <t xml:space="preserve">    4421A </t>
  </si>
  <si>
    <t xml:space="preserve">    4506A </t>
  </si>
  <si>
    <t xml:space="preserve">    4516A </t>
  </si>
  <si>
    <t xml:space="preserve">    4587A </t>
  </si>
  <si>
    <t xml:space="preserve">    4612A </t>
  </si>
  <si>
    <t xml:space="preserve">    4763A </t>
  </si>
  <si>
    <t xml:space="preserve">    4825A </t>
  </si>
  <si>
    <t xml:space="preserve">    3550T </t>
  </si>
  <si>
    <t xml:space="preserve">    3558T </t>
  </si>
  <si>
    <t xml:space="preserve">    3707T </t>
  </si>
  <si>
    <t xml:space="preserve">    3725T </t>
  </si>
  <si>
    <t xml:space="preserve">    3758T </t>
  </si>
  <si>
    <t xml:space="preserve">    3813T </t>
  </si>
  <si>
    <t xml:space="preserve">    3863T </t>
  </si>
  <si>
    <t xml:space="preserve">    3942T </t>
  </si>
  <si>
    <t xml:space="preserve">    3954T </t>
  </si>
  <si>
    <t xml:space="preserve">    3967T </t>
  </si>
  <si>
    <t xml:space="preserve">    3970T </t>
  </si>
  <si>
    <t xml:space="preserve">    4076T </t>
  </si>
  <si>
    <t xml:space="preserve">    4077T </t>
  </si>
  <si>
    <t xml:space="preserve">    4262T </t>
  </si>
  <si>
    <t xml:space="preserve">    4329T </t>
  </si>
  <si>
    <t xml:space="preserve">    4332T </t>
  </si>
  <si>
    <t xml:space="preserve">    4421T </t>
  </si>
  <si>
    <t xml:space="preserve">    4506T </t>
  </si>
  <si>
    <t xml:space="preserve">    4516T </t>
  </si>
  <si>
    <t xml:space="preserve">    4587T </t>
  </si>
  <si>
    <t xml:space="preserve">    4612T </t>
  </si>
  <si>
    <t xml:space="preserve">    4635T </t>
  </si>
  <si>
    <t xml:space="preserve">    4683T </t>
  </si>
  <si>
    <t xml:space="preserve">    4763T </t>
  </si>
  <si>
    <t xml:space="preserve">    4825T </t>
  </si>
  <si>
    <t xml:space="preserve">Well </t>
  </si>
  <si>
    <t xml:space="preserve">Well Name </t>
  </si>
  <si>
    <t xml:space="preserve">Dye </t>
  </si>
  <si>
    <t xml:space="preserve">Well Type </t>
  </si>
  <si>
    <t xml:space="preserve">Threshold (dR) </t>
  </si>
  <si>
    <t xml:space="preserve">Ct (dR) </t>
  </si>
  <si>
    <t xml:space="preserve">  A1 </t>
  </si>
  <si>
    <t xml:space="preserve">    No RT </t>
  </si>
  <si>
    <t xml:space="preserve">HEX </t>
  </si>
  <si>
    <t xml:space="preserve">  A2 </t>
  </si>
  <si>
    <t xml:space="preserve">      NTC </t>
  </si>
  <si>
    <t xml:space="preserve">  A3 </t>
  </si>
  <si>
    <t xml:space="preserve">  Unknown </t>
  </si>
  <si>
    <t xml:space="preserve">  A4 </t>
  </si>
  <si>
    <t xml:space="preserve">  A5 </t>
  </si>
  <si>
    <t xml:space="preserve">  A6 </t>
  </si>
  <si>
    <t xml:space="preserve">  A7 </t>
  </si>
  <si>
    <t xml:space="preserve">  A8 </t>
  </si>
  <si>
    <t xml:space="preserve">  A9 </t>
  </si>
  <si>
    <t xml:space="preserve"> A10 </t>
  </si>
  <si>
    <t xml:space="preserve"> A11 </t>
  </si>
  <si>
    <t xml:space="preserve"> A12 </t>
  </si>
  <si>
    <t xml:space="preserve">  B1 </t>
  </si>
  <si>
    <t xml:space="preserve">  B2 </t>
  </si>
  <si>
    <t xml:space="preserve">  B3 </t>
  </si>
  <si>
    <t xml:space="preserve">  B4 </t>
  </si>
  <si>
    <t xml:space="preserve">  B5 </t>
  </si>
  <si>
    <t xml:space="preserve">  B6 </t>
  </si>
  <si>
    <t xml:space="preserve">  B7 </t>
  </si>
  <si>
    <t xml:space="preserve">  B8 </t>
  </si>
  <si>
    <t xml:space="preserve">  B9 </t>
  </si>
  <si>
    <t xml:space="preserve"> B10 </t>
  </si>
  <si>
    <t xml:space="preserve"> B11 </t>
  </si>
  <si>
    <t xml:space="preserve"> B12 </t>
  </si>
  <si>
    <t xml:space="preserve">  C1 </t>
  </si>
  <si>
    <t xml:space="preserve">  C2 </t>
  </si>
  <si>
    <t xml:space="preserve">  C3 </t>
  </si>
  <si>
    <t xml:space="preserve">  C4 </t>
  </si>
  <si>
    <t xml:space="preserve">  C5 </t>
  </si>
  <si>
    <t xml:space="preserve">  C6 </t>
  </si>
  <si>
    <t xml:space="preserve">  C7 </t>
  </si>
  <si>
    <t xml:space="preserve">  C8 </t>
  </si>
  <si>
    <t xml:space="preserve">  C9 </t>
  </si>
  <si>
    <t xml:space="preserve"> C10 </t>
  </si>
  <si>
    <t xml:space="preserve"> C11 </t>
  </si>
  <si>
    <t xml:space="preserve"> C12 </t>
  </si>
  <si>
    <t xml:space="preserve">  D1 </t>
  </si>
  <si>
    <t xml:space="preserve">  D2 </t>
  </si>
  <si>
    <t xml:space="preserve">  D3 </t>
  </si>
  <si>
    <t xml:space="preserve">  D4 </t>
  </si>
  <si>
    <t xml:space="preserve">  D5 </t>
  </si>
  <si>
    <t xml:space="preserve">  D6 </t>
  </si>
  <si>
    <t xml:space="preserve">  D7 </t>
  </si>
  <si>
    <t xml:space="preserve">  D8 </t>
  </si>
  <si>
    <t xml:space="preserve">  D9 </t>
  </si>
  <si>
    <t xml:space="preserve"> D10 </t>
  </si>
  <si>
    <t xml:space="preserve"> D11 </t>
  </si>
  <si>
    <t xml:space="preserve"> D12 </t>
  </si>
  <si>
    <t xml:space="preserve">  E1 </t>
  </si>
  <si>
    <t xml:space="preserve">  E2 </t>
  </si>
  <si>
    <t xml:space="preserve">  E3 </t>
  </si>
  <si>
    <t xml:space="preserve">  E4 </t>
  </si>
  <si>
    <t xml:space="preserve">  E5 </t>
  </si>
  <si>
    <t xml:space="preserve">  E6 </t>
  </si>
  <si>
    <t xml:space="preserve">  E7 </t>
  </si>
  <si>
    <t xml:space="preserve">  E8 </t>
  </si>
  <si>
    <t xml:space="preserve">  E9 </t>
  </si>
  <si>
    <t xml:space="preserve"> E10 </t>
  </si>
  <si>
    <t xml:space="preserve"> E11 </t>
  </si>
  <si>
    <t xml:space="preserve"> E12 </t>
  </si>
  <si>
    <t xml:space="preserve">  F1 </t>
  </si>
  <si>
    <t xml:space="preserve">  F2 </t>
  </si>
  <si>
    <t xml:space="preserve">  F3 </t>
  </si>
  <si>
    <t xml:space="preserve">  F4 </t>
  </si>
  <si>
    <t xml:space="preserve">  F5 </t>
  </si>
  <si>
    <t xml:space="preserve">  F6 </t>
  </si>
  <si>
    <t xml:space="preserve">  F7 </t>
  </si>
  <si>
    <t xml:space="preserve">  F8 </t>
  </si>
  <si>
    <t xml:space="preserve">  F9 </t>
  </si>
  <si>
    <t xml:space="preserve"> F10 </t>
  </si>
  <si>
    <t xml:space="preserve"> F11 </t>
  </si>
  <si>
    <t xml:space="preserve"> F12 </t>
  </si>
  <si>
    <t xml:space="preserve">  G1 </t>
  </si>
  <si>
    <t xml:space="preserve">  G2 </t>
  </si>
  <si>
    <t xml:space="preserve">  G3 </t>
  </si>
  <si>
    <t xml:space="preserve">  G4 </t>
  </si>
  <si>
    <t xml:space="preserve">  G5 </t>
  </si>
  <si>
    <t xml:space="preserve">  G6 </t>
  </si>
  <si>
    <t xml:space="preserve">  G7 </t>
  </si>
  <si>
    <t xml:space="preserve">  G8 </t>
  </si>
  <si>
    <t xml:space="preserve">  G9 </t>
  </si>
  <si>
    <t xml:space="preserve"> G10 </t>
  </si>
  <si>
    <t xml:space="preserve"> G11 </t>
  </si>
  <si>
    <t xml:space="preserve"> G12 </t>
  </si>
  <si>
    <t xml:space="preserve">  H1 </t>
  </si>
  <si>
    <t xml:space="preserve">  H2 </t>
  </si>
  <si>
    <t xml:space="preserve">  H3 </t>
  </si>
  <si>
    <t xml:space="preserve">  H4 </t>
  </si>
  <si>
    <t xml:space="preserve">  H5 </t>
  </si>
  <si>
    <t xml:space="preserve">  H6 </t>
  </si>
  <si>
    <t xml:space="preserve">  H7 </t>
  </si>
  <si>
    <t xml:space="preserve">  H8 </t>
  </si>
  <si>
    <t xml:space="preserve">  H9 </t>
  </si>
  <si>
    <t xml:space="preserve"> H10 </t>
  </si>
  <si>
    <t xml:space="preserve"> H11 </t>
  </si>
  <si>
    <t xml:space="preserve"> H12 </t>
  </si>
  <si>
    <t xml:space="preserve">FAM </t>
  </si>
  <si>
    <t>TLR2</t>
  </si>
  <si>
    <t xml:space="preserve">CY5 </t>
  </si>
  <si>
    <t>TLR3</t>
  </si>
  <si>
    <t>Study 1</t>
  </si>
  <si>
    <t>Compare antrum with healthy middle ear (skallbaspatienter)</t>
  </si>
  <si>
    <t>Antrum</t>
  </si>
  <si>
    <t>HME</t>
  </si>
  <si>
    <t>SD</t>
  </si>
  <si>
    <t>Study 2</t>
  </si>
  <si>
    <t>Compare healthy antrum with cholesteatoma middle ear</t>
  </si>
  <si>
    <t>CME</t>
  </si>
  <si>
    <t>ratio</t>
  </si>
  <si>
    <t>dCt A+G</t>
  </si>
  <si>
    <t>dCt TLR3</t>
  </si>
  <si>
    <t>Antrum alla</t>
  </si>
  <si>
    <t xml:space="preserve">Assay </t>
  </si>
  <si>
    <t xml:space="preserve"> ACTB </t>
  </si>
  <si>
    <t xml:space="preserve">GAPDH </t>
  </si>
  <si>
    <t xml:space="preserve"> TLR4 </t>
  </si>
  <si>
    <t>TLR1</t>
  </si>
  <si>
    <t>TLR4</t>
  </si>
  <si>
    <t>A+G</t>
  </si>
  <si>
    <t>E^-(CtTLR1)</t>
  </si>
  <si>
    <t>E^-(CtTLR4)</t>
  </si>
  <si>
    <t>E^-(CtACTB)</t>
  </si>
  <si>
    <t>E^-(CtGAPDH)</t>
  </si>
  <si>
    <t>E^-(CtA+G)</t>
  </si>
  <si>
    <t>Normalized expression</t>
  </si>
  <si>
    <t>group</t>
  </si>
  <si>
    <t>Antrum (CI)</t>
  </si>
  <si>
    <t>Comparison of antrum vs middle ear in paired samples</t>
  </si>
  <si>
    <t>dCt TLR1</t>
  </si>
  <si>
    <t>fold expression antrum/tuba</t>
  </si>
  <si>
    <t>dCt TLR4</t>
  </si>
  <si>
    <t>Expression in different tissue groups</t>
  </si>
  <si>
    <t>geomean</t>
  </si>
  <si>
    <t>Geomean</t>
  </si>
  <si>
    <t>tissue group</t>
  </si>
  <si>
    <t>Antrum all (1+2)</t>
  </si>
  <si>
    <t>Antrum CI (1)</t>
  </si>
  <si>
    <t>Antrum S (2)</t>
  </si>
  <si>
    <t>Middle ear S (3)</t>
  </si>
  <si>
    <t>Middle ear C (4+5+6)</t>
  </si>
  <si>
    <t>Middle ear C attikus (4)</t>
  </si>
  <si>
    <t>Middle ear C tensa (5)</t>
  </si>
  <si>
    <t>plate 37</t>
  </si>
  <si>
    <t>plate 35</t>
  </si>
  <si>
    <t>E^-(CtTLR2)</t>
  </si>
  <si>
    <t>E^-(CtTLR3)</t>
  </si>
  <si>
    <t>dCt TLR2</t>
  </si>
  <si>
    <t>Fold changes</t>
  </si>
  <si>
    <t>C / MA (CI)</t>
  </si>
  <si>
    <t>C /TC (S)</t>
  </si>
  <si>
    <t>Fold change</t>
  </si>
  <si>
    <t>C / TC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</si>
</sst>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11" fontId="0" fillId="0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5" borderId="0" xfId="0" applyNumberFormat="1" applyFill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0" borderId="1" xfId="0" applyFill="1" applyBorder="1"/>
    <xf numFmtId="0" fontId="1" fillId="0" borderId="0" xfId="0" applyFont="1"/>
    <xf numFmtId="164" fontId="0" fillId="0" borderId="0" xfId="0" applyNumberFormat="1"/>
    <xf numFmtId="0" fontId="2" fillId="0" borderId="1" xfId="0" applyFont="1" applyBorder="1"/>
    <xf numFmtId="11" fontId="0" fillId="6" borderId="0" xfId="0" applyNumberFormat="1" applyFill="1"/>
    <xf numFmtId="0" fontId="0" fillId="6" borderId="0" xfId="0" applyFill="1"/>
    <xf numFmtId="164" fontId="0" fillId="6" borderId="0" xfId="0" applyNumberFormat="1" applyFill="1"/>
    <xf numFmtId="165" fontId="0" fillId="4" borderId="0" xfId="0" applyNumberFormat="1" applyFill="1"/>
    <xf numFmtId="165" fontId="0" fillId="2" borderId="0" xfId="0" applyNumberFormat="1" applyFill="1"/>
    <xf numFmtId="165" fontId="0" fillId="6" borderId="0" xfId="0" applyNumberFormat="1" applyFill="1"/>
    <xf numFmtId="165" fontId="0" fillId="3" borderId="0" xfId="0" applyNumberFormat="1" applyFill="1"/>
    <xf numFmtId="165" fontId="0" fillId="5" borderId="0" xfId="0" applyNumberFormat="1" applyFill="1"/>
    <xf numFmtId="165" fontId="0" fillId="0" borderId="0" xfId="0" applyNumberFormat="1" applyFill="1"/>
    <xf numFmtId="166" fontId="0" fillId="2" borderId="0" xfId="0" applyNumberFormat="1" applyFill="1"/>
    <xf numFmtId="166" fontId="0" fillId="6" borderId="0" xfId="0" applyNumberFormat="1" applyFill="1"/>
    <xf numFmtId="166" fontId="0" fillId="4" borderId="0" xfId="0" applyNumberFormat="1" applyFill="1"/>
    <xf numFmtId="166" fontId="0" fillId="3" borderId="0" xfId="0" applyNumberFormat="1" applyFill="1"/>
    <xf numFmtId="166" fontId="0" fillId="5" borderId="0" xfId="0" applyNumberFormat="1" applyFill="1"/>
    <xf numFmtId="166" fontId="0" fillId="0" borderId="0" xfId="0" applyNumberFormat="1" applyFill="1"/>
  </cellXfs>
  <cellStyles count="7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4"/>
  <sheetViews>
    <sheetView tabSelected="1" workbookViewId="0">
      <selection activeCell="B30" sqref="B30"/>
    </sheetView>
  </sheetViews>
  <sheetFormatPr baseColWidth="10" defaultColWidth="8.83203125" defaultRowHeight="15" x14ac:dyDescent="0.2"/>
  <cols>
    <col min="7" max="8" width="12" customWidth="1"/>
    <col min="9" max="9" width="11.1640625" customWidth="1"/>
    <col min="10" max="11" width="12.33203125" customWidth="1"/>
    <col min="12" max="12" width="11.33203125" customWidth="1"/>
    <col min="13" max="13" width="10.5" customWidth="1"/>
    <col min="21" max="21" width="13.33203125" customWidth="1"/>
    <col min="28" max="28" width="22.1640625" customWidth="1"/>
    <col min="32" max="32" width="17.33203125" customWidth="1"/>
  </cols>
  <sheetData>
    <row r="1" spans="1:34" x14ac:dyDescent="0.2">
      <c r="A1" s="18" t="s">
        <v>205</v>
      </c>
      <c r="B1" t="s">
        <v>0</v>
      </c>
      <c r="G1" t="s">
        <v>1</v>
      </c>
      <c r="L1" t="s">
        <v>187</v>
      </c>
      <c r="Q1" t="s">
        <v>163</v>
      </c>
      <c r="R1" t="s">
        <v>164</v>
      </c>
      <c r="AB1" t="s">
        <v>168</v>
      </c>
      <c r="AC1" t="s">
        <v>169</v>
      </c>
    </row>
    <row r="2" spans="1:34" x14ac:dyDescent="0.2">
      <c r="A2" t="s">
        <v>2</v>
      </c>
      <c r="B2" t="s">
        <v>179</v>
      </c>
      <c r="C2" t="s">
        <v>180</v>
      </c>
      <c r="D2" t="s">
        <v>3</v>
      </c>
      <c r="E2" t="s">
        <v>4</v>
      </c>
      <c r="F2" t="s">
        <v>181</v>
      </c>
      <c r="G2" t="s">
        <v>182</v>
      </c>
      <c r="H2" t="s">
        <v>183</v>
      </c>
      <c r="I2" t="s">
        <v>184</v>
      </c>
      <c r="J2" t="s">
        <v>185</v>
      </c>
      <c r="K2" t="s">
        <v>186</v>
      </c>
      <c r="L2" t="s">
        <v>179</v>
      </c>
      <c r="M2" t="s">
        <v>180</v>
      </c>
      <c r="N2" t="s">
        <v>188</v>
      </c>
    </row>
    <row r="3" spans="1:34" x14ac:dyDescent="0.2">
      <c r="A3" s="1">
        <v>2094</v>
      </c>
      <c r="B3">
        <v>26.34</v>
      </c>
      <c r="C3">
        <v>26.17</v>
      </c>
      <c r="D3">
        <v>15.98</v>
      </c>
      <c r="E3">
        <v>16.79</v>
      </c>
      <c r="F3">
        <f>(D3+E3)/2</f>
        <v>16.384999999999998</v>
      </c>
      <c r="G3" s="2">
        <f>2.16^-B3</f>
        <v>1.5505586377835969E-9</v>
      </c>
      <c r="H3" s="2">
        <f>1.81^-C3</f>
        <v>1.8053096170022981E-7</v>
      </c>
      <c r="I3" s="2">
        <f>1.97^-D3</f>
        <v>1.9698343478466606E-5</v>
      </c>
      <c r="J3" s="2">
        <f>2.01^-E3</f>
        <v>8.1159281934304526E-6</v>
      </c>
      <c r="K3" s="2">
        <f>1.99^-F3</f>
        <v>1.268505466253668E-5</v>
      </c>
      <c r="L3" s="27">
        <f>G3/K3</f>
        <v>1.2223507734364982E-4</v>
      </c>
      <c r="M3" s="11">
        <f>H3/K3</f>
        <v>1.4231784292849735E-2</v>
      </c>
      <c r="N3">
        <v>1</v>
      </c>
      <c r="Q3" s="16" t="s">
        <v>179</v>
      </c>
      <c r="R3" s="16" t="s">
        <v>195</v>
      </c>
      <c r="S3" s="16" t="s">
        <v>167</v>
      </c>
      <c r="U3" s="16" t="s">
        <v>180</v>
      </c>
      <c r="V3" s="16" t="s">
        <v>195</v>
      </c>
      <c r="W3" s="16" t="s">
        <v>167</v>
      </c>
      <c r="AB3" s="16" t="s">
        <v>179</v>
      </c>
      <c r="AC3" s="16" t="s">
        <v>195</v>
      </c>
      <c r="AD3" s="16" t="s">
        <v>167</v>
      </c>
      <c r="AF3" s="16" t="s">
        <v>180</v>
      </c>
      <c r="AG3" s="16" t="s">
        <v>195</v>
      </c>
      <c r="AH3" s="16" t="s">
        <v>167</v>
      </c>
    </row>
    <row r="4" spans="1:34" x14ac:dyDescent="0.2">
      <c r="A4" s="1">
        <v>2903</v>
      </c>
      <c r="B4">
        <v>30.47</v>
      </c>
      <c r="C4">
        <v>23.57</v>
      </c>
      <c r="D4">
        <v>18.72</v>
      </c>
      <c r="E4">
        <v>17.649999999999999</v>
      </c>
      <c r="F4">
        <f t="shared" ref="F4:F67" si="0">(D4+E4)/2</f>
        <v>18.184999999999999</v>
      </c>
      <c r="G4" s="2">
        <f t="shared" ref="G4:G67" si="1">2.16^-B4</f>
        <v>6.4445738156770077E-11</v>
      </c>
      <c r="H4" s="2">
        <f t="shared" ref="H4:H67" si="2">1.81^-C4</f>
        <v>8.4433732907991004E-7</v>
      </c>
      <c r="I4" s="2">
        <f t="shared" ref="I4:I67" si="3">1.97^-D4</f>
        <v>3.0732100606740414E-6</v>
      </c>
      <c r="J4" s="2">
        <f t="shared" ref="J4:J67" si="4">2.01^-E4</f>
        <v>4.4523529685430519E-6</v>
      </c>
      <c r="K4" s="2">
        <f t="shared" ref="K4:K67" si="5">1.99^-F4</f>
        <v>3.6758417444361579E-6</v>
      </c>
      <c r="L4" s="27">
        <f t="shared" ref="L4:L66" si="6">G4/K4</f>
        <v>1.7532239589562498E-5</v>
      </c>
      <c r="M4" s="11">
        <f t="shared" ref="M4:M67" si="7">H4/K4</f>
        <v>0.22969904250037948</v>
      </c>
      <c r="N4">
        <v>1</v>
      </c>
      <c r="Q4" s="16" t="s">
        <v>165</v>
      </c>
      <c r="R4" s="17">
        <f>GEOMEAN(L22:L39)</f>
        <v>1.1672711530982373E-3</v>
      </c>
      <c r="S4" s="17">
        <f>_xlfn.STDEV.P(L22:L39)</f>
        <v>4.729719582606178E-3</v>
      </c>
      <c r="U4" s="16" t="s">
        <v>165</v>
      </c>
      <c r="V4" s="17">
        <f>GEOMEAN(M22:M39)</f>
        <v>1.6416602583673091E-2</v>
      </c>
      <c r="W4" s="17">
        <f>_xlfn.STDEV.P(M22:M39)</f>
        <v>5.0195430038098988E-2</v>
      </c>
      <c r="AB4" s="16" t="s">
        <v>189</v>
      </c>
      <c r="AC4" s="17">
        <f>GEOMEAN(L3:L21)</f>
        <v>3.9243359390598329E-4</v>
      </c>
      <c r="AD4" s="17">
        <f>_xlfn.STDEV.P(L3:L21)</f>
        <v>2.0022670436997628E-3</v>
      </c>
      <c r="AF4" s="16" t="s">
        <v>189</v>
      </c>
      <c r="AG4" s="17">
        <f>GEOMEAN(M3:M21)</f>
        <v>1.031423674929375E-2</v>
      </c>
      <c r="AH4" s="17">
        <f>_xlfn.STDEV.P(M3:M21)</f>
        <v>9.7826183737775518E-2</v>
      </c>
    </row>
    <row r="5" spans="1:34" x14ac:dyDescent="0.2">
      <c r="A5" s="1">
        <v>2838</v>
      </c>
      <c r="B5">
        <v>21.75</v>
      </c>
      <c r="C5">
        <v>21.84</v>
      </c>
      <c r="D5">
        <v>15.2</v>
      </c>
      <c r="E5">
        <v>15.24</v>
      </c>
      <c r="F5">
        <f t="shared" si="0"/>
        <v>15.219999999999999</v>
      </c>
      <c r="G5" s="2">
        <f t="shared" si="1"/>
        <v>5.3165623626649013E-8</v>
      </c>
      <c r="H5" s="2">
        <f t="shared" si="2"/>
        <v>2.3566762485585988E-6</v>
      </c>
      <c r="I5" s="2">
        <f t="shared" si="3"/>
        <v>3.3428228515479887E-5</v>
      </c>
      <c r="J5" s="2">
        <f t="shared" si="4"/>
        <v>2.3949259231862028E-5</v>
      </c>
      <c r="K5" s="2">
        <f t="shared" si="5"/>
        <v>2.827848749505187E-5</v>
      </c>
      <c r="L5" s="27">
        <f t="shared" si="6"/>
        <v>1.8800730992402568E-3</v>
      </c>
      <c r="M5" s="11">
        <f t="shared" si="7"/>
        <v>8.3338129345530476E-2</v>
      </c>
      <c r="N5">
        <v>1</v>
      </c>
      <c r="Q5" s="16" t="s">
        <v>166</v>
      </c>
      <c r="R5" s="17">
        <f>GEOMEAN(L40:L64)</f>
        <v>8.8404414803419217E-4</v>
      </c>
      <c r="S5" s="17">
        <f>_xlfn.STDEV.P(L40:L64)</f>
        <v>3.5370250199445083E-3</v>
      </c>
      <c r="U5" s="16" t="s">
        <v>166</v>
      </c>
      <c r="V5" s="17">
        <f>GEOMEAN(M40:M64)</f>
        <v>5.4109449547991599E-3</v>
      </c>
      <c r="W5" s="17">
        <f>_xlfn.STDEV.P(M40:M64)</f>
        <v>2.6712223377600194E-2</v>
      </c>
      <c r="AB5" s="16" t="s">
        <v>170</v>
      </c>
      <c r="AC5" s="17">
        <f>GEOMEAN(L65:L83)</f>
        <v>2.7457101796704559E-4</v>
      </c>
      <c r="AD5" s="17">
        <f>_xlfn.STDEV.P(L65:L83)</f>
        <v>1.0777116731646968E-3</v>
      </c>
      <c r="AF5" s="16" t="s">
        <v>170</v>
      </c>
      <c r="AG5" s="17">
        <f>GEOMEAN(M65:M83)</f>
        <v>4.083579883674234E-3</v>
      </c>
      <c r="AH5" s="17">
        <f>_xlfn.STDEV.P(M65:M83)</f>
        <v>9.1725116722132169E-3</v>
      </c>
    </row>
    <row r="6" spans="1:34" x14ac:dyDescent="0.2">
      <c r="A6" s="1">
        <v>4115</v>
      </c>
      <c r="B6">
        <v>20.46</v>
      </c>
      <c r="C6">
        <v>21.91</v>
      </c>
      <c r="D6">
        <v>11.48</v>
      </c>
      <c r="E6">
        <v>13.39</v>
      </c>
      <c r="F6">
        <f t="shared" si="0"/>
        <v>12.435</v>
      </c>
      <c r="G6" s="2">
        <f t="shared" si="1"/>
        <v>1.4357414921933658E-7</v>
      </c>
      <c r="H6" s="2">
        <f t="shared" si="2"/>
        <v>2.260801458173488E-6</v>
      </c>
      <c r="I6" s="2">
        <f t="shared" si="3"/>
        <v>4.1641630256843685E-4</v>
      </c>
      <c r="J6" s="2">
        <f t="shared" si="4"/>
        <v>8.7137438883632917E-5</v>
      </c>
      <c r="K6" s="2">
        <f t="shared" si="5"/>
        <v>1.9220381112179243E-4</v>
      </c>
      <c r="L6" s="27">
        <f t="shared" si="6"/>
        <v>7.4698908612357831E-4</v>
      </c>
      <c r="M6" s="11">
        <f t="shared" si="7"/>
        <v>1.1762521486844514E-2</v>
      </c>
      <c r="N6">
        <v>1</v>
      </c>
      <c r="Q6" s="19" t="s">
        <v>174</v>
      </c>
      <c r="R6" s="17">
        <f>GEOMEAN(L3:L39)</f>
        <v>6.6572697312810702E-4</v>
      </c>
      <c r="S6" s="17">
        <f>_xlfn.STDEV.P(L3:L39)</f>
        <v>3.7631692427356938E-3</v>
      </c>
      <c r="U6" s="19" t="s">
        <v>174</v>
      </c>
      <c r="V6" s="17">
        <f>GEOMEAN(M3:M39)</f>
        <v>1.2921172211534061E-2</v>
      </c>
      <c r="W6" s="17">
        <f>_xlfn.STDEV.P(M3:M39)</f>
        <v>7.8875916162120155E-2</v>
      </c>
    </row>
    <row r="7" spans="1:34" x14ac:dyDescent="0.2">
      <c r="A7" s="1">
        <v>4195</v>
      </c>
      <c r="B7">
        <v>23.85</v>
      </c>
      <c r="C7">
        <v>28.93</v>
      </c>
      <c r="D7">
        <v>18.03</v>
      </c>
      <c r="E7">
        <v>17.010000000000002</v>
      </c>
      <c r="F7">
        <f t="shared" si="0"/>
        <v>17.520000000000003</v>
      </c>
      <c r="G7" s="2">
        <f t="shared" si="1"/>
        <v>1.055062130328885E-8</v>
      </c>
      <c r="H7" s="2">
        <f t="shared" si="2"/>
        <v>3.5104179696738447E-8</v>
      </c>
      <c r="I7" s="2">
        <f t="shared" si="3"/>
        <v>4.9065241671195566E-6</v>
      </c>
      <c r="J7" s="2">
        <f t="shared" si="4"/>
        <v>6.9604138621901504E-6</v>
      </c>
      <c r="K7" s="2">
        <f t="shared" si="5"/>
        <v>5.8089026901440394E-6</v>
      </c>
      <c r="L7" s="27">
        <f t="shared" si="6"/>
        <v>1.8162847384567279E-3</v>
      </c>
      <c r="M7" s="11">
        <f t="shared" si="7"/>
        <v>6.0431688339864396E-3</v>
      </c>
      <c r="N7">
        <v>1</v>
      </c>
    </row>
    <row r="8" spans="1:34" x14ac:dyDescent="0.2">
      <c r="A8" s="1">
        <v>4221</v>
      </c>
      <c r="B8">
        <v>23.02</v>
      </c>
      <c r="C8">
        <v>22.63</v>
      </c>
      <c r="D8">
        <v>18</v>
      </c>
      <c r="E8">
        <v>18.2</v>
      </c>
      <c r="F8">
        <f t="shared" si="0"/>
        <v>18.100000000000001</v>
      </c>
      <c r="G8" s="2">
        <f t="shared" si="1"/>
        <v>1.9992847278316789E-8</v>
      </c>
      <c r="H8" s="2">
        <f t="shared" si="2"/>
        <v>1.4748024510478046E-6</v>
      </c>
      <c r="I8" s="2">
        <f t="shared" si="3"/>
        <v>5.0073497767941252E-6</v>
      </c>
      <c r="J8" s="2">
        <f t="shared" si="4"/>
        <v>3.0327160867765398E-6</v>
      </c>
      <c r="K8" s="2">
        <f t="shared" si="5"/>
        <v>3.8972594337912699E-6</v>
      </c>
      <c r="L8" s="27">
        <f t="shared" si="6"/>
        <v>5.1299759787527578E-3</v>
      </c>
      <c r="M8" s="11">
        <f t="shared" si="7"/>
        <v>0.37842039415197737</v>
      </c>
      <c r="N8">
        <v>1</v>
      </c>
    </row>
    <row r="9" spans="1:34" x14ac:dyDescent="0.2">
      <c r="A9" s="1">
        <v>4223</v>
      </c>
      <c r="B9">
        <v>31.71</v>
      </c>
      <c r="C9">
        <v>33.56</v>
      </c>
      <c r="D9">
        <v>18.649999999999999</v>
      </c>
      <c r="E9">
        <v>16.22</v>
      </c>
      <c r="F9">
        <f t="shared" si="0"/>
        <v>17.434999999999999</v>
      </c>
      <c r="G9" s="2">
        <f t="shared" si="1"/>
        <v>2.4801134694780316E-11</v>
      </c>
      <c r="H9" s="2">
        <f t="shared" si="2"/>
        <v>2.2506451521969152E-9</v>
      </c>
      <c r="I9" s="2">
        <f t="shared" si="3"/>
        <v>3.2225887161546962E-6</v>
      </c>
      <c r="J9" s="2">
        <f t="shared" si="4"/>
        <v>1.2082587492548429E-5</v>
      </c>
      <c r="K9" s="2">
        <f t="shared" si="5"/>
        <v>6.1588072564348263E-6</v>
      </c>
      <c r="L9" s="27">
        <f t="shared" si="6"/>
        <v>4.0269379544014256E-6</v>
      </c>
      <c r="M9" s="11">
        <f t="shared" si="7"/>
        <v>3.6543523096057326E-4</v>
      </c>
      <c r="N9">
        <v>1</v>
      </c>
      <c r="AB9" s="18" t="s">
        <v>194</v>
      </c>
    </row>
    <row r="10" spans="1:34" x14ac:dyDescent="0.2">
      <c r="A10" s="1">
        <v>4225</v>
      </c>
      <c r="B10">
        <v>21.15</v>
      </c>
      <c r="C10">
        <v>28.32</v>
      </c>
      <c r="D10">
        <v>14.44</v>
      </c>
      <c r="E10">
        <v>14.51</v>
      </c>
      <c r="F10">
        <f t="shared" si="0"/>
        <v>14.475</v>
      </c>
      <c r="G10" s="2">
        <f t="shared" si="1"/>
        <v>8.4392366067545765E-8</v>
      </c>
      <c r="H10" s="2">
        <f t="shared" si="2"/>
        <v>5.0413025224434013E-8</v>
      </c>
      <c r="I10" s="2">
        <f t="shared" si="3"/>
        <v>5.5963864219452775E-5</v>
      </c>
      <c r="J10" s="2">
        <f t="shared" si="4"/>
        <v>3.9868069514267503E-5</v>
      </c>
      <c r="K10" s="2">
        <f t="shared" si="5"/>
        <v>4.7217361920508739E-5</v>
      </c>
      <c r="L10" s="27">
        <f t="shared" si="6"/>
        <v>1.7873164157205946E-3</v>
      </c>
      <c r="M10" s="11">
        <f t="shared" si="7"/>
        <v>1.067679835847357E-3</v>
      </c>
      <c r="N10">
        <v>1</v>
      </c>
      <c r="Q10" s="18"/>
      <c r="X10" s="18"/>
      <c r="AB10" s="18" t="s">
        <v>179</v>
      </c>
      <c r="AF10" s="18" t="s">
        <v>180</v>
      </c>
    </row>
    <row r="11" spans="1:34" x14ac:dyDescent="0.2">
      <c r="A11" s="1">
        <v>4290</v>
      </c>
      <c r="B11">
        <v>25.58</v>
      </c>
      <c r="C11">
        <v>23.65</v>
      </c>
      <c r="D11">
        <v>16.66</v>
      </c>
      <c r="E11">
        <v>14.33</v>
      </c>
      <c r="F11">
        <f t="shared" si="0"/>
        <v>15.495000000000001</v>
      </c>
      <c r="G11" s="2">
        <f t="shared" si="1"/>
        <v>2.7840244533398557E-9</v>
      </c>
      <c r="H11" s="2">
        <f t="shared" si="2"/>
        <v>8.0519617721124476E-7</v>
      </c>
      <c r="I11" s="2">
        <f t="shared" si="3"/>
        <v>1.2422032814170908E-5</v>
      </c>
      <c r="J11" s="2">
        <f t="shared" si="4"/>
        <v>4.5206459715517661E-5</v>
      </c>
      <c r="K11" s="2">
        <f t="shared" si="5"/>
        <v>2.3403002608719775E-5</v>
      </c>
      <c r="L11" s="27">
        <f t="shared" si="6"/>
        <v>1.1896013942683363E-4</v>
      </c>
      <c r="M11" s="11">
        <f t="shared" si="7"/>
        <v>3.4405678223153935E-2</v>
      </c>
      <c r="N11">
        <v>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B11" s="22" t="s">
        <v>197</v>
      </c>
      <c r="AC11" s="22" t="s">
        <v>195</v>
      </c>
      <c r="AD11" s="22" t="s">
        <v>167</v>
      </c>
      <c r="AF11" s="22" t="s">
        <v>197</v>
      </c>
      <c r="AG11" s="22" t="s">
        <v>195</v>
      </c>
      <c r="AH11" s="22" t="s">
        <v>167</v>
      </c>
    </row>
    <row r="12" spans="1:34" x14ac:dyDescent="0.2">
      <c r="A12" s="1">
        <v>4382</v>
      </c>
      <c r="B12" s="20">
        <v>36.229999999999997</v>
      </c>
      <c r="C12" t="s">
        <v>5</v>
      </c>
      <c r="D12" t="s">
        <v>5</v>
      </c>
      <c r="E12" t="s">
        <v>5</v>
      </c>
      <c r="F12" t="e">
        <f t="shared" si="0"/>
        <v>#VALUE!</v>
      </c>
      <c r="G12" s="2">
        <f t="shared" si="1"/>
        <v>7.6337968050971247E-13</v>
      </c>
      <c r="H12" s="2" t="e">
        <f t="shared" si="2"/>
        <v>#VALUE!</v>
      </c>
      <c r="I12" s="2" t="e">
        <f t="shared" si="3"/>
        <v>#VALUE!</v>
      </c>
      <c r="J12" s="2" t="e">
        <f t="shared" si="4"/>
        <v>#VALUE!</v>
      </c>
      <c r="K12" s="2" t="e">
        <f t="shared" si="5"/>
        <v>#VALUE!</v>
      </c>
      <c r="L12" s="27"/>
      <c r="M12" s="11"/>
      <c r="N12">
        <v>1</v>
      </c>
      <c r="Q12" s="9"/>
      <c r="AB12" s="16" t="s">
        <v>198</v>
      </c>
      <c r="AC12" s="17">
        <f>GEOMEAN(L3:L39)</f>
        <v>6.6572697312810702E-4</v>
      </c>
      <c r="AD12" s="17">
        <f>_xlfn.STDEV.P(L3:L39)</f>
        <v>3.7631692427356938E-3</v>
      </c>
      <c r="AF12" s="16" t="s">
        <v>198</v>
      </c>
      <c r="AG12" s="17">
        <f>GEOMEAN(M3:M39)</f>
        <v>1.2921172211534061E-2</v>
      </c>
      <c r="AH12" s="17">
        <f>_xlfn.STDEV.P(M3:M39)</f>
        <v>7.8875916162120155E-2</v>
      </c>
    </row>
    <row r="13" spans="1:34" x14ac:dyDescent="0.2">
      <c r="A13" s="1">
        <v>4485</v>
      </c>
      <c r="B13">
        <v>28.82</v>
      </c>
      <c r="C13">
        <v>38.92</v>
      </c>
      <c r="D13">
        <v>17.399999999999999</v>
      </c>
      <c r="E13">
        <v>18.77</v>
      </c>
      <c r="F13">
        <f t="shared" si="0"/>
        <v>18.085000000000001</v>
      </c>
      <c r="G13" s="2">
        <f t="shared" si="1"/>
        <v>2.2963754317475853E-10</v>
      </c>
      <c r="H13" s="2">
        <f t="shared" si="2"/>
        <v>9.3572851910277617E-11</v>
      </c>
      <c r="I13" s="2">
        <f t="shared" si="3"/>
        <v>7.5212091338778007E-6</v>
      </c>
      <c r="J13" s="2">
        <f t="shared" si="4"/>
        <v>2.0370889932739412E-6</v>
      </c>
      <c r="K13" s="2">
        <f t="shared" si="5"/>
        <v>3.9376953531382104E-6</v>
      </c>
      <c r="L13" s="27">
        <f t="shared" si="6"/>
        <v>5.8317752538104596E-5</v>
      </c>
      <c r="M13" s="11">
        <f t="shared" si="7"/>
        <v>2.376335483538695E-5</v>
      </c>
      <c r="N13">
        <v>1</v>
      </c>
      <c r="Q13" s="9"/>
      <c r="AB13" s="16" t="s">
        <v>199</v>
      </c>
      <c r="AC13" s="17">
        <f>GEOMEAN(L3:L21)</f>
        <v>3.9243359390598329E-4</v>
      </c>
      <c r="AD13" s="17">
        <f>_xlfn.STDEV.P(L3:L21)</f>
        <v>2.0022670436997628E-3</v>
      </c>
      <c r="AF13" s="16" t="s">
        <v>199</v>
      </c>
      <c r="AG13" s="17">
        <f>GEOMEAN(M3:M21)</f>
        <v>1.031423674929375E-2</v>
      </c>
      <c r="AH13" s="17">
        <f>_xlfn.STDEV.P(M3:M21)</f>
        <v>9.7826183737775518E-2</v>
      </c>
    </row>
    <row r="14" spans="1:34" x14ac:dyDescent="0.2">
      <c r="A14" s="1">
        <v>4554</v>
      </c>
      <c r="B14" s="20">
        <v>38.03</v>
      </c>
      <c r="C14" t="s">
        <v>5</v>
      </c>
      <c r="D14">
        <v>22.58</v>
      </c>
      <c r="E14" t="s">
        <v>5</v>
      </c>
      <c r="F14" t="e">
        <f t="shared" si="0"/>
        <v>#VALUE!</v>
      </c>
      <c r="G14" s="2">
        <f t="shared" si="1"/>
        <v>1.9086392198806083E-13</v>
      </c>
      <c r="H14" s="2" t="e">
        <f t="shared" si="2"/>
        <v>#VALUE!</v>
      </c>
      <c r="I14" s="2">
        <f t="shared" si="3"/>
        <v>2.243637102750494E-7</v>
      </c>
      <c r="J14" s="2" t="e">
        <f t="shared" si="4"/>
        <v>#VALUE!</v>
      </c>
      <c r="K14" s="2" t="e">
        <f t="shared" si="5"/>
        <v>#VALUE!</v>
      </c>
      <c r="L14" s="27"/>
      <c r="M14" s="11"/>
      <c r="N14">
        <v>1</v>
      </c>
      <c r="Q14" s="9"/>
      <c r="AB14" s="16" t="s">
        <v>200</v>
      </c>
      <c r="AC14" s="17">
        <f>GEOMEAN(L22:L39)</f>
        <v>1.1672711530982373E-3</v>
      </c>
      <c r="AD14" s="17">
        <f>_xlfn.STDEV.P(L22:L39)</f>
        <v>4.729719582606178E-3</v>
      </c>
      <c r="AF14" s="16" t="s">
        <v>200</v>
      </c>
      <c r="AG14" s="17">
        <f>GEOMEAN(M22:M39)</f>
        <v>1.6416602583673091E-2</v>
      </c>
      <c r="AH14" s="17">
        <f>_xlfn.STDEV.P(M22:M39)</f>
        <v>5.0195430038098988E-2</v>
      </c>
    </row>
    <row r="15" spans="1:34" x14ac:dyDescent="0.2">
      <c r="A15" s="1">
        <v>4765</v>
      </c>
      <c r="B15">
        <v>28.26</v>
      </c>
      <c r="C15">
        <v>25.85</v>
      </c>
      <c r="D15">
        <v>16.32</v>
      </c>
      <c r="E15">
        <v>15.94</v>
      </c>
      <c r="F15">
        <f t="shared" si="0"/>
        <v>16.13</v>
      </c>
      <c r="G15" s="2">
        <f t="shared" si="1"/>
        <v>3.5345732998591661E-10</v>
      </c>
      <c r="H15" s="2">
        <f t="shared" si="2"/>
        <v>2.182774339588287E-7</v>
      </c>
      <c r="I15" s="2">
        <f t="shared" si="3"/>
        <v>1.5642681006602483E-5</v>
      </c>
      <c r="J15" s="2">
        <f t="shared" si="4"/>
        <v>1.4691117921670467E-5</v>
      </c>
      <c r="K15" s="2">
        <f t="shared" si="5"/>
        <v>1.5118192729667188E-5</v>
      </c>
      <c r="L15" s="27">
        <f t="shared" si="6"/>
        <v>2.3379602066608765E-5</v>
      </c>
      <c r="M15" s="11">
        <f t="shared" si="7"/>
        <v>1.4438063984360507E-2</v>
      </c>
      <c r="N15">
        <v>1</v>
      </c>
      <c r="Q15" s="9"/>
      <c r="AB15" s="16" t="s">
        <v>201</v>
      </c>
      <c r="AC15" s="17">
        <f>GEOMEAN(L40:L64)</f>
        <v>8.8404414803419217E-4</v>
      </c>
      <c r="AD15" s="17">
        <f>_xlfn.STDEV.P(L40:L64)</f>
        <v>3.5370250199445083E-3</v>
      </c>
      <c r="AF15" s="16" t="s">
        <v>201</v>
      </c>
      <c r="AG15" s="17">
        <f>GEOMEAN(M40:M64)</f>
        <v>5.4109449547991599E-3</v>
      </c>
      <c r="AH15" s="17">
        <f>_xlfn.STDEV.P(M40:M64)</f>
        <v>2.6712223377600194E-2</v>
      </c>
    </row>
    <row r="16" spans="1:34" x14ac:dyDescent="0.2">
      <c r="A16" s="1">
        <v>4803</v>
      </c>
      <c r="B16">
        <v>21.22</v>
      </c>
      <c r="C16">
        <v>23.17</v>
      </c>
      <c r="D16">
        <v>13.09</v>
      </c>
      <c r="E16">
        <v>14.24</v>
      </c>
      <c r="F16">
        <f t="shared" si="0"/>
        <v>13.664999999999999</v>
      </c>
      <c r="G16" s="2">
        <f t="shared" si="1"/>
        <v>7.9963427392818875E-8</v>
      </c>
      <c r="H16" s="2">
        <f t="shared" si="2"/>
        <v>1.0705018453632829E-6</v>
      </c>
      <c r="I16" s="2">
        <f t="shared" si="3"/>
        <v>1.3977744558844979E-4</v>
      </c>
      <c r="J16" s="2">
        <f t="shared" si="4"/>
        <v>4.8138011056042745E-5</v>
      </c>
      <c r="K16" s="2">
        <f t="shared" si="5"/>
        <v>8.2446592463508974E-5</v>
      </c>
      <c r="L16" s="27">
        <f t="shared" si="6"/>
        <v>9.6988153183178371E-4</v>
      </c>
      <c r="M16" s="11">
        <f t="shared" si="7"/>
        <v>1.2984185439041512E-2</v>
      </c>
      <c r="N16">
        <v>1</v>
      </c>
      <c r="Q16" s="9"/>
      <c r="AB16" s="16" t="s">
        <v>202</v>
      </c>
      <c r="AC16" s="17">
        <f>GEOMEAN(L65:L94)</f>
        <v>5.1813982543175911E-4</v>
      </c>
      <c r="AD16" s="17">
        <f>_xlfn.STDEV.P(L65:L94)</f>
        <v>2.4896186902941381E-3</v>
      </c>
      <c r="AF16" s="16" t="s">
        <v>202</v>
      </c>
      <c r="AG16" s="17">
        <f>GEOMEAN(M65:M94)</f>
        <v>4.0834948269186091E-3</v>
      </c>
      <c r="AH16" s="17">
        <f>_xlfn.STDEV.P(M65:M94)</f>
        <v>8.4034772046919538E-3</v>
      </c>
    </row>
    <row r="17" spans="1:34" x14ac:dyDescent="0.2">
      <c r="A17" s="1">
        <v>4814</v>
      </c>
      <c r="B17">
        <v>19.55</v>
      </c>
      <c r="C17">
        <v>21.17</v>
      </c>
      <c r="D17">
        <v>11.8</v>
      </c>
      <c r="E17">
        <v>17.2</v>
      </c>
      <c r="F17">
        <f t="shared" si="0"/>
        <v>14.5</v>
      </c>
      <c r="G17" s="2">
        <f t="shared" si="1"/>
        <v>2.8935378320894624E-7</v>
      </c>
      <c r="H17" s="2">
        <f t="shared" si="2"/>
        <v>3.5070710955946507E-6</v>
      </c>
      <c r="I17" s="2">
        <f t="shared" si="3"/>
        <v>3.3519577144768573E-4</v>
      </c>
      <c r="J17" s="2">
        <f t="shared" si="4"/>
        <v>6.0957593344208409E-6</v>
      </c>
      <c r="K17" s="2">
        <f t="shared" si="5"/>
        <v>4.6412011593772866E-5</v>
      </c>
      <c r="L17" s="27">
        <f t="shared" si="6"/>
        <v>6.2344589961226557E-3</v>
      </c>
      <c r="M17" s="11">
        <f t="shared" si="7"/>
        <v>7.5563867524009606E-2</v>
      </c>
      <c r="N17">
        <v>1</v>
      </c>
      <c r="Q17" s="9"/>
      <c r="AB17" s="16" t="s">
        <v>203</v>
      </c>
      <c r="AC17" s="17">
        <f>GEOMEAN(L65:L83)</f>
        <v>2.7457101796704559E-4</v>
      </c>
      <c r="AD17" s="17">
        <f>_xlfn.STDEV.P(L65:L83)</f>
        <v>1.0777116731646968E-3</v>
      </c>
      <c r="AF17" s="16" t="s">
        <v>203</v>
      </c>
      <c r="AG17" s="17">
        <f>GEOMEAN(M65:M83)</f>
        <v>4.083579883674234E-3</v>
      </c>
      <c r="AH17" s="17">
        <f>_xlfn.STDEV.P(M65:M83)</f>
        <v>9.1725116722132169E-3</v>
      </c>
    </row>
    <row r="18" spans="1:34" x14ac:dyDescent="0.2">
      <c r="A18" s="1" t="s">
        <v>6</v>
      </c>
      <c r="B18">
        <v>23.2</v>
      </c>
      <c r="C18">
        <v>27.31</v>
      </c>
      <c r="D18">
        <v>14.74</v>
      </c>
      <c r="E18">
        <v>14.95</v>
      </c>
      <c r="F18">
        <f t="shared" si="0"/>
        <v>14.844999999999999</v>
      </c>
      <c r="G18" s="2">
        <f t="shared" si="1"/>
        <v>1.740495774652626E-8</v>
      </c>
      <c r="H18" s="2">
        <f t="shared" si="2"/>
        <v>9.1790581324477695E-8</v>
      </c>
      <c r="I18" s="2">
        <f t="shared" si="3"/>
        <v>4.5663355983978013E-5</v>
      </c>
      <c r="J18" s="2">
        <f t="shared" si="4"/>
        <v>2.9323711735990691E-5</v>
      </c>
      <c r="K18" s="2">
        <f t="shared" si="5"/>
        <v>3.6603792158292821E-5</v>
      </c>
      <c r="L18" s="27">
        <f t="shared" si="6"/>
        <v>4.7549602705803409E-4</v>
      </c>
      <c r="M18" s="11">
        <f t="shared" si="7"/>
        <v>2.507679557558682E-3</v>
      </c>
      <c r="N18">
        <v>1</v>
      </c>
      <c r="Q18" s="9"/>
      <c r="AB18" s="16" t="s">
        <v>204</v>
      </c>
      <c r="AC18" s="17">
        <f>GEOMEAN(L84:L90)</f>
        <v>1.4537550086634017E-3</v>
      </c>
      <c r="AD18" s="17">
        <f>_xlfn.STDEV.P(L84:L90)</f>
        <v>4.0741320479907748E-3</v>
      </c>
      <c r="AF18" s="16" t="s">
        <v>204</v>
      </c>
      <c r="AG18" s="17">
        <f>GEOMEAN(M84:M90)</f>
        <v>2.8561097699669538E-3</v>
      </c>
      <c r="AH18" s="17">
        <f>_xlfn.STDEV.P(M84:M90)</f>
        <v>6.7821170097729843E-3</v>
      </c>
    </row>
    <row r="19" spans="1:34" x14ac:dyDescent="0.2">
      <c r="A19" s="1" t="s">
        <v>7</v>
      </c>
      <c r="B19">
        <v>20.88</v>
      </c>
      <c r="C19">
        <v>24.18</v>
      </c>
      <c r="D19">
        <v>15.64</v>
      </c>
      <c r="E19">
        <v>15.96</v>
      </c>
      <c r="F19">
        <f t="shared" si="0"/>
        <v>15.8</v>
      </c>
      <c r="G19" s="2">
        <f t="shared" si="1"/>
        <v>1.0389763836188737E-7</v>
      </c>
      <c r="H19" s="2">
        <f t="shared" si="2"/>
        <v>5.8793871609037361E-7</v>
      </c>
      <c r="I19" s="2">
        <f t="shared" si="3"/>
        <v>2.4805513558185443E-5</v>
      </c>
      <c r="J19" s="2">
        <f t="shared" si="4"/>
        <v>1.4487415756091537E-5</v>
      </c>
      <c r="K19" s="2">
        <f t="shared" si="5"/>
        <v>1.8972361570186017E-5</v>
      </c>
      <c r="L19" s="27">
        <f t="shared" si="6"/>
        <v>5.4762628246109637E-3</v>
      </c>
      <c r="M19" s="11">
        <f t="shared" si="7"/>
        <v>3.098922155343517E-2</v>
      </c>
      <c r="N19">
        <v>1</v>
      </c>
      <c r="Q19" t="s">
        <v>190</v>
      </c>
    </row>
    <row r="20" spans="1:34" x14ac:dyDescent="0.2">
      <c r="A20" s="1" t="s">
        <v>8</v>
      </c>
      <c r="B20">
        <v>21.5</v>
      </c>
      <c r="C20">
        <v>22.65</v>
      </c>
      <c r="D20">
        <v>12.34</v>
      </c>
      <c r="E20">
        <v>13.42</v>
      </c>
      <c r="F20">
        <f t="shared" si="0"/>
        <v>12.879999999999999</v>
      </c>
      <c r="G20" s="2">
        <f t="shared" si="1"/>
        <v>6.4453180112067746E-8</v>
      </c>
      <c r="H20" s="2">
        <f t="shared" si="2"/>
        <v>1.457405080752354E-6</v>
      </c>
      <c r="I20" s="2">
        <f t="shared" si="3"/>
        <v>2.3242710301151211E-4</v>
      </c>
      <c r="J20" s="2">
        <f t="shared" si="4"/>
        <v>8.5331407549002155E-5</v>
      </c>
      <c r="K20" s="2">
        <f t="shared" si="5"/>
        <v>1.4150519229005567E-4</v>
      </c>
      <c r="L20" s="27">
        <f t="shared" si="6"/>
        <v>4.5548279232010357E-4</v>
      </c>
      <c r="M20" s="11">
        <f t="shared" si="7"/>
        <v>1.0299304620320802E-2</v>
      </c>
      <c r="N20">
        <v>1</v>
      </c>
      <c r="Q20" s="18" t="s">
        <v>179</v>
      </c>
      <c r="T20" s="18" t="s">
        <v>192</v>
      </c>
    </row>
    <row r="21" spans="1:34" x14ac:dyDescent="0.2">
      <c r="A21" s="1" t="s">
        <v>9</v>
      </c>
      <c r="B21">
        <v>21.44</v>
      </c>
      <c r="C21">
        <v>23.63</v>
      </c>
      <c r="D21">
        <v>12.42</v>
      </c>
      <c r="E21">
        <v>13.64</v>
      </c>
      <c r="F21">
        <f t="shared" si="0"/>
        <v>13.030000000000001</v>
      </c>
      <c r="G21" s="2">
        <f t="shared" si="1"/>
        <v>6.750121270942075E-8</v>
      </c>
      <c r="H21" s="2">
        <f t="shared" si="2"/>
        <v>8.1480798400431126E-7</v>
      </c>
      <c r="I21" s="2">
        <f t="shared" si="3"/>
        <v>2.2015546524949129E-4</v>
      </c>
      <c r="J21" s="2">
        <f t="shared" si="4"/>
        <v>7.3182253197489605E-5</v>
      </c>
      <c r="K21" s="2">
        <f t="shared" si="5"/>
        <v>1.2762754470758972E-4</v>
      </c>
      <c r="L21" s="27">
        <f t="shared" si="6"/>
        <v>5.2889219849895468E-4</v>
      </c>
      <c r="M21" s="11">
        <f t="shared" si="7"/>
        <v>6.3842643519558089E-3</v>
      </c>
      <c r="N21">
        <v>1</v>
      </c>
      <c r="Q21" s="18" t="s">
        <v>2</v>
      </c>
      <c r="R21" s="18" t="s">
        <v>191</v>
      </c>
      <c r="S21" s="18" t="s">
        <v>172</v>
      </c>
      <c r="T21" s="18" t="s">
        <v>171</v>
      </c>
      <c r="U21" s="18" t="s">
        <v>196</v>
      </c>
      <c r="V21" s="18" t="s">
        <v>167</v>
      </c>
      <c r="AB21" t="s">
        <v>210</v>
      </c>
    </row>
    <row r="22" spans="1:34" x14ac:dyDescent="0.2">
      <c r="A22" s="24" t="s">
        <v>10</v>
      </c>
      <c r="B22">
        <v>19.28</v>
      </c>
      <c r="C22">
        <v>23.19</v>
      </c>
      <c r="D22">
        <v>15.41</v>
      </c>
      <c r="E22">
        <v>15.85</v>
      </c>
      <c r="F22">
        <f t="shared" si="0"/>
        <v>15.629999999999999</v>
      </c>
      <c r="G22" s="23">
        <f t="shared" si="1"/>
        <v>3.5623097357437711E-7</v>
      </c>
      <c r="H22" s="23">
        <f t="shared" si="2"/>
        <v>1.0578737696555729E-6</v>
      </c>
      <c r="I22" s="23">
        <f t="shared" si="3"/>
        <v>2.8991818346200409E-5</v>
      </c>
      <c r="J22" s="23">
        <f t="shared" si="4"/>
        <v>1.5643808459883534E-5</v>
      </c>
      <c r="K22" s="23">
        <f t="shared" si="5"/>
        <v>2.1326835332711922E-5</v>
      </c>
      <c r="L22" s="28">
        <f t="shared" si="6"/>
        <v>1.6703414642489235E-2</v>
      </c>
      <c r="M22" s="25">
        <f t="shared" si="7"/>
        <v>4.9602941700073303E-2</v>
      </c>
      <c r="N22">
        <v>2</v>
      </c>
      <c r="Q22" s="24" t="s">
        <v>10</v>
      </c>
      <c r="R22">
        <f>B22-B40</f>
        <v>-3.7999999999999972</v>
      </c>
      <c r="S22">
        <f>F22-F40</f>
        <v>-3.0000000000001137E-2</v>
      </c>
      <c r="T22" s="21">
        <f>(2.16^-R22)/(1.99^-S22)</f>
        <v>18.279262183947857</v>
      </c>
      <c r="U22" s="21">
        <f>GEOMEAN(T22:T38)</f>
        <v>1.8027443261155858</v>
      </c>
      <c r="V22" s="21">
        <f>_xlfn.STDEV.P(T22:T38)</f>
        <v>6.535035958689269</v>
      </c>
      <c r="AB22" t="s">
        <v>211</v>
      </c>
      <c r="AC22">
        <f>AC16/AC13</f>
        <v>1.3203248485293839</v>
      </c>
    </row>
    <row r="23" spans="1:34" x14ac:dyDescent="0.2">
      <c r="A23" s="24" t="s">
        <v>11</v>
      </c>
      <c r="B23">
        <v>29</v>
      </c>
      <c r="C23" t="s">
        <v>5</v>
      </c>
      <c r="D23">
        <v>16.71</v>
      </c>
      <c r="E23">
        <v>15.31</v>
      </c>
      <c r="F23">
        <f t="shared" si="0"/>
        <v>16.010000000000002</v>
      </c>
      <c r="G23" s="23">
        <f t="shared" si="1"/>
        <v>1.999130829307909E-10</v>
      </c>
      <c r="H23" s="23" t="e">
        <f t="shared" si="2"/>
        <v>#VALUE!</v>
      </c>
      <c r="I23" s="23">
        <f t="shared" si="3"/>
        <v>1.2007963547157566E-5</v>
      </c>
      <c r="J23" s="23">
        <f t="shared" si="4"/>
        <v>2.2807010415354706E-5</v>
      </c>
      <c r="K23" s="23">
        <f t="shared" si="5"/>
        <v>1.6419587662364239E-5</v>
      </c>
      <c r="L23" s="28">
        <f t="shared" si="6"/>
        <v>1.2175280344525144E-5</v>
      </c>
      <c r="M23" s="25"/>
      <c r="N23">
        <v>2</v>
      </c>
      <c r="Q23" s="24" t="s">
        <v>11</v>
      </c>
      <c r="R23">
        <f>B23-B43</f>
        <v>9.73</v>
      </c>
      <c r="S23">
        <f>F23-F43</f>
        <v>1.9150000000000027</v>
      </c>
      <c r="T23" s="21">
        <f t="shared" ref="T23:T38" si="8">(2.16^-R23)/(1.99^-S23)</f>
        <v>2.0800254205556867E-3</v>
      </c>
      <c r="U23" s="21"/>
      <c r="V23" s="21"/>
      <c r="AB23" t="s">
        <v>212</v>
      </c>
      <c r="AC23">
        <f>AC16/AC15</f>
        <v>0.58610175361029482</v>
      </c>
    </row>
    <row r="24" spans="1:34" x14ac:dyDescent="0.2">
      <c r="A24" s="24" t="s">
        <v>12</v>
      </c>
      <c r="B24">
        <v>22.89</v>
      </c>
      <c r="C24">
        <v>25.02</v>
      </c>
      <c r="D24">
        <v>16.53</v>
      </c>
      <c r="E24">
        <v>16.86</v>
      </c>
      <c r="F24">
        <f t="shared" si="0"/>
        <v>16.695</v>
      </c>
      <c r="G24" s="23">
        <f t="shared" si="1"/>
        <v>2.2098033934428613E-8</v>
      </c>
      <c r="H24" s="23">
        <f t="shared" si="2"/>
        <v>3.5717582519888426E-7</v>
      </c>
      <c r="I24" s="23">
        <f t="shared" si="3"/>
        <v>1.3566670635297565E-5</v>
      </c>
      <c r="J24" s="23">
        <f t="shared" si="4"/>
        <v>7.7288427606805737E-6</v>
      </c>
      <c r="K24" s="23">
        <f t="shared" si="5"/>
        <v>1.0248207008264071E-5</v>
      </c>
      <c r="L24" s="28">
        <f t="shared" si="6"/>
        <v>2.1562829396994947E-3</v>
      </c>
      <c r="M24" s="25">
        <f t="shared" si="7"/>
        <v>3.4852518583090741E-2</v>
      </c>
      <c r="N24">
        <v>2</v>
      </c>
      <c r="Q24" s="24" t="s">
        <v>12</v>
      </c>
      <c r="R24">
        <f>B24-B44</f>
        <v>2.1900000000000013</v>
      </c>
      <c r="S24">
        <f>F24-F44</f>
        <v>2.58</v>
      </c>
      <c r="T24" s="21">
        <f t="shared" si="8"/>
        <v>1.0929171026253928</v>
      </c>
      <c r="U24" s="21"/>
      <c r="V24" s="21"/>
    </row>
    <row r="25" spans="1:34" x14ac:dyDescent="0.2">
      <c r="A25" s="24" t="s">
        <v>13</v>
      </c>
      <c r="B25">
        <v>29.84</v>
      </c>
      <c r="C25">
        <v>27.38</v>
      </c>
      <c r="D25">
        <v>18.63</v>
      </c>
      <c r="E25">
        <v>19.04</v>
      </c>
      <c r="F25">
        <f t="shared" si="0"/>
        <v>18.835000000000001</v>
      </c>
      <c r="G25" s="23">
        <f t="shared" si="1"/>
        <v>1.0468876238165431E-10</v>
      </c>
      <c r="H25" s="23">
        <f t="shared" si="2"/>
        <v>8.8056337917393535E-8</v>
      </c>
      <c r="I25" s="23">
        <f t="shared" si="3"/>
        <v>3.2665868287582087E-6</v>
      </c>
      <c r="J25" s="23">
        <f t="shared" si="4"/>
        <v>1.6871242456619908E-6</v>
      </c>
      <c r="K25" s="23">
        <f t="shared" si="5"/>
        <v>2.3501863840299067E-6</v>
      </c>
      <c r="L25" s="28">
        <f t="shared" si="6"/>
        <v>4.4544876565126981E-5</v>
      </c>
      <c r="M25" s="25">
        <f t="shared" si="7"/>
        <v>3.7467810432295058E-2</v>
      </c>
      <c r="N25">
        <v>2</v>
      </c>
      <c r="Q25" s="24" t="s">
        <v>13</v>
      </c>
      <c r="R25">
        <f>B25-B45</f>
        <v>3.2699999999999996</v>
      </c>
      <c r="S25">
        <f>F25-F45</f>
        <v>2.9150000000000009</v>
      </c>
      <c r="T25" s="21">
        <f t="shared" si="8"/>
        <v>0.59909121537885279</v>
      </c>
      <c r="U25" s="21"/>
      <c r="V25" s="21"/>
    </row>
    <row r="26" spans="1:34" x14ac:dyDescent="0.2">
      <c r="A26" s="24" t="s">
        <v>14</v>
      </c>
      <c r="B26">
        <v>23.26</v>
      </c>
      <c r="C26">
        <v>30.27</v>
      </c>
      <c r="D26">
        <v>16.63</v>
      </c>
      <c r="E26">
        <v>16.579999999999998</v>
      </c>
      <c r="F26">
        <f t="shared" si="0"/>
        <v>16.604999999999997</v>
      </c>
      <c r="G26" s="23">
        <f t="shared" si="1"/>
        <v>1.6619032924770284E-8</v>
      </c>
      <c r="H26" s="23">
        <f t="shared" si="2"/>
        <v>1.585146983969582E-8</v>
      </c>
      <c r="I26" s="23">
        <f t="shared" si="3"/>
        <v>1.267729682372772E-5</v>
      </c>
      <c r="J26" s="23">
        <f t="shared" si="4"/>
        <v>9.3974358112641942E-6</v>
      </c>
      <c r="K26" s="23">
        <f t="shared" si="5"/>
        <v>1.0902966211896231E-5</v>
      </c>
      <c r="L26" s="28">
        <f t="shared" si="6"/>
        <v>1.5242671216056096E-3</v>
      </c>
      <c r="M26" s="25">
        <f t="shared" si="7"/>
        <v>1.4538676477232658E-3</v>
      </c>
      <c r="N26">
        <v>2</v>
      </c>
      <c r="Q26" s="24" t="s">
        <v>14</v>
      </c>
      <c r="R26">
        <f>B26-B46</f>
        <v>-0.25</v>
      </c>
      <c r="S26">
        <f>F26-F46</f>
        <v>-0.86000000000000298</v>
      </c>
      <c r="T26" s="21">
        <f t="shared" si="8"/>
        <v>0.67081040763919542</v>
      </c>
      <c r="U26" s="21"/>
      <c r="V26" s="21"/>
    </row>
    <row r="27" spans="1:34" x14ac:dyDescent="0.2">
      <c r="A27" s="24" t="s">
        <v>15</v>
      </c>
      <c r="B27">
        <v>19.88</v>
      </c>
      <c r="C27">
        <v>23.81</v>
      </c>
      <c r="D27">
        <v>15.33</v>
      </c>
      <c r="E27">
        <v>15.62</v>
      </c>
      <c r="F27">
        <f t="shared" si="0"/>
        <v>15.475</v>
      </c>
      <c r="G27" s="23">
        <f t="shared" si="1"/>
        <v>2.2441889886167711E-7</v>
      </c>
      <c r="H27" s="23">
        <f t="shared" si="2"/>
        <v>7.3227318719202787E-7</v>
      </c>
      <c r="I27" s="23">
        <f t="shared" si="3"/>
        <v>3.06078449681318E-5</v>
      </c>
      <c r="J27" s="23">
        <f t="shared" si="4"/>
        <v>1.8368664549332366E-5</v>
      </c>
      <c r="K27" s="23">
        <f t="shared" si="5"/>
        <v>2.3727317547994361E-5</v>
      </c>
      <c r="L27" s="28">
        <f t="shared" si="6"/>
        <v>9.4582499015210819E-3</v>
      </c>
      <c r="M27" s="25">
        <f t="shared" si="7"/>
        <v>3.0862030050840112E-2</v>
      </c>
      <c r="N27">
        <v>2</v>
      </c>
      <c r="Q27" s="24" t="s">
        <v>15</v>
      </c>
      <c r="R27">
        <f>B27-B47</f>
        <v>1.0799999999999983</v>
      </c>
      <c r="S27">
        <f>F27-F47</f>
        <v>2.2449999999999992</v>
      </c>
      <c r="T27" s="21">
        <f t="shared" si="8"/>
        <v>2.0403990154354705</v>
      </c>
      <c r="U27" s="21"/>
      <c r="V27" s="21"/>
    </row>
    <row r="28" spans="1:34" x14ac:dyDescent="0.2">
      <c r="A28" s="24" t="s">
        <v>16</v>
      </c>
      <c r="B28">
        <v>25.53</v>
      </c>
      <c r="C28">
        <v>22.82</v>
      </c>
      <c r="D28">
        <v>17.07</v>
      </c>
      <c r="E28">
        <v>17.82</v>
      </c>
      <c r="F28">
        <f t="shared" si="0"/>
        <v>17.445</v>
      </c>
      <c r="G28" s="23">
        <f t="shared" si="1"/>
        <v>2.8933150968308744E-9</v>
      </c>
      <c r="H28" s="23">
        <f t="shared" si="2"/>
        <v>1.3175737126205135E-6</v>
      </c>
      <c r="I28" s="23">
        <f t="shared" si="3"/>
        <v>9.4072247381130696E-6</v>
      </c>
      <c r="J28" s="23">
        <f t="shared" si="4"/>
        <v>3.9540873286561013E-6</v>
      </c>
      <c r="K28" s="23">
        <f t="shared" si="5"/>
        <v>6.1165718552470017E-6</v>
      </c>
      <c r="L28" s="28">
        <f t="shared" si="6"/>
        <v>4.730288739024444E-4</v>
      </c>
      <c r="M28" s="25">
        <f t="shared" si="7"/>
        <v>0.21541048544868385</v>
      </c>
      <c r="N28">
        <v>2</v>
      </c>
      <c r="Q28" s="24" t="s">
        <v>16</v>
      </c>
      <c r="R28">
        <f>B28-B51</f>
        <v>-0.54999999999999716</v>
      </c>
      <c r="S28">
        <f>F28-F51</f>
        <v>1.8550000000000004</v>
      </c>
      <c r="T28" s="21">
        <f t="shared" si="8"/>
        <v>5.4742171369231007</v>
      </c>
      <c r="U28" s="21"/>
      <c r="V28" s="21"/>
    </row>
    <row r="29" spans="1:34" x14ac:dyDescent="0.2">
      <c r="A29" s="24" t="s">
        <v>17</v>
      </c>
      <c r="B29">
        <v>21.28</v>
      </c>
      <c r="C29">
        <v>23.08</v>
      </c>
      <c r="D29">
        <v>13.79</v>
      </c>
      <c r="E29">
        <v>13.9</v>
      </c>
      <c r="F29">
        <f t="shared" si="0"/>
        <v>13.844999999999999</v>
      </c>
      <c r="G29" s="23">
        <f t="shared" si="1"/>
        <v>7.635266065980307E-8</v>
      </c>
      <c r="H29" s="23">
        <f t="shared" si="2"/>
        <v>1.1292198193920578E-6</v>
      </c>
      <c r="I29" s="23">
        <f t="shared" si="3"/>
        <v>8.6958240002216346E-5</v>
      </c>
      <c r="J29" s="23">
        <f t="shared" si="4"/>
        <v>6.1034417182975169E-5</v>
      </c>
      <c r="K29" s="23">
        <f t="shared" si="5"/>
        <v>7.2841546395002813E-5</v>
      </c>
      <c r="L29" s="28">
        <f t="shared" si="6"/>
        <v>1.048202082994783E-3</v>
      </c>
      <c r="M29" s="25">
        <f t="shared" si="7"/>
        <v>1.5502414147944643E-2</v>
      </c>
      <c r="N29">
        <v>2</v>
      </c>
      <c r="Q29" s="24" t="s">
        <v>17</v>
      </c>
      <c r="R29">
        <f>B29-B52</f>
        <v>-4.0999999999999979</v>
      </c>
      <c r="S29">
        <f>F29-F52</f>
        <v>-0.41000000000000014</v>
      </c>
      <c r="T29" s="21">
        <f t="shared" si="8"/>
        <v>17.730893383766563</v>
      </c>
      <c r="U29" s="21"/>
      <c r="V29" s="21"/>
    </row>
    <row r="30" spans="1:34" x14ac:dyDescent="0.2">
      <c r="A30" s="24" t="s">
        <v>18</v>
      </c>
      <c r="B30">
        <v>22.97</v>
      </c>
      <c r="C30">
        <v>25.69</v>
      </c>
      <c r="D30">
        <v>14.31</v>
      </c>
      <c r="E30">
        <v>14.37</v>
      </c>
      <c r="F30">
        <f t="shared" si="0"/>
        <v>14.34</v>
      </c>
      <c r="G30" s="23">
        <f t="shared" si="1"/>
        <v>2.0777693525498146E-8</v>
      </c>
      <c r="H30" s="23">
        <f t="shared" si="2"/>
        <v>2.4001446245639927E-7</v>
      </c>
      <c r="I30" s="23">
        <f t="shared" si="3"/>
        <v>6.1120697771599382E-5</v>
      </c>
      <c r="J30" s="23">
        <f t="shared" si="4"/>
        <v>4.3961515427056845E-5</v>
      </c>
      <c r="K30" s="23">
        <f t="shared" si="5"/>
        <v>5.1813971785471483E-5</v>
      </c>
      <c r="L30" s="28">
        <f t="shared" si="6"/>
        <v>4.0100561314861723E-4</v>
      </c>
      <c r="M30" s="25">
        <f t="shared" si="7"/>
        <v>4.6322343990564101E-3</v>
      </c>
      <c r="N30">
        <v>2</v>
      </c>
      <c r="Q30" s="24" t="s">
        <v>18</v>
      </c>
      <c r="R30">
        <f>B30-B53</f>
        <v>-1.4600000000000009</v>
      </c>
      <c r="S30">
        <f>F30-F53</f>
        <v>0.18499999999999872</v>
      </c>
      <c r="T30" s="21">
        <f t="shared" si="8"/>
        <v>3.4961519186567642</v>
      </c>
      <c r="U30" s="21"/>
      <c r="V30" s="21"/>
    </row>
    <row r="31" spans="1:34" x14ac:dyDescent="0.2">
      <c r="A31" s="24" t="s">
        <v>19</v>
      </c>
      <c r="B31">
        <v>21.72</v>
      </c>
      <c r="C31">
        <v>24.92</v>
      </c>
      <c r="D31">
        <v>13.99</v>
      </c>
      <c r="E31">
        <v>13.75</v>
      </c>
      <c r="F31">
        <f t="shared" si="0"/>
        <v>13.870000000000001</v>
      </c>
      <c r="G31" s="23">
        <f t="shared" si="1"/>
        <v>5.440822088791581E-8</v>
      </c>
      <c r="H31" s="23">
        <f t="shared" si="2"/>
        <v>3.790093415338603E-7</v>
      </c>
      <c r="I31" s="23">
        <f t="shared" si="3"/>
        <v>7.593071614993387E-5</v>
      </c>
      <c r="J31" s="23">
        <f t="shared" si="4"/>
        <v>6.7772609896010351E-5</v>
      </c>
      <c r="K31" s="23">
        <f t="shared" si="5"/>
        <v>7.1599144007340358E-5</v>
      </c>
      <c r="L31" s="28">
        <f t="shared" si="6"/>
        <v>7.599004379485021E-4</v>
      </c>
      <c r="M31" s="25">
        <f t="shared" si="7"/>
        <v>5.2934898424903546E-3</v>
      </c>
      <c r="N31">
        <v>2</v>
      </c>
      <c r="Q31" s="24" t="s">
        <v>19</v>
      </c>
      <c r="R31">
        <f>B31-B55</f>
        <v>1.5999999999999979</v>
      </c>
      <c r="S31">
        <f>F31-F55</f>
        <v>-0.11499999999999844</v>
      </c>
      <c r="T31" s="21">
        <f t="shared" si="8"/>
        <v>0.26946719049754364</v>
      </c>
      <c r="U31" s="21"/>
      <c r="V31" s="21"/>
    </row>
    <row r="32" spans="1:34" x14ac:dyDescent="0.2">
      <c r="A32" s="9" t="s">
        <v>20</v>
      </c>
      <c r="B32" t="s">
        <v>5</v>
      </c>
      <c r="C32" t="s">
        <v>5</v>
      </c>
      <c r="D32">
        <v>18.47</v>
      </c>
      <c r="E32">
        <v>16.96</v>
      </c>
      <c r="F32">
        <f t="shared" si="0"/>
        <v>17.715</v>
      </c>
      <c r="G32" s="23" t="e">
        <f t="shared" si="1"/>
        <v>#VALUE!</v>
      </c>
      <c r="H32" s="23" t="e">
        <f t="shared" si="2"/>
        <v>#VALUE!</v>
      </c>
      <c r="I32" s="23">
        <f t="shared" si="3"/>
        <v>3.640900435232102E-6</v>
      </c>
      <c r="J32" s="23">
        <f t="shared" si="4"/>
        <v>7.2076695303938032E-6</v>
      </c>
      <c r="K32" s="23">
        <f t="shared" si="5"/>
        <v>5.0794624179317258E-6</v>
      </c>
      <c r="L32" s="28"/>
      <c r="M32" s="25"/>
      <c r="N32">
        <v>2</v>
      </c>
      <c r="Q32" s="24" t="s">
        <v>21</v>
      </c>
      <c r="R32">
        <f>B33-B56</f>
        <v>-3.379999999999999</v>
      </c>
      <c r="S32">
        <f>F33-F56</f>
        <v>-0.11500000000000021</v>
      </c>
      <c r="T32" s="21">
        <f t="shared" si="8"/>
        <v>12.476293278431939</v>
      </c>
      <c r="U32" s="21"/>
      <c r="V32" s="21"/>
    </row>
    <row r="33" spans="1:24" x14ac:dyDescent="0.2">
      <c r="A33" s="24" t="s">
        <v>21</v>
      </c>
      <c r="B33">
        <v>19.7</v>
      </c>
      <c r="C33">
        <v>24.58</v>
      </c>
      <c r="D33">
        <v>15.74</v>
      </c>
      <c r="E33">
        <v>15.33</v>
      </c>
      <c r="F33">
        <f t="shared" si="0"/>
        <v>15.535</v>
      </c>
      <c r="G33" s="23">
        <f t="shared" si="1"/>
        <v>2.577870533586908E-7</v>
      </c>
      <c r="H33" s="23">
        <f t="shared" si="2"/>
        <v>4.6372512794497244E-7</v>
      </c>
      <c r="I33" s="23">
        <f t="shared" si="3"/>
        <v>2.3179368519785786E-5</v>
      </c>
      <c r="J33" s="23">
        <f t="shared" si="4"/>
        <v>2.2490775977869495E-5</v>
      </c>
      <c r="K33" s="23">
        <f t="shared" si="5"/>
        <v>2.2767610758110923E-5</v>
      </c>
      <c r="L33" s="28">
        <f t="shared" si="6"/>
        <v>1.1322534283350508E-2</v>
      </c>
      <c r="M33" s="25">
        <f t="shared" si="7"/>
        <v>2.0367755443103364E-2</v>
      </c>
      <c r="N33">
        <v>2</v>
      </c>
      <c r="Q33" s="24" t="s">
        <v>22</v>
      </c>
      <c r="R33">
        <f>B34-B57</f>
        <v>-1.2300000000000004</v>
      </c>
      <c r="S33">
        <f>F34-F57</f>
        <v>0.76499999999999879</v>
      </c>
      <c r="T33" s="21">
        <f t="shared" si="8"/>
        <v>4.365165532790658</v>
      </c>
      <c r="U33" s="21"/>
      <c r="V33" s="21"/>
    </row>
    <row r="34" spans="1:24" x14ac:dyDescent="0.2">
      <c r="A34" s="24" t="s">
        <v>22</v>
      </c>
      <c r="B34">
        <v>22.56</v>
      </c>
      <c r="C34">
        <v>27.18</v>
      </c>
      <c r="D34">
        <v>15.98</v>
      </c>
      <c r="E34">
        <v>15.43</v>
      </c>
      <c r="F34">
        <f t="shared" si="0"/>
        <v>15.705</v>
      </c>
      <c r="G34" s="23">
        <f t="shared" si="1"/>
        <v>2.8492028758895682E-8</v>
      </c>
      <c r="H34" s="23">
        <f t="shared" si="2"/>
        <v>9.9150825658384283E-8</v>
      </c>
      <c r="I34" s="23">
        <f t="shared" si="3"/>
        <v>1.9698343478466606E-5</v>
      </c>
      <c r="J34" s="23">
        <f t="shared" si="4"/>
        <v>2.0974172427895099E-5</v>
      </c>
      <c r="K34" s="23">
        <f t="shared" si="5"/>
        <v>2.0254075987054136E-5</v>
      </c>
      <c r="L34" s="28">
        <f t="shared" si="6"/>
        <v>1.4067306144751814E-3</v>
      </c>
      <c r="M34" s="25">
        <f t="shared" si="7"/>
        <v>4.8953517169462012E-3</v>
      </c>
      <c r="N34">
        <v>2</v>
      </c>
      <c r="Q34" s="24" t="s">
        <v>23</v>
      </c>
      <c r="R34">
        <f>B35-B58</f>
        <v>0.71000000000000085</v>
      </c>
      <c r="S34">
        <f>F35-F58</f>
        <v>1.92</v>
      </c>
      <c r="T34" s="21">
        <f t="shared" si="8"/>
        <v>2.1693805565048874</v>
      </c>
      <c r="U34" s="21"/>
      <c r="V34" s="21"/>
    </row>
    <row r="35" spans="1:24" x14ac:dyDescent="0.2">
      <c r="A35" s="24" t="s">
        <v>23</v>
      </c>
      <c r="B35">
        <v>20.5</v>
      </c>
      <c r="C35">
        <v>23.12</v>
      </c>
      <c r="D35">
        <v>14.36</v>
      </c>
      <c r="E35">
        <v>14.92</v>
      </c>
      <c r="F35">
        <f t="shared" si="0"/>
        <v>14.64</v>
      </c>
      <c r="G35" s="23">
        <f t="shared" si="1"/>
        <v>1.3921886904206633E-7</v>
      </c>
      <c r="H35" s="23">
        <f t="shared" si="2"/>
        <v>1.1027354825463526E-6</v>
      </c>
      <c r="I35" s="23">
        <f t="shared" si="3"/>
        <v>5.9083333766510174E-5</v>
      </c>
      <c r="J35" s="23">
        <f t="shared" si="4"/>
        <v>2.99443453779761E-5</v>
      </c>
      <c r="K35" s="23">
        <f t="shared" si="5"/>
        <v>4.2149357740706469E-5</v>
      </c>
      <c r="L35" s="28">
        <f t="shared" si="6"/>
        <v>3.30298909650083E-3</v>
      </c>
      <c r="M35" s="25">
        <f t="shared" si="7"/>
        <v>2.6162569055740718E-2</v>
      </c>
      <c r="N35">
        <v>2</v>
      </c>
      <c r="Q35" s="24" t="s">
        <v>24</v>
      </c>
      <c r="R35" s="20">
        <f>B36-B59</f>
        <v>17.079999999999998</v>
      </c>
      <c r="S35">
        <f>F36-F59</f>
        <v>4.3999999999999986</v>
      </c>
      <c r="T35" s="21"/>
      <c r="U35" s="21"/>
      <c r="V35" s="21"/>
    </row>
    <row r="36" spans="1:24" x14ac:dyDescent="0.2">
      <c r="A36" s="24" t="s">
        <v>24</v>
      </c>
      <c r="B36" s="20">
        <v>38</v>
      </c>
      <c r="C36">
        <v>32.65</v>
      </c>
      <c r="D36">
        <v>19.09</v>
      </c>
      <c r="E36">
        <v>15.77</v>
      </c>
      <c r="F36">
        <f t="shared" si="0"/>
        <v>17.43</v>
      </c>
      <c r="G36" s="23">
        <f t="shared" si="1"/>
        <v>1.9532483057069108E-13</v>
      </c>
      <c r="H36" s="23">
        <f t="shared" si="2"/>
        <v>3.8618422583719325E-9</v>
      </c>
      <c r="I36" s="23">
        <f t="shared" si="3"/>
        <v>2.3913312682427425E-6</v>
      </c>
      <c r="J36" s="23">
        <f t="shared" si="4"/>
        <v>1.6542386915869337E-5</v>
      </c>
      <c r="K36" s="23">
        <f t="shared" si="5"/>
        <v>6.1800341960072964E-6</v>
      </c>
      <c r="L36" s="28"/>
      <c r="M36" s="25">
        <f t="shared" si="7"/>
        <v>6.2489011158982474E-4</v>
      </c>
      <c r="N36">
        <v>2</v>
      </c>
      <c r="Q36" s="24" t="s">
        <v>25</v>
      </c>
      <c r="R36">
        <f>B37-B60</f>
        <v>-1.1700000000000017</v>
      </c>
      <c r="S36">
        <f>F37-F60</f>
        <v>2.4699999999999989</v>
      </c>
      <c r="T36" s="21">
        <f t="shared" si="8"/>
        <v>13.473424329245811</v>
      </c>
      <c r="U36" s="21"/>
      <c r="V36" s="21"/>
    </row>
    <row r="37" spans="1:24" x14ac:dyDescent="0.2">
      <c r="A37" s="24" t="s">
        <v>25</v>
      </c>
      <c r="B37">
        <v>21.81</v>
      </c>
      <c r="C37">
        <v>26.13</v>
      </c>
      <c r="D37">
        <v>16.84</v>
      </c>
      <c r="E37">
        <v>16.57</v>
      </c>
      <c r="F37">
        <f t="shared" si="0"/>
        <v>16.704999999999998</v>
      </c>
      <c r="G37" s="23">
        <f t="shared" si="1"/>
        <v>5.0764917811625774E-8</v>
      </c>
      <c r="H37" s="23">
        <f t="shared" si="2"/>
        <v>1.8486676378189301E-7</v>
      </c>
      <c r="I37" s="23">
        <f t="shared" si="3"/>
        <v>1.0994835890396603E-5</v>
      </c>
      <c r="J37" s="23">
        <f t="shared" si="4"/>
        <v>9.4632721193094676E-6</v>
      </c>
      <c r="K37" s="23">
        <f t="shared" si="5"/>
        <v>1.017792763168552E-5</v>
      </c>
      <c r="L37" s="28">
        <f t="shared" si="6"/>
        <v>4.9877459978774508E-3</v>
      </c>
      <c r="M37" s="25">
        <f t="shared" si="7"/>
        <v>1.8163497567655437E-2</v>
      </c>
      <c r="N37">
        <v>2</v>
      </c>
      <c r="Q37" s="24" t="s">
        <v>26</v>
      </c>
      <c r="R37">
        <f>B38-B63</f>
        <v>3.4400000000000013</v>
      </c>
      <c r="S37">
        <f>F38-F63</f>
        <v>1.2950000000000017</v>
      </c>
      <c r="T37" s="21">
        <f t="shared" si="8"/>
        <v>0.17238276004861602</v>
      </c>
      <c r="U37" s="21"/>
      <c r="V37" s="21"/>
    </row>
    <row r="38" spans="1:24" x14ac:dyDescent="0.2">
      <c r="A38" s="24" t="s">
        <v>26</v>
      </c>
      <c r="B38">
        <v>25.6</v>
      </c>
      <c r="C38">
        <v>23.11</v>
      </c>
      <c r="D38">
        <v>15.89</v>
      </c>
      <c r="E38">
        <v>16.14</v>
      </c>
      <c r="F38">
        <f t="shared" si="0"/>
        <v>16.015000000000001</v>
      </c>
      <c r="G38" s="23">
        <f t="shared" si="1"/>
        <v>2.7414729844735889E-9</v>
      </c>
      <c r="H38" s="23">
        <f t="shared" si="2"/>
        <v>1.1092977568128105E-6</v>
      </c>
      <c r="I38" s="23">
        <f t="shared" si="3"/>
        <v>2.0937829853713639E-5</v>
      </c>
      <c r="J38" s="23">
        <f t="shared" si="4"/>
        <v>1.2776609849138189E-5</v>
      </c>
      <c r="K38" s="23">
        <f t="shared" si="5"/>
        <v>1.6363190305317405E-5</v>
      </c>
      <c r="L38" s="28">
        <f t="shared" si="6"/>
        <v>1.6753902712863492E-4</v>
      </c>
      <c r="M38" s="25">
        <f t="shared" si="7"/>
        <v>6.7792266429385198E-2</v>
      </c>
      <c r="N38">
        <v>2</v>
      </c>
      <c r="Q38" s="24" t="s">
        <v>27</v>
      </c>
      <c r="R38">
        <f>B39-B64</f>
        <v>-3.7899999999999991</v>
      </c>
      <c r="S38">
        <f>F39-F64</f>
        <v>-0.34999999999999964</v>
      </c>
      <c r="T38" s="21">
        <f t="shared" si="8"/>
        <v>14.553958764872188</v>
      </c>
      <c r="U38" s="21"/>
      <c r="V38" s="21"/>
    </row>
    <row r="39" spans="1:24" x14ac:dyDescent="0.2">
      <c r="A39" s="24" t="s">
        <v>27</v>
      </c>
      <c r="B39">
        <v>19.62</v>
      </c>
      <c r="C39">
        <v>21.73</v>
      </c>
      <c r="D39">
        <v>14.29</v>
      </c>
      <c r="E39">
        <v>14.92</v>
      </c>
      <c r="F39">
        <f t="shared" si="0"/>
        <v>14.605</v>
      </c>
      <c r="G39" s="23">
        <f t="shared" si="1"/>
        <v>2.7416840305137398E-7</v>
      </c>
      <c r="H39" s="23">
        <f t="shared" si="2"/>
        <v>2.5156172731547499E-6</v>
      </c>
      <c r="I39" s="23">
        <f t="shared" si="3"/>
        <v>6.1955180722985499E-5</v>
      </c>
      <c r="J39" s="23">
        <f t="shared" si="4"/>
        <v>2.99443453779761E-5</v>
      </c>
      <c r="K39" s="23">
        <f t="shared" si="5"/>
        <v>4.317683649573014E-5</v>
      </c>
      <c r="L39" s="28">
        <f t="shared" si="6"/>
        <v>6.3498955760338564E-3</v>
      </c>
      <c r="M39" s="25">
        <f t="shared" si="7"/>
        <v>5.8263121556011294E-2</v>
      </c>
      <c r="N39">
        <v>2</v>
      </c>
    </row>
    <row r="40" spans="1:24" x14ac:dyDescent="0.2">
      <c r="A40" s="6" t="s">
        <v>28</v>
      </c>
      <c r="B40">
        <v>23.08</v>
      </c>
      <c r="C40">
        <v>25.61</v>
      </c>
      <c r="D40">
        <v>15.3</v>
      </c>
      <c r="E40">
        <v>16.02</v>
      </c>
      <c r="F40">
        <f t="shared" si="0"/>
        <v>15.66</v>
      </c>
      <c r="G40" s="4">
        <f t="shared" si="1"/>
        <v>1.9090065716738933E-8</v>
      </c>
      <c r="H40" s="4">
        <f t="shared" si="2"/>
        <v>2.5168173409971423E-7</v>
      </c>
      <c r="I40" s="4">
        <f t="shared" si="3"/>
        <v>3.1236814585853703E-5</v>
      </c>
      <c r="J40" s="4">
        <f t="shared" si="4"/>
        <v>1.3893099949663298E-5</v>
      </c>
      <c r="K40" s="4">
        <f t="shared" si="5"/>
        <v>2.0891076693828772E-5</v>
      </c>
      <c r="L40" s="26">
        <f t="shared" si="6"/>
        <v>9.1379041858470329E-4</v>
      </c>
      <c r="M40" s="12">
        <f t="shared" si="7"/>
        <v>1.2047331872275451E-2</v>
      </c>
      <c r="N40">
        <v>3</v>
      </c>
    </row>
    <row r="41" spans="1:24" x14ac:dyDescent="0.2">
      <c r="A41" s="9" t="s">
        <v>29</v>
      </c>
      <c r="B41">
        <v>22.35</v>
      </c>
      <c r="C41">
        <v>30.36</v>
      </c>
      <c r="D41">
        <v>16.48</v>
      </c>
      <c r="E41">
        <v>15.57</v>
      </c>
      <c r="F41">
        <f t="shared" si="0"/>
        <v>16.024999999999999</v>
      </c>
      <c r="G41" s="4">
        <f t="shared" si="1"/>
        <v>3.3493355706464916E-8</v>
      </c>
      <c r="H41" s="4">
        <f t="shared" si="2"/>
        <v>1.5027213854828113E-8</v>
      </c>
      <c r="I41" s="4">
        <f t="shared" si="3"/>
        <v>1.4034488624893237E-5</v>
      </c>
      <c r="J41" s="4">
        <f t="shared" si="4"/>
        <v>1.9021176959812021E-5</v>
      </c>
      <c r="K41" s="4">
        <f t="shared" si="5"/>
        <v>1.6250976060175123E-5</v>
      </c>
      <c r="L41" s="26">
        <f t="shared" si="6"/>
        <v>2.0610057871258709E-3</v>
      </c>
      <c r="M41" s="12">
        <f t="shared" si="7"/>
        <v>9.2469607974218976E-4</v>
      </c>
      <c r="N41">
        <v>3</v>
      </c>
    </row>
    <row r="42" spans="1:24" x14ac:dyDescent="0.2">
      <c r="A42" s="9" t="s">
        <v>30</v>
      </c>
      <c r="B42">
        <v>25.81</v>
      </c>
      <c r="C42">
        <v>26.45</v>
      </c>
      <c r="D42">
        <v>15.73</v>
      </c>
      <c r="E42">
        <v>14.99</v>
      </c>
      <c r="F42">
        <f t="shared" si="0"/>
        <v>15.36</v>
      </c>
      <c r="G42" s="4">
        <f t="shared" si="1"/>
        <v>2.3321081291439602E-9</v>
      </c>
      <c r="H42" s="4">
        <f t="shared" si="2"/>
        <v>1.5289796130849407E-7</v>
      </c>
      <c r="I42" s="4">
        <f t="shared" si="3"/>
        <v>2.333706643156386E-5</v>
      </c>
      <c r="J42" s="4">
        <f t="shared" si="4"/>
        <v>2.851616370697164E-5</v>
      </c>
      <c r="K42" s="4">
        <f t="shared" si="5"/>
        <v>2.5681284755064496E-5</v>
      </c>
      <c r="L42" s="26">
        <f t="shared" si="6"/>
        <v>9.0809636331922814E-5</v>
      </c>
      <c r="M42" s="12">
        <f t="shared" si="7"/>
        <v>5.9536725972535983E-3</v>
      </c>
      <c r="N42">
        <v>3</v>
      </c>
      <c r="Q42" s="18" t="s">
        <v>180</v>
      </c>
      <c r="T42" s="18" t="s">
        <v>192</v>
      </c>
    </row>
    <row r="43" spans="1:24" x14ac:dyDescent="0.2">
      <c r="A43" s="6" t="s">
        <v>31</v>
      </c>
      <c r="B43">
        <v>19.27</v>
      </c>
      <c r="C43">
        <v>27.2</v>
      </c>
      <c r="D43">
        <v>15.19</v>
      </c>
      <c r="E43">
        <v>13</v>
      </c>
      <c r="F43">
        <f t="shared" si="0"/>
        <v>14.094999999999999</v>
      </c>
      <c r="G43" s="4">
        <f t="shared" si="1"/>
        <v>3.589849281949371E-7</v>
      </c>
      <c r="H43" s="4">
        <f t="shared" si="2"/>
        <v>9.7981202141788512E-8</v>
      </c>
      <c r="I43" s="4">
        <f t="shared" si="3"/>
        <v>3.3655653254287234E-5</v>
      </c>
      <c r="J43" s="4">
        <f t="shared" si="4"/>
        <v>1.144066459287935E-4</v>
      </c>
      <c r="K43" s="4">
        <f t="shared" si="5"/>
        <v>6.1329000656448523E-5</v>
      </c>
      <c r="L43" s="26">
        <f t="shared" si="6"/>
        <v>5.8534286284215057E-3</v>
      </c>
      <c r="M43" s="12">
        <f t="shared" si="7"/>
        <v>1.5976324592448115E-3</v>
      </c>
      <c r="N43">
        <v>3</v>
      </c>
      <c r="Q43" s="18" t="s">
        <v>2</v>
      </c>
      <c r="R43" s="18" t="s">
        <v>193</v>
      </c>
      <c r="S43" s="18" t="s">
        <v>172</v>
      </c>
      <c r="T43" s="18" t="s">
        <v>171</v>
      </c>
      <c r="U43" s="18" t="s">
        <v>196</v>
      </c>
      <c r="V43" s="18" t="s">
        <v>167</v>
      </c>
    </row>
    <row r="44" spans="1:24" x14ac:dyDescent="0.2">
      <c r="A44" s="6" t="s">
        <v>32</v>
      </c>
      <c r="B44">
        <v>20.7</v>
      </c>
      <c r="C44">
        <v>28.86</v>
      </c>
      <c r="D44">
        <v>14.74</v>
      </c>
      <c r="E44">
        <v>13.49</v>
      </c>
      <c r="F44">
        <f t="shared" si="0"/>
        <v>14.115</v>
      </c>
      <c r="G44" s="4">
        <f t="shared" si="1"/>
        <v>1.1934585803643094E-7</v>
      </c>
      <c r="H44" s="4">
        <f t="shared" si="2"/>
        <v>3.6592857907688096E-8</v>
      </c>
      <c r="I44" s="4">
        <f t="shared" si="3"/>
        <v>4.5663355983978013E-5</v>
      </c>
      <c r="J44" s="4">
        <f t="shared" si="4"/>
        <v>8.1261565624451878E-5</v>
      </c>
      <c r="K44" s="4">
        <f t="shared" si="5"/>
        <v>6.049073012361513E-5</v>
      </c>
      <c r="L44" s="26">
        <f t="shared" si="6"/>
        <v>1.9729611097856333E-3</v>
      </c>
      <c r="M44" s="12">
        <f t="shared" si="7"/>
        <v>6.0493331511967514E-4</v>
      </c>
      <c r="N44">
        <v>3</v>
      </c>
      <c r="Q44" s="24" t="s">
        <v>10</v>
      </c>
      <c r="R44">
        <f>C22-C40</f>
        <v>-2.4199999999999982</v>
      </c>
      <c r="S44">
        <f>F22-F40</f>
        <v>-3.0000000000001137E-2</v>
      </c>
      <c r="T44" s="21">
        <f>(1.81^-R44)/(1.99^-S44)</f>
        <v>4.1173383638766206</v>
      </c>
      <c r="U44" s="21">
        <f>GEOMEAN(T44:T60)</f>
        <v>3.2877915658667334</v>
      </c>
      <c r="V44" s="21">
        <f>_xlfn.STDEV.P(T44:T60)</f>
        <v>17.666009176230091</v>
      </c>
    </row>
    <row r="45" spans="1:24" x14ac:dyDescent="0.2">
      <c r="A45" s="6" t="s">
        <v>33</v>
      </c>
      <c r="B45">
        <v>26.57</v>
      </c>
      <c r="C45">
        <v>27.75</v>
      </c>
      <c r="D45">
        <v>15.77</v>
      </c>
      <c r="E45">
        <v>16.07</v>
      </c>
      <c r="F45">
        <f t="shared" si="0"/>
        <v>15.92</v>
      </c>
      <c r="G45" s="4">
        <f t="shared" si="1"/>
        <v>1.2988644548547311E-9</v>
      </c>
      <c r="H45" s="4">
        <f t="shared" si="2"/>
        <v>7.0700021746386813E-8</v>
      </c>
      <c r="I45" s="4">
        <f t="shared" si="3"/>
        <v>2.271263979759632E-5</v>
      </c>
      <c r="J45" s="4">
        <f t="shared" si="4"/>
        <v>1.3416503777074005E-5</v>
      </c>
      <c r="K45" s="4">
        <f t="shared" si="5"/>
        <v>1.7468637133467658E-5</v>
      </c>
      <c r="L45" s="26">
        <f t="shared" si="6"/>
        <v>7.4354080683619792E-5</v>
      </c>
      <c r="M45" s="12">
        <f t="shared" si="7"/>
        <v>4.0472545858162385E-3</v>
      </c>
      <c r="N45">
        <v>3</v>
      </c>
      <c r="Q45" s="24" t="s">
        <v>11</v>
      </c>
      <c r="R45" t="e">
        <f>C23-C43</f>
        <v>#VALUE!</v>
      </c>
      <c r="S45">
        <f>F23-F43</f>
        <v>1.9150000000000027</v>
      </c>
      <c r="T45" s="21"/>
      <c r="U45" s="21"/>
      <c r="V45" s="21"/>
    </row>
    <row r="46" spans="1:24" x14ac:dyDescent="0.2">
      <c r="A46" s="6" t="s">
        <v>34</v>
      </c>
      <c r="B46">
        <v>23.51</v>
      </c>
      <c r="C46">
        <v>30.18</v>
      </c>
      <c r="D46">
        <v>17.36</v>
      </c>
      <c r="E46">
        <v>17.57</v>
      </c>
      <c r="F46">
        <f t="shared" si="0"/>
        <v>17.465</v>
      </c>
      <c r="G46" s="4">
        <f t="shared" si="1"/>
        <v>1.3708574937356632E-8</v>
      </c>
      <c r="H46" s="4">
        <f t="shared" si="2"/>
        <v>1.6720936995120734E-8</v>
      </c>
      <c r="I46" s="4">
        <f t="shared" si="3"/>
        <v>7.7279857721147298E-6</v>
      </c>
      <c r="J46" s="4">
        <f t="shared" si="4"/>
        <v>4.7080955817460063E-6</v>
      </c>
      <c r="K46" s="4">
        <f t="shared" si="5"/>
        <v>6.0329679827995455E-6</v>
      </c>
      <c r="L46" s="26">
        <f t="shared" si="6"/>
        <v>2.2722770908847568E-3</v>
      </c>
      <c r="M46" s="12">
        <f t="shared" si="7"/>
        <v>2.7715938560909669E-3</v>
      </c>
      <c r="N46">
        <v>3</v>
      </c>
      <c r="Q46" s="24" t="s">
        <v>12</v>
      </c>
      <c r="R46">
        <f t="shared" ref="R46:R49" si="9">C24-C44</f>
        <v>-3.84</v>
      </c>
      <c r="S46">
        <f>F24-F44</f>
        <v>2.58</v>
      </c>
      <c r="T46" s="21">
        <f t="shared" ref="T46:T60" si="10">(1.81^-R46)/(1.99^-S46)</f>
        <v>57.61381909706158</v>
      </c>
      <c r="U46" s="21"/>
      <c r="V46" s="21"/>
    </row>
    <row r="47" spans="1:24" x14ac:dyDescent="0.2">
      <c r="A47" s="6" t="s">
        <v>35</v>
      </c>
      <c r="B47">
        <v>18.8</v>
      </c>
      <c r="C47">
        <v>22.6</v>
      </c>
      <c r="D47">
        <v>13.5</v>
      </c>
      <c r="E47">
        <v>12.96</v>
      </c>
      <c r="F47">
        <f t="shared" si="0"/>
        <v>13.23</v>
      </c>
      <c r="G47" s="4">
        <f t="shared" si="1"/>
        <v>5.1554844154433836E-7</v>
      </c>
      <c r="H47" s="4">
        <f t="shared" si="2"/>
        <v>1.501288673111586E-6</v>
      </c>
      <c r="I47" s="4">
        <f t="shared" si="3"/>
        <v>1.0585367657939797E-4</v>
      </c>
      <c r="J47" s="4">
        <f t="shared" si="4"/>
        <v>1.1764652287633276E-4</v>
      </c>
      <c r="K47" s="4">
        <f t="shared" si="5"/>
        <v>1.1121767171400156E-4</v>
      </c>
      <c r="L47" s="26">
        <f t="shared" si="6"/>
        <v>4.6354903281025459E-3</v>
      </c>
      <c r="M47" s="12">
        <f t="shared" si="7"/>
        <v>1.3498652237318718E-2</v>
      </c>
      <c r="N47">
        <v>3</v>
      </c>
      <c r="Q47" s="24" t="s">
        <v>13</v>
      </c>
      <c r="R47">
        <f t="shared" si="9"/>
        <v>-0.37000000000000099</v>
      </c>
      <c r="S47">
        <f>F25-F45</f>
        <v>2.9150000000000009</v>
      </c>
      <c r="T47" s="21">
        <f t="shared" si="10"/>
        <v>9.2575867511775503</v>
      </c>
      <c r="U47" s="21"/>
      <c r="V47" s="21"/>
    </row>
    <row r="48" spans="1:24" x14ac:dyDescent="0.2">
      <c r="A48" s="9" t="s">
        <v>36</v>
      </c>
      <c r="B48">
        <v>22.43</v>
      </c>
      <c r="C48">
        <v>32.22</v>
      </c>
      <c r="D48">
        <v>16.8</v>
      </c>
      <c r="E48">
        <v>15.54</v>
      </c>
      <c r="F48">
        <f t="shared" si="0"/>
        <v>16.170000000000002</v>
      </c>
      <c r="G48" s="4">
        <f t="shared" si="1"/>
        <v>3.1492153649252535E-8</v>
      </c>
      <c r="H48" s="4">
        <f t="shared" si="2"/>
        <v>4.9842098338705307E-9</v>
      </c>
      <c r="I48" s="4">
        <f t="shared" si="3"/>
        <v>1.1297111118078081E-5</v>
      </c>
      <c r="J48" s="4">
        <f t="shared" si="4"/>
        <v>1.942375840781231E-5</v>
      </c>
      <c r="K48" s="4">
        <f t="shared" si="5"/>
        <v>1.4707733584019524E-5</v>
      </c>
      <c r="L48" s="26">
        <f t="shared" si="6"/>
        <v>2.1411969063316379E-3</v>
      </c>
      <c r="M48" s="12">
        <f t="shared" si="7"/>
        <v>3.3888360877613747E-4</v>
      </c>
      <c r="N48">
        <v>3</v>
      </c>
      <c r="Q48" s="24" t="s">
        <v>14</v>
      </c>
      <c r="R48">
        <f t="shared" si="9"/>
        <v>8.9999999999999858E-2</v>
      </c>
      <c r="S48">
        <f>F26-F46</f>
        <v>-0.86000000000000298</v>
      </c>
      <c r="T48" s="21">
        <f t="shared" si="10"/>
        <v>0.52456013514685329</v>
      </c>
      <c r="U48" s="21"/>
      <c r="V48" s="21"/>
      <c r="X48" s="18"/>
    </row>
    <row r="49" spans="1:26" x14ac:dyDescent="0.2">
      <c r="A49" s="9" t="s">
        <v>37</v>
      </c>
      <c r="B49">
        <v>21.43</v>
      </c>
      <c r="C49">
        <v>29.35</v>
      </c>
      <c r="D49">
        <v>15.63</v>
      </c>
      <c r="E49">
        <v>15.21</v>
      </c>
      <c r="F49">
        <f t="shared" si="0"/>
        <v>15.420000000000002</v>
      </c>
      <c r="G49" s="4">
        <f t="shared" si="1"/>
        <v>6.8023051882385468E-8</v>
      </c>
      <c r="H49" s="4">
        <f t="shared" si="2"/>
        <v>2.7361117276361665E-8</v>
      </c>
      <c r="I49" s="4">
        <f t="shared" si="3"/>
        <v>2.4974274742743575E-5</v>
      </c>
      <c r="J49" s="4">
        <f t="shared" si="4"/>
        <v>2.4456143084552528E-5</v>
      </c>
      <c r="K49" s="4">
        <f t="shared" si="5"/>
        <v>2.4642545196641521E-5</v>
      </c>
      <c r="L49" s="26">
        <f t="shared" si="6"/>
        <v>2.7603906714821075E-3</v>
      </c>
      <c r="M49" s="12">
        <f t="shared" si="7"/>
        <v>1.110320263512823E-3</v>
      </c>
      <c r="N49">
        <v>3</v>
      </c>
      <c r="Q49" s="24" t="s">
        <v>15</v>
      </c>
      <c r="R49">
        <f t="shared" si="9"/>
        <v>1.2099999999999973</v>
      </c>
      <c r="S49">
        <f>F27-F47</f>
        <v>2.2449999999999992</v>
      </c>
      <c r="T49" s="21">
        <f t="shared" si="10"/>
        <v>2.2863045516142808</v>
      </c>
      <c r="U49" s="21"/>
      <c r="V49" s="21"/>
      <c r="W49" s="18"/>
      <c r="X49" s="18"/>
      <c r="Y49" s="18"/>
      <c r="Z49" s="18"/>
    </row>
    <row r="50" spans="1:26" x14ac:dyDescent="0.2">
      <c r="A50" s="9" t="s">
        <v>38</v>
      </c>
      <c r="B50">
        <v>20.84</v>
      </c>
      <c r="C50">
        <v>23.55</v>
      </c>
      <c r="D50">
        <v>14.21</v>
      </c>
      <c r="E50">
        <v>14.39</v>
      </c>
      <c r="F50">
        <f t="shared" si="0"/>
        <v>14.3</v>
      </c>
      <c r="G50" s="4">
        <f t="shared" si="1"/>
        <v>1.0714794004826311E-7</v>
      </c>
      <c r="H50" s="4">
        <f t="shared" si="2"/>
        <v>8.5441637255400848E-7</v>
      </c>
      <c r="I50" s="4">
        <f t="shared" si="3"/>
        <v>6.5408610936273015E-5</v>
      </c>
      <c r="J50" s="4">
        <f t="shared" si="4"/>
        <v>4.3351959643598485E-5</v>
      </c>
      <c r="K50" s="4">
        <f t="shared" si="5"/>
        <v>5.325998102069337E-5</v>
      </c>
      <c r="L50" s="26">
        <f t="shared" si="6"/>
        <v>2.0117908041805796E-3</v>
      </c>
      <c r="M50" s="12">
        <f t="shared" si="7"/>
        <v>1.604237095432005E-2</v>
      </c>
      <c r="N50">
        <v>3</v>
      </c>
      <c r="Q50" s="24" t="s">
        <v>16</v>
      </c>
      <c r="R50">
        <f>C28-C51</f>
        <v>-4.5300000000000011</v>
      </c>
      <c r="S50">
        <f>F28-F51</f>
        <v>1.8550000000000004</v>
      </c>
      <c r="T50" s="21">
        <f t="shared" si="10"/>
        <v>52.68128999564685</v>
      </c>
      <c r="U50" s="21"/>
      <c r="V50" s="21"/>
    </row>
    <row r="51" spans="1:26" x14ac:dyDescent="0.2">
      <c r="A51" s="6" t="s">
        <v>39</v>
      </c>
      <c r="B51">
        <v>26.08</v>
      </c>
      <c r="C51">
        <v>27.35</v>
      </c>
      <c r="D51">
        <v>15.42</v>
      </c>
      <c r="E51">
        <v>15.76</v>
      </c>
      <c r="F51">
        <f t="shared" si="0"/>
        <v>15.59</v>
      </c>
      <c r="G51" s="4">
        <f t="shared" si="1"/>
        <v>1.8942887061426483E-9</v>
      </c>
      <c r="H51" s="4">
        <f t="shared" si="2"/>
        <v>8.9637756309088278E-8</v>
      </c>
      <c r="I51" s="4">
        <f t="shared" si="3"/>
        <v>2.879590900921268E-5</v>
      </c>
      <c r="J51" s="4">
        <f t="shared" si="4"/>
        <v>1.6658279133988254E-5</v>
      </c>
      <c r="K51" s="4">
        <f t="shared" si="5"/>
        <v>2.1922018442334199E-5</v>
      </c>
      <c r="L51" s="26">
        <f t="shared" si="6"/>
        <v>8.6410323535014298E-5</v>
      </c>
      <c r="M51" s="12">
        <f t="shared" si="7"/>
        <v>4.0889371818055948E-3</v>
      </c>
      <c r="N51">
        <v>3</v>
      </c>
      <c r="Q51" s="24" t="s">
        <v>17</v>
      </c>
      <c r="R51">
        <f t="shared" ref="R51:R52" si="11">C29-C52</f>
        <v>-6.0200000000000031</v>
      </c>
      <c r="S51">
        <f>F29-F52</f>
        <v>-0.41000000000000014</v>
      </c>
      <c r="T51" s="21">
        <f t="shared" si="10"/>
        <v>26.834608240338188</v>
      </c>
      <c r="U51" s="21"/>
      <c r="V51" s="21"/>
    </row>
    <row r="52" spans="1:26" x14ac:dyDescent="0.2">
      <c r="A52" s="6" t="s">
        <v>40</v>
      </c>
      <c r="B52">
        <v>25.38</v>
      </c>
      <c r="C52">
        <v>29.1</v>
      </c>
      <c r="D52">
        <v>14.73</v>
      </c>
      <c r="E52">
        <v>13.78</v>
      </c>
      <c r="F52">
        <f t="shared" si="0"/>
        <v>14.254999999999999</v>
      </c>
      <c r="G52" s="4">
        <f t="shared" si="1"/>
        <v>3.2476094449890287E-9</v>
      </c>
      <c r="H52" s="4">
        <f t="shared" si="2"/>
        <v>3.173609381658842E-8</v>
      </c>
      <c r="I52" s="4">
        <f t="shared" si="3"/>
        <v>4.5974020870180825E-5</v>
      </c>
      <c r="J52" s="4">
        <f t="shared" si="4"/>
        <v>6.6367938624166235E-5</v>
      </c>
      <c r="K52" s="4">
        <f t="shared" si="5"/>
        <v>5.4935033764381714E-5</v>
      </c>
      <c r="L52" s="26">
        <f t="shared" si="6"/>
        <v>5.9117274031688769E-5</v>
      </c>
      <c r="M52" s="12">
        <f t="shared" si="7"/>
        <v>5.7770227197284781E-4</v>
      </c>
      <c r="N52">
        <v>3</v>
      </c>
      <c r="Q52" s="24" t="s">
        <v>18</v>
      </c>
      <c r="R52">
        <f t="shared" si="11"/>
        <v>-0.78999999999999915</v>
      </c>
      <c r="S52">
        <f>F30-F53</f>
        <v>0.18499999999999872</v>
      </c>
      <c r="T52" s="21">
        <f t="shared" si="10"/>
        <v>1.8149049840043245</v>
      </c>
      <c r="U52" s="21"/>
      <c r="V52" s="21"/>
    </row>
    <row r="53" spans="1:26" x14ac:dyDescent="0.2">
      <c r="A53" s="6" t="s">
        <v>41</v>
      </c>
      <c r="B53">
        <v>24.43</v>
      </c>
      <c r="C53">
        <v>26.48</v>
      </c>
      <c r="D53">
        <v>14.4</v>
      </c>
      <c r="E53">
        <v>13.91</v>
      </c>
      <c r="F53">
        <f t="shared" si="0"/>
        <v>14.155000000000001</v>
      </c>
      <c r="G53" s="4">
        <f t="shared" si="1"/>
        <v>6.7498614646031679E-9</v>
      </c>
      <c r="H53" s="4">
        <f t="shared" si="2"/>
        <v>1.5020048584701362E-7</v>
      </c>
      <c r="I53" s="4">
        <f t="shared" si="3"/>
        <v>5.75024492395027E-5</v>
      </c>
      <c r="J53" s="4">
        <f t="shared" si="4"/>
        <v>6.0609798653531968E-5</v>
      </c>
      <c r="K53" s="4">
        <f t="shared" si="5"/>
        <v>5.8848405948357215E-5</v>
      </c>
      <c r="L53" s="26">
        <f t="shared" si="6"/>
        <v>1.146991385038798E-4</v>
      </c>
      <c r="M53" s="12">
        <f t="shared" si="7"/>
        <v>2.5523288766533966E-3</v>
      </c>
      <c r="N53">
        <v>3</v>
      </c>
      <c r="Q53" s="24" t="s">
        <v>19</v>
      </c>
      <c r="R53">
        <f>C31-C55</f>
        <v>0.62000000000000099</v>
      </c>
      <c r="S53">
        <f>F31-F55</f>
        <v>-0.11499999999999844</v>
      </c>
      <c r="T53" s="21">
        <f t="shared" si="10"/>
        <v>0.6395451058046987</v>
      </c>
      <c r="U53" s="21"/>
      <c r="V53" s="21"/>
    </row>
    <row r="54" spans="1:26" x14ac:dyDescent="0.2">
      <c r="A54" s="9" t="s">
        <v>42</v>
      </c>
      <c r="B54">
        <v>23.5</v>
      </c>
      <c r="C54">
        <v>20.94</v>
      </c>
      <c r="D54">
        <v>14.56</v>
      </c>
      <c r="E54">
        <v>15.23</v>
      </c>
      <c r="F54">
        <f t="shared" si="0"/>
        <v>14.895</v>
      </c>
      <c r="G54" s="4">
        <f t="shared" si="1"/>
        <v>1.3814553350494633E-8</v>
      </c>
      <c r="H54" s="4">
        <f t="shared" si="2"/>
        <v>4.019857353705598E-6</v>
      </c>
      <c r="I54" s="4">
        <f t="shared" si="3"/>
        <v>5.1590738787978513E-5</v>
      </c>
      <c r="J54" s="4">
        <f t="shared" si="4"/>
        <v>2.4117042320771819E-5</v>
      </c>
      <c r="K54" s="4">
        <f t="shared" si="5"/>
        <v>3.5365795137832351E-5</v>
      </c>
      <c r="L54" s="26">
        <f t="shared" si="6"/>
        <v>3.9061905144942142E-4</v>
      </c>
      <c r="M54" s="12">
        <f t="shared" si="7"/>
        <v>0.11366512015462588</v>
      </c>
      <c r="N54">
        <v>3</v>
      </c>
      <c r="Q54" s="24" t="s">
        <v>21</v>
      </c>
      <c r="R54">
        <f>C33-C56</f>
        <v>-1.5100000000000016</v>
      </c>
      <c r="S54">
        <f>F33-F56</f>
        <v>-0.11500000000000021</v>
      </c>
      <c r="T54" s="21">
        <f t="shared" si="10"/>
        <v>2.2632188115916998</v>
      </c>
      <c r="U54" s="21"/>
      <c r="V54" s="21"/>
    </row>
    <row r="55" spans="1:26" x14ac:dyDescent="0.2">
      <c r="A55" s="6" t="s">
        <v>43</v>
      </c>
      <c r="B55">
        <v>20.12</v>
      </c>
      <c r="C55">
        <v>24.3</v>
      </c>
      <c r="D55">
        <v>14</v>
      </c>
      <c r="E55">
        <v>13.97</v>
      </c>
      <c r="F55">
        <f t="shared" si="0"/>
        <v>13.984999999999999</v>
      </c>
      <c r="G55" s="4">
        <f t="shared" si="1"/>
        <v>1.865479697415513E-7</v>
      </c>
      <c r="H55" s="4">
        <f t="shared" si="2"/>
        <v>5.475334176860422E-7</v>
      </c>
      <c r="I55" s="4">
        <f t="shared" si="3"/>
        <v>7.5417621866563913E-5</v>
      </c>
      <c r="J55" s="4">
        <f t="shared" si="4"/>
        <v>5.8123408950172851E-5</v>
      </c>
      <c r="K55" s="4">
        <f t="shared" si="5"/>
        <v>6.6151504577344707E-5</v>
      </c>
      <c r="L55" s="26">
        <f t="shared" si="6"/>
        <v>2.8200109874060141E-3</v>
      </c>
      <c r="M55" s="12">
        <f t="shared" si="7"/>
        <v>8.2769609124439952E-3</v>
      </c>
      <c r="N55">
        <v>3</v>
      </c>
      <c r="Q55" s="24" t="s">
        <v>22</v>
      </c>
      <c r="R55">
        <f t="shared" ref="R55:R58" si="12">C34-C57</f>
        <v>2.4600000000000009</v>
      </c>
      <c r="S55">
        <f>F34-F57</f>
        <v>0.76499999999999879</v>
      </c>
      <c r="T55" s="21">
        <f t="shared" si="10"/>
        <v>0.39330847916527373</v>
      </c>
      <c r="U55" s="21"/>
      <c r="V55" s="21"/>
    </row>
    <row r="56" spans="1:26" x14ac:dyDescent="0.2">
      <c r="A56" s="6" t="s">
        <v>44</v>
      </c>
      <c r="B56">
        <v>23.08</v>
      </c>
      <c r="C56">
        <v>26.09</v>
      </c>
      <c r="D56">
        <v>15.49</v>
      </c>
      <c r="E56">
        <v>15.81</v>
      </c>
      <c r="F56">
        <f t="shared" si="0"/>
        <v>15.65</v>
      </c>
      <c r="G56" s="4">
        <f t="shared" si="1"/>
        <v>1.9090065716738933E-8</v>
      </c>
      <c r="H56" s="4">
        <f t="shared" si="2"/>
        <v>1.8930669858136919E-7</v>
      </c>
      <c r="I56" s="4">
        <f t="shared" si="3"/>
        <v>2.7461114361178235E-5</v>
      </c>
      <c r="J56" s="4">
        <f t="shared" si="4"/>
        <v>1.6086824807311821E-5</v>
      </c>
      <c r="K56" s="4">
        <f t="shared" si="5"/>
        <v>2.1035331192311048E-5</v>
      </c>
      <c r="L56" s="26">
        <f t="shared" si="6"/>
        <v>9.0752389597349627E-4</v>
      </c>
      <c r="M56" s="12">
        <f t="shared" si="7"/>
        <v>8.9994636571524792E-3</v>
      </c>
      <c r="N56">
        <v>3</v>
      </c>
      <c r="Q56" s="24" t="s">
        <v>23</v>
      </c>
      <c r="R56">
        <f t="shared" si="12"/>
        <v>-1.6499999999999986</v>
      </c>
      <c r="S56">
        <f>F35-F58</f>
        <v>1.92</v>
      </c>
      <c r="T56" s="21">
        <f t="shared" si="10"/>
        <v>9.9762553160863501</v>
      </c>
      <c r="U56" s="21"/>
      <c r="V56" s="21"/>
    </row>
    <row r="57" spans="1:26" x14ac:dyDescent="0.2">
      <c r="A57" s="6" t="s">
        <v>45</v>
      </c>
      <c r="B57">
        <v>23.79</v>
      </c>
      <c r="C57">
        <v>24.72</v>
      </c>
      <c r="D57">
        <v>15.99</v>
      </c>
      <c r="E57">
        <v>13.89</v>
      </c>
      <c r="F57">
        <f t="shared" si="0"/>
        <v>14.940000000000001</v>
      </c>
      <c r="G57" s="4">
        <f t="shared" si="1"/>
        <v>1.104956701238867E-8</v>
      </c>
      <c r="H57" s="4">
        <f t="shared" si="2"/>
        <v>4.2676188942329345E-7</v>
      </c>
      <c r="I57" s="4">
        <f t="shared" si="3"/>
        <v>1.9565233876145687E-5</v>
      </c>
      <c r="J57" s="4">
        <f t="shared" si="4"/>
        <v>6.146201049371709E-5</v>
      </c>
      <c r="K57" s="4">
        <f t="shared" si="5"/>
        <v>3.4287438247538498E-5</v>
      </c>
      <c r="L57" s="26">
        <f t="shared" si="6"/>
        <v>3.2226283377067167E-4</v>
      </c>
      <c r="M57" s="12">
        <f t="shared" si="7"/>
        <v>1.2446595932372718E-2</v>
      </c>
      <c r="N57">
        <v>3</v>
      </c>
      <c r="Q57" s="24" t="s">
        <v>24</v>
      </c>
      <c r="R57">
        <f t="shared" si="12"/>
        <v>11.099999999999998</v>
      </c>
      <c r="S57">
        <f>F36-F59</f>
        <v>4.3999999999999986</v>
      </c>
      <c r="T57" s="21">
        <f t="shared" si="10"/>
        <v>2.8491896309918153E-2</v>
      </c>
      <c r="U57" s="21"/>
      <c r="V57" s="21"/>
    </row>
    <row r="58" spans="1:26" x14ac:dyDescent="0.2">
      <c r="A58" s="6" t="s">
        <v>46</v>
      </c>
      <c r="B58">
        <v>19.79</v>
      </c>
      <c r="C58">
        <v>24.77</v>
      </c>
      <c r="D58">
        <v>13.13</v>
      </c>
      <c r="E58">
        <v>12.31</v>
      </c>
      <c r="F58">
        <f t="shared" si="0"/>
        <v>12.72</v>
      </c>
      <c r="G58" s="4">
        <f t="shared" si="1"/>
        <v>2.4052502293015938E-7</v>
      </c>
      <c r="H58" s="4">
        <f t="shared" si="2"/>
        <v>4.1428737660951591E-7</v>
      </c>
      <c r="I58" s="4">
        <f t="shared" si="3"/>
        <v>1.3603743995795062E-4</v>
      </c>
      <c r="J58" s="4">
        <f t="shared" si="4"/>
        <v>1.8520663158593995E-4</v>
      </c>
      <c r="K58" s="4">
        <f t="shared" si="5"/>
        <v>1.5797518334237381E-4</v>
      </c>
      <c r="L58" s="26">
        <f t="shared" si="6"/>
        <v>1.5225494146690012E-3</v>
      </c>
      <c r="M58" s="12">
        <f t="shared" si="7"/>
        <v>2.6224839107269532E-3</v>
      </c>
      <c r="N58">
        <v>3</v>
      </c>
      <c r="Q58" s="24" t="s">
        <v>25</v>
      </c>
      <c r="R58">
        <f t="shared" si="12"/>
        <v>0.28999999999999915</v>
      </c>
      <c r="S58">
        <f>F37-F60</f>
        <v>2.4699999999999989</v>
      </c>
      <c r="T58" s="21">
        <f t="shared" si="10"/>
        <v>4.6072344405061534</v>
      </c>
      <c r="U58" s="21"/>
      <c r="V58" s="21"/>
    </row>
    <row r="59" spans="1:26" x14ac:dyDescent="0.2">
      <c r="A59" s="6" t="s">
        <v>47</v>
      </c>
      <c r="B59">
        <v>20.92</v>
      </c>
      <c r="C59">
        <v>21.55</v>
      </c>
      <c r="D59">
        <v>13.64</v>
      </c>
      <c r="E59">
        <v>12.42</v>
      </c>
      <c r="F59">
        <f t="shared" si="0"/>
        <v>13.030000000000001</v>
      </c>
      <c r="G59" s="4">
        <f t="shared" si="1"/>
        <v>1.007459336345171E-7</v>
      </c>
      <c r="H59" s="4">
        <f t="shared" si="2"/>
        <v>2.7991534781241863E-6</v>
      </c>
      <c r="I59" s="4">
        <f t="shared" si="3"/>
        <v>9.6267717567961801E-5</v>
      </c>
      <c r="J59" s="4">
        <f t="shared" si="4"/>
        <v>1.7151612917349428E-4</v>
      </c>
      <c r="K59" s="4">
        <f t="shared" si="5"/>
        <v>1.2762754470758972E-4</v>
      </c>
      <c r="L59" s="26">
        <f t="shared" si="6"/>
        <v>7.8937453404230508E-4</v>
      </c>
      <c r="M59" s="12">
        <f t="shared" si="7"/>
        <v>2.1932205030954631E-2</v>
      </c>
      <c r="N59">
        <v>3</v>
      </c>
      <c r="Q59" s="24" t="s">
        <v>26</v>
      </c>
      <c r="R59">
        <f>C38-C63</f>
        <v>-2.66</v>
      </c>
      <c r="S59">
        <f>F38-F63</f>
        <v>1.2950000000000017</v>
      </c>
      <c r="T59" s="21">
        <f t="shared" si="10"/>
        <v>11.815163697528268</v>
      </c>
      <c r="U59" s="21"/>
      <c r="V59" s="21"/>
    </row>
    <row r="60" spans="1:26" x14ac:dyDescent="0.2">
      <c r="A60" s="6" t="s">
        <v>48</v>
      </c>
      <c r="B60">
        <v>22.98</v>
      </c>
      <c r="C60">
        <v>25.84</v>
      </c>
      <c r="D60">
        <v>15.02</v>
      </c>
      <c r="E60">
        <v>13.45</v>
      </c>
      <c r="F60">
        <f t="shared" si="0"/>
        <v>14.234999999999999</v>
      </c>
      <c r="G60" s="4">
        <f t="shared" si="1"/>
        <v>2.0618297348681386E-8</v>
      </c>
      <c r="H60" s="4">
        <f t="shared" si="2"/>
        <v>2.195763822655513E-7</v>
      </c>
      <c r="I60" s="4">
        <f t="shared" si="3"/>
        <v>3.7767416965412853E-5</v>
      </c>
      <c r="J60" s="4">
        <f t="shared" si="4"/>
        <v>8.3562808450427951E-5</v>
      </c>
      <c r="K60" s="4">
        <f t="shared" si="5"/>
        <v>5.5696314375985791E-5</v>
      </c>
      <c r="L60" s="26">
        <f t="shared" si="6"/>
        <v>3.7019141355556622E-4</v>
      </c>
      <c r="M60" s="12">
        <f t="shared" si="7"/>
        <v>3.9423862193693837E-3</v>
      </c>
      <c r="N60">
        <v>3</v>
      </c>
      <c r="Q60" s="24" t="s">
        <v>27</v>
      </c>
      <c r="R60">
        <f>C39-C64</f>
        <v>-2.3299999999999983</v>
      </c>
      <c r="S60">
        <f>F39-F64</f>
        <v>-0.34999999999999964</v>
      </c>
      <c r="T60" s="21">
        <f t="shared" si="10"/>
        <v>3.1317890600472125</v>
      </c>
      <c r="U60" s="21"/>
      <c r="V60" s="21"/>
    </row>
    <row r="61" spans="1:26" x14ac:dyDescent="0.2">
      <c r="A61" s="9" t="s">
        <v>49</v>
      </c>
      <c r="B61">
        <v>21.12</v>
      </c>
      <c r="C61">
        <v>24.19</v>
      </c>
      <c r="D61">
        <v>15.56</v>
      </c>
      <c r="E61">
        <v>15.6</v>
      </c>
      <c r="F61">
        <f t="shared" si="0"/>
        <v>15.58</v>
      </c>
      <c r="G61" s="4">
        <f t="shared" si="1"/>
        <v>8.6364800806273783E-8</v>
      </c>
      <c r="H61" s="4">
        <f t="shared" si="2"/>
        <v>5.844606462185481E-7</v>
      </c>
      <c r="I61" s="4">
        <f t="shared" si="3"/>
        <v>2.6188192278161669E-5</v>
      </c>
      <c r="J61" s="4">
        <f t="shared" si="4"/>
        <v>1.8626939510891205E-5</v>
      </c>
      <c r="K61" s="4">
        <f t="shared" si="5"/>
        <v>2.2073391673233855E-5</v>
      </c>
      <c r="L61" s="26">
        <f t="shared" si="6"/>
        <v>3.9126203206460361E-3</v>
      </c>
      <c r="M61" s="12">
        <f t="shared" si="7"/>
        <v>2.6478062586424531E-2</v>
      </c>
      <c r="N61">
        <v>3</v>
      </c>
    </row>
    <row r="62" spans="1:26" x14ac:dyDescent="0.2">
      <c r="A62" s="9" t="s">
        <v>50</v>
      </c>
      <c r="B62">
        <v>19.100000000000001</v>
      </c>
      <c r="C62">
        <v>22.07</v>
      </c>
      <c r="D62">
        <v>15.45</v>
      </c>
      <c r="E62">
        <v>15.61</v>
      </c>
      <c r="F62">
        <f t="shared" si="0"/>
        <v>15.53</v>
      </c>
      <c r="G62" s="4">
        <f t="shared" si="1"/>
        <v>4.0919785926513222E-7</v>
      </c>
      <c r="H62" s="4">
        <f t="shared" si="2"/>
        <v>2.056050855977616E-6</v>
      </c>
      <c r="I62" s="4">
        <f t="shared" si="3"/>
        <v>2.8216088303368966E-5</v>
      </c>
      <c r="J62" s="4">
        <f t="shared" si="4"/>
        <v>1.8497351255146371E-5</v>
      </c>
      <c r="K62" s="4">
        <f t="shared" si="5"/>
        <v>2.2846081584952801E-5</v>
      </c>
      <c r="L62" s="26">
        <f t="shared" si="6"/>
        <v>1.7911074060710862E-2</v>
      </c>
      <c r="M62" s="12">
        <f t="shared" si="7"/>
        <v>8.9995776664467508E-2</v>
      </c>
      <c r="N62">
        <v>3</v>
      </c>
      <c r="Q62" s="9"/>
    </row>
    <row r="63" spans="1:26" x14ac:dyDescent="0.2">
      <c r="A63" s="6" t="s">
        <v>51</v>
      </c>
      <c r="B63">
        <v>22.16</v>
      </c>
      <c r="C63">
        <v>25.77</v>
      </c>
      <c r="D63">
        <v>14.86</v>
      </c>
      <c r="E63">
        <v>14.58</v>
      </c>
      <c r="F63">
        <f t="shared" si="0"/>
        <v>14.719999999999999</v>
      </c>
      <c r="G63" s="4">
        <f t="shared" si="1"/>
        <v>3.8770810009856091E-8</v>
      </c>
      <c r="H63" s="4">
        <f t="shared" si="2"/>
        <v>2.2888805337542338E-7</v>
      </c>
      <c r="I63" s="4">
        <f t="shared" si="3"/>
        <v>4.2095132343148995E-5</v>
      </c>
      <c r="J63" s="4">
        <f t="shared" si="4"/>
        <v>3.7966580421088432E-5</v>
      </c>
      <c r="K63" s="4">
        <f t="shared" si="5"/>
        <v>3.9891715699697987E-5</v>
      </c>
      <c r="L63" s="26">
        <f t="shared" si="6"/>
        <v>9.7190129152929913E-4</v>
      </c>
      <c r="M63" s="12">
        <f t="shared" si="7"/>
        <v>5.7377339971656383E-3</v>
      </c>
      <c r="N63">
        <v>3</v>
      </c>
      <c r="Q63" s="9"/>
    </row>
    <row r="64" spans="1:26" x14ac:dyDescent="0.2">
      <c r="A64" s="6" t="s">
        <v>52</v>
      </c>
      <c r="B64">
        <v>23.41</v>
      </c>
      <c r="C64">
        <v>24.06</v>
      </c>
      <c r="D64">
        <v>15.02</v>
      </c>
      <c r="E64">
        <v>14.89</v>
      </c>
      <c r="F64">
        <f t="shared" si="0"/>
        <v>14.955</v>
      </c>
      <c r="G64" s="4">
        <f t="shared" si="1"/>
        <v>1.4805997971880461E-8</v>
      </c>
      <c r="H64" s="4">
        <f t="shared" si="2"/>
        <v>6.3132572864476099E-7</v>
      </c>
      <c r="I64" s="4">
        <f t="shared" si="3"/>
        <v>3.7767416965412853E-5</v>
      </c>
      <c r="J64" s="4">
        <f t="shared" si="4"/>
        <v>3.0578114673491105E-5</v>
      </c>
      <c r="K64" s="4">
        <f t="shared" si="5"/>
        <v>3.3935342932067806E-5</v>
      </c>
      <c r="L64" s="26">
        <f t="shared" si="6"/>
        <v>4.3630023134050224E-4</v>
      </c>
      <c r="M64" s="12">
        <f t="shared" si="7"/>
        <v>1.8603782195705427E-2</v>
      </c>
      <c r="N64">
        <v>3</v>
      </c>
      <c r="Q64" s="9"/>
    </row>
    <row r="65" spans="1:17" x14ac:dyDescent="0.2">
      <c r="A65" s="5">
        <v>4113</v>
      </c>
      <c r="B65">
        <v>19.329999999999998</v>
      </c>
      <c r="C65">
        <v>24.45</v>
      </c>
      <c r="D65">
        <v>13.95</v>
      </c>
      <c r="E65">
        <v>12.73</v>
      </c>
      <c r="F65">
        <f t="shared" si="0"/>
        <v>13.34</v>
      </c>
      <c r="G65" s="3">
        <f t="shared" si="1"/>
        <v>3.4277488219462447E-7</v>
      </c>
      <c r="H65" s="3">
        <f t="shared" si="2"/>
        <v>5.0090901104275729E-7</v>
      </c>
      <c r="I65" s="3">
        <f t="shared" si="3"/>
        <v>7.8018239305444341E-5</v>
      </c>
      <c r="J65" s="3">
        <f t="shared" si="4"/>
        <v>1.3813832607656443E-4</v>
      </c>
      <c r="K65" s="3">
        <f t="shared" si="5"/>
        <v>1.0310980385308839E-4</v>
      </c>
      <c r="L65" s="29">
        <f t="shared" si="6"/>
        <v>3.3243675129380778E-3</v>
      </c>
      <c r="M65" s="13">
        <f t="shared" si="7"/>
        <v>4.8580153615310545E-3</v>
      </c>
      <c r="N65">
        <v>4</v>
      </c>
      <c r="Q65" s="9"/>
    </row>
    <row r="66" spans="1:17" x14ac:dyDescent="0.2">
      <c r="A66" s="5">
        <v>4133</v>
      </c>
      <c r="B66">
        <v>24.7</v>
      </c>
      <c r="C66">
        <v>29.69</v>
      </c>
      <c r="D66">
        <v>15.57</v>
      </c>
      <c r="E66">
        <v>14.68</v>
      </c>
      <c r="F66">
        <f t="shared" si="0"/>
        <v>15.125</v>
      </c>
      <c r="G66" s="3">
        <f t="shared" si="1"/>
        <v>5.4826730290240192E-9</v>
      </c>
      <c r="H66" s="3">
        <f t="shared" si="2"/>
        <v>2.2362642042928333E-8</v>
      </c>
      <c r="I66" s="3">
        <f t="shared" si="3"/>
        <v>2.6011228166257567E-5</v>
      </c>
      <c r="J66" s="3">
        <f t="shared" si="4"/>
        <v>3.5406408610935282E-5</v>
      </c>
      <c r="K66" s="3">
        <f t="shared" si="5"/>
        <v>3.0188895167578443E-5</v>
      </c>
      <c r="L66" s="29">
        <f t="shared" si="6"/>
        <v>1.8161224511827021E-4</v>
      </c>
      <c r="M66" s="13">
        <f t="shared" si="7"/>
        <v>7.407572194607782E-4</v>
      </c>
      <c r="N66">
        <v>4</v>
      </c>
      <c r="Q66" s="9"/>
    </row>
    <row r="67" spans="1:17" x14ac:dyDescent="0.2">
      <c r="A67" s="5">
        <v>4137</v>
      </c>
      <c r="B67" s="20">
        <v>33.729999999999997</v>
      </c>
      <c r="C67">
        <v>31.14</v>
      </c>
      <c r="D67">
        <v>16.41</v>
      </c>
      <c r="E67">
        <v>15.71</v>
      </c>
      <c r="F67">
        <f t="shared" si="0"/>
        <v>16.060000000000002</v>
      </c>
      <c r="G67" s="3">
        <f t="shared" si="1"/>
        <v>5.2344972222751556E-12</v>
      </c>
      <c r="H67" s="3">
        <f t="shared" si="2"/>
        <v>9.4599573537915251E-9</v>
      </c>
      <c r="I67" s="3">
        <f t="shared" si="3"/>
        <v>1.4716659058984974E-5</v>
      </c>
      <c r="J67" s="3">
        <f t="shared" si="4"/>
        <v>1.7250033305499691E-5</v>
      </c>
      <c r="K67" s="3">
        <f t="shared" si="5"/>
        <v>1.5864251742105165E-5</v>
      </c>
      <c r="L67" s="29"/>
      <c r="M67" s="13">
        <f t="shared" si="7"/>
        <v>5.9630655813938823E-4</v>
      </c>
      <c r="N67">
        <v>4</v>
      </c>
      <c r="Q67" s="9"/>
    </row>
    <row r="68" spans="1:17" x14ac:dyDescent="0.2">
      <c r="A68" s="5">
        <v>4162</v>
      </c>
      <c r="B68">
        <v>21.54</v>
      </c>
      <c r="C68">
        <v>27</v>
      </c>
      <c r="D68">
        <v>16.79</v>
      </c>
      <c r="E68">
        <v>14.98</v>
      </c>
      <c r="F68">
        <f t="shared" ref="F68:F94" si="13">(D68+E68)/2</f>
        <v>15.885</v>
      </c>
      <c r="G68" s="3">
        <f t="shared" ref="G68:G94" si="14">2.16^-B68</f>
        <v>6.2498011586045257E-8</v>
      </c>
      <c r="H68" s="3">
        <f t="shared" ref="H68:H94" si="15">1.81^-C68</f>
        <v>1.1032615392742139E-7</v>
      </c>
      <c r="I68" s="3">
        <f t="shared" ref="I68:I94" si="16">1.97^-D68</f>
        <v>1.1373969589478007E-5</v>
      </c>
      <c r="J68" s="3">
        <f t="shared" ref="J68:J94" si="17">2.01^-E68</f>
        <v>2.8715941494847699E-5</v>
      </c>
      <c r="K68" s="3">
        <f t="shared" ref="K68:K94" si="18">1.99^-F68</f>
        <v>1.7894471701203462E-5</v>
      </c>
      <c r="L68" s="29">
        <f t="shared" ref="L68:L94" si="19">G68/K68</f>
        <v>3.492587690188253E-3</v>
      </c>
      <c r="M68" s="13">
        <f t="shared" ref="M68:M94" si="20">H68/K68</f>
        <v>6.1653764229318711E-3</v>
      </c>
      <c r="N68">
        <v>4</v>
      </c>
      <c r="Q68" s="9"/>
    </row>
    <row r="69" spans="1:17" x14ac:dyDescent="0.2">
      <c r="A69" s="5">
        <v>4232</v>
      </c>
      <c r="B69">
        <v>23.28</v>
      </c>
      <c r="C69">
        <v>25.49</v>
      </c>
      <c r="D69">
        <v>14.47</v>
      </c>
      <c r="E69">
        <v>14.25</v>
      </c>
      <c r="F69">
        <f t="shared" si="13"/>
        <v>14.36</v>
      </c>
      <c r="G69" s="3">
        <f t="shared" si="14"/>
        <v>1.6365025004244488E-8</v>
      </c>
      <c r="H69" s="3">
        <f t="shared" si="15"/>
        <v>2.702546197734242E-7</v>
      </c>
      <c r="I69" s="3">
        <f t="shared" si="16"/>
        <v>5.4837002509927172E-5</v>
      </c>
      <c r="J69" s="3">
        <f t="shared" si="17"/>
        <v>4.7803113265445914E-5</v>
      </c>
      <c r="K69" s="3">
        <f t="shared" si="18"/>
        <v>5.1105756662578324E-5</v>
      </c>
      <c r="L69" s="29">
        <f t="shared" si="19"/>
        <v>3.2021881824963985E-4</v>
      </c>
      <c r="M69" s="13">
        <f t="shared" si="20"/>
        <v>5.2881443778977529E-3</v>
      </c>
      <c r="N69">
        <v>4</v>
      </c>
      <c r="Q69" s="9"/>
    </row>
    <row r="70" spans="1:17" x14ac:dyDescent="0.2">
      <c r="A70" s="5">
        <v>4205</v>
      </c>
      <c r="B70">
        <v>24.15</v>
      </c>
      <c r="C70">
        <v>22.76</v>
      </c>
      <c r="D70">
        <v>11.4</v>
      </c>
      <c r="E70">
        <v>12.13</v>
      </c>
      <c r="F70">
        <f t="shared" si="13"/>
        <v>11.765000000000001</v>
      </c>
      <c r="G70" s="3">
        <f t="shared" si="14"/>
        <v>8.3741726350493017E-9</v>
      </c>
      <c r="H70" s="3">
        <f t="shared" si="15"/>
        <v>1.3653237219310519E-6</v>
      </c>
      <c r="I70" s="3">
        <f t="shared" si="16"/>
        <v>4.3962767284956431E-4</v>
      </c>
      <c r="J70" s="3">
        <f t="shared" si="17"/>
        <v>2.100060582777964E-4</v>
      </c>
      <c r="K70" s="3">
        <f t="shared" si="18"/>
        <v>3.0478497660087276E-4</v>
      </c>
      <c r="L70" s="29">
        <f t="shared" si="19"/>
        <v>2.7475673927378618E-5</v>
      </c>
      <c r="M70" s="13">
        <f t="shared" si="20"/>
        <v>4.4796293346144617E-3</v>
      </c>
      <c r="N70">
        <v>4</v>
      </c>
      <c r="Q70" s="9"/>
    </row>
    <row r="71" spans="1:17" x14ac:dyDescent="0.2">
      <c r="A71" s="5">
        <v>4250</v>
      </c>
      <c r="B71">
        <v>28.69</v>
      </c>
      <c r="C71">
        <v>28.75</v>
      </c>
      <c r="D71">
        <v>18.78</v>
      </c>
      <c r="E71">
        <v>18.86</v>
      </c>
      <c r="F71">
        <f t="shared" si="13"/>
        <v>18.82</v>
      </c>
      <c r="G71" s="3">
        <f t="shared" si="14"/>
        <v>2.5381768544784575E-10</v>
      </c>
      <c r="H71" s="3">
        <f t="shared" si="15"/>
        <v>3.9060785495241373E-8</v>
      </c>
      <c r="I71" s="3">
        <f t="shared" si="16"/>
        <v>2.9506946733488264E-6</v>
      </c>
      <c r="J71" s="3">
        <f t="shared" si="17"/>
        <v>1.913032538966998E-6</v>
      </c>
      <c r="K71" s="3">
        <f t="shared" si="18"/>
        <v>2.3745706850212482E-6</v>
      </c>
      <c r="L71" s="29">
        <f t="shared" si="19"/>
        <v>1.0688992627127229E-4</v>
      </c>
      <c r="M71" s="13">
        <f t="shared" si="20"/>
        <v>1.6449620026742582E-2</v>
      </c>
      <c r="N71">
        <v>4</v>
      </c>
      <c r="Q71" s="9"/>
    </row>
    <row r="72" spans="1:17" x14ac:dyDescent="0.2">
      <c r="A72" s="5">
        <v>4448</v>
      </c>
      <c r="B72">
        <v>24.73</v>
      </c>
      <c r="C72">
        <v>29.31</v>
      </c>
      <c r="D72">
        <v>16.75</v>
      </c>
      <c r="E72">
        <v>14.83</v>
      </c>
      <c r="F72">
        <f t="shared" si="13"/>
        <v>15.79</v>
      </c>
      <c r="G72" s="3">
        <f t="shared" si="14"/>
        <v>5.3574574939613812E-9</v>
      </c>
      <c r="H72" s="3">
        <f t="shared" si="15"/>
        <v>2.801824771053312E-8</v>
      </c>
      <c r="I72" s="3">
        <f t="shared" si="16"/>
        <v>1.1686668140104383E-5</v>
      </c>
      <c r="J72" s="3">
        <f t="shared" si="17"/>
        <v>3.188617816882875E-5</v>
      </c>
      <c r="K72" s="3">
        <f t="shared" si="18"/>
        <v>1.910336719251185E-5</v>
      </c>
      <c r="L72" s="29">
        <f t="shared" si="19"/>
        <v>2.8044571619088182E-4</v>
      </c>
      <c r="M72" s="13">
        <f t="shared" si="20"/>
        <v>1.466665401349545E-3</v>
      </c>
      <c r="N72">
        <v>4</v>
      </c>
      <c r="Q72" s="9"/>
    </row>
    <row r="73" spans="1:17" x14ac:dyDescent="0.2">
      <c r="A73" s="5">
        <v>4467</v>
      </c>
      <c r="B73">
        <v>24.51</v>
      </c>
      <c r="C73">
        <v>24.98</v>
      </c>
      <c r="D73">
        <v>17.03</v>
      </c>
      <c r="E73">
        <v>16.39</v>
      </c>
      <c r="F73">
        <f t="shared" si="13"/>
        <v>16.71</v>
      </c>
      <c r="G73" s="3">
        <f t="shared" si="14"/>
        <v>6.3465624709984423E-9</v>
      </c>
      <c r="H73" s="3">
        <f t="shared" si="15"/>
        <v>3.6575409715751027E-7</v>
      </c>
      <c r="I73" s="3">
        <f t="shared" si="16"/>
        <v>9.6658526092255306E-6</v>
      </c>
      <c r="J73" s="3">
        <f t="shared" si="17"/>
        <v>1.0730417475705682E-5</v>
      </c>
      <c r="K73" s="3">
        <f t="shared" si="18"/>
        <v>1.0142968884216037E-5</v>
      </c>
      <c r="L73" s="29">
        <f t="shared" si="19"/>
        <v>6.2571053341932599E-4</v>
      </c>
      <c r="M73" s="13">
        <f t="shared" si="20"/>
        <v>3.6059865837376061E-2</v>
      </c>
      <c r="N73">
        <v>4</v>
      </c>
      <c r="Q73" s="9"/>
    </row>
    <row r="74" spans="1:17" x14ac:dyDescent="0.2">
      <c r="A74" s="5">
        <v>4478</v>
      </c>
      <c r="B74">
        <v>28.81</v>
      </c>
      <c r="C74">
        <v>28.5</v>
      </c>
      <c r="D74">
        <v>15.77</v>
      </c>
      <c r="E74">
        <v>15.35</v>
      </c>
      <c r="F74">
        <f t="shared" si="13"/>
        <v>15.559999999999999</v>
      </c>
      <c r="G74" s="3">
        <f t="shared" si="14"/>
        <v>2.3141282780746325E-10</v>
      </c>
      <c r="H74" s="3">
        <f t="shared" si="15"/>
        <v>4.5306510713931499E-8</v>
      </c>
      <c r="I74" s="3">
        <f t="shared" si="16"/>
        <v>2.271263979759632E-5</v>
      </c>
      <c r="J74" s="3">
        <f t="shared" si="17"/>
        <v>2.2178926342146125E-5</v>
      </c>
      <c r="K74" s="3">
        <f t="shared" si="18"/>
        <v>2.2379281084083286E-5</v>
      </c>
      <c r="L74" s="29">
        <f t="shared" si="19"/>
        <v>1.0340494269588041E-5</v>
      </c>
      <c r="M74" s="13">
        <f t="shared" si="20"/>
        <v>2.0244846357533194E-3</v>
      </c>
      <c r="N74">
        <v>4</v>
      </c>
      <c r="Q74" s="9"/>
    </row>
    <row r="75" spans="1:17" x14ac:dyDescent="0.2">
      <c r="A75" s="5">
        <v>4483</v>
      </c>
      <c r="B75">
        <v>19.89</v>
      </c>
      <c r="C75">
        <v>26.56</v>
      </c>
      <c r="D75">
        <v>11.78</v>
      </c>
      <c r="E75">
        <v>11.89</v>
      </c>
      <c r="F75">
        <f t="shared" si="13"/>
        <v>11.835000000000001</v>
      </c>
      <c r="G75" s="3">
        <f t="shared" si="14"/>
        <v>2.2269726818885541E-7</v>
      </c>
      <c r="H75" s="3">
        <f t="shared" si="15"/>
        <v>1.4323760522477279E-7</v>
      </c>
      <c r="I75" s="3">
        <f t="shared" si="16"/>
        <v>3.3977221063846621E-4</v>
      </c>
      <c r="J75" s="3">
        <f t="shared" si="17"/>
        <v>2.4831266859566618E-4</v>
      </c>
      <c r="K75" s="3">
        <f t="shared" si="18"/>
        <v>2.9045164513681886E-4</v>
      </c>
      <c r="L75" s="29">
        <f t="shared" si="19"/>
        <v>7.6672751529416414E-4</v>
      </c>
      <c r="M75" s="13">
        <f t="shared" si="20"/>
        <v>4.9315473891463043E-4</v>
      </c>
      <c r="N75">
        <v>4</v>
      </c>
      <c r="Q75" s="9"/>
    </row>
    <row r="76" spans="1:17" x14ac:dyDescent="0.2">
      <c r="A76" s="5">
        <v>4486</v>
      </c>
      <c r="B76">
        <v>23.72</v>
      </c>
      <c r="C76">
        <v>25.83</v>
      </c>
      <c r="D76">
        <v>15.28</v>
      </c>
      <c r="E76">
        <v>13.79</v>
      </c>
      <c r="F76">
        <f t="shared" si="13"/>
        <v>14.535</v>
      </c>
      <c r="G76" s="3">
        <f t="shared" si="14"/>
        <v>1.1661569977691148E-8</v>
      </c>
      <c r="H76" s="3">
        <f t="shared" si="15"/>
        <v>2.2088306049044659E-7</v>
      </c>
      <c r="I76" s="3">
        <f t="shared" si="16"/>
        <v>3.1663291870601145E-5</v>
      </c>
      <c r="J76" s="3">
        <f t="shared" si="17"/>
        <v>6.5906214603499551E-5</v>
      </c>
      <c r="K76" s="3">
        <f t="shared" si="18"/>
        <v>4.5307545408640796E-5</v>
      </c>
      <c r="L76" s="29">
        <f t="shared" si="19"/>
        <v>2.5738692909784338E-4</v>
      </c>
      <c r="M76" s="13">
        <f t="shared" si="20"/>
        <v>4.875193712178481E-3</v>
      </c>
      <c r="N76">
        <v>4</v>
      </c>
      <c r="Q76" s="9"/>
    </row>
    <row r="77" spans="1:17" x14ac:dyDescent="0.2">
      <c r="A77" s="5">
        <v>4519</v>
      </c>
      <c r="B77">
        <v>20.55</v>
      </c>
      <c r="C77">
        <v>27.14</v>
      </c>
      <c r="D77">
        <v>14.26</v>
      </c>
      <c r="E77">
        <v>13.76</v>
      </c>
      <c r="F77">
        <f t="shared" si="13"/>
        <v>14.01</v>
      </c>
      <c r="G77" s="3">
        <f t="shared" si="14"/>
        <v>1.3396008481895638E-7</v>
      </c>
      <c r="H77" s="3">
        <f t="shared" si="15"/>
        <v>1.0153212553204266E-7</v>
      </c>
      <c r="I77" s="3">
        <f t="shared" si="16"/>
        <v>6.3228315972324353E-5</v>
      </c>
      <c r="J77" s="3">
        <f t="shared" si="17"/>
        <v>6.7301113529225881E-5</v>
      </c>
      <c r="K77" s="3">
        <f t="shared" si="18"/>
        <v>6.502320910172868E-5</v>
      </c>
      <c r="L77" s="29">
        <f t="shared" si="19"/>
        <v>2.0601887644360354E-3</v>
      </c>
      <c r="M77" s="13">
        <f t="shared" si="20"/>
        <v>1.5614751553279362E-3</v>
      </c>
      <c r="N77">
        <v>4</v>
      </c>
      <c r="Q77" s="9"/>
    </row>
    <row r="78" spans="1:17" x14ac:dyDescent="0.2">
      <c r="A78" s="5">
        <v>4544</v>
      </c>
      <c r="B78">
        <v>28.06</v>
      </c>
      <c r="C78">
        <v>26.03</v>
      </c>
      <c r="D78">
        <v>16.77</v>
      </c>
      <c r="E78">
        <v>17.21</v>
      </c>
      <c r="F78">
        <f t="shared" si="13"/>
        <v>16.990000000000002</v>
      </c>
      <c r="G78" s="3">
        <f t="shared" si="14"/>
        <v>4.1231367845415241E-10</v>
      </c>
      <c r="H78" s="3">
        <f t="shared" si="15"/>
        <v>1.961673368388142E-7</v>
      </c>
      <c r="I78" s="3">
        <f t="shared" si="16"/>
        <v>1.1529258780505741E-5</v>
      </c>
      <c r="J78" s="3">
        <f t="shared" si="17"/>
        <v>6.0533509280840945E-6</v>
      </c>
      <c r="K78" s="3">
        <f t="shared" si="18"/>
        <v>8.3653907499372392E-6</v>
      </c>
      <c r="L78" s="29">
        <f t="shared" si="19"/>
        <v>4.9288035762973271E-5</v>
      </c>
      <c r="M78" s="13">
        <f t="shared" si="20"/>
        <v>2.3449871345254964E-2</v>
      </c>
      <c r="N78">
        <v>4</v>
      </c>
      <c r="Q78" s="9"/>
    </row>
    <row r="79" spans="1:17" x14ac:dyDescent="0.2">
      <c r="A79" s="5">
        <v>4545</v>
      </c>
      <c r="B79">
        <v>20.58</v>
      </c>
      <c r="C79">
        <v>24.85</v>
      </c>
      <c r="D79">
        <v>11.51</v>
      </c>
      <c r="E79">
        <v>12.07</v>
      </c>
      <c r="F79">
        <f t="shared" si="13"/>
        <v>11.79</v>
      </c>
      <c r="G79" s="3">
        <f t="shared" si="14"/>
        <v>1.3090064946528082E-7</v>
      </c>
      <c r="H79" s="3">
        <f t="shared" si="15"/>
        <v>3.9508215546548028E-7</v>
      </c>
      <c r="I79" s="3">
        <f t="shared" si="16"/>
        <v>4.0803154227478486E-4</v>
      </c>
      <c r="J79" s="3">
        <f t="shared" si="17"/>
        <v>2.1898964871710759E-4</v>
      </c>
      <c r="K79" s="3">
        <f t="shared" si="18"/>
        <v>2.9958649302394433E-4</v>
      </c>
      <c r="L79" s="29">
        <f t="shared" si="19"/>
        <v>4.3693775424921656E-4</v>
      </c>
      <c r="M79" s="13">
        <f t="shared" si="20"/>
        <v>1.3187582373211449E-3</v>
      </c>
      <c r="N79">
        <v>4</v>
      </c>
      <c r="Q79" s="9"/>
    </row>
    <row r="80" spans="1:17" x14ac:dyDescent="0.2">
      <c r="A80" s="5">
        <v>4570</v>
      </c>
      <c r="B80" t="s">
        <v>5</v>
      </c>
      <c r="C80">
        <v>30.14</v>
      </c>
      <c r="D80">
        <v>21.24</v>
      </c>
      <c r="E80">
        <v>18.97</v>
      </c>
      <c r="F80">
        <f t="shared" si="13"/>
        <v>20.104999999999997</v>
      </c>
      <c r="G80" s="3" t="e">
        <f t="shared" si="14"/>
        <v>#VALUE!</v>
      </c>
      <c r="H80" s="3">
        <f t="shared" si="15"/>
        <v>1.7122522810362645E-8</v>
      </c>
      <c r="I80" s="3">
        <f t="shared" si="16"/>
        <v>5.5659250812915371E-7</v>
      </c>
      <c r="J80" s="3">
        <f t="shared" si="17"/>
        <v>1.7716208823457214E-6</v>
      </c>
      <c r="K80" s="3">
        <f t="shared" si="18"/>
        <v>9.8075131426610746E-7</v>
      </c>
      <c r="L80" s="29"/>
      <c r="M80" s="13">
        <f t="shared" si="20"/>
        <v>1.7458577481668087E-2</v>
      </c>
      <c r="N80">
        <v>4</v>
      </c>
      <c r="Q80" s="9"/>
    </row>
    <row r="81" spans="1:17" x14ac:dyDescent="0.2">
      <c r="A81" s="5">
        <v>4584</v>
      </c>
      <c r="B81">
        <v>23.57</v>
      </c>
      <c r="C81">
        <v>23.37</v>
      </c>
      <c r="D81">
        <v>12.68</v>
      </c>
      <c r="E81">
        <v>13.44</v>
      </c>
      <c r="F81">
        <f t="shared" si="13"/>
        <v>13.059999999999999</v>
      </c>
      <c r="G81" s="3">
        <f t="shared" si="14"/>
        <v>1.3089561121231699E-8</v>
      </c>
      <c r="H81" s="3">
        <f t="shared" si="15"/>
        <v>9.5071797547387718E-7</v>
      </c>
      <c r="I81" s="3">
        <f t="shared" si="16"/>
        <v>1.845730344621264E-4</v>
      </c>
      <c r="J81" s="3">
        <f t="shared" si="17"/>
        <v>8.4148230570755476E-5</v>
      </c>
      <c r="K81" s="3">
        <f t="shared" si="18"/>
        <v>1.2501980641458268E-4</v>
      </c>
      <c r="L81" s="29">
        <f t="shared" si="19"/>
        <v>1.0469989913298165E-4</v>
      </c>
      <c r="M81" s="13">
        <f t="shared" si="20"/>
        <v>7.6045388545969029E-3</v>
      </c>
      <c r="N81">
        <v>4</v>
      </c>
      <c r="Q81" s="9"/>
    </row>
    <row r="82" spans="1:17" x14ac:dyDescent="0.2">
      <c r="A82" s="5">
        <v>4637</v>
      </c>
      <c r="B82">
        <v>19.27</v>
      </c>
      <c r="C82">
        <v>20.28</v>
      </c>
      <c r="D82">
        <v>11.14</v>
      </c>
      <c r="E82">
        <v>11.15</v>
      </c>
      <c r="F82">
        <f t="shared" si="13"/>
        <v>11.145</v>
      </c>
      <c r="G82" s="3">
        <f t="shared" si="14"/>
        <v>3.589849281949371E-7</v>
      </c>
      <c r="H82" s="3">
        <f t="shared" si="15"/>
        <v>5.946733848014647E-6</v>
      </c>
      <c r="I82" s="3">
        <f t="shared" si="16"/>
        <v>5.2438014650838514E-4</v>
      </c>
      <c r="J82" s="3">
        <f t="shared" si="17"/>
        <v>4.1625930977601196E-4</v>
      </c>
      <c r="K82" s="3">
        <f t="shared" si="18"/>
        <v>4.6696299245342767E-4</v>
      </c>
      <c r="L82" s="29">
        <f t="shared" si="19"/>
        <v>7.68765264049785E-4</v>
      </c>
      <c r="M82" s="13">
        <f t="shared" si="20"/>
        <v>1.2734914638032566E-2</v>
      </c>
      <c r="N82">
        <v>4</v>
      </c>
      <c r="Q82" s="9"/>
    </row>
    <row r="83" spans="1:17" x14ac:dyDescent="0.2">
      <c r="A83" s="5">
        <v>4742</v>
      </c>
      <c r="B83">
        <v>25.16</v>
      </c>
      <c r="C83">
        <v>26.75</v>
      </c>
      <c r="D83">
        <v>14.33</v>
      </c>
      <c r="E83">
        <v>15.57</v>
      </c>
      <c r="F83">
        <f t="shared" si="13"/>
        <v>14.95</v>
      </c>
      <c r="G83" s="3">
        <f t="shared" si="14"/>
        <v>3.8471898745363994E-9</v>
      </c>
      <c r="H83" s="3">
        <f t="shared" si="15"/>
        <v>1.2796703936096021E-7</v>
      </c>
      <c r="I83" s="3">
        <f t="shared" si="16"/>
        <v>6.0297454587219683E-5</v>
      </c>
      <c r="J83" s="3">
        <f t="shared" si="17"/>
        <v>1.9021176959812021E-5</v>
      </c>
      <c r="K83" s="3">
        <f t="shared" si="18"/>
        <v>3.4052304454615509E-5</v>
      </c>
      <c r="L83" s="29">
        <f t="shared" si="19"/>
        <v>1.1297884052645795E-4</v>
      </c>
      <c r="M83" s="13">
        <f t="shared" si="20"/>
        <v>3.7579553398952221E-3</v>
      </c>
      <c r="N83">
        <v>4</v>
      </c>
      <c r="Q83" s="9"/>
    </row>
    <row r="84" spans="1:17" x14ac:dyDescent="0.2">
      <c r="A84" s="7">
        <v>4287</v>
      </c>
      <c r="B84">
        <v>21.65</v>
      </c>
      <c r="C84">
        <v>27.37</v>
      </c>
      <c r="D84">
        <v>13.66</v>
      </c>
      <c r="E84">
        <v>12.85</v>
      </c>
      <c r="F84">
        <f t="shared" si="13"/>
        <v>13.254999999999999</v>
      </c>
      <c r="G84" s="8">
        <f t="shared" si="14"/>
        <v>5.7421731958793366E-8</v>
      </c>
      <c r="H84" s="8">
        <f t="shared" si="15"/>
        <v>8.8580352832538172E-8</v>
      </c>
      <c r="I84" s="8">
        <f t="shared" si="16"/>
        <v>9.4971074282576397E-5</v>
      </c>
      <c r="J84" s="8">
        <f t="shared" si="17"/>
        <v>1.2703712662313874E-4</v>
      </c>
      <c r="K84" s="8">
        <f t="shared" si="18"/>
        <v>1.0932071719111954E-4</v>
      </c>
      <c r="L84" s="30">
        <f t="shared" si="19"/>
        <v>5.252593784068031E-4</v>
      </c>
      <c r="M84" s="14">
        <f t="shared" si="20"/>
        <v>8.1027965337693406E-4</v>
      </c>
      <c r="N84">
        <v>5</v>
      </c>
    </row>
    <row r="85" spans="1:17" x14ac:dyDescent="0.2">
      <c r="A85" s="7">
        <v>4400</v>
      </c>
      <c r="B85">
        <v>23.65</v>
      </c>
      <c r="C85">
        <v>28.47</v>
      </c>
      <c r="D85">
        <v>15.91</v>
      </c>
      <c r="E85">
        <v>14.32</v>
      </c>
      <c r="F85">
        <f t="shared" si="13"/>
        <v>15.115</v>
      </c>
      <c r="G85" s="8">
        <f t="shared" si="14"/>
        <v>1.2307469984309282E-8</v>
      </c>
      <c r="H85" s="8">
        <f t="shared" si="15"/>
        <v>4.6120177861590471E-8</v>
      </c>
      <c r="I85" s="8">
        <f t="shared" si="16"/>
        <v>2.0655815309521361E-5</v>
      </c>
      <c r="J85" s="8">
        <f t="shared" si="17"/>
        <v>4.5523165939134576E-5</v>
      </c>
      <c r="K85" s="8">
        <f t="shared" si="18"/>
        <v>3.0397351820912143E-5</v>
      </c>
      <c r="L85" s="30">
        <f t="shared" si="19"/>
        <v>4.0488625643508337E-4</v>
      </c>
      <c r="M85" s="14">
        <f t="shared" si="20"/>
        <v>1.5172432826816731E-3</v>
      </c>
      <c r="N85">
        <v>5</v>
      </c>
    </row>
    <row r="86" spans="1:17" x14ac:dyDescent="0.2">
      <c r="A86" s="7">
        <v>4481</v>
      </c>
      <c r="B86">
        <v>21.36</v>
      </c>
      <c r="C86">
        <v>26.52</v>
      </c>
      <c r="D86">
        <v>12.55</v>
      </c>
      <c r="E86">
        <v>13</v>
      </c>
      <c r="F86">
        <f t="shared" si="13"/>
        <v>12.775</v>
      </c>
      <c r="G86" s="8">
        <f t="shared" si="14"/>
        <v>7.1790648333383834E-8</v>
      </c>
      <c r="H86" s="8">
        <f t="shared" si="15"/>
        <v>1.4667773483498991E-7</v>
      </c>
      <c r="I86" s="8">
        <f t="shared" si="16"/>
        <v>2.01580659475357E-4</v>
      </c>
      <c r="J86" s="8">
        <f t="shared" si="17"/>
        <v>1.144066459287935E-4</v>
      </c>
      <c r="K86" s="8">
        <f t="shared" si="18"/>
        <v>1.5210796246720396E-4</v>
      </c>
      <c r="L86" s="30">
        <f t="shared" si="19"/>
        <v>4.7197166518394879E-4</v>
      </c>
      <c r="M86" s="14">
        <f t="shared" si="20"/>
        <v>9.6430017505898247E-4</v>
      </c>
      <c r="N86">
        <v>5</v>
      </c>
    </row>
    <row r="87" spans="1:17" x14ac:dyDescent="0.2">
      <c r="A87" s="7">
        <v>4572</v>
      </c>
      <c r="B87">
        <v>22.11</v>
      </c>
      <c r="C87">
        <v>23.66</v>
      </c>
      <c r="D87">
        <v>14.23</v>
      </c>
      <c r="E87">
        <v>15.4</v>
      </c>
      <c r="F87">
        <f t="shared" si="13"/>
        <v>14.815000000000001</v>
      </c>
      <c r="G87" s="8">
        <f t="shared" si="14"/>
        <v>4.0292810568996997E-8</v>
      </c>
      <c r="H87" s="8">
        <f t="shared" si="15"/>
        <v>8.0043287707770334E-7</v>
      </c>
      <c r="I87" s="8">
        <f t="shared" si="16"/>
        <v>6.4527613252734605E-5</v>
      </c>
      <c r="J87" s="8">
        <f t="shared" si="17"/>
        <v>2.1418088844028011E-5</v>
      </c>
      <c r="K87" s="8">
        <f t="shared" si="18"/>
        <v>3.7367296063937374E-5</v>
      </c>
      <c r="L87" s="30">
        <f t="shared" si="19"/>
        <v>1.0782907733022458E-3</v>
      </c>
      <c r="M87" s="14">
        <f t="shared" si="20"/>
        <v>2.1420679615354595E-2</v>
      </c>
      <c r="N87">
        <v>5</v>
      </c>
    </row>
    <row r="88" spans="1:17" x14ac:dyDescent="0.2">
      <c r="A88" s="7">
        <v>4806</v>
      </c>
      <c r="B88">
        <v>24</v>
      </c>
      <c r="C88">
        <v>32.619999999999997</v>
      </c>
      <c r="D88">
        <v>19.39</v>
      </c>
      <c r="E88">
        <v>20.440000000000001</v>
      </c>
      <c r="F88">
        <f t="shared" si="13"/>
        <v>19.914999999999999</v>
      </c>
      <c r="G88" s="8">
        <f t="shared" si="14"/>
        <v>9.3996129814354537E-9</v>
      </c>
      <c r="H88" s="8">
        <f t="shared" si="15"/>
        <v>3.9311977246297245E-9</v>
      </c>
      <c r="I88" s="8">
        <f t="shared" si="16"/>
        <v>1.9511914071764492E-6</v>
      </c>
      <c r="J88" s="8">
        <f t="shared" si="17"/>
        <v>6.3485213773380864E-7</v>
      </c>
      <c r="K88" s="8">
        <f t="shared" si="18"/>
        <v>1.11774048954934E-6</v>
      </c>
      <c r="L88" s="30">
        <f t="shared" si="19"/>
        <v>8.409477038113981E-3</v>
      </c>
      <c r="M88" s="14">
        <f t="shared" si="20"/>
        <v>3.5170934231922991E-3</v>
      </c>
      <c r="N88">
        <v>5</v>
      </c>
    </row>
    <row r="89" spans="1:17" x14ac:dyDescent="0.2">
      <c r="A89" s="7">
        <v>4728</v>
      </c>
      <c r="B89">
        <v>17.21</v>
      </c>
      <c r="C89">
        <v>24.52</v>
      </c>
      <c r="D89">
        <v>11.94</v>
      </c>
      <c r="E89">
        <v>13.44</v>
      </c>
      <c r="F89">
        <f t="shared" si="13"/>
        <v>12.69</v>
      </c>
      <c r="G89" s="8">
        <f t="shared" si="14"/>
        <v>1.7540862438882221E-6</v>
      </c>
      <c r="H89" s="8">
        <f t="shared" si="15"/>
        <v>4.8053092709291036E-7</v>
      </c>
      <c r="I89" s="8">
        <f t="shared" si="16"/>
        <v>3.0484091718342146E-4</v>
      </c>
      <c r="J89" s="8">
        <f t="shared" si="17"/>
        <v>8.4148230570755476E-5</v>
      </c>
      <c r="K89" s="8">
        <f t="shared" si="18"/>
        <v>1.6127032470246105E-4</v>
      </c>
      <c r="L89" s="30">
        <f t="shared" si="19"/>
        <v>1.0876683277747837E-2</v>
      </c>
      <c r="M89" s="14">
        <f t="shared" si="20"/>
        <v>2.97966118676499E-3</v>
      </c>
      <c r="N89">
        <v>5</v>
      </c>
    </row>
    <row r="90" spans="1:17" x14ac:dyDescent="0.2">
      <c r="A90" s="7">
        <v>4738</v>
      </c>
      <c r="B90">
        <v>19.13</v>
      </c>
      <c r="C90">
        <v>22.41</v>
      </c>
      <c r="D90">
        <v>10.91</v>
      </c>
      <c r="E90">
        <v>12.78</v>
      </c>
      <c r="F90">
        <f t="shared" si="13"/>
        <v>11.844999999999999</v>
      </c>
      <c r="G90" s="8">
        <f t="shared" si="14"/>
        <v>3.9985243074456864E-7</v>
      </c>
      <c r="H90" s="8">
        <f t="shared" si="15"/>
        <v>1.680440489687412E-6</v>
      </c>
      <c r="I90" s="8">
        <f t="shared" si="16"/>
        <v>6.1287721039375088E-4</v>
      </c>
      <c r="J90" s="8">
        <f t="shared" si="17"/>
        <v>1.3339955663457407E-4</v>
      </c>
      <c r="K90" s="8">
        <f t="shared" si="18"/>
        <v>2.8845980787885027E-4</v>
      </c>
      <c r="L90" s="30">
        <f t="shared" si="19"/>
        <v>1.3861634093318884E-3</v>
      </c>
      <c r="M90" s="14">
        <f t="shared" si="20"/>
        <v>5.8255619805209647E-3</v>
      </c>
      <c r="N90">
        <v>5</v>
      </c>
    </row>
    <row r="91" spans="1:17" x14ac:dyDescent="0.2">
      <c r="A91" s="9">
        <v>4778</v>
      </c>
      <c r="B91">
        <v>20.81</v>
      </c>
      <c r="C91">
        <v>26.72</v>
      </c>
      <c r="D91">
        <v>14.77</v>
      </c>
      <c r="E91">
        <v>14.35</v>
      </c>
      <c r="F91">
        <f t="shared" si="13"/>
        <v>14.559999999999999</v>
      </c>
      <c r="G91" s="10">
        <f t="shared" si="14"/>
        <v>1.0965222247311205E-7</v>
      </c>
      <c r="H91" s="10">
        <f t="shared" si="15"/>
        <v>1.3026522066582019E-7</v>
      </c>
      <c r="I91" s="10">
        <f t="shared" si="16"/>
        <v>4.4743900401264773E-5</v>
      </c>
      <c r="J91" s="10">
        <f t="shared" si="17"/>
        <v>4.457964194771369E-5</v>
      </c>
      <c r="K91" s="10">
        <f t="shared" si="18"/>
        <v>4.4534769357325715E-5</v>
      </c>
      <c r="L91" s="31">
        <f t="shared" si="19"/>
        <v>2.4621711093486304E-3</v>
      </c>
      <c r="M91" s="15">
        <f t="shared" si="20"/>
        <v>2.9250229100915349E-3</v>
      </c>
      <c r="N91">
        <v>6</v>
      </c>
    </row>
    <row r="92" spans="1:17" x14ac:dyDescent="0.2">
      <c r="A92" s="9">
        <v>4811</v>
      </c>
      <c r="B92">
        <v>22.92</v>
      </c>
      <c r="C92">
        <v>24.77</v>
      </c>
      <c r="D92">
        <v>15.08</v>
      </c>
      <c r="E92">
        <v>15.98</v>
      </c>
      <c r="F92">
        <f t="shared" si="13"/>
        <v>15.530000000000001</v>
      </c>
      <c r="G92" s="10">
        <f t="shared" si="14"/>
        <v>2.1593349973104665E-8</v>
      </c>
      <c r="H92" s="10">
        <f t="shared" si="15"/>
        <v>4.1428737660951591E-7</v>
      </c>
      <c r="I92" s="10">
        <f t="shared" si="16"/>
        <v>3.6261795928634257E-5</v>
      </c>
      <c r="J92" s="10">
        <f t="shared" si="17"/>
        <v>1.4286538057138168E-5</v>
      </c>
      <c r="K92" s="10">
        <f t="shared" si="18"/>
        <v>2.2846081584952757E-5</v>
      </c>
      <c r="L92" s="31">
        <f t="shared" si="19"/>
        <v>9.4516645634876899E-4</v>
      </c>
      <c r="M92" s="15">
        <f t="shared" si="20"/>
        <v>1.8133848251788629E-2</v>
      </c>
      <c r="N92">
        <v>6</v>
      </c>
    </row>
    <row r="93" spans="1:17" x14ac:dyDescent="0.2">
      <c r="A93" s="9">
        <v>4744</v>
      </c>
      <c r="B93">
        <v>19.18</v>
      </c>
      <c r="C93">
        <v>22.66</v>
      </c>
      <c r="D93">
        <v>12.44</v>
      </c>
      <c r="E93">
        <v>13.8</v>
      </c>
      <c r="F93">
        <f t="shared" si="13"/>
        <v>13.120000000000001</v>
      </c>
      <c r="G93" s="10">
        <f t="shared" si="14"/>
        <v>3.8474860416674798E-7</v>
      </c>
      <c r="H93" s="10">
        <f t="shared" si="15"/>
        <v>1.448783507510644E-6</v>
      </c>
      <c r="I93" s="10">
        <f t="shared" si="16"/>
        <v>2.1719016064927448E-4</v>
      </c>
      <c r="J93" s="10">
        <f t="shared" si="17"/>
        <v>6.5447702812648437E-5</v>
      </c>
      <c r="K93" s="10">
        <f t="shared" si="18"/>
        <v>1.199630882734235E-4</v>
      </c>
      <c r="L93" s="31">
        <f t="shared" si="19"/>
        <v>3.2072249031286802E-3</v>
      </c>
      <c r="M93" s="15">
        <f t="shared" si="20"/>
        <v>1.2076910726143801E-2</v>
      </c>
      <c r="N93">
        <v>6</v>
      </c>
    </row>
    <row r="94" spans="1:17" x14ac:dyDescent="0.2">
      <c r="A94" s="9">
        <v>4515</v>
      </c>
      <c r="B94">
        <v>22.31</v>
      </c>
      <c r="C94">
        <v>24.35</v>
      </c>
      <c r="D94">
        <v>12.46</v>
      </c>
      <c r="E94">
        <v>14.3</v>
      </c>
      <c r="F94">
        <f t="shared" si="13"/>
        <v>13.38</v>
      </c>
      <c r="G94" s="10">
        <f t="shared" si="14"/>
        <v>3.4541151520224617E-8</v>
      </c>
      <c r="H94" s="10">
        <f t="shared" si="15"/>
        <v>5.3152867873400971E-7</v>
      </c>
      <c r="I94" s="10">
        <f t="shared" si="16"/>
        <v>2.1426479614939509E-4</v>
      </c>
      <c r="J94" s="10">
        <f t="shared" si="17"/>
        <v>4.6163250246918068E-5</v>
      </c>
      <c r="K94" s="10">
        <f t="shared" si="18"/>
        <v>1.0031037122551079E-4</v>
      </c>
      <c r="L94" s="31">
        <f t="shared" si="19"/>
        <v>3.4434277431365104E-4</v>
      </c>
      <c r="M94" s="15">
        <f t="shared" si="20"/>
        <v>5.2988407104890877E-3</v>
      </c>
      <c r="N94">
        <v>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4"/>
  <sheetViews>
    <sheetView workbookViewId="0">
      <selection activeCell="X34" sqref="X34"/>
    </sheetView>
  </sheetViews>
  <sheetFormatPr baseColWidth="10" defaultColWidth="8.83203125" defaultRowHeight="15" x14ac:dyDescent="0.2"/>
  <cols>
    <col min="7" max="8" width="12" customWidth="1"/>
    <col min="9" max="9" width="11.1640625" customWidth="1"/>
    <col min="10" max="11" width="12.33203125" customWidth="1"/>
    <col min="12" max="12" width="10.5" bestFit="1" customWidth="1"/>
    <col min="13" max="13" width="11.5" customWidth="1"/>
    <col min="28" max="28" width="18.1640625" customWidth="1"/>
    <col min="32" max="32" width="17.33203125" customWidth="1"/>
  </cols>
  <sheetData>
    <row r="1" spans="1:34" x14ac:dyDescent="0.2">
      <c r="A1" s="18" t="s">
        <v>206</v>
      </c>
      <c r="B1" t="s">
        <v>0</v>
      </c>
      <c r="G1" t="s">
        <v>1</v>
      </c>
      <c r="L1" t="s">
        <v>187</v>
      </c>
      <c r="Q1" t="s">
        <v>163</v>
      </c>
      <c r="R1" t="s">
        <v>164</v>
      </c>
      <c r="AB1" t="s">
        <v>168</v>
      </c>
      <c r="AC1" t="s">
        <v>169</v>
      </c>
    </row>
    <row r="2" spans="1:34" x14ac:dyDescent="0.2">
      <c r="A2" t="s">
        <v>2</v>
      </c>
      <c r="B2" t="s">
        <v>160</v>
      </c>
      <c r="C2" t="s">
        <v>162</v>
      </c>
      <c r="D2" t="s">
        <v>3</v>
      </c>
      <c r="E2" t="s">
        <v>4</v>
      </c>
      <c r="F2" t="s">
        <v>181</v>
      </c>
      <c r="G2" t="s">
        <v>207</v>
      </c>
      <c r="H2" t="s">
        <v>208</v>
      </c>
      <c r="I2" t="s">
        <v>184</v>
      </c>
      <c r="J2" t="s">
        <v>185</v>
      </c>
      <c r="K2" t="s">
        <v>186</v>
      </c>
      <c r="L2" t="s">
        <v>160</v>
      </c>
      <c r="M2" t="s">
        <v>162</v>
      </c>
      <c r="N2" t="s">
        <v>188</v>
      </c>
    </row>
    <row r="3" spans="1:34" x14ac:dyDescent="0.2">
      <c r="A3" s="1">
        <v>2094</v>
      </c>
      <c r="B3">
        <v>19.98</v>
      </c>
      <c r="C3">
        <v>22.29</v>
      </c>
      <c r="D3">
        <v>15.86</v>
      </c>
      <c r="E3">
        <v>17.190000000000001</v>
      </c>
      <c r="F3">
        <f>(D3+E3)/2</f>
        <v>16.524999999999999</v>
      </c>
      <c r="G3" s="2">
        <f>2.01^-B3</f>
        <v>8.7527147026256493E-7</v>
      </c>
      <c r="H3" s="2">
        <f>2.14^-C3</f>
        <v>4.3159558362983001E-8</v>
      </c>
      <c r="I3" s="2">
        <f>1.97^-D3</f>
        <v>2.1368087483831969E-5</v>
      </c>
      <c r="J3" s="2">
        <f>2.01^-E3</f>
        <v>6.1384648444526041E-6</v>
      </c>
      <c r="K3" s="2">
        <f>1.99^-F3</f>
        <v>1.1520011492098565E-5</v>
      </c>
      <c r="L3" s="11">
        <f>G3/K3</f>
        <v>7.5978350443738962E-2</v>
      </c>
      <c r="M3" s="32">
        <f>H3/K3</f>
        <v>3.7464857038194462E-3</v>
      </c>
      <c r="N3">
        <v>1</v>
      </c>
      <c r="Q3" s="16" t="s">
        <v>160</v>
      </c>
      <c r="R3" s="16" t="s">
        <v>195</v>
      </c>
      <c r="S3" s="16" t="s">
        <v>167</v>
      </c>
      <c r="U3" s="16" t="s">
        <v>162</v>
      </c>
      <c r="V3" s="16" t="s">
        <v>195</v>
      </c>
      <c r="W3" s="16" t="s">
        <v>167</v>
      </c>
      <c r="AB3" s="16" t="s">
        <v>160</v>
      </c>
      <c r="AC3" s="16" t="s">
        <v>195</v>
      </c>
      <c r="AD3" s="16" t="s">
        <v>167</v>
      </c>
      <c r="AF3" s="16" t="s">
        <v>162</v>
      </c>
      <c r="AG3" s="16" t="s">
        <v>195</v>
      </c>
      <c r="AH3" s="16" t="s">
        <v>167</v>
      </c>
    </row>
    <row r="4" spans="1:34" x14ac:dyDescent="0.2">
      <c r="A4" s="1">
        <v>2903</v>
      </c>
      <c r="B4">
        <v>32.159999999999997</v>
      </c>
      <c r="C4">
        <v>22.27</v>
      </c>
      <c r="D4">
        <v>18.68</v>
      </c>
      <c r="E4">
        <v>18.09</v>
      </c>
      <c r="F4">
        <f t="shared" ref="F4:F67" si="0">(D4+E4)/2</f>
        <v>18.384999999999998</v>
      </c>
      <c r="G4" s="2">
        <f t="shared" ref="G4:G67" si="1">2.01^-B4</f>
        <v>1.7750671765192999E-10</v>
      </c>
      <c r="H4" s="2">
        <f t="shared" ref="H4:H67" si="2">2.14^-C4</f>
        <v>4.3821301043757576E-8</v>
      </c>
      <c r="I4" s="2">
        <f t="shared" ref="I4:I67" si="3">1.97^-D4</f>
        <v>3.1577002049621106E-6</v>
      </c>
      <c r="J4" s="2">
        <f t="shared" ref="J4:J67" si="4">2.01^-E4</f>
        <v>3.2747889874556219E-6</v>
      </c>
      <c r="K4" s="2">
        <f t="shared" ref="K4:K67" si="5">1.99^-F4</f>
        <v>3.2032157426672801E-6</v>
      </c>
      <c r="L4" s="11">
        <f t="shared" ref="L4:L67" si="6">G4/K4</f>
        <v>5.5415161485227416E-5</v>
      </c>
      <c r="M4" s="32">
        <f t="shared" ref="M4:M67" si="7">H4/K4</f>
        <v>1.3680408865394778E-2</v>
      </c>
      <c r="N4">
        <v>1</v>
      </c>
      <c r="Q4" s="16" t="s">
        <v>165</v>
      </c>
      <c r="R4" s="17">
        <f>GEOMEAN(L22:L39)</f>
        <v>5.0977574398302162E-3</v>
      </c>
      <c r="S4" s="17">
        <f>_xlfn.STDEV.P(L22:L39)</f>
        <v>2.3724552221659638E-2</v>
      </c>
      <c r="U4" s="16" t="s">
        <v>165</v>
      </c>
      <c r="V4" s="17">
        <f>GEOMEAN(M22:M39)</f>
        <v>5.9147547842845458E-5</v>
      </c>
      <c r="W4" s="17">
        <f>_xlfn.STDEV.P(M22:M39)</f>
        <v>3.8906640465317301E-3</v>
      </c>
      <c r="AB4" s="16" t="s">
        <v>189</v>
      </c>
      <c r="AC4" s="17">
        <f>GEOMEAN(L3:L21)</f>
        <v>1.4450047992721016E-3</v>
      </c>
      <c r="AD4" s="17">
        <f>_xlfn.STDEV.P(L3:L21)</f>
        <v>1.9135478895852327E-2</v>
      </c>
      <c r="AF4" s="16" t="s">
        <v>189</v>
      </c>
      <c r="AG4" s="17">
        <f>GEOMEAN(M3:M21)</f>
        <v>6.5843478145923191E-4</v>
      </c>
      <c r="AH4" s="17">
        <f>_xlfn.STDEV.P(M3:M21)</f>
        <v>1.7019925300866618E-2</v>
      </c>
    </row>
    <row r="5" spans="1:34" x14ac:dyDescent="0.2">
      <c r="A5" s="1">
        <v>2838</v>
      </c>
      <c r="B5">
        <v>23.65</v>
      </c>
      <c r="C5">
        <v>19.73</v>
      </c>
      <c r="D5">
        <v>15.36</v>
      </c>
      <c r="E5">
        <v>15.98</v>
      </c>
      <c r="F5">
        <f t="shared" si="0"/>
        <v>15.67</v>
      </c>
      <c r="G5" s="2">
        <f t="shared" si="1"/>
        <v>6.7517016335514158E-8</v>
      </c>
      <c r="H5" s="2">
        <f t="shared" si="2"/>
        <v>3.0264691533810538E-7</v>
      </c>
      <c r="I5" s="2">
        <f t="shared" si="3"/>
        <v>2.9991539983000081E-5</v>
      </c>
      <c r="J5" s="2">
        <f t="shared" si="4"/>
        <v>1.4286538057138168E-5</v>
      </c>
      <c r="K5" s="2">
        <f t="shared" si="5"/>
        <v>2.0747811452902881E-5</v>
      </c>
      <c r="L5" s="11">
        <f t="shared" si="6"/>
        <v>3.2541753374218021E-3</v>
      </c>
      <c r="M5" s="32">
        <f t="shared" si="7"/>
        <v>1.4586932025341942E-2</v>
      </c>
      <c r="N5">
        <v>1</v>
      </c>
      <c r="Q5" s="16" t="s">
        <v>166</v>
      </c>
      <c r="R5" s="17">
        <f>GEOMEAN(L40:L64)</f>
        <v>4.4679876352065103E-3</v>
      </c>
      <c r="S5" s="17">
        <f>_xlfn.STDEV.P(L40:L64)</f>
        <v>2.259824965819357E-2</v>
      </c>
      <c r="U5" s="16" t="s">
        <v>166</v>
      </c>
      <c r="V5" s="17">
        <f>GEOMEAN(M40:M64)</f>
        <v>1.2980977581590478E-4</v>
      </c>
      <c r="W5" s="17">
        <f>_xlfn.STDEV.P(M40:M64)</f>
        <v>6.4679324368479433E-3</v>
      </c>
      <c r="AB5" s="16" t="s">
        <v>170</v>
      </c>
      <c r="AC5" s="17">
        <f>GEOMEAN(L65:L83)</f>
        <v>1.2962383717753138E-3</v>
      </c>
      <c r="AD5" s="17">
        <f>_xlfn.STDEV.P(L65:L83)</f>
        <v>1.7187040670329751E-2</v>
      </c>
      <c r="AF5" s="16" t="s">
        <v>170</v>
      </c>
      <c r="AG5" s="17">
        <f>GEOMEAN(M65:M83)</f>
        <v>1.2875897189729832E-4</v>
      </c>
      <c r="AH5" s="17">
        <f>_xlfn.STDEV.P(M65:M83)</f>
        <v>5.4316676518165559E-3</v>
      </c>
    </row>
    <row r="6" spans="1:34" x14ac:dyDescent="0.2">
      <c r="A6" s="1">
        <v>4115</v>
      </c>
      <c r="B6">
        <v>19.78</v>
      </c>
      <c r="C6">
        <v>23.03</v>
      </c>
      <c r="D6">
        <v>11.44</v>
      </c>
      <c r="E6">
        <v>14.75</v>
      </c>
      <c r="F6">
        <f t="shared" si="0"/>
        <v>13.094999999999999</v>
      </c>
      <c r="G6" s="2">
        <f t="shared" si="1"/>
        <v>1.0064263161302179E-6</v>
      </c>
      <c r="H6" s="2">
        <f t="shared" si="2"/>
        <v>2.4579372976155656E-8</v>
      </c>
      <c r="I6" s="2">
        <f t="shared" si="3"/>
        <v>4.2786461647907051E-4</v>
      </c>
      <c r="J6" s="2">
        <f t="shared" si="4"/>
        <v>3.3717716366174255E-5</v>
      </c>
      <c r="K6" s="2">
        <f t="shared" si="5"/>
        <v>1.2204471130633269E-4</v>
      </c>
      <c r="L6" s="11">
        <f t="shared" si="6"/>
        <v>8.2463738523178114E-3</v>
      </c>
      <c r="M6" s="32">
        <f t="shared" si="7"/>
        <v>2.0139646128918554E-4</v>
      </c>
      <c r="N6">
        <v>1</v>
      </c>
      <c r="Q6" s="19" t="s">
        <v>174</v>
      </c>
      <c r="R6" s="17">
        <f>GEOMEAN(L3:L39)</f>
        <v>2.8848061933340651E-3</v>
      </c>
      <c r="S6" s="17">
        <f>_xlfn.STDEV.P(L3:L39)</f>
        <v>2.2306990719104955E-2</v>
      </c>
      <c r="U6" s="19" t="s">
        <v>174</v>
      </c>
      <c r="V6" s="17">
        <f>GEOMEAN(M3:M39)</f>
        <v>1.9734437599727391E-4</v>
      </c>
      <c r="W6" s="17">
        <f>_xlfn.STDEV.P(M3:M39)</f>
        <v>1.2681543389548411E-2</v>
      </c>
    </row>
    <row r="7" spans="1:34" x14ac:dyDescent="0.2">
      <c r="A7" s="1">
        <v>4195</v>
      </c>
      <c r="B7">
        <v>28.78</v>
      </c>
      <c r="C7">
        <v>29.94</v>
      </c>
      <c r="D7">
        <v>18.02</v>
      </c>
      <c r="E7">
        <v>17.53</v>
      </c>
      <c r="F7">
        <f t="shared" si="0"/>
        <v>17.774999999999999</v>
      </c>
      <c r="G7" s="2">
        <f t="shared" si="1"/>
        <v>1.8793924049401919E-9</v>
      </c>
      <c r="H7" s="2">
        <f t="shared" si="2"/>
        <v>1.2805944813521341E-10</v>
      </c>
      <c r="I7" s="2">
        <f t="shared" si="3"/>
        <v>4.9399050857836322E-6</v>
      </c>
      <c r="J7" s="2">
        <f t="shared" si="4"/>
        <v>4.8414239405863119E-6</v>
      </c>
      <c r="K7" s="2">
        <f t="shared" si="5"/>
        <v>4.874011693820754E-6</v>
      </c>
      <c r="L7" s="11">
        <f t="shared" si="6"/>
        <v>3.8559456213920775E-4</v>
      </c>
      <c r="M7" s="32">
        <f t="shared" si="7"/>
        <v>2.6273931245911145E-5</v>
      </c>
      <c r="N7">
        <v>1</v>
      </c>
    </row>
    <row r="8" spans="1:34" x14ac:dyDescent="0.2">
      <c r="A8" s="1">
        <v>4221</v>
      </c>
      <c r="B8">
        <v>26.81</v>
      </c>
      <c r="C8">
        <v>24.39</v>
      </c>
      <c r="D8">
        <v>15.95</v>
      </c>
      <c r="E8">
        <v>17.07</v>
      </c>
      <c r="F8">
        <f t="shared" si="0"/>
        <v>16.509999999999998</v>
      </c>
      <c r="G8" s="2">
        <f t="shared" si="1"/>
        <v>7.4355603101555619E-9</v>
      </c>
      <c r="H8" s="2">
        <f t="shared" si="2"/>
        <v>8.7338970420281247E-9</v>
      </c>
      <c r="I8" s="2">
        <f t="shared" si="3"/>
        <v>2.0103130538134007E-5</v>
      </c>
      <c r="J8" s="2">
        <f t="shared" si="4"/>
        <v>6.6748775010318356E-6</v>
      </c>
      <c r="K8" s="2">
        <f t="shared" si="5"/>
        <v>1.1639537087836792E-5</v>
      </c>
      <c r="L8" s="11">
        <f t="shared" si="6"/>
        <v>6.3881924633632156E-4</v>
      </c>
      <c r="M8" s="32">
        <f t="shared" si="7"/>
        <v>7.5036463874108585E-4</v>
      </c>
      <c r="N8">
        <v>1</v>
      </c>
    </row>
    <row r="9" spans="1:34" x14ac:dyDescent="0.2">
      <c r="A9" s="1">
        <v>4223</v>
      </c>
      <c r="B9" t="s">
        <v>5</v>
      </c>
      <c r="C9">
        <v>28.83</v>
      </c>
      <c r="D9">
        <v>18.440000000000001</v>
      </c>
      <c r="E9">
        <v>37.520000000000003</v>
      </c>
      <c r="F9">
        <f t="shared" si="0"/>
        <v>27.980000000000004</v>
      </c>
      <c r="G9" s="2" t="e">
        <f t="shared" si="1"/>
        <v>#VALUE!</v>
      </c>
      <c r="H9" s="2">
        <f t="shared" si="2"/>
        <v>2.979688839818133E-10</v>
      </c>
      <c r="I9" s="2">
        <f t="shared" si="3"/>
        <v>3.7157183702188922E-6</v>
      </c>
      <c r="J9" s="2">
        <f t="shared" si="4"/>
        <v>4.2080793989333817E-12</v>
      </c>
      <c r="K9" s="2">
        <f t="shared" si="5"/>
        <v>4.3460120091778818E-9</v>
      </c>
      <c r="L9" s="11"/>
      <c r="M9" s="32">
        <f t="shared" si="7"/>
        <v>6.8561449750383668E-2</v>
      </c>
      <c r="N9">
        <v>1</v>
      </c>
      <c r="AB9" s="18" t="s">
        <v>194</v>
      </c>
    </row>
    <row r="10" spans="1:34" x14ac:dyDescent="0.2">
      <c r="A10" s="1">
        <v>4225</v>
      </c>
      <c r="B10">
        <v>30.71</v>
      </c>
      <c r="C10">
        <v>24.44</v>
      </c>
      <c r="D10">
        <v>15.71</v>
      </c>
      <c r="E10">
        <v>17</v>
      </c>
      <c r="F10">
        <f t="shared" si="0"/>
        <v>16.355</v>
      </c>
      <c r="G10" s="2">
        <f t="shared" si="1"/>
        <v>4.8848257534273841E-10</v>
      </c>
      <c r="H10" s="2">
        <f t="shared" si="2"/>
        <v>8.4078969335739758E-9</v>
      </c>
      <c r="I10" s="2">
        <f t="shared" si="3"/>
        <v>2.3655688187900417E-5</v>
      </c>
      <c r="J10" s="2">
        <f t="shared" si="4"/>
        <v>7.0091769461161491E-6</v>
      </c>
      <c r="K10" s="2">
        <f t="shared" si="5"/>
        <v>1.29496471598462E-5</v>
      </c>
      <c r="L10" s="11">
        <f t="shared" si="6"/>
        <v>3.7721689966766629E-5</v>
      </c>
      <c r="M10" s="32">
        <f t="shared" si="7"/>
        <v>6.4927614087006784E-4</v>
      </c>
      <c r="N10">
        <v>1</v>
      </c>
      <c r="AB10" s="18" t="s">
        <v>160</v>
      </c>
      <c r="AF10" s="18" t="s">
        <v>162</v>
      </c>
    </row>
    <row r="11" spans="1:34" x14ac:dyDescent="0.2">
      <c r="A11" s="1">
        <v>4290</v>
      </c>
      <c r="B11">
        <v>26.43</v>
      </c>
      <c r="C11">
        <v>32.200000000000003</v>
      </c>
      <c r="D11">
        <v>17.940000000000001</v>
      </c>
      <c r="E11">
        <v>15.99</v>
      </c>
      <c r="F11">
        <f t="shared" si="0"/>
        <v>16.965</v>
      </c>
      <c r="G11" s="2">
        <f t="shared" si="1"/>
        <v>9.6945622216467752E-9</v>
      </c>
      <c r="H11" s="2">
        <f t="shared" si="2"/>
        <v>2.294438905608557E-11</v>
      </c>
      <c r="I11" s="2">
        <f t="shared" si="3"/>
        <v>5.2152592575403983E-6</v>
      </c>
      <c r="J11" s="2">
        <f t="shared" si="4"/>
        <v>1.4187146122871469E-5</v>
      </c>
      <c r="K11" s="2">
        <f t="shared" si="5"/>
        <v>8.5105486507130638E-6</v>
      </c>
      <c r="L11" s="11">
        <f t="shared" si="6"/>
        <v>1.139123060043198E-3</v>
      </c>
      <c r="M11" s="32">
        <f t="shared" si="7"/>
        <v>2.6959941124551535E-6</v>
      </c>
      <c r="N11">
        <v>1</v>
      </c>
      <c r="AB11" s="22" t="s">
        <v>197</v>
      </c>
      <c r="AC11" s="22" t="s">
        <v>195</v>
      </c>
      <c r="AD11" s="22" t="s">
        <v>167</v>
      </c>
      <c r="AF11" s="22" t="s">
        <v>197</v>
      </c>
      <c r="AG11" s="22" t="s">
        <v>195</v>
      </c>
      <c r="AH11" s="22" t="s">
        <v>167</v>
      </c>
    </row>
    <row r="12" spans="1:34" x14ac:dyDescent="0.2">
      <c r="A12" s="1">
        <v>4382</v>
      </c>
      <c r="B12" t="s">
        <v>5</v>
      </c>
      <c r="C12" t="s">
        <v>5</v>
      </c>
      <c r="D12" t="s">
        <v>5</v>
      </c>
      <c r="E12" s="20">
        <v>33.72</v>
      </c>
      <c r="F12" t="e">
        <f t="shared" si="0"/>
        <v>#VALUE!</v>
      </c>
      <c r="G12" s="2" t="e">
        <f t="shared" si="1"/>
        <v>#VALUE!</v>
      </c>
      <c r="H12" s="2" t="e">
        <f t="shared" si="2"/>
        <v>#VALUE!</v>
      </c>
      <c r="I12" s="2" t="e">
        <f t="shared" si="3"/>
        <v>#VALUE!</v>
      </c>
      <c r="J12" s="2">
        <f t="shared" si="4"/>
        <v>5.9735010419324523E-11</v>
      </c>
      <c r="K12" s="2" t="e">
        <f t="shared" si="5"/>
        <v>#VALUE!</v>
      </c>
      <c r="L12" s="11"/>
      <c r="M12" s="32"/>
      <c r="N12">
        <v>1</v>
      </c>
      <c r="AB12" s="16" t="s">
        <v>198</v>
      </c>
      <c r="AC12" s="17">
        <f>GEOMEAN(L3:L39)</f>
        <v>2.8848061933340651E-3</v>
      </c>
      <c r="AD12" s="17">
        <f>_xlfn.STDEV.P(L3:L39)</f>
        <v>2.2306990719104955E-2</v>
      </c>
      <c r="AF12" s="16" t="s">
        <v>198</v>
      </c>
      <c r="AG12" s="17">
        <f>GEOMEAN(M3:M39)</f>
        <v>1.9734437599727391E-4</v>
      </c>
      <c r="AH12" s="17">
        <f>_xlfn.STDEV.P(M3:M39)</f>
        <v>1.2681543389548411E-2</v>
      </c>
    </row>
    <row r="13" spans="1:34" x14ac:dyDescent="0.2">
      <c r="A13" s="1">
        <v>4485</v>
      </c>
      <c r="B13" t="s">
        <v>5</v>
      </c>
      <c r="C13" t="s">
        <v>5</v>
      </c>
      <c r="D13">
        <v>17.22</v>
      </c>
      <c r="E13" s="20">
        <v>36.79</v>
      </c>
      <c r="F13">
        <f t="shared" si="0"/>
        <v>27.004999999999999</v>
      </c>
      <c r="G13" s="2" t="e">
        <f t="shared" si="1"/>
        <v>#VALUE!</v>
      </c>
      <c r="H13" s="2" t="e">
        <f t="shared" si="2"/>
        <v>#VALUE!</v>
      </c>
      <c r="I13" s="2">
        <f t="shared" si="3"/>
        <v>8.4975080660255166E-6</v>
      </c>
      <c r="J13" s="2">
        <f t="shared" si="4"/>
        <v>7.0051436820657597E-12</v>
      </c>
      <c r="K13" s="2">
        <f t="shared" si="5"/>
        <v>8.50105197726791E-9</v>
      </c>
      <c r="L13" s="11"/>
      <c r="M13" s="32"/>
      <c r="N13">
        <v>1</v>
      </c>
      <c r="AB13" s="16" t="s">
        <v>199</v>
      </c>
      <c r="AC13" s="17">
        <f>GEOMEAN(L3:L21)</f>
        <v>1.4450047992721016E-3</v>
      </c>
      <c r="AD13" s="17">
        <f>_xlfn.STDEV.P(L3:L21)</f>
        <v>1.9135478895852327E-2</v>
      </c>
      <c r="AF13" s="16" t="s">
        <v>199</v>
      </c>
      <c r="AG13" s="17">
        <f>GEOMEAN(M3:M21)</f>
        <v>6.5843478145923191E-4</v>
      </c>
      <c r="AH13" s="17">
        <f>_xlfn.STDEV.P(M3:M21)</f>
        <v>1.7019925300866618E-2</v>
      </c>
    </row>
    <row r="14" spans="1:34" x14ac:dyDescent="0.2">
      <c r="A14" s="1">
        <v>4554</v>
      </c>
      <c r="B14" t="s">
        <v>5</v>
      </c>
      <c r="C14" t="s">
        <v>5</v>
      </c>
      <c r="D14">
        <v>22.08</v>
      </c>
      <c r="E14" s="20">
        <v>34.76</v>
      </c>
      <c r="F14">
        <f t="shared" si="0"/>
        <v>28.419999999999998</v>
      </c>
      <c r="G14" s="2" t="e">
        <f t="shared" si="1"/>
        <v>#VALUE!</v>
      </c>
      <c r="H14" s="2" t="e">
        <f t="shared" si="2"/>
        <v>#VALUE!</v>
      </c>
      <c r="I14" s="2">
        <f t="shared" si="3"/>
        <v>3.1490947388435475E-7</v>
      </c>
      <c r="J14" s="2">
        <f t="shared" si="4"/>
        <v>2.890047921287054E-11</v>
      </c>
      <c r="K14" s="2">
        <f t="shared" si="5"/>
        <v>3.210669248555936E-9</v>
      </c>
      <c r="L14" s="11"/>
      <c r="M14" s="32"/>
      <c r="N14">
        <v>1</v>
      </c>
      <c r="AB14" s="16" t="s">
        <v>200</v>
      </c>
      <c r="AC14" s="17">
        <f>GEOMEAN(L22:L39)</f>
        <v>5.0977574398302162E-3</v>
      </c>
      <c r="AD14" s="17">
        <f>_xlfn.STDEV.P(L22:L39)</f>
        <v>2.3724552221659638E-2</v>
      </c>
      <c r="AF14" s="16" t="s">
        <v>200</v>
      </c>
      <c r="AG14" s="17">
        <f>GEOMEAN(M22:M39)</f>
        <v>5.9147547842845458E-5</v>
      </c>
      <c r="AH14" s="17">
        <f>_xlfn.STDEV.P(M22:M39)</f>
        <v>3.8906640465317301E-3</v>
      </c>
    </row>
    <row r="15" spans="1:34" x14ac:dyDescent="0.2">
      <c r="A15" s="1">
        <v>4765</v>
      </c>
      <c r="B15">
        <v>29.73</v>
      </c>
      <c r="C15">
        <v>29.73</v>
      </c>
      <c r="D15">
        <v>16.37</v>
      </c>
      <c r="E15">
        <v>15.71</v>
      </c>
      <c r="F15">
        <f t="shared" si="0"/>
        <v>16.04</v>
      </c>
      <c r="G15" s="2">
        <f t="shared" si="1"/>
        <v>9.6823597051092878E-10</v>
      </c>
      <c r="H15" s="2">
        <f t="shared" si="2"/>
        <v>1.5024447771375149E-10</v>
      </c>
      <c r="I15" s="2">
        <f t="shared" si="3"/>
        <v>1.5121256409242005E-5</v>
      </c>
      <c r="J15" s="2">
        <f t="shared" si="4"/>
        <v>1.7250033305499691E-5</v>
      </c>
      <c r="K15" s="2">
        <f t="shared" si="5"/>
        <v>1.6084095918786176E-5</v>
      </c>
      <c r="L15" s="11">
        <f t="shared" si="6"/>
        <v>6.0198345956146165E-5</v>
      </c>
      <c r="M15" s="32">
        <f t="shared" si="7"/>
        <v>9.3411826485234022E-6</v>
      </c>
      <c r="N15">
        <v>1</v>
      </c>
      <c r="AB15" s="16" t="s">
        <v>201</v>
      </c>
      <c r="AC15" s="17">
        <f>GEOMEAN(L40:L64)</f>
        <v>4.4679876352065103E-3</v>
      </c>
      <c r="AD15" s="17">
        <f>_xlfn.STDEV.P(L40:L64)</f>
        <v>2.259824965819357E-2</v>
      </c>
      <c r="AF15" s="16" t="s">
        <v>201</v>
      </c>
      <c r="AG15" s="17">
        <f>GEOMEAN(M40:M64)</f>
        <v>1.2980977581590478E-4</v>
      </c>
      <c r="AH15" s="17">
        <f>_xlfn.STDEV.P(M40:M64)</f>
        <v>6.4679324368479433E-3</v>
      </c>
    </row>
    <row r="16" spans="1:34" x14ac:dyDescent="0.2">
      <c r="A16" s="1">
        <v>4803</v>
      </c>
      <c r="B16">
        <v>20.69</v>
      </c>
      <c r="C16">
        <v>24.16</v>
      </c>
      <c r="D16">
        <v>14.37</v>
      </c>
      <c r="E16">
        <v>15.5</v>
      </c>
      <c r="F16">
        <f t="shared" si="0"/>
        <v>14.934999999999999</v>
      </c>
      <c r="G16" s="2">
        <f t="shared" si="1"/>
        <v>5.3317965827120178E-7</v>
      </c>
      <c r="H16" s="2">
        <f t="shared" si="2"/>
        <v>1.040406928987569E-8</v>
      </c>
      <c r="I16" s="2">
        <f t="shared" si="3"/>
        <v>5.8684083998627345E-5</v>
      </c>
      <c r="J16" s="2">
        <f t="shared" si="4"/>
        <v>1.9973818997292517E-5</v>
      </c>
      <c r="K16" s="2">
        <f t="shared" si="5"/>
        <v>3.4405613301485064E-5</v>
      </c>
      <c r="L16" s="11">
        <f t="shared" si="6"/>
        <v>1.5496879930583534E-2</v>
      </c>
      <c r="M16" s="32">
        <f t="shared" si="7"/>
        <v>3.02394530761834E-4</v>
      </c>
      <c r="N16">
        <v>1</v>
      </c>
      <c r="AB16" s="16" t="s">
        <v>202</v>
      </c>
      <c r="AC16" s="17">
        <f>GEOMEAN(L65:L94)</f>
        <v>2.0546525466225533E-3</v>
      </c>
      <c r="AD16" s="17">
        <f>_xlfn.STDEV.P(L65:L94)</f>
        <v>1.5723755374637525E-2</v>
      </c>
      <c r="AF16" s="16" t="s">
        <v>202</v>
      </c>
      <c r="AG16" s="17">
        <f>GEOMEAN(M65:M94)</f>
        <v>8.0466211271735375E-5</v>
      </c>
      <c r="AH16" s="17">
        <f>_xlfn.STDEV.P(M65:M94)</f>
        <v>4.3694525116943087E-3</v>
      </c>
    </row>
    <row r="17" spans="1:34" x14ac:dyDescent="0.2">
      <c r="A17" s="1">
        <v>4814</v>
      </c>
      <c r="B17">
        <v>23.88</v>
      </c>
      <c r="C17">
        <v>22.55</v>
      </c>
      <c r="D17">
        <v>14.98</v>
      </c>
      <c r="E17">
        <v>15.98</v>
      </c>
      <c r="F17">
        <f t="shared" si="0"/>
        <v>15.48</v>
      </c>
      <c r="G17" s="2">
        <f t="shared" si="1"/>
        <v>5.7501364266244535E-8</v>
      </c>
      <c r="H17" s="2">
        <f t="shared" si="2"/>
        <v>3.5413545643104193E-8</v>
      </c>
      <c r="I17" s="2">
        <f t="shared" si="3"/>
        <v>3.8805736652579158E-5</v>
      </c>
      <c r="J17" s="2">
        <f t="shared" si="4"/>
        <v>1.4286538057138168E-5</v>
      </c>
      <c r="K17" s="2">
        <f t="shared" si="5"/>
        <v>2.3645819886357836E-5</v>
      </c>
      <c r="L17" s="11">
        <f t="shared" si="6"/>
        <v>2.4317771404246905E-3</v>
      </c>
      <c r="M17" s="32">
        <f t="shared" si="7"/>
        <v>1.4976662181012215E-3</v>
      </c>
      <c r="N17">
        <v>1</v>
      </c>
      <c r="AB17" s="16" t="s">
        <v>203</v>
      </c>
      <c r="AC17" s="17">
        <f>GEOMEAN(L65:L83)</f>
        <v>1.2962383717753138E-3</v>
      </c>
      <c r="AD17" s="17">
        <f>_xlfn.STDEV.P(L65:L83)</f>
        <v>1.7187040670329751E-2</v>
      </c>
      <c r="AF17" s="16" t="s">
        <v>203</v>
      </c>
      <c r="AG17" s="17">
        <f>GEOMEAN(M65:M83)</f>
        <v>1.2875897189729832E-4</v>
      </c>
      <c r="AH17" s="17">
        <f>_xlfn.STDEV.P(M65:M83)</f>
        <v>5.4316676518165559E-3</v>
      </c>
    </row>
    <row r="18" spans="1:34" x14ac:dyDescent="0.2">
      <c r="A18" s="1" t="s">
        <v>6</v>
      </c>
      <c r="B18">
        <v>29.49</v>
      </c>
      <c r="C18" s="20">
        <v>35.31</v>
      </c>
      <c r="D18">
        <v>17.23</v>
      </c>
      <c r="E18" s="20">
        <v>37.869999999999997</v>
      </c>
      <c r="F18">
        <f t="shared" si="0"/>
        <v>27.549999999999997</v>
      </c>
      <c r="G18" s="2">
        <f t="shared" si="1"/>
        <v>1.1448491516842288E-9</v>
      </c>
      <c r="H18" s="2">
        <f t="shared" si="2"/>
        <v>2.1532262369918768E-12</v>
      </c>
      <c r="I18" s="2">
        <f t="shared" si="3"/>
        <v>8.4400869980751127E-6</v>
      </c>
      <c r="J18" s="2">
        <f t="shared" si="4"/>
        <v>3.29583381674878E-12</v>
      </c>
      <c r="K18" s="2">
        <f t="shared" si="5"/>
        <v>5.8424868679892808E-9</v>
      </c>
      <c r="L18" s="11"/>
      <c r="M18" s="32"/>
      <c r="N18">
        <v>1</v>
      </c>
      <c r="AB18" s="16" t="s">
        <v>204</v>
      </c>
      <c r="AC18" s="17">
        <f>GEOMEAN(L84:L90)</f>
        <v>3.6630359526649567E-3</v>
      </c>
      <c r="AD18" s="17">
        <f>_xlfn.STDEV.P(L84:L90)</f>
        <v>1.4219701223643168E-2</v>
      </c>
      <c r="AF18" s="16" t="s">
        <v>204</v>
      </c>
      <c r="AG18" s="17">
        <f>GEOMEAN(M84:M90)</f>
        <v>1.9217178382464422E-5</v>
      </c>
      <c r="AH18" s="17">
        <f>_xlfn.STDEV.P(M84:M90)</f>
        <v>1.078111845263696E-4</v>
      </c>
    </row>
    <row r="19" spans="1:34" x14ac:dyDescent="0.2">
      <c r="A19" s="1" t="s">
        <v>7</v>
      </c>
      <c r="B19">
        <v>22.64</v>
      </c>
      <c r="C19">
        <v>22.07</v>
      </c>
      <c r="D19">
        <v>15.9</v>
      </c>
      <c r="E19">
        <v>16.07</v>
      </c>
      <c r="F19">
        <f t="shared" si="0"/>
        <v>15.984999999999999</v>
      </c>
      <c r="G19" s="2">
        <f t="shared" si="1"/>
        <v>1.3665995078965767E-7</v>
      </c>
      <c r="H19" s="2">
        <f t="shared" si="2"/>
        <v>5.1023238722681618E-8</v>
      </c>
      <c r="I19" s="2">
        <f t="shared" si="3"/>
        <v>2.079634454514763E-5</v>
      </c>
      <c r="J19" s="2">
        <f t="shared" si="4"/>
        <v>1.3416503777074005E-5</v>
      </c>
      <c r="K19" s="2">
        <f t="shared" si="5"/>
        <v>1.6704503567421192E-5</v>
      </c>
      <c r="L19" s="11">
        <f t="shared" si="6"/>
        <v>8.1810243709478266E-3</v>
      </c>
      <c r="M19" s="32">
        <f t="shared" si="7"/>
        <v>3.0544600452654148E-3</v>
      </c>
      <c r="N19">
        <v>1</v>
      </c>
      <c r="Q19" t="s">
        <v>190</v>
      </c>
    </row>
    <row r="20" spans="1:34" x14ac:dyDescent="0.2">
      <c r="A20" s="1" t="s">
        <v>8</v>
      </c>
      <c r="B20">
        <v>21.46</v>
      </c>
      <c r="C20">
        <v>22.23</v>
      </c>
      <c r="D20">
        <v>13.42</v>
      </c>
      <c r="E20">
        <v>13.79</v>
      </c>
      <c r="F20">
        <f t="shared" si="0"/>
        <v>13.605</v>
      </c>
      <c r="G20" s="2">
        <f t="shared" si="1"/>
        <v>3.1146740730327304E-7</v>
      </c>
      <c r="H20" s="2">
        <f t="shared" si="2"/>
        <v>4.5175380422428554E-8</v>
      </c>
      <c r="I20" s="2">
        <f t="shared" si="3"/>
        <v>1.117540432738536E-4</v>
      </c>
      <c r="J20" s="2">
        <f t="shared" si="4"/>
        <v>6.5906214603499551E-5</v>
      </c>
      <c r="K20" s="2">
        <f t="shared" si="5"/>
        <v>8.592190462650308E-5</v>
      </c>
      <c r="L20" s="11">
        <f t="shared" si="6"/>
        <v>3.625005854528034E-3</v>
      </c>
      <c r="M20" s="32">
        <f t="shared" si="7"/>
        <v>5.2577256776142227E-4</v>
      </c>
      <c r="N20">
        <v>1</v>
      </c>
      <c r="Q20" s="18" t="s">
        <v>160</v>
      </c>
      <c r="T20" s="18" t="s">
        <v>192</v>
      </c>
    </row>
    <row r="21" spans="1:34" x14ac:dyDescent="0.2">
      <c r="A21" s="1" t="s">
        <v>9</v>
      </c>
      <c r="B21">
        <v>23.77</v>
      </c>
      <c r="C21">
        <v>23.14</v>
      </c>
      <c r="D21">
        <v>14.73</v>
      </c>
      <c r="E21">
        <v>15.65</v>
      </c>
      <c r="F21">
        <f t="shared" si="0"/>
        <v>15.190000000000001</v>
      </c>
      <c r="G21" s="2">
        <f t="shared" si="1"/>
        <v>6.2091151652418672E-8</v>
      </c>
      <c r="H21" s="2">
        <f t="shared" si="2"/>
        <v>2.2606081276326649E-8</v>
      </c>
      <c r="I21" s="2">
        <f t="shared" si="3"/>
        <v>4.5974020870180825E-5</v>
      </c>
      <c r="J21" s="2">
        <f t="shared" si="4"/>
        <v>1.7987951228210738E-5</v>
      </c>
      <c r="K21" s="2">
        <f t="shared" si="5"/>
        <v>2.8868337190264424E-5</v>
      </c>
      <c r="L21" s="11">
        <f t="shared" si="6"/>
        <v>2.1508392133287929E-3</v>
      </c>
      <c r="M21" s="32">
        <f t="shared" si="7"/>
        <v>7.8307528166015521E-4</v>
      </c>
      <c r="N21">
        <v>1</v>
      </c>
      <c r="Q21" s="18" t="s">
        <v>2</v>
      </c>
      <c r="R21" s="18" t="s">
        <v>209</v>
      </c>
      <c r="S21" s="18" t="s">
        <v>172</v>
      </c>
      <c r="T21" s="18" t="s">
        <v>171</v>
      </c>
      <c r="U21" s="18" t="s">
        <v>196</v>
      </c>
      <c r="V21" s="18" t="s">
        <v>167</v>
      </c>
    </row>
    <row r="22" spans="1:34" x14ac:dyDescent="0.2">
      <c r="A22" s="24" t="s">
        <v>10</v>
      </c>
      <c r="B22">
        <v>29.36</v>
      </c>
      <c r="C22">
        <v>20.05</v>
      </c>
      <c r="D22">
        <v>16.2</v>
      </c>
      <c r="E22">
        <v>16.02</v>
      </c>
      <c r="F22">
        <f t="shared" si="0"/>
        <v>16.11</v>
      </c>
      <c r="G22" s="23">
        <f t="shared" si="1"/>
        <v>1.2536137707245124E-9</v>
      </c>
      <c r="H22" s="23">
        <f t="shared" si="2"/>
        <v>2.3724870161247251E-7</v>
      </c>
      <c r="I22" s="23">
        <f t="shared" si="3"/>
        <v>1.6968643916487246E-5</v>
      </c>
      <c r="J22" s="23">
        <f t="shared" si="4"/>
        <v>1.3893099949663298E-5</v>
      </c>
      <c r="K22" s="23">
        <f t="shared" si="5"/>
        <v>1.5327698143952616E-5</v>
      </c>
      <c r="L22" s="25">
        <f t="shared" si="6"/>
        <v>8.1787477738078543E-5</v>
      </c>
      <c r="M22" s="33">
        <f t="shared" si="7"/>
        <v>1.5478429923678823E-2</v>
      </c>
      <c r="N22">
        <v>2</v>
      </c>
      <c r="Q22" s="24" t="s">
        <v>10</v>
      </c>
      <c r="R22">
        <f>B22-B40</f>
        <v>9.0300000000000011</v>
      </c>
      <c r="S22">
        <f>F22-F40</f>
        <v>0.15499999999999936</v>
      </c>
      <c r="T22" s="21">
        <f>(2.01^-R22)/(1.99^-S22)</f>
        <v>2.0345193669568302E-3</v>
      </c>
      <c r="U22" s="21">
        <f>GEOMEAN(T22:T38)</f>
        <v>1.5204172941215064</v>
      </c>
      <c r="V22" s="21">
        <f>_xlfn.STDEV.P(T22:T38)</f>
        <v>12.707190335786356</v>
      </c>
      <c r="AB22" t="s">
        <v>213</v>
      </c>
    </row>
    <row r="23" spans="1:34" x14ac:dyDescent="0.2">
      <c r="A23" s="24" t="s">
        <v>11</v>
      </c>
      <c r="B23">
        <v>24.72</v>
      </c>
      <c r="C23">
        <v>31.69</v>
      </c>
      <c r="D23">
        <v>17.850000000000001</v>
      </c>
      <c r="E23">
        <v>16.239999999999998</v>
      </c>
      <c r="F23">
        <f t="shared" si="0"/>
        <v>17.045000000000002</v>
      </c>
      <c r="G23" s="23">
        <f t="shared" si="1"/>
        <v>3.1988469423570984E-8</v>
      </c>
      <c r="H23" s="23">
        <f t="shared" si="2"/>
        <v>3.382108396116319E-11</v>
      </c>
      <c r="I23" s="23">
        <f t="shared" si="3"/>
        <v>5.5434210037384351E-6</v>
      </c>
      <c r="J23" s="23">
        <f t="shared" si="4"/>
        <v>1.1915054344209991E-5</v>
      </c>
      <c r="K23" s="23">
        <f t="shared" si="5"/>
        <v>8.0546989425372627E-6</v>
      </c>
      <c r="L23" s="25">
        <f t="shared" si="6"/>
        <v>3.9714047231037154E-3</v>
      </c>
      <c r="M23" s="33">
        <f t="shared" si="7"/>
        <v>4.1989258943686125E-6</v>
      </c>
      <c r="N23">
        <v>2</v>
      </c>
      <c r="Q23" s="24" t="s">
        <v>11</v>
      </c>
      <c r="R23">
        <f>B23-B43</f>
        <v>0.59999999999999787</v>
      </c>
      <c r="S23">
        <f>F23-F43</f>
        <v>2.5750000000000011</v>
      </c>
      <c r="T23" s="21">
        <f t="shared" ref="T23:T38" si="8">(2.01^-R23)/(1.99^-S23)</f>
        <v>3.8692700106245459</v>
      </c>
      <c r="U23" s="21"/>
      <c r="V23" s="21"/>
      <c r="AB23" t="s">
        <v>211</v>
      </c>
      <c r="AC23">
        <f>AC16/AC13</f>
        <v>1.4219001540047149</v>
      </c>
    </row>
    <row r="24" spans="1:34" x14ac:dyDescent="0.2">
      <c r="A24" s="24" t="s">
        <v>12</v>
      </c>
      <c r="B24">
        <v>24.12</v>
      </c>
      <c r="C24">
        <v>26.76</v>
      </c>
      <c r="D24">
        <v>16.96</v>
      </c>
      <c r="E24">
        <v>16.47</v>
      </c>
      <c r="F24">
        <f t="shared" si="0"/>
        <v>16.715</v>
      </c>
      <c r="G24" s="23">
        <f t="shared" si="1"/>
        <v>4.8630764283769945E-8</v>
      </c>
      <c r="H24" s="23">
        <f t="shared" si="2"/>
        <v>1.4392207942138182E-9</v>
      </c>
      <c r="I24" s="23">
        <f t="shared" si="3"/>
        <v>1.013567798345446E-5</v>
      </c>
      <c r="J24" s="23">
        <f t="shared" si="4"/>
        <v>1.0147543793906317E-5</v>
      </c>
      <c r="K24" s="23">
        <f t="shared" si="5"/>
        <v>1.0108130211684145E-5</v>
      </c>
      <c r="L24" s="25">
        <f t="shared" si="6"/>
        <v>4.8110543953575995E-3</v>
      </c>
      <c r="M24" s="33">
        <f t="shared" si="7"/>
        <v>1.4238249449440219E-4</v>
      </c>
      <c r="N24">
        <v>2</v>
      </c>
      <c r="Q24" s="24" t="s">
        <v>12</v>
      </c>
      <c r="R24">
        <f>B24-B44</f>
        <v>-3.9499999999999993</v>
      </c>
      <c r="S24">
        <f>F24-F44</f>
        <v>1.1199999999999992</v>
      </c>
      <c r="T24" s="21">
        <f t="shared" si="8"/>
        <v>34.067469234449007</v>
      </c>
      <c r="U24" s="21"/>
      <c r="V24" s="21"/>
      <c r="AB24" t="s">
        <v>214</v>
      </c>
      <c r="AC24">
        <f>AC16/AC15</f>
        <v>0.45986083990753646</v>
      </c>
    </row>
    <row r="25" spans="1:34" x14ac:dyDescent="0.2">
      <c r="A25" s="24" t="s">
        <v>13</v>
      </c>
      <c r="B25">
        <v>28.02</v>
      </c>
      <c r="C25" t="s">
        <v>5</v>
      </c>
      <c r="D25">
        <v>18.57</v>
      </c>
      <c r="E25">
        <v>19.05</v>
      </c>
      <c r="F25">
        <f t="shared" si="0"/>
        <v>18.810000000000002</v>
      </c>
      <c r="G25" s="23">
        <f t="shared" si="1"/>
        <v>3.1948205632568801E-9</v>
      </c>
      <c r="H25" s="23" t="e">
        <f t="shared" si="2"/>
        <v>#VALUE!</v>
      </c>
      <c r="I25" s="23">
        <f t="shared" si="3"/>
        <v>3.402218330780928E-6</v>
      </c>
      <c r="J25" s="23">
        <f t="shared" si="4"/>
        <v>1.6753868645376081E-6</v>
      </c>
      <c r="K25" s="23">
        <f t="shared" si="5"/>
        <v>2.3909672790455035E-6</v>
      </c>
      <c r="L25" s="25">
        <f t="shared" si="6"/>
        <v>1.3362042179566264E-3</v>
      </c>
      <c r="M25" s="33"/>
      <c r="N25">
        <v>2</v>
      </c>
      <c r="Q25" s="24" t="s">
        <v>13</v>
      </c>
      <c r="R25" t="e">
        <f>B25-B45</f>
        <v>#VALUE!</v>
      </c>
      <c r="S25">
        <f>F25-F45</f>
        <v>2.3200000000000003</v>
      </c>
      <c r="T25" s="21"/>
      <c r="U25" s="21"/>
      <c r="V25" s="21"/>
    </row>
    <row r="26" spans="1:34" x14ac:dyDescent="0.2">
      <c r="A26" s="24" t="s">
        <v>14</v>
      </c>
      <c r="B26">
        <v>21.91</v>
      </c>
      <c r="C26">
        <v>29.96</v>
      </c>
      <c r="D26">
        <v>16.22</v>
      </c>
      <c r="E26">
        <v>15.82</v>
      </c>
      <c r="F26">
        <f t="shared" si="0"/>
        <v>16.02</v>
      </c>
      <c r="G26" s="23">
        <f t="shared" si="1"/>
        <v>2.2749632317019446E-7</v>
      </c>
      <c r="H26" s="23">
        <f t="shared" si="2"/>
        <v>1.2612563055131992E-10</v>
      </c>
      <c r="I26" s="23">
        <f t="shared" si="3"/>
        <v>1.6740090890070276E-5</v>
      </c>
      <c r="J26" s="23">
        <f t="shared" si="4"/>
        <v>1.5974908216503502E-5</v>
      </c>
      <c r="K26" s="23">
        <f t="shared" si="5"/>
        <v>1.6306986659705184E-5</v>
      </c>
      <c r="L26" s="25">
        <f t="shared" si="6"/>
        <v>1.39508498975069E-2</v>
      </c>
      <c r="M26" s="33">
        <f t="shared" si="7"/>
        <v>7.7344535310731747E-6</v>
      </c>
      <c r="N26">
        <v>2</v>
      </c>
      <c r="Q26" s="24" t="s">
        <v>14</v>
      </c>
      <c r="R26">
        <f>B26-B46</f>
        <v>-6.34</v>
      </c>
      <c r="S26">
        <f>F26-F46</f>
        <v>-2.6999999999999993</v>
      </c>
      <c r="T26" s="21">
        <f t="shared" si="8"/>
        <v>13.042465534291717</v>
      </c>
      <c r="U26" s="21"/>
      <c r="V26" s="21"/>
    </row>
    <row r="27" spans="1:34" x14ac:dyDescent="0.2">
      <c r="A27" s="24" t="s">
        <v>15</v>
      </c>
      <c r="B27">
        <v>20.34</v>
      </c>
      <c r="C27">
        <v>20.74</v>
      </c>
      <c r="D27">
        <v>14.84</v>
      </c>
      <c r="E27">
        <v>15.06</v>
      </c>
      <c r="F27">
        <f t="shared" si="0"/>
        <v>14.95</v>
      </c>
      <c r="G27" s="23">
        <f t="shared" si="1"/>
        <v>6.8075711963981364E-7</v>
      </c>
      <c r="H27" s="23">
        <f t="shared" si="2"/>
        <v>1.4035191438401551E-7</v>
      </c>
      <c r="I27" s="23">
        <f t="shared" si="3"/>
        <v>4.2669858607040142E-5</v>
      </c>
      <c r="J27" s="23">
        <f t="shared" si="4"/>
        <v>2.7156098498679765E-5</v>
      </c>
      <c r="K27" s="23">
        <f t="shared" si="5"/>
        <v>3.4052304454615509E-5</v>
      </c>
      <c r="L27" s="25">
        <f t="shared" si="6"/>
        <v>1.9991513953104653E-2</v>
      </c>
      <c r="M27" s="33">
        <f t="shared" si="7"/>
        <v>4.1216568638129851E-3</v>
      </c>
      <c r="N27">
        <v>2</v>
      </c>
      <c r="Q27" s="24" t="s">
        <v>15</v>
      </c>
      <c r="R27">
        <f>B27-B47</f>
        <v>0.33999999999999986</v>
      </c>
      <c r="S27">
        <f>F27-F47</f>
        <v>-0.37000000000000099</v>
      </c>
      <c r="T27" s="21">
        <f t="shared" si="8"/>
        <v>0.61141727088086195</v>
      </c>
      <c r="U27" s="21"/>
      <c r="V27" s="21"/>
    </row>
    <row r="28" spans="1:34" x14ac:dyDescent="0.2">
      <c r="A28" s="24" t="s">
        <v>16</v>
      </c>
      <c r="B28">
        <v>26.45</v>
      </c>
      <c r="C28">
        <v>33.229999999999997</v>
      </c>
      <c r="D28">
        <v>17.46</v>
      </c>
      <c r="E28">
        <v>18.559999999999999</v>
      </c>
      <c r="F28">
        <f t="shared" si="0"/>
        <v>18.009999999999998</v>
      </c>
      <c r="G28" s="23">
        <f t="shared" si="1"/>
        <v>9.5601406392037084E-9</v>
      </c>
      <c r="H28" s="23">
        <f t="shared" si="2"/>
        <v>1.0479735260138998E-11</v>
      </c>
      <c r="I28" s="23">
        <f t="shared" si="3"/>
        <v>7.2213715594853506E-6</v>
      </c>
      <c r="J28" s="23">
        <f t="shared" si="4"/>
        <v>2.3587459868879266E-6</v>
      </c>
      <c r="K28" s="23">
        <f t="shared" si="5"/>
        <v>4.1462558173693306E-6</v>
      </c>
      <c r="L28" s="25">
        <f t="shared" si="6"/>
        <v>2.3057286043844053E-3</v>
      </c>
      <c r="M28" s="33">
        <f t="shared" si="7"/>
        <v>2.5275177706685888E-6</v>
      </c>
      <c r="N28">
        <v>2</v>
      </c>
      <c r="Q28" s="24" t="s">
        <v>16</v>
      </c>
      <c r="R28">
        <f>B28-B51</f>
        <v>-0.47000000000000242</v>
      </c>
      <c r="S28">
        <f>F28-F51</f>
        <v>1.7349999999999994</v>
      </c>
      <c r="T28" s="21">
        <f t="shared" si="8"/>
        <v>4.5815479326271076</v>
      </c>
      <c r="U28" s="21"/>
      <c r="V28" s="21"/>
    </row>
    <row r="29" spans="1:34" x14ac:dyDescent="0.2">
      <c r="A29" s="24" t="s">
        <v>17</v>
      </c>
      <c r="B29">
        <v>23.95</v>
      </c>
      <c r="C29">
        <v>32.32</v>
      </c>
      <c r="D29">
        <v>19.170000000000002</v>
      </c>
      <c r="E29">
        <v>18.940000000000001</v>
      </c>
      <c r="F29">
        <f t="shared" si="0"/>
        <v>19.055</v>
      </c>
      <c r="G29" s="23">
        <f t="shared" si="1"/>
        <v>5.4758863354429396E-8</v>
      </c>
      <c r="H29" s="23">
        <f t="shared" si="2"/>
        <v>2.0942419047165481E-11</v>
      </c>
      <c r="I29" s="23">
        <f t="shared" si="3"/>
        <v>2.2650742581408901E-6</v>
      </c>
      <c r="J29" s="23">
        <f t="shared" si="4"/>
        <v>1.809117074175971E-6</v>
      </c>
      <c r="K29" s="23">
        <f t="shared" si="5"/>
        <v>2.0200151610235564E-6</v>
      </c>
      <c r="L29" s="25">
        <f t="shared" si="6"/>
        <v>2.7108144736241822E-2</v>
      </c>
      <c r="M29" s="33">
        <f t="shared" si="7"/>
        <v>1.0367456369264974E-5</v>
      </c>
      <c r="N29">
        <v>2</v>
      </c>
      <c r="Q29" s="24" t="s">
        <v>17</v>
      </c>
      <c r="R29">
        <f>B29-B52</f>
        <v>-1.6900000000000013</v>
      </c>
      <c r="S29">
        <f>F29-F52</f>
        <v>3.620000000000001</v>
      </c>
      <c r="T29" s="21">
        <f t="shared" si="8"/>
        <v>39.287054890942017</v>
      </c>
      <c r="U29" s="21"/>
      <c r="V29" s="21"/>
    </row>
    <row r="30" spans="1:34" x14ac:dyDescent="0.2">
      <c r="A30" s="24" t="s">
        <v>18</v>
      </c>
      <c r="B30">
        <v>23.51</v>
      </c>
      <c r="C30">
        <v>28.44</v>
      </c>
      <c r="D30">
        <v>18.23</v>
      </c>
      <c r="E30">
        <v>18.649999999999999</v>
      </c>
      <c r="F30">
        <f t="shared" si="0"/>
        <v>18.439999999999998</v>
      </c>
      <c r="G30" s="23">
        <f t="shared" si="1"/>
        <v>7.4449312228682988E-8</v>
      </c>
      <c r="H30" s="23">
        <f t="shared" si="2"/>
        <v>4.0089651962579072E-10</v>
      </c>
      <c r="I30" s="23">
        <f t="shared" si="3"/>
        <v>4.2843081208503173E-6</v>
      </c>
      <c r="J30" s="23">
        <f t="shared" si="4"/>
        <v>2.2151009793746499E-6</v>
      </c>
      <c r="K30" s="23">
        <f t="shared" si="5"/>
        <v>3.0842478524239141E-6</v>
      </c>
      <c r="L30" s="25">
        <f t="shared" si="6"/>
        <v>2.4138563368107133E-2</v>
      </c>
      <c r="M30" s="33">
        <f t="shared" si="7"/>
        <v>1.2998194010598911E-4</v>
      </c>
      <c r="N30">
        <v>2</v>
      </c>
      <c r="Q30" s="24" t="s">
        <v>18</v>
      </c>
      <c r="R30">
        <f>B30-B53</f>
        <v>-1.7199999999999989</v>
      </c>
      <c r="S30">
        <f>F30-F53</f>
        <v>3.0199999999999978</v>
      </c>
      <c r="T30" s="21">
        <f t="shared" si="8"/>
        <v>26.548103953207406</v>
      </c>
      <c r="U30" s="21"/>
      <c r="V30" s="21"/>
    </row>
    <row r="31" spans="1:34" x14ac:dyDescent="0.2">
      <c r="A31" s="24" t="s">
        <v>19</v>
      </c>
      <c r="B31">
        <v>19.12</v>
      </c>
      <c r="C31">
        <v>29.19</v>
      </c>
      <c r="D31">
        <v>15</v>
      </c>
      <c r="E31">
        <v>15.44</v>
      </c>
      <c r="F31">
        <f t="shared" si="0"/>
        <v>15.219999999999999</v>
      </c>
      <c r="G31" s="23">
        <f t="shared" si="1"/>
        <v>1.5954800647204347E-6</v>
      </c>
      <c r="H31" s="23">
        <f t="shared" si="2"/>
        <v>2.2658020006745187E-10</v>
      </c>
      <c r="I31" s="23">
        <f t="shared" si="3"/>
        <v>3.8283056785057836E-5</v>
      </c>
      <c r="J31" s="23">
        <f t="shared" si="4"/>
        <v>2.082825439240499E-5</v>
      </c>
      <c r="K31" s="23">
        <f t="shared" si="5"/>
        <v>2.827848749505187E-5</v>
      </c>
      <c r="L31" s="25">
        <f t="shared" si="6"/>
        <v>5.6420275836874569E-2</v>
      </c>
      <c r="M31" s="33">
        <f t="shared" si="7"/>
        <v>8.012458237276607E-6</v>
      </c>
      <c r="N31">
        <v>2</v>
      </c>
      <c r="Q31" s="24" t="s">
        <v>19</v>
      </c>
      <c r="R31">
        <f>B31-B55</f>
        <v>-0.76999999999999957</v>
      </c>
      <c r="S31">
        <f>F31-F55</f>
        <v>1.1049999999999986</v>
      </c>
      <c r="T31" s="21">
        <f t="shared" si="8"/>
        <v>3.6617915119648075</v>
      </c>
      <c r="U31" s="21"/>
      <c r="V31" s="21"/>
    </row>
    <row r="32" spans="1:34" x14ac:dyDescent="0.2">
      <c r="A32" s="9" t="s">
        <v>20</v>
      </c>
      <c r="B32">
        <v>28.87</v>
      </c>
      <c r="C32" t="s">
        <v>5</v>
      </c>
      <c r="D32">
        <v>19.73</v>
      </c>
      <c r="E32">
        <v>18.579999999999998</v>
      </c>
      <c r="F32">
        <f t="shared" si="0"/>
        <v>19.155000000000001</v>
      </c>
      <c r="G32" s="23">
        <f t="shared" si="1"/>
        <v>1.7649394974932988E-9</v>
      </c>
      <c r="H32" s="23" t="e">
        <f t="shared" si="2"/>
        <v>#VALUE!</v>
      </c>
      <c r="I32" s="23">
        <f t="shared" si="3"/>
        <v>1.5494635271564951E-6</v>
      </c>
      <c r="J32" s="23">
        <f t="shared" si="4"/>
        <v>2.3260403978278271E-6</v>
      </c>
      <c r="K32" s="23">
        <f t="shared" si="5"/>
        <v>1.8856857596580221E-6</v>
      </c>
      <c r="L32" s="25">
        <f t="shared" ref="L32" si="9">G32/K32</f>
        <v>9.3596692261884546E-4</v>
      </c>
      <c r="M32" s="33"/>
      <c r="N32">
        <v>2</v>
      </c>
      <c r="Q32" s="24" t="s">
        <v>21</v>
      </c>
      <c r="R32">
        <f>B33-B56</f>
        <v>5.6400000000000006</v>
      </c>
      <c r="S32">
        <f>F33-F56</f>
        <v>-0.78999999999999915</v>
      </c>
      <c r="T32" s="21">
        <f t="shared" si="8"/>
        <v>1.1320883097739307E-2</v>
      </c>
      <c r="U32" s="21"/>
      <c r="V32" s="21"/>
    </row>
    <row r="33" spans="1:22" x14ac:dyDescent="0.2">
      <c r="A33" s="24" t="s">
        <v>21</v>
      </c>
      <c r="B33">
        <v>26.63</v>
      </c>
      <c r="C33">
        <v>26.82</v>
      </c>
      <c r="D33">
        <v>15.86</v>
      </c>
      <c r="E33">
        <v>15.61</v>
      </c>
      <c r="F33">
        <f t="shared" si="0"/>
        <v>15.734999999999999</v>
      </c>
      <c r="G33" s="23">
        <f t="shared" si="1"/>
        <v>8.4311922227148921E-9</v>
      </c>
      <c r="H33" s="23">
        <f t="shared" si="2"/>
        <v>1.374999685320874E-9</v>
      </c>
      <c r="I33" s="23">
        <f t="shared" si="3"/>
        <v>2.1368087483831969E-5</v>
      </c>
      <c r="J33" s="23">
        <f t="shared" si="4"/>
        <v>1.8497351255146371E-5</v>
      </c>
      <c r="K33" s="23">
        <f t="shared" si="5"/>
        <v>1.9840236406719572E-5</v>
      </c>
      <c r="L33" s="25">
        <f t="shared" si="6"/>
        <v>4.2495422180853558E-4</v>
      </c>
      <c r="M33" s="33">
        <f t="shared" si="7"/>
        <v>6.9303593824879199E-5</v>
      </c>
      <c r="N33">
        <v>2</v>
      </c>
      <c r="Q33" s="24" t="s">
        <v>22</v>
      </c>
      <c r="R33">
        <f>B34-B57</f>
        <v>-2.0100000000000016</v>
      </c>
      <c r="S33">
        <f>F34-F57</f>
        <v>-0.60500000000000043</v>
      </c>
      <c r="T33" s="21">
        <f t="shared" si="8"/>
        <v>2.6829832674788614</v>
      </c>
      <c r="U33" s="21"/>
      <c r="V33" s="21"/>
    </row>
    <row r="34" spans="1:22" x14ac:dyDescent="0.2">
      <c r="A34" s="24" t="s">
        <v>22</v>
      </c>
      <c r="B34">
        <v>21.41</v>
      </c>
      <c r="C34">
        <v>28.97</v>
      </c>
      <c r="D34">
        <v>16.43</v>
      </c>
      <c r="E34">
        <v>15.61</v>
      </c>
      <c r="F34">
        <f t="shared" si="0"/>
        <v>16.02</v>
      </c>
      <c r="G34" s="23">
        <f t="shared" si="1"/>
        <v>3.2253170368581574E-7</v>
      </c>
      <c r="H34" s="23">
        <f t="shared" si="2"/>
        <v>2.6786315885451802E-10</v>
      </c>
      <c r="I34" s="23">
        <f t="shared" si="3"/>
        <v>1.4518438330019732E-5</v>
      </c>
      <c r="J34" s="23">
        <f t="shared" si="4"/>
        <v>1.8497351255146371E-5</v>
      </c>
      <c r="K34" s="23">
        <f t="shared" si="5"/>
        <v>1.6306986659705184E-5</v>
      </c>
      <c r="L34" s="25">
        <f t="shared" si="6"/>
        <v>1.977874333354283E-2</v>
      </c>
      <c r="M34" s="33">
        <f t="shared" si="7"/>
        <v>1.6426281841292727E-5</v>
      </c>
      <c r="N34">
        <v>2</v>
      </c>
      <c r="Q34" s="24" t="s">
        <v>23</v>
      </c>
      <c r="R34">
        <f>B35-B58</f>
        <v>1.0399999999999991</v>
      </c>
      <c r="S34">
        <f>F35-F58</f>
        <v>-0.82000000000000028</v>
      </c>
      <c r="T34" s="21">
        <f t="shared" si="8"/>
        <v>0.27517981707822697</v>
      </c>
      <c r="U34" s="21"/>
      <c r="V34" s="21"/>
    </row>
    <row r="35" spans="1:22" x14ac:dyDescent="0.2">
      <c r="A35" s="24" t="s">
        <v>23</v>
      </c>
      <c r="B35">
        <v>28.38</v>
      </c>
      <c r="C35">
        <v>32.229999999999997</v>
      </c>
      <c r="D35">
        <v>16.03</v>
      </c>
      <c r="E35">
        <v>16.149999999999999</v>
      </c>
      <c r="F35">
        <f t="shared" si="0"/>
        <v>16.09</v>
      </c>
      <c r="G35" s="23">
        <f t="shared" si="1"/>
        <v>2.4848254722119168E-9</v>
      </c>
      <c r="H35" s="23">
        <f t="shared" si="2"/>
        <v>2.2426633456697459E-11</v>
      </c>
      <c r="I35" s="23">
        <f t="shared" si="3"/>
        <v>1.9041729640174271E-5</v>
      </c>
      <c r="J35" s="23">
        <f t="shared" si="4"/>
        <v>1.2687722537096745E-5</v>
      </c>
      <c r="K35" s="23">
        <f t="shared" si="5"/>
        <v>1.5540106849616835E-5</v>
      </c>
      <c r="L35" s="25">
        <f t="shared" si="6"/>
        <v>1.5989757961498084E-4</v>
      </c>
      <c r="M35" s="33">
        <f t="shared" si="7"/>
        <v>1.443145383344029E-6</v>
      </c>
      <c r="N35">
        <v>2</v>
      </c>
      <c r="Q35" s="24" t="s">
        <v>24</v>
      </c>
      <c r="R35" t="e">
        <f>B36-B59</f>
        <v>#VALUE!</v>
      </c>
      <c r="S35" t="e">
        <f>F36-F59</f>
        <v>#VALUE!</v>
      </c>
      <c r="T35" s="21"/>
      <c r="U35" s="21"/>
      <c r="V35" s="21"/>
    </row>
    <row r="36" spans="1:22" x14ac:dyDescent="0.2">
      <c r="A36" s="24" t="s">
        <v>24</v>
      </c>
      <c r="B36" t="s">
        <v>5</v>
      </c>
      <c r="C36" t="s">
        <v>5</v>
      </c>
      <c r="D36">
        <v>19.12</v>
      </c>
      <c r="E36" t="s">
        <v>5</v>
      </c>
      <c r="F36" t="e">
        <f t="shared" si="0"/>
        <v>#VALUE!</v>
      </c>
      <c r="G36" s="23" t="e">
        <f t="shared" si="1"/>
        <v>#VALUE!</v>
      </c>
      <c r="H36" s="23" t="e">
        <f t="shared" si="2"/>
        <v>#VALUE!</v>
      </c>
      <c r="I36" s="23">
        <f t="shared" si="3"/>
        <v>2.343180561021964E-6</v>
      </c>
      <c r="J36" s="23" t="e">
        <f t="shared" si="4"/>
        <v>#VALUE!</v>
      </c>
      <c r="K36" s="23" t="e">
        <f t="shared" si="5"/>
        <v>#VALUE!</v>
      </c>
      <c r="L36" s="25"/>
      <c r="M36" s="33"/>
      <c r="N36">
        <v>2</v>
      </c>
      <c r="Q36" s="24" t="s">
        <v>25</v>
      </c>
      <c r="R36">
        <f>B37-B60</f>
        <v>-0.23999999999999844</v>
      </c>
      <c r="S36">
        <f>F37-F60</f>
        <v>1.6750000000000007</v>
      </c>
      <c r="T36" s="21">
        <f t="shared" si="8"/>
        <v>3.7440872158677898</v>
      </c>
      <c r="U36" s="21"/>
      <c r="V36" s="21"/>
    </row>
    <row r="37" spans="1:22" x14ac:dyDescent="0.2">
      <c r="A37" s="24" t="s">
        <v>25</v>
      </c>
      <c r="B37">
        <v>21.39</v>
      </c>
      <c r="C37">
        <v>28.19</v>
      </c>
      <c r="D37">
        <v>16.91</v>
      </c>
      <c r="E37">
        <v>17.59</v>
      </c>
      <c r="F37">
        <f t="shared" si="0"/>
        <v>17.25</v>
      </c>
      <c r="G37" s="23">
        <f t="shared" si="1"/>
        <v>3.2706670203298672E-7</v>
      </c>
      <c r="H37" s="23">
        <f t="shared" si="2"/>
        <v>4.8488162814434707E-10</v>
      </c>
      <c r="I37" s="23">
        <f t="shared" si="3"/>
        <v>1.0485185436305255E-5</v>
      </c>
      <c r="J37" s="23">
        <f t="shared" si="4"/>
        <v>4.6428146908793239E-6</v>
      </c>
      <c r="K37" s="23">
        <f t="shared" si="5"/>
        <v>6.9949470595495061E-6</v>
      </c>
      <c r="L37" s="25">
        <f t="shared" si="6"/>
        <v>4.675756646170396E-2</v>
      </c>
      <c r="M37" s="33">
        <f t="shared" si="7"/>
        <v>6.9318841731959405E-5</v>
      </c>
      <c r="N37">
        <v>2</v>
      </c>
      <c r="Q37" s="24" t="s">
        <v>26</v>
      </c>
      <c r="R37">
        <f>B38-B63</f>
        <v>-0.7900000000000027</v>
      </c>
      <c r="S37">
        <f>F38-F63</f>
        <v>1.2800000000000011</v>
      </c>
      <c r="T37" s="21">
        <f t="shared" si="8"/>
        <v>4.1884836372669563</v>
      </c>
      <c r="U37" s="21"/>
      <c r="V37" s="21"/>
    </row>
    <row r="38" spans="1:22" x14ac:dyDescent="0.2">
      <c r="A38" s="24" t="s">
        <v>26</v>
      </c>
      <c r="B38">
        <v>19.88</v>
      </c>
      <c r="C38">
        <v>24.54</v>
      </c>
      <c r="D38">
        <v>15.99</v>
      </c>
      <c r="E38">
        <v>17.260000000000002</v>
      </c>
      <c r="F38">
        <f t="shared" si="0"/>
        <v>16.625</v>
      </c>
      <c r="G38" s="23">
        <f t="shared" si="1"/>
        <v>9.3856072868527597E-7</v>
      </c>
      <c r="H38" s="23">
        <f t="shared" si="2"/>
        <v>7.7919472180879147E-9</v>
      </c>
      <c r="I38" s="23">
        <f t="shared" si="3"/>
        <v>1.9565233876145687E-5</v>
      </c>
      <c r="J38" s="23">
        <f t="shared" si="4"/>
        <v>5.8456936094066468E-6</v>
      </c>
      <c r="K38" s="23">
        <f t="shared" si="5"/>
        <v>1.0753939891589625E-5</v>
      </c>
      <c r="L38" s="25">
        <f t="shared" si="6"/>
        <v>8.727598797714127E-2</v>
      </c>
      <c r="M38" s="33">
        <f t="shared" si="7"/>
        <v>7.2456674452697962E-4</v>
      </c>
      <c r="N38">
        <v>2</v>
      </c>
      <c r="Q38" s="24" t="s">
        <v>27</v>
      </c>
      <c r="R38">
        <f>B39-B64</f>
        <v>2.84</v>
      </c>
      <c r="S38">
        <f>F39-F64</f>
        <v>-0.33500000000000085</v>
      </c>
      <c r="T38" s="21">
        <f t="shared" si="8"/>
        <v>0.10934713694841852</v>
      </c>
      <c r="U38" s="21"/>
      <c r="V38" s="21"/>
    </row>
    <row r="39" spans="1:22" x14ac:dyDescent="0.2">
      <c r="A39" s="24" t="s">
        <v>27</v>
      </c>
      <c r="B39">
        <v>23.7</v>
      </c>
      <c r="C39">
        <v>24.36</v>
      </c>
      <c r="D39">
        <v>15.53</v>
      </c>
      <c r="E39">
        <v>16.63</v>
      </c>
      <c r="F39">
        <f t="shared" si="0"/>
        <v>16.079999999999998</v>
      </c>
      <c r="G39" s="23">
        <f t="shared" si="1"/>
        <v>6.5200877267434089E-8</v>
      </c>
      <c r="H39" s="23">
        <f t="shared" si="2"/>
        <v>8.9355333735230917E-9</v>
      </c>
      <c r="I39" s="23">
        <f t="shared" si="3"/>
        <v>2.6726341151536262E-5</v>
      </c>
      <c r="J39" s="23">
        <f t="shared" si="4"/>
        <v>9.0750612543957245E-6</v>
      </c>
      <c r="K39" s="23">
        <f t="shared" si="5"/>
        <v>1.5647412487943014E-5</v>
      </c>
      <c r="L39" s="25">
        <f t="shared" si="6"/>
        <v>4.1668791768398831E-3</v>
      </c>
      <c r="M39" s="33">
        <f t="shared" si="7"/>
        <v>5.7105501503256807E-4</v>
      </c>
      <c r="N39">
        <v>2</v>
      </c>
    </row>
    <row r="40" spans="1:22" x14ac:dyDescent="0.2">
      <c r="A40" s="6" t="s">
        <v>28</v>
      </c>
      <c r="B40">
        <v>20.329999999999998</v>
      </c>
      <c r="C40">
        <v>28.26</v>
      </c>
      <c r="D40">
        <v>15.52</v>
      </c>
      <c r="E40">
        <v>16.39</v>
      </c>
      <c r="F40">
        <f t="shared" si="0"/>
        <v>15.955</v>
      </c>
      <c r="G40" s="4">
        <f t="shared" si="1"/>
        <v>6.8552634992057914E-7</v>
      </c>
      <c r="H40" s="4">
        <f t="shared" si="2"/>
        <v>4.5973414990926315E-10</v>
      </c>
      <c r="I40" s="4">
        <f t="shared" si="3"/>
        <v>2.6908170444489957E-5</v>
      </c>
      <c r="J40" s="4">
        <f t="shared" si="4"/>
        <v>1.0730417475705682E-5</v>
      </c>
      <c r="K40" s="4">
        <f t="shared" si="5"/>
        <v>1.7052936146767753E-5</v>
      </c>
      <c r="L40" s="12">
        <f t="shared" si="6"/>
        <v>4.0199901296793114E-2</v>
      </c>
      <c r="M40" s="34">
        <f t="shared" si="7"/>
        <v>2.6959237163179202E-5</v>
      </c>
      <c r="N40">
        <v>3</v>
      </c>
    </row>
    <row r="41" spans="1:22" x14ac:dyDescent="0.2">
      <c r="A41" s="9" t="s">
        <v>29</v>
      </c>
      <c r="B41">
        <v>25.97</v>
      </c>
      <c r="C41" t="s">
        <v>5</v>
      </c>
      <c r="D41">
        <v>17.78</v>
      </c>
      <c r="E41">
        <v>18</v>
      </c>
      <c r="F41">
        <f t="shared" si="0"/>
        <v>17.89</v>
      </c>
      <c r="G41" s="4">
        <f t="shared" si="1"/>
        <v>1.3365905578553179E-8</v>
      </c>
      <c r="H41" s="4" t="e">
        <f t="shared" si="2"/>
        <v>#VALUE!</v>
      </c>
      <c r="I41" s="4">
        <f t="shared" si="3"/>
        <v>5.8128685064971801E-6</v>
      </c>
      <c r="J41" s="4">
        <f t="shared" si="4"/>
        <v>3.487152709510523E-6</v>
      </c>
      <c r="K41" s="4">
        <f t="shared" si="5"/>
        <v>4.503171250773043E-6</v>
      </c>
      <c r="L41" s="12">
        <f t="shared" si="6"/>
        <v>2.9681095464132532E-3</v>
      </c>
      <c r="M41" s="34"/>
      <c r="N41">
        <v>3</v>
      </c>
    </row>
    <row r="42" spans="1:22" x14ac:dyDescent="0.2">
      <c r="A42" s="9" t="s">
        <v>30</v>
      </c>
      <c r="B42">
        <v>25.95</v>
      </c>
      <c r="C42">
        <v>31.17</v>
      </c>
      <c r="D42">
        <v>16.690000000000001</v>
      </c>
      <c r="E42">
        <v>16.61</v>
      </c>
      <c r="F42">
        <f t="shared" si="0"/>
        <v>16.649999999999999</v>
      </c>
      <c r="G42" s="4">
        <f t="shared" si="1"/>
        <v>1.3553838606576432E-8</v>
      </c>
      <c r="H42" s="4">
        <f t="shared" si="2"/>
        <v>5.0234569489500501E-11</v>
      </c>
      <c r="I42" s="4">
        <f t="shared" si="3"/>
        <v>1.2171908679106371E-5</v>
      </c>
      <c r="J42" s="4">
        <f t="shared" si="4"/>
        <v>9.2026623159932238E-6</v>
      </c>
      <c r="K42" s="4">
        <f t="shared" si="5"/>
        <v>1.0570518187090986E-5</v>
      </c>
      <c r="L42" s="12">
        <f t="shared" si="6"/>
        <v>1.2822302905763656E-3</v>
      </c>
      <c r="M42" s="34">
        <f t="shared" si="7"/>
        <v>4.7523279938015121E-6</v>
      </c>
      <c r="N42">
        <v>3</v>
      </c>
      <c r="Q42" s="18" t="s">
        <v>162</v>
      </c>
      <c r="T42" s="18" t="s">
        <v>192</v>
      </c>
    </row>
    <row r="43" spans="1:22" x14ac:dyDescent="0.2">
      <c r="A43" s="6" t="s">
        <v>31</v>
      </c>
      <c r="B43">
        <v>24.12</v>
      </c>
      <c r="C43">
        <v>23.92</v>
      </c>
      <c r="D43">
        <v>16.440000000000001</v>
      </c>
      <c r="E43">
        <v>12.5</v>
      </c>
      <c r="F43">
        <f t="shared" si="0"/>
        <v>14.47</v>
      </c>
      <c r="G43" s="4">
        <f t="shared" si="1"/>
        <v>4.8630764283769945E-8</v>
      </c>
      <c r="H43" s="4">
        <f t="shared" si="2"/>
        <v>1.2488277526976512E-8</v>
      </c>
      <c r="I43" s="4">
        <f t="shared" si="3"/>
        <v>1.4420331422982485E-5</v>
      </c>
      <c r="J43" s="4">
        <f t="shared" si="4"/>
        <v>1.6219941452323241E-4</v>
      </c>
      <c r="K43" s="4">
        <f t="shared" si="5"/>
        <v>4.738010123780284E-5</v>
      </c>
      <c r="L43" s="12">
        <f t="shared" si="6"/>
        <v>1.0263963776626387E-3</v>
      </c>
      <c r="M43" s="34">
        <f t="shared" si="7"/>
        <v>2.6357642133977911E-4</v>
      </c>
      <c r="N43">
        <v>3</v>
      </c>
      <c r="Q43" s="18" t="s">
        <v>2</v>
      </c>
      <c r="R43" s="18" t="s">
        <v>173</v>
      </c>
      <c r="S43" s="18" t="s">
        <v>172</v>
      </c>
      <c r="T43" s="18" t="s">
        <v>171</v>
      </c>
      <c r="U43" s="18" t="s">
        <v>196</v>
      </c>
      <c r="V43" s="18" t="s">
        <v>167</v>
      </c>
    </row>
    <row r="44" spans="1:22" x14ac:dyDescent="0.2">
      <c r="A44" s="6" t="s">
        <v>32</v>
      </c>
      <c r="B44">
        <v>28.07</v>
      </c>
      <c r="C44">
        <v>24.01</v>
      </c>
      <c r="D44">
        <v>15.64</v>
      </c>
      <c r="E44">
        <v>15.55</v>
      </c>
      <c r="F44">
        <f t="shared" si="0"/>
        <v>15.595000000000001</v>
      </c>
      <c r="G44" s="4">
        <f t="shared" si="1"/>
        <v>3.0852237664243078E-9</v>
      </c>
      <c r="H44" s="4">
        <f t="shared" si="2"/>
        <v>1.1661792290502615E-8</v>
      </c>
      <c r="I44" s="4">
        <f t="shared" si="3"/>
        <v>2.4805513558185443E-5</v>
      </c>
      <c r="J44" s="4">
        <f t="shared" si="4"/>
        <v>1.9288626655727878E-5</v>
      </c>
      <c r="K44" s="4">
        <f t="shared" si="5"/>
        <v>2.1846721551407142E-5</v>
      </c>
      <c r="L44" s="12">
        <f t="shared" si="6"/>
        <v>1.412213617116198E-4</v>
      </c>
      <c r="M44" s="34">
        <f t="shared" si="7"/>
        <v>5.3380056422019451E-4</v>
      </c>
      <c r="N44">
        <v>3</v>
      </c>
      <c r="Q44" s="24" t="s">
        <v>10</v>
      </c>
      <c r="R44">
        <f>C22-C40</f>
        <v>-8.2100000000000009</v>
      </c>
      <c r="S44">
        <f>F22-F40</f>
        <v>0.15499999999999936</v>
      </c>
      <c r="T44" s="21">
        <f>(2.14^-R44)/(1.99^-S44)</f>
        <v>574.1419844334165</v>
      </c>
      <c r="U44" s="21">
        <f>GEOMEAN(T44:T60)</f>
        <v>0.30142983536341972</v>
      </c>
      <c r="V44" s="21">
        <f>_xlfn.STDEV.P(T44:T60)</f>
        <v>142.53004074875423</v>
      </c>
    </row>
    <row r="45" spans="1:22" x14ac:dyDescent="0.2">
      <c r="A45" s="6" t="s">
        <v>33</v>
      </c>
      <c r="B45" t="s">
        <v>5</v>
      </c>
      <c r="C45">
        <v>28.38</v>
      </c>
      <c r="D45">
        <v>15.89</v>
      </c>
      <c r="E45">
        <v>17.09</v>
      </c>
      <c r="F45">
        <f t="shared" si="0"/>
        <v>16.490000000000002</v>
      </c>
      <c r="G45" s="4" t="e">
        <f t="shared" si="1"/>
        <v>#VALUE!</v>
      </c>
      <c r="H45" s="4">
        <f t="shared" si="2"/>
        <v>4.1962090139587242E-10</v>
      </c>
      <c r="I45" s="4">
        <f t="shared" si="3"/>
        <v>2.0937829853713639E-5</v>
      </c>
      <c r="J45" s="4">
        <f t="shared" si="4"/>
        <v>6.5823258647857961E-6</v>
      </c>
      <c r="K45" s="4">
        <f t="shared" si="5"/>
        <v>1.1800835867610401E-5</v>
      </c>
      <c r="L45" s="12"/>
      <c r="M45" s="34">
        <f t="shared" si="7"/>
        <v>3.5558574502980793E-5</v>
      </c>
      <c r="N45">
        <v>3</v>
      </c>
      <c r="Q45" s="24" t="s">
        <v>11</v>
      </c>
      <c r="R45">
        <f>C23-C43</f>
        <v>7.77</v>
      </c>
      <c r="S45">
        <f>F23-F43</f>
        <v>2.5750000000000011</v>
      </c>
      <c r="T45" s="21">
        <f t="shared" ref="T45:T60" si="10">(2.14^-R45)/(1.99^-S45)</f>
        <v>1.5930582382995953E-2</v>
      </c>
      <c r="U45" s="21"/>
      <c r="V45" s="21"/>
    </row>
    <row r="46" spans="1:22" x14ac:dyDescent="0.2">
      <c r="A46" s="6" t="s">
        <v>34</v>
      </c>
      <c r="B46">
        <v>28.25</v>
      </c>
      <c r="C46">
        <v>26.39</v>
      </c>
      <c r="D46">
        <v>18.52</v>
      </c>
      <c r="E46">
        <v>18.920000000000002</v>
      </c>
      <c r="F46">
        <f t="shared" si="0"/>
        <v>18.72</v>
      </c>
      <c r="G46" s="4">
        <f t="shared" si="1"/>
        <v>2.7208924645044218E-9</v>
      </c>
      <c r="H46" s="4">
        <f t="shared" si="2"/>
        <v>1.9071309813145522E-9</v>
      </c>
      <c r="I46" s="4">
        <f t="shared" si="3"/>
        <v>3.5195366458235547E-6</v>
      </c>
      <c r="J46" s="4">
        <f t="shared" si="4"/>
        <v>1.8345543966080591E-6</v>
      </c>
      <c r="K46" s="4">
        <f t="shared" si="5"/>
        <v>2.5437264719732005E-6</v>
      </c>
      <c r="L46" s="12">
        <f t="shared" si="6"/>
        <v>1.0696482088318998E-3</v>
      </c>
      <c r="M46" s="34">
        <f t="shared" si="7"/>
        <v>7.4973901570288205E-4</v>
      </c>
      <c r="N46">
        <v>3</v>
      </c>
      <c r="Q46" s="24" t="s">
        <v>12</v>
      </c>
      <c r="R46">
        <f t="shared" ref="R46:R49" si="11">C24-C44</f>
        <v>2.75</v>
      </c>
      <c r="S46">
        <f>F24-F44</f>
        <v>1.1199999999999992</v>
      </c>
      <c r="T46" s="21">
        <f t="shared" si="10"/>
        <v>0.26673350318091615</v>
      </c>
      <c r="U46" s="21"/>
      <c r="V46" s="21"/>
    </row>
    <row r="47" spans="1:22" x14ac:dyDescent="0.2">
      <c r="A47" s="6" t="s">
        <v>35</v>
      </c>
      <c r="B47">
        <v>20</v>
      </c>
      <c r="C47">
        <v>24.41</v>
      </c>
      <c r="D47">
        <v>14.54</v>
      </c>
      <c r="E47">
        <v>16.100000000000001</v>
      </c>
      <c r="F47">
        <f t="shared" si="0"/>
        <v>15.32</v>
      </c>
      <c r="G47" s="4">
        <f t="shared" si="1"/>
        <v>8.6313524653115604E-7</v>
      </c>
      <c r="H47" s="4">
        <f t="shared" si="2"/>
        <v>8.6020070181233209E-9</v>
      </c>
      <c r="I47" s="4">
        <f t="shared" si="3"/>
        <v>5.2295108887430844E-5</v>
      </c>
      <c r="J47" s="4">
        <f t="shared" si="4"/>
        <v>1.3138430120870383E-5</v>
      </c>
      <c r="K47" s="4">
        <f t="shared" si="5"/>
        <v>2.6397990571054437E-5</v>
      </c>
      <c r="L47" s="12">
        <f t="shared" si="6"/>
        <v>3.2697005637905986E-2</v>
      </c>
      <c r="M47" s="34">
        <f t="shared" si="7"/>
        <v>3.258584017965169E-4</v>
      </c>
      <c r="N47">
        <v>3</v>
      </c>
      <c r="Q47" s="24" t="s">
        <v>13</v>
      </c>
      <c r="R47" t="e">
        <f t="shared" si="11"/>
        <v>#VALUE!</v>
      </c>
      <c r="S47">
        <f>F25-F45</f>
        <v>2.3200000000000003</v>
      </c>
      <c r="T47" s="21"/>
      <c r="U47" s="21"/>
      <c r="V47" s="21"/>
    </row>
    <row r="48" spans="1:22" x14ac:dyDescent="0.2">
      <c r="A48" s="9" t="s">
        <v>36</v>
      </c>
      <c r="B48">
        <v>29.34</v>
      </c>
      <c r="C48">
        <v>33.409999999999997</v>
      </c>
      <c r="D48">
        <v>17.59</v>
      </c>
      <c r="E48">
        <v>16.420000000000002</v>
      </c>
      <c r="F48">
        <f t="shared" si="0"/>
        <v>17.005000000000003</v>
      </c>
      <c r="G48" s="4">
        <f t="shared" si="1"/>
        <v>1.2712403677791812E-9</v>
      </c>
      <c r="H48" s="4">
        <f t="shared" si="2"/>
        <v>9.1385192794979231E-12</v>
      </c>
      <c r="I48" s="4">
        <f t="shared" si="3"/>
        <v>6.6120949558439703E-6</v>
      </c>
      <c r="J48" s="4">
        <f t="shared" si="4"/>
        <v>1.0508016284632398E-5</v>
      </c>
      <c r="K48" s="4">
        <f t="shared" si="5"/>
        <v>8.2794871349202668E-6</v>
      </c>
      <c r="L48" s="12">
        <f t="shared" si="6"/>
        <v>1.5354095574561497E-4</v>
      </c>
      <c r="M48" s="34">
        <f t="shared" si="7"/>
        <v>1.1037542701110713E-6</v>
      </c>
      <c r="N48">
        <v>3</v>
      </c>
      <c r="Q48" s="24" t="s">
        <v>14</v>
      </c>
      <c r="R48">
        <f t="shared" si="11"/>
        <v>3.5700000000000003</v>
      </c>
      <c r="S48">
        <f>F26-F46</f>
        <v>-2.6999999999999993</v>
      </c>
      <c r="T48" s="21">
        <f t="shared" si="10"/>
        <v>1.0316194527801253E-2</v>
      </c>
      <c r="U48" s="21"/>
      <c r="V48" s="21"/>
    </row>
    <row r="49" spans="1:22" x14ac:dyDescent="0.2">
      <c r="A49" s="9" t="s">
        <v>37</v>
      </c>
      <c r="B49">
        <v>19.440000000000001</v>
      </c>
      <c r="C49">
        <v>28.27</v>
      </c>
      <c r="D49">
        <v>16.600000000000001</v>
      </c>
      <c r="E49">
        <v>16.239999999999998</v>
      </c>
      <c r="F49">
        <f t="shared" si="0"/>
        <v>16.420000000000002</v>
      </c>
      <c r="G49" s="4">
        <f t="shared" si="1"/>
        <v>1.2760527968449546E-6</v>
      </c>
      <c r="H49" s="4">
        <f t="shared" si="2"/>
        <v>4.5624973731297443E-10</v>
      </c>
      <c r="I49" s="4">
        <f t="shared" si="3"/>
        <v>1.2937806328570949E-5</v>
      </c>
      <c r="J49" s="4">
        <f t="shared" si="4"/>
        <v>1.1915054344209991E-5</v>
      </c>
      <c r="K49" s="4">
        <f t="shared" si="5"/>
        <v>1.2383188541025897E-5</v>
      </c>
      <c r="L49" s="12">
        <f t="shared" si="6"/>
        <v>0.10304719116706905</v>
      </c>
      <c r="M49" s="34">
        <f t="shared" si="7"/>
        <v>3.6844285767062704E-5</v>
      </c>
      <c r="N49">
        <v>3</v>
      </c>
      <c r="Q49" s="24" t="s">
        <v>15</v>
      </c>
      <c r="R49">
        <f t="shared" si="11"/>
        <v>-3.6700000000000017</v>
      </c>
      <c r="S49">
        <f>F27-F47</f>
        <v>-0.37000000000000099</v>
      </c>
      <c r="T49" s="21">
        <f t="shared" si="10"/>
        <v>12.648613143284118</v>
      </c>
      <c r="U49" s="21"/>
      <c r="V49" s="21"/>
    </row>
    <row r="50" spans="1:22" x14ac:dyDescent="0.2">
      <c r="A50" s="9" t="s">
        <v>38</v>
      </c>
      <c r="B50">
        <v>22.16</v>
      </c>
      <c r="C50">
        <v>23.98</v>
      </c>
      <c r="D50">
        <v>14.46</v>
      </c>
      <c r="E50">
        <v>15.4</v>
      </c>
      <c r="F50">
        <f t="shared" si="0"/>
        <v>14.93</v>
      </c>
      <c r="G50" s="4">
        <f t="shared" si="1"/>
        <v>1.9106246106191482E-7</v>
      </c>
      <c r="H50" s="4">
        <f t="shared" si="2"/>
        <v>1.1931023883776262E-8</v>
      </c>
      <c r="I50" s="4">
        <f t="shared" si="3"/>
        <v>5.5210079143857166E-5</v>
      </c>
      <c r="J50" s="4">
        <f t="shared" si="4"/>
        <v>2.1418088844028011E-5</v>
      </c>
      <c r="K50" s="4">
        <f t="shared" si="5"/>
        <v>3.4524195657466632E-5</v>
      </c>
      <c r="L50" s="12">
        <f t="shared" si="6"/>
        <v>5.5341611129061385E-3</v>
      </c>
      <c r="M50" s="34">
        <f t="shared" si="7"/>
        <v>3.4558441280284862E-4</v>
      </c>
      <c r="N50">
        <v>3</v>
      </c>
      <c r="Q50" s="24" t="s">
        <v>16</v>
      </c>
      <c r="R50">
        <f>C28-C51</f>
        <v>13.599999999999998</v>
      </c>
      <c r="S50">
        <f>F28-F51</f>
        <v>1.7349999999999994</v>
      </c>
      <c r="T50" s="21">
        <f t="shared" si="10"/>
        <v>1.0589678372874671E-4</v>
      </c>
      <c r="U50" s="21"/>
      <c r="V50" s="21"/>
    </row>
    <row r="51" spans="1:22" x14ac:dyDescent="0.2">
      <c r="A51" s="6" t="s">
        <v>39</v>
      </c>
      <c r="B51">
        <v>26.92</v>
      </c>
      <c r="C51">
        <v>19.63</v>
      </c>
      <c r="D51">
        <v>15.81</v>
      </c>
      <c r="E51">
        <v>16.739999999999998</v>
      </c>
      <c r="F51">
        <f t="shared" si="0"/>
        <v>16.274999999999999</v>
      </c>
      <c r="G51" s="4">
        <f t="shared" si="1"/>
        <v>6.8859225596474957E-9</v>
      </c>
      <c r="H51" s="4">
        <f t="shared" si="2"/>
        <v>3.2657100981381014E-7</v>
      </c>
      <c r="I51" s="4">
        <f t="shared" si="3"/>
        <v>2.2104920860046006E-5</v>
      </c>
      <c r="J51" s="4">
        <f t="shared" si="4"/>
        <v>8.4042313444054579E-6</v>
      </c>
      <c r="K51" s="4">
        <f t="shared" si="5"/>
        <v>1.3682522829180154E-5</v>
      </c>
      <c r="L51" s="12">
        <f t="shared" si="6"/>
        <v>5.0326410162913611E-4</v>
      </c>
      <c r="M51" s="34">
        <f t="shared" si="7"/>
        <v>2.3867748213607622E-2</v>
      </c>
      <c r="N51">
        <v>3</v>
      </c>
      <c r="Q51" s="24" t="s">
        <v>17</v>
      </c>
      <c r="R51">
        <f t="shared" ref="R51:R52" si="12">C29-C52</f>
        <v>1.0100000000000016</v>
      </c>
      <c r="S51">
        <f>F29-F52</f>
        <v>3.620000000000001</v>
      </c>
      <c r="T51" s="21">
        <f t="shared" si="10"/>
        <v>5.5992547296953612</v>
      </c>
      <c r="U51" s="21"/>
      <c r="V51" s="21"/>
    </row>
    <row r="52" spans="1:22" x14ac:dyDescent="0.2">
      <c r="A52" s="6" t="s">
        <v>40</v>
      </c>
      <c r="B52">
        <v>25.64</v>
      </c>
      <c r="C52">
        <v>31.31</v>
      </c>
      <c r="D52">
        <v>15.6</v>
      </c>
      <c r="E52">
        <v>15.27</v>
      </c>
      <c r="F52">
        <f t="shared" si="0"/>
        <v>15.434999999999999</v>
      </c>
      <c r="G52" s="4">
        <f t="shared" si="1"/>
        <v>1.6828797620971354E-8</v>
      </c>
      <c r="H52" s="4">
        <f t="shared" si="2"/>
        <v>4.5159045761220287E-11</v>
      </c>
      <c r="I52" s="4">
        <f t="shared" si="3"/>
        <v>2.548747846728483E-5</v>
      </c>
      <c r="J52" s="4">
        <f t="shared" si="4"/>
        <v>2.3452881174759619E-5</v>
      </c>
      <c r="K52" s="4">
        <f t="shared" si="5"/>
        <v>2.4389492616207571E-5</v>
      </c>
      <c r="L52" s="12">
        <f t="shared" si="6"/>
        <v>6.9000195640757606E-4</v>
      </c>
      <c r="M52" s="34">
        <f t="shared" si="7"/>
        <v>1.851577909874628E-6</v>
      </c>
      <c r="N52">
        <v>3</v>
      </c>
      <c r="Q52" s="24" t="s">
        <v>18</v>
      </c>
      <c r="R52">
        <f t="shared" si="12"/>
        <v>2.7699999999999996</v>
      </c>
      <c r="S52">
        <f>F30-F53</f>
        <v>3.0199999999999978</v>
      </c>
      <c r="T52" s="21">
        <f t="shared" si="10"/>
        <v>0.97115855127017914</v>
      </c>
      <c r="U52" s="21"/>
      <c r="V52" s="21"/>
    </row>
    <row r="53" spans="1:22" x14ac:dyDescent="0.2">
      <c r="A53" s="6" t="s">
        <v>41</v>
      </c>
      <c r="B53">
        <v>25.23</v>
      </c>
      <c r="C53">
        <v>25.67</v>
      </c>
      <c r="D53">
        <v>15.34</v>
      </c>
      <c r="E53">
        <v>15.5</v>
      </c>
      <c r="F53">
        <f t="shared" si="0"/>
        <v>15.42</v>
      </c>
      <c r="G53" s="4">
        <f t="shared" si="1"/>
        <v>2.2405955612838119E-8</v>
      </c>
      <c r="H53" s="4">
        <f t="shared" si="2"/>
        <v>3.2982110177783694E-9</v>
      </c>
      <c r="I53" s="4">
        <f t="shared" si="3"/>
        <v>3.0401015491528307E-5</v>
      </c>
      <c r="J53" s="4">
        <f t="shared" si="4"/>
        <v>1.9973818997292517E-5</v>
      </c>
      <c r="K53" s="4">
        <f t="shared" si="5"/>
        <v>2.4642545196641565E-5</v>
      </c>
      <c r="L53" s="12">
        <f t="shared" si="6"/>
        <v>9.0923869405712756E-4</v>
      </c>
      <c r="M53" s="34">
        <f t="shared" si="7"/>
        <v>1.3384214136402881E-4</v>
      </c>
      <c r="N53">
        <v>3</v>
      </c>
      <c r="Q53" s="24" t="s">
        <v>19</v>
      </c>
      <c r="R53">
        <f>C31-C55</f>
        <v>3.4200000000000017</v>
      </c>
      <c r="S53">
        <f>F31-F55</f>
        <v>1.1049999999999986</v>
      </c>
      <c r="T53" s="21">
        <f t="shared" si="10"/>
        <v>0.15856872879521985</v>
      </c>
      <c r="U53" s="21"/>
      <c r="V53" s="21"/>
    </row>
    <row r="54" spans="1:22" x14ac:dyDescent="0.2">
      <c r="A54" s="9" t="s">
        <v>42</v>
      </c>
      <c r="B54">
        <v>22.34</v>
      </c>
      <c r="C54" t="s">
        <v>5</v>
      </c>
      <c r="D54">
        <v>16.420000000000002</v>
      </c>
      <c r="E54">
        <v>17.3</v>
      </c>
      <c r="F54">
        <f t="shared" si="0"/>
        <v>16.86</v>
      </c>
      <c r="G54" s="4">
        <f t="shared" si="1"/>
        <v>1.6850006674087596E-7</v>
      </c>
      <c r="H54" s="4" t="e">
        <f t="shared" si="2"/>
        <v>#VALUE!</v>
      </c>
      <c r="I54" s="4">
        <f t="shared" si="3"/>
        <v>1.4617212695031812E-5</v>
      </c>
      <c r="J54" s="4">
        <f t="shared" si="4"/>
        <v>5.6847085883074478E-6</v>
      </c>
      <c r="K54" s="4">
        <f t="shared" si="5"/>
        <v>9.1482311976544434E-6</v>
      </c>
      <c r="L54" s="12">
        <f t="shared" si="6"/>
        <v>1.8418868423884877E-2</v>
      </c>
      <c r="M54" s="34"/>
      <c r="N54">
        <v>3</v>
      </c>
      <c r="Q54" s="24" t="s">
        <v>21</v>
      </c>
      <c r="R54">
        <f>C33-C56</f>
        <v>0.37999999999999901</v>
      </c>
      <c r="S54">
        <f>F33-F56</f>
        <v>-0.78999999999999915</v>
      </c>
      <c r="T54" s="21">
        <f t="shared" si="10"/>
        <v>0.43485937342835018</v>
      </c>
      <c r="U54" s="21"/>
      <c r="V54" s="21"/>
    </row>
    <row r="55" spans="1:22" x14ac:dyDescent="0.2">
      <c r="A55" s="6" t="s">
        <v>43</v>
      </c>
      <c r="B55">
        <v>19.89</v>
      </c>
      <c r="C55">
        <v>25.77</v>
      </c>
      <c r="D55">
        <v>13.72</v>
      </c>
      <c r="E55">
        <v>14.51</v>
      </c>
      <c r="F55">
        <f t="shared" si="0"/>
        <v>14.115</v>
      </c>
      <c r="G55" s="4">
        <f t="shared" si="1"/>
        <v>9.3203112957052008E-7</v>
      </c>
      <c r="H55" s="4">
        <f t="shared" si="2"/>
        <v>3.0565891051807875E-9</v>
      </c>
      <c r="I55" s="4">
        <f t="shared" si="3"/>
        <v>9.1184994671776977E-5</v>
      </c>
      <c r="J55" s="4">
        <f t="shared" si="4"/>
        <v>3.9868069514267503E-5</v>
      </c>
      <c r="K55" s="4">
        <f t="shared" si="5"/>
        <v>6.049073012361513E-5</v>
      </c>
      <c r="L55" s="12">
        <f t="shared" si="6"/>
        <v>1.5407834021276958E-2</v>
      </c>
      <c r="M55" s="34">
        <f t="shared" si="7"/>
        <v>5.0529876213008674E-5</v>
      </c>
      <c r="N55">
        <v>3</v>
      </c>
      <c r="Q55" s="24" t="s">
        <v>22</v>
      </c>
      <c r="R55">
        <f t="shared" ref="R55:R58" si="13">C34-C57</f>
        <v>-4.7000000000000028</v>
      </c>
      <c r="S55">
        <f>F34-F57</f>
        <v>-0.60500000000000043</v>
      </c>
      <c r="T55" s="21">
        <f t="shared" si="10"/>
        <v>23.558011177957013</v>
      </c>
      <c r="U55" s="21"/>
      <c r="V55" s="21"/>
    </row>
    <row r="56" spans="1:22" x14ac:dyDescent="0.2">
      <c r="A56" s="6" t="s">
        <v>44</v>
      </c>
      <c r="B56">
        <v>20.99</v>
      </c>
      <c r="C56">
        <v>26.44</v>
      </c>
      <c r="D56">
        <v>15.95</v>
      </c>
      <c r="E56">
        <v>17.100000000000001</v>
      </c>
      <c r="F56">
        <f t="shared" si="0"/>
        <v>16.524999999999999</v>
      </c>
      <c r="G56" s="4">
        <f t="shared" si="1"/>
        <v>4.3242894362434755E-7</v>
      </c>
      <c r="H56" s="4">
        <f t="shared" si="2"/>
        <v>1.8359457012782715E-9</v>
      </c>
      <c r="I56" s="4">
        <f t="shared" si="3"/>
        <v>2.0103130538134007E-5</v>
      </c>
      <c r="J56" s="4">
        <f t="shared" si="4"/>
        <v>6.5365323984429796E-6</v>
      </c>
      <c r="K56" s="4">
        <f t="shared" si="5"/>
        <v>1.1520011492098565E-5</v>
      </c>
      <c r="L56" s="12">
        <f t="shared" si="6"/>
        <v>3.7537197243331336E-2</v>
      </c>
      <c r="M56" s="34">
        <f t="shared" si="7"/>
        <v>1.593701275851612E-4</v>
      </c>
      <c r="N56">
        <v>3</v>
      </c>
      <c r="Q56" s="24" t="s">
        <v>23</v>
      </c>
      <c r="R56">
        <f t="shared" si="13"/>
        <v>7.769999999999996</v>
      </c>
      <c r="S56">
        <f>F35-F58</f>
        <v>-0.82000000000000028</v>
      </c>
      <c r="T56" s="21">
        <f t="shared" si="10"/>
        <v>1.5403714422767198E-3</v>
      </c>
      <c r="U56" s="21"/>
      <c r="V56" s="21"/>
    </row>
    <row r="57" spans="1:22" x14ac:dyDescent="0.2">
      <c r="A57" s="6" t="s">
        <v>45</v>
      </c>
      <c r="B57">
        <v>23.42</v>
      </c>
      <c r="C57">
        <v>33.67</v>
      </c>
      <c r="D57">
        <v>17.22</v>
      </c>
      <c r="E57">
        <v>16.03</v>
      </c>
      <c r="F57">
        <f t="shared" si="0"/>
        <v>16.625</v>
      </c>
      <c r="G57" s="4">
        <f t="shared" si="1"/>
        <v>7.9277205906679808E-8</v>
      </c>
      <c r="H57" s="4">
        <f t="shared" si="2"/>
        <v>7.4983939106396011E-12</v>
      </c>
      <c r="I57" s="4">
        <f t="shared" si="3"/>
        <v>8.4975080660255166E-6</v>
      </c>
      <c r="J57" s="4">
        <f t="shared" si="4"/>
        <v>1.3796445177776976E-5</v>
      </c>
      <c r="K57" s="4">
        <f t="shared" si="5"/>
        <v>1.0753939891589625E-5</v>
      </c>
      <c r="L57" s="12">
        <f t="shared" si="6"/>
        <v>7.3719219844887206E-3</v>
      </c>
      <c r="M57" s="34">
        <f t="shared" si="7"/>
        <v>6.9726946460839884E-7</v>
      </c>
      <c r="N57">
        <v>3</v>
      </c>
      <c r="Q57" s="24" t="s">
        <v>24</v>
      </c>
      <c r="R57" t="e">
        <f t="shared" si="13"/>
        <v>#VALUE!</v>
      </c>
      <c r="S57" t="e">
        <f>F36-F59</f>
        <v>#VALUE!</v>
      </c>
      <c r="T57" s="21"/>
      <c r="U57" s="21"/>
      <c r="V57" s="21"/>
    </row>
    <row r="58" spans="1:22" x14ac:dyDescent="0.2">
      <c r="A58" s="6" t="s">
        <v>46</v>
      </c>
      <c r="B58">
        <v>27.34</v>
      </c>
      <c r="C58">
        <v>24.46</v>
      </c>
      <c r="D58">
        <v>16.850000000000001</v>
      </c>
      <c r="E58">
        <v>16.97</v>
      </c>
      <c r="F58">
        <f t="shared" si="0"/>
        <v>16.91</v>
      </c>
      <c r="G58" s="4">
        <f t="shared" si="1"/>
        <v>5.1359382098646836E-9</v>
      </c>
      <c r="H58" s="4">
        <f t="shared" si="2"/>
        <v>8.2809298165788623E-9</v>
      </c>
      <c r="I58" s="4">
        <f t="shared" si="3"/>
        <v>1.0920539377364721E-5</v>
      </c>
      <c r="J58" s="4">
        <f t="shared" si="4"/>
        <v>7.1575255267649429E-6</v>
      </c>
      <c r="K58" s="4">
        <f t="shared" si="5"/>
        <v>8.8388238303466137E-6</v>
      </c>
      <c r="L58" s="12">
        <f t="shared" si="6"/>
        <v>5.810657965861141E-4</v>
      </c>
      <c r="M58" s="34">
        <f t="shared" si="7"/>
        <v>9.368814194653008E-4</v>
      </c>
      <c r="N58">
        <v>3</v>
      </c>
      <c r="Q58" s="24" t="s">
        <v>25</v>
      </c>
      <c r="R58">
        <f t="shared" si="13"/>
        <v>0.58999999999999986</v>
      </c>
      <c r="S58">
        <f>F37-F60</f>
        <v>1.6750000000000007</v>
      </c>
      <c r="T58" s="21">
        <f t="shared" si="10"/>
        <v>2.0213186202664746</v>
      </c>
      <c r="U58" s="21"/>
      <c r="V58" s="21"/>
    </row>
    <row r="59" spans="1:22" x14ac:dyDescent="0.2">
      <c r="A59" s="6" t="s">
        <v>47</v>
      </c>
      <c r="B59">
        <v>20.28</v>
      </c>
      <c r="C59">
        <v>25.47</v>
      </c>
      <c r="D59">
        <v>15.67</v>
      </c>
      <c r="E59">
        <v>14.23</v>
      </c>
      <c r="F59">
        <f t="shared" si="0"/>
        <v>14.95</v>
      </c>
      <c r="G59" s="4">
        <f t="shared" si="1"/>
        <v>7.0987838976716963E-7</v>
      </c>
      <c r="H59" s="4">
        <f t="shared" si="2"/>
        <v>3.840264987793137E-9</v>
      </c>
      <c r="I59" s="4">
        <f t="shared" si="3"/>
        <v>2.4306041554175374E-5</v>
      </c>
      <c r="J59" s="4">
        <f t="shared" si="4"/>
        <v>4.8475255064751336E-5</v>
      </c>
      <c r="K59" s="4">
        <f t="shared" si="5"/>
        <v>3.4052304454615509E-5</v>
      </c>
      <c r="L59" s="12">
        <f t="shared" si="6"/>
        <v>2.0846706298931598E-2</v>
      </c>
      <c r="M59" s="34">
        <f t="shared" si="7"/>
        <v>1.127754802295802E-4</v>
      </c>
      <c r="N59">
        <v>3</v>
      </c>
      <c r="Q59" s="24" t="s">
        <v>26</v>
      </c>
      <c r="R59">
        <f>C38-C63</f>
        <v>1.7100000000000009</v>
      </c>
      <c r="S59">
        <f>F38-F63</f>
        <v>1.2800000000000011</v>
      </c>
      <c r="T59" s="21">
        <f t="shared" si="10"/>
        <v>0.65693800211948306</v>
      </c>
      <c r="U59" s="21"/>
      <c r="V59" s="21"/>
    </row>
    <row r="60" spans="1:22" x14ac:dyDescent="0.2">
      <c r="A60" s="6" t="s">
        <v>48</v>
      </c>
      <c r="B60">
        <v>21.63</v>
      </c>
      <c r="C60">
        <v>27.6</v>
      </c>
      <c r="D60">
        <v>16.36</v>
      </c>
      <c r="E60">
        <v>14.79</v>
      </c>
      <c r="F60">
        <f t="shared" si="0"/>
        <v>15.574999999999999</v>
      </c>
      <c r="G60" s="4">
        <f t="shared" si="1"/>
        <v>2.7661089253448175E-7</v>
      </c>
      <c r="H60" s="4">
        <f t="shared" si="2"/>
        <v>7.5959107905068505E-10</v>
      </c>
      <c r="I60" s="4">
        <f t="shared" si="3"/>
        <v>1.5224131971066022E-5</v>
      </c>
      <c r="J60" s="4">
        <f t="shared" si="4"/>
        <v>3.2789161494278339E-5</v>
      </c>
      <c r="K60" s="4">
        <f t="shared" si="5"/>
        <v>2.2149469805199729E-5</v>
      </c>
      <c r="L60" s="12">
        <f t="shared" si="6"/>
        <v>1.2488375341135506E-2</v>
      </c>
      <c r="M60" s="34">
        <f t="shared" si="7"/>
        <v>3.4293871850258294E-5</v>
      </c>
      <c r="N60">
        <v>3</v>
      </c>
      <c r="Q60" s="24" t="s">
        <v>27</v>
      </c>
      <c r="R60">
        <f>C39-C64</f>
        <v>4.5300000000000011</v>
      </c>
      <c r="S60">
        <f>F39-F64</f>
        <v>-0.33500000000000085</v>
      </c>
      <c r="T60" s="21">
        <f t="shared" si="10"/>
        <v>2.5299376963522097E-2</v>
      </c>
      <c r="U60" s="21"/>
      <c r="V60" s="21"/>
    </row>
    <row r="61" spans="1:22" x14ac:dyDescent="0.2">
      <c r="A61" s="9" t="s">
        <v>49</v>
      </c>
      <c r="B61">
        <v>23.94</v>
      </c>
      <c r="C61">
        <v>22.01</v>
      </c>
      <c r="D61">
        <v>15.74</v>
      </c>
      <c r="E61">
        <v>11.94</v>
      </c>
      <c r="F61">
        <f t="shared" si="0"/>
        <v>13.84</v>
      </c>
      <c r="G61" s="4">
        <f t="shared" si="1"/>
        <v>5.514249155561275E-8</v>
      </c>
      <c r="H61" s="4">
        <f t="shared" si="2"/>
        <v>5.3406343973585799E-8</v>
      </c>
      <c r="I61" s="4">
        <f t="shared" si="3"/>
        <v>2.3179368519785786E-5</v>
      </c>
      <c r="J61" s="4">
        <f t="shared" si="4"/>
        <v>2.3979442084052862E-4</v>
      </c>
      <c r="K61" s="4">
        <f t="shared" si="5"/>
        <v>7.3092602003550333E-5</v>
      </c>
      <c r="L61" s="12">
        <f t="shared" si="6"/>
        <v>7.5441959985135445E-4</v>
      </c>
      <c r="M61" s="34">
        <f t="shared" si="7"/>
        <v>7.3066688706733532E-4</v>
      </c>
      <c r="N61">
        <v>3</v>
      </c>
    </row>
    <row r="62" spans="1:22" x14ac:dyDescent="0.2">
      <c r="A62" s="9" t="s">
        <v>50</v>
      </c>
      <c r="B62">
        <v>20.97</v>
      </c>
      <c r="C62">
        <v>23.77</v>
      </c>
      <c r="D62">
        <v>15.87</v>
      </c>
      <c r="E62">
        <v>16.100000000000001</v>
      </c>
      <c r="F62">
        <f t="shared" si="0"/>
        <v>15.984999999999999</v>
      </c>
      <c r="G62" s="4">
        <f t="shared" si="1"/>
        <v>4.385091661953219E-7</v>
      </c>
      <c r="H62" s="4">
        <f t="shared" si="2"/>
        <v>1.3997955466085939E-8</v>
      </c>
      <c r="I62" s="4">
        <f t="shared" si="3"/>
        <v>2.1223694752004546E-5</v>
      </c>
      <c r="J62" s="4">
        <f t="shared" si="4"/>
        <v>1.3138430120870383E-5</v>
      </c>
      <c r="K62" s="4">
        <f t="shared" si="5"/>
        <v>1.6704503567421192E-5</v>
      </c>
      <c r="L62" s="12">
        <f t="shared" si="6"/>
        <v>2.6250954685690074E-2</v>
      </c>
      <c r="M62" s="34">
        <f t="shared" si="7"/>
        <v>8.3797494547435485E-4</v>
      </c>
      <c r="N62">
        <v>3</v>
      </c>
    </row>
    <row r="63" spans="1:22" x14ac:dyDescent="0.2">
      <c r="A63" s="6" t="s">
        <v>51</v>
      </c>
      <c r="B63">
        <v>20.67</v>
      </c>
      <c r="C63">
        <v>22.83</v>
      </c>
      <c r="D63">
        <v>15.52</v>
      </c>
      <c r="E63">
        <v>15.17</v>
      </c>
      <c r="F63">
        <f t="shared" si="0"/>
        <v>15.344999999999999</v>
      </c>
      <c r="G63" s="4">
        <f t="shared" si="1"/>
        <v>5.4067649917512877E-7</v>
      </c>
      <c r="H63" s="4">
        <f t="shared" si="2"/>
        <v>2.8618940678277177E-8</v>
      </c>
      <c r="I63" s="4">
        <f t="shared" si="3"/>
        <v>2.6908170444489957E-5</v>
      </c>
      <c r="J63" s="4">
        <f t="shared" si="4"/>
        <v>2.5148715561982572E-5</v>
      </c>
      <c r="K63" s="4">
        <f t="shared" si="5"/>
        <v>2.59477402930453E-5</v>
      </c>
      <c r="L63" s="12">
        <f t="shared" si="6"/>
        <v>2.0837132369482085E-2</v>
      </c>
      <c r="M63" s="34">
        <f t="shared" si="7"/>
        <v>1.1029453954396111E-3</v>
      </c>
      <c r="N63">
        <v>3</v>
      </c>
    </row>
    <row r="64" spans="1:22" x14ac:dyDescent="0.2">
      <c r="A64" s="6" t="s">
        <v>52</v>
      </c>
      <c r="B64">
        <v>20.86</v>
      </c>
      <c r="C64">
        <v>19.829999999999998</v>
      </c>
      <c r="D64">
        <v>16.579999999999998</v>
      </c>
      <c r="E64">
        <v>16.25</v>
      </c>
      <c r="F64">
        <f t="shared" si="0"/>
        <v>16.414999999999999</v>
      </c>
      <c r="G64" s="4">
        <f t="shared" si="1"/>
        <v>4.73511185111012E-7</v>
      </c>
      <c r="H64" s="4">
        <f t="shared" si="2"/>
        <v>2.8047546356270928E-7</v>
      </c>
      <c r="I64" s="4">
        <f t="shared" si="3"/>
        <v>1.3114446635425311E-5</v>
      </c>
      <c r="J64" s="4">
        <f t="shared" si="4"/>
        <v>1.1832160903305849E-5</v>
      </c>
      <c r="K64" s="4">
        <f t="shared" si="5"/>
        <v>1.2425868427557556E-5</v>
      </c>
      <c r="L64" s="12">
        <f t="shared" si="6"/>
        <v>3.8106888695270527E-2</v>
      </c>
      <c r="M64" s="34">
        <f t="shared" si="7"/>
        <v>2.2571900322128219E-2</v>
      </c>
      <c r="N64">
        <v>3</v>
      </c>
    </row>
    <row r="65" spans="1:14" x14ac:dyDescent="0.2">
      <c r="A65" s="5">
        <v>4113</v>
      </c>
      <c r="B65">
        <v>24.09</v>
      </c>
      <c r="C65">
        <v>27.62</v>
      </c>
      <c r="D65">
        <v>16.05</v>
      </c>
      <c r="E65">
        <v>14.67</v>
      </c>
      <c r="F65">
        <f t="shared" si="0"/>
        <v>15.36</v>
      </c>
      <c r="G65" s="3">
        <f t="shared" si="1"/>
        <v>4.966002990408803E-8</v>
      </c>
      <c r="H65" s="3">
        <f t="shared" si="2"/>
        <v>7.4812054246297569E-10</v>
      </c>
      <c r="I65" s="3">
        <f t="shared" si="3"/>
        <v>1.878525393363614E-5</v>
      </c>
      <c r="J65" s="3">
        <f t="shared" si="4"/>
        <v>3.565445789489978E-5</v>
      </c>
      <c r="K65" s="3">
        <f t="shared" si="5"/>
        <v>2.5681284755064496E-5</v>
      </c>
      <c r="L65" s="13">
        <f t="shared" si="6"/>
        <v>1.9337050454337097E-3</v>
      </c>
      <c r="M65" s="35">
        <f t="shared" si="7"/>
        <v>2.9130962473185539E-5</v>
      </c>
      <c r="N65">
        <v>4</v>
      </c>
    </row>
    <row r="66" spans="1:14" x14ac:dyDescent="0.2">
      <c r="A66" s="5">
        <v>4133</v>
      </c>
      <c r="B66">
        <v>32.97</v>
      </c>
      <c r="C66">
        <v>19.45</v>
      </c>
      <c r="D66">
        <v>16.07</v>
      </c>
      <c r="E66">
        <v>15.85</v>
      </c>
      <c r="F66">
        <f t="shared" si="0"/>
        <v>15.96</v>
      </c>
      <c r="G66" s="3">
        <f t="shared" si="1"/>
        <v>1.0083840945601188E-10</v>
      </c>
      <c r="H66" s="3">
        <f t="shared" si="2"/>
        <v>3.7450024690137833E-7</v>
      </c>
      <c r="I66" s="3">
        <f t="shared" si="3"/>
        <v>1.8532232734082757E-5</v>
      </c>
      <c r="J66" s="3">
        <f t="shared" si="4"/>
        <v>1.5643808459883534E-5</v>
      </c>
      <c r="K66" s="3">
        <f t="shared" si="5"/>
        <v>1.6994363389135684E-5</v>
      </c>
      <c r="L66" s="13">
        <f t="shared" si="6"/>
        <v>5.9336385333784731E-6</v>
      </c>
      <c r="M66" s="35">
        <f t="shared" si="7"/>
        <v>2.2036732905263891E-2</v>
      </c>
      <c r="N66">
        <v>4</v>
      </c>
    </row>
    <row r="67" spans="1:14" x14ac:dyDescent="0.2">
      <c r="A67" s="5">
        <v>4137</v>
      </c>
      <c r="B67">
        <v>28.19</v>
      </c>
      <c r="C67">
        <v>30.05</v>
      </c>
      <c r="D67">
        <v>17.07</v>
      </c>
      <c r="E67">
        <v>16.03</v>
      </c>
      <c r="F67">
        <f t="shared" si="0"/>
        <v>16.55</v>
      </c>
      <c r="G67" s="3">
        <f t="shared" si="1"/>
        <v>2.8372861711001621E-9</v>
      </c>
      <c r="H67" s="3">
        <f t="shared" si="2"/>
        <v>1.1777852492634874E-10</v>
      </c>
      <c r="I67" s="3">
        <f t="shared" si="3"/>
        <v>9.4072247381130696E-6</v>
      </c>
      <c r="J67" s="3">
        <f t="shared" si="4"/>
        <v>1.3796445177776976E-5</v>
      </c>
      <c r="K67" s="3">
        <f t="shared" si="5"/>
        <v>1.1323523491884113E-5</v>
      </c>
      <c r="L67" s="13">
        <f t="shared" si="6"/>
        <v>2.5056566298764911E-4</v>
      </c>
      <c r="M67" s="35">
        <f t="shared" si="7"/>
        <v>1.0401225820811333E-5</v>
      </c>
      <c r="N67">
        <v>4</v>
      </c>
    </row>
    <row r="68" spans="1:14" x14ac:dyDescent="0.2">
      <c r="A68" s="5">
        <v>4162</v>
      </c>
      <c r="B68">
        <v>37.19</v>
      </c>
      <c r="C68" t="s">
        <v>5</v>
      </c>
      <c r="D68">
        <v>17.350000000000001</v>
      </c>
      <c r="E68">
        <v>15.58</v>
      </c>
      <c r="F68">
        <f t="shared" ref="F68:F94" si="14">(D68+E68)/2</f>
        <v>16.465</v>
      </c>
      <c r="G68" s="3">
        <f t="shared" ref="G68:G94" si="15">2.01^-B68</f>
        <v>5.2983253668394463E-12</v>
      </c>
      <c r="H68" s="3" t="e">
        <f t="shared" ref="H68:H94" si="16">2.14^-C68</f>
        <v>#VALUE!</v>
      </c>
      <c r="I68" s="3">
        <f t="shared" ref="I68:I94" si="17">1.97^-D68</f>
        <v>7.7805621491403969E-6</v>
      </c>
      <c r="J68" s="3">
        <f t="shared" ref="J68:J94" si="18">2.01^-E68</f>
        <v>1.8888845980641022E-5</v>
      </c>
      <c r="K68" s="3">
        <f t="shared" ref="K68:K94" si="19">1.99^-F68</f>
        <v>1.2005606285771109E-5</v>
      </c>
      <c r="L68" s="13">
        <f t="shared" ref="L68:L94" si="20">G68/K68</f>
        <v>4.4132093296437298E-7</v>
      </c>
      <c r="M68" s="35"/>
      <c r="N68">
        <v>4</v>
      </c>
    </row>
    <row r="69" spans="1:14" x14ac:dyDescent="0.2">
      <c r="A69" s="5">
        <v>4232</v>
      </c>
      <c r="B69">
        <v>22.67</v>
      </c>
      <c r="C69">
        <v>25.37</v>
      </c>
      <c r="D69">
        <v>15.37</v>
      </c>
      <c r="E69">
        <v>14.93</v>
      </c>
      <c r="F69">
        <f t="shared" si="14"/>
        <v>15.149999999999999</v>
      </c>
      <c r="G69" s="3">
        <f t="shared" si="15"/>
        <v>1.338275040655252E-7</v>
      </c>
      <c r="H69" s="3">
        <f t="shared" si="16"/>
        <v>4.1438361055660061E-9</v>
      </c>
      <c r="I69" s="3">
        <f t="shared" si="17"/>
        <v>2.9788875126206818E-5</v>
      </c>
      <c r="J69" s="3">
        <f t="shared" si="18"/>
        <v>2.9736021542238995E-5</v>
      </c>
      <c r="K69" s="3">
        <f t="shared" si="19"/>
        <v>2.9673986337476282E-5</v>
      </c>
      <c r="L69" s="13">
        <f t="shared" si="20"/>
        <v>4.5099267265116287E-3</v>
      </c>
      <c r="M69" s="35">
        <f t="shared" ref="M69:M94" si="21">H69/K69</f>
        <v>1.3964541394738782E-4</v>
      </c>
      <c r="N69">
        <v>4</v>
      </c>
    </row>
    <row r="70" spans="1:14" x14ac:dyDescent="0.2">
      <c r="A70" s="5">
        <v>4205</v>
      </c>
      <c r="B70">
        <v>19.28</v>
      </c>
      <c r="C70">
        <v>27.27</v>
      </c>
      <c r="D70">
        <v>14.01</v>
      </c>
      <c r="E70">
        <v>14.22</v>
      </c>
      <c r="F70">
        <f t="shared" si="14"/>
        <v>14.115</v>
      </c>
      <c r="G70" s="3">
        <f t="shared" si="15"/>
        <v>1.4268555634320102E-6</v>
      </c>
      <c r="H70" s="3">
        <f t="shared" si="16"/>
        <v>9.7637443784976544E-10</v>
      </c>
      <c r="I70" s="3">
        <f t="shared" si="17"/>
        <v>7.4907994766923788E-5</v>
      </c>
      <c r="J70" s="3">
        <f t="shared" si="18"/>
        <v>4.8814861728644866E-5</v>
      </c>
      <c r="K70" s="3">
        <f t="shared" si="19"/>
        <v>6.049073012361513E-5</v>
      </c>
      <c r="L70" s="13">
        <f t="shared" si="20"/>
        <v>2.3588003658017949E-2</v>
      </c>
      <c r="M70" s="35">
        <f t="shared" si="21"/>
        <v>1.6140893585752838E-5</v>
      </c>
      <c r="N70">
        <v>4</v>
      </c>
    </row>
    <row r="71" spans="1:14" x14ac:dyDescent="0.2">
      <c r="A71" s="5">
        <v>4250</v>
      </c>
      <c r="B71" t="s">
        <v>5</v>
      </c>
      <c r="C71">
        <v>26.05</v>
      </c>
      <c r="D71">
        <v>19.07</v>
      </c>
      <c r="E71">
        <v>18.899999999999999</v>
      </c>
      <c r="F71">
        <f t="shared" si="14"/>
        <v>18.984999999999999</v>
      </c>
      <c r="G71" s="3" t="e">
        <f t="shared" si="15"/>
        <v>#VALUE!</v>
      </c>
      <c r="H71" s="3">
        <f t="shared" si="16"/>
        <v>2.4701379285942971E-9</v>
      </c>
      <c r="I71" s="3">
        <f t="shared" si="17"/>
        <v>2.4239801948293125E-6</v>
      </c>
      <c r="J71" s="3">
        <f t="shared" si="18"/>
        <v>1.8603493837716105E-6</v>
      </c>
      <c r="K71" s="3">
        <f t="shared" si="19"/>
        <v>2.1196997293506737E-6</v>
      </c>
      <c r="L71" s="13"/>
      <c r="M71" s="35">
        <f t="shared" si="21"/>
        <v>1.1653244534550057E-3</v>
      </c>
      <c r="N71">
        <v>4</v>
      </c>
    </row>
    <row r="72" spans="1:14" x14ac:dyDescent="0.2">
      <c r="A72" s="5">
        <v>4448</v>
      </c>
      <c r="B72">
        <v>25.14</v>
      </c>
      <c r="C72">
        <v>28.18</v>
      </c>
      <c r="D72">
        <v>17.100000000000001</v>
      </c>
      <c r="E72">
        <v>15.66</v>
      </c>
      <c r="F72">
        <f t="shared" si="14"/>
        <v>16.380000000000003</v>
      </c>
      <c r="G72" s="3">
        <f t="shared" si="15"/>
        <v>2.3858938430468803E-8</v>
      </c>
      <c r="H72" s="3">
        <f t="shared" si="16"/>
        <v>4.8858470458394392E-10</v>
      </c>
      <c r="I72" s="3">
        <f t="shared" si="17"/>
        <v>9.2178053422558973E-6</v>
      </c>
      <c r="J72" s="3">
        <f t="shared" si="18"/>
        <v>1.7862808435819996E-5</v>
      </c>
      <c r="K72" s="3">
        <f t="shared" si="19"/>
        <v>1.2728774960572259E-5</v>
      </c>
      <c r="L72" s="13">
        <f t="shared" si="20"/>
        <v>1.8744096352062583E-3</v>
      </c>
      <c r="M72" s="35">
        <f t="shared" si="21"/>
        <v>3.8384267621774199E-5</v>
      </c>
      <c r="N72">
        <v>4</v>
      </c>
    </row>
    <row r="73" spans="1:14" x14ac:dyDescent="0.2">
      <c r="A73" s="5">
        <v>4467</v>
      </c>
      <c r="B73">
        <v>26.12</v>
      </c>
      <c r="C73">
        <v>28.35</v>
      </c>
      <c r="D73">
        <v>15.89</v>
      </c>
      <c r="E73" t="s">
        <v>5</v>
      </c>
      <c r="F73" t="e">
        <f t="shared" si="14"/>
        <v>#VALUE!</v>
      </c>
      <c r="G73" s="3">
        <f t="shared" si="15"/>
        <v>1.2037019945984009E-8</v>
      </c>
      <c r="H73" s="3">
        <f t="shared" si="16"/>
        <v>4.2930853782768454E-10</v>
      </c>
      <c r="I73" s="3">
        <f t="shared" si="17"/>
        <v>2.0937829853713639E-5</v>
      </c>
      <c r="J73" s="3" t="e">
        <f t="shared" si="18"/>
        <v>#VALUE!</v>
      </c>
      <c r="K73" s="3" t="e">
        <f t="shared" si="19"/>
        <v>#VALUE!</v>
      </c>
      <c r="L73" s="13"/>
      <c r="M73" s="35"/>
      <c r="N73">
        <v>4</v>
      </c>
    </row>
    <row r="74" spans="1:14" x14ac:dyDescent="0.2">
      <c r="A74" s="5">
        <v>4478</v>
      </c>
      <c r="B74">
        <v>20.100000000000001</v>
      </c>
      <c r="C74">
        <v>24.42</v>
      </c>
      <c r="D74">
        <v>15.42</v>
      </c>
      <c r="E74">
        <v>16.05</v>
      </c>
      <c r="F74">
        <f t="shared" si="14"/>
        <v>15.734999999999999</v>
      </c>
      <c r="G74" s="3">
        <f t="shared" si="15"/>
        <v>8.0493209781431056E-7</v>
      </c>
      <c r="H74" s="3">
        <f t="shared" si="16"/>
        <v>8.5368107702195225E-9</v>
      </c>
      <c r="I74" s="3">
        <f t="shared" si="17"/>
        <v>2.879590900921268E-5</v>
      </c>
      <c r="J74" s="3">
        <f t="shared" si="18"/>
        <v>1.3605148247550972E-5</v>
      </c>
      <c r="K74" s="3">
        <f t="shared" si="19"/>
        <v>1.9840236406719572E-5</v>
      </c>
      <c r="L74" s="13">
        <f t="shared" si="20"/>
        <v>4.0570690858385786E-2</v>
      </c>
      <c r="M74" s="35">
        <f t="shared" si="21"/>
        <v>4.302776738753093E-4</v>
      </c>
      <c r="N74">
        <v>4</v>
      </c>
    </row>
    <row r="75" spans="1:14" x14ac:dyDescent="0.2">
      <c r="A75" s="5">
        <v>4483</v>
      </c>
      <c r="B75">
        <v>17.809999999999999</v>
      </c>
      <c r="C75">
        <v>31.33</v>
      </c>
      <c r="D75">
        <v>13.76</v>
      </c>
      <c r="E75">
        <v>13.72</v>
      </c>
      <c r="F75">
        <f t="shared" si="14"/>
        <v>13.74</v>
      </c>
      <c r="G75" s="3">
        <f t="shared" si="15"/>
        <v>3.9817887694145845E-6</v>
      </c>
      <c r="H75" s="3">
        <f t="shared" si="16"/>
        <v>4.4477101882525055E-11</v>
      </c>
      <c r="I75" s="3">
        <f t="shared" si="17"/>
        <v>8.8745170478011351E-5</v>
      </c>
      <c r="J75" s="3">
        <f t="shared" si="18"/>
        <v>6.920701090517702E-5</v>
      </c>
      <c r="K75" s="3">
        <f t="shared" si="19"/>
        <v>7.8299453368417478E-5</v>
      </c>
      <c r="L75" s="13">
        <f t="shared" si="20"/>
        <v>5.0853340580544353E-2</v>
      </c>
      <c r="M75" s="35">
        <f t="shared" si="21"/>
        <v>5.6803847241754999E-7</v>
      </c>
      <c r="N75">
        <v>4</v>
      </c>
    </row>
    <row r="76" spans="1:14" x14ac:dyDescent="0.2">
      <c r="A76" s="5">
        <v>4486</v>
      </c>
      <c r="B76">
        <v>34.43</v>
      </c>
      <c r="C76">
        <v>24.7</v>
      </c>
      <c r="D76">
        <v>16</v>
      </c>
      <c r="E76">
        <v>15.36</v>
      </c>
      <c r="F76">
        <f t="shared" si="14"/>
        <v>15.68</v>
      </c>
      <c r="G76" s="3">
        <f t="shared" si="15"/>
        <v>3.6388130453569816E-11</v>
      </c>
      <c r="H76" s="3">
        <f t="shared" si="16"/>
        <v>6.8988991804655314E-9</v>
      </c>
      <c r="I76" s="3">
        <f t="shared" si="17"/>
        <v>1.9433023748760322E-5</v>
      </c>
      <c r="J76" s="3">
        <f t="shared" si="18"/>
        <v>2.2024626792437954E-5</v>
      </c>
      <c r="K76" s="3">
        <f t="shared" si="19"/>
        <v>2.0605528685477917E-5</v>
      </c>
      <c r="L76" s="13">
        <f t="shared" si="20"/>
        <v>1.7659401517426217E-6</v>
      </c>
      <c r="M76" s="35">
        <f t="shared" si="21"/>
        <v>3.3480816172057955E-4</v>
      </c>
      <c r="N76">
        <v>4</v>
      </c>
    </row>
    <row r="77" spans="1:14" x14ac:dyDescent="0.2">
      <c r="A77" s="5">
        <v>4519</v>
      </c>
      <c r="B77">
        <v>23.15</v>
      </c>
      <c r="C77">
        <v>27.1</v>
      </c>
      <c r="D77">
        <v>14.91</v>
      </c>
      <c r="E77">
        <v>14.59</v>
      </c>
      <c r="F77">
        <f t="shared" si="14"/>
        <v>14.75</v>
      </c>
      <c r="G77" s="3">
        <f t="shared" si="15"/>
        <v>9.5721891250897502E-8</v>
      </c>
      <c r="H77" s="3">
        <f t="shared" si="16"/>
        <v>1.1111859519356094E-9</v>
      </c>
      <c r="I77" s="3">
        <f t="shared" si="17"/>
        <v>4.069195615975703E-5</v>
      </c>
      <c r="J77" s="3">
        <f t="shared" si="18"/>
        <v>3.7702445621569273E-5</v>
      </c>
      <c r="K77" s="3">
        <f t="shared" si="19"/>
        <v>3.9076631817592375E-5</v>
      </c>
      <c r="L77" s="13">
        <f t="shared" si="20"/>
        <v>2.4495942152261783E-3</v>
      </c>
      <c r="M77" s="35">
        <f t="shared" si="21"/>
        <v>2.8436072922624597E-5</v>
      </c>
      <c r="N77">
        <v>4</v>
      </c>
    </row>
    <row r="78" spans="1:14" x14ac:dyDescent="0.2">
      <c r="A78" s="5">
        <v>4544</v>
      </c>
      <c r="B78">
        <v>22.68</v>
      </c>
      <c r="C78">
        <v>25.39</v>
      </c>
      <c r="D78">
        <v>16.940000000000001</v>
      </c>
      <c r="E78">
        <v>18.04</v>
      </c>
      <c r="F78">
        <f t="shared" si="14"/>
        <v>17.490000000000002</v>
      </c>
      <c r="G78" s="3">
        <f t="shared" si="15"/>
        <v>1.3289646153906016E-7</v>
      </c>
      <c r="H78" s="3">
        <f t="shared" si="16"/>
        <v>4.081260300013142E-9</v>
      </c>
      <c r="I78" s="3">
        <f t="shared" si="17"/>
        <v>1.027406073735457E-5</v>
      </c>
      <c r="J78" s="3">
        <f t="shared" si="18"/>
        <v>3.3911197337806064E-6</v>
      </c>
      <c r="K78" s="3">
        <f t="shared" si="19"/>
        <v>5.9300682751810994E-6</v>
      </c>
      <c r="L78" s="13">
        <f t="shared" si="20"/>
        <v>2.2410612386246365E-2</v>
      </c>
      <c r="M78" s="35">
        <f t="shared" si="21"/>
        <v>6.8823158699441844E-4</v>
      </c>
      <c r="N78">
        <v>4</v>
      </c>
    </row>
    <row r="79" spans="1:14" x14ac:dyDescent="0.2">
      <c r="A79" s="5">
        <v>4545</v>
      </c>
      <c r="B79" t="s">
        <v>5</v>
      </c>
      <c r="C79" t="s">
        <v>5</v>
      </c>
      <c r="D79" t="s">
        <v>5</v>
      </c>
      <c r="E79" t="s">
        <v>5</v>
      </c>
      <c r="F79" t="e">
        <f t="shared" si="14"/>
        <v>#VALUE!</v>
      </c>
      <c r="G79" s="3" t="e">
        <f t="shared" si="15"/>
        <v>#VALUE!</v>
      </c>
      <c r="H79" s="3" t="e">
        <f t="shared" si="16"/>
        <v>#VALUE!</v>
      </c>
      <c r="I79" s="3" t="e">
        <f t="shared" si="17"/>
        <v>#VALUE!</v>
      </c>
      <c r="J79" s="3" t="e">
        <f t="shared" si="18"/>
        <v>#VALUE!</v>
      </c>
      <c r="K79" s="3" t="e">
        <f t="shared" si="19"/>
        <v>#VALUE!</v>
      </c>
      <c r="L79" s="13"/>
      <c r="M79" s="35"/>
      <c r="N79">
        <v>4</v>
      </c>
    </row>
    <row r="80" spans="1:14" x14ac:dyDescent="0.2">
      <c r="A80" s="5">
        <v>4570</v>
      </c>
      <c r="B80">
        <v>33.11</v>
      </c>
      <c r="C80" t="s">
        <v>5</v>
      </c>
      <c r="D80">
        <v>21.95</v>
      </c>
      <c r="E80">
        <v>20.79</v>
      </c>
      <c r="F80">
        <f t="shared" si="14"/>
        <v>21.369999999999997</v>
      </c>
      <c r="G80" s="3">
        <f t="shared" si="15"/>
        <v>9.144891114072298E-11</v>
      </c>
      <c r="H80" s="3" t="e">
        <f t="shared" si="16"/>
        <v>#VALUE!</v>
      </c>
      <c r="I80" s="3">
        <f t="shared" si="17"/>
        <v>3.4392705091312611E-7</v>
      </c>
      <c r="J80" s="3">
        <f t="shared" si="18"/>
        <v>4.972261561197461E-7</v>
      </c>
      <c r="K80" s="3">
        <f t="shared" si="19"/>
        <v>4.1068586649020086E-7</v>
      </c>
      <c r="L80" s="13">
        <f t="shared" si="20"/>
        <v>2.2267362624933426E-4</v>
      </c>
      <c r="M80" s="35"/>
      <c r="N80">
        <v>4</v>
      </c>
    </row>
    <row r="81" spans="1:14" x14ac:dyDescent="0.2">
      <c r="A81" s="5">
        <v>4584</v>
      </c>
      <c r="B81">
        <v>19.27</v>
      </c>
      <c r="C81">
        <v>24.73</v>
      </c>
      <c r="D81">
        <v>15.01</v>
      </c>
      <c r="E81">
        <v>15.08</v>
      </c>
      <c r="F81">
        <f t="shared" si="14"/>
        <v>15.045</v>
      </c>
      <c r="G81" s="3">
        <f t="shared" si="15"/>
        <v>1.4368517905195789E-6</v>
      </c>
      <c r="H81" s="3">
        <f t="shared" si="16"/>
        <v>6.7432208718572771E-9</v>
      </c>
      <c r="I81" s="3">
        <f t="shared" si="17"/>
        <v>3.8024362825849626E-5</v>
      </c>
      <c r="J81" s="3">
        <f t="shared" si="18"/>
        <v>2.6779561049157601E-5</v>
      </c>
      <c r="K81" s="3">
        <f t="shared" si="19"/>
        <v>3.1897413282341837E-5</v>
      </c>
      <c r="L81" s="13">
        <f t="shared" si="20"/>
        <v>4.504602858549063E-2</v>
      </c>
      <c r="M81" s="35">
        <f t="shared" si="21"/>
        <v>2.1140337657380738E-4</v>
      </c>
      <c r="N81">
        <v>4</v>
      </c>
    </row>
    <row r="82" spans="1:14" x14ac:dyDescent="0.2">
      <c r="A82" s="5">
        <v>4637</v>
      </c>
      <c r="B82">
        <v>19.420000000000002</v>
      </c>
      <c r="C82">
        <v>23.87</v>
      </c>
      <c r="D82">
        <v>13.94</v>
      </c>
      <c r="E82">
        <v>13.65</v>
      </c>
      <c r="F82">
        <f t="shared" si="14"/>
        <v>13.795</v>
      </c>
      <c r="G82" s="3">
        <f t="shared" si="15"/>
        <v>1.2939949007016096E-6</v>
      </c>
      <c r="H82" s="3">
        <f t="shared" si="16"/>
        <v>1.2972486581911929E-8</v>
      </c>
      <c r="I82" s="3">
        <f t="shared" si="17"/>
        <v>7.8549026561730825E-5</v>
      </c>
      <c r="J82" s="3">
        <f t="shared" si="18"/>
        <v>7.2673121757094262E-5</v>
      </c>
      <c r="K82" s="3">
        <f t="shared" si="19"/>
        <v>7.5391400485693948E-5</v>
      </c>
      <c r="L82" s="13">
        <f t="shared" si="20"/>
        <v>1.716369363568401E-2</v>
      </c>
      <c r="M82" s="35">
        <f t="shared" si="21"/>
        <v>1.7206851840315064E-4</v>
      </c>
      <c r="N82">
        <v>4</v>
      </c>
    </row>
    <row r="83" spans="1:14" x14ac:dyDescent="0.2">
      <c r="A83" s="5">
        <v>4742</v>
      </c>
      <c r="B83">
        <v>22.1</v>
      </c>
      <c r="C83">
        <v>22.73</v>
      </c>
      <c r="D83">
        <v>14.95</v>
      </c>
      <c r="E83">
        <v>15.59</v>
      </c>
      <c r="F83">
        <f t="shared" si="14"/>
        <v>15.27</v>
      </c>
      <c r="G83" s="3">
        <f t="shared" si="15"/>
        <v>1.9923568669446545E-7</v>
      </c>
      <c r="H83" s="3">
        <f t="shared" si="16"/>
        <v>3.0881254304757589E-8</v>
      </c>
      <c r="I83" s="3">
        <f t="shared" si="17"/>
        <v>3.9603167160124013E-5</v>
      </c>
      <c r="J83" s="3">
        <f t="shared" si="18"/>
        <v>1.8757435632621536E-5</v>
      </c>
      <c r="K83" s="3">
        <f t="shared" si="19"/>
        <v>2.732206519020952E-5</v>
      </c>
      <c r="L83" s="13">
        <f t="shared" si="20"/>
        <v>7.2921166576331419E-3</v>
      </c>
      <c r="M83" s="35">
        <f t="shared" si="21"/>
        <v>1.1302679387436444E-3</v>
      </c>
      <c r="N83">
        <v>4</v>
      </c>
    </row>
    <row r="84" spans="1:14" x14ac:dyDescent="0.2">
      <c r="A84" s="7">
        <v>4287</v>
      </c>
      <c r="B84">
        <v>18.920000000000002</v>
      </c>
      <c r="C84">
        <v>30.73</v>
      </c>
      <c r="D84">
        <v>15.46</v>
      </c>
      <c r="E84">
        <v>13.82</v>
      </c>
      <c r="F84">
        <f t="shared" si="14"/>
        <v>14.64</v>
      </c>
      <c r="G84" s="8">
        <f t="shared" si="15"/>
        <v>1.8345543966080591E-6</v>
      </c>
      <c r="H84" s="8">
        <f t="shared" si="16"/>
        <v>7.0207699866239001E-11</v>
      </c>
      <c r="I84" s="8">
        <f t="shared" si="17"/>
        <v>2.8025420885206668E-5</v>
      </c>
      <c r="J84" s="8">
        <f t="shared" si="18"/>
        <v>6.4540226685495735E-5</v>
      </c>
      <c r="K84" s="8">
        <f t="shared" si="19"/>
        <v>4.2149357740706469E-5</v>
      </c>
      <c r="L84" s="14">
        <f t="shared" si="20"/>
        <v>4.3525085432946149E-2</v>
      </c>
      <c r="M84" s="36">
        <f t="shared" si="21"/>
        <v>1.6656884856500364E-6</v>
      </c>
      <c r="N84">
        <v>5</v>
      </c>
    </row>
    <row r="85" spans="1:14" x14ac:dyDescent="0.2">
      <c r="A85" s="7">
        <v>4400</v>
      </c>
      <c r="B85">
        <v>23.29</v>
      </c>
      <c r="C85">
        <v>29.51</v>
      </c>
      <c r="D85">
        <v>15.46</v>
      </c>
      <c r="E85">
        <v>15.49</v>
      </c>
      <c r="F85">
        <f t="shared" si="14"/>
        <v>15.475000000000001</v>
      </c>
      <c r="G85" s="8">
        <f t="shared" si="15"/>
        <v>8.6808813967299453E-8</v>
      </c>
      <c r="H85" s="8">
        <f t="shared" si="16"/>
        <v>1.7761905227761285E-10</v>
      </c>
      <c r="I85" s="8">
        <f t="shared" si="17"/>
        <v>2.8025420885206668E-5</v>
      </c>
      <c r="J85" s="8">
        <f t="shared" si="18"/>
        <v>2.0113751051818507E-5</v>
      </c>
      <c r="K85" s="8">
        <f t="shared" si="19"/>
        <v>2.3727317547994313E-5</v>
      </c>
      <c r="L85" s="14">
        <f t="shared" si="20"/>
        <v>3.6586021066944189E-3</v>
      </c>
      <c r="M85" s="36">
        <f t="shared" si="21"/>
        <v>7.485846300085747E-6</v>
      </c>
      <c r="N85">
        <v>5</v>
      </c>
    </row>
    <row r="86" spans="1:14" x14ac:dyDescent="0.2">
      <c r="A86" s="7">
        <v>4481</v>
      </c>
      <c r="B86">
        <v>22.69</v>
      </c>
      <c r="C86">
        <v>28.52</v>
      </c>
      <c r="D86">
        <v>14.95</v>
      </c>
      <c r="E86">
        <v>15.39</v>
      </c>
      <c r="F86">
        <f t="shared" si="14"/>
        <v>15.17</v>
      </c>
      <c r="G86" s="8">
        <f t="shared" si="15"/>
        <v>1.3197189630731944E-7</v>
      </c>
      <c r="H86" s="8">
        <f t="shared" si="16"/>
        <v>3.7722388548510013E-10</v>
      </c>
      <c r="I86" s="8">
        <f t="shared" si="17"/>
        <v>3.9603167160124013E-5</v>
      </c>
      <c r="J86" s="8">
        <f t="shared" si="18"/>
        <v>2.1568139126168411E-5</v>
      </c>
      <c r="K86" s="8">
        <f t="shared" si="19"/>
        <v>2.9268389832198892E-5</v>
      </c>
      <c r="L86" s="14">
        <f t="shared" si="20"/>
        <v>4.5090248238437028E-3</v>
      </c>
      <c r="M86" s="36">
        <f t="shared" si="21"/>
        <v>1.2888439973903404E-5</v>
      </c>
      <c r="N86">
        <v>5</v>
      </c>
    </row>
    <row r="87" spans="1:14" x14ac:dyDescent="0.2">
      <c r="A87" s="7">
        <v>4572</v>
      </c>
      <c r="B87">
        <v>21.5</v>
      </c>
      <c r="C87">
        <v>25.29</v>
      </c>
      <c r="D87">
        <v>14.34</v>
      </c>
      <c r="E87">
        <v>9.93</v>
      </c>
      <c r="F87">
        <f t="shared" si="14"/>
        <v>12.135</v>
      </c>
      <c r="G87" s="8">
        <f t="shared" si="15"/>
        <v>3.0288988160884609E-7</v>
      </c>
      <c r="H87" s="8">
        <f t="shared" si="16"/>
        <v>4.4038819824062287E-9</v>
      </c>
      <c r="I87" s="8">
        <f t="shared" si="17"/>
        <v>5.9890000518310673E-5</v>
      </c>
      <c r="J87" s="8">
        <f t="shared" si="18"/>
        <v>9.7558058717521305E-4</v>
      </c>
      <c r="K87" s="8">
        <f t="shared" si="19"/>
        <v>2.3627507939241309E-4</v>
      </c>
      <c r="L87" s="14">
        <f t="shared" si="20"/>
        <v>1.2819374873885749E-3</v>
      </c>
      <c r="M87" s="36">
        <f t="shared" si="21"/>
        <v>1.863879167337882E-5</v>
      </c>
      <c r="N87">
        <v>5</v>
      </c>
    </row>
    <row r="88" spans="1:14" x14ac:dyDescent="0.2">
      <c r="A88" s="7">
        <v>4806</v>
      </c>
      <c r="B88">
        <v>30.81</v>
      </c>
      <c r="C88" t="s">
        <v>5</v>
      </c>
      <c r="D88">
        <v>19.47</v>
      </c>
      <c r="E88">
        <v>20.99</v>
      </c>
      <c r="F88">
        <f t="shared" si="14"/>
        <v>20.229999999999997</v>
      </c>
      <c r="G88" s="8">
        <f t="shared" si="15"/>
        <v>4.5554309790566101E-10</v>
      </c>
      <c r="H88" s="8" t="e">
        <f t="shared" si="16"/>
        <v>#VALUE!</v>
      </c>
      <c r="I88" s="8">
        <f t="shared" si="17"/>
        <v>1.8481728097624909E-6</v>
      </c>
      <c r="J88" s="8">
        <f t="shared" si="18"/>
        <v>4.3242894362434755E-7</v>
      </c>
      <c r="K88" s="8">
        <f t="shared" si="19"/>
        <v>8.999166026504324E-7</v>
      </c>
      <c r="L88" s="14">
        <f t="shared" si="20"/>
        <v>5.0620590459604425E-4</v>
      </c>
      <c r="M88" s="36"/>
      <c r="N88">
        <v>5</v>
      </c>
    </row>
    <row r="89" spans="1:14" x14ac:dyDescent="0.2">
      <c r="A89" s="7">
        <v>4728</v>
      </c>
      <c r="B89">
        <v>22.03</v>
      </c>
      <c r="C89">
        <v>25.98</v>
      </c>
      <c r="D89">
        <v>14.26</v>
      </c>
      <c r="E89">
        <v>14.69</v>
      </c>
      <c r="F89">
        <f t="shared" si="14"/>
        <v>14.475</v>
      </c>
      <c r="G89" s="8">
        <f t="shared" si="15"/>
        <v>2.0921405401171674E-7</v>
      </c>
      <c r="H89" s="8">
        <f t="shared" si="16"/>
        <v>2.6052545820107127E-9</v>
      </c>
      <c r="I89" s="8">
        <f t="shared" si="17"/>
        <v>6.3228315972324353E-5</v>
      </c>
      <c r="J89" s="8">
        <f t="shared" si="18"/>
        <v>3.5160085014329563E-5</v>
      </c>
      <c r="K89" s="8">
        <f t="shared" si="19"/>
        <v>4.7217361920508739E-5</v>
      </c>
      <c r="L89" s="14">
        <f t="shared" si="20"/>
        <v>4.4308713045835193E-3</v>
      </c>
      <c r="M89" s="36">
        <f t="shared" si="21"/>
        <v>5.5175775944380471E-5</v>
      </c>
      <c r="N89">
        <v>5</v>
      </c>
    </row>
    <row r="90" spans="1:14" x14ac:dyDescent="0.2">
      <c r="A90" s="7">
        <v>4738</v>
      </c>
      <c r="B90">
        <v>21.91</v>
      </c>
      <c r="C90">
        <v>23.58</v>
      </c>
      <c r="D90">
        <v>14</v>
      </c>
      <c r="E90">
        <v>14.61</v>
      </c>
      <c r="F90">
        <f t="shared" si="14"/>
        <v>14.305</v>
      </c>
      <c r="G90" s="8">
        <f t="shared" si="15"/>
        <v>2.2749632317019446E-7</v>
      </c>
      <c r="H90" s="8">
        <f t="shared" si="16"/>
        <v>1.6174960338032868E-8</v>
      </c>
      <c r="I90" s="8">
        <f t="shared" si="17"/>
        <v>7.5417621866563913E-5</v>
      </c>
      <c r="J90" s="8">
        <f t="shared" si="18"/>
        <v>3.7179676022844187E-5</v>
      </c>
      <c r="K90" s="8">
        <f t="shared" si="19"/>
        <v>5.3077045722457064E-5</v>
      </c>
      <c r="L90" s="14">
        <f t="shared" si="20"/>
        <v>4.2861527063843352E-3</v>
      </c>
      <c r="M90" s="36">
        <f t="shared" si="21"/>
        <v>3.0474492537909266E-4</v>
      </c>
      <c r="N90">
        <v>5</v>
      </c>
    </row>
    <row r="91" spans="1:14" x14ac:dyDescent="0.2">
      <c r="A91" s="9">
        <v>4778</v>
      </c>
      <c r="B91" t="s">
        <v>5</v>
      </c>
      <c r="C91" t="s">
        <v>5</v>
      </c>
      <c r="D91">
        <v>35.700000000000003</v>
      </c>
      <c r="E91" s="20">
        <v>37.54</v>
      </c>
      <c r="F91">
        <f t="shared" si="14"/>
        <v>36.620000000000005</v>
      </c>
      <c r="G91" s="10" t="e">
        <f t="shared" si="15"/>
        <v>#VALUE!</v>
      </c>
      <c r="H91" s="10" t="e">
        <f t="shared" si="16"/>
        <v>#VALUE!</v>
      </c>
      <c r="I91" s="10">
        <f t="shared" si="17"/>
        <v>3.0729516424688432E-11</v>
      </c>
      <c r="J91" s="10">
        <f t="shared" si="18"/>
        <v>4.1497315665178388E-12</v>
      </c>
      <c r="K91" s="10">
        <f t="shared" si="19"/>
        <v>1.1376281813637885E-11</v>
      </c>
      <c r="L91" s="15"/>
      <c r="M91" s="37"/>
      <c r="N91">
        <v>6</v>
      </c>
    </row>
    <row r="92" spans="1:14" x14ac:dyDescent="0.2">
      <c r="A92" s="9">
        <v>4811</v>
      </c>
      <c r="B92">
        <v>24.47</v>
      </c>
      <c r="C92">
        <v>27.22</v>
      </c>
      <c r="D92">
        <v>15.4</v>
      </c>
      <c r="E92">
        <v>16.93</v>
      </c>
      <c r="F92">
        <f t="shared" si="14"/>
        <v>16.164999999999999</v>
      </c>
      <c r="G92" s="10">
        <f t="shared" si="15"/>
        <v>3.8088377681612542E-8</v>
      </c>
      <c r="H92" s="10">
        <f t="shared" si="16"/>
        <v>1.0142314876144778E-9</v>
      </c>
      <c r="I92" s="10">
        <f t="shared" si="17"/>
        <v>2.9189060527666332E-5</v>
      </c>
      <c r="J92" s="10">
        <f t="shared" si="18"/>
        <v>7.3602191881980583E-6</v>
      </c>
      <c r="K92" s="10">
        <f t="shared" si="19"/>
        <v>1.4758425245413855E-5</v>
      </c>
      <c r="L92" s="15">
        <f t="shared" si="20"/>
        <v>2.5807887391948144E-3</v>
      </c>
      <c r="M92" s="37">
        <f t="shared" si="21"/>
        <v>6.8722202453791453E-5</v>
      </c>
      <c r="N92">
        <v>6</v>
      </c>
    </row>
    <row r="93" spans="1:14" x14ac:dyDescent="0.2">
      <c r="A93" s="9">
        <v>4744</v>
      </c>
      <c r="B93">
        <v>18.579999999999998</v>
      </c>
      <c r="C93">
        <v>23.77</v>
      </c>
      <c r="D93">
        <v>12.64</v>
      </c>
      <c r="E93">
        <v>13.44</v>
      </c>
      <c r="F93">
        <f t="shared" si="14"/>
        <v>13.04</v>
      </c>
      <c r="G93" s="10">
        <f t="shared" si="15"/>
        <v>2.3260403978278271E-6</v>
      </c>
      <c r="H93" s="10">
        <f t="shared" si="16"/>
        <v>1.3997955466085939E-8</v>
      </c>
      <c r="I93" s="10">
        <f t="shared" si="17"/>
        <v>1.8964740360888482E-4</v>
      </c>
      <c r="J93" s="10">
        <f t="shared" si="18"/>
        <v>8.4148230570755476E-5</v>
      </c>
      <c r="K93" s="10">
        <f t="shared" si="19"/>
        <v>1.2675231021349044E-4</v>
      </c>
      <c r="L93" s="15">
        <f t="shared" si="20"/>
        <v>1.8351069056730004E-2</v>
      </c>
      <c r="M93" s="37">
        <f t="shared" si="21"/>
        <v>1.104355056133416E-4</v>
      </c>
      <c r="N93">
        <v>6</v>
      </c>
    </row>
    <row r="94" spans="1:14" x14ac:dyDescent="0.2">
      <c r="A94" s="9">
        <v>4515</v>
      </c>
      <c r="B94">
        <v>21.76</v>
      </c>
      <c r="C94">
        <v>23.6</v>
      </c>
      <c r="D94">
        <v>13.59</v>
      </c>
      <c r="E94">
        <v>15.21</v>
      </c>
      <c r="F94">
        <f t="shared" si="14"/>
        <v>14.4</v>
      </c>
      <c r="G94" s="10">
        <f t="shared" si="15"/>
        <v>2.5261189136562994E-7</v>
      </c>
      <c r="H94" s="10">
        <f t="shared" si="16"/>
        <v>1.5930703290419732E-8</v>
      </c>
      <c r="I94" s="10">
        <f t="shared" si="17"/>
        <v>9.9587306530226014E-5</v>
      </c>
      <c r="J94" s="10">
        <f t="shared" si="18"/>
        <v>2.4456143084552528E-5</v>
      </c>
      <c r="K94" s="10">
        <f t="shared" si="19"/>
        <v>4.9718234649035392E-5</v>
      </c>
      <c r="L94" s="15">
        <f t="shared" si="20"/>
        <v>5.0808700901959917E-3</v>
      </c>
      <c r="M94" s="37">
        <f t="shared" si="21"/>
        <v>3.2041972935836755E-4</v>
      </c>
      <c r="N94">
        <v>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8"/>
  <sheetViews>
    <sheetView workbookViewId="0">
      <selection activeCell="V1" sqref="V1:AB98"/>
    </sheetView>
  </sheetViews>
  <sheetFormatPr baseColWidth="10" defaultColWidth="8.83203125" defaultRowHeight="15" x14ac:dyDescent="0.2"/>
  <sheetData>
    <row r="1" spans="1:20" x14ac:dyDescent="0.2">
      <c r="A1" t="s">
        <v>3</v>
      </c>
      <c r="H1" t="s">
        <v>4</v>
      </c>
      <c r="O1" t="s">
        <v>160</v>
      </c>
    </row>
    <row r="2" spans="1:20" x14ac:dyDescent="0.2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</row>
    <row r="3" spans="1:20" x14ac:dyDescent="0.2">
      <c r="A3" t="s">
        <v>59</v>
      </c>
      <c r="B3" t="s">
        <v>60</v>
      </c>
      <c r="C3" t="s">
        <v>61</v>
      </c>
      <c r="D3" t="s">
        <v>60</v>
      </c>
      <c r="E3">
        <v>302.70299999999997</v>
      </c>
      <c r="F3" t="s">
        <v>5</v>
      </c>
      <c r="H3" t="s">
        <v>59</v>
      </c>
      <c r="I3" t="s">
        <v>60</v>
      </c>
      <c r="J3" t="s">
        <v>159</v>
      </c>
      <c r="K3" t="s">
        <v>60</v>
      </c>
      <c r="L3">
        <v>2119.248</v>
      </c>
      <c r="M3">
        <v>34.4</v>
      </c>
      <c r="O3" t="s">
        <v>59</v>
      </c>
      <c r="P3" t="s">
        <v>60</v>
      </c>
      <c r="Q3" t="s">
        <v>161</v>
      </c>
      <c r="R3" t="s">
        <v>60</v>
      </c>
      <c r="S3">
        <v>1071.6880000000001</v>
      </c>
      <c r="T3" t="s">
        <v>5</v>
      </c>
    </row>
    <row r="4" spans="1:20" x14ac:dyDescent="0.2">
      <c r="A4" t="s">
        <v>62</v>
      </c>
      <c r="B4" t="s">
        <v>63</v>
      </c>
      <c r="C4" t="s">
        <v>61</v>
      </c>
      <c r="D4" t="s">
        <v>63</v>
      </c>
      <c r="E4">
        <v>302.70299999999997</v>
      </c>
      <c r="F4" t="s">
        <v>5</v>
      </c>
      <c r="H4" t="s">
        <v>62</v>
      </c>
      <c r="I4" t="s">
        <v>63</v>
      </c>
      <c r="J4" t="s">
        <v>159</v>
      </c>
      <c r="K4" t="s">
        <v>63</v>
      </c>
      <c r="L4">
        <v>2119.248</v>
      </c>
      <c r="M4">
        <v>34.96</v>
      </c>
      <c r="O4" t="s">
        <v>62</v>
      </c>
      <c r="P4" t="s">
        <v>63</v>
      </c>
      <c r="Q4" t="s">
        <v>161</v>
      </c>
      <c r="R4" t="s">
        <v>63</v>
      </c>
      <c r="S4">
        <v>1071.6880000000001</v>
      </c>
      <c r="T4" t="s">
        <v>5</v>
      </c>
    </row>
    <row r="5" spans="1:20" x14ac:dyDescent="0.2">
      <c r="A5" t="s">
        <v>64</v>
      </c>
      <c r="B5">
        <v>2094</v>
      </c>
      <c r="C5" t="s">
        <v>61</v>
      </c>
      <c r="D5" t="s">
        <v>65</v>
      </c>
      <c r="E5">
        <v>302.70299999999997</v>
      </c>
      <c r="F5">
        <v>15.86</v>
      </c>
      <c r="H5" t="s">
        <v>64</v>
      </c>
      <c r="I5">
        <v>2094</v>
      </c>
      <c r="J5" t="s">
        <v>159</v>
      </c>
      <c r="K5" t="s">
        <v>65</v>
      </c>
      <c r="L5">
        <v>2119.248</v>
      </c>
      <c r="M5">
        <v>17.190000000000001</v>
      </c>
      <c r="O5" t="s">
        <v>64</v>
      </c>
      <c r="P5">
        <v>2094</v>
      </c>
      <c r="Q5" t="s">
        <v>161</v>
      </c>
      <c r="R5" t="s">
        <v>65</v>
      </c>
      <c r="S5">
        <v>1071.6880000000001</v>
      </c>
      <c r="T5">
        <v>19.98</v>
      </c>
    </row>
    <row r="6" spans="1:20" x14ac:dyDescent="0.2">
      <c r="A6" t="s">
        <v>66</v>
      </c>
      <c r="B6">
        <v>2903</v>
      </c>
      <c r="C6" t="s">
        <v>61</v>
      </c>
      <c r="D6" t="s">
        <v>65</v>
      </c>
      <c r="E6">
        <v>302.70299999999997</v>
      </c>
      <c r="F6">
        <v>18.68</v>
      </c>
      <c r="H6" t="s">
        <v>66</v>
      </c>
      <c r="I6">
        <v>2903</v>
      </c>
      <c r="J6" t="s">
        <v>159</v>
      </c>
      <c r="K6" t="s">
        <v>65</v>
      </c>
      <c r="L6">
        <v>2119.248</v>
      </c>
      <c r="M6">
        <v>18.09</v>
      </c>
      <c r="O6" t="s">
        <v>66</v>
      </c>
      <c r="P6">
        <v>2903</v>
      </c>
      <c r="Q6" t="s">
        <v>161</v>
      </c>
      <c r="R6" t="s">
        <v>65</v>
      </c>
      <c r="S6">
        <v>1071.6880000000001</v>
      </c>
      <c r="T6">
        <v>32.159999999999997</v>
      </c>
    </row>
    <row r="7" spans="1:20" x14ac:dyDescent="0.2">
      <c r="A7" t="s">
        <v>67</v>
      </c>
      <c r="B7">
        <v>2838</v>
      </c>
      <c r="C7" t="s">
        <v>61</v>
      </c>
      <c r="D7" t="s">
        <v>65</v>
      </c>
      <c r="E7">
        <v>302.70299999999997</v>
      </c>
      <c r="F7">
        <v>15.36</v>
      </c>
      <c r="H7" t="s">
        <v>67</v>
      </c>
      <c r="I7">
        <v>2838</v>
      </c>
      <c r="J7" t="s">
        <v>159</v>
      </c>
      <c r="K7" t="s">
        <v>65</v>
      </c>
      <c r="L7">
        <v>2119.248</v>
      </c>
      <c r="M7">
        <v>15.98</v>
      </c>
      <c r="O7" t="s">
        <v>67</v>
      </c>
      <c r="P7">
        <v>2838</v>
      </c>
      <c r="Q7" t="s">
        <v>161</v>
      </c>
      <c r="R7" t="s">
        <v>65</v>
      </c>
      <c r="S7">
        <v>1071.6880000000001</v>
      </c>
      <c r="T7">
        <v>23.65</v>
      </c>
    </row>
    <row r="8" spans="1:20" x14ac:dyDescent="0.2">
      <c r="A8" t="s">
        <v>68</v>
      </c>
      <c r="B8">
        <v>4115</v>
      </c>
      <c r="C8" t="s">
        <v>61</v>
      </c>
      <c r="D8" t="s">
        <v>65</v>
      </c>
      <c r="E8">
        <v>302.70299999999997</v>
      </c>
      <c r="F8">
        <v>11.44</v>
      </c>
      <c r="H8" t="s">
        <v>68</v>
      </c>
      <c r="I8">
        <v>4115</v>
      </c>
      <c r="J8" t="s">
        <v>159</v>
      </c>
      <c r="K8" t="s">
        <v>65</v>
      </c>
      <c r="L8">
        <v>2119.248</v>
      </c>
      <c r="M8">
        <v>14.75</v>
      </c>
      <c r="O8" t="s">
        <v>68</v>
      </c>
      <c r="P8">
        <v>4115</v>
      </c>
      <c r="Q8" t="s">
        <v>161</v>
      </c>
      <c r="R8" t="s">
        <v>65</v>
      </c>
      <c r="S8">
        <v>1071.6880000000001</v>
      </c>
      <c r="T8">
        <v>19.78</v>
      </c>
    </row>
    <row r="9" spans="1:20" x14ac:dyDescent="0.2">
      <c r="A9" t="s">
        <v>69</v>
      </c>
      <c r="B9">
        <v>4195</v>
      </c>
      <c r="C9" t="s">
        <v>61</v>
      </c>
      <c r="D9" t="s">
        <v>65</v>
      </c>
      <c r="E9">
        <v>302.70299999999997</v>
      </c>
      <c r="F9">
        <v>18.02</v>
      </c>
      <c r="H9" t="s">
        <v>69</v>
      </c>
      <c r="I9">
        <v>4195</v>
      </c>
      <c r="J9" t="s">
        <v>159</v>
      </c>
      <c r="K9" t="s">
        <v>65</v>
      </c>
      <c r="L9">
        <v>2119.248</v>
      </c>
      <c r="M9">
        <v>17.53</v>
      </c>
      <c r="O9" t="s">
        <v>69</v>
      </c>
      <c r="P9">
        <v>4195</v>
      </c>
      <c r="Q9" t="s">
        <v>161</v>
      </c>
      <c r="R9" t="s">
        <v>65</v>
      </c>
      <c r="S9">
        <v>1071.6880000000001</v>
      </c>
      <c r="T9">
        <v>28.78</v>
      </c>
    </row>
    <row r="10" spans="1:20" x14ac:dyDescent="0.2">
      <c r="A10" t="s">
        <v>70</v>
      </c>
      <c r="B10">
        <v>4221</v>
      </c>
      <c r="C10" t="s">
        <v>61</v>
      </c>
      <c r="D10" t="s">
        <v>65</v>
      </c>
      <c r="E10">
        <v>302.70299999999997</v>
      </c>
      <c r="F10">
        <v>15.95</v>
      </c>
      <c r="H10" t="s">
        <v>70</v>
      </c>
      <c r="I10">
        <v>4221</v>
      </c>
      <c r="J10" t="s">
        <v>159</v>
      </c>
      <c r="K10" t="s">
        <v>65</v>
      </c>
      <c r="L10">
        <v>2119.248</v>
      </c>
      <c r="M10">
        <v>17.07</v>
      </c>
      <c r="O10" t="s">
        <v>70</v>
      </c>
      <c r="P10">
        <v>4221</v>
      </c>
      <c r="Q10" t="s">
        <v>161</v>
      </c>
      <c r="R10" t="s">
        <v>65</v>
      </c>
      <c r="S10">
        <v>1071.6880000000001</v>
      </c>
      <c r="T10">
        <v>26.81</v>
      </c>
    </row>
    <row r="11" spans="1:20" x14ac:dyDescent="0.2">
      <c r="A11" t="s">
        <v>71</v>
      </c>
      <c r="B11">
        <v>4223</v>
      </c>
      <c r="C11" t="s">
        <v>61</v>
      </c>
      <c r="D11" t="s">
        <v>65</v>
      </c>
      <c r="E11">
        <v>302.70299999999997</v>
      </c>
      <c r="F11">
        <v>18.440000000000001</v>
      </c>
      <c r="H11" t="s">
        <v>71</v>
      </c>
      <c r="I11">
        <v>4223</v>
      </c>
      <c r="J11" t="s">
        <v>159</v>
      </c>
      <c r="K11" t="s">
        <v>65</v>
      </c>
      <c r="L11">
        <v>2119.248</v>
      </c>
      <c r="M11">
        <v>37.520000000000003</v>
      </c>
      <c r="O11" t="s">
        <v>71</v>
      </c>
      <c r="P11">
        <v>4223</v>
      </c>
      <c r="Q11" t="s">
        <v>161</v>
      </c>
      <c r="R11" t="s">
        <v>65</v>
      </c>
      <c r="S11">
        <v>1071.6880000000001</v>
      </c>
      <c r="T11" t="s">
        <v>5</v>
      </c>
    </row>
    <row r="12" spans="1:20" x14ac:dyDescent="0.2">
      <c r="A12" t="s">
        <v>72</v>
      </c>
      <c r="B12">
        <v>4225</v>
      </c>
      <c r="C12" t="s">
        <v>61</v>
      </c>
      <c r="D12" t="s">
        <v>65</v>
      </c>
      <c r="E12">
        <v>302.70299999999997</v>
      </c>
      <c r="F12">
        <v>15.71</v>
      </c>
      <c r="H12" t="s">
        <v>72</v>
      </c>
      <c r="I12">
        <v>4225</v>
      </c>
      <c r="J12" t="s">
        <v>159</v>
      </c>
      <c r="K12" t="s">
        <v>65</v>
      </c>
      <c r="L12">
        <v>2119.248</v>
      </c>
      <c r="M12">
        <v>17</v>
      </c>
      <c r="O12" t="s">
        <v>72</v>
      </c>
      <c r="P12">
        <v>4225</v>
      </c>
      <c r="Q12" t="s">
        <v>161</v>
      </c>
      <c r="R12" t="s">
        <v>65</v>
      </c>
      <c r="S12">
        <v>1071.6880000000001</v>
      </c>
      <c r="T12">
        <v>30.71</v>
      </c>
    </row>
    <row r="13" spans="1:20" x14ac:dyDescent="0.2">
      <c r="A13" t="s">
        <v>73</v>
      </c>
      <c r="B13">
        <v>4290</v>
      </c>
      <c r="C13" t="s">
        <v>61</v>
      </c>
      <c r="D13" t="s">
        <v>65</v>
      </c>
      <c r="E13">
        <v>302.70299999999997</v>
      </c>
      <c r="F13">
        <v>17.940000000000001</v>
      </c>
      <c r="H13" t="s">
        <v>73</v>
      </c>
      <c r="I13">
        <v>4290</v>
      </c>
      <c r="J13" t="s">
        <v>159</v>
      </c>
      <c r="K13" t="s">
        <v>65</v>
      </c>
      <c r="L13">
        <v>2119.248</v>
      </c>
      <c r="M13">
        <v>15.99</v>
      </c>
      <c r="O13" t="s">
        <v>73</v>
      </c>
      <c r="P13">
        <v>4290</v>
      </c>
      <c r="Q13" t="s">
        <v>161</v>
      </c>
      <c r="R13" t="s">
        <v>65</v>
      </c>
      <c r="S13">
        <v>1071.6880000000001</v>
      </c>
      <c r="T13">
        <v>26.43</v>
      </c>
    </row>
    <row r="14" spans="1:20" x14ac:dyDescent="0.2">
      <c r="A14" t="s">
        <v>74</v>
      </c>
      <c r="B14">
        <v>4382</v>
      </c>
      <c r="C14" t="s">
        <v>61</v>
      </c>
      <c r="D14" t="s">
        <v>65</v>
      </c>
      <c r="E14">
        <v>302.70299999999997</v>
      </c>
      <c r="F14" t="s">
        <v>5</v>
      </c>
      <c r="H14" t="s">
        <v>74</v>
      </c>
      <c r="I14">
        <v>4382</v>
      </c>
      <c r="J14" t="s">
        <v>159</v>
      </c>
      <c r="K14" t="s">
        <v>65</v>
      </c>
      <c r="L14">
        <v>2119.248</v>
      </c>
      <c r="M14">
        <v>33.72</v>
      </c>
      <c r="O14" t="s">
        <v>74</v>
      </c>
      <c r="P14">
        <v>4382</v>
      </c>
      <c r="Q14" t="s">
        <v>161</v>
      </c>
      <c r="R14" t="s">
        <v>65</v>
      </c>
      <c r="S14">
        <v>1071.6880000000001</v>
      </c>
      <c r="T14" t="s">
        <v>5</v>
      </c>
    </row>
    <row r="15" spans="1:20" x14ac:dyDescent="0.2">
      <c r="A15" t="s">
        <v>75</v>
      </c>
      <c r="B15">
        <v>4485</v>
      </c>
      <c r="C15" t="s">
        <v>61</v>
      </c>
      <c r="D15" t="s">
        <v>65</v>
      </c>
      <c r="E15">
        <v>302.70299999999997</v>
      </c>
      <c r="F15">
        <v>17.22</v>
      </c>
      <c r="H15" t="s">
        <v>75</v>
      </c>
      <c r="I15">
        <v>4485</v>
      </c>
      <c r="J15" t="s">
        <v>159</v>
      </c>
      <c r="K15" t="s">
        <v>65</v>
      </c>
      <c r="L15">
        <v>2119.248</v>
      </c>
      <c r="M15">
        <v>36.79</v>
      </c>
      <c r="O15" t="s">
        <v>75</v>
      </c>
      <c r="P15">
        <v>4485</v>
      </c>
      <c r="Q15" t="s">
        <v>161</v>
      </c>
      <c r="R15" t="s">
        <v>65</v>
      </c>
      <c r="S15">
        <v>1071.6880000000001</v>
      </c>
      <c r="T15" t="s">
        <v>5</v>
      </c>
    </row>
    <row r="16" spans="1:20" x14ac:dyDescent="0.2">
      <c r="A16" t="s">
        <v>76</v>
      </c>
      <c r="B16">
        <v>4554</v>
      </c>
      <c r="C16" t="s">
        <v>61</v>
      </c>
      <c r="D16" t="s">
        <v>65</v>
      </c>
      <c r="E16">
        <v>302.70299999999997</v>
      </c>
      <c r="F16">
        <v>22.08</v>
      </c>
      <c r="H16" t="s">
        <v>76</v>
      </c>
      <c r="I16">
        <v>4554</v>
      </c>
      <c r="J16" t="s">
        <v>159</v>
      </c>
      <c r="K16" t="s">
        <v>65</v>
      </c>
      <c r="L16">
        <v>2119.248</v>
      </c>
      <c r="M16">
        <v>34.76</v>
      </c>
      <c r="O16" t="s">
        <v>76</v>
      </c>
      <c r="P16">
        <v>4554</v>
      </c>
      <c r="Q16" t="s">
        <v>161</v>
      </c>
      <c r="R16" t="s">
        <v>65</v>
      </c>
      <c r="S16">
        <v>1071.6880000000001</v>
      </c>
      <c r="T16" t="s">
        <v>5</v>
      </c>
    </row>
    <row r="17" spans="1:20" x14ac:dyDescent="0.2">
      <c r="A17" t="s">
        <v>77</v>
      </c>
      <c r="B17">
        <v>4765</v>
      </c>
      <c r="C17" t="s">
        <v>61</v>
      </c>
      <c r="D17" t="s">
        <v>65</v>
      </c>
      <c r="E17">
        <v>302.70299999999997</v>
      </c>
      <c r="F17">
        <v>16.37</v>
      </c>
      <c r="H17" t="s">
        <v>77</v>
      </c>
      <c r="I17">
        <v>4765</v>
      </c>
      <c r="J17" t="s">
        <v>159</v>
      </c>
      <c r="K17" t="s">
        <v>65</v>
      </c>
      <c r="L17">
        <v>2119.248</v>
      </c>
      <c r="M17">
        <v>15.71</v>
      </c>
      <c r="O17" t="s">
        <v>77</v>
      </c>
      <c r="P17">
        <v>4765</v>
      </c>
      <c r="Q17" t="s">
        <v>161</v>
      </c>
      <c r="R17" t="s">
        <v>65</v>
      </c>
      <c r="S17">
        <v>1071.6880000000001</v>
      </c>
      <c r="T17">
        <v>29.73</v>
      </c>
    </row>
    <row r="18" spans="1:20" x14ac:dyDescent="0.2">
      <c r="A18" t="s">
        <v>78</v>
      </c>
      <c r="B18">
        <v>4803</v>
      </c>
      <c r="C18" t="s">
        <v>61</v>
      </c>
      <c r="D18" t="s">
        <v>65</v>
      </c>
      <c r="E18">
        <v>302.70299999999997</v>
      </c>
      <c r="F18">
        <v>14.37</v>
      </c>
      <c r="H18" t="s">
        <v>78</v>
      </c>
      <c r="I18">
        <v>4803</v>
      </c>
      <c r="J18" t="s">
        <v>159</v>
      </c>
      <c r="K18" t="s">
        <v>65</v>
      </c>
      <c r="L18">
        <v>2119.248</v>
      </c>
      <c r="M18">
        <v>15.5</v>
      </c>
      <c r="O18" t="s">
        <v>78</v>
      </c>
      <c r="P18">
        <v>4803</v>
      </c>
      <c r="Q18" t="s">
        <v>161</v>
      </c>
      <c r="R18" t="s">
        <v>65</v>
      </c>
      <c r="S18">
        <v>1071.6880000000001</v>
      </c>
      <c r="T18">
        <v>20.69</v>
      </c>
    </row>
    <row r="19" spans="1:20" x14ac:dyDescent="0.2">
      <c r="A19" t="s">
        <v>79</v>
      </c>
      <c r="B19">
        <v>4814</v>
      </c>
      <c r="C19" t="s">
        <v>61</v>
      </c>
      <c r="D19" t="s">
        <v>65</v>
      </c>
      <c r="E19">
        <v>302.70299999999997</v>
      </c>
      <c r="F19">
        <v>14.98</v>
      </c>
      <c r="H19" t="s">
        <v>79</v>
      </c>
      <c r="I19">
        <v>4814</v>
      </c>
      <c r="J19" t="s">
        <v>159</v>
      </c>
      <c r="K19" t="s">
        <v>65</v>
      </c>
      <c r="L19">
        <v>2119.248</v>
      </c>
      <c r="M19">
        <v>15.98</v>
      </c>
      <c r="O19" t="s">
        <v>79</v>
      </c>
      <c r="P19">
        <v>4814</v>
      </c>
      <c r="Q19" t="s">
        <v>161</v>
      </c>
      <c r="R19" t="s">
        <v>65</v>
      </c>
      <c r="S19">
        <v>1071.6880000000001</v>
      </c>
      <c r="T19">
        <v>23.88</v>
      </c>
    </row>
    <row r="20" spans="1:20" x14ac:dyDescent="0.2">
      <c r="A20" t="s">
        <v>80</v>
      </c>
      <c r="B20" t="s">
        <v>6</v>
      </c>
      <c r="C20" t="s">
        <v>61</v>
      </c>
      <c r="D20" t="s">
        <v>65</v>
      </c>
      <c r="E20">
        <v>302.70299999999997</v>
      </c>
      <c r="F20">
        <v>17.23</v>
      </c>
      <c r="H20" t="s">
        <v>80</v>
      </c>
      <c r="I20" t="s">
        <v>6</v>
      </c>
      <c r="J20" t="s">
        <v>159</v>
      </c>
      <c r="K20" t="s">
        <v>65</v>
      </c>
      <c r="L20">
        <v>2119.248</v>
      </c>
      <c r="M20">
        <v>37.869999999999997</v>
      </c>
      <c r="O20" t="s">
        <v>80</v>
      </c>
      <c r="P20" t="s">
        <v>6</v>
      </c>
      <c r="Q20" t="s">
        <v>161</v>
      </c>
      <c r="R20" t="s">
        <v>65</v>
      </c>
      <c r="S20">
        <v>1071.6880000000001</v>
      </c>
      <c r="T20">
        <v>29.49</v>
      </c>
    </row>
    <row r="21" spans="1:20" x14ac:dyDescent="0.2">
      <c r="A21" t="s">
        <v>81</v>
      </c>
      <c r="B21" t="s">
        <v>7</v>
      </c>
      <c r="C21" t="s">
        <v>61</v>
      </c>
      <c r="D21" t="s">
        <v>65</v>
      </c>
      <c r="E21">
        <v>302.70299999999997</v>
      </c>
      <c r="F21">
        <v>15.9</v>
      </c>
      <c r="H21" t="s">
        <v>81</v>
      </c>
      <c r="I21" t="s">
        <v>7</v>
      </c>
      <c r="J21" t="s">
        <v>159</v>
      </c>
      <c r="K21" t="s">
        <v>65</v>
      </c>
      <c r="L21">
        <v>2119.248</v>
      </c>
      <c r="M21">
        <v>16.07</v>
      </c>
      <c r="O21" t="s">
        <v>81</v>
      </c>
      <c r="P21" t="s">
        <v>7</v>
      </c>
      <c r="Q21" t="s">
        <v>161</v>
      </c>
      <c r="R21" t="s">
        <v>65</v>
      </c>
      <c r="S21">
        <v>1071.6880000000001</v>
      </c>
      <c r="T21">
        <v>22.64</v>
      </c>
    </row>
    <row r="22" spans="1:20" x14ac:dyDescent="0.2">
      <c r="A22" t="s">
        <v>82</v>
      </c>
      <c r="B22" t="s">
        <v>8</v>
      </c>
      <c r="C22" t="s">
        <v>61</v>
      </c>
      <c r="D22" t="s">
        <v>65</v>
      </c>
      <c r="E22">
        <v>302.70299999999997</v>
      </c>
      <c r="F22">
        <v>13.42</v>
      </c>
      <c r="H22" t="s">
        <v>82</v>
      </c>
      <c r="I22" t="s">
        <v>8</v>
      </c>
      <c r="J22" t="s">
        <v>159</v>
      </c>
      <c r="K22" t="s">
        <v>65</v>
      </c>
      <c r="L22">
        <v>2119.248</v>
      </c>
      <c r="M22">
        <v>13.79</v>
      </c>
      <c r="O22" t="s">
        <v>82</v>
      </c>
      <c r="P22" t="s">
        <v>8</v>
      </c>
      <c r="Q22" t="s">
        <v>161</v>
      </c>
      <c r="R22" t="s">
        <v>65</v>
      </c>
      <c r="S22">
        <v>1071.6880000000001</v>
      </c>
      <c r="T22">
        <v>21.46</v>
      </c>
    </row>
    <row r="23" spans="1:20" x14ac:dyDescent="0.2">
      <c r="A23" t="s">
        <v>83</v>
      </c>
      <c r="B23" t="s">
        <v>9</v>
      </c>
      <c r="C23" t="s">
        <v>61</v>
      </c>
      <c r="D23" t="s">
        <v>65</v>
      </c>
      <c r="E23">
        <v>302.70299999999997</v>
      </c>
      <c r="F23">
        <v>14.73</v>
      </c>
      <c r="H23" t="s">
        <v>83</v>
      </c>
      <c r="I23" t="s">
        <v>9</v>
      </c>
      <c r="J23" t="s">
        <v>159</v>
      </c>
      <c r="K23" t="s">
        <v>65</v>
      </c>
      <c r="L23">
        <v>2119.248</v>
      </c>
      <c r="M23">
        <v>15.65</v>
      </c>
      <c r="O23" t="s">
        <v>83</v>
      </c>
      <c r="P23" t="s">
        <v>9</v>
      </c>
      <c r="Q23" t="s">
        <v>161</v>
      </c>
      <c r="R23" t="s">
        <v>65</v>
      </c>
      <c r="S23">
        <v>1071.6880000000001</v>
      </c>
      <c r="T23">
        <v>23.77</v>
      </c>
    </row>
    <row r="24" spans="1:20" x14ac:dyDescent="0.2">
      <c r="A24" t="s">
        <v>84</v>
      </c>
      <c r="B24" t="s">
        <v>10</v>
      </c>
      <c r="C24" t="s">
        <v>61</v>
      </c>
      <c r="D24" t="s">
        <v>65</v>
      </c>
      <c r="E24">
        <v>302.70299999999997</v>
      </c>
      <c r="F24">
        <v>16.2</v>
      </c>
      <c r="H24" t="s">
        <v>84</v>
      </c>
      <c r="I24" t="s">
        <v>10</v>
      </c>
      <c r="J24" t="s">
        <v>159</v>
      </c>
      <c r="K24" t="s">
        <v>65</v>
      </c>
      <c r="L24">
        <v>2119.248</v>
      </c>
      <c r="M24">
        <v>16.02</v>
      </c>
      <c r="O24" t="s">
        <v>84</v>
      </c>
      <c r="P24" t="s">
        <v>10</v>
      </c>
      <c r="Q24" t="s">
        <v>161</v>
      </c>
      <c r="R24" t="s">
        <v>65</v>
      </c>
      <c r="S24">
        <v>1071.6880000000001</v>
      </c>
      <c r="T24">
        <v>29.36</v>
      </c>
    </row>
    <row r="25" spans="1:20" x14ac:dyDescent="0.2">
      <c r="A25" t="s">
        <v>85</v>
      </c>
      <c r="B25" t="s">
        <v>11</v>
      </c>
      <c r="C25" t="s">
        <v>61</v>
      </c>
      <c r="D25" t="s">
        <v>65</v>
      </c>
      <c r="E25">
        <v>302.70299999999997</v>
      </c>
      <c r="F25">
        <v>17.850000000000001</v>
      </c>
      <c r="H25" t="s">
        <v>85</v>
      </c>
      <c r="I25" t="s">
        <v>11</v>
      </c>
      <c r="J25" t="s">
        <v>159</v>
      </c>
      <c r="K25" t="s">
        <v>65</v>
      </c>
      <c r="L25">
        <v>2119.248</v>
      </c>
      <c r="M25">
        <v>16.239999999999998</v>
      </c>
      <c r="O25" t="s">
        <v>85</v>
      </c>
      <c r="P25" t="s">
        <v>11</v>
      </c>
      <c r="Q25" t="s">
        <v>161</v>
      </c>
      <c r="R25" t="s">
        <v>65</v>
      </c>
      <c r="S25">
        <v>1071.6880000000001</v>
      </c>
      <c r="T25">
        <v>24.72</v>
      </c>
    </row>
    <row r="26" spans="1:20" x14ac:dyDescent="0.2">
      <c r="A26" t="s">
        <v>86</v>
      </c>
      <c r="B26" t="s">
        <v>12</v>
      </c>
      <c r="C26" t="s">
        <v>61</v>
      </c>
      <c r="D26" t="s">
        <v>65</v>
      </c>
      <c r="E26">
        <v>302.70299999999997</v>
      </c>
      <c r="F26">
        <v>16.96</v>
      </c>
      <c r="H26" t="s">
        <v>86</v>
      </c>
      <c r="I26" t="s">
        <v>12</v>
      </c>
      <c r="J26" t="s">
        <v>159</v>
      </c>
      <c r="K26" t="s">
        <v>65</v>
      </c>
      <c r="L26">
        <v>2119.248</v>
      </c>
      <c r="M26">
        <v>16.47</v>
      </c>
      <c r="O26" t="s">
        <v>86</v>
      </c>
      <c r="P26" t="s">
        <v>12</v>
      </c>
      <c r="Q26" t="s">
        <v>161</v>
      </c>
      <c r="R26" t="s">
        <v>65</v>
      </c>
      <c r="S26">
        <v>1071.6880000000001</v>
      </c>
      <c r="T26">
        <v>24.12</v>
      </c>
    </row>
    <row r="27" spans="1:20" x14ac:dyDescent="0.2">
      <c r="A27" t="s">
        <v>87</v>
      </c>
      <c r="B27" t="s">
        <v>13</v>
      </c>
      <c r="C27" t="s">
        <v>61</v>
      </c>
      <c r="D27" t="s">
        <v>65</v>
      </c>
      <c r="E27">
        <v>302.70299999999997</v>
      </c>
      <c r="F27">
        <v>18.57</v>
      </c>
      <c r="H27" t="s">
        <v>87</v>
      </c>
      <c r="I27" t="s">
        <v>13</v>
      </c>
      <c r="J27" t="s">
        <v>159</v>
      </c>
      <c r="K27" t="s">
        <v>65</v>
      </c>
      <c r="L27">
        <v>2119.248</v>
      </c>
      <c r="M27">
        <v>19.05</v>
      </c>
      <c r="O27" t="s">
        <v>87</v>
      </c>
      <c r="P27" t="s">
        <v>13</v>
      </c>
      <c r="Q27" t="s">
        <v>161</v>
      </c>
      <c r="R27" t="s">
        <v>65</v>
      </c>
      <c r="S27">
        <v>1071.6880000000001</v>
      </c>
      <c r="T27">
        <v>28.02</v>
      </c>
    </row>
    <row r="28" spans="1:20" x14ac:dyDescent="0.2">
      <c r="A28" t="s">
        <v>88</v>
      </c>
      <c r="B28" t="s">
        <v>14</v>
      </c>
      <c r="C28" t="s">
        <v>61</v>
      </c>
      <c r="D28" t="s">
        <v>65</v>
      </c>
      <c r="E28">
        <v>302.70299999999997</v>
      </c>
      <c r="F28">
        <v>16.22</v>
      </c>
      <c r="H28" t="s">
        <v>88</v>
      </c>
      <c r="I28" t="s">
        <v>14</v>
      </c>
      <c r="J28" t="s">
        <v>159</v>
      </c>
      <c r="K28" t="s">
        <v>65</v>
      </c>
      <c r="L28">
        <v>2119.248</v>
      </c>
      <c r="M28">
        <v>15.82</v>
      </c>
      <c r="O28" t="s">
        <v>88</v>
      </c>
      <c r="P28" t="s">
        <v>14</v>
      </c>
      <c r="Q28" t="s">
        <v>161</v>
      </c>
      <c r="R28" t="s">
        <v>65</v>
      </c>
      <c r="S28">
        <v>1071.6880000000001</v>
      </c>
      <c r="T28">
        <v>21.91</v>
      </c>
    </row>
    <row r="29" spans="1:20" x14ac:dyDescent="0.2">
      <c r="A29" t="s">
        <v>89</v>
      </c>
      <c r="B29" t="s">
        <v>15</v>
      </c>
      <c r="C29" t="s">
        <v>61</v>
      </c>
      <c r="D29" t="s">
        <v>65</v>
      </c>
      <c r="E29">
        <v>302.70299999999997</v>
      </c>
      <c r="F29">
        <v>14.84</v>
      </c>
      <c r="H29" t="s">
        <v>89</v>
      </c>
      <c r="I29" t="s">
        <v>15</v>
      </c>
      <c r="J29" t="s">
        <v>159</v>
      </c>
      <c r="K29" t="s">
        <v>65</v>
      </c>
      <c r="L29">
        <v>2119.248</v>
      </c>
      <c r="M29">
        <v>15.06</v>
      </c>
      <c r="O29" t="s">
        <v>89</v>
      </c>
      <c r="P29" t="s">
        <v>15</v>
      </c>
      <c r="Q29" t="s">
        <v>161</v>
      </c>
      <c r="R29" t="s">
        <v>65</v>
      </c>
      <c r="S29">
        <v>1071.6880000000001</v>
      </c>
      <c r="T29">
        <v>20.34</v>
      </c>
    </row>
    <row r="30" spans="1:20" x14ac:dyDescent="0.2">
      <c r="A30" t="s">
        <v>90</v>
      </c>
      <c r="B30" t="s">
        <v>16</v>
      </c>
      <c r="C30" t="s">
        <v>61</v>
      </c>
      <c r="D30" t="s">
        <v>65</v>
      </c>
      <c r="E30">
        <v>302.70299999999997</v>
      </c>
      <c r="F30">
        <v>17.46</v>
      </c>
      <c r="H30" t="s">
        <v>90</v>
      </c>
      <c r="I30" t="s">
        <v>16</v>
      </c>
      <c r="J30" t="s">
        <v>159</v>
      </c>
      <c r="K30" t="s">
        <v>65</v>
      </c>
      <c r="L30">
        <v>2119.248</v>
      </c>
      <c r="M30">
        <v>18.559999999999999</v>
      </c>
      <c r="O30" t="s">
        <v>90</v>
      </c>
      <c r="P30" t="s">
        <v>16</v>
      </c>
      <c r="Q30" t="s">
        <v>161</v>
      </c>
      <c r="R30" t="s">
        <v>65</v>
      </c>
      <c r="S30">
        <v>1071.6880000000001</v>
      </c>
      <c r="T30">
        <v>26.45</v>
      </c>
    </row>
    <row r="31" spans="1:20" x14ac:dyDescent="0.2">
      <c r="A31" t="s">
        <v>91</v>
      </c>
      <c r="B31" t="s">
        <v>17</v>
      </c>
      <c r="C31" t="s">
        <v>61</v>
      </c>
      <c r="D31" t="s">
        <v>65</v>
      </c>
      <c r="E31">
        <v>302.70299999999997</v>
      </c>
      <c r="F31">
        <v>19.170000000000002</v>
      </c>
      <c r="H31" t="s">
        <v>91</v>
      </c>
      <c r="I31" t="s">
        <v>17</v>
      </c>
      <c r="J31" t="s">
        <v>159</v>
      </c>
      <c r="K31" t="s">
        <v>65</v>
      </c>
      <c r="L31">
        <v>2119.248</v>
      </c>
      <c r="M31">
        <v>18.940000000000001</v>
      </c>
      <c r="O31" t="s">
        <v>91</v>
      </c>
      <c r="P31" t="s">
        <v>17</v>
      </c>
      <c r="Q31" t="s">
        <v>161</v>
      </c>
      <c r="R31" t="s">
        <v>65</v>
      </c>
      <c r="S31">
        <v>1071.6880000000001</v>
      </c>
      <c r="T31">
        <v>23.95</v>
      </c>
    </row>
    <row r="32" spans="1:20" x14ac:dyDescent="0.2">
      <c r="A32" t="s">
        <v>92</v>
      </c>
      <c r="B32" t="s">
        <v>18</v>
      </c>
      <c r="C32" t="s">
        <v>61</v>
      </c>
      <c r="D32" t="s">
        <v>65</v>
      </c>
      <c r="E32">
        <v>302.70299999999997</v>
      </c>
      <c r="F32">
        <v>18.23</v>
      </c>
      <c r="H32" t="s">
        <v>92</v>
      </c>
      <c r="I32" t="s">
        <v>18</v>
      </c>
      <c r="J32" t="s">
        <v>159</v>
      </c>
      <c r="K32" t="s">
        <v>65</v>
      </c>
      <c r="L32">
        <v>2119.248</v>
      </c>
      <c r="M32">
        <v>18.649999999999999</v>
      </c>
      <c r="O32" t="s">
        <v>92</v>
      </c>
      <c r="P32" t="s">
        <v>18</v>
      </c>
      <c r="Q32" t="s">
        <v>161</v>
      </c>
      <c r="R32" t="s">
        <v>65</v>
      </c>
      <c r="S32">
        <v>1071.6880000000001</v>
      </c>
      <c r="T32">
        <v>23.51</v>
      </c>
    </row>
    <row r="33" spans="1:20" x14ac:dyDescent="0.2">
      <c r="A33" t="s">
        <v>93</v>
      </c>
      <c r="B33" t="s">
        <v>19</v>
      </c>
      <c r="C33" t="s">
        <v>61</v>
      </c>
      <c r="D33" t="s">
        <v>65</v>
      </c>
      <c r="E33">
        <v>302.70299999999997</v>
      </c>
      <c r="F33">
        <v>15</v>
      </c>
      <c r="H33" t="s">
        <v>93</v>
      </c>
      <c r="I33" t="s">
        <v>19</v>
      </c>
      <c r="J33" t="s">
        <v>159</v>
      </c>
      <c r="K33" t="s">
        <v>65</v>
      </c>
      <c r="L33">
        <v>2119.248</v>
      </c>
      <c r="M33">
        <v>15.44</v>
      </c>
      <c r="O33" t="s">
        <v>93</v>
      </c>
      <c r="P33" t="s">
        <v>19</v>
      </c>
      <c r="Q33" t="s">
        <v>161</v>
      </c>
      <c r="R33" t="s">
        <v>65</v>
      </c>
      <c r="S33">
        <v>1071.6880000000001</v>
      </c>
      <c r="T33">
        <v>19.12</v>
      </c>
    </row>
    <row r="34" spans="1:20" x14ac:dyDescent="0.2">
      <c r="A34" t="s">
        <v>94</v>
      </c>
      <c r="B34" t="s">
        <v>20</v>
      </c>
      <c r="C34" t="s">
        <v>61</v>
      </c>
      <c r="D34" t="s">
        <v>65</v>
      </c>
      <c r="E34">
        <v>302.70299999999997</v>
      </c>
      <c r="F34">
        <v>19.73</v>
      </c>
      <c r="H34" t="s">
        <v>94</v>
      </c>
      <c r="I34" t="s">
        <v>20</v>
      </c>
      <c r="J34" t="s">
        <v>159</v>
      </c>
      <c r="K34" t="s">
        <v>65</v>
      </c>
      <c r="L34">
        <v>2119.248</v>
      </c>
      <c r="M34">
        <v>18.579999999999998</v>
      </c>
      <c r="O34" t="s">
        <v>94</v>
      </c>
      <c r="P34" t="s">
        <v>20</v>
      </c>
      <c r="Q34" t="s">
        <v>161</v>
      </c>
      <c r="R34" t="s">
        <v>65</v>
      </c>
      <c r="S34">
        <v>1071.6880000000001</v>
      </c>
      <c r="T34">
        <v>28.87</v>
      </c>
    </row>
    <row r="35" spans="1:20" x14ac:dyDescent="0.2">
      <c r="A35" t="s">
        <v>95</v>
      </c>
      <c r="B35" t="s">
        <v>21</v>
      </c>
      <c r="C35" t="s">
        <v>61</v>
      </c>
      <c r="D35" t="s">
        <v>65</v>
      </c>
      <c r="E35">
        <v>302.70299999999997</v>
      </c>
      <c r="F35">
        <v>15.86</v>
      </c>
      <c r="H35" t="s">
        <v>95</v>
      </c>
      <c r="I35" t="s">
        <v>21</v>
      </c>
      <c r="J35" t="s">
        <v>159</v>
      </c>
      <c r="K35" t="s">
        <v>65</v>
      </c>
      <c r="L35">
        <v>2119.248</v>
      </c>
      <c r="M35">
        <v>15.61</v>
      </c>
      <c r="O35" t="s">
        <v>95</v>
      </c>
      <c r="P35" t="s">
        <v>21</v>
      </c>
      <c r="Q35" t="s">
        <v>161</v>
      </c>
      <c r="R35" t="s">
        <v>65</v>
      </c>
      <c r="S35">
        <v>1071.6880000000001</v>
      </c>
      <c r="T35">
        <v>26.63</v>
      </c>
    </row>
    <row r="36" spans="1:20" x14ac:dyDescent="0.2">
      <c r="A36" t="s">
        <v>96</v>
      </c>
      <c r="B36" t="s">
        <v>22</v>
      </c>
      <c r="C36" t="s">
        <v>61</v>
      </c>
      <c r="D36" t="s">
        <v>65</v>
      </c>
      <c r="E36">
        <v>302.70299999999997</v>
      </c>
      <c r="F36">
        <v>16.43</v>
      </c>
      <c r="H36" t="s">
        <v>96</v>
      </c>
      <c r="I36" t="s">
        <v>22</v>
      </c>
      <c r="J36" t="s">
        <v>159</v>
      </c>
      <c r="K36" t="s">
        <v>65</v>
      </c>
      <c r="L36">
        <v>2119.248</v>
      </c>
      <c r="M36">
        <v>15.61</v>
      </c>
      <c r="O36" t="s">
        <v>96</v>
      </c>
      <c r="P36" t="s">
        <v>22</v>
      </c>
      <c r="Q36" t="s">
        <v>161</v>
      </c>
      <c r="R36" t="s">
        <v>65</v>
      </c>
      <c r="S36">
        <v>1071.6880000000001</v>
      </c>
      <c r="T36">
        <v>21.41</v>
      </c>
    </row>
    <row r="37" spans="1:20" x14ac:dyDescent="0.2">
      <c r="A37" t="s">
        <v>97</v>
      </c>
      <c r="B37" t="s">
        <v>23</v>
      </c>
      <c r="C37" t="s">
        <v>61</v>
      </c>
      <c r="D37" t="s">
        <v>65</v>
      </c>
      <c r="E37">
        <v>302.70299999999997</v>
      </c>
      <c r="F37">
        <v>16.03</v>
      </c>
      <c r="H37" t="s">
        <v>97</v>
      </c>
      <c r="I37" t="s">
        <v>23</v>
      </c>
      <c r="J37" t="s">
        <v>159</v>
      </c>
      <c r="K37" t="s">
        <v>65</v>
      </c>
      <c r="L37">
        <v>2119.248</v>
      </c>
      <c r="M37">
        <v>16.149999999999999</v>
      </c>
      <c r="O37" t="s">
        <v>97</v>
      </c>
      <c r="P37" t="s">
        <v>23</v>
      </c>
      <c r="Q37" t="s">
        <v>161</v>
      </c>
      <c r="R37" t="s">
        <v>65</v>
      </c>
      <c r="S37">
        <v>1071.6880000000001</v>
      </c>
      <c r="T37">
        <v>28.38</v>
      </c>
    </row>
    <row r="38" spans="1:20" x14ac:dyDescent="0.2">
      <c r="A38" t="s">
        <v>98</v>
      </c>
      <c r="B38" t="s">
        <v>24</v>
      </c>
      <c r="C38" t="s">
        <v>61</v>
      </c>
      <c r="D38" t="s">
        <v>65</v>
      </c>
      <c r="E38">
        <v>302.70299999999997</v>
      </c>
      <c r="F38">
        <v>19.12</v>
      </c>
      <c r="H38" t="s">
        <v>98</v>
      </c>
      <c r="I38" t="s">
        <v>24</v>
      </c>
      <c r="J38" t="s">
        <v>159</v>
      </c>
      <c r="K38" t="s">
        <v>65</v>
      </c>
      <c r="L38">
        <v>2119.248</v>
      </c>
      <c r="M38" t="s">
        <v>5</v>
      </c>
      <c r="O38" t="s">
        <v>98</v>
      </c>
      <c r="P38" t="s">
        <v>24</v>
      </c>
      <c r="Q38" t="s">
        <v>161</v>
      </c>
      <c r="R38" t="s">
        <v>65</v>
      </c>
      <c r="S38">
        <v>1071.6880000000001</v>
      </c>
      <c r="T38" t="s">
        <v>5</v>
      </c>
    </row>
    <row r="39" spans="1:20" x14ac:dyDescent="0.2">
      <c r="A39" t="s">
        <v>99</v>
      </c>
      <c r="B39" t="s">
        <v>25</v>
      </c>
      <c r="C39" t="s">
        <v>61</v>
      </c>
      <c r="D39" t="s">
        <v>65</v>
      </c>
      <c r="E39">
        <v>302.70299999999997</v>
      </c>
      <c r="F39">
        <v>16.91</v>
      </c>
      <c r="H39" t="s">
        <v>99</v>
      </c>
      <c r="I39" t="s">
        <v>25</v>
      </c>
      <c r="J39" t="s">
        <v>159</v>
      </c>
      <c r="K39" t="s">
        <v>65</v>
      </c>
      <c r="L39">
        <v>2119.248</v>
      </c>
      <c r="M39">
        <v>17.59</v>
      </c>
      <c r="O39" t="s">
        <v>99</v>
      </c>
      <c r="P39" t="s">
        <v>25</v>
      </c>
      <c r="Q39" t="s">
        <v>161</v>
      </c>
      <c r="R39" t="s">
        <v>65</v>
      </c>
      <c r="S39">
        <v>1071.6880000000001</v>
      </c>
      <c r="T39">
        <v>21.39</v>
      </c>
    </row>
    <row r="40" spans="1:20" x14ac:dyDescent="0.2">
      <c r="A40" t="s">
        <v>100</v>
      </c>
      <c r="B40" t="s">
        <v>26</v>
      </c>
      <c r="C40" t="s">
        <v>61</v>
      </c>
      <c r="D40" t="s">
        <v>65</v>
      </c>
      <c r="E40">
        <v>302.70299999999997</v>
      </c>
      <c r="F40">
        <v>15.99</v>
      </c>
      <c r="H40" t="s">
        <v>100</v>
      </c>
      <c r="I40" t="s">
        <v>26</v>
      </c>
      <c r="J40" t="s">
        <v>159</v>
      </c>
      <c r="K40" t="s">
        <v>65</v>
      </c>
      <c r="L40">
        <v>2119.248</v>
      </c>
      <c r="M40">
        <v>17.260000000000002</v>
      </c>
      <c r="O40" t="s">
        <v>100</v>
      </c>
      <c r="P40" t="s">
        <v>26</v>
      </c>
      <c r="Q40" t="s">
        <v>161</v>
      </c>
      <c r="R40" t="s">
        <v>65</v>
      </c>
      <c r="S40">
        <v>1071.6880000000001</v>
      </c>
      <c r="T40">
        <v>19.88</v>
      </c>
    </row>
    <row r="41" spans="1:20" x14ac:dyDescent="0.2">
      <c r="A41" t="s">
        <v>101</v>
      </c>
      <c r="B41" t="s">
        <v>27</v>
      </c>
      <c r="C41" t="s">
        <v>61</v>
      </c>
      <c r="D41" t="s">
        <v>65</v>
      </c>
      <c r="E41">
        <v>302.70299999999997</v>
      </c>
      <c r="F41">
        <v>15.53</v>
      </c>
      <c r="H41" t="s">
        <v>101</v>
      </c>
      <c r="I41" t="s">
        <v>27</v>
      </c>
      <c r="J41" t="s">
        <v>159</v>
      </c>
      <c r="K41" t="s">
        <v>65</v>
      </c>
      <c r="L41">
        <v>2119.248</v>
      </c>
      <c r="M41">
        <v>16.63</v>
      </c>
      <c r="O41" t="s">
        <v>101</v>
      </c>
      <c r="P41" t="s">
        <v>27</v>
      </c>
      <c r="Q41" t="s">
        <v>161</v>
      </c>
      <c r="R41" t="s">
        <v>65</v>
      </c>
      <c r="S41">
        <v>1071.6880000000001</v>
      </c>
      <c r="T41">
        <v>23.7</v>
      </c>
    </row>
    <row r="42" spans="1:20" x14ac:dyDescent="0.2">
      <c r="A42" t="s">
        <v>102</v>
      </c>
      <c r="B42" t="s">
        <v>28</v>
      </c>
      <c r="C42" t="s">
        <v>61</v>
      </c>
      <c r="D42" t="s">
        <v>65</v>
      </c>
      <c r="E42">
        <v>302.70299999999997</v>
      </c>
      <c r="F42">
        <v>15.52</v>
      </c>
      <c r="H42" t="s">
        <v>102</v>
      </c>
      <c r="I42" t="s">
        <v>28</v>
      </c>
      <c r="J42" t="s">
        <v>159</v>
      </c>
      <c r="K42" t="s">
        <v>65</v>
      </c>
      <c r="L42">
        <v>2119.248</v>
      </c>
      <c r="M42">
        <v>16.39</v>
      </c>
      <c r="O42" t="s">
        <v>102</v>
      </c>
      <c r="P42" t="s">
        <v>28</v>
      </c>
      <c r="Q42" t="s">
        <v>161</v>
      </c>
      <c r="R42" t="s">
        <v>65</v>
      </c>
      <c r="S42">
        <v>1071.6880000000001</v>
      </c>
      <c r="T42">
        <v>20.329999999999998</v>
      </c>
    </row>
    <row r="43" spans="1:20" x14ac:dyDescent="0.2">
      <c r="A43" t="s">
        <v>103</v>
      </c>
      <c r="B43" t="s">
        <v>29</v>
      </c>
      <c r="C43" t="s">
        <v>61</v>
      </c>
      <c r="D43" t="s">
        <v>65</v>
      </c>
      <c r="E43">
        <v>302.70299999999997</v>
      </c>
      <c r="F43">
        <v>17.78</v>
      </c>
      <c r="H43" t="s">
        <v>103</v>
      </c>
      <c r="I43" t="s">
        <v>29</v>
      </c>
      <c r="J43" t="s">
        <v>159</v>
      </c>
      <c r="K43" t="s">
        <v>65</v>
      </c>
      <c r="L43">
        <v>2119.248</v>
      </c>
      <c r="M43">
        <v>18</v>
      </c>
      <c r="O43" t="s">
        <v>103</v>
      </c>
      <c r="P43" t="s">
        <v>29</v>
      </c>
      <c r="Q43" t="s">
        <v>161</v>
      </c>
      <c r="R43" t="s">
        <v>65</v>
      </c>
      <c r="S43">
        <v>1071.6880000000001</v>
      </c>
      <c r="T43">
        <v>25.97</v>
      </c>
    </row>
    <row r="44" spans="1:20" x14ac:dyDescent="0.2">
      <c r="A44" t="s">
        <v>104</v>
      </c>
      <c r="B44" t="s">
        <v>30</v>
      </c>
      <c r="C44" t="s">
        <v>61</v>
      </c>
      <c r="D44" t="s">
        <v>65</v>
      </c>
      <c r="E44">
        <v>302.70299999999997</v>
      </c>
      <c r="F44">
        <v>16.690000000000001</v>
      </c>
      <c r="H44" t="s">
        <v>104</v>
      </c>
      <c r="I44" t="s">
        <v>30</v>
      </c>
      <c r="J44" t="s">
        <v>159</v>
      </c>
      <c r="K44" t="s">
        <v>65</v>
      </c>
      <c r="L44">
        <v>2119.248</v>
      </c>
      <c r="M44">
        <v>16.61</v>
      </c>
      <c r="O44" t="s">
        <v>104</v>
      </c>
      <c r="P44" t="s">
        <v>30</v>
      </c>
      <c r="Q44" t="s">
        <v>161</v>
      </c>
      <c r="R44" t="s">
        <v>65</v>
      </c>
      <c r="S44">
        <v>1071.6880000000001</v>
      </c>
      <c r="T44">
        <v>25.95</v>
      </c>
    </row>
    <row r="45" spans="1:20" x14ac:dyDescent="0.2">
      <c r="A45" t="s">
        <v>105</v>
      </c>
      <c r="B45" t="s">
        <v>31</v>
      </c>
      <c r="C45" t="s">
        <v>61</v>
      </c>
      <c r="D45" t="s">
        <v>65</v>
      </c>
      <c r="E45">
        <v>302.70299999999997</v>
      </c>
      <c r="F45">
        <v>16.440000000000001</v>
      </c>
      <c r="H45" t="s">
        <v>105</v>
      </c>
      <c r="I45" t="s">
        <v>31</v>
      </c>
      <c r="J45" t="s">
        <v>159</v>
      </c>
      <c r="K45" t="s">
        <v>65</v>
      </c>
      <c r="L45">
        <v>2119.248</v>
      </c>
      <c r="M45">
        <v>12.5</v>
      </c>
      <c r="O45" t="s">
        <v>105</v>
      </c>
      <c r="P45" t="s">
        <v>31</v>
      </c>
      <c r="Q45" t="s">
        <v>161</v>
      </c>
      <c r="R45" t="s">
        <v>65</v>
      </c>
      <c r="S45">
        <v>1071.6880000000001</v>
      </c>
      <c r="T45">
        <v>24.12</v>
      </c>
    </row>
    <row r="46" spans="1:20" x14ac:dyDescent="0.2">
      <c r="A46" t="s">
        <v>106</v>
      </c>
      <c r="B46" t="s">
        <v>32</v>
      </c>
      <c r="C46" t="s">
        <v>61</v>
      </c>
      <c r="D46" t="s">
        <v>65</v>
      </c>
      <c r="E46">
        <v>302.70299999999997</v>
      </c>
      <c r="F46">
        <v>15.64</v>
      </c>
      <c r="H46" t="s">
        <v>106</v>
      </c>
      <c r="I46" t="s">
        <v>32</v>
      </c>
      <c r="J46" t="s">
        <v>159</v>
      </c>
      <c r="K46" t="s">
        <v>65</v>
      </c>
      <c r="L46">
        <v>2119.248</v>
      </c>
      <c r="M46">
        <v>15.55</v>
      </c>
      <c r="O46" t="s">
        <v>106</v>
      </c>
      <c r="P46" t="s">
        <v>32</v>
      </c>
      <c r="Q46" t="s">
        <v>161</v>
      </c>
      <c r="R46" t="s">
        <v>65</v>
      </c>
      <c r="S46">
        <v>1071.6880000000001</v>
      </c>
      <c r="T46">
        <v>28.07</v>
      </c>
    </row>
    <row r="47" spans="1:20" x14ac:dyDescent="0.2">
      <c r="A47" t="s">
        <v>107</v>
      </c>
      <c r="B47" t="s">
        <v>33</v>
      </c>
      <c r="C47" t="s">
        <v>61</v>
      </c>
      <c r="D47" t="s">
        <v>65</v>
      </c>
      <c r="E47">
        <v>302.70299999999997</v>
      </c>
      <c r="F47">
        <v>15.89</v>
      </c>
      <c r="H47" t="s">
        <v>107</v>
      </c>
      <c r="I47" t="s">
        <v>33</v>
      </c>
      <c r="J47" t="s">
        <v>159</v>
      </c>
      <c r="K47" t="s">
        <v>65</v>
      </c>
      <c r="L47">
        <v>2119.248</v>
      </c>
      <c r="M47">
        <v>17.09</v>
      </c>
      <c r="O47" t="s">
        <v>107</v>
      </c>
      <c r="P47" t="s">
        <v>33</v>
      </c>
      <c r="Q47" t="s">
        <v>161</v>
      </c>
      <c r="R47" t="s">
        <v>65</v>
      </c>
      <c r="S47">
        <v>1071.6880000000001</v>
      </c>
      <c r="T47" t="s">
        <v>5</v>
      </c>
    </row>
    <row r="48" spans="1:20" x14ac:dyDescent="0.2">
      <c r="A48" t="s">
        <v>108</v>
      </c>
      <c r="B48" t="s">
        <v>34</v>
      </c>
      <c r="C48" t="s">
        <v>61</v>
      </c>
      <c r="D48" t="s">
        <v>65</v>
      </c>
      <c r="E48">
        <v>302.70299999999997</v>
      </c>
      <c r="F48">
        <v>18.52</v>
      </c>
      <c r="H48" t="s">
        <v>108</v>
      </c>
      <c r="I48" t="s">
        <v>34</v>
      </c>
      <c r="J48" t="s">
        <v>159</v>
      </c>
      <c r="K48" t="s">
        <v>65</v>
      </c>
      <c r="L48">
        <v>2119.248</v>
      </c>
      <c r="M48">
        <v>18.920000000000002</v>
      </c>
      <c r="O48" t="s">
        <v>108</v>
      </c>
      <c r="P48" t="s">
        <v>34</v>
      </c>
      <c r="Q48" t="s">
        <v>161</v>
      </c>
      <c r="R48" t="s">
        <v>65</v>
      </c>
      <c r="S48">
        <v>1071.6880000000001</v>
      </c>
      <c r="T48">
        <v>28.25</v>
      </c>
    </row>
    <row r="49" spans="1:20" x14ac:dyDescent="0.2">
      <c r="A49" t="s">
        <v>109</v>
      </c>
      <c r="B49" t="s">
        <v>35</v>
      </c>
      <c r="C49" t="s">
        <v>61</v>
      </c>
      <c r="D49" t="s">
        <v>65</v>
      </c>
      <c r="E49">
        <v>302.70299999999997</v>
      </c>
      <c r="F49">
        <v>14.54</v>
      </c>
      <c r="H49" t="s">
        <v>109</v>
      </c>
      <c r="I49" t="s">
        <v>35</v>
      </c>
      <c r="J49" t="s">
        <v>159</v>
      </c>
      <c r="K49" t="s">
        <v>65</v>
      </c>
      <c r="L49">
        <v>2119.248</v>
      </c>
      <c r="M49">
        <v>16.100000000000001</v>
      </c>
      <c r="O49" t="s">
        <v>109</v>
      </c>
      <c r="P49" t="s">
        <v>35</v>
      </c>
      <c r="Q49" t="s">
        <v>161</v>
      </c>
      <c r="R49" t="s">
        <v>65</v>
      </c>
      <c r="S49">
        <v>1071.6880000000001</v>
      </c>
      <c r="T49">
        <v>20</v>
      </c>
    </row>
    <row r="50" spans="1:20" x14ac:dyDescent="0.2">
      <c r="A50" t="s">
        <v>110</v>
      </c>
      <c r="B50" t="s">
        <v>36</v>
      </c>
      <c r="C50" t="s">
        <v>61</v>
      </c>
      <c r="D50" t="s">
        <v>65</v>
      </c>
      <c r="E50">
        <v>302.70299999999997</v>
      </c>
      <c r="F50">
        <v>17.59</v>
      </c>
      <c r="H50" t="s">
        <v>110</v>
      </c>
      <c r="I50" t="s">
        <v>36</v>
      </c>
      <c r="J50" t="s">
        <v>159</v>
      </c>
      <c r="K50" t="s">
        <v>65</v>
      </c>
      <c r="L50">
        <v>2119.248</v>
      </c>
      <c r="M50">
        <v>16.420000000000002</v>
      </c>
      <c r="O50" t="s">
        <v>110</v>
      </c>
      <c r="P50" t="s">
        <v>36</v>
      </c>
      <c r="Q50" t="s">
        <v>161</v>
      </c>
      <c r="R50" t="s">
        <v>65</v>
      </c>
      <c r="S50">
        <v>1071.6880000000001</v>
      </c>
      <c r="T50">
        <v>29.34</v>
      </c>
    </row>
    <row r="51" spans="1:20" x14ac:dyDescent="0.2">
      <c r="A51" t="s">
        <v>111</v>
      </c>
      <c r="B51" t="s">
        <v>37</v>
      </c>
      <c r="C51" t="s">
        <v>61</v>
      </c>
      <c r="D51" t="s">
        <v>65</v>
      </c>
      <c r="E51">
        <v>302.70299999999997</v>
      </c>
      <c r="F51">
        <v>16.600000000000001</v>
      </c>
      <c r="H51" t="s">
        <v>111</v>
      </c>
      <c r="I51" t="s">
        <v>37</v>
      </c>
      <c r="J51" t="s">
        <v>159</v>
      </c>
      <c r="K51" t="s">
        <v>65</v>
      </c>
      <c r="L51">
        <v>2119.248</v>
      </c>
      <c r="M51">
        <v>16.239999999999998</v>
      </c>
      <c r="O51" t="s">
        <v>111</v>
      </c>
      <c r="P51" t="s">
        <v>37</v>
      </c>
      <c r="Q51" t="s">
        <v>161</v>
      </c>
      <c r="R51" t="s">
        <v>65</v>
      </c>
      <c r="S51">
        <v>1071.6880000000001</v>
      </c>
      <c r="T51">
        <v>19.440000000000001</v>
      </c>
    </row>
    <row r="52" spans="1:20" x14ac:dyDescent="0.2">
      <c r="A52" t="s">
        <v>112</v>
      </c>
      <c r="B52" t="s">
        <v>38</v>
      </c>
      <c r="C52" t="s">
        <v>61</v>
      </c>
      <c r="D52" t="s">
        <v>65</v>
      </c>
      <c r="E52">
        <v>302.70299999999997</v>
      </c>
      <c r="F52">
        <v>14.46</v>
      </c>
      <c r="H52" t="s">
        <v>112</v>
      </c>
      <c r="I52" t="s">
        <v>38</v>
      </c>
      <c r="J52" t="s">
        <v>159</v>
      </c>
      <c r="K52" t="s">
        <v>65</v>
      </c>
      <c r="L52">
        <v>2119.248</v>
      </c>
      <c r="M52">
        <v>15.4</v>
      </c>
      <c r="O52" t="s">
        <v>112</v>
      </c>
      <c r="P52" t="s">
        <v>38</v>
      </c>
      <c r="Q52" t="s">
        <v>161</v>
      </c>
      <c r="R52" t="s">
        <v>65</v>
      </c>
      <c r="S52">
        <v>1071.6880000000001</v>
      </c>
      <c r="T52">
        <v>22.16</v>
      </c>
    </row>
    <row r="53" spans="1:20" x14ac:dyDescent="0.2">
      <c r="A53" t="s">
        <v>113</v>
      </c>
      <c r="B53" t="s">
        <v>39</v>
      </c>
      <c r="C53" t="s">
        <v>61</v>
      </c>
      <c r="D53" t="s">
        <v>65</v>
      </c>
      <c r="E53">
        <v>302.70299999999997</v>
      </c>
      <c r="F53">
        <v>15.81</v>
      </c>
      <c r="H53" t="s">
        <v>113</v>
      </c>
      <c r="I53" t="s">
        <v>39</v>
      </c>
      <c r="J53" t="s">
        <v>159</v>
      </c>
      <c r="K53" t="s">
        <v>65</v>
      </c>
      <c r="L53">
        <v>2119.248</v>
      </c>
      <c r="M53">
        <v>16.739999999999998</v>
      </c>
      <c r="O53" t="s">
        <v>113</v>
      </c>
      <c r="P53" t="s">
        <v>39</v>
      </c>
      <c r="Q53" t="s">
        <v>161</v>
      </c>
      <c r="R53" t="s">
        <v>65</v>
      </c>
      <c r="S53">
        <v>1071.6880000000001</v>
      </c>
      <c r="T53">
        <v>26.92</v>
      </c>
    </row>
    <row r="54" spans="1:20" x14ac:dyDescent="0.2">
      <c r="A54" t="s">
        <v>114</v>
      </c>
      <c r="B54" t="s">
        <v>40</v>
      </c>
      <c r="C54" t="s">
        <v>61</v>
      </c>
      <c r="D54" t="s">
        <v>65</v>
      </c>
      <c r="E54">
        <v>302.70299999999997</v>
      </c>
      <c r="F54">
        <v>15.6</v>
      </c>
      <c r="H54" t="s">
        <v>114</v>
      </c>
      <c r="I54" t="s">
        <v>40</v>
      </c>
      <c r="J54" t="s">
        <v>159</v>
      </c>
      <c r="K54" t="s">
        <v>65</v>
      </c>
      <c r="L54">
        <v>2119.248</v>
      </c>
      <c r="M54">
        <v>15.27</v>
      </c>
      <c r="O54" t="s">
        <v>114</v>
      </c>
      <c r="P54" t="s">
        <v>40</v>
      </c>
      <c r="Q54" t="s">
        <v>161</v>
      </c>
      <c r="R54" t="s">
        <v>65</v>
      </c>
      <c r="S54">
        <v>1071.6880000000001</v>
      </c>
      <c r="T54">
        <v>25.64</v>
      </c>
    </row>
    <row r="55" spans="1:20" x14ac:dyDescent="0.2">
      <c r="A55" t="s">
        <v>115</v>
      </c>
      <c r="B55" t="s">
        <v>41</v>
      </c>
      <c r="C55" t="s">
        <v>61</v>
      </c>
      <c r="D55" t="s">
        <v>65</v>
      </c>
      <c r="E55">
        <v>302.70299999999997</v>
      </c>
      <c r="F55">
        <v>15.34</v>
      </c>
      <c r="H55" t="s">
        <v>115</v>
      </c>
      <c r="I55" t="s">
        <v>41</v>
      </c>
      <c r="J55" t="s">
        <v>159</v>
      </c>
      <c r="K55" t="s">
        <v>65</v>
      </c>
      <c r="L55">
        <v>2119.248</v>
      </c>
      <c r="M55">
        <v>15.5</v>
      </c>
      <c r="O55" t="s">
        <v>115</v>
      </c>
      <c r="P55" t="s">
        <v>41</v>
      </c>
      <c r="Q55" t="s">
        <v>161</v>
      </c>
      <c r="R55" t="s">
        <v>65</v>
      </c>
      <c r="S55">
        <v>1071.6880000000001</v>
      </c>
      <c r="T55">
        <v>25.23</v>
      </c>
    </row>
    <row r="56" spans="1:20" x14ac:dyDescent="0.2">
      <c r="A56" t="s">
        <v>116</v>
      </c>
      <c r="B56" t="s">
        <v>42</v>
      </c>
      <c r="C56" t="s">
        <v>61</v>
      </c>
      <c r="D56" t="s">
        <v>65</v>
      </c>
      <c r="E56">
        <v>302.70299999999997</v>
      </c>
      <c r="F56">
        <v>16.420000000000002</v>
      </c>
      <c r="H56" t="s">
        <v>116</v>
      </c>
      <c r="I56" t="s">
        <v>42</v>
      </c>
      <c r="J56" t="s">
        <v>159</v>
      </c>
      <c r="K56" t="s">
        <v>65</v>
      </c>
      <c r="L56">
        <v>2119.248</v>
      </c>
      <c r="M56">
        <v>17.3</v>
      </c>
      <c r="O56" t="s">
        <v>116</v>
      </c>
      <c r="P56" t="s">
        <v>42</v>
      </c>
      <c r="Q56" t="s">
        <v>161</v>
      </c>
      <c r="R56" t="s">
        <v>65</v>
      </c>
      <c r="S56">
        <v>1071.6880000000001</v>
      </c>
      <c r="T56">
        <v>22.34</v>
      </c>
    </row>
    <row r="57" spans="1:20" x14ac:dyDescent="0.2">
      <c r="A57" t="s">
        <v>117</v>
      </c>
      <c r="B57" t="s">
        <v>43</v>
      </c>
      <c r="C57" t="s">
        <v>61</v>
      </c>
      <c r="D57" t="s">
        <v>65</v>
      </c>
      <c r="E57">
        <v>302.70299999999997</v>
      </c>
      <c r="F57">
        <v>13.72</v>
      </c>
      <c r="H57" t="s">
        <v>117</v>
      </c>
      <c r="I57" t="s">
        <v>43</v>
      </c>
      <c r="J57" t="s">
        <v>159</v>
      </c>
      <c r="K57" t="s">
        <v>65</v>
      </c>
      <c r="L57">
        <v>2119.248</v>
      </c>
      <c r="M57">
        <v>14.51</v>
      </c>
      <c r="O57" t="s">
        <v>117</v>
      </c>
      <c r="P57" t="s">
        <v>43</v>
      </c>
      <c r="Q57" t="s">
        <v>161</v>
      </c>
      <c r="R57" t="s">
        <v>65</v>
      </c>
      <c r="S57">
        <v>1071.6880000000001</v>
      </c>
      <c r="T57">
        <v>19.89</v>
      </c>
    </row>
    <row r="58" spans="1:20" x14ac:dyDescent="0.2">
      <c r="A58" t="s">
        <v>118</v>
      </c>
      <c r="B58" t="s">
        <v>44</v>
      </c>
      <c r="C58" t="s">
        <v>61</v>
      </c>
      <c r="D58" t="s">
        <v>65</v>
      </c>
      <c r="E58">
        <v>302.70299999999997</v>
      </c>
      <c r="F58">
        <v>15.95</v>
      </c>
      <c r="H58" t="s">
        <v>118</v>
      </c>
      <c r="I58" t="s">
        <v>44</v>
      </c>
      <c r="J58" t="s">
        <v>159</v>
      </c>
      <c r="K58" t="s">
        <v>65</v>
      </c>
      <c r="L58">
        <v>2119.248</v>
      </c>
      <c r="M58">
        <v>17.100000000000001</v>
      </c>
      <c r="O58" t="s">
        <v>118</v>
      </c>
      <c r="P58" t="s">
        <v>44</v>
      </c>
      <c r="Q58" t="s">
        <v>161</v>
      </c>
      <c r="R58" t="s">
        <v>65</v>
      </c>
      <c r="S58">
        <v>1071.6880000000001</v>
      </c>
      <c r="T58">
        <v>20.99</v>
      </c>
    </row>
    <row r="59" spans="1:20" x14ac:dyDescent="0.2">
      <c r="A59" t="s">
        <v>119</v>
      </c>
      <c r="B59" t="s">
        <v>45</v>
      </c>
      <c r="C59" t="s">
        <v>61</v>
      </c>
      <c r="D59" t="s">
        <v>65</v>
      </c>
      <c r="E59">
        <v>302.70299999999997</v>
      </c>
      <c r="F59">
        <v>17.22</v>
      </c>
      <c r="H59" t="s">
        <v>119</v>
      </c>
      <c r="I59" t="s">
        <v>45</v>
      </c>
      <c r="J59" t="s">
        <v>159</v>
      </c>
      <c r="K59" t="s">
        <v>65</v>
      </c>
      <c r="L59">
        <v>2119.248</v>
      </c>
      <c r="M59">
        <v>16.03</v>
      </c>
      <c r="O59" t="s">
        <v>119</v>
      </c>
      <c r="P59" t="s">
        <v>45</v>
      </c>
      <c r="Q59" t="s">
        <v>161</v>
      </c>
      <c r="R59" t="s">
        <v>65</v>
      </c>
      <c r="S59">
        <v>1071.6880000000001</v>
      </c>
      <c r="T59">
        <v>23.42</v>
      </c>
    </row>
    <row r="60" spans="1:20" x14ac:dyDescent="0.2">
      <c r="A60" t="s">
        <v>120</v>
      </c>
      <c r="B60" t="s">
        <v>46</v>
      </c>
      <c r="C60" t="s">
        <v>61</v>
      </c>
      <c r="D60" t="s">
        <v>65</v>
      </c>
      <c r="E60">
        <v>302.70299999999997</v>
      </c>
      <c r="F60">
        <v>16.850000000000001</v>
      </c>
      <c r="H60" t="s">
        <v>120</v>
      </c>
      <c r="I60" t="s">
        <v>46</v>
      </c>
      <c r="J60" t="s">
        <v>159</v>
      </c>
      <c r="K60" t="s">
        <v>65</v>
      </c>
      <c r="L60">
        <v>2119.248</v>
      </c>
      <c r="M60">
        <v>16.97</v>
      </c>
      <c r="O60" t="s">
        <v>120</v>
      </c>
      <c r="P60" t="s">
        <v>46</v>
      </c>
      <c r="Q60" t="s">
        <v>161</v>
      </c>
      <c r="R60" t="s">
        <v>65</v>
      </c>
      <c r="S60">
        <v>1071.6880000000001</v>
      </c>
      <c r="T60">
        <v>27.34</v>
      </c>
    </row>
    <row r="61" spans="1:20" x14ac:dyDescent="0.2">
      <c r="A61" t="s">
        <v>121</v>
      </c>
      <c r="B61" t="s">
        <v>47</v>
      </c>
      <c r="C61" t="s">
        <v>61</v>
      </c>
      <c r="D61" t="s">
        <v>65</v>
      </c>
      <c r="E61">
        <v>302.70299999999997</v>
      </c>
      <c r="F61">
        <v>15.67</v>
      </c>
      <c r="H61" t="s">
        <v>121</v>
      </c>
      <c r="I61" t="s">
        <v>47</v>
      </c>
      <c r="J61" t="s">
        <v>159</v>
      </c>
      <c r="K61" t="s">
        <v>65</v>
      </c>
      <c r="L61">
        <v>2119.248</v>
      </c>
      <c r="M61">
        <v>14.23</v>
      </c>
      <c r="O61" t="s">
        <v>121</v>
      </c>
      <c r="P61" t="s">
        <v>47</v>
      </c>
      <c r="Q61" t="s">
        <v>161</v>
      </c>
      <c r="R61" t="s">
        <v>65</v>
      </c>
      <c r="S61">
        <v>1071.6880000000001</v>
      </c>
      <c r="T61">
        <v>20.28</v>
      </c>
    </row>
    <row r="62" spans="1:20" x14ac:dyDescent="0.2">
      <c r="A62" t="s">
        <v>122</v>
      </c>
      <c r="B62" t="s">
        <v>48</v>
      </c>
      <c r="C62" t="s">
        <v>61</v>
      </c>
      <c r="D62" t="s">
        <v>65</v>
      </c>
      <c r="E62">
        <v>302.70299999999997</v>
      </c>
      <c r="F62">
        <v>16.36</v>
      </c>
      <c r="H62" t="s">
        <v>122</v>
      </c>
      <c r="I62" t="s">
        <v>48</v>
      </c>
      <c r="J62" t="s">
        <v>159</v>
      </c>
      <c r="K62" t="s">
        <v>65</v>
      </c>
      <c r="L62">
        <v>2119.248</v>
      </c>
      <c r="M62">
        <v>14.79</v>
      </c>
      <c r="O62" t="s">
        <v>122</v>
      </c>
      <c r="P62" t="s">
        <v>48</v>
      </c>
      <c r="Q62" t="s">
        <v>161</v>
      </c>
      <c r="R62" t="s">
        <v>65</v>
      </c>
      <c r="S62">
        <v>1071.6880000000001</v>
      </c>
      <c r="T62">
        <v>21.63</v>
      </c>
    </row>
    <row r="63" spans="1:20" x14ac:dyDescent="0.2">
      <c r="A63" t="s">
        <v>123</v>
      </c>
      <c r="B63" t="s">
        <v>49</v>
      </c>
      <c r="C63" t="s">
        <v>61</v>
      </c>
      <c r="D63" t="s">
        <v>65</v>
      </c>
      <c r="E63">
        <v>302.70299999999997</v>
      </c>
      <c r="F63">
        <v>15.74</v>
      </c>
      <c r="H63" t="s">
        <v>123</v>
      </c>
      <c r="I63" t="s">
        <v>49</v>
      </c>
      <c r="J63" t="s">
        <v>159</v>
      </c>
      <c r="K63" t="s">
        <v>65</v>
      </c>
      <c r="L63">
        <v>2119.248</v>
      </c>
      <c r="M63">
        <v>11.94</v>
      </c>
      <c r="O63" t="s">
        <v>123</v>
      </c>
      <c r="P63" t="s">
        <v>49</v>
      </c>
      <c r="Q63" t="s">
        <v>161</v>
      </c>
      <c r="R63" t="s">
        <v>65</v>
      </c>
      <c r="S63">
        <v>1071.6880000000001</v>
      </c>
      <c r="T63">
        <v>23.94</v>
      </c>
    </row>
    <row r="64" spans="1:20" x14ac:dyDescent="0.2">
      <c r="A64" t="s">
        <v>124</v>
      </c>
      <c r="B64" t="s">
        <v>50</v>
      </c>
      <c r="C64" t="s">
        <v>61</v>
      </c>
      <c r="D64" t="s">
        <v>65</v>
      </c>
      <c r="E64">
        <v>302.70299999999997</v>
      </c>
      <c r="F64">
        <v>15.87</v>
      </c>
      <c r="H64" t="s">
        <v>124</v>
      </c>
      <c r="I64" t="s">
        <v>50</v>
      </c>
      <c r="J64" t="s">
        <v>159</v>
      </c>
      <c r="K64" t="s">
        <v>65</v>
      </c>
      <c r="L64">
        <v>2119.248</v>
      </c>
      <c r="M64">
        <v>16.100000000000001</v>
      </c>
      <c r="O64" t="s">
        <v>124</v>
      </c>
      <c r="P64" t="s">
        <v>50</v>
      </c>
      <c r="Q64" t="s">
        <v>161</v>
      </c>
      <c r="R64" t="s">
        <v>65</v>
      </c>
      <c r="S64">
        <v>1071.6880000000001</v>
      </c>
      <c r="T64">
        <v>20.97</v>
      </c>
    </row>
    <row r="65" spans="1:20" x14ac:dyDescent="0.2">
      <c r="A65" t="s">
        <v>125</v>
      </c>
      <c r="B65" t="s">
        <v>51</v>
      </c>
      <c r="C65" t="s">
        <v>61</v>
      </c>
      <c r="D65" t="s">
        <v>65</v>
      </c>
      <c r="E65">
        <v>302.70299999999997</v>
      </c>
      <c r="F65">
        <v>15.52</v>
      </c>
      <c r="H65" t="s">
        <v>125</v>
      </c>
      <c r="I65" t="s">
        <v>51</v>
      </c>
      <c r="J65" t="s">
        <v>159</v>
      </c>
      <c r="K65" t="s">
        <v>65</v>
      </c>
      <c r="L65">
        <v>2119.248</v>
      </c>
      <c r="M65">
        <v>15.17</v>
      </c>
      <c r="O65" t="s">
        <v>125</v>
      </c>
      <c r="P65" t="s">
        <v>51</v>
      </c>
      <c r="Q65" t="s">
        <v>161</v>
      </c>
      <c r="R65" t="s">
        <v>65</v>
      </c>
      <c r="S65">
        <v>1071.6880000000001</v>
      </c>
      <c r="T65">
        <v>20.67</v>
      </c>
    </row>
    <row r="66" spans="1:20" x14ac:dyDescent="0.2">
      <c r="A66" t="s">
        <v>126</v>
      </c>
      <c r="B66" t="s">
        <v>52</v>
      </c>
      <c r="C66" t="s">
        <v>61</v>
      </c>
      <c r="D66" t="s">
        <v>65</v>
      </c>
      <c r="E66">
        <v>302.70299999999997</v>
      </c>
      <c r="F66">
        <v>16.579999999999998</v>
      </c>
      <c r="H66" t="s">
        <v>126</v>
      </c>
      <c r="I66" t="s">
        <v>52</v>
      </c>
      <c r="J66" t="s">
        <v>159</v>
      </c>
      <c r="K66" t="s">
        <v>65</v>
      </c>
      <c r="L66">
        <v>2119.248</v>
      </c>
      <c r="M66">
        <v>16.25</v>
      </c>
      <c r="O66" t="s">
        <v>126</v>
      </c>
      <c r="P66" t="s">
        <v>52</v>
      </c>
      <c r="Q66" t="s">
        <v>161</v>
      </c>
      <c r="R66" t="s">
        <v>65</v>
      </c>
      <c r="S66">
        <v>1071.6880000000001</v>
      </c>
      <c r="T66">
        <v>20.86</v>
      </c>
    </row>
    <row r="67" spans="1:20" x14ac:dyDescent="0.2">
      <c r="A67" t="s">
        <v>127</v>
      </c>
      <c r="B67">
        <v>4113</v>
      </c>
      <c r="C67" t="s">
        <v>61</v>
      </c>
      <c r="D67" t="s">
        <v>65</v>
      </c>
      <c r="E67">
        <v>302.70299999999997</v>
      </c>
      <c r="F67">
        <v>16.05</v>
      </c>
      <c r="H67" t="s">
        <v>127</v>
      </c>
      <c r="I67">
        <v>4113</v>
      </c>
      <c r="J67" t="s">
        <v>159</v>
      </c>
      <c r="K67" t="s">
        <v>65</v>
      </c>
      <c r="L67">
        <v>2119.248</v>
      </c>
      <c r="M67">
        <v>14.67</v>
      </c>
      <c r="O67" t="s">
        <v>127</v>
      </c>
      <c r="P67">
        <v>4113</v>
      </c>
      <c r="Q67" t="s">
        <v>161</v>
      </c>
      <c r="R67" t="s">
        <v>65</v>
      </c>
      <c r="S67">
        <v>1071.6880000000001</v>
      </c>
      <c r="T67">
        <v>24.09</v>
      </c>
    </row>
    <row r="68" spans="1:20" x14ac:dyDescent="0.2">
      <c r="A68" t="s">
        <v>128</v>
      </c>
      <c r="B68">
        <v>4133</v>
      </c>
      <c r="C68" t="s">
        <v>61</v>
      </c>
      <c r="D68" t="s">
        <v>65</v>
      </c>
      <c r="E68">
        <v>302.70299999999997</v>
      </c>
      <c r="F68">
        <v>16.07</v>
      </c>
      <c r="H68" t="s">
        <v>128</v>
      </c>
      <c r="I68">
        <v>4133</v>
      </c>
      <c r="J68" t="s">
        <v>159</v>
      </c>
      <c r="K68" t="s">
        <v>65</v>
      </c>
      <c r="L68">
        <v>2119.248</v>
      </c>
      <c r="M68">
        <v>15.85</v>
      </c>
      <c r="O68" t="s">
        <v>128</v>
      </c>
      <c r="P68">
        <v>4133</v>
      </c>
      <c r="Q68" t="s">
        <v>161</v>
      </c>
      <c r="R68" t="s">
        <v>65</v>
      </c>
      <c r="S68">
        <v>1071.6880000000001</v>
      </c>
      <c r="T68">
        <v>32.97</v>
      </c>
    </row>
    <row r="69" spans="1:20" x14ac:dyDescent="0.2">
      <c r="A69" t="s">
        <v>129</v>
      </c>
      <c r="B69">
        <v>4137</v>
      </c>
      <c r="C69" t="s">
        <v>61</v>
      </c>
      <c r="D69" t="s">
        <v>65</v>
      </c>
      <c r="E69">
        <v>302.70299999999997</v>
      </c>
      <c r="F69">
        <v>17.07</v>
      </c>
      <c r="H69" t="s">
        <v>129</v>
      </c>
      <c r="I69">
        <v>4137</v>
      </c>
      <c r="J69" t="s">
        <v>159</v>
      </c>
      <c r="K69" t="s">
        <v>65</v>
      </c>
      <c r="L69">
        <v>2119.248</v>
      </c>
      <c r="M69">
        <v>16.03</v>
      </c>
      <c r="O69" t="s">
        <v>129</v>
      </c>
      <c r="P69">
        <v>4137</v>
      </c>
      <c r="Q69" t="s">
        <v>161</v>
      </c>
      <c r="R69" t="s">
        <v>65</v>
      </c>
      <c r="S69">
        <v>1071.6880000000001</v>
      </c>
      <c r="T69">
        <v>28.19</v>
      </c>
    </row>
    <row r="70" spans="1:20" x14ac:dyDescent="0.2">
      <c r="A70" t="s">
        <v>130</v>
      </c>
      <c r="B70">
        <v>4162</v>
      </c>
      <c r="C70" t="s">
        <v>61</v>
      </c>
      <c r="D70" t="s">
        <v>65</v>
      </c>
      <c r="E70">
        <v>302.70299999999997</v>
      </c>
      <c r="F70">
        <v>17.350000000000001</v>
      </c>
      <c r="H70" t="s">
        <v>130</v>
      </c>
      <c r="I70">
        <v>4162</v>
      </c>
      <c r="J70" t="s">
        <v>159</v>
      </c>
      <c r="K70" t="s">
        <v>65</v>
      </c>
      <c r="L70">
        <v>2119.248</v>
      </c>
      <c r="M70">
        <v>15.58</v>
      </c>
      <c r="O70" t="s">
        <v>130</v>
      </c>
      <c r="P70">
        <v>4162</v>
      </c>
      <c r="Q70" t="s">
        <v>161</v>
      </c>
      <c r="R70" t="s">
        <v>65</v>
      </c>
      <c r="S70">
        <v>1071.6880000000001</v>
      </c>
      <c r="T70">
        <v>37.19</v>
      </c>
    </row>
    <row r="71" spans="1:20" x14ac:dyDescent="0.2">
      <c r="A71" t="s">
        <v>131</v>
      </c>
      <c r="B71">
        <v>4232</v>
      </c>
      <c r="C71" t="s">
        <v>61</v>
      </c>
      <c r="D71" t="s">
        <v>65</v>
      </c>
      <c r="E71">
        <v>302.70299999999997</v>
      </c>
      <c r="F71">
        <v>15.37</v>
      </c>
      <c r="H71" t="s">
        <v>131</v>
      </c>
      <c r="I71">
        <v>4232</v>
      </c>
      <c r="J71" t="s">
        <v>159</v>
      </c>
      <c r="K71" t="s">
        <v>65</v>
      </c>
      <c r="L71">
        <v>2119.248</v>
      </c>
      <c r="M71">
        <v>14.93</v>
      </c>
      <c r="O71" t="s">
        <v>131</v>
      </c>
      <c r="P71">
        <v>4232</v>
      </c>
      <c r="Q71" t="s">
        <v>161</v>
      </c>
      <c r="R71" t="s">
        <v>65</v>
      </c>
      <c r="S71">
        <v>1071.6880000000001</v>
      </c>
      <c r="T71">
        <v>22.67</v>
      </c>
    </row>
    <row r="72" spans="1:20" x14ac:dyDescent="0.2">
      <c r="A72" t="s">
        <v>132</v>
      </c>
      <c r="B72">
        <v>4205</v>
      </c>
      <c r="C72" t="s">
        <v>61</v>
      </c>
      <c r="D72" t="s">
        <v>65</v>
      </c>
      <c r="E72">
        <v>302.70299999999997</v>
      </c>
      <c r="F72">
        <v>14.01</v>
      </c>
      <c r="H72" t="s">
        <v>132</v>
      </c>
      <c r="I72">
        <v>4205</v>
      </c>
      <c r="J72" t="s">
        <v>159</v>
      </c>
      <c r="K72" t="s">
        <v>65</v>
      </c>
      <c r="L72">
        <v>2119.248</v>
      </c>
      <c r="M72">
        <v>14.22</v>
      </c>
      <c r="O72" t="s">
        <v>132</v>
      </c>
      <c r="P72">
        <v>4205</v>
      </c>
      <c r="Q72" t="s">
        <v>161</v>
      </c>
      <c r="R72" t="s">
        <v>65</v>
      </c>
      <c r="S72">
        <v>1071.6880000000001</v>
      </c>
      <c r="T72">
        <v>19.28</v>
      </c>
    </row>
    <row r="73" spans="1:20" x14ac:dyDescent="0.2">
      <c r="A73" t="s">
        <v>133</v>
      </c>
      <c r="B73">
        <v>4250</v>
      </c>
      <c r="C73" t="s">
        <v>61</v>
      </c>
      <c r="D73" t="s">
        <v>65</v>
      </c>
      <c r="E73">
        <v>302.70299999999997</v>
      </c>
      <c r="F73">
        <v>19.07</v>
      </c>
      <c r="H73" t="s">
        <v>133</v>
      </c>
      <c r="I73">
        <v>4250</v>
      </c>
      <c r="J73" t="s">
        <v>159</v>
      </c>
      <c r="K73" t="s">
        <v>65</v>
      </c>
      <c r="L73">
        <v>2119.248</v>
      </c>
      <c r="M73">
        <v>18.899999999999999</v>
      </c>
      <c r="O73" t="s">
        <v>133</v>
      </c>
      <c r="P73">
        <v>4250</v>
      </c>
      <c r="Q73" t="s">
        <v>161</v>
      </c>
      <c r="R73" t="s">
        <v>65</v>
      </c>
      <c r="S73">
        <v>1071.6880000000001</v>
      </c>
      <c r="T73" t="s">
        <v>5</v>
      </c>
    </row>
    <row r="74" spans="1:20" x14ac:dyDescent="0.2">
      <c r="A74" t="s">
        <v>134</v>
      </c>
      <c r="B74">
        <v>4448</v>
      </c>
      <c r="C74" t="s">
        <v>61</v>
      </c>
      <c r="D74" t="s">
        <v>65</v>
      </c>
      <c r="E74">
        <v>302.70299999999997</v>
      </c>
      <c r="F74">
        <v>17.100000000000001</v>
      </c>
      <c r="H74" t="s">
        <v>134</v>
      </c>
      <c r="I74">
        <v>4448</v>
      </c>
      <c r="J74" t="s">
        <v>159</v>
      </c>
      <c r="K74" t="s">
        <v>65</v>
      </c>
      <c r="L74">
        <v>2119.248</v>
      </c>
      <c r="M74">
        <v>15.66</v>
      </c>
      <c r="O74" t="s">
        <v>134</v>
      </c>
      <c r="P74">
        <v>4448</v>
      </c>
      <c r="Q74" t="s">
        <v>161</v>
      </c>
      <c r="R74" t="s">
        <v>65</v>
      </c>
      <c r="S74">
        <v>1071.6880000000001</v>
      </c>
      <c r="T74">
        <v>25.14</v>
      </c>
    </row>
    <row r="75" spans="1:20" x14ac:dyDescent="0.2">
      <c r="A75" t="s">
        <v>135</v>
      </c>
      <c r="B75">
        <v>4467</v>
      </c>
      <c r="C75" t="s">
        <v>61</v>
      </c>
      <c r="D75" t="s">
        <v>65</v>
      </c>
      <c r="E75">
        <v>302.70299999999997</v>
      </c>
      <c r="F75">
        <v>15.89</v>
      </c>
      <c r="H75" t="s">
        <v>135</v>
      </c>
      <c r="I75">
        <v>4467</v>
      </c>
      <c r="J75" t="s">
        <v>159</v>
      </c>
      <c r="K75" t="s">
        <v>65</v>
      </c>
      <c r="L75">
        <v>2119.248</v>
      </c>
      <c r="M75" t="s">
        <v>5</v>
      </c>
      <c r="O75" t="s">
        <v>135</v>
      </c>
      <c r="P75">
        <v>4467</v>
      </c>
      <c r="Q75" t="s">
        <v>161</v>
      </c>
      <c r="R75" t="s">
        <v>65</v>
      </c>
      <c r="S75">
        <v>1071.6880000000001</v>
      </c>
      <c r="T75">
        <v>26.12</v>
      </c>
    </row>
    <row r="76" spans="1:20" x14ac:dyDescent="0.2">
      <c r="A76" t="s">
        <v>136</v>
      </c>
      <c r="B76">
        <v>4478</v>
      </c>
      <c r="C76" t="s">
        <v>61</v>
      </c>
      <c r="D76" t="s">
        <v>65</v>
      </c>
      <c r="E76">
        <v>302.70299999999997</v>
      </c>
      <c r="F76">
        <v>15.42</v>
      </c>
      <c r="H76" t="s">
        <v>136</v>
      </c>
      <c r="I76">
        <v>4478</v>
      </c>
      <c r="J76" t="s">
        <v>159</v>
      </c>
      <c r="K76" t="s">
        <v>65</v>
      </c>
      <c r="L76">
        <v>2119.248</v>
      </c>
      <c r="M76">
        <v>16.05</v>
      </c>
      <c r="O76" t="s">
        <v>136</v>
      </c>
      <c r="P76">
        <v>4478</v>
      </c>
      <c r="Q76" t="s">
        <v>161</v>
      </c>
      <c r="R76" t="s">
        <v>65</v>
      </c>
      <c r="S76">
        <v>1071.6880000000001</v>
      </c>
      <c r="T76">
        <v>20.100000000000001</v>
      </c>
    </row>
    <row r="77" spans="1:20" x14ac:dyDescent="0.2">
      <c r="A77" t="s">
        <v>137</v>
      </c>
      <c r="B77">
        <v>4483</v>
      </c>
      <c r="C77" t="s">
        <v>61</v>
      </c>
      <c r="D77" t="s">
        <v>65</v>
      </c>
      <c r="E77">
        <v>302.70299999999997</v>
      </c>
      <c r="F77">
        <v>13.76</v>
      </c>
      <c r="H77" t="s">
        <v>137</v>
      </c>
      <c r="I77">
        <v>4483</v>
      </c>
      <c r="J77" t="s">
        <v>159</v>
      </c>
      <c r="K77" t="s">
        <v>65</v>
      </c>
      <c r="L77">
        <v>2119.248</v>
      </c>
      <c r="M77">
        <v>13.72</v>
      </c>
      <c r="O77" t="s">
        <v>137</v>
      </c>
      <c r="P77">
        <v>4483</v>
      </c>
      <c r="Q77" t="s">
        <v>161</v>
      </c>
      <c r="R77" t="s">
        <v>65</v>
      </c>
      <c r="S77">
        <v>1071.6880000000001</v>
      </c>
      <c r="T77">
        <v>17.809999999999999</v>
      </c>
    </row>
    <row r="78" spans="1:20" x14ac:dyDescent="0.2">
      <c r="A78" t="s">
        <v>138</v>
      </c>
      <c r="B78">
        <v>4486</v>
      </c>
      <c r="C78" t="s">
        <v>61</v>
      </c>
      <c r="D78" t="s">
        <v>65</v>
      </c>
      <c r="E78">
        <v>302.70299999999997</v>
      </c>
      <c r="F78">
        <v>16</v>
      </c>
      <c r="H78" t="s">
        <v>138</v>
      </c>
      <c r="I78">
        <v>4486</v>
      </c>
      <c r="J78" t="s">
        <v>159</v>
      </c>
      <c r="K78" t="s">
        <v>65</v>
      </c>
      <c r="L78">
        <v>2119.248</v>
      </c>
      <c r="M78">
        <v>15.36</v>
      </c>
      <c r="O78" t="s">
        <v>138</v>
      </c>
      <c r="P78">
        <v>4486</v>
      </c>
      <c r="Q78" t="s">
        <v>161</v>
      </c>
      <c r="R78" t="s">
        <v>65</v>
      </c>
      <c r="S78">
        <v>1071.6880000000001</v>
      </c>
      <c r="T78">
        <v>34.43</v>
      </c>
    </row>
    <row r="79" spans="1:20" x14ac:dyDescent="0.2">
      <c r="A79" t="s">
        <v>139</v>
      </c>
      <c r="B79">
        <v>4519</v>
      </c>
      <c r="C79" t="s">
        <v>61</v>
      </c>
      <c r="D79" t="s">
        <v>65</v>
      </c>
      <c r="E79">
        <v>302.70299999999997</v>
      </c>
      <c r="F79">
        <v>14.91</v>
      </c>
      <c r="H79" t="s">
        <v>139</v>
      </c>
      <c r="I79">
        <v>4519</v>
      </c>
      <c r="J79" t="s">
        <v>159</v>
      </c>
      <c r="K79" t="s">
        <v>65</v>
      </c>
      <c r="L79">
        <v>2119.248</v>
      </c>
      <c r="M79">
        <v>14.59</v>
      </c>
      <c r="O79" t="s">
        <v>139</v>
      </c>
      <c r="P79">
        <v>4519</v>
      </c>
      <c r="Q79" t="s">
        <v>161</v>
      </c>
      <c r="R79" t="s">
        <v>65</v>
      </c>
      <c r="S79">
        <v>1071.6880000000001</v>
      </c>
      <c r="T79">
        <v>23.15</v>
      </c>
    </row>
    <row r="80" spans="1:20" x14ac:dyDescent="0.2">
      <c r="A80" t="s">
        <v>140</v>
      </c>
      <c r="B80">
        <v>4544</v>
      </c>
      <c r="C80" t="s">
        <v>61</v>
      </c>
      <c r="D80" t="s">
        <v>65</v>
      </c>
      <c r="E80">
        <v>302.70299999999997</v>
      </c>
      <c r="F80">
        <v>16.940000000000001</v>
      </c>
      <c r="H80" t="s">
        <v>140</v>
      </c>
      <c r="I80">
        <v>4544</v>
      </c>
      <c r="J80" t="s">
        <v>159</v>
      </c>
      <c r="K80" t="s">
        <v>65</v>
      </c>
      <c r="L80">
        <v>2119.248</v>
      </c>
      <c r="M80">
        <v>18.04</v>
      </c>
      <c r="O80" t="s">
        <v>140</v>
      </c>
      <c r="P80">
        <v>4544</v>
      </c>
      <c r="Q80" t="s">
        <v>161</v>
      </c>
      <c r="R80" t="s">
        <v>65</v>
      </c>
      <c r="S80">
        <v>1071.6880000000001</v>
      </c>
      <c r="T80">
        <v>22.68</v>
      </c>
    </row>
    <row r="81" spans="1:20" x14ac:dyDescent="0.2">
      <c r="A81" t="s">
        <v>141</v>
      </c>
      <c r="B81">
        <v>4545</v>
      </c>
      <c r="C81" t="s">
        <v>61</v>
      </c>
      <c r="D81" t="s">
        <v>65</v>
      </c>
      <c r="E81">
        <v>302.70299999999997</v>
      </c>
      <c r="F81" t="s">
        <v>5</v>
      </c>
      <c r="H81" t="s">
        <v>141</v>
      </c>
      <c r="I81">
        <v>4545</v>
      </c>
      <c r="J81" t="s">
        <v>159</v>
      </c>
      <c r="K81" t="s">
        <v>65</v>
      </c>
      <c r="L81">
        <v>2119.248</v>
      </c>
      <c r="M81" t="s">
        <v>5</v>
      </c>
      <c r="O81" t="s">
        <v>141</v>
      </c>
      <c r="P81">
        <v>4545</v>
      </c>
      <c r="Q81" t="s">
        <v>161</v>
      </c>
      <c r="R81" t="s">
        <v>65</v>
      </c>
      <c r="S81">
        <v>1071.6880000000001</v>
      </c>
      <c r="T81" t="s">
        <v>5</v>
      </c>
    </row>
    <row r="82" spans="1:20" x14ac:dyDescent="0.2">
      <c r="A82" t="s">
        <v>142</v>
      </c>
      <c r="B82">
        <v>4570</v>
      </c>
      <c r="C82" t="s">
        <v>61</v>
      </c>
      <c r="D82" t="s">
        <v>65</v>
      </c>
      <c r="E82">
        <v>302.70299999999997</v>
      </c>
      <c r="F82">
        <v>21.95</v>
      </c>
      <c r="H82" t="s">
        <v>142</v>
      </c>
      <c r="I82">
        <v>4570</v>
      </c>
      <c r="J82" t="s">
        <v>159</v>
      </c>
      <c r="K82" t="s">
        <v>65</v>
      </c>
      <c r="L82">
        <v>2119.248</v>
      </c>
      <c r="M82">
        <v>20.79</v>
      </c>
      <c r="O82" t="s">
        <v>142</v>
      </c>
      <c r="P82">
        <v>4570</v>
      </c>
      <c r="Q82" t="s">
        <v>161</v>
      </c>
      <c r="R82" t="s">
        <v>65</v>
      </c>
      <c r="S82">
        <v>1071.6880000000001</v>
      </c>
      <c r="T82">
        <v>33.11</v>
      </c>
    </row>
    <row r="83" spans="1:20" x14ac:dyDescent="0.2">
      <c r="A83" t="s">
        <v>143</v>
      </c>
      <c r="B83">
        <v>4584</v>
      </c>
      <c r="C83" t="s">
        <v>61</v>
      </c>
      <c r="D83" t="s">
        <v>65</v>
      </c>
      <c r="E83">
        <v>302.70299999999997</v>
      </c>
      <c r="F83">
        <v>15.01</v>
      </c>
      <c r="H83" t="s">
        <v>143</v>
      </c>
      <c r="I83">
        <v>4584</v>
      </c>
      <c r="J83" t="s">
        <v>159</v>
      </c>
      <c r="K83" t="s">
        <v>65</v>
      </c>
      <c r="L83">
        <v>2119.248</v>
      </c>
      <c r="M83">
        <v>15.08</v>
      </c>
      <c r="O83" t="s">
        <v>143</v>
      </c>
      <c r="P83">
        <v>4584</v>
      </c>
      <c r="Q83" t="s">
        <v>161</v>
      </c>
      <c r="R83" t="s">
        <v>65</v>
      </c>
      <c r="S83">
        <v>1071.6880000000001</v>
      </c>
      <c r="T83">
        <v>19.27</v>
      </c>
    </row>
    <row r="84" spans="1:20" x14ac:dyDescent="0.2">
      <c r="A84" t="s">
        <v>144</v>
      </c>
      <c r="B84">
        <v>4637</v>
      </c>
      <c r="C84" t="s">
        <v>61</v>
      </c>
      <c r="D84" t="s">
        <v>65</v>
      </c>
      <c r="E84">
        <v>302.70299999999997</v>
      </c>
      <c r="F84">
        <v>13.94</v>
      </c>
      <c r="H84" t="s">
        <v>144</v>
      </c>
      <c r="I84">
        <v>4637</v>
      </c>
      <c r="J84" t="s">
        <v>159</v>
      </c>
      <c r="K84" t="s">
        <v>65</v>
      </c>
      <c r="L84">
        <v>2119.248</v>
      </c>
      <c r="M84">
        <v>13.65</v>
      </c>
      <c r="O84" t="s">
        <v>144</v>
      </c>
      <c r="P84">
        <v>4637</v>
      </c>
      <c r="Q84" t="s">
        <v>161</v>
      </c>
      <c r="R84" t="s">
        <v>65</v>
      </c>
      <c r="S84">
        <v>1071.6880000000001</v>
      </c>
      <c r="T84">
        <v>19.420000000000002</v>
      </c>
    </row>
    <row r="85" spans="1:20" x14ac:dyDescent="0.2">
      <c r="A85" t="s">
        <v>145</v>
      </c>
      <c r="B85">
        <v>4742</v>
      </c>
      <c r="C85" t="s">
        <v>61</v>
      </c>
      <c r="D85" t="s">
        <v>65</v>
      </c>
      <c r="E85">
        <v>302.70299999999997</v>
      </c>
      <c r="F85">
        <v>14.95</v>
      </c>
      <c r="H85" t="s">
        <v>145</v>
      </c>
      <c r="I85">
        <v>4742</v>
      </c>
      <c r="J85" t="s">
        <v>159</v>
      </c>
      <c r="K85" t="s">
        <v>65</v>
      </c>
      <c r="L85">
        <v>2119.248</v>
      </c>
      <c r="M85">
        <v>15.59</v>
      </c>
      <c r="O85" t="s">
        <v>145</v>
      </c>
      <c r="P85">
        <v>4742</v>
      </c>
      <c r="Q85" t="s">
        <v>161</v>
      </c>
      <c r="R85" t="s">
        <v>65</v>
      </c>
      <c r="S85">
        <v>1071.6880000000001</v>
      </c>
      <c r="T85">
        <v>22.1</v>
      </c>
    </row>
    <row r="86" spans="1:20" x14ac:dyDescent="0.2">
      <c r="A86" t="s">
        <v>146</v>
      </c>
      <c r="B86">
        <v>4287</v>
      </c>
      <c r="C86" t="s">
        <v>61</v>
      </c>
      <c r="D86" t="s">
        <v>65</v>
      </c>
      <c r="E86">
        <v>302.70299999999997</v>
      </c>
      <c r="F86">
        <v>15.46</v>
      </c>
      <c r="H86" t="s">
        <v>146</v>
      </c>
      <c r="I86">
        <v>4287</v>
      </c>
      <c r="J86" t="s">
        <v>159</v>
      </c>
      <c r="K86" t="s">
        <v>65</v>
      </c>
      <c r="L86">
        <v>2119.248</v>
      </c>
      <c r="M86">
        <v>13.82</v>
      </c>
      <c r="O86" t="s">
        <v>146</v>
      </c>
      <c r="P86">
        <v>4287</v>
      </c>
      <c r="Q86" t="s">
        <v>161</v>
      </c>
      <c r="R86" t="s">
        <v>65</v>
      </c>
      <c r="S86">
        <v>1071.6880000000001</v>
      </c>
      <c r="T86">
        <v>18.920000000000002</v>
      </c>
    </row>
    <row r="87" spans="1:20" x14ac:dyDescent="0.2">
      <c r="A87" t="s">
        <v>147</v>
      </c>
      <c r="B87">
        <v>4400</v>
      </c>
      <c r="C87" t="s">
        <v>61</v>
      </c>
      <c r="D87" t="s">
        <v>65</v>
      </c>
      <c r="E87">
        <v>302.70299999999997</v>
      </c>
      <c r="F87">
        <v>15.46</v>
      </c>
      <c r="H87" t="s">
        <v>147</v>
      </c>
      <c r="I87">
        <v>4400</v>
      </c>
      <c r="J87" t="s">
        <v>159</v>
      </c>
      <c r="K87" t="s">
        <v>65</v>
      </c>
      <c r="L87">
        <v>2119.248</v>
      </c>
      <c r="M87">
        <v>15.49</v>
      </c>
      <c r="O87" t="s">
        <v>147</v>
      </c>
      <c r="P87">
        <v>4400</v>
      </c>
      <c r="Q87" t="s">
        <v>161</v>
      </c>
      <c r="R87" t="s">
        <v>65</v>
      </c>
      <c r="S87">
        <v>1071.6880000000001</v>
      </c>
      <c r="T87">
        <v>23.29</v>
      </c>
    </row>
    <row r="88" spans="1:20" x14ac:dyDescent="0.2">
      <c r="A88" t="s">
        <v>148</v>
      </c>
      <c r="B88">
        <v>4481</v>
      </c>
      <c r="C88" t="s">
        <v>61</v>
      </c>
      <c r="D88" t="s">
        <v>65</v>
      </c>
      <c r="E88">
        <v>302.70299999999997</v>
      </c>
      <c r="F88">
        <v>14.95</v>
      </c>
      <c r="H88" t="s">
        <v>148</v>
      </c>
      <c r="I88">
        <v>4481</v>
      </c>
      <c r="J88" t="s">
        <v>159</v>
      </c>
      <c r="K88" t="s">
        <v>65</v>
      </c>
      <c r="L88">
        <v>2119.248</v>
      </c>
      <c r="M88">
        <v>15.39</v>
      </c>
      <c r="O88" t="s">
        <v>148</v>
      </c>
      <c r="P88">
        <v>4481</v>
      </c>
      <c r="Q88" t="s">
        <v>161</v>
      </c>
      <c r="R88" t="s">
        <v>65</v>
      </c>
      <c r="S88">
        <v>1071.6880000000001</v>
      </c>
      <c r="T88">
        <v>22.69</v>
      </c>
    </row>
    <row r="89" spans="1:20" x14ac:dyDescent="0.2">
      <c r="A89" t="s">
        <v>149</v>
      </c>
      <c r="B89">
        <v>4572</v>
      </c>
      <c r="C89" t="s">
        <v>61</v>
      </c>
      <c r="D89" t="s">
        <v>65</v>
      </c>
      <c r="E89">
        <v>302.70299999999997</v>
      </c>
      <c r="F89">
        <v>14.34</v>
      </c>
      <c r="H89" t="s">
        <v>149</v>
      </c>
      <c r="I89">
        <v>4572</v>
      </c>
      <c r="J89" t="s">
        <v>159</v>
      </c>
      <c r="K89" t="s">
        <v>65</v>
      </c>
      <c r="L89">
        <v>2119.248</v>
      </c>
      <c r="M89">
        <v>9.93</v>
      </c>
      <c r="O89" t="s">
        <v>149</v>
      </c>
      <c r="P89">
        <v>4572</v>
      </c>
      <c r="Q89" t="s">
        <v>161</v>
      </c>
      <c r="R89" t="s">
        <v>65</v>
      </c>
      <c r="S89">
        <v>1071.6880000000001</v>
      </c>
      <c r="T89">
        <v>21.5</v>
      </c>
    </row>
    <row r="90" spans="1:20" x14ac:dyDescent="0.2">
      <c r="A90" t="s">
        <v>150</v>
      </c>
      <c r="B90">
        <v>4806</v>
      </c>
      <c r="C90" t="s">
        <v>61</v>
      </c>
      <c r="D90" t="s">
        <v>65</v>
      </c>
      <c r="E90">
        <v>302.70299999999997</v>
      </c>
      <c r="F90">
        <v>19.47</v>
      </c>
      <c r="H90" t="s">
        <v>150</v>
      </c>
      <c r="I90">
        <v>4806</v>
      </c>
      <c r="J90" t="s">
        <v>159</v>
      </c>
      <c r="K90" t="s">
        <v>65</v>
      </c>
      <c r="L90">
        <v>2119.248</v>
      </c>
      <c r="M90">
        <v>20.99</v>
      </c>
      <c r="O90" t="s">
        <v>150</v>
      </c>
      <c r="P90">
        <v>4806</v>
      </c>
      <c r="Q90" t="s">
        <v>161</v>
      </c>
      <c r="R90" t="s">
        <v>65</v>
      </c>
      <c r="S90">
        <v>1071.6880000000001</v>
      </c>
      <c r="T90">
        <v>30.81</v>
      </c>
    </row>
    <row r="91" spans="1:20" x14ac:dyDescent="0.2">
      <c r="A91" t="s">
        <v>151</v>
      </c>
      <c r="B91">
        <v>4728</v>
      </c>
      <c r="C91" t="s">
        <v>61</v>
      </c>
      <c r="D91" t="s">
        <v>65</v>
      </c>
      <c r="E91">
        <v>302.70299999999997</v>
      </c>
      <c r="F91">
        <v>14.26</v>
      </c>
      <c r="H91" t="s">
        <v>151</v>
      </c>
      <c r="I91">
        <v>4728</v>
      </c>
      <c r="J91" t="s">
        <v>159</v>
      </c>
      <c r="K91" t="s">
        <v>65</v>
      </c>
      <c r="L91">
        <v>2119.248</v>
      </c>
      <c r="M91">
        <v>14.69</v>
      </c>
      <c r="O91" t="s">
        <v>151</v>
      </c>
      <c r="P91">
        <v>4728</v>
      </c>
      <c r="Q91" t="s">
        <v>161</v>
      </c>
      <c r="R91" t="s">
        <v>65</v>
      </c>
      <c r="S91">
        <v>1071.6880000000001</v>
      </c>
      <c r="T91">
        <v>22.03</v>
      </c>
    </row>
    <row r="92" spans="1:20" x14ac:dyDescent="0.2">
      <c r="A92" t="s">
        <v>152</v>
      </c>
      <c r="B92">
        <v>4738</v>
      </c>
      <c r="C92" t="s">
        <v>61</v>
      </c>
      <c r="D92" t="s">
        <v>65</v>
      </c>
      <c r="E92">
        <v>302.70299999999997</v>
      </c>
      <c r="F92">
        <v>14</v>
      </c>
      <c r="H92" t="s">
        <v>152</v>
      </c>
      <c r="I92">
        <v>4738</v>
      </c>
      <c r="J92" t="s">
        <v>159</v>
      </c>
      <c r="K92" t="s">
        <v>65</v>
      </c>
      <c r="L92">
        <v>2119.248</v>
      </c>
      <c r="M92">
        <v>14.61</v>
      </c>
      <c r="O92" t="s">
        <v>152</v>
      </c>
      <c r="P92">
        <v>4738</v>
      </c>
      <c r="Q92" t="s">
        <v>161</v>
      </c>
      <c r="R92" t="s">
        <v>65</v>
      </c>
      <c r="S92">
        <v>1071.6880000000001</v>
      </c>
      <c r="T92">
        <v>21.91</v>
      </c>
    </row>
    <row r="93" spans="1:20" x14ac:dyDescent="0.2">
      <c r="A93" t="s">
        <v>153</v>
      </c>
      <c r="B93">
        <v>4778</v>
      </c>
      <c r="C93" t="s">
        <v>61</v>
      </c>
      <c r="D93" t="s">
        <v>65</v>
      </c>
      <c r="E93">
        <v>302.70299999999997</v>
      </c>
      <c r="F93">
        <v>35.700000000000003</v>
      </c>
      <c r="H93" t="s">
        <v>153</v>
      </c>
      <c r="I93">
        <v>4778</v>
      </c>
      <c r="J93" t="s">
        <v>159</v>
      </c>
      <c r="K93" t="s">
        <v>65</v>
      </c>
      <c r="L93">
        <v>2119.248</v>
      </c>
      <c r="M93">
        <v>37.54</v>
      </c>
      <c r="O93" t="s">
        <v>153</v>
      </c>
      <c r="P93">
        <v>4778</v>
      </c>
      <c r="Q93" t="s">
        <v>161</v>
      </c>
      <c r="R93" t="s">
        <v>65</v>
      </c>
      <c r="S93">
        <v>1071.6880000000001</v>
      </c>
      <c r="T93" t="s">
        <v>5</v>
      </c>
    </row>
    <row r="94" spans="1:20" x14ac:dyDescent="0.2">
      <c r="A94" t="s">
        <v>154</v>
      </c>
      <c r="B94">
        <v>4811</v>
      </c>
      <c r="C94" t="s">
        <v>61</v>
      </c>
      <c r="D94" t="s">
        <v>65</v>
      </c>
      <c r="E94">
        <v>302.70299999999997</v>
      </c>
      <c r="F94">
        <v>15.4</v>
      </c>
      <c r="H94" t="s">
        <v>154</v>
      </c>
      <c r="I94">
        <v>4811</v>
      </c>
      <c r="J94" t="s">
        <v>159</v>
      </c>
      <c r="K94" t="s">
        <v>65</v>
      </c>
      <c r="L94">
        <v>2119.248</v>
      </c>
      <c r="M94">
        <v>16.93</v>
      </c>
      <c r="O94" t="s">
        <v>154</v>
      </c>
      <c r="P94">
        <v>4811</v>
      </c>
      <c r="Q94" t="s">
        <v>161</v>
      </c>
      <c r="R94" t="s">
        <v>65</v>
      </c>
      <c r="S94">
        <v>1071.6880000000001</v>
      </c>
      <c r="T94">
        <v>24.47</v>
      </c>
    </row>
    <row r="95" spans="1:20" x14ac:dyDescent="0.2">
      <c r="A95" t="s">
        <v>155</v>
      </c>
      <c r="B95">
        <v>4744</v>
      </c>
      <c r="C95" t="s">
        <v>61</v>
      </c>
      <c r="D95" t="s">
        <v>65</v>
      </c>
      <c r="E95">
        <v>302.70299999999997</v>
      </c>
      <c r="F95">
        <v>12.64</v>
      </c>
      <c r="H95" t="s">
        <v>155</v>
      </c>
      <c r="I95">
        <v>4744</v>
      </c>
      <c r="J95" t="s">
        <v>159</v>
      </c>
      <c r="K95" t="s">
        <v>65</v>
      </c>
      <c r="L95">
        <v>2119.248</v>
      </c>
      <c r="M95">
        <v>13.44</v>
      </c>
      <c r="O95" t="s">
        <v>155</v>
      </c>
      <c r="P95">
        <v>4744</v>
      </c>
      <c r="Q95" t="s">
        <v>161</v>
      </c>
      <c r="R95" t="s">
        <v>65</v>
      </c>
      <c r="S95">
        <v>1071.6880000000001</v>
      </c>
      <c r="T95">
        <v>18.579999999999998</v>
      </c>
    </row>
    <row r="96" spans="1:20" x14ac:dyDescent="0.2">
      <c r="A96" t="s">
        <v>156</v>
      </c>
      <c r="B96">
        <v>4515</v>
      </c>
      <c r="C96" t="s">
        <v>61</v>
      </c>
      <c r="D96" t="s">
        <v>65</v>
      </c>
      <c r="E96">
        <v>302.70299999999997</v>
      </c>
      <c r="F96">
        <v>13.59</v>
      </c>
      <c r="H96" t="s">
        <v>156</v>
      </c>
      <c r="I96">
        <v>4515</v>
      </c>
      <c r="J96" t="s">
        <v>159</v>
      </c>
      <c r="K96" t="s">
        <v>65</v>
      </c>
      <c r="L96">
        <v>2119.248</v>
      </c>
      <c r="M96">
        <v>15.21</v>
      </c>
      <c r="O96" t="s">
        <v>156</v>
      </c>
      <c r="P96">
        <v>4515</v>
      </c>
      <c r="Q96" t="s">
        <v>161</v>
      </c>
      <c r="R96" t="s">
        <v>65</v>
      </c>
      <c r="S96">
        <v>1071.6880000000001</v>
      </c>
      <c r="T96">
        <v>21.76</v>
      </c>
    </row>
    <row r="97" spans="1:20" x14ac:dyDescent="0.2">
      <c r="A97" t="s">
        <v>157</v>
      </c>
      <c r="B97" t="s">
        <v>60</v>
      </c>
      <c r="C97" t="s">
        <v>61</v>
      </c>
      <c r="D97" t="s">
        <v>60</v>
      </c>
      <c r="E97">
        <v>302.70299999999997</v>
      </c>
      <c r="F97" t="s">
        <v>5</v>
      </c>
      <c r="H97" t="s">
        <v>157</v>
      </c>
      <c r="I97" t="s">
        <v>60</v>
      </c>
      <c r="J97" t="s">
        <v>159</v>
      </c>
      <c r="K97" t="s">
        <v>60</v>
      </c>
      <c r="L97">
        <v>2119.248</v>
      </c>
      <c r="M97">
        <v>35.83</v>
      </c>
      <c r="O97" t="s">
        <v>157</v>
      </c>
      <c r="P97" t="s">
        <v>60</v>
      </c>
      <c r="Q97" t="s">
        <v>161</v>
      </c>
      <c r="R97" t="s">
        <v>60</v>
      </c>
      <c r="S97">
        <v>1071.6880000000001</v>
      </c>
      <c r="T97" t="s">
        <v>5</v>
      </c>
    </row>
    <row r="98" spans="1:20" x14ac:dyDescent="0.2">
      <c r="A98" t="s">
        <v>158</v>
      </c>
      <c r="B98" t="s">
        <v>63</v>
      </c>
      <c r="C98" t="s">
        <v>61</v>
      </c>
      <c r="D98" t="s">
        <v>63</v>
      </c>
      <c r="E98">
        <v>302.70299999999997</v>
      </c>
      <c r="F98" t="s">
        <v>5</v>
      </c>
      <c r="H98" t="s">
        <v>158</v>
      </c>
      <c r="I98" t="s">
        <v>63</v>
      </c>
      <c r="J98" t="s">
        <v>159</v>
      </c>
      <c r="K98" t="s">
        <v>63</v>
      </c>
      <c r="L98">
        <v>2119.248</v>
      </c>
      <c r="M98">
        <v>34.89</v>
      </c>
      <c r="O98" t="s">
        <v>158</v>
      </c>
      <c r="P98" t="s">
        <v>63</v>
      </c>
      <c r="Q98" t="s">
        <v>161</v>
      </c>
      <c r="R98" t="s">
        <v>63</v>
      </c>
      <c r="S98">
        <v>1071.6880000000001</v>
      </c>
      <c r="T98" t="s">
        <v>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97"/>
  <sheetViews>
    <sheetView workbookViewId="0">
      <selection activeCell="J136" sqref="J136"/>
    </sheetView>
  </sheetViews>
  <sheetFormatPr baseColWidth="10" defaultColWidth="8.83203125" defaultRowHeight="15" x14ac:dyDescent="0.2"/>
  <sheetData>
    <row r="1" spans="1:31" x14ac:dyDescent="0.2">
      <c r="A1" t="s">
        <v>53</v>
      </c>
      <c r="B1" t="s">
        <v>54</v>
      </c>
      <c r="C1" t="s">
        <v>55</v>
      </c>
      <c r="D1" t="s">
        <v>175</v>
      </c>
      <c r="E1" t="s">
        <v>56</v>
      </c>
      <c r="F1" t="s">
        <v>57</v>
      </c>
      <c r="G1" t="s">
        <v>58</v>
      </c>
      <c r="I1" t="s">
        <v>53</v>
      </c>
      <c r="J1" t="s">
        <v>54</v>
      </c>
      <c r="K1" t="s">
        <v>55</v>
      </c>
      <c r="L1" t="s">
        <v>175</v>
      </c>
      <c r="M1" t="s">
        <v>56</v>
      </c>
      <c r="N1" t="s">
        <v>57</v>
      </c>
      <c r="O1" t="s">
        <v>58</v>
      </c>
      <c r="Y1" t="s">
        <v>53</v>
      </c>
      <c r="Z1" t="s">
        <v>54</v>
      </c>
      <c r="AA1" t="s">
        <v>55</v>
      </c>
      <c r="AB1" t="s">
        <v>175</v>
      </c>
      <c r="AC1" t="s">
        <v>56</v>
      </c>
      <c r="AD1" t="s">
        <v>57</v>
      </c>
      <c r="AE1" t="s">
        <v>58</v>
      </c>
    </row>
    <row r="2" spans="1:31" x14ac:dyDescent="0.2">
      <c r="A2" t="s">
        <v>59</v>
      </c>
      <c r="B2" t="s">
        <v>60</v>
      </c>
      <c r="C2" t="s">
        <v>61</v>
      </c>
      <c r="D2" t="s">
        <v>176</v>
      </c>
      <c r="E2" t="s">
        <v>60</v>
      </c>
      <c r="F2">
        <v>367.065</v>
      </c>
      <c r="G2" t="s">
        <v>5</v>
      </c>
      <c r="I2" t="s">
        <v>59</v>
      </c>
      <c r="J2" t="s">
        <v>60</v>
      </c>
      <c r="K2" t="s">
        <v>159</v>
      </c>
      <c r="L2" t="s">
        <v>177</v>
      </c>
      <c r="M2" t="s">
        <v>60</v>
      </c>
      <c r="N2">
        <v>1915.432</v>
      </c>
      <c r="O2" t="s">
        <v>5</v>
      </c>
      <c r="Y2" t="s">
        <v>59</v>
      </c>
      <c r="Z2" t="s">
        <v>60</v>
      </c>
      <c r="AA2" t="s">
        <v>161</v>
      </c>
      <c r="AB2" t="s">
        <v>178</v>
      </c>
      <c r="AC2" t="s">
        <v>60</v>
      </c>
      <c r="AD2">
        <v>2099.4029999999998</v>
      </c>
      <c r="AE2" t="s">
        <v>5</v>
      </c>
    </row>
    <row r="3" spans="1:31" x14ac:dyDescent="0.2">
      <c r="A3" t="s">
        <v>62</v>
      </c>
      <c r="B3" t="s">
        <v>63</v>
      </c>
      <c r="C3" t="s">
        <v>61</v>
      </c>
      <c r="D3" t="s">
        <v>176</v>
      </c>
      <c r="E3" t="s">
        <v>63</v>
      </c>
      <c r="F3">
        <v>367.065</v>
      </c>
      <c r="G3" t="s">
        <v>5</v>
      </c>
      <c r="I3" t="s">
        <v>62</v>
      </c>
      <c r="J3" t="s">
        <v>63</v>
      </c>
      <c r="K3" t="s">
        <v>159</v>
      </c>
      <c r="L3" t="s">
        <v>177</v>
      </c>
      <c r="M3" t="s">
        <v>63</v>
      </c>
      <c r="N3">
        <v>1915.432</v>
      </c>
      <c r="O3" t="s">
        <v>5</v>
      </c>
      <c r="Y3" t="s">
        <v>62</v>
      </c>
      <c r="Z3" t="s">
        <v>63</v>
      </c>
      <c r="AA3" t="s">
        <v>161</v>
      </c>
      <c r="AB3" t="s">
        <v>178</v>
      </c>
      <c r="AC3" t="s">
        <v>63</v>
      </c>
      <c r="AD3">
        <v>2099.4029999999998</v>
      </c>
      <c r="AE3" t="s">
        <v>5</v>
      </c>
    </row>
    <row r="4" spans="1:31" x14ac:dyDescent="0.2">
      <c r="A4" t="s">
        <v>64</v>
      </c>
      <c r="B4">
        <v>2094</v>
      </c>
      <c r="C4" t="s">
        <v>61</v>
      </c>
      <c r="D4" t="s">
        <v>176</v>
      </c>
      <c r="E4" t="s">
        <v>65</v>
      </c>
      <c r="F4">
        <v>367.065</v>
      </c>
      <c r="G4">
        <v>15.98</v>
      </c>
      <c r="I4" t="s">
        <v>64</v>
      </c>
      <c r="J4">
        <v>2094</v>
      </c>
      <c r="K4" t="s">
        <v>159</v>
      </c>
      <c r="L4" t="s">
        <v>177</v>
      </c>
      <c r="M4" t="s">
        <v>65</v>
      </c>
      <c r="N4">
        <v>1915.432</v>
      </c>
      <c r="O4">
        <v>16.79</v>
      </c>
      <c r="Y4" t="s">
        <v>64</v>
      </c>
      <c r="Z4">
        <v>2094</v>
      </c>
      <c r="AA4" t="s">
        <v>161</v>
      </c>
      <c r="AB4" t="s">
        <v>178</v>
      </c>
      <c r="AC4" t="s">
        <v>65</v>
      </c>
      <c r="AD4">
        <v>2099.4029999999998</v>
      </c>
      <c r="AE4">
        <v>26.17</v>
      </c>
    </row>
    <row r="5" spans="1:31" x14ac:dyDescent="0.2">
      <c r="A5" t="s">
        <v>66</v>
      </c>
      <c r="B5">
        <v>2903</v>
      </c>
      <c r="C5" t="s">
        <v>61</v>
      </c>
      <c r="D5" t="s">
        <v>176</v>
      </c>
      <c r="E5" t="s">
        <v>65</v>
      </c>
      <c r="F5">
        <v>367.065</v>
      </c>
      <c r="G5">
        <v>18.72</v>
      </c>
      <c r="I5" t="s">
        <v>66</v>
      </c>
      <c r="J5">
        <v>2903</v>
      </c>
      <c r="K5" t="s">
        <v>159</v>
      </c>
      <c r="L5" t="s">
        <v>177</v>
      </c>
      <c r="M5" t="s">
        <v>65</v>
      </c>
      <c r="N5">
        <v>1915.432</v>
      </c>
      <c r="O5">
        <v>17.649999999999999</v>
      </c>
      <c r="Y5" t="s">
        <v>66</v>
      </c>
      <c r="Z5">
        <v>2903</v>
      </c>
      <c r="AA5" t="s">
        <v>161</v>
      </c>
      <c r="AB5" t="s">
        <v>178</v>
      </c>
      <c r="AC5" t="s">
        <v>65</v>
      </c>
      <c r="AD5">
        <v>2099.4029999999998</v>
      </c>
      <c r="AE5">
        <v>23.57</v>
      </c>
    </row>
    <row r="6" spans="1:31" x14ac:dyDescent="0.2">
      <c r="A6" t="s">
        <v>67</v>
      </c>
      <c r="B6">
        <v>2838</v>
      </c>
      <c r="C6" t="s">
        <v>61</v>
      </c>
      <c r="D6" t="s">
        <v>176</v>
      </c>
      <c r="E6" t="s">
        <v>65</v>
      </c>
      <c r="F6">
        <v>367.065</v>
      </c>
      <c r="G6">
        <v>15.2</v>
      </c>
      <c r="I6" t="s">
        <v>67</v>
      </c>
      <c r="J6">
        <v>2838</v>
      </c>
      <c r="K6" t="s">
        <v>159</v>
      </c>
      <c r="L6" t="s">
        <v>177</v>
      </c>
      <c r="M6" t="s">
        <v>65</v>
      </c>
      <c r="N6">
        <v>1915.432</v>
      </c>
      <c r="O6">
        <v>15.24</v>
      </c>
      <c r="Y6" t="s">
        <v>67</v>
      </c>
      <c r="Z6">
        <v>2838</v>
      </c>
      <c r="AA6" t="s">
        <v>161</v>
      </c>
      <c r="AB6" t="s">
        <v>178</v>
      </c>
      <c r="AC6" t="s">
        <v>65</v>
      </c>
      <c r="AD6">
        <v>2099.4029999999998</v>
      </c>
      <c r="AE6">
        <v>21.84</v>
      </c>
    </row>
    <row r="7" spans="1:31" x14ac:dyDescent="0.2">
      <c r="A7" t="s">
        <v>68</v>
      </c>
      <c r="B7">
        <v>4115</v>
      </c>
      <c r="C7" t="s">
        <v>61</v>
      </c>
      <c r="D7" t="s">
        <v>176</v>
      </c>
      <c r="E7" t="s">
        <v>65</v>
      </c>
      <c r="F7">
        <v>367.065</v>
      </c>
      <c r="G7">
        <v>11.48</v>
      </c>
      <c r="I7" t="s">
        <v>68</v>
      </c>
      <c r="J7">
        <v>4115</v>
      </c>
      <c r="K7" t="s">
        <v>159</v>
      </c>
      <c r="L7" t="s">
        <v>177</v>
      </c>
      <c r="M7" t="s">
        <v>65</v>
      </c>
      <c r="N7">
        <v>1915.432</v>
      </c>
      <c r="O7">
        <v>13.39</v>
      </c>
      <c r="Y7" t="s">
        <v>68</v>
      </c>
      <c r="Z7">
        <v>4115</v>
      </c>
      <c r="AA7" t="s">
        <v>161</v>
      </c>
      <c r="AB7" t="s">
        <v>178</v>
      </c>
      <c r="AC7" t="s">
        <v>65</v>
      </c>
      <c r="AD7">
        <v>2099.4029999999998</v>
      </c>
      <c r="AE7">
        <v>21.91</v>
      </c>
    </row>
    <row r="8" spans="1:31" x14ac:dyDescent="0.2">
      <c r="A8" t="s">
        <v>69</v>
      </c>
      <c r="B8">
        <v>4195</v>
      </c>
      <c r="C8" t="s">
        <v>61</v>
      </c>
      <c r="D8" t="s">
        <v>176</v>
      </c>
      <c r="E8" t="s">
        <v>65</v>
      </c>
      <c r="F8">
        <v>367.065</v>
      </c>
      <c r="G8">
        <v>18.03</v>
      </c>
      <c r="I8" t="s">
        <v>69</v>
      </c>
      <c r="J8">
        <v>4195</v>
      </c>
      <c r="K8" t="s">
        <v>159</v>
      </c>
      <c r="L8" t="s">
        <v>177</v>
      </c>
      <c r="M8" t="s">
        <v>65</v>
      </c>
      <c r="N8">
        <v>1915.432</v>
      </c>
      <c r="O8">
        <v>17.010000000000002</v>
      </c>
      <c r="Y8" t="s">
        <v>69</v>
      </c>
      <c r="Z8">
        <v>4195</v>
      </c>
      <c r="AA8" t="s">
        <v>161</v>
      </c>
      <c r="AB8" t="s">
        <v>178</v>
      </c>
      <c r="AC8" t="s">
        <v>65</v>
      </c>
      <c r="AD8">
        <v>2099.4029999999998</v>
      </c>
      <c r="AE8">
        <v>28.93</v>
      </c>
    </row>
    <row r="9" spans="1:31" x14ac:dyDescent="0.2">
      <c r="A9" t="s">
        <v>70</v>
      </c>
      <c r="B9">
        <v>4221</v>
      </c>
      <c r="C9" t="s">
        <v>61</v>
      </c>
      <c r="D9" t="s">
        <v>176</v>
      </c>
      <c r="E9" t="s">
        <v>65</v>
      </c>
      <c r="F9">
        <v>367.065</v>
      </c>
      <c r="G9">
        <v>18</v>
      </c>
      <c r="I9" t="s">
        <v>70</v>
      </c>
      <c r="J9">
        <v>4221</v>
      </c>
      <c r="K9" t="s">
        <v>159</v>
      </c>
      <c r="L9" t="s">
        <v>177</v>
      </c>
      <c r="M9" t="s">
        <v>65</v>
      </c>
      <c r="N9">
        <v>1915.432</v>
      </c>
      <c r="O9">
        <v>18.2</v>
      </c>
      <c r="Y9" t="s">
        <v>70</v>
      </c>
      <c r="Z9">
        <v>4221</v>
      </c>
      <c r="AA9" t="s">
        <v>161</v>
      </c>
      <c r="AB9" t="s">
        <v>178</v>
      </c>
      <c r="AC9" t="s">
        <v>65</v>
      </c>
      <c r="AD9">
        <v>2099.4029999999998</v>
      </c>
      <c r="AE9">
        <v>22.63</v>
      </c>
    </row>
    <row r="10" spans="1:31" x14ac:dyDescent="0.2">
      <c r="A10" t="s">
        <v>71</v>
      </c>
      <c r="B10">
        <v>4223</v>
      </c>
      <c r="C10" t="s">
        <v>61</v>
      </c>
      <c r="D10" t="s">
        <v>176</v>
      </c>
      <c r="E10" t="s">
        <v>65</v>
      </c>
      <c r="F10">
        <v>367.065</v>
      </c>
      <c r="G10">
        <v>18.649999999999999</v>
      </c>
      <c r="I10" t="s">
        <v>71</v>
      </c>
      <c r="J10">
        <v>4223</v>
      </c>
      <c r="K10" t="s">
        <v>159</v>
      </c>
      <c r="L10" t="s">
        <v>177</v>
      </c>
      <c r="M10" t="s">
        <v>65</v>
      </c>
      <c r="N10">
        <v>1915.432</v>
      </c>
      <c r="O10">
        <v>16.22</v>
      </c>
      <c r="Y10" t="s">
        <v>71</v>
      </c>
      <c r="Z10">
        <v>4223</v>
      </c>
      <c r="AA10" t="s">
        <v>161</v>
      </c>
      <c r="AB10" t="s">
        <v>178</v>
      </c>
      <c r="AC10" t="s">
        <v>65</v>
      </c>
      <c r="AD10">
        <v>2099.4029999999998</v>
      </c>
      <c r="AE10">
        <v>33.56</v>
      </c>
    </row>
    <row r="11" spans="1:31" x14ac:dyDescent="0.2">
      <c r="A11" t="s">
        <v>72</v>
      </c>
      <c r="B11">
        <v>4225</v>
      </c>
      <c r="C11" t="s">
        <v>61</v>
      </c>
      <c r="D11" t="s">
        <v>176</v>
      </c>
      <c r="E11" t="s">
        <v>65</v>
      </c>
      <c r="F11">
        <v>367.065</v>
      </c>
      <c r="G11">
        <v>14.44</v>
      </c>
      <c r="I11" t="s">
        <v>72</v>
      </c>
      <c r="J11">
        <v>4225</v>
      </c>
      <c r="K11" t="s">
        <v>159</v>
      </c>
      <c r="L11" t="s">
        <v>177</v>
      </c>
      <c r="M11" t="s">
        <v>65</v>
      </c>
      <c r="N11">
        <v>1915.432</v>
      </c>
      <c r="O11">
        <v>14.51</v>
      </c>
      <c r="Y11" t="s">
        <v>72</v>
      </c>
      <c r="Z11">
        <v>4225</v>
      </c>
      <c r="AA11" t="s">
        <v>161</v>
      </c>
      <c r="AB11" t="s">
        <v>178</v>
      </c>
      <c r="AC11" t="s">
        <v>65</v>
      </c>
      <c r="AD11">
        <v>2099.4029999999998</v>
      </c>
      <c r="AE11">
        <v>28.32</v>
      </c>
    </row>
    <row r="12" spans="1:31" x14ac:dyDescent="0.2">
      <c r="A12" t="s">
        <v>73</v>
      </c>
      <c r="B12">
        <v>4290</v>
      </c>
      <c r="C12" t="s">
        <v>61</v>
      </c>
      <c r="D12" t="s">
        <v>176</v>
      </c>
      <c r="E12" t="s">
        <v>65</v>
      </c>
      <c r="F12">
        <v>367.065</v>
      </c>
      <c r="G12">
        <v>16.66</v>
      </c>
      <c r="I12" t="s">
        <v>73</v>
      </c>
      <c r="J12">
        <v>4290</v>
      </c>
      <c r="K12" t="s">
        <v>159</v>
      </c>
      <c r="L12" t="s">
        <v>177</v>
      </c>
      <c r="M12" t="s">
        <v>65</v>
      </c>
      <c r="N12">
        <v>1915.432</v>
      </c>
      <c r="O12">
        <v>14.33</v>
      </c>
      <c r="Y12" t="s">
        <v>73</v>
      </c>
      <c r="Z12">
        <v>4290</v>
      </c>
      <c r="AA12" t="s">
        <v>161</v>
      </c>
      <c r="AB12" t="s">
        <v>178</v>
      </c>
      <c r="AC12" t="s">
        <v>65</v>
      </c>
      <c r="AD12">
        <v>2099.4029999999998</v>
      </c>
      <c r="AE12">
        <v>23.65</v>
      </c>
    </row>
    <row r="13" spans="1:31" x14ac:dyDescent="0.2">
      <c r="A13" t="s">
        <v>74</v>
      </c>
      <c r="B13">
        <v>4382</v>
      </c>
      <c r="C13" t="s">
        <v>61</v>
      </c>
      <c r="D13" t="s">
        <v>176</v>
      </c>
      <c r="E13" t="s">
        <v>65</v>
      </c>
      <c r="F13">
        <v>367.065</v>
      </c>
      <c r="G13" t="s">
        <v>5</v>
      </c>
      <c r="I13" t="s">
        <v>74</v>
      </c>
      <c r="J13">
        <v>4382</v>
      </c>
      <c r="K13" t="s">
        <v>159</v>
      </c>
      <c r="L13" t="s">
        <v>177</v>
      </c>
      <c r="M13" t="s">
        <v>65</v>
      </c>
      <c r="N13">
        <v>1915.432</v>
      </c>
      <c r="O13" t="s">
        <v>5</v>
      </c>
      <c r="Y13" t="s">
        <v>74</v>
      </c>
      <c r="Z13">
        <v>4382</v>
      </c>
      <c r="AA13" t="s">
        <v>161</v>
      </c>
      <c r="AB13" t="s">
        <v>178</v>
      </c>
      <c r="AC13" t="s">
        <v>65</v>
      </c>
      <c r="AD13">
        <v>2099.4029999999998</v>
      </c>
      <c r="AE13" t="s">
        <v>5</v>
      </c>
    </row>
    <row r="14" spans="1:31" x14ac:dyDescent="0.2">
      <c r="A14" t="s">
        <v>75</v>
      </c>
      <c r="B14">
        <v>4485</v>
      </c>
      <c r="C14" t="s">
        <v>61</v>
      </c>
      <c r="D14" t="s">
        <v>176</v>
      </c>
      <c r="E14" t="s">
        <v>65</v>
      </c>
      <c r="F14">
        <v>367.065</v>
      </c>
      <c r="G14">
        <v>17.399999999999999</v>
      </c>
      <c r="I14" t="s">
        <v>75</v>
      </c>
      <c r="J14">
        <v>4485</v>
      </c>
      <c r="K14" t="s">
        <v>159</v>
      </c>
      <c r="L14" t="s">
        <v>177</v>
      </c>
      <c r="M14" t="s">
        <v>65</v>
      </c>
      <c r="N14">
        <v>1915.432</v>
      </c>
      <c r="O14">
        <v>18.77</v>
      </c>
      <c r="Y14" t="s">
        <v>75</v>
      </c>
      <c r="Z14">
        <v>4485</v>
      </c>
      <c r="AA14" t="s">
        <v>161</v>
      </c>
      <c r="AB14" t="s">
        <v>178</v>
      </c>
      <c r="AC14" t="s">
        <v>65</v>
      </c>
      <c r="AD14">
        <v>2099.4029999999998</v>
      </c>
      <c r="AE14">
        <v>38.92</v>
      </c>
    </row>
    <row r="15" spans="1:31" x14ac:dyDescent="0.2">
      <c r="A15" t="s">
        <v>76</v>
      </c>
      <c r="B15">
        <v>4554</v>
      </c>
      <c r="C15" t="s">
        <v>61</v>
      </c>
      <c r="D15" t="s">
        <v>176</v>
      </c>
      <c r="E15" t="s">
        <v>65</v>
      </c>
      <c r="F15">
        <v>367.065</v>
      </c>
      <c r="G15">
        <v>22.58</v>
      </c>
      <c r="I15" t="s">
        <v>76</v>
      </c>
      <c r="J15">
        <v>4554</v>
      </c>
      <c r="K15" t="s">
        <v>159</v>
      </c>
      <c r="L15" t="s">
        <v>177</v>
      </c>
      <c r="M15" t="s">
        <v>65</v>
      </c>
      <c r="N15">
        <v>1915.432</v>
      </c>
      <c r="O15" t="s">
        <v>5</v>
      </c>
      <c r="Y15" t="s">
        <v>76</v>
      </c>
      <c r="Z15">
        <v>4554</v>
      </c>
      <c r="AA15" t="s">
        <v>161</v>
      </c>
      <c r="AB15" t="s">
        <v>178</v>
      </c>
      <c r="AC15" t="s">
        <v>65</v>
      </c>
      <c r="AD15">
        <v>2099.4029999999998</v>
      </c>
      <c r="AE15" t="s">
        <v>5</v>
      </c>
    </row>
    <row r="16" spans="1:31" x14ac:dyDescent="0.2">
      <c r="A16" t="s">
        <v>77</v>
      </c>
      <c r="B16">
        <v>4765</v>
      </c>
      <c r="C16" t="s">
        <v>61</v>
      </c>
      <c r="D16" t="s">
        <v>176</v>
      </c>
      <c r="E16" t="s">
        <v>65</v>
      </c>
      <c r="F16">
        <v>367.065</v>
      </c>
      <c r="G16">
        <v>16.32</v>
      </c>
      <c r="I16" t="s">
        <v>77</v>
      </c>
      <c r="J16">
        <v>4765</v>
      </c>
      <c r="K16" t="s">
        <v>159</v>
      </c>
      <c r="L16" t="s">
        <v>177</v>
      </c>
      <c r="M16" t="s">
        <v>65</v>
      </c>
      <c r="N16">
        <v>1915.432</v>
      </c>
      <c r="O16">
        <v>15.94</v>
      </c>
      <c r="Y16" t="s">
        <v>77</v>
      </c>
      <c r="Z16">
        <v>4765</v>
      </c>
      <c r="AA16" t="s">
        <v>161</v>
      </c>
      <c r="AB16" t="s">
        <v>178</v>
      </c>
      <c r="AC16" t="s">
        <v>65</v>
      </c>
      <c r="AD16">
        <v>2099.4029999999998</v>
      </c>
      <c r="AE16">
        <v>25.85</v>
      </c>
    </row>
    <row r="17" spans="1:31" x14ac:dyDescent="0.2">
      <c r="A17" t="s">
        <v>78</v>
      </c>
      <c r="B17">
        <v>4803</v>
      </c>
      <c r="C17" t="s">
        <v>61</v>
      </c>
      <c r="D17" t="s">
        <v>176</v>
      </c>
      <c r="E17" t="s">
        <v>65</v>
      </c>
      <c r="F17">
        <v>367.065</v>
      </c>
      <c r="G17">
        <v>13.09</v>
      </c>
      <c r="I17" t="s">
        <v>78</v>
      </c>
      <c r="J17">
        <v>4803</v>
      </c>
      <c r="K17" t="s">
        <v>159</v>
      </c>
      <c r="L17" t="s">
        <v>177</v>
      </c>
      <c r="M17" t="s">
        <v>65</v>
      </c>
      <c r="N17">
        <v>1915.432</v>
      </c>
      <c r="O17">
        <v>14.24</v>
      </c>
      <c r="Y17" t="s">
        <v>78</v>
      </c>
      <c r="Z17">
        <v>4803</v>
      </c>
      <c r="AA17" t="s">
        <v>161</v>
      </c>
      <c r="AB17" t="s">
        <v>178</v>
      </c>
      <c r="AC17" t="s">
        <v>65</v>
      </c>
      <c r="AD17">
        <v>2099.4029999999998</v>
      </c>
      <c r="AE17">
        <v>23.17</v>
      </c>
    </row>
    <row r="18" spans="1:31" x14ac:dyDescent="0.2">
      <c r="A18" t="s">
        <v>79</v>
      </c>
      <c r="B18">
        <v>4814</v>
      </c>
      <c r="C18" t="s">
        <v>61</v>
      </c>
      <c r="D18" t="s">
        <v>176</v>
      </c>
      <c r="E18" t="s">
        <v>65</v>
      </c>
      <c r="F18">
        <v>367.065</v>
      </c>
      <c r="G18">
        <v>11.8</v>
      </c>
      <c r="I18" t="s">
        <v>79</v>
      </c>
      <c r="J18">
        <v>4814</v>
      </c>
      <c r="K18" t="s">
        <v>159</v>
      </c>
      <c r="L18" t="s">
        <v>177</v>
      </c>
      <c r="M18" t="s">
        <v>65</v>
      </c>
      <c r="N18">
        <v>1915.432</v>
      </c>
      <c r="O18">
        <v>17.2</v>
      </c>
      <c r="Y18" t="s">
        <v>79</v>
      </c>
      <c r="Z18">
        <v>4814</v>
      </c>
      <c r="AA18" t="s">
        <v>161</v>
      </c>
      <c r="AB18" t="s">
        <v>178</v>
      </c>
      <c r="AC18" t="s">
        <v>65</v>
      </c>
      <c r="AD18">
        <v>2099.4029999999998</v>
      </c>
      <c r="AE18">
        <v>21.17</v>
      </c>
    </row>
    <row r="19" spans="1:31" x14ac:dyDescent="0.2">
      <c r="A19" t="s">
        <v>80</v>
      </c>
      <c r="B19" t="s">
        <v>6</v>
      </c>
      <c r="C19" t="s">
        <v>61</v>
      </c>
      <c r="D19" t="s">
        <v>176</v>
      </c>
      <c r="E19" t="s">
        <v>65</v>
      </c>
      <c r="F19">
        <v>367.065</v>
      </c>
      <c r="G19">
        <v>14.74</v>
      </c>
      <c r="I19" t="s">
        <v>80</v>
      </c>
      <c r="J19" t="s">
        <v>6</v>
      </c>
      <c r="K19" t="s">
        <v>159</v>
      </c>
      <c r="L19" t="s">
        <v>177</v>
      </c>
      <c r="M19" t="s">
        <v>65</v>
      </c>
      <c r="N19">
        <v>1915.432</v>
      </c>
      <c r="O19">
        <v>14.95</v>
      </c>
      <c r="Y19" t="s">
        <v>80</v>
      </c>
      <c r="Z19" t="s">
        <v>6</v>
      </c>
      <c r="AA19" t="s">
        <v>161</v>
      </c>
      <c r="AB19" t="s">
        <v>178</v>
      </c>
      <c r="AC19" t="s">
        <v>65</v>
      </c>
      <c r="AD19">
        <v>2099.4029999999998</v>
      </c>
      <c r="AE19">
        <v>27.31</v>
      </c>
    </row>
    <row r="20" spans="1:31" x14ac:dyDescent="0.2">
      <c r="A20" t="s">
        <v>81</v>
      </c>
      <c r="B20" t="s">
        <v>7</v>
      </c>
      <c r="C20" t="s">
        <v>61</v>
      </c>
      <c r="D20" t="s">
        <v>176</v>
      </c>
      <c r="E20" t="s">
        <v>65</v>
      </c>
      <c r="F20">
        <v>367.065</v>
      </c>
      <c r="G20">
        <v>15.64</v>
      </c>
      <c r="I20" t="s">
        <v>81</v>
      </c>
      <c r="J20" t="s">
        <v>7</v>
      </c>
      <c r="K20" t="s">
        <v>159</v>
      </c>
      <c r="L20" t="s">
        <v>177</v>
      </c>
      <c r="M20" t="s">
        <v>65</v>
      </c>
      <c r="N20">
        <v>1915.432</v>
      </c>
      <c r="O20">
        <v>15.96</v>
      </c>
      <c r="Y20" t="s">
        <v>81</v>
      </c>
      <c r="Z20" t="s">
        <v>7</v>
      </c>
      <c r="AA20" t="s">
        <v>161</v>
      </c>
      <c r="AB20" t="s">
        <v>178</v>
      </c>
      <c r="AC20" t="s">
        <v>65</v>
      </c>
      <c r="AD20">
        <v>2099.4029999999998</v>
      </c>
      <c r="AE20">
        <v>24.18</v>
      </c>
    </row>
    <row r="21" spans="1:31" x14ac:dyDescent="0.2">
      <c r="A21" t="s">
        <v>82</v>
      </c>
      <c r="B21" t="s">
        <v>8</v>
      </c>
      <c r="C21" t="s">
        <v>61</v>
      </c>
      <c r="D21" t="s">
        <v>176</v>
      </c>
      <c r="E21" t="s">
        <v>65</v>
      </c>
      <c r="F21">
        <v>367.065</v>
      </c>
      <c r="G21">
        <v>12.34</v>
      </c>
      <c r="I21" t="s">
        <v>82</v>
      </c>
      <c r="J21" t="s">
        <v>8</v>
      </c>
      <c r="K21" t="s">
        <v>159</v>
      </c>
      <c r="L21" t="s">
        <v>177</v>
      </c>
      <c r="M21" t="s">
        <v>65</v>
      </c>
      <c r="N21">
        <v>1915.432</v>
      </c>
      <c r="O21">
        <v>13.42</v>
      </c>
      <c r="Y21" t="s">
        <v>82</v>
      </c>
      <c r="Z21" t="s">
        <v>8</v>
      </c>
      <c r="AA21" t="s">
        <v>161</v>
      </c>
      <c r="AB21" t="s">
        <v>178</v>
      </c>
      <c r="AC21" t="s">
        <v>65</v>
      </c>
      <c r="AD21">
        <v>2099.4029999999998</v>
      </c>
      <c r="AE21">
        <v>22.65</v>
      </c>
    </row>
    <row r="22" spans="1:31" x14ac:dyDescent="0.2">
      <c r="A22" t="s">
        <v>83</v>
      </c>
      <c r="B22" t="s">
        <v>9</v>
      </c>
      <c r="C22" t="s">
        <v>61</v>
      </c>
      <c r="D22" t="s">
        <v>176</v>
      </c>
      <c r="E22" t="s">
        <v>65</v>
      </c>
      <c r="F22">
        <v>367.065</v>
      </c>
      <c r="G22">
        <v>12.42</v>
      </c>
      <c r="I22" t="s">
        <v>83</v>
      </c>
      <c r="J22" t="s">
        <v>9</v>
      </c>
      <c r="K22" t="s">
        <v>159</v>
      </c>
      <c r="L22" t="s">
        <v>177</v>
      </c>
      <c r="M22" t="s">
        <v>65</v>
      </c>
      <c r="N22">
        <v>1915.432</v>
      </c>
      <c r="O22">
        <v>13.64</v>
      </c>
      <c r="Y22" t="s">
        <v>83</v>
      </c>
      <c r="Z22" t="s">
        <v>9</v>
      </c>
      <c r="AA22" t="s">
        <v>161</v>
      </c>
      <c r="AB22" t="s">
        <v>178</v>
      </c>
      <c r="AC22" t="s">
        <v>65</v>
      </c>
      <c r="AD22">
        <v>2099.4029999999998</v>
      </c>
      <c r="AE22">
        <v>23.63</v>
      </c>
    </row>
    <row r="23" spans="1:31" x14ac:dyDescent="0.2">
      <c r="A23" t="s">
        <v>84</v>
      </c>
      <c r="B23" t="s">
        <v>10</v>
      </c>
      <c r="C23" t="s">
        <v>61</v>
      </c>
      <c r="D23" t="s">
        <v>176</v>
      </c>
      <c r="E23" t="s">
        <v>65</v>
      </c>
      <c r="F23">
        <v>367.065</v>
      </c>
      <c r="G23">
        <v>15.41</v>
      </c>
      <c r="I23" t="s">
        <v>84</v>
      </c>
      <c r="J23" t="s">
        <v>10</v>
      </c>
      <c r="K23" t="s">
        <v>159</v>
      </c>
      <c r="L23" t="s">
        <v>177</v>
      </c>
      <c r="M23" t="s">
        <v>65</v>
      </c>
      <c r="N23">
        <v>1915.432</v>
      </c>
      <c r="O23">
        <v>15.85</v>
      </c>
      <c r="Y23" t="s">
        <v>84</v>
      </c>
      <c r="Z23" t="s">
        <v>10</v>
      </c>
      <c r="AA23" t="s">
        <v>161</v>
      </c>
      <c r="AB23" t="s">
        <v>178</v>
      </c>
      <c r="AC23" t="s">
        <v>65</v>
      </c>
      <c r="AD23">
        <v>2099.4029999999998</v>
      </c>
      <c r="AE23">
        <v>23.19</v>
      </c>
    </row>
    <row r="24" spans="1:31" x14ac:dyDescent="0.2">
      <c r="A24" t="s">
        <v>85</v>
      </c>
      <c r="B24" t="s">
        <v>11</v>
      </c>
      <c r="C24" t="s">
        <v>61</v>
      </c>
      <c r="D24" t="s">
        <v>176</v>
      </c>
      <c r="E24" t="s">
        <v>65</v>
      </c>
      <c r="F24">
        <v>367.065</v>
      </c>
      <c r="G24">
        <v>16.71</v>
      </c>
      <c r="I24" t="s">
        <v>85</v>
      </c>
      <c r="J24" t="s">
        <v>11</v>
      </c>
      <c r="K24" t="s">
        <v>159</v>
      </c>
      <c r="L24" t="s">
        <v>177</v>
      </c>
      <c r="M24" t="s">
        <v>65</v>
      </c>
      <c r="N24">
        <v>1915.432</v>
      </c>
      <c r="O24">
        <v>15.31</v>
      </c>
      <c r="Y24" t="s">
        <v>85</v>
      </c>
      <c r="Z24" t="s">
        <v>11</v>
      </c>
      <c r="AA24" t="s">
        <v>161</v>
      </c>
      <c r="AB24" t="s">
        <v>178</v>
      </c>
      <c r="AC24" t="s">
        <v>65</v>
      </c>
      <c r="AD24">
        <v>2099.4029999999998</v>
      </c>
      <c r="AE24" t="s">
        <v>5</v>
      </c>
    </row>
    <row r="25" spans="1:31" x14ac:dyDescent="0.2">
      <c r="A25" t="s">
        <v>86</v>
      </c>
      <c r="B25" t="s">
        <v>12</v>
      </c>
      <c r="C25" t="s">
        <v>61</v>
      </c>
      <c r="D25" t="s">
        <v>176</v>
      </c>
      <c r="E25" t="s">
        <v>65</v>
      </c>
      <c r="F25">
        <v>367.065</v>
      </c>
      <c r="G25">
        <v>16.53</v>
      </c>
      <c r="I25" t="s">
        <v>86</v>
      </c>
      <c r="J25" t="s">
        <v>12</v>
      </c>
      <c r="K25" t="s">
        <v>159</v>
      </c>
      <c r="L25" t="s">
        <v>177</v>
      </c>
      <c r="M25" t="s">
        <v>65</v>
      </c>
      <c r="N25">
        <v>1915.432</v>
      </c>
      <c r="O25">
        <v>16.86</v>
      </c>
      <c r="Y25" t="s">
        <v>86</v>
      </c>
      <c r="Z25" t="s">
        <v>12</v>
      </c>
      <c r="AA25" t="s">
        <v>161</v>
      </c>
      <c r="AB25" t="s">
        <v>178</v>
      </c>
      <c r="AC25" t="s">
        <v>65</v>
      </c>
      <c r="AD25">
        <v>2099.4029999999998</v>
      </c>
      <c r="AE25">
        <v>25.02</v>
      </c>
    </row>
    <row r="26" spans="1:31" x14ac:dyDescent="0.2">
      <c r="A26" t="s">
        <v>87</v>
      </c>
      <c r="B26" t="s">
        <v>13</v>
      </c>
      <c r="C26" t="s">
        <v>61</v>
      </c>
      <c r="D26" t="s">
        <v>176</v>
      </c>
      <c r="E26" t="s">
        <v>65</v>
      </c>
      <c r="F26">
        <v>367.065</v>
      </c>
      <c r="G26">
        <v>18.63</v>
      </c>
      <c r="I26" t="s">
        <v>87</v>
      </c>
      <c r="J26" t="s">
        <v>13</v>
      </c>
      <c r="K26" t="s">
        <v>159</v>
      </c>
      <c r="L26" t="s">
        <v>177</v>
      </c>
      <c r="M26" t="s">
        <v>65</v>
      </c>
      <c r="N26">
        <v>1915.432</v>
      </c>
      <c r="O26">
        <v>19.04</v>
      </c>
      <c r="Y26" t="s">
        <v>87</v>
      </c>
      <c r="Z26" t="s">
        <v>13</v>
      </c>
      <c r="AA26" t="s">
        <v>161</v>
      </c>
      <c r="AB26" t="s">
        <v>178</v>
      </c>
      <c r="AC26" t="s">
        <v>65</v>
      </c>
      <c r="AD26">
        <v>2099.4029999999998</v>
      </c>
      <c r="AE26">
        <v>27.38</v>
      </c>
    </row>
    <row r="27" spans="1:31" x14ac:dyDescent="0.2">
      <c r="A27" t="s">
        <v>88</v>
      </c>
      <c r="B27" t="s">
        <v>14</v>
      </c>
      <c r="C27" t="s">
        <v>61</v>
      </c>
      <c r="D27" t="s">
        <v>176</v>
      </c>
      <c r="E27" t="s">
        <v>65</v>
      </c>
      <c r="F27">
        <v>367.065</v>
      </c>
      <c r="G27">
        <v>16.63</v>
      </c>
      <c r="I27" t="s">
        <v>88</v>
      </c>
      <c r="J27" t="s">
        <v>14</v>
      </c>
      <c r="K27" t="s">
        <v>159</v>
      </c>
      <c r="L27" t="s">
        <v>177</v>
      </c>
      <c r="M27" t="s">
        <v>65</v>
      </c>
      <c r="N27">
        <v>1915.432</v>
      </c>
      <c r="O27">
        <v>16.579999999999998</v>
      </c>
      <c r="Y27" t="s">
        <v>88</v>
      </c>
      <c r="Z27" t="s">
        <v>14</v>
      </c>
      <c r="AA27" t="s">
        <v>161</v>
      </c>
      <c r="AB27" t="s">
        <v>178</v>
      </c>
      <c r="AC27" t="s">
        <v>65</v>
      </c>
      <c r="AD27">
        <v>2099.4029999999998</v>
      </c>
      <c r="AE27">
        <v>30.27</v>
      </c>
    </row>
    <row r="28" spans="1:31" x14ac:dyDescent="0.2">
      <c r="A28" t="s">
        <v>89</v>
      </c>
      <c r="B28" t="s">
        <v>15</v>
      </c>
      <c r="C28" t="s">
        <v>61</v>
      </c>
      <c r="D28" t="s">
        <v>176</v>
      </c>
      <c r="E28" t="s">
        <v>65</v>
      </c>
      <c r="F28">
        <v>367.065</v>
      </c>
      <c r="G28">
        <v>15.33</v>
      </c>
      <c r="I28" t="s">
        <v>89</v>
      </c>
      <c r="J28" t="s">
        <v>15</v>
      </c>
      <c r="K28" t="s">
        <v>159</v>
      </c>
      <c r="L28" t="s">
        <v>177</v>
      </c>
      <c r="M28" t="s">
        <v>65</v>
      </c>
      <c r="N28">
        <v>1915.432</v>
      </c>
      <c r="O28">
        <v>15.62</v>
      </c>
      <c r="Y28" t="s">
        <v>89</v>
      </c>
      <c r="Z28" t="s">
        <v>15</v>
      </c>
      <c r="AA28" t="s">
        <v>161</v>
      </c>
      <c r="AB28" t="s">
        <v>178</v>
      </c>
      <c r="AC28" t="s">
        <v>65</v>
      </c>
      <c r="AD28">
        <v>2099.4029999999998</v>
      </c>
      <c r="AE28">
        <v>23.81</v>
      </c>
    </row>
    <row r="29" spans="1:31" x14ac:dyDescent="0.2">
      <c r="A29" t="s">
        <v>90</v>
      </c>
      <c r="B29" t="s">
        <v>16</v>
      </c>
      <c r="C29" t="s">
        <v>61</v>
      </c>
      <c r="D29" t="s">
        <v>176</v>
      </c>
      <c r="E29" t="s">
        <v>65</v>
      </c>
      <c r="F29">
        <v>367.065</v>
      </c>
      <c r="G29">
        <v>17.07</v>
      </c>
      <c r="I29" t="s">
        <v>90</v>
      </c>
      <c r="J29" t="s">
        <v>16</v>
      </c>
      <c r="K29" t="s">
        <v>159</v>
      </c>
      <c r="L29" t="s">
        <v>177</v>
      </c>
      <c r="M29" t="s">
        <v>65</v>
      </c>
      <c r="N29">
        <v>1915.432</v>
      </c>
      <c r="O29">
        <v>17.82</v>
      </c>
      <c r="Y29" t="s">
        <v>90</v>
      </c>
      <c r="Z29" t="s">
        <v>16</v>
      </c>
      <c r="AA29" t="s">
        <v>161</v>
      </c>
      <c r="AB29" t="s">
        <v>178</v>
      </c>
      <c r="AC29" t="s">
        <v>65</v>
      </c>
      <c r="AD29">
        <v>2099.4029999999998</v>
      </c>
      <c r="AE29">
        <v>22.82</v>
      </c>
    </row>
    <row r="30" spans="1:31" x14ac:dyDescent="0.2">
      <c r="A30" t="s">
        <v>91</v>
      </c>
      <c r="B30" t="s">
        <v>17</v>
      </c>
      <c r="C30" t="s">
        <v>61</v>
      </c>
      <c r="D30" t="s">
        <v>176</v>
      </c>
      <c r="E30" t="s">
        <v>65</v>
      </c>
      <c r="F30">
        <v>367.065</v>
      </c>
      <c r="G30">
        <v>13.79</v>
      </c>
      <c r="I30" t="s">
        <v>91</v>
      </c>
      <c r="J30" t="s">
        <v>17</v>
      </c>
      <c r="K30" t="s">
        <v>159</v>
      </c>
      <c r="L30" t="s">
        <v>177</v>
      </c>
      <c r="M30" t="s">
        <v>65</v>
      </c>
      <c r="N30">
        <v>1915.432</v>
      </c>
      <c r="O30">
        <v>13.9</v>
      </c>
      <c r="Y30" t="s">
        <v>91</v>
      </c>
      <c r="Z30" t="s">
        <v>17</v>
      </c>
      <c r="AA30" t="s">
        <v>161</v>
      </c>
      <c r="AB30" t="s">
        <v>178</v>
      </c>
      <c r="AC30" t="s">
        <v>65</v>
      </c>
      <c r="AD30">
        <v>2099.4029999999998</v>
      </c>
      <c r="AE30">
        <v>23.08</v>
      </c>
    </row>
    <row r="31" spans="1:31" x14ac:dyDescent="0.2">
      <c r="A31" t="s">
        <v>92</v>
      </c>
      <c r="B31" t="s">
        <v>18</v>
      </c>
      <c r="C31" t="s">
        <v>61</v>
      </c>
      <c r="D31" t="s">
        <v>176</v>
      </c>
      <c r="E31" t="s">
        <v>65</v>
      </c>
      <c r="F31">
        <v>367.065</v>
      </c>
      <c r="G31">
        <v>14.31</v>
      </c>
      <c r="I31" t="s">
        <v>92</v>
      </c>
      <c r="J31" t="s">
        <v>18</v>
      </c>
      <c r="K31" t="s">
        <v>159</v>
      </c>
      <c r="L31" t="s">
        <v>177</v>
      </c>
      <c r="M31" t="s">
        <v>65</v>
      </c>
      <c r="N31">
        <v>1915.432</v>
      </c>
      <c r="O31">
        <v>14.37</v>
      </c>
      <c r="Y31" t="s">
        <v>92</v>
      </c>
      <c r="Z31" t="s">
        <v>18</v>
      </c>
      <c r="AA31" t="s">
        <v>161</v>
      </c>
      <c r="AB31" t="s">
        <v>178</v>
      </c>
      <c r="AC31" t="s">
        <v>65</v>
      </c>
      <c r="AD31">
        <v>2099.4029999999998</v>
      </c>
      <c r="AE31">
        <v>25.69</v>
      </c>
    </row>
    <row r="32" spans="1:31" x14ac:dyDescent="0.2">
      <c r="A32" t="s">
        <v>93</v>
      </c>
      <c r="B32" t="s">
        <v>19</v>
      </c>
      <c r="C32" t="s">
        <v>61</v>
      </c>
      <c r="D32" t="s">
        <v>176</v>
      </c>
      <c r="E32" t="s">
        <v>65</v>
      </c>
      <c r="F32">
        <v>367.065</v>
      </c>
      <c r="G32">
        <v>13.99</v>
      </c>
      <c r="I32" t="s">
        <v>93</v>
      </c>
      <c r="J32" t="s">
        <v>19</v>
      </c>
      <c r="K32" t="s">
        <v>159</v>
      </c>
      <c r="L32" t="s">
        <v>177</v>
      </c>
      <c r="M32" t="s">
        <v>65</v>
      </c>
      <c r="N32">
        <v>1915.432</v>
      </c>
      <c r="O32">
        <v>13.75</v>
      </c>
      <c r="Y32" t="s">
        <v>93</v>
      </c>
      <c r="Z32" t="s">
        <v>19</v>
      </c>
      <c r="AA32" t="s">
        <v>161</v>
      </c>
      <c r="AB32" t="s">
        <v>178</v>
      </c>
      <c r="AC32" t="s">
        <v>65</v>
      </c>
      <c r="AD32">
        <v>2099.4029999999998</v>
      </c>
      <c r="AE32">
        <v>24.92</v>
      </c>
    </row>
    <row r="33" spans="1:31" x14ac:dyDescent="0.2">
      <c r="A33" t="s">
        <v>94</v>
      </c>
      <c r="B33" t="s">
        <v>20</v>
      </c>
      <c r="C33" t="s">
        <v>61</v>
      </c>
      <c r="D33" t="s">
        <v>176</v>
      </c>
      <c r="E33" t="s">
        <v>65</v>
      </c>
      <c r="F33">
        <v>367.065</v>
      </c>
      <c r="G33">
        <v>18.47</v>
      </c>
      <c r="I33" t="s">
        <v>94</v>
      </c>
      <c r="J33" t="s">
        <v>20</v>
      </c>
      <c r="K33" t="s">
        <v>159</v>
      </c>
      <c r="L33" t="s">
        <v>177</v>
      </c>
      <c r="M33" t="s">
        <v>65</v>
      </c>
      <c r="N33">
        <v>1915.432</v>
      </c>
      <c r="O33">
        <v>16.96</v>
      </c>
      <c r="Y33" t="s">
        <v>94</v>
      </c>
      <c r="Z33" t="s">
        <v>20</v>
      </c>
      <c r="AA33" t="s">
        <v>161</v>
      </c>
      <c r="AB33" t="s">
        <v>178</v>
      </c>
      <c r="AC33" t="s">
        <v>65</v>
      </c>
      <c r="AD33">
        <v>2099.4029999999998</v>
      </c>
      <c r="AE33" t="s">
        <v>5</v>
      </c>
    </row>
    <row r="34" spans="1:31" x14ac:dyDescent="0.2">
      <c r="A34" t="s">
        <v>95</v>
      </c>
      <c r="B34" t="s">
        <v>21</v>
      </c>
      <c r="C34" t="s">
        <v>61</v>
      </c>
      <c r="D34" t="s">
        <v>176</v>
      </c>
      <c r="E34" t="s">
        <v>65</v>
      </c>
      <c r="F34">
        <v>367.065</v>
      </c>
      <c r="G34">
        <v>15.74</v>
      </c>
      <c r="I34" t="s">
        <v>95</v>
      </c>
      <c r="J34" t="s">
        <v>21</v>
      </c>
      <c r="K34" t="s">
        <v>159</v>
      </c>
      <c r="L34" t="s">
        <v>177</v>
      </c>
      <c r="M34" t="s">
        <v>65</v>
      </c>
      <c r="N34">
        <v>1915.432</v>
      </c>
      <c r="O34">
        <v>15.33</v>
      </c>
      <c r="Y34" t="s">
        <v>95</v>
      </c>
      <c r="Z34" t="s">
        <v>21</v>
      </c>
      <c r="AA34" t="s">
        <v>161</v>
      </c>
      <c r="AB34" t="s">
        <v>178</v>
      </c>
      <c r="AC34" t="s">
        <v>65</v>
      </c>
      <c r="AD34">
        <v>2099.4029999999998</v>
      </c>
      <c r="AE34">
        <v>24.58</v>
      </c>
    </row>
    <row r="35" spans="1:31" x14ac:dyDescent="0.2">
      <c r="A35" t="s">
        <v>96</v>
      </c>
      <c r="B35" t="s">
        <v>22</v>
      </c>
      <c r="C35" t="s">
        <v>61</v>
      </c>
      <c r="D35" t="s">
        <v>176</v>
      </c>
      <c r="E35" t="s">
        <v>65</v>
      </c>
      <c r="F35">
        <v>367.065</v>
      </c>
      <c r="G35">
        <v>15.98</v>
      </c>
      <c r="I35" t="s">
        <v>96</v>
      </c>
      <c r="J35" t="s">
        <v>22</v>
      </c>
      <c r="K35" t="s">
        <v>159</v>
      </c>
      <c r="L35" t="s">
        <v>177</v>
      </c>
      <c r="M35" t="s">
        <v>65</v>
      </c>
      <c r="N35">
        <v>1915.432</v>
      </c>
      <c r="O35">
        <v>15.43</v>
      </c>
      <c r="Y35" t="s">
        <v>96</v>
      </c>
      <c r="Z35" t="s">
        <v>22</v>
      </c>
      <c r="AA35" t="s">
        <v>161</v>
      </c>
      <c r="AB35" t="s">
        <v>178</v>
      </c>
      <c r="AC35" t="s">
        <v>65</v>
      </c>
      <c r="AD35">
        <v>2099.4029999999998</v>
      </c>
      <c r="AE35">
        <v>27.18</v>
      </c>
    </row>
    <row r="36" spans="1:31" x14ac:dyDescent="0.2">
      <c r="A36" t="s">
        <v>97</v>
      </c>
      <c r="B36" t="s">
        <v>23</v>
      </c>
      <c r="C36" t="s">
        <v>61</v>
      </c>
      <c r="D36" t="s">
        <v>176</v>
      </c>
      <c r="E36" t="s">
        <v>65</v>
      </c>
      <c r="F36">
        <v>367.065</v>
      </c>
      <c r="G36">
        <v>14.36</v>
      </c>
      <c r="I36" t="s">
        <v>97</v>
      </c>
      <c r="J36" t="s">
        <v>23</v>
      </c>
      <c r="K36" t="s">
        <v>159</v>
      </c>
      <c r="L36" t="s">
        <v>177</v>
      </c>
      <c r="M36" t="s">
        <v>65</v>
      </c>
      <c r="N36">
        <v>1915.432</v>
      </c>
      <c r="O36">
        <v>14.92</v>
      </c>
      <c r="Y36" t="s">
        <v>97</v>
      </c>
      <c r="Z36" t="s">
        <v>23</v>
      </c>
      <c r="AA36" t="s">
        <v>161</v>
      </c>
      <c r="AB36" t="s">
        <v>178</v>
      </c>
      <c r="AC36" t="s">
        <v>65</v>
      </c>
      <c r="AD36">
        <v>2099.4029999999998</v>
      </c>
      <c r="AE36">
        <v>23.12</v>
      </c>
    </row>
    <row r="37" spans="1:31" x14ac:dyDescent="0.2">
      <c r="A37" t="s">
        <v>98</v>
      </c>
      <c r="B37" t="s">
        <v>24</v>
      </c>
      <c r="C37" t="s">
        <v>61</v>
      </c>
      <c r="D37" t="s">
        <v>176</v>
      </c>
      <c r="E37" t="s">
        <v>65</v>
      </c>
      <c r="F37">
        <v>367.065</v>
      </c>
      <c r="G37">
        <v>19.09</v>
      </c>
      <c r="I37" t="s">
        <v>98</v>
      </c>
      <c r="J37" t="s">
        <v>24</v>
      </c>
      <c r="K37" t="s">
        <v>159</v>
      </c>
      <c r="L37" t="s">
        <v>177</v>
      </c>
      <c r="M37" t="s">
        <v>65</v>
      </c>
      <c r="N37">
        <v>1915.432</v>
      </c>
      <c r="O37">
        <v>15.77</v>
      </c>
      <c r="Y37" t="s">
        <v>98</v>
      </c>
      <c r="Z37" t="s">
        <v>24</v>
      </c>
      <c r="AA37" t="s">
        <v>161</v>
      </c>
      <c r="AB37" t="s">
        <v>178</v>
      </c>
      <c r="AC37" t="s">
        <v>65</v>
      </c>
      <c r="AD37">
        <v>2099.4029999999998</v>
      </c>
      <c r="AE37">
        <v>32.65</v>
      </c>
    </row>
    <row r="38" spans="1:31" x14ac:dyDescent="0.2">
      <c r="A38" t="s">
        <v>99</v>
      </c>
      <c r="B38" t="s">
        <v>25</v>
      </c>
      <c r="C38" t="s">
        <v>61</v>
      </c>
      <c r="D38" t="s">
        <v>176</v>
      </c>
      <c r="E38" t="s">
        <v>65</v>
      </c>
      <c r="F38">
        <v>367.065</v>
      </c>
      <c r="G38">
        <v>16.84</v>
      </c>
      <c r="I38" t="s">
        <v>99</v>
      </c>
      <c r="J38" t="s">
        <v>25</v>
      </c>
      <c r="K38" t="s">
        <v>159</v>
      </c>
      <c r="L38" t="s">
        <v>177</v>
      </c>
      <c r="M38" t="s">
        <v>65</v>
      </c>
      <c r="N38">
        <v>1915.432</v>
      </c>
      <c r="O38">
        <v>16.57</v>
      </c>
      <c r="Y38" t="s">
        <v>99</v>
      </c>
      <c r="Z38" t="s">
        <v>25</v>
      </c>
      <c r="AA38" t="s">
        <v>161</v>
      </c>
      <c r="AB38" t="s">
        <v>178</v>
      </c>
      <c r="AC38" t="s">
        <v>65</v>
      </c>
      <c r="AD38">
        <v>2099.4029999999998</v>
      </c>
      <c r="AE38">
        <v>26.13</v>
      </c>
    </row>
    <row r="39" spans="1:31" x14ac:dyDescent="0.2">
      <c r="A39" t="s">
        <v>100</v>
      </c>
      <c r="B39" t="s">
        <v>26</v>
      </c>
      <c r="C39" t="s">
        <v>61</v>
      </c>
      <c r="D39" t="s">
        <v>176</v>
      </c>
      <c r="E39" t="s">
        <v>65</v>
      </c>
      <c r="F39">
        <v>367.065</v>
      </c>
      <c r="G39">
        <v>15.89</v>
      </c>
      <c r="I39" t="s">
        <v>100</v>
      </c>
      <c r="J39" t="s">
        <v>26</v>
      </c>
      <c r="K39" t="s">
        <v>159</v>
      </c>
      <c r="L39" t="s">
        <v>177</v>
      </c>
      <c r="M39" t="s">
        <v>65</v>
      </c>
      <c r="N39">
        <v>1915.432</v>
      </c>
      <c r="O39">
        <v>16.14</v>
      </c>
      <c r="Y39" t="s">
        <v>100</v>
      </c>
      <c r="Z39" t="s">
        <v>26</v>
      </c>
      <c r="AA39" t="s">
        <v>161</v>
      </c>
      <c r="AB39" t="s">
        <v>178</v>
      </c>
      <c r="AC39" t="s">
        <v>65</v>
      </c>
      <c r="AD39">
        <v>2099.4029999999998</v>
      </c>
      <c r="AE39">
        <v>23.11</v>
      </c>
    </row>
    <row r="40" spans="1:31" x14ac:dyDescent="0.2">
      <c r="A40" t="s">
        <v>101</v>
      </c>
      <c r="B40" t="s">
        <v>27</v>
      </c>
      <c r="C40" t="s">
        <v>61</v>
      </c>
      <c r="D40" t="s">
        <v>176</v>
      </c>
      <c r="E40" t="s">
        <v>65</v>
      </c>
      <c r="F40">
        <v>367.065</v>
      </c>
      <c r="G40">
        <v>14.29</v>
      </c>
      <c r="I40" t="s">
        <v>101</v>
      </c>
      <c r="J40" t="s">
        <v>27</v>
      </c>
      <c r="K40" t="s">
        <v>159</v>
      </c>
      <c r="L40" t="s">
        <v>177</v>
      </c>
      <c r="M40" t="s">
        <v>65</v>
      </c>
      <c r="N40">
        <v>1915.432</v>
      </c>
      <c r="O40">
        <v>14.92</v>
      </c>
      <c r="Y40" t="s">
        <v>101</v>
      </c>
      <c r="Z40" t="s">
        <v>27</v>
      </c>
      <c r="AA40" t="s">
        <v>161</v>
      </c>
      <c r="AB40" t="s">
        <v>178</v>
      </c>
      <c r="AC40" t="s">
        <v>65</v>
      </c>
      <c r="AD40">
        <v>2099.4029999999998</v>
      </c>
      <c r="AE40">
        <v>21.73</v>
      </c>
    </row>
    <row r="41" spans="1:31" x14ac:dyDescent="0.2">
      <c r="A41" t="s">
        <v>102</v>
      </c>
      <c r="B41" t="s">
        <v>28</v>
      </c>
      <c r="C41" t="s">
        <v>61</v>
      </c>
      <c r="D41" t="s">
        <v>176</v>
      </c>
      <c r="E41" t="s">
        <v>65</v>
      </c>
      <c r="F41">
        <v>367.065</v>
      </c>
      <c r="G41">
        <v>15.3</v>
      </c>
      <c r="I41" t="s">
        <v>102</v>
      </c>
      <c r="J41" t="s">
        <v>28</v>
      </c>
      <c r="K41" t="s">
        <v>159</v>
      </c>
      <c r="L41" t="s">
        <v>177</v>
      </c>
      <c r="M41" t="s">
        <v>65</v>
      </c>
      <c r="N41">
        <v>1915.432</v>
      </c>
      <c r="O41">
        <v>16.02</v>
      </c>
      <c r="Y41" t="s">
        <v>102</v>
      </c>
      <c r="Z41" t="s">
        <v>28</v>
      </c>
      <c r="AA41" t="s">
        <v>161</v>
      </c>
      <c r="AB41" t="s">
        <v>178</v>
      </c>
      <c r="AC41" t="s">
        <v>65</v>
      </c>
      <c r="AD41">
        <v>2099.4029999999998</v>
      </c>
      <c r="AE41">
        <v>25.61</v>
      </c>
    </row>
    <row r="42" spans="1:31" x14ac:dyDescent="0.2">
      <c r="A42" t="s">
        <v>103</v>
      </c>
      <c r="B42" t="s">
        <v>29</v>
      </c>
      <c r="C42" t="s">
        <v>61</v>
      </c>
      <c r="D42" t="s">
        <v>176</v>
      </c>
      <c r="E42" t="s">
        <v>65</v>
      </c>
      <c r="F42">
        <v>367.065</v>
      </c>
      <c r="G42">
        <v>16.48</v>
      </c>
      <c r="I42" t="s">
        <v>103</v>
      </c>
      <c r="J42" t="s">
        <v>29</v>
      </c>
      <c r="K42" t="s">
        <v>159</v>
      </c>
      <c r="L42" t="s">
        <v>177</v>
      </c>
      <c r="M42" t="s">
        <v>65</v>
      </c>
      <c r="N42">
        <v>1915.432</v>
      </c>
      <c r="O42">
        <v>15.57</v>
      </c>
      <c r="Y42" t="s">
        <v>103</v>
      </c>
      <c r="Z42" t="s">
        <v>29</v>
      </c>
      <c r="AA42" t="s">
        <v>161</v>
      </c>
      <c r="AB42" t="s">
        <v>178</v>
      </c>
      <c r="AC42" t="s">
        <v>65</v>
      </c>
      <c r="AD42">
        <v>2099.4029999999998</v>
      </c>
      <c r="AE42">
        <v>30.36</v>
      </c>
    </row>
    <row r="43" spans="1:31" x14ac:dyDescent="0.2">
      <c r="A43" t="s">
        <v>104</v>
      </c>
      <c r="B43" t="s">
        <v>30</v>
      </c>
      <c r="C43" t="s">
        <v>61</v>
      </c>
      <c r="D43" t="s">
        <v>176</v>
      </c>
      <c r="E43" t="s">
        <v>65</v>
      </c>
      <c r="F43">
        <v>367.065</v>
      </c>
      <c r="G43">
        <v>15.73</v>
      </c>
      <c r="I43" t="s">
        <v>104</v>
      </c>
      <c r="J43" t="s">
        <v>30</v>
      </c>
      <c r="K43" t="s">
        <v>159</v>
      </c>
      <c r="L43" t="s">
        <v>177</v>
      </c>
      <c r="M43" t="s">
        <v>65</v>
      </c>
      <c r="N43">
        <v>1915.432</v>
      </c>
      <c r="O43">
        <v>14.99</v>
      </c>
      <c r="Y43" t="s">
        <v>104</v>
      </c>
      <c r="Z43" t="s">
        <v>30</v>
      </c>
      <c r="AA43" t="s">
        <v>161</v>
      </c>
      <c r="AB43" t="s">
        <v>178</v>
      </c>
      <c r="AC43" t="s">
        <v>65</v>
      </c>
      <c r="AD43">
        <v>2099.4029999999998</v>
      </c>
      <c r="AE43">
        <v>26.45</v>
      </c>
    </row>
    <row r="44" spans="1:31" x14ac:dyDescent="0.2">
      <c r="A44" t="s">
        <v>105</v>
      </c>
      <c r="B44" t="s">
        <v>31</v>
      </c>
      <c r="C44" t="s">
        <v>61</v>
      </c>
      <c r="D44" t="s">
        <v>176</v>
      </c>
      <c r="E44" t="s">
        <v>65</v>
      </c>
      <c r="F44">
        <v>367.065</v>
      </c>
      <c r="G44">
        <v>15.19</v>
      </c>
      <c r="I44" t="s">
        <v>105</v>
      </c>
      <c r="J44" t="s">
        <v>31</v>
      </c>
      <c r="K44" t="s">
        <v>159</v>
      </c>
      <c r="L44" t="s">
        <v>177</v>
      </c>
      <c r="M44" t="s">
        <v>65</v>
      </c>
      <c r="N44">
        <v>1915.432</v>
      </c>
      <c r="O44">
        <v>13</v>
      </c>
      <c r="Y44" t="s">
        <v>105</v>
      </c>
      <c r="Z44" t="s">
        <v>31</v>
      </c>
      <c r="AA44" t="s">
        <v>161</v>
      </c>
      <c r="AB44" t="s">
        <v>178</v>
      </c>
      <c r="AC44" t="s">
        <v>65</v>
      </c>
      <c r="AD44">
        <v>2099.4029999999998</v>
      </c>
      <c r="AE44">
        <v>27.2</v>
      </c>
    </row>
    <row r="45" spans="1:31" x14ac:dyDescent="0.2">
      <c r="A45" t="s">
        <v>106</v>
      </c>
      <c r="B45" t="s">
        <v>32</v>
      </c>
      <c r="C45" t="s">
        <v>61</v>
      </c>
      <c r="D45" t="s">
        <v>176</v>
      </c>
      <c r="E45" t="s">
        <v>65</v>
      </c>
      <c r="F45">
        <v>367.065</v>
      </c>
      <c r="G45">
        <v>14.74</v>
      </c>
      <c r="I45" t="s">
        <v>106</v>
      </c>
      <c r="J45" t="s">
        <v>32</v>
      </c>
      <c r="K45" t="s">
        <v>159</v>
      </c>
      <c r="L45" t="s">
        <v>177</v>
      </c>
      <c r="M45" t="s">
        <v>65</v>
      </c>
      <c r="N45">
        <v>1915.432</v>
      </c>
      <c r="O45">
        <v>13.49</v>
      </c>
      <c r="Y45" t="s">
        <v>106</v>
      </c>
      <c r="Z45" t="s">
        <v>32</v>
      </c>
      <c r="AA45" t="s">
        <v>161</v>
      </c>
      <c r="AB45" t="s">
        <v>178</v>
      </c>
      <c r="AC45" t="s">
        <v>65</v>
      </c>
      <c r="AD45">
        <v>2099.4029999999998</v>
      </c>
      <c r="AE45">
        <v>28.86</v>
      </c>
    </row>
    <row r="46" spans="1:31" x14ac:dyDescent="0.2">
      <c r="A46" t="s">
        <v>107</v>
      </c>
      <c r="B46" t="s">
        <v>33</v>
      </c>
      <c r="C46" t="s">
        <v>61</v>
      </c>
      <c r="D46" t="s">
        <v>176</v>
      </c>
      <c r="E46" t="s">
        <v>65</v>
      </c>
      <c r="F46">
        <v>367.065</v>
      </c>
      <c r="G46">
        <v>15.77</v>
      </c>
      <c r="I46" t="s">
        <v>107</v>
      </c>
      <c r="J46" t="s">
        <v>33</v>
      </c>
      <c r="K46" t="s">
        <v>159</v>
      </c>
      <c r="L46" t="s">
        <v>177</v>
      </c>
      <c r="M46" t="s">
        <v>65</v>
      </c>
      <c r="N46">
        <v>1915.432</v>
      </c>
      <c r="O46">
        <v>16.07</v>
      </c>
      <c r="Y46" t="s">
        <v>107</v>
      </c>
      <c r="Z46" t="s">
        <v>33</v>
      </c>
      <c r="AA46" t="s">
        <v>161</v>
      </c>
      <c r="AB46" t="s">
        <v>178</v>
      </c>
      <c r="AC46" t="s">
        <v>65</v>
      </c>
      <c r="AD46">
        <v>2099.4029999999998</v>
      </c>
      <c r="AE46">
        <v>27.75</v>
      </c>
    </row>
    <row r="47" spans="1:31" x14ac:dyDescent="0.2">
      <c r="A47" t="s">
        <v>108</v>
      </c>
      <c r="B47" t="s">
        <v>34</v>
      </c>
      <c r="C47" t="s">
        <v>61</v>
      </c>
      <c r="D47" t="s">
        <v>176</v>
      </c>
      <c r="E47" t="s">
        <v>65</v>
      </c>
      <c r="F47">
        <v>367.065</v>
      </c>
      <c r="G47">
        <v>17.36</v>
      </c>
      <c r="I47" t="s">
        <v>108</v>
      </c>
      <c r="J47" t="s">
        <v>34</v>
      </c>
      <c r="K47" t="s">
        <v>159</v>
      </c>
      <c r="L47" t="s">
        <v>177</v>
      </c>
      <c r="M47" t="s">
        <v>65</v>
      </c>
      <c r="N47">
        <v>1915.432</v>
      </c>
      <c r="O47">
        <v>17.57</v>
      </c>
      <c r="Y47" t="s">
        <v>108</v>
      </c>
      <c r="Z47" t="s">
        <v>34</v>
      </c>
      <c r="AA47" t="s">
        <v>161</v>
      </c>
      <c r="AB47" t="s">
        <v>178</v>
      </c>
      <c r="AC47" t="s">
        <v>65</v>
      </c>
      <c r="AD47">
        <v>2099.4029999999998</v>
      </c>
      <c r="AE47">
        <v>30.18</v>
      </c>
    </row>
    <row r="48" spans="1:31" x14ac:dyDescent="0.2">
      <c r="A48" t="s">
        <v>109</v>
      </c>
      <c r="B48" t="s">
        <v>35</v>
      </c>
      <c r="C48" t="s">
        <v>61</v>
      </c>
      <c r="D48" t="s">
        <v>176</v>
      </c>
      <c r="E48" t="s">
        <v>65</v>
      </c>
      <c r="F48">
        <v>367.065</v>
      </c>
      <c r="G48">
        <v>13.5</v>
      </c>
      <c r="I48" t="s">
        <v>109</v>
      </c>
      <c r="J48" t="s">
        <v>35</v>
      </c>
      <c r="K48" t="s">
        <v>159</v>
      </c>
      <c r="L48" t="s">
        <v>177</v>
      </c>
      <c r="M48" t="s">
        <v>65</v>
      </c>
      <c r="N48">
        <v>1915.432</v>
      </c>
      <c r="O48">
        <v>12.96</v>
      </c>
      <c r="Y48" t="s">
        <v>109</v>
      </c>
      <c r="Z48" t="s">
        <v>35</v>
      </c>
      <c r="AA48" t="s">
        <v>161</v>
      </c>
      <c r="AB48" t="s">
        <v>178</v>
      </c>
      <c r="AC48" t="s">
        <v>65</v>
      </c>
      <c r="AD48">
        <v>2099.4029999999998</v>
      </c>
      <c r="AE48">
        <v>22.6</v>
      </c>
    </row>
    <row r="49" spans="1:31" x14ac:dyDescent="0.2">
      <c r="A49" t="s">
        <v>110</v>
      </c>
      <c r="B49" t="s">
        <v>36</v>
      </c>
      <c r="C49" t="s">
        <v>61</v>
      </c>
      <c r="D49" t="s">
        <v>176</v>
      </c>
      <c r="E49" t="s">
        <v>65</v>
      </c>
      <c r="F49">
        <v>367.065</v>
      </c>
      <c r="G49">
        <v>16.8</v>
      </c>
      <c r="I49" t="s">
        <v>110</v>
      </c>
      <c r="J49" t="s">
        <v>36</v>
      </c>
      <c r="K49" t="s">
        <v>159</v>
      </c>
      <c r="L49" t="s">
        <v>177</v>
      </c>
      <c r="M49" t="s">
        <v>65</v>
      </c>
      <c r="N49">
        <v>1915.432</v>
      </c>
      <c r="O49">
        <v>15.54</v>
      </c>
      <c r="Y49" t="s">
        <v>110</v>
      </c>
      <c r="Z49" t="s">
        <v>36</v>
      </c>
      <c r="AA49" t="s">
        <v>161</v>
      </c>
      <c r="AB49" t="s">
        <v>178</v>
      </c>
      <c r="AC49" t="s">
        <v>65</v>
      </c>
      <c r="AD49">
        <v>2099.4029999999998</v>
      </c>
      <c r="AE49">
        <v>32.22</v>
      </c>
    </row>
    <row r="50" spans="1:31" x14ac:dyDescent="0.2">
      <c r="A50" t="s">
        <v>111</v>
      </c>
      <c r="B50" t="s">
        <v>37</v>
      </c>
      <c r="C50" t="s">
        <v>61</v>
      </c>
      <c r="D50" t="s">
        <v>176</v>
      </c>
      <c r="E50" t="s">
        <v>65</v>
      </c>
      <c r="F50">
        <v>367.065</v>
      </c>
      <c r="G50">
        <v>15.63</v>
      </c>
      <c r="I50" t="s">
        <v>111</v>
      </c>
      <c r="J50" t="s">
        <v>37</v>
      </c>
      <c r="K50" t="s">
        <v>159</v>
      </c>
      <c r="L50" t="s">
        <v>177</v>
      </c>
      <c r="M50" t="s">
        <v>65</v>
      </c>
      <c r="N50">
        <v>1915.432</v>
      </c>
      <c r="O50">
        <v>15.21</v>
      </c>
      <c r="Y50" t="s">
        <v>111</v>
      </c>
      <c r="Z50" t="s">
        <v>37</v>
      </c>
      <c r="AA50" t="s">
        <v>161</v>
      </c>
      <c r="AB50" t="s">
        <v>178</v>
      </c>
      <c r="AC50" t="s">
        <v>65</v>
      </c>
      <c r="AD50">
        <v>2099.4029999999998</v>
      </c>
      <c r="AE50">
        <v>29.35</v>
      </c>
    </row>
    <row r="51" spans="1:31" x14ac:dyDescent="0.2">
      <c r="A51" t="s">
        <v>112</v>
      </c>
      <c r="B51" t="s">
        <v>38</v>
      </c>
      <c r="C51" t="s">
        <v>61</v>
      </c>
      <c r="D51" t="s">
        <v>176</v>
      </c>
      <c r="E51" t="s">
        <v>65</v>
      </c>
      <c r="F51">
        <v>367.065</v>
      </c>
      <c r="G51">
        <v>14.21</v>
      </c>
      <c r="I51" t="s">
        <v>112</v>
      </c>
      <c r="J51" t="s">
        <v>38</v>
      </c>
      <c r="K51" t="s">
        <v>159</v>
      </c>
      <c r="L51" t="s">
        <v>177</v>
      </c>
      <c r="M51" t="s">
        <v>65</v>
      </c>
      <c r="N51">
        <v>1915.432</v>
      </c>
      <c r="O51">
        <v>14.39</v>
      </c>
      <c r="Y51" t="s">
        <v>112</v>
      </c>
      <c r="Z51" t="s">
        <v>38</v>
      </c>
      <c r="AA51" t="s">
        <v>161</v>
      </c>
      <c r="AB51" t="s">
        <v>178</v>
      </c>
      <c r="AC51" t="s">
        <v>65</v>
      </c>
      <c r="AD51">
        <v>2099.4029999999998</v>
      </c>
      <c r="AE51">
        <v>23.55</v>
      </c>
    </row>
    <row r="52" spans="1:31" x14ac:dyDescent="0.2">
      <c r="A52" t="s">
        <v>113</v>
      </c>
      <c r="B52" t="s">
        <v>39</v>
      </c>
      <c r="C52" t="s">
        <v>61</v>
      </c>
      <c r="D52" t="s">
        <v>176</v>
      </c>
      <c r="E52" t="s">
        <v>65</v>
      </c>
      <c r="F52">
        <v>367.065</v>
      </c>
      <c r="G52">
        <v>15.42</v>
      </c>
      <c r="I52" t="s">
        <v>113</v>
      </c>
      <c r="J52" t="s">
        <v>39</v>
      </c>
      <c r="K52" t="s">
        <v>159</v>
      </c>
      <c r="L52" t="s">
        <v>177</v>
      </c>
      <c r="M52" t="s">
        <v>65</v>
      </c>
      <c r="N52">
        <v>1915.432</v>
      </c>
      <c r="O52">
        <v>15.76</v>
      </c>
      <c r="Y52" t="s">
        <v>113</v>
      </c>
      <c r="Z52" t="s">
        <v>39</v>
      </c>
      <c r="AA52" t="s">
        <v>161</v>
      </c>
      <c r="AB52" t="s">
        <v>178</v>
      </c>
      <c r="AC52" t="s">
        <v>65</v>
      </c>
      <c r="AD52">
        <v>2099.4029999999998</v>
      </c>
      <c r="AE52">
        <v>27.35</v>
      </c>
    </row>
    <row r="53" spans="1:31" x14ac:dyDescent="0.2">
      <c r="A53" t="s">
        <v>114</v>
      </c>
      <c r="B53" t="s">
        <v>40</v>
      </c>
      <c r="C53" t="s">
        <v>61</v>
      </c>
      <c r="D53" t="s">
        <v>176</v>
      </c>
      <c r="E53" t="s">
        <v>65</v>
      </c>
      <c r="F53">
        <v>367.065</v>
      </c>
      <c r="G53">
        <v>14.73</v>
      </c>
      <c r="I53" t="s">
        <v>114</v>
      </c>
      <c r="J53" t="s">
        <v>40</v>
      </c>
      <c r="K53" t="s">
        <v>159</v>
      </c>
      <c r="L53" t="s">
        <v>177</v>
      </c>
      <c r="M53" t="s">
        <v>65</v>
      </c>
      <c r="N53">
        <v>1915.432</v>
      </c>
      <c r="O53">
        <v>13.78</v>
      </c>
      <c r="Y53" t="s">
        <v>114</v>
      </c>
      <c r="Z53" t="s">
        <v>40</v>
      </c>
      <c r="AA53" t="s">
        <v>161</v>
      </c>
      <c r="AB53" t="s">
        <v>178</v>
      </c>
      <c r="AC53" t="s">
        <v>65</v>
      </c>
      <c r="AD53">
        <v>2099.4029999999998</v>
      </c>
      <c r="AE53">
        <v>29.1</v>
      </c>
    </row>
    <row r="54" spans="1:31" x14ac:dyDescent="0.2">
      <c r="A54" t="s">
        <v>115</v>
      </c>
      <c r="B54" t="s">
        <v>41</v>
      </c>
      <c r="C54" t="s">
        <v>61</v>
      </c>
      <c r="D54" t="s">
        <v>176</v>
      </c>
      <c r="E54" t="s">
        <v>65</v>
      </c>
      <c r="F54">
        <v>367.065</v>
      </c>
      <c r="G54">
        <v>14.4</v>
      </c>
      <c r="I54" t="s">
        <v>115</v>
      </c>
      <c r="J54" t="s">
        <v>41</v>
      </c>
      <c r="K54" t="s">
        <v>159</v>
      </c>
      <c r="L54" t="s">
        <v>177</v>
      </c>
      <c r="M54" t="s">
        <v>65</v>
      </c>
      <c r="N54">
        <v>1915.432</v>
      </c>
      <c r="O54">
        <v>13.91</v>
      </c>
      <c r="Y54" t="s">
        <v>115</v>
      </c>
      <c r="Z54" t="s">
        <v>41</v>
      </c>
      <c r="AA54" t="s">
        <v>161</v>
      </c>
      <c r="AB54" t="s">
        <v>178</v>
      </c>
      <c r="AC54" t="s">
        <v>65</v>
      </c>
      <c r="AD54">
        <v>2099.4029999999998</v>
      </c>
      <c r="AE54">
        <v>26.48</v>
      </c>
    </row>
    <row r="55" spans="1:31" x14ac:dyDescent="0.2">
      <c r="A55" t="s">
        <v>116</v>
      </c>
      <c r="B55" t="s">
        <v>42</v>
      </c>
      <c r="C55" t="s">
        <v>61</v>
      </c>
      <c r="D55" t="s">
        <v>176</v>
      </c>
      <c r="E55" t="s">
        <v>65</v>
      </c>
      <c r="F55">
        <v>367.065</v>
      </c>
      <c r="G55">
        <v>14.56</v>
      </c>
      <c r="I55" t="s">
        <v>116</v>
      </c>
      <c r="J55" t="s">
        <v>42</v>
      </c>
      <c r="K55" t="s">
        <v>159</v>
      </c>
      <c r="L55" t="s">
        <v>177</v>
      </c>
      <c r="M55" t="s">
        <v>65</v>
      </c>
      <c r="N55">
        <v>1915.432</v>
      </c>
      <c r="O55">
        <v>15.23</v>
      </c>
      <c r="Y55" t="s">
        <v>116</v>
      </c>
      <c r="Z55" t="s">
        <v>42</v>
      </c>
      <c r="AA55" t="s">
        <v>161</v>
      </c>
      <c r="AB55" t="s">
        <v>178</v>
      </c>
      <c r="AC55" t="s">
        <v>65</v>
      </c>
      <c r="AD55">
        <v>2099.4029999999998</v>
      </c>
      <c r="AE55">
        <v>20.94</v>
      </c>
    </row>
    <row r="56" spans="1:31" x14ac:dyDescent="0.2">
      <c r="A56" t="s">
        <v>117</v>
      </c>
      <c r="B56" t="s">
        <v>43</v>
      </c>
      <c r="C56" t="s">
        <v>61</v>
      </c>
      <c r="D56" t="s">
        <v>176</v>
      </c>
      <c r="E56" t="s">
        <v>65</v>
      </c>
      <c r="F56">
        <v>367.065</v>
      </c>
      <c r="G56">
        <v>14</v>
      </c>
      <c r="I56" t="s">
        <v>117</v>
      </c>
      <c r="J56" t="s">
        <v>43</v>
      </c>
      <c r="K56" t="s">
        <v>159</v>
      </c>
      <c r="L56" t="s">
        <v>177</v>
      </c>
      <c r="M56" t="s">
        <v>65</v>
      </c>
      <c r="N56">
        <v>1915.432</v>
      </c>
      <c r="O56">
        <v>13.97</v>
      </c>
      <c r="Y56" t="s">
        <v>117</v>
      </c>
      <c r="Z56" t="s">
        <v>43</v>
      </c>
      <c r="AA56" t="s">
        <v>161</v>
      </c>
      <c r="AB56" t="s">
        <v>178</v>
      </c>
      <c r="AC56" t="s">
        <v>65</v>
      </c>
      <c r="AD56">
        <v>2099.4029999999998</v>
      </c>
      <c r="AE56">
        <v>24.3</v>
      </c>
    </row>
    <row r="57" spans="1:31" x14ac:dyDescent="0.2">
      <c r="A57" t="s">
        <v>118</v>
      </c>
      <c r="B57" t="s">
        <v>44</v>
      </c>
      <c r="C57" t="s">
        <v>61</v>
      </c>
      <c r="D57" t="s">
        <v>176</v>
      </c>
      <c r="E57" t="s">
        <v>65</v>
      </c>
      <c r="F57">
        <v>367.065</v>
      </c>
      <c r="G57">
        <v>15.49</v>
      </c>
      <c r="I57" t="s">
        <v>118</v>
      </c>
      <c r="J57" t="s">
        <v>44</v>
      </c>
      <c r="K57" t="s">
        <v>159</v>
      </c>
      <c r="L57" t="s">
        <v>177</v>
      </c>
      <c r="M57" t="s">
        <v>65</v>
      </c>
      <c r="N57">
        <v>1915.432</v>
      </c>
      <c r="O57">
        <v>15.81</v>
      </c>
      <c r="Y57" t="s">
        <v>118</v>
      </c>
      <c r="Z57" t="s">
        <v>44</v>
      </c>
      <c r="AA57" t="s">
        <v>161</v>
      </c>
      <c r="AB57" t="s">
        <v>178</v>
      </c>
      <c r="AC57" t="s">
        <v>65</v>
      </c>
      <c r="AD57">
        <v>2099.4029999999998</v>
      </c>
      <c r="AE57">
        <v>26.09</v>
      </c>
    </row>
    <row r="58" spans="1:31" x14ac:dyDescent="0.2">
      <c r="A58" t="s">
        <v>119</v>
      </c>
      <c r="B58" t="s">
        <v>45</v>
      </c>
      <c r="C58" t="s">
        <v>61</v>
      </c>
      <c r="D58" t="s">
        <v>176</v>
      </c>
      <c r="E58" t="s">
        <v>65</v>
      </c>
      <c r="F58">
        <v>367.065</v>
      </c>
      <c r="G58">
        <v>15.99</v>
      </c>
      <c r="I58" t="s">
        <v>119</v>
      </c>
      <c r="J58" t="s">
        <v>45</v>
      </c>
      <c r="K58" t="s">
        <v>159</v>
      </c>
      <c r="L58" t="s">
        <v>177</v>
      </c>
      <c r="M58" t="s">
        <v>65</v>
      </c>
      <c r="N58">
        <v>1915.432</v>
      </c>
      <c r="O58">
        <v>13.89</v>
      </c>
      <c r="Y58" t="s">
        <v>119</v>
      </c>
      <c r="Z58" t="s">
        <v>45</v>
      </c>
      <c r="AA58" t="s">
        <v>161</v>
      </c>
      <c r="AB58" t="s">
        <v>178</v>
      </c>
      <c r="AC58" t="s">
        <v>65</v>
      </c>
      <c r="AD58">
        <v>2099.4029999999998</v>
      </c>
      <c r="AE58">
        <v>24.72</v>
      </c>
    </row>
    <row r="59" spans="1:31" x14ac:dyDescent="0.2">
      <c r="A59" t="s">
        <v>120</v>
      </c>
      <c r="B59" t="s">
        <v>46</v>
      </c>
      <c r="C59" t="s">
        <v>61</v>
      </c>
      <c r="D59" t="s">
        <v>176</v>
      </c>
      <c r="E59" t="s">
        <v>65</v>
      </c>
      <c r="F59">
        <v>367.065</v>
      </c>
      <c r="G59">
        <v>13.13</v>
      </c>
      <c r="I59" t="s">
        <v>120</v>
      </c>
      <c r="J59" t="s">
        <v>46</v>
      </c>
      <c r="K59" t="s">
        <v>159</v>
      </c>
      <c r="L59" t="s">
        <v>177</v>
      </c>
      <c r="M59" t="s">
        <v>65</v>
      </c>
      <c r="N59">
        <v>1915.432</v>
      </c>
      <c r="O59">
        <v>12.31</v>
      </c>
      <c r="Y59" t="s">
        <v>120</v>
      </c>
      <c r="Z59" t="s">
        <v>46</v>
      </c>
      <c r="AA59" t="s">
        <v>161</v>
      </c>
      <c r="AB59" t="s">
        <v>178</v>
      </c>
      <c r="AC59" t="s">
        <v>65</v>
      </c>
      <c r="AD59">
        <v>2099.4029999999998</v>
      </c>
      <c r="AE59">
        <v>24.77</v>
      </c>
    </row>
    <row r="60" spans="1:31" x14ac:dyDescent="0.2">
      <c r="A60" t="s">
        <v>121</v>
      </c>
      <c r="B60" t="s">
        <v>47</v>
      </c>
      <c r="C60" t="s">
        <v>61</v>
      </c>
      <c r="D60" t="s">
        <v>176</v>
      </c>
      <c r="E60" t="s">
        <v>65</v>
      </c>
      <c r="F60">
        <v>367.065</v>
      </c>
      <c r="G60">
        <v>13.64</v>
      </c>
      <c r="I60" t="s">
        <v>121</v>
      </c>
      <c r="J60" t="s">
        <v>47</v>
      </c>
      <c r="K60" t="s">
        <v>159</v>
      </c>
      <c r="L60" t="s">
        <v>177</v>
      </c>
      <c r="M60" t="s">
        <v>65</v>
      </c>
      <c r="N60">
        <v>1915.432</v>
      </c>
      <c r="O60">
        <v>12.42</v>
      </c>
      <c r="Y60" t="s">
        <v>121</v>
      </c>
      <c r="Z60" t="s">
        <v>47</v>
      </c>
      <c r="AA60" t="s">
        <v>161</v>
      </c>
      <c r="AB60" t="s">
        <v>178</v>
      </c>
      <c r="AC60" t="s">
        <v>65</v>
      </c>
      <c r="AD60">
        <v>2099.4029999999998</v>
      </c>
      <c r="AE60">
        <v>21.55</v>
      </c>
    </row>
    <row r="61" spans="1:31" x14ac:dyDescent="0.2">
      <c r="A61" t="s">
        <v>122</v>
      </c>
      <c r="B61" t="s">
        <v>48</v>
      </c>
      <c r="C61" t="s">
        <v>61</v>
      </c>
      <c r="D61" t="s">
        <v>176</v>
      </c>
      <c r="E61" t="s">
        <v>65</v>
      </c>
      <c r="F61">
        <v>367.065</v>
      </c>
      <c r="G61">
        <v>15.02</v>
      </c>
      <c r="I61" t="s">
        <v>122</v>
      </c>
      <c r="J61" t="s">
        <v>48</v>
      </c>
      <c r="K61" t="s">
        <v>159</v>
      </c>
      <c r="L61" t="s">
        <v>177</v>
      </c>
      <c r="M61" t="s">
        <v>65</v>
      </c>
      <c r="N61">
        <v>1915.432</v>
      </c>
      <c r="O61">
        <v>13.45</v>
      </c>
      <c r="Y61" t="s">
        <v>122</v>
      </c>
      <c r="Z61" t="s">
        <v>48</v>
      </c>
      <c r="AA61" t="s">
        <v>161</v>
      </c>
      <c r="AB61" t="s">
        <v>178</v>
      </c>
      <c r="AC61" t="s">
        <v>65</v>
      </c>
      <c r="AD61">
        <v>2099.4029999999998</v>
      </c>
      <c r="AE61">
        <v>25.84</v>
      </c>
    </row>
    <row r="62" spans="1:31" x14ac:dyDescent="0.2">
      <c r="A62" t="s">
        <v>123</v>
      </c>
      <c r="B62" t="s">
        <v>49</v>
      </c>
      <c r="C62" t="s">
        <v>61</v>
      </c>
      <c r="D62" t="s">
        <v>176</v>
      </c>
      <c r="E62" t="s">
        <v>65</v>
      </c>
      <c r="F62">
        <v>367.065</v>
      </c>
      <c r="G62">
        <v>15.56</v>
      </c>
      <c r="I62" t="s">
        <v>123</v>
      </c>
      <c r="J62" t="s">
        <v>49</v>
      </c>
      <c r="K62" t="s">
        <v>159</v>
      </c>
      <c r="L62" t="s">
        <v>177</v>
      </c>
      <c r="M62" t="s">
        <v>65</v>
      </c>
      <c r="N62">
        <v>1915.432</v>
      </c>
      <c r="O62">
        <v>15.6</v>
      </c>
      <c r="Y62" t="s">
        <v>123</v>
      </c>
      <c r="Z62" t="s">
        <v>49</v>
      </c>
      <c r="AA62" t="s">
        <v>161</v>
      </c>
      <c r="AB62" t="s">
        <v>178</v>
      </c>
      <c r="AC62" t="s">
        <v>65</v>
      </c>
      <c r="AD62">
        <v>2099.4029999999998</v>
      </c>
      <c r="AE62">
        <v>24.19</v>
      </c>
    </row>
    <row r="63" spans="1:31" x14ac:dyDescent="0.2">
      <c r="A63" t="s">
        <v>124</v>
      </c>
      <c r="B63" t="s">
        <v>50</v>
      </c>
      <c r="C63" t="s">
        <v>61</v>
      </c>
      <c r="D63" t="s">
        <v>176</v>
      </c>
      <c r="E63" t="s">
        <v>65</v>
      </c>
      <c r="F63">
        <v>367.065</v>
      </c>
      <c r="G63">
        <v>15.45</v>
      </c>
      <c r="I63" t="s">
        <v>124</v>
      </c>
      <c r="J63" t="s">
        <v>50</v>
      </c>
      <c r="K63" t="s">
        <v>159</v>
      </c>
      <c r="L63" t="s">
        <v>177</v>
      </c>
      <c r="M63" t="s">
        <v>65</v>
      </c>
      <c r="N63">
        <v>1915.432</v>
      </c>
      <c r="O63">
        <v>15.61</v>
      </c>
      <c r="Y63" t="s">
        <v>124</v>
      </c>
      <c r="Z63" t="s">
        <v>50</v>
      </c>
      <c r="AA63" t="s">
        <v>161</v>
      </c>
      <c r="AB63" t="s">
        <v>178</v>
      </c>
      <c r="AC63" t="s">
        <v>65</v>
      </c>
      <c r="AD63">
        <v>2099.4029999999998</v>
      </c>
      <c r="AE63">
        <v>22.07</v>
      </c>
    </row>
    <row r="64" spans="1:31" x14ac:dyDescent="0.2">
      <c r="A64" t="s">
        <v>125</v>
      </c>
      <c r="B64" t="s">
        <v>51</v>
      </c>
      <c r="C64" t="s">
        <v>61</v>
      </c>
      <c r="D64" t="s">
        <v>176</v>
      </c>
      <c r="E64" t="s">
        <v>65</v>
      </c>
      <c r="F64">
        <v>367.065</v>
      </c>
      <c r="G64">
        <v>14.86</v>
      </c>
      <c r="I64" t="s">
        <v>125</v>
      </c>
      <c r="J64" t="s">
        <v>51</v>
      </c>
      <c r="K64" t="s">
        <v>159</v>
      </c>
      <c r="L64" t="s">
        <v>177</v>
      </c>
      <c r="M64" t="s">
        <v>65</v>
      </c>
      <c r="N64">
        <v>1915.432</v>
      </c>
      <c r="O64">
        <v>14.58</v>
      </c>
      <c r="Y64" t="s">
        <v>125</v>
      </c>
      <c r="Z64" t="s">
        <v>51</v>
      </c>
      <c r="AA64" t="s">
        <v>161</v>
      </c>
      <c r="AB64" t="s">
        <v>178</v>
      </c>
      <c r="AC64" t="s">
        <v>65</v>
      </c>
      <c r="AD64">
        <v>2099.4029999999998</v>
      </c>
      <c r="AE64">
        <v>25.77</v>
      </c>
    </row>
    <row r="65" spans="1:31" x14ac:dyDescent="0.2">
      <c r="A65" t="s">
        <v>126</v>
      </c>
      <c r="B65" t="s">
        <v>52</v>
      </c>
      <c r="C65" t="s">
        <v>61</v>
      </c>
      <c r="D65" t="s">
        <v>176</v>
      </c>
      <c r="E65" t="s">
        <v>65</v>
      </c>
      <c r="F65">
        <v>367.065</v>
      </c>
      <c r="G65">
        <v>15.02</v>
      </c>
      <c r="I65" t="s">
        <v>126</v>
      </c>
      <c r="J65" t="s">
        <v>52</v>
      </c>
      <c r="K65" t="s">
        <v>159</v>
      </c>
      <c r="L65" t="s">
        <v>177</v>
      </c>
      <c r="M65" t="s">
        <v>65</v>
      </c>
      <c r="N65">
        <v>1915.432</v>
      </c>
      <c r="O65">
        <v>14.89</v>
      </c>
      <c r="Y65" t="s">
        <v>126</v>
      </c>
      <c r="Z65" t="s">
        <v>52</v>
      </c>
      <c r="AA65" t="s">
        <v>161</v>
      </c>
      <c r="AB65" t="s">
        <v>178</v>
      </c>
      <c r="AC65" t="s">
        <v>65</v>
      </c>
      <c r="AD65">
        <v>2099.4029999999998</v>
      </c>
      <c r="AE65">
        <v>24.06</v>
      </c>
    </row>
    <row r="66" spans="1:31" x14ac:dyDescent="0.2">
      <c r="A66" t="s">
        <v>127</v>
      </c>
      <c r="B66">
        <v>4113</v>
      </c>
      <c r="C66" t="s">
        <v>61</v>
      </c>
      <c r="D66" t="s">
        <v>176</v>
      </c>
      <c r="E66" t="s">
        <v>65</v>
      </c>
      <c r="F66">
        <v>367.065</v>
      </c>
      <c r="G66">
        <v>13.95</v>
      </c>
      <c r="I66" t="s">
        <v>127</v>
      </c>
      <c r="J66">
        <v>4113</v>
      </c>
      <c r="K66" t="s">
        <v>159</v>
      </c>
      <c r="L66" t="s">
        <v>177</v>
      </c>
      <c r="M66" t="s">
        <v>65</v>
      </c>
      <c r="N66">
        <v>1915.432</v>
      </c>
      <c r="O66">
        <v>12.73</v>
      </c>
      <c r="Y66" t="s">
        <v>127</v>
      </c>
      <c r="Z66">
        <v>4113</v>
      </c>
      <c r="AA66" t="s">
        <v>161</v>
      </c>
      <c r="AB66" t="s">
        <v>178</v>
      </c>
      <c r="AC66" t="s">
        <v>65</v>
      </c>
      <c r="AD66">
        <v>2099.4029999999998</v>
      </c>
      <c r="AE66">
        <v>24.45</v>
      </c>
    </row>
    <row r="67" spans="1:31" x14ac:dyDescent="0.2">
      <c r="A67" t="s">
        <v>128</v>
      </c>
      <c r="B67">
        <v>4133</v>
      </c>
      <c r="C67" t="s">
        <v>61</v>
      </c>
      <c r="D67" t="s">
        <v>176</v>
      </c>
      <c r="E67" t="s">
        <v>65</v>
      </c>
      <c r="F67">
        <v>367.065</v>
      </c>
      <c r="G67">
        <v>15.57</v>
      </c>
      <c r="I67" t="s">
        <v>128</v>
      </c>
      <c r="J67">
        <v>4133</v>
      </c>
      <c r="K67" t="s">
        <v>159</v>
      </c>
      <c r="L67" t="s">
        <v>177</v>
      </c>
      <c r="M67" t="s">
        <v>65</v>
      </c>
      <c r="N67">
        <v>1915.432</v>
      </c>
      <c r="O67">
        <v>14.68</v>
      </c>
      <c r="Y67" t="s">
        <v>128</v>
      </c>
      <c r="Z67">
        <v>4133</v>
      </c>
      <c r="AA67" t="s">
        <v>161</v>
      </c>
      <c r="AB67" t="s">
        <v>178</v>
      </c>
      <c r="AC67" t="s">
        <v>65</v>
      </c>
      <c r="AD67">
        <v>2099.4029999999998</v>
      </c>
      <c r="AE67">
        <v>29.69</v>
      </c>
    </row>
    <row r="68" spans="1:31" x14ac:dyDescent="0.2">
      <c r="A68" t="s">
        <v>129</v>
      </c>
      <c r="B68">
        <v>4137</v>
      </c>
      <c r="C68" t="s">
        <v>61</v>
      </c>
      <c r="D68" t="s">
        <v>176</v>
      </c>
      <c r="E68" t="s">
        <v>65</v>
      </c>
      <c r="F68">
        <v>367.065</v>
      </c>
      <c r="G68">
        <v>16.41</v>
      </c>
      <c r="I68" t="s">
        <v>129</v>
      </c>
      <c r="J68">
        <v>4137</v>
      </c>
      <c r="K68" t="s">
        <v>159</v>
      </c>
      <c r="L68" t="s">
        <v>177</v>
      </c>
      <c r="M68" t="s">
        <v>65</v>
      </c>
      <c r="N68">
        <v>1915.432</v>
      </c>
      <c r="O68">
        <v>15.71</v>
      </c>
      <c r="Y68" t="s">
        <v>129</v>
      </c>
      <c r="Z68">
        <v>4137</v>
      </c>
      <c r="AA68" t="s">
        <v>161</v>
      </c>
      <c r="AB68" t="s">
        <v>178</v>
      </c>
      <c r="AC68" t="s">
        <v>65</v>
      </c>
      <c r="AD68">
        <v>2099.4029999999998</v>
      </c>
      <c r="AE68">
        <v>31.14</v>
      </c>
    </row>
    <row r="69" spans="1:31" x14ac:dyDescent="0.2">
      <c r="A69" t="s">
        <v>130</v>
      </c>
      <c r="B69">
        <v>4162</v>
      </c>
      <c r="C69" t="s">
        <v>61</v>
      </c>
      <c r="D69" t="s">
        <v>176</v>
      </c>
      <c r="E69" t="s">
        <v>65</v>
      </c>
      <c r="F69">
        <v>367.065</v>
      </c>
      <c r="G69">
        <v>16.79</v>
      </c>
      <c r="I69" t="s">
        <v>130</v>
      </c>
      <c r="J69">
        <v>4162</v>
      </c>
      <c r="K69" t="s">
        <v>159</v>
      </c>
      <c r="L69" t="s">
        <v>177</v>
      </c>
      <c r="M69" t="s">
        <v>65</v>
      </c>
      <c r="N69">
        <v>1915.432</v>
      </c>
      <c r="O69">
        <v>14.98</v>
      </c>
      <c r="Y69" t="s">
        <v>130</v>
      </c>
      <c r="Z69">
        <v>4162</v>
      </c>
      <c r="AA69" t="s">
        <v>161</v>
      </c>
      <c r="AB69" t="s">
        <v>178</v>
      </c>
      <c r="AC69" t="s">
        <v>65</v>
      </c>
      <c r="AD69">
        <v>2099.4029999999998</v>
      </c>
      <c r="AE69">
        <v>27</v>
      </c>
    </row>
    <row r="70" spans="1:31" x14ac:dyDescent="0.2">
      <c r="A70" t="s">
        <v>131</v>
      </c>
      <c r="B70">
        <v>4232</v>
      </c>
      <c r="C70" t="s">
        <v>61</v>
      </c>
      <c r="D70" t="s">
        <v>176</v>
      </c>
      <c r="E70" t="s">
        <v>65</v>
      </c>
      <c r="F70">
        <v>367.065</v>
      </c>
      <c r="G70">
        <v>14.47</v>
      </c>
      <c r="I70" t="s">
        <v>131</v>
      </c>
      <c r="J70">
        <v>4232</v>
      </c>
      <c r="K70" t="s">
        <v>159</v>
      </c>
      <c r="L70" t="s">
        <v>177</v>
      </c>
      <c r="M70" t="s">
        <v>65</v>
      </c>
      <c r="N70">
        <v>1915.432</v>
      </c>
      <c r="O70">
        <v>14.25</v>
      </c>
      <c r="Y70" t="s">
        <v>131</v>
      </c>
      <c r="Z70">
        <v>4232</v>
      </c>
      <c r="AA70" t="s">
        <v>161</v>
      </c>
      <c r="AB70" t="s">
        <v>178</v>
      </c>
      <c r="AC70" t="s">
        <v>65</v>
      </c>
      <c r="AD70">
        <v>2099.4029999999998</v>
      </c>
      <c r="AE70">
        <v>25.49</v>
      </c>
    </row>
    <row r="71" spans="1:31" x14ac:dyDescent="0.2">
      <c r="A71" t="s">
        <v>132</v>
      </c>
      <c r="B71">
        <v>4205</v>
      </c>
      <c r="C71" t="s">
        <v>61</v>
      </c>
      <c r="D71" t="s">
        <v>176</v>
      </c>
      <c r="E71" t="s">
        <v>65</v>
      </c>
      <c r="F71">
        <v>367.065</v>
      </c>
      <c r="G71">
        <v>11.4</v>
      </c>
      <c r="I71" t="s">
        <v>132</v>
      </c>
      <c r="J71">
        <v>4205</v>
      </c>
      <c r="K71" t="s">
        <v>159</v>
      </c>
      <c r="L71" t="s">
        <v>177</v>
      </c>
      <c r="M71" t="s">
        <v>65</v>
      </c>
      <c r="N71">
        <v>1915.432</v>
      </c>
      <c r="O71">
        <v>12.13</v>
      </c>
      <c r="Y71" t="s">
        <v>132</v>
      </c>
      <c r="Z71">
        <v>4205</v>
      </c>
      <c r="AA71" t="s">
        <v>161</v>
      </c>
      <c r="AB71" t="s">
        <v>178</v>
      </c>
      <c r="AC71" t="s">
        <v>65</v>
      </c>
      <c r="AD71">
        <v>2099.4029999999998</v>
      </c>
      <c r="AE71">
        <v>22.76</v>
      </c>
    </row>
    <row r="72" spans="1:31" x14ac:dyDescent="0.2">
      <c r="A72" t="s">
        <v>133</v>
      </c>
      <c r="B72">
        <v>4250</v>
      </c>
      <c r="C72" t="s">
        <v>61</v>
      </c>
      <c r="D72" t="s">
        <v>176</v>
      </c>
      <c r="E72" t="s">
        <v>65</v>
      </c>
      <c r="F72">
        <v>367.065</v>
      </c>
      <c r="G72">
        <v>18.78</v>
      </c>
      <c r="I72" t="s">
        <v>133</v>
      </c>
      <c r="J72">
        <v>4250</v>
      </c>
      <c r="K72" t="s">
        <v>159</v>
      </c>
      <c r="L72" t="s">
        <v>177</v>
      </c>
      <c r="M72" t="s">
        <v>65</v>
      </c>
      <c r="N72">
        <v>1915.432</v>
      </c>
      <c r="O72">
        <v>18.86</v>
      </c>
      <c r="Y72" t="s">
        <v>133</v>
      </c>
      <c r="Z72">
        <v>4250</v>
      </c>
      <c r="AA72" t="s">
        <v>161</v>
      </c>
      <c r="AB72" t="s">
        <v>178</v>
      </c>
      <c r="AC72" t="s">
        <v>65</v>
      </c>
      <c r="AD72">
        <v>2099.4029999999998</v>
      </c>
      <c r="AE72">
        <v>28.75</v>
      </c>
    </row>
    <row r="73" spans="1:31" x14ac:dyDescent="0.2">
      <c r="A73" t="s">
        <v>134</v>
      </c>
      <c r="B73">
        <v>4448</v>
      </c>
      <c r="C73" t="s">
        <v>61</v>
      </c>
      <c r="D73" t="s">
        <v>176</v>
      </c>
      <c r="E73" t="s">
        <v>65</v>
      </c>
      <c r="F73">
        <v>367.065</v>
      </c>
      <c r="G73">
        <v>16.75</v>
      </c>
      <c r="I73" t="s">
        <v>134</v>
      </c>
      <c r="J73">
        <v>4448</v>
      </c>
      <c r="K73" t="s">
        <v>159</v>
      </c>
      <c r="L73" t="s">
        <v>177</v>
      </c>
      <c r="M73" t="s">
        <v>65</v>
      </c>
      <c r="N73">
        <v>1915.432</v>
      </c>
      <c r="O73">
        <v>14.83</v>
      </c>
      <c r="Y73" t="s">
        <v>134</v>
      </c>
      <c r="Z73">
        <v>4448</v>
      </c>
      <c r="AA73" t="s">
        <v>161</v>
      </c>
      <c r="AB73" t="s">
        <v>178</v>
      </c>
      <c r="AC73" t="s">
        <v>65</v>
      </c>
      <c r="AD73">
        <v>2099.4029999999998</v>
      </c>
      <c r="AE73">
        <v>29.31</v>
      </c>
    </row>
    <row r="74" spans="1:31" x14ac:dyDescent="0.2">
      <c r="A74" t="s">
        <v>135</v>
      </c>
      <c r="B74">
        <v>4467</v>
      </c>
      <c r="C74" t="s">
        <v>61</v>
      </c>
      <c r="D74" t="s">
        <v>176</v>
      </c>
      <c r="E74" t="s">
        <v>65</v>
      </c>
      <c r="F74">
        <v>367.065</v>
      </c>
      <c r="G74">
        <v>17.03</v>
      </c>
      <c r="I74" t="s">
        <v>135</v>
      </c>
      <c r="J74">
        <v>4467</v>
      </c>
      <c r="K74" t="s">
        <v>159</v>
      </c>
      <c r="L74" t="s">
        <v>177</v>
      </c>
      <c r="M74" t="s">
        <v>65</v>
      </c>
      <c r="N74">
        <v>1915.432</v>
      </c>
      <c r="O74">
        <v>16.39</v>
      </c>
      <c r="Y74" t="s">
        <v>135</v>
      </c>
      <c r="Z74">
        <v>4467</v>
      </c>
      <c r="AA74" t="s">
        <v>161</v>
      </c>
      <c r="AB74" t="s">
        <v>178</v>
      </c>
      <c r="AC74" t="s">
        <v>65</v>
      </c>
      <c r="AD74">
        <v>2099.4029999999998</v>
      </c>
      <c r="AE74">
        <v>24.98</v>
      </c>
    </row>
    <row r="75" spans="1:31" x14ac:dyDescent="0.2">
      <c r="A75" t="s">
        <v>136</v>
      </c>
      <c r="B75">
        <v>4478</v>
      </c>
      <c r="C75" t="s">
        <v>61</v>
      </c>
      <c r="D75" t="s">
        <v>176</v>
      </c>
      <c r="E75" t="s">
        <v>65</v>
      </c>
      <c r="F75">
        <v>367.065</v>
      </c>
      <c r="G75">
        <v>15.77</v>
      </c>
      <c r="I75" t="s">
        <v>136</v>
      </c>
      <c r="J75">
        <v>4478</v>
      </c>
      <c r="K75" t="s">
        <v>159</v>
      </c>
      <c r="L75" t="s">
        <v>177</v>
      </c>
      <c r="M75" t="s">
        <v>65</v>
      </c>
      <c r="N75">
        <v>1915.432</v>
      </c>
      <c r="O75">
        <v>15.35</v>
      </c>
      <c r="Y75" t="s">
        <v>136</v>
      </c>
      <c r="Z75">
        <v>4478</v>
      </c>
      <c r="AA75" t="s">
        <v>161</v>
      </c>
      <c r="AB75" t="s">
        <v>178</v>
      </c>
      <c r="AC75" t="s">
        <v>65</v>
      </c>
      <c r="AD75">
        <v>2099.4029999999998</v>
      </c>
      <c r="AE75">
        <v>28.5</v>
      </c>
    </row>
    <row r="76" spans="1:31" x14ac:dyDescent="0.2">
      <c r="A76" t="s">
        <v>137</v>
      </c>
      <c r="B76">
        <v>4483</v>
      </c>
      <c r="C76" t="s">
        <v>61</v>
      </c>
      <c r="D76" t="s">
        <v>176</v>
      </c>
      <c r="E76" t="s">
        <v>65</v>
      </c>
      <c r="F76">
        <v>367.065</v>
      </c>
      <c r="G76">
        <v>11.78</v>
      </c>
      <c r="I76" t="s">
        <v>137</v>
      </c>
      <c r="J76">
        <v>4483</v>
      </c>
      <c r="K76" t="s">
        <v>159</v>
      </c>
      <c r="L76" t="s">
        <v>177</v>
      </c>
      <c r="M76" t="s">
        <v>65</v>
      </c>
      <c r="N76">
        <v>1915.432</v>
      </c>
      <c r="O76">
        <v>11.89</v>
      </c>
      <c r="Y76" t="s">
        <v>137</v>
      </c>
      <c r="Z76">
        <v>4483</v>
      </c>
      <c r="AA76" t="s">
        <v>161</v>
      </c>
      <c r="AB76" t="s">
        <v>178</v>
      </c>
      <c r="AC76" t="s">
        <v>65</v>
      </c>
      <c r="AD76">
        <v>2099.4029999999998</v>
      </c>
      <c r="AE76">
        <v>26.56</v>
      </c>
    </row>
    <row r="77" spans="1:31" x14ac:dyDescent="0.2">
      <c r="A77" t="s">
        <v>138</v>
      </c>
      <c r="B77">
        <v>4486</v>
      </c>
      <c r="C77" t="s">
        <v>61</v>
      </c>
      <c r="D77" t="s">
        <v>176</v>
      </c>
      <c r="E77" t="s">
        <v>65</v>
      </c>
      <c r="F77">
        <v>367.065</v>
      </c>
      <c r="G77">
        <v>15.28</v>
      </c>
      <c r="I77" t="s">
        <v>138</v>
      </c>
      <c r="J77">
        <v>4486</v>
      </c>
      <c r="K77" t="s">
        <v>159</v>
      </c>
      <c r="L77" t="s">
        <v>177</v>
      </c>
      <c r="M77" t="s">
        <v>65</v>
      </c>
      <c r="N77">
        <v>1915.432</v>
      </c>
      <c r="O77">
        <v>13.79</v>
      </c>
      <c r="Y77" t="s">
        <v>138</v>
      </c>
      <c r="Z77">
        <v>4486</v>
      </c>
      <c r="AA77" t="s">
        <v>161</v>
      </c>
      <c r="AB77" t="s">
        <v>178</v>
      </c>
      <c r="AC77" t="s">
        <v>65</v>
      </c>
      <c r="AD77">
        <v>2099.4029999999998</v>
      </c>
      <c r="AE77">
        <v>25.83</v>
      </c>
    </row>
    <row r="78" spans="1:31" x14ac:dyDescent="0.2">
      <c r="A78" t="s">
        <v>139</v>
      </c>
      <c r="B78">
        <v>4519</v>
      </c>
      <c r="C78" t="s">
        <v>61</v>
      </c>
      <c r="D78" t="s">
        <v>176</v>
      </c>
      <c r="E78" t="s">
        <v>65</v>
      </c>
      <c r="F78">
        <v>367.065</v>
      </c>
      <c r="G78">
        <v>14.26</v>
      </c>
      <c r="I78" t="s">
        <v>139</v>
      </c>
      <c r="J78">
        <v>4519</v>
      </c>
      <c r="K78" t="s">
        <v>159</v>
      </c>
      <c r="L78" t="s">
        <v>177</v>
      </c>
      <c r="M78" t="s">
        <v>65</v>
      </c>
      <c r="N78">
        <v>1915.432</v>
      </c>
      <c r="O78">
        <v>13.76</v>
      </c>
      <c r="Y78" t="s">
        <v>139</v>
      </c>
      <c r="Z78">
        <v>4519</v>
      </c>
      <c r="AA78" t="s">
        <v>161</v>
      </c>
      <c r="AB78" t="s">
        <v>178</v>
      </c>
      <c r="AC78" t="s">
        <v>65</v>
      </c>
      <c r="AD78">
        <v>2099.4029999999998</v>
      </c>
      <c r="AE78">
        <v>27.14</v>
      </c>
    </row>
    <row r="79" spans="1:31" x14ac:dyDescent="0.2">
      <c r="A79" t="s">
        <v>140</v>
      </c>
      <c r="B79">
        <v>4544</v>
      </c>
      <c r="C79" t="s">
        <v>61</v>
      </c>
      <c r="D79" t="s">
        <v>176</v>
      </c>
      <c r="E79" t="s">
        <v>65</v>
      </c>
      <c r="F79">
        <v>367.065</v>
      </c>
      <c r="G79">
        <v>16.77</v>
      </c>
      <c r="I79" t="s">
        <v>140</v>
      </c>
      <c r="J79">
        <v>4544</v>
      </c>
      <c r="K79" t="s">
        <v>159</v>
      </c>
      <c r="L79" t="s">
        <v>177</v>
      </c>
      <c r="M79" t="s">
        <v>65</v>
      </c>
      <c r="N79">
        <v>1915.432</v>
      </c>
      <c r="O79">
        <v>17.21</v>
      </c>
      <c r="Y79" t="s">
        <v>140</v>
      </c>
      <c r="Z79">
        <v>4544</v>
      </c>
      <c r="AA79" t="s">
        <v>161</v>
      </c>
      <c r="AB79" t="s">
        <v>178</v>
      </c>
      <c r="AC79" t="s">
        <v>65</v>
      </c>
      <c r="AD79">
        <v>2099.4029999999998</v>
      </c>
      <c r="AE79">
        <v>26.03</v>
      </c>
    </row>
    <row r="80" spans="1:31" x14ac:dyDescent="0.2">
      <c r="A80" t="s">
        <v>141</v>
      </c>
      <c r="B80">
        <v>4545</v>
      </c>
      <c r="C80" t="s">
        <v>61</v>
      </c>
      <c r="D80" t="s">
        <v>176</v>
      </c>
      <c r="E80" t="s">
        <v>65</v>
      </c>
      <c r="F80">
        <v>367.065</v>
      </c>
      <c r="G80">
        <v>11.51</v>
      </c>
      <c r="I80" t="s">
        <v>141</v>
      </c>
      <c r="J80">
        <v>4545</v>
      </c>
      <c r="K80" t="s">
        <v>159</v>
      </c>
      <c r="L80" t="s">
        <v>177</v>
      </c>
      <c r="M80" t="s">
        <v>65</v>
      </c>
      <c r="N80">
        <v>1915.432</v>
      </c>
      <c r="O80">
        <v>12.07</v>
      </c>
      <c r="Y80" t="s">
        <v>141</v>
      </c>
      <c r="Z80">
        <v>4545</v>
      </c>
      <c r="AA80" t="s">
        <v>161</v>
      </c>
      <c r="AB80" t="s">
        <v>178</v>
      </c>
      <c r="AC80" t="s">
        <v>65</v>
      </c>
      <c r="AD80">
        <v>2099.4029999999998</v>
      </c>
      <c r="AE80">
        <v>24.85</v>
      </c>
    </row>
    <row r="81" spans="1:31" x14ac:dyDescent="0.2">
      <c r="A81" t="s">
        <v>142</v>
      </c>
      <c r="B81">
        <v>4570</v>
      </c>
      <c r="C81" t="s">
        <v>61</v>
      </c>
      <c r="D81" t="s">
        <v>176</v>
      </c>
      <c r="E81" t="s">
        <v>65</v>
      </c>
      <c r="F81">
        <v>367.065</v>
      </c>
      <c r="G81">
        <v>21.24</v>
      </c>
      <c r="I81" t="s">
        <v>142</v>
      </c>
      <c r="J81">
        <v>4570</v>
      </c>
      <c r="K81" t="s">
        <v>159</v>
      </c>
      <c r="L81" t="s">
        <v>177</v>
      </c>
      <c r="M81" t="s">
        <v>65</v>
      </c>
      <c r="N81">
        <v>1915.432</v>
      </c>
      <c r="O81">
        <v>18.97</v>
      </c>
      <c r="Y81" t="s">
        <v>142</v>
      </c>
      <c r="Z81">
        <v>4570</v>
      </c>
      <c r="AA81" t="s">
        <v>161</v>
      </c>
      <c r="AB81" t="s">
        <v>178</v>
      </c>
      <c r="AC81" t="s">
        <v>65</v>
      </c>
      <c r="AD81">
        <v>2099.4029999999998</v>
      </c>
      <c r="AE81">
        <v>30.14</v>
      </c>
    </row>
    <row r="82" spans="1:31" x14ac:dyDescent="0.2">
      <c r="A82" t="s">
        <v>143</v>
      </c>
      <c r="B82">
        <v>4584</v>
      </c>
      <c r="C82" t="s">
        <v>61</v>
      </c>
      <c r="D82" t="s">
        <v>176</v>
      </c>
      <c r="E82" t="s">
        <v>65</v>
      </c>
      <c r="F82">
        <v>367.065</v>
      </c>
      <c r="G82">
        <v>12.68</v>
      </c>
      <c r="I82" t="s">
        <v>143</v>
      </c>
      <c r="J82">
        <v>4584</v>
      </c>
      <c r="K82" t="s">
        <v>159</v>
      </c>
      <c r="L82" t="s">
        <v>177</v>
      </c>
      <c r="M82" t="s">
        <v>65</v>
      </c>
      <c r="N82">
        <v>1915.432</v>
      </c>
      <c r="O82">
        <v>13.44</v>
      </c>
      <c r="Y82" t="s">
        <v>143</v>
      </c>
      <c r="Z82">
        <v>4584</v>
      </c>
      <c r="AA82" t="s">
        <v>161</v>
      </c>
      <c r="AB82" t="s">
        <v>178</v>
      </c>
      <c r="AC82" t="s">
        <v>65</v>
      </c>
      <c r="AD82">
        <v>2099.4029999999998</v>
      </c>
      <c r="AE82">
        <v>23.37</v>
      </c>
    </row>
    <row r="83" spans="1:31" x14ac:dyDescent="0.2">
      <c r="A83" t="s">
        <v>144</v>
      </c>
      <c r="B83">
        <v>4637</v>
      </c>
      <c r="C83" t="s">
        <v>61</v>
      </c>
      <c r="D83" t="s">
        <v>176</v>
      </c>
      <c r="E83" t="s">
        <v>65</v>
      </c>
      <c r="F83">
        <v>367.065</v>
      </c>
      <c r="G83">
        <v>11.14</v>
      </c>
      <c r="I83" t="s">
        <v>144</v>
      </c>
      <c r="J83">
        <v>4637</v>
      </c>
      <c r="K83" t="s">
        <v>159</v>
      </c>
      <c r="L83" t="s">
        <v>177</v>
      </c>
      <c r="M83" t="s">
        <v>65</v>
      </c>
      <c r="N83">
        <v>1915.432</v>
      </c>
      <c r="O83">
        <v>11.15</v>
      </c>
      <c r="Y83" t="s">
        <v>144</v>
      </c>
      <c r="Z83">
        <v>4637</v>
      </c>
      <c r="AA83" t="s">
        <v>161</v>
      </c>
      <c r="AB83" t="s">
        <v>178</v>
      </c>
      <c r="AC83" t="s">
        <v>65</v>
      </c>
      <c r="AD83">
        <v>2099.4029999999998</v>
      </c>
      <c r="AE83">
        <v>20.28</v>
      </c>
    </row>
    <row r="84" spans="1:31" x14ac:dyDescent="0.2">
      <c r="A84" t="s">
        <v>145</v>
      </c>
      <c r="B84">
        <v>4742</v>
      </c>
      <c r="C84" t="s">
        <v>61</v>
      </c>
      <c r="D84" t="s">
        <v>176</v>
      </c>
      <c r="E84" t="s">
        <v>65</v>
      </c>
      <c r="F84">
        <v>367.065</v>
      </c>
      <c r="G84">
        <v>14.33</v>
      </c>
      <c r="I84" t="s">
        <v>145</v>
      </c>
      <c r="J84">
        <v>4742</v>
      </c>
      <c r="K84" t="s">
        <v>159</v>
      </c>
      <c r="L84" t="s">
        <v>177</v>
      </c>
      <c r="M84" t="s">
        <v>65</v>
      </c>
      <c r="N84">
        <v>1915.432</v>
      </c>
      <c r="O84">
        <v>15.57</v>
      </c>
      <c r="Y84" t="s">
        <v>145</v>
      </c>
      <c r="Z84">
        <v>4742</v>
      </c>
      <c r="AA84" t="s">
        <v>161</v>
      </c>
      <c r="AB84" t="s">
        <v>178</v>
      </c>
      <c r="AC84" t="s">
        <v>65</v>
      </c>
      <c r="AD84">
        <v>2099.4029999999998</v>
      </c>
      <c r="AE84">
        <v>26.75</v>
      </c>
    </row>
    <row r="85" spans="1:31" x14ac:dyDescent="0.2">
      <c r="A85" t="s">
        <v>146</v>
      </c>
      <c r="B85">
        <v>4287</v>
      </c>
      <c r="C85" t="s">
        <v>61</v>
      </c>
      <c r="D85" t="s">
        <v>176</v>
      </c>
      <c r="E85" t="s">
        <v>65</v>
      </c>
      <c r="F85">
        <v>367.065</v>
      </c>
      <c r="G85">
        <v>13.66</v>
      </c>
      <c r="I85" t="s">
        <v>146</v>
      </c>
      <c r="J85">
        <v>4287</v>
      </c>
      <c r="K85" t="s">
        <v>159</v>
      </c>
      <c r="L85" t="s">
        <v>177</v>
      </c>
      <c r="M85" t="s">
        <v>65</v>
      </c>
      <c r="N85">
        <v>1915.432</v>
      </c>
      <c r="O85">
        <v>12.85</v>
      </c>
      <c r="Y85" t="s">
        <v>146</v>
      </c>
      <c r="Z85">
        <v>4287</v>
      </c>
      <c r="AA85" t="s">
        <v>161</v>
      </c>
      <c r="AB85" t="s">
        <v>178</v>
      </c>
      <c r="AC85" t="s">
        <v>65</v>
      </c>
      <c r="AD85">
        <v>2099.4029999999998</v>
      </c>
      <c r="AE85">
        <v>27.37</v>
      </c>
    </row>
    <row r="86" spans="1:31" x14ac:dyDescent="0.2">
      <c r="A86" t="s">
        <v>147</v>
      </c>
      <c r="B86">
        <v>4400</v>
      </c>
      <c r="C86" t="s">
        <v>61</v>
      </c>
      <c r="D86" t="s">
        <v>176</v>
      </c>
      <c r="E86" t="s">
        <v>65</v>
      </c>
      <c r="F86">
        <v>367.065</v>
      </c>
      <c r="G86">
        <v>15.91</v>
      </c>
      <c r="I86" t="s">
        <v>147</v>
      </c>
      <c r="J86">
        <v>4400</v>
      </c>
      <c r="K86" t="s">
        <v>159</v>
      </c>
      <c r="L86" t="s">
        <v>177</v>
      </c>
      <c r="M86" t="s">
        <v>65</v>
      </c>
      <c r="N86">
        <v>1915.432</v>
      </c>
      <c r="O86">
        <v>14.32</v>
      </c>
      <c r="Y86" t="s">
        <v>147</v>
      </c>
      <c r="Z86">
        <v>4400</v>
      </c>
      <c r="AA86" t="s">
        <v>161</v>
      </c>
      <c r="AB86" t="s">
        <v>178</v>
      </c>
      <c r="AC86" t="s">
        <v>65</v>
      </c>
      <c r="AD86">
        <v>2099.4029999999998</v>
      </c>
      <c r="AE86">
        <v>28.47</v>
      </c>
    </row>
    <row r="87" spans="1:31" x14ac:dyDescent="0.2">
      <c r="A87" t="s">
        <v>148</v>
      </c>
      <c r="B87">
        <v>4481</v>
      </c>
      <c r="C87" t="s">
        <v>61</v>
      </c>
      <c r="D87" t="s">
        <v>176</v>
      </c>
      <c r="E87" t="s">
        <v>65</v>
      </c>
      <c r="F87">
        <v>367.065</v>
      </c>
      <c r="G87">
        <v>12.55</v>
      </c>
      <c r="I87" t="s">
        <v>148</v>
      </c>
      <c r="J87">
        <v>4481</v>
      </c>
      <c r="K87" t="s">
        <v>159</v>
      </c>
      <c r="L87" t="s">
        <v>177</v>
      </c>
      <c r="M87" t="s">
        <v>65</v>
      </c>
      <c r="N87">
        <v>1915.432</v>
      </c>
      <c r="O87">
        <v>13</v>
      </c>
      <c r="Y87" t="s">
        <v>148</v>
      </c>
      <c r="Z87">
        <v>4481</v>
      </c>
      <c r="AA87" t="s">
        <v>161</v>
      </c>
      <c r="AB87" t="s">
        <v>178</v>
      </c>
      <c r="AC87" t="s">
        <v>65</v>
      </c>
      <c r="AD87">
        <v>2099.4029999999998</v>
      </c>
      <c r="AE87">
        <v>26.52</v>
      </c>
    </row>
    <row r="88" spans="1:31" x14ac:dyDescent="0.2">
      <c r="A88" t="s">
        <v>149</v>
      </c>
      <c r="B88">
        <v>4572</v>
      </c>
      <c r="C88" t="s">
        <v>61</v>
      </c>
      <c r="D88" t="s">
        <v>176</v>
      </c>
      <c r="E88" t="s">
        <v>65</v>
      </c>
      <c r="F88">
        <v>367.065</v>
      </c>
      <c r="G88">
        <v>14.23</v>
      </c>
      <c r="I88" t="s">
        <v>149</v>
      </c>
      <c r="J88">
        <v>4572</v>
      </c>
      <c r="K88" t="s">
        <v>159</v>
      </c>
      <c r="L88" t="s">
        <v>177</v>
      </c>
      <c r="M88" t="s">
        <v>65</v>
      </c>
      <c r="N88">
        <v>1915.432</v>
      </c>
      <c r="O88">
        <v>15.4</v>
      </c>
      <c r="Y88" t="s">
        <v>149</v>
      </c>
      <c r="Z88">
        <v>4572</v>
      </c>
      <c r="AA88" t="s">
        <v>161</v>
      </c>
      <c r="AB88" t="s">
        <v>178</v>
      </c>
      <c r="AC88" t="s">
        <v>65</v>
      </c>
      <c r="AD88">
        <v>2099.4029999999998</v>
      </c>
      <c r="AE88">
        <v>23.66</v>
      </c>
    </row>
    <row r="89" spans="1:31" x14ac:dyDescent="0.2">
      <c r="A89" t="s">
        <v>150</v>
      </c>
      <c r="B89">
        <v>4806</v>
      </c>
      <c r="C89" t="s">
        <v>61</v>
      </c>
      <c r="D89" t="s">
        <v>176</v>
      </c>
      <c r="E89" t="s">
        <v>65</v>
      </c>
      <c r="F89">
        <v>367.065</v>
      </c>
      <c r="G89">
        <v>19.39</v>
      </c>
      <c r="I89" t="s">
        <v>150</v>
      </c>
      <c r="J89">
        <v>4806</v>
      </c>
      <c r="K89" t="s">
        <v>159</v>
      </c>
      <c r="L89" t="s">
        <v>177</v>
      </c>
      <c r="M89" t="s">
        <v>65</v>
      </c>
      <c r="N89">
        <v>1915.432</v>
      </c>
      <c r="O89">
        <v>20.440000000000001</v>
      </c>
      <c r="Y89" t="s">
        <v>150</v>
      </c>
      <c r="Z89">
        <v>4806</v>
      </c>
      <c r="AA89" t="s">
        <v>161</v>
      </c>
      <c r="AB89" t="s">
        <v>178</v>
      </c>
      <c r="AC89" t="s">
        <v>65</v>
      </c>
      <c r="AD89">
        <v>2099.4029999999998</v>
      </c>
      <c r="AE89">
        <v>32.619999999999997</v>
      </c>
    </row>
    <row r="90" spans="1:31" x14ac:dyDescent="0.2">
      <c r="A90" t="s">
        <v>151</v>
      </c>
      <c r="B90">
        <v>4728</v>
      </c>
      <c r="C90" t="s">
        <v>61</v>
      </c>
      <c r="D90" t="s">
        <v>176</v>
      </c>
      <c r="E90" t="s">
        <v>65</v>
      </c>
      <c r="F90">
        <v>367.065</v>
      </c>
      <c r="G90">
        <v>11.94</v>
      </c>
      <c r="I90" t="s">
        <v>151</v>
      </c>
      <c r="J90">
        <v>4728</v>
      </c>
      <c r="K90" t="s">
        <v>159</v>
      </c>
      <c r="L90" t="s">
        <v>177</v>
      </c>
      <c r="M90" t="s">
        <v>65</v>
      </c>
      <c r="N90">
        <v>1915.432</v>
      </c>
      <c r="O90">
        <v>13.44</v>
      </c>
      <c r="Y90" t="s">
        <v>151</v>
      </c>
      <c r="Z90">
        <v>4728</v>
      </c>
      <c r="AA90" t="s">
        <v>161</v>
      </c>
      <c r="AB90" t="s">
        <v>178</v>
      </c>
      <c r="AC90" t="s">
        <v>65</v>
      </c>
      <c r="AD90">
        <v>2099.4029999999998</v>
      </c>
      <c r="AE90">
        <v>24.52</v>
      </c>
    </row>
    <row r="91" spans="1:31" x14ac:dyDescent="0.2">
      <c r="A91" t="s">
        <v>152</v>
      </c>
      <c r="B91">
        <v>4738</v>
      </c>
      <c r="C91" t="s">
        <v>61</v>
      </c>
      <c r="D91" t="s">
        <v>176</v>
      </c>
      <c r="E91" t="s">
        <v>65</v>
      </c>
      <c r="F91">
        <v>367.065</v>
      </c>
      <c r="G91">
        <v>10.91</v>
      </c>
      <c r="I91" t="s">
        <v>152</v>
      </c>
      <c r="J91">
        <v>4738</v>
      </c>
      <c r="K91" t="s">
        <v>159</v>
      </c>
      <c r="L91" t="s">
        <v>177</v>
      </c>
      <c r="M91" t="s">
        <v>65</v>
      </c>
      <c r="N91">
        <v>1915.432</v>
      </c>
      <c r="O91">
        <v>12.78</v>
      </c>
      <c r="Y91" t="s">
        <v>152</v>
      </c>
      <c r="Z91">
        <v>4738</v>
      </c>
      <c r="AA91" t="s">
        <v>161</v>
      </c>
      <c r="AB91" t="s">
        <v>178</v>
      </c>
      <c r="AC91" t="s">
        <v>65</v>
      </c>
      <c r="AD91">
        <v>2099.4029999999998</v>
      </c>
      <c r="AE91">
        <v>22.41</v>
      </c>
    </row>
    <row r="92" spans="1:31" x14ac:dyDescent="0.2">
      <c r="A92" t="s">
        <v>153</v>
      </c>
      <c r="B92">
        <v>4778</v>
      </c>
      <c r="C92" t="s">
        <v>61</v>
      </c>
      <c r="D92" t="s">
        <v>176</v>
      </c>
      <c r="E92" t="s">
        <v>65</v>
      </c>
      <c r="F92">
        <v>367.065</v>
      </c>
      <c r="G92">
        <v>14.77</v>
      </c>
      <c r="I92" t="s">
        <v>153</v>
      </c>
      <c r="J92">
        <v>4778</v>
      </c>
      <c r="K92" t="s">
        <v>159</v>
      </c>
      <c r="L92" t="s">
        <v>177</v>
      </c>
      <c r="M92" t="s">
        <v>65</v>
      </c>
      <c r="N92">
        <v>1915.432</v>
      </c>
      <c r="O92">
        <v>14.35</v>
      </c>
      <c r="Y92" t="s">
        <v>153</v>
      </c>
      <c r="Z92">
        <v>4778</v>
      </c>
      <c r="AA92" t="s">
        <v>161</v>
      </c>
      <c r="AB92" t="s">
        <v>178</v>
      </c>
      <c r="AC92" t="s">
        <v>65</v>
      </c>
      <c r="AD92">
        <v>2099.4029999999998</v>
      </c>
      <c r="AE92">
        <v>26.72</v>
      </c>
    </row>
    <row r="93" spans="1:31" x14ac:dyDescent="0.2">
      <c r="A93" t="s">
        <v>154</v>
      </c>
      <c r="B93">
        <v>4811</v>
      </c>
      <c r="C93" t="s">
        <v>61</v>
      </c>
      <c r="D93" t="s">
        <v>176</v>
      </c>
      <c r="E93" t="s">
        <v>65</v>
      </c>
      <c r="F93">
        <v>367.065</v>
      </c>
      <c r="G93">
        <v>15.08</v>
      </c>
      <c r="I93" t="s">
        <v>154</v>
      </c>
      <c r="J93">
        <v>4811</v>
      </c>
      <c r="K93" t="s">
        <v>159</v>
      </c>
      <c r="L93" t="s">
        <v>177</v>
      </c>
      <c r="M93" t="s">
        <v>65</v>
      </c>
      <c r="N93">
        <v>1915.432</v>
      </c>
      <c r="O93">
        <v>15.98</v>
      </c>
      <c r="Y93" t="s">
        <v>154</v>
      </c>
      <c r="Z93">
        <v>4811</v>
      </c>
      <c r="AA93" t="s">
        <v>161</v>
      </c>
      <c r="AB93" t="s">
        <v>178</v>
      </c>
      <c r="AC93" t="s">
        <v>65</v>
      </c>
      <c r="AD93">
        <v>2099.4029999999998</v>
      </c>
      <c r="AE93">
        <v>24.77</v>
      </c>
    </row>
    <row r="94" spans="1:31" x14ac:dyDescent="0.2">
      <c r="A94" t="s">
        <v>155</v>
      </c>
      <c r="B94">
        <v>4744</v>
      </c>
      <c r="C94" t="s">
        <v>61</v>
      </c>
      <c r="D94" t="s">
        <v>176</v>
      </c>
      <c r="E94" t="s">
        <v>65</v>
      </c>
      <c r="F94">
        <v>367.065</v>
      </c>
      <c r="G94">
        <v>12.44</v>
      </c>
      <c r="I94" t="s">
        <v>155</v>
      </c>
      <c r="J94">
        <v>4744</v>
      </c>
      <c r="K94" t="s">
        <v>159</v>
      </c>
      <c r="L94" t="s">
        <v>177</v>
      </c>
      <c r="M94" t="s">
        <v>65</v>
      </c>
      <c r="N94">
        <v>1915.432</v>
      </c>
      <c r="O94">
        <v>13.8</v>
      </c>
      <c r="Y94" t="s">
        <v>155</v>
      </c>
      <c r="Z94">
        <v>4744</v>
      </c>
      <c r="AA94" t="s">
        <v>161</v>
      </c>
      <c r="AB94" t="s">
        <v>178</v>
      </c>
      <c r="AC94" t="s">
        <v>65</v>
      </c>
      <c r="AD94">
        <v>2099.4029999999998</v>
      </c>
      <c r="AE94">
        <v>22.66</v>
      </c>
    </row>
    <row r="95" spans="1:31" x14ac:dyDescent="0.2">
      <c r="A95" t="s">
        <v>156</v>
      </c>
      <c r="B95">
        <v>4515</v>
      </c>
      <c r="C95" t="s">
        <v>61</v>
      </c>
      <c r="D95" t="s">
        <v>176</v>
      </c>
      <c r="E95" t="s">
        <v>65</v>
      </c>
      <c r="F95">
        <v>367.065</v>
      </c>
      <c r="G95">
        <v>12.46</v>
      </c>
      <c r="I95" t="s">
        <v>156</v>
      </c>
      <c r="J95">
        <v>4515</v>
      </c>
      <c r="K95" t="s">
        <v>159</v>
      </c>
      <c r="L95" t="s">
        <v>177</v>
      </c>
      <c r="M95" t="s">
        <v>65</v>
      </c>
      <c r="N95">
        <v>1915.432</v>
      </c>
      <c r="O95">
        <v>14.3</v>
      </c>
      <c r="Y95" t="s">
        <v>156</v>
      </c>
      <c r="Z95">
        <v>4515</v>
      </c>
      <c r="AA95" t="s">
        <v>161</v>
      </c>
      <c r="AB95" t="s">
        <v>178</v>
      </c>
      <c r="AC95" t="s">
        <v>65</v>
      </c>
      <c r="AD95">
        <v>2099.4029999999998</v>
      </c>
      <c r="AE95">
        <v>24.35</v>
      </c>
    </row>
    <row r="96" spans="1:31" x14ac:dyDescent="0.2">
      <c r="A96" t="s">
        <v>157</v>
      </c>
      <c r="B96" t="s">
        <v>60</v>
      </c>
      <c r="C96" t="s">
        <v>61</v>
      </c>
      <c r="D96" t="s">
        <v>176</v>
      </c>
      <c r="E96" t="s">
        <v>60</v>
      </c>
      <c r="F96">
        <v>367.065</v>
      </c>
      <c r="G96" t="s">
        <v>5</v>
      </c>
      <c r="I96" t="s">
        <v>157</v>
      </c>
      <c r="J96" t="s">
        <v>60</v>
      </c>
      <c r="K96" t="s">
        <v>159</v>
      </c>
      <c r="L96" t="s">
        <v>177</v>
      </c>
      <c r="M96" t="s">
        <v>60</v>
      </c>
      <c r="N96">
        <v>1915.432</v>
      </c>
      <c r="O96" t="s">
        <v>5</v>
      </c>
      <c r="Y96" t="s">
        <v>157</v>
      </c>
      <c r="Z96" t="s">
        <v>60</v>
      </c>
      <c r="AA96" t="s">
        <v>161</v>
      </c>
      <c r="AB96" t="s">
        <v>178</v>
      </c>
      <c r="AC96" t="s">
        <v>60</v>
      </c>
      <c r="AD96">
        <v>2099.4029999999998</v>
      </c>
      <c r="AE96" t="s">
        <v>5</v>
      </c>
    </row>
    <row r="97" spans="1:31" x14ac:dyDescent="0.2">
      <c r="A97" t="s">
        <v>158</v>
      </c>
      <c r="B97" t="s">
        <v>63</v>
      </c>
      <c r="C97" t="s">
        <v>61</v>
      </c>
      <c r="D97" t="s">
        <v>176</v>
      </c>
      <c r="E97" t="s">
        <v>63</v>
      </c>
      <c r="F97">
        <v>367.065</v>
      </c>
      <c r="G97">
        <v>35.85</v>
      </c>
      <c r="I97" t="s">
        <v>158</v>
      </c>
      <c r="J97" t="s">
        <v>63</v>
      </c>
      <c r="K97" t="s">
        <v>159</v>
      </c>
      <c r="L97" t="s">
        <v>177</v>
      </c>
      <c r="M97" t="s">
        <v>63</v>
      </c>
      <c r="N97">
        <v>1915.432</v>
      </c>
      <c r="O97" t="s">
        <v>5</v>
      </c>
      <c r="Y97" t="s">
        <v>158</v>
      </c>
      <c r="Z97" t="s">
        <v>63</v>
      </c>
      <c r="AA97" t="s">
        <v>161</v>
      </c>
      <c r="AB97" t="s">
        <v>178</v>
      </c>
      <c r="AC97" t="s">
        <v>63</v>
      </c>
      <c r="AD97">
        <v>2099.4029999999998</v>
      </c>
      <c r="AE97" t="s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TLR1 TLR4</vt:lpstr>
      <vt:lpstr>TLR2 TLR3</vt:lpstr>
      <vt:lpstr>TLR2 raw data</vt:lpstr>
      <vt:lpstr>TLR4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 de Klerk</dc:creator>
  <cp:lastModifiedBy>Macbook</cp:lastModifiedBy>
  <dcterms:created xsi:type="dcterms:W3CDTF">2017-06-01T15:05:05Z</dcterms:created>
  <dcterms:modified xsi:type="dcterms:W3CDTF">2022-11-04T03:04:30Z</dcterms:modified>
</cp:coreProperties>
</file>