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ropbox/VINCULACION CON EL MEDIO/AEA/2022/Curso_Expresion_Genes/GeneExpression_2022/Clase_10/"/>
    </mc:Choice>
  </mc:AlternateContent>
  <xr:revisionPtr revIDLastSave="0" documentId="13_ncr:1_{CA71B84C-D621-4C49-A7CE-5B014F30E428}" xr6:coauthVersionLast="36" xr6:coauthVersionMax="36" xr10:uidLastSave="{00000000-0000-0000-0000-000000000000}"/>
  <bookViews>
    <workbookView xWindow="0" yWindow="460" windowWidth="26120" windowHeight="14480" xr2:uid="{00000000-000D-0000-FFFF-FFFF00000000}"/>
  </bookViews>
  <sheets>
    <sheet name="hps70" sheetId="1" r:id="rId1"/>
    <sheet name="Messy" sheetId="4" r:id="rId2"/>
    <sheet name="Tidy" sheetId="2" r:id="rId3"/>
    <sheet name="Fold_change_delta_delta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D19" i="4" l="1"/>
  <c r="C19" i="4"/>
  <c r="D18" i="4"/>
  <c r="C18" i="4"/>
  <c r="D17" i="4"/>
  <c r="C17" i="4"/>
  <c r="D16" i="4"/>
  <c r="C16" i="4"/>
  <c r="D15" i="4"/>
  <c r="C15" i="4"/>
  <c r="D14" i="4"/>
  <c r="D13" i="4"/>
  <c r="C13" i="4"/>
  <c r="D12" i="4"/>
  <c r="C12" i="4"/>
  <c r="D11" i="4"/>
  <c r="C11" i="4"/>
  <c r="D10" i="4"/>
  <c r="C10" i="4"/>
  <c r="D9" i="4"/>
  <c r="C9" i="4"/>
  <c r="D8" i="4"/>
  <c r="C8" i="4"/>
  <c r="I14" i="3" l="1"/>
  <c r="I13" i="3"/>
  <c r="I12" i="3"/>
  <c r="I11" i="3"/>
  <c r="C15" i="3" l="1"/>
  <c r="E15" i="3" s="1"/>
  <c r="F15" i="3" s="1"/>
  <c r="C2" i="3"/>
  <c r="E2" i="3" s="1"/>
  <c r="F2" i="3" s="1"/>
  <c r="G2" i="3" s="1"/>
  <c r="C4" i="3"/>
  <c r="C5" i="3"/>
  <c r="C6" i="3"/>
  <c r="C7" i="3"/>
  <c r="C8" i="3"/>
  <c r="C9" i="3"/>
  <c r="C10" i="3"/>
  <c r="C11" i="3"/>
  <c r="C12" i="3"/>
  <c r="C13" i="3"/>
  <c r="C14" i="3"/>
  <c r="C3" i="3"/>
  <c r="E3" i="3" s="1"/>
  <c r="G15" i="3" l="1"/>
  <c r="H15" i="3"/>
  <c r="H2" i="3"/>
  <c r="D37" i="2"/>
  <c r="D19" i="2"/>
  <c r="D36" i="2"/>
  <c r="D18" i="2"/>
  <c r="D35" i="2"/>
  <c r="D17" i="2"/>
  <c r="D34" i="2"/>
  <c r="D16" i="2"/>
  <c r="D33" i="2"/>
  <c r="D15" i="2"/>
  <c r="D32" i="2"/>
  <c r="D14" i="2"/>
  <c r="D31" i="2"/>
  <c r="D13" i="2"/>
  <c r="D30" i="2"/>
  <c r="D12" i="2"/>
  <c r="D29" i="2"/>
  <c r="D11" i="2"/>
  <c r="D28" i="2"/>
  <c r="D10" i="2"/>
  <c r="D27" i="2"/>
  <c r="D9" i="2"/>
  <c r="D26" i="2"/>
  <c r="D8" i="2"/>
  <c r="C15" i="1"/>
  <c r="D15" i="1"/>
  <c r="C16" i="1"/>
  <c r="D16" i="1"/>
  <c r="C17" i="1"/>
  <c r="D17" i="1"/>
  <c r="C18" i="1"/>
  <c r="D18" i="1"/>
  <c r="C19" i="1"/>
  <c r="D19" i="1"/>
  <c r="D14" i="1"/>
  <c r="C14" i="1"/>
  <c r="D8" i="1"/>
  <c r="D9" i="1"/>
  <c r="D10" i="1"/>
  <c r="D11" i="1"/>
  <c r="D12" i="1"/>
  <c r="D13" i="1"/>
  <c r="C9" i="1"/>
  <c r="C10" i="1"/>
  <c r="C11" i="1"/>
  <c r="C12" i="1"/>
  <c r="C13" i="1"/>
  <c r="C8" i="1"/>
  <c r="F3" i="3"/>
  <c r="H3" i="3" s="1"/>
  <c r="G3" i="3" l="1"/>
  <c r="H19" i="1"/>
  <c r="H18" i="1"/>
  <c r="H17" i="1"/>
  <c r="G17" i="1"/>
  <c r="H16" i="1"/>
  <c r="H15" i="1"/>
  <c r="H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I7" i="1" s="1"/>
  <c r="H6" i="1"/>
  <c r="G6" i="1"/>
  <c r="H5" i="1"/>
  <c r="G5" i="1"/>
  <c r="H4" i="1"/>
  <c r="G4" i="1"/>
  <c r="H3" i="1"/>
  <c r="G3" i="1"/>
  <c r="I3" i="1" s="1"/>
  <c r="H2" i="1"/>
  <c r="G2" i="1"/>
  <c r="I2" i="1" s="1"/>
  <c r="I6" i="1" l="1"/>
  <c r="I8" i="1"/>
  <c r="I10" i="1"/>
  <c r="I12" i="1"/>
  <c r="G14" i="1"/>
  <c r="I14" i="1" s="1"/>
  <c r="G18" i="1"/>
  <c r="I18" i="1" s="1"/>
  <c r="G15" i="1"/>
  <c r="I15" i="1" s="1"/>
  <c r="I4" i="1"/>
  <c r="J2" i="1" s="1"/>
  <c r="I9" i="1"/>
  <c r="I11" i="1"/>
  <c r="I17" i="1"/>
  <c r="G19" i="1"/>
  <c r="I19" i="1" s="1"/>
  <c r="I13" i="1"/>
  <c r="G16" i="1"/>
  <c r="I16" i="1" s="1"/>
  <c r="I5" i="1"/>
  <c r="J18" i="1" s="1"/>
  <c r="J10" i="1"/>
  <c r="J11" i="1" l="1"/>
  <c r="J13" i="1"/>
  <c r="J12" i="1"/>
  <c r="K2" i="1"/>
  <c r="L2" i="1" s="1"/>
  <c r="M2" i="1" s="1"/>
  <c r="J8" i="1"/>
  <c r="J6" i="1"/>
  <c r="J7" i="1"/>
  <c r="J9" i="1"/>
  <c r="K5" i="1"/>
  <c r="L5" i="1" s="1"/>
  <c r="M5" i="1" s="1"/>
  <c r="J4" i="1"/>
  <c r="J19" i="1"/>
  <c r="J3" i="1"/>
  <c r="J5" i="1"/>
  <c r="J14" i="1"/>
  <c r="J16" i="1"/>
  <c r="J15" i="1"/>
  <c r="J17" i="1"/>
  <c r="K3" i="1"/>
  <c r="K14" i="1"/>
  <c r="L14" i="1" s="1"/>
  <c r="K19" i="1"/>
  <c r="L19" i="1" s="1"/>
  <c r="K13" i="1"/>
  <c r="L13" i="1" s="1"/>
  <c r="M13" i="1" s="1"/>
  <c r="K8" i="1"/>
  <c r="L8" i="1" s="1"/>
  <c r="M8" i="1" s="1"/>
  <c r="K12" i="1"/>
  <c r="L12" i="1" s="1"/>
  <c r="M12" i="1" s="1"/>
  <c r="K18" i="1"/>
  <c r="L18" i="1" s="1"/>
  <c r="K9" i="1"/>
  <c r="L9" i="1" s="1"/>
  <c r="M9" i="1" s="1"/>
  <c r="K10" i="1"/>
  <c r="L10" i="1" s="1"/>
  <c r="M10" i="1" s="1"/>
  <c r="K6" i="1"/>
  <c r="L6" i="1" s="1"/>
  <c r="K11" i="1"/>
  <c r="L11" i="1" s="1"/>
  <c r="M11" i="1" s="1"/>
  <c r="K15" i="1"/>
  <c r="L15" i="1" s="1"/>
  <c r="K16" i="1"/>
  <c r="L16" i="1" s="1"/>
  <c r="K17" i="1"/>
  <c r="L17" i="1" s="1"/>
  <c r="K4" i="1"/>
  <c r="L4" i="1" s="1"/>
  <c r="K7" i="1"/>
  <c r="L7" i="1" s="1"/>
  <c r="M17" i="1" l="1"/>
  <c r="M6" i="1"/>
  <c r="M14" i="1"/>
  <c r="M16" i="1"/>
  <c r="L3" i="1"/>
  <c r="M3" i="1" s="1"/>
  <c r="M7" i="1"/>
  <c r="M15" i="1"/>
  <c r="M4" i="1"/>
  <c r="M18" i="1"/>
  <c r="M19" i="1"/>
  <c r="E12" i="3"/>
  <c r="F12" i="3" s="1"/>
  <c r="G12" i="3" s="1"/>
  <c r="E7" i="3"/>
  <c r="F7" i="3" s="1"/>
  <c r="E5" i="3"/>
  <c r="F5" i="3" s="1"/>
  <c r="H5" i="3" s="1"/>
  <c r="E10" i="3"/>
  <c r="F10" i="3" s="1"/>
  <c r="E11" i="3"/>
  <c r="F11" i="3" s="1"/>
  <c r="E13" i="3"/>
  <c r="F13" i="3" s="1"/>
  <c r="E14" i="3"/>
  <c r="F14" i="3" s="1"/>
  <c r="H14" i="3" s="1"/>
  <c r="E8" i="3"/>
  <c r="F8" i="3" s="1"/>
  <c r="E6" i="3"/>
  <c r="F6" i="3" s="1"/>
  <c r="E9" i="3"/>
  <c r="F9" i="3" s="1"/>
  <c r="H9" i="3" s="1"/>
  <c r="G10" i="3" l="1"/>
  <c r="H10" i="3"/>
  <c r="H6" i="3"/>
  <c r="G6" i="3"/>
  <c r="G13" i="3"/>
  <c r="H13" i="3"/>
  <c r="H7" i="3"/>
  <c r="G7" i="3"/>
  <c r="H8" i="3"/>
  <c r="G8" i="3"/>
  <c r="H11" i="3"/>
  <c r="G11" i="3"/>
  <c r="H12" i="3"/>
  <c r="G14" i="3"/>
  <c r="G5" i="3"/>
  <c r="G9" i="3"/>
  <c r="E4" i="3"/>
  <c r="F4" i="3" s="1"/>
  <c r="H4" i="3" s="1"/>
  <c r="G4" i="3" l="1"/>
</calcChain>
</file>

<file path=xl/sharedStrings.xml><?xml version="1.0" encoding="utf-8"?>
<sst xmlns="http://schemas.openxmlformats.org/spreadsheetml/2006/main" count="321" uniqueCount="57">
  <si>
    <t>Sample</t>
  </si>
  <si>
    <t>Control 1</t>
  </si>
  <si>
    <t>Control 2</t>
  </si>
  <si>
    <t>Control 3</t>
  </si>
  <si>
    <t>GOI Ct1</t>
  </si>
  <si>
    <t>GOI Average Ct</t>
  </si>
  <si>
    <t>GOI Ct2</t>
  </si>
  <si>
    <t>HKG Average Ct</t>
  </si>
  <si>
    <t>HKG Ct1</t>
  </si>
  <si>
    <t>HKG Ct2</t>
  </si>
  <si>
    <t>∆Ct</t>
  </si>
  <si>
    <t>∆∆Ct</t>
  </si>
  <si>
    <t>2^-(∆∆Ct)</t>
  </si>
  <si>
    <t>Hot stress 1</t>
  </si>
  <si>
    <t>Hot stress 2</t>
  </si>
  <si>
    <t>Hot stress 3</t>
  </si>
  <si>
    <t>Cold stress 1</t>
  </si>
  <si>
    <t>Cold stress 2</t>
  </si>
  <si>
    <t>Cold stress 3</t>
  </si>
  <si>
    <t>Calibrator</t>
  </si>
  <si>
    <t>Control 4</t>
  </si>
  <si>
    <t>Control 5</t>
  </si>
  <si>
    <t>Control 6</t>
  </si>
  <si>
    <t>Cold stress 4</t>
  </si>
  <si>
    <t>Cold stress 5</t>
  </si>
  <si>
    <t>Cold stress 6</t>
  </si>
  <si>
    <t>Hot stress 4</t>
  </si>
  <si>
    <t>Hot stress 5</t>
  </si>
  <si>
    <t>Hot stress 6</t>
  </si>
  <si>
    <t>Ct</t>
  </si>
  <si>
    <t>Gene</t>
  </si>
  <si>
    <t>Replique</t>
  </si>
  <si>
    <t>r1</t>
  </si>
  <si>
    <t>r2</t>
  </si>
  <si>
    <t>HKG</t>
  </si>
  <si>
    <t>hps70</t>
  </si>
  <si>
    <t>Fold change</t>
  </si>
  <si>
    <t>TG Ct</t>
  </si>
  <si>
    <t>HKG Ct</t>
  </si>
  <si>
    <t>FC</t>
  </si>
  <si>
    <t>Log (2^-(∆∆Ct))</t>
  </si>
  <si>
    <t>2^-(∆∆Ct) Livak</t>
  </si>
  <si>
    <t>GE Ratio pfaffl</t>
  </si>
  <si>
    <t>GE ratio pfaffl</t>
  </si>
  <si>
    <t>Tratamiento</t>
  </si>
  <si>
    <t>Control</t>
  </si>
  <si>
    <t>Cold stress</t>
  </si>
  <si>
    <t>Hot stress</t>
  </si>
  <si>
    <t>HKr1</t>
  </si>
  <si>
    <t>HKr2</t>
  </si>
  <si>
    <t>GIr1</t>
  </si>
  <si>
    <t>GIr2</t>
  </si>
  <si>
    <t>Treatment</t>
  </si>
  <si>
    <t>deltaCt</t>
  </si>
  <si>
    <t>3-Cold</t>
  </si>
  <si>
    <t>2-Hot</t>
  </si>
  <si>
    <t>1-Ctrl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</si>
</sst>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57" zoomScaleNormal="157" workbookViewId="0">
      <selection activeCell="A2" sqref="A2:A7"/>
    </sheetView>
  </sheetViews>
  <sheetFormatPr baseColWidth="10" defaultColWidth="8.6640625" defaultRowHeight="15" x14ac:dyDescent="0.2"/>
  <cols>
    <col min="1" max="1" width="8.6640625" style="1"/>
    <col min="2" max="2" width="10.5" style="1" bestFit="1" customWidth="1"/>
    <col min="3" max="4" width="7" style="1" bestFit="1" customWidth="1"/>
    <col min="5" max="5" width="12.6640625" style="1" bestFit="1" customWidth="1"/>
    <col min="6" max="6" width="7.5" style="1" bestFit="1" customWidth="1"/>
    <col min="7" max="7" width="12.6640625" style="1" bestFit="1" customWidth="1"/>
    <col min="8" max="8" width="13.1640625" style="1" bestFit="1" customWidth="1"/>
    <col min="9" max="10" width="11.6640625" style="1" bestFit="1" customWidth="1"/>
    <col min="11" max="11" width="11.1640625" style="1" bestFit="1" customWidth="1"/>
    <col min="12" max="12" width="10.6640625" style="1" bestFit="1" customWidth="1"/>
    <col min="13" max="13" width="12.83203125" style="1" bestFit="1" customWidth="1"/>
    <col min="14" max="14" width="11.33203125" style="1" bestFit="1" customWidth="1"/>
    <col min="15" max="16384" width="8.6640625" style="1"/>
  </cols>
  <sheetData>
    <row r="1" spans="1:14" ht="16" x14ac:dyDescent="0.2">
      <c r="A1" s="36" t="s">
        <v>52</v>
      </c>
      <c r="B1" s="10" t="s">
        <v>0</v>
      </c>
      <c r="C1" s="10" t="s">
        <v>4</v>
      </c>
      <c r="D1" s="10" t="s">
        <v>6</v>
      </c>
      <c r="E1" s="10" t="s">
        <v>8</v>
      </c>
      <c r="F1" s="10" t="s">
        <v>9</v>
      </c>
      <c r="G1" s="10" t="s">
        <v>5</v>
      </c>
      <c r="H1" s="10" t="s">
        <v>7</v>
      </c>
      <c r="I1" s="8" t="s">
        <v>53</v>
      </c>
      <c r="J1" s="9" t="s">
        <v>19</v>
      </c>
      <c r="K1" s="8" t="s">
        <v>11</v>
      </c>
      <c r="L1" s="10" t="s">
        <v>12</v>
      </c>
      <c r="M1" s="14" t="s">
        <v>36</v>
      </c>
      <c r="N1" s="14" t="s">
        <v>43</v>
      </c>
    </row>
    <row r="2" spans="1:14" x14ac:dyDescent="0.2">
      <c r="A2" s="35" t="s">
        <v>56</v>
      </c>
      <c r="B2" s="15" t="s">
        <v>1</v>
      </c>
      <c r="C2" s="15">
        <v>30.57</v>
      </c>
      <c r="D2" s="15">
        <v>30.53</v>
      </c>
      <c r="E2" s="15">
        <v>17.190000000000001</v>
      </c>
      <c r="F2" s="15">
        <v>17.16</v>
      </c>
      <c r="G2" s="15">
        <f t="shared" ref="G2:G19" si="0">AVERAGE(C2:D2)</f>
        <v>30.55</v>
      </c>
      <c r="H2" s="16">
        <f>AVERAGE(E2:F2)</f>
        <v>17.175000000000001</v>
      </c>
      <c r="I2" s="16">
        <f>G2-H2</f>
        <v>13.375</v>
      </c>
      <c r="J2" s="17">
        <f>AVERAGE($I$2:$I$7)</f>
        <v>13.466666666666669</v>
      </c>
      <c r="K2" s="16">
        <f t="shared" ref="K2:K19" si="1">I2-$J$2</f>
        <v>-9.1666666666668561E-2</v>
      </c>
      <c r="L2" s="18">
        <f>2^-(K2)</f>
        <v>1.0656005016284857</v>
      </c>
      <c r="M2" s="19">
        <f>+L2</f>
        <v>1.0656005016284857</v>
      </c>
      <c r="N2" s="29">
        <v>1.1443370214467139</v>
      </c>
    </row>
    <row r="3" spans="1:14" x14ac:dyDescent="0.2">
      <c r="A3" s="35" t="s">
        <v>56</v>
      </c>
      <c r="B3" s="15" t="s">
        <v>2</v>
      </c>
      <c r="C3" s="15">
        <v>30.73</v>
      </c>
      <c r="D3" s="15">
        <v>30.37</v>
      </c>
      <c r="E3" s="15">
        <v>16.96</v>
      </c>
      <c r="F3" s="15">
        <v>16.95</v>
      </c>
      <c r="G3" s="15">
        <f t="shared" si="0"/>
        <v>30.55</v>
      </c>
      <c r="H3" s="16">
        <f t="shared" ref="H3:H4" si="2">AVERAGE(E3:F3)</f>
        <v>16.954999999999998</v>
      </c>
      <c r="I3" s="16">
        <f t="shared" ref="I3:I19" si="3">G3-H3</f>
        <v>13.595000000000002</v>
      </c>
      <c r="J3" s="17">
        <f t="shared" ref="J3:J19" si="4">AVERAGE($I$2:$I$7)</f>
        <v>13.466666666666669</v>
      </c>
      <c r="K3" s="16">
        <f t="shared" si="1"/>
        <v>0.12833333333333385</v>
      </c>
      <c r="L3" s="18">
        <f t="shared" ref="L3:L4" si="5">2^-(K3)</f>
        <v>0.91488775974894876</v>
      </c>
      <c r="M3" s="19">
        <f t="shared" ref="M3:M7" si="6">+L3</f>
        <v>0.91488775974894876</v>
      </c>
      <c r="N3" s="29">
        <v>0.97716544080345458</v>
      </c>
    </row>
    <row r="4" spans="1:14" x14ac:dyDescent="0.2">
      <c r="A4" s="35" t="s">
        <v>56</v>
      </c>
      <c r="B4" s="15" t="s">
        <v>3</v>
      </c>
      <c r="C4" s="15">
        <v>30.76</v>
      </c>
      <c r="D4" s="15">
        <v>30.82</v>
      </c>
      <c r="E4" s="15">
        <v>17.07</v>
      </c>
      <c r="F4" s="15">
        <v>17.149999999999999</v>
      </c>
      <c r="G4" s="15">
        <f t="shared" si="0"/>
        <v>30.79</v>
      </c>
      <c r="H4" s="16">
        <f t="shared" si="2"/>
        <v>17.11</v>
      </c>
      <c r="I4" s="16">
        <f t="shared" si="3"/>
        <v>13.68</v>
      </c>
      <c r="J4" s="17">
        <f t="shared" si="4"/>
        <v>13.466666666666669</v>
      </c>
      <c r="K4" s="16">
        <f t="shared" si="1"/>
        <v>0.21333333333333115</v>
      </c>
      <c r="L4" s="18">
        <f t="shared" si="5"/>
        <v>0.86254203199219193</v>
      </c>
      <c r="M4" s="19">
        <f t="shared" si="6"/>
        <v>0.86254203199219193</v>
      </c>
      <c r="N4" s="29">
        <v>0.92702255684535673</v>
      </c>
    </row>
    <row r="5" spans="1:14" x14ac:dyDescent="0.2">
      <c r="A5" s="35" t="s">
        <v>56</v>
      </c>
      <c r="B5" s="15" t="s">
        <v>20</v>
      </c>
      <c r="C5" s="15">
        <v>31.07</v>
      </c>
      <c r="D5" s="15">
        <v>30.53</v>
      </c>
      <c r="E5" s="15">
        <v>17.190000000000001</v>
      </c>
      <c r="F5" s="15">
        <v>17.16</v>
      </c>
      <c r="G5" s="15">
        <f t="shared" si="0"/>
        <v>30.8</v>
      </c>
      <c r="H5" s="16">
        <f>AVERAGE(E5:F5)</f>
        <v>17.175000000000001</v>
      </c>
      <c r="I5" s="16">
        <f t="shared" si="3"/>
        <v>13.625</v>
      </c>
      <c r="J5" s="17">
        <f t="shared" si="4"/>
        <v>13.466666666666669</v>
      </c>
      <c r="K5" s="16">
        <f t="shared" si="1"/>
        <v>0.15833333333333144</v>
      </c>
      <c r="L5" s="18">
        <f>2^-(K5)</f>
        <v>0.89605964191195364</v>
      </c>
      <c r="M5" s="19">
        <f t="shared" si="6"/>
        <v>0.89605964191195364</v>
      </c>
      <c r="N5" s="29">
        <v>0.96468972056611224</v>
      </c>
    </row>
    <row r="6" spans="1:14" x14ac:dyDescent="0.2">
      <c r="A6" s="35" t="s">
        <v>56</v>
      </c>
      <c r="B6" s="15" t="s">
        <v>21</v>
      </c>
      <c r="C6" s="15">
        <v>29.73</v>
      </c>
      <c r="D6" s="15">
        <v>30.37</v>
      </c>
      <c r="E6" s="15">
        <v>16.96</v>
      </c>
      <c r="F6" s="15">
        <v>16.95</v>
      </c>
      <c r="G6" s="15">
        <f t="shared" si="0"/>
        <v>30.05</v>
      </c>
      <c r="H6" s="16">
        <f t="shared" ref="H6:H7" si="7">AVERAGE(E6:F6)</f>
        <v>16.954999999999998</v>
      </c>
      <c r="I6" s="16">
        <f t="shared" si="3"/>
        <v>13.095000000000002</v>
      </c>
      <c r="J6" s="17">
        <f t="shared" si="4"/>
        <v>13.466666666666669</v>
      </c>
      <c r="K6" s="16">
        <f t="shared" si="1"/>
        <v>-0.37166666666666615</v>
      </c>
      <c r="L6" s="18">
        <f t="shared" ref="L6:L7" si="8">2^-(K6)</f>
        <v>1.2938466778861009</v>
      </c>
      <c r="M6" s="19">
        <f t="shared" si="6"/>
        <v>1.2938466778861009</v>
      </c>
      <c r="N6" s="29">
        <v>1.3749936550497996</v>
      </c>
    </row>
    <row r="7" spans="1:14" x14ac:dyDescent="0.2">
      <c r="A7" s="35" t="s">
        <v>56</v>
      </c>
      <c r="B7" s="15" t="s">
        <v>22</v>
      </c>
      <c r="C7" s="15">
        <v>30.26</v>
      </c>
      <c r="D7" s="15">
        <v>30.82</v>
      </c>
      <c r="E7" s="15">
        <v>17.07</v>
      </c>
      <c r="F7" s="15">
        <v>17.149999999999999</v>
      </c>
      <c r="G7" s="15">
        <f t="shared" si="0"/>
        <v>30.54</v>
      </c>
      <c r="H7" s="16">
        <f t="shared" si="7"/>
        <v>17.11</v>
      </c>
      <c r="I7" s="16">
        <f t="shared" si="3"/>
        <v>13.43</v>
      </c>
      <c r="J7" s="17">
        <f t="shared" si="4"/>
        <v>13.466666666666669</v>
      </c>
      <c r="K7" s="16">
        <f t="shared" si="1"/>
        <v>-3.6666666666668846E-2</v>
      </c>
      <c r="L7" s="18">
        <f t="shared" si="8"/>
        <v>1.0257411214340193</v>
      </c>
      <c r="M7" s="19">
        <f t="shared" si="6"/>
        <v>1.0257411214340193</v>
      </c>
      <c r="N7" s="29">
        <v>1.099655369906714</v>
      </c>
    </row>
    <row r="8" spans="1:14" x14ac:dyDescent="0.2">
      <c r="A8" s="35" t="s">
        <v>54</v>
      </c>
      <c r="B8" s="15" t="s">
        <v>16</v>
      </c>
      <c r="C8" s="15">
        <f>+C2+3.75</f>
        <v>34.32</v>
      </c>
      <c r="D8" s="15">
        <f>+D2+3.75</f>
        <v>34.28</v>
      </c>
      <c r="E8" s="16">
        <v>18.04</v>
      </c>
      <c r="F8" s="15">
        <v>17.95</v>
      </c>
      <c r="G8" s="15">
        <f t="shared" si="0"/>
        <v>34.299999999999997</v>
      </c>
      <c r="H8" s="16">
        <f t="shared" ref="H8:H19" si="9">AVERAGE(E8:F8)</f>
        <v>17.994999999999997</v>
      </c>
      <c r="I8" s="16">
        <f t="shared" si="3"/>
        <v>16.305</v>
      </c>
      <c r="J8" s="17">
        <f t="shared" si="4"/>
        <v>13.466666666666669</v>
      </c>
      <c r="K8" s="16">
        <f t="shared" si="1"/>
        <v>2.8383333333333312</v>
      </c>
      <c r="L8" s="18">
        <f>2^-(K8)</f>
        <v>0.13982232807956638</v>
      </c>
      <c r="M8" s="19">
        <f>-1/L8</f>
        <v>-7.151933555497278</v>
      </c>
      <c r="N8" s="29">
        <v>0.1591100642064617</v>
      </c>
    </row>
    <row r="9" spans="1:14" x14ac:dyDescent="0.2">
      <c r="A9" s="35" t="s">
        <v>54</v>
      </c>
      <c r="B9" s="15" t="s">
        <v>17</v>
      </c>
      <c r="C9" s="15">
        <f t="shared" ref="C9:D13" si="10">+C3+3.75</f>
        <v>34.480000000000004</v>
      </c>
      <c r="D9" s="15">
        <f t="shared" si="10"/>
        <v>34.120000000000005</v>
      </c>
      <c r="E9" s="16">
        <v>17.989999999999998</v>
      </c>
      <c r="F9" s="16">
        <v>17.91</v>
      </c>
      <c r="G9" s="15">
        <f t="shared" si="0"/>
        <v>34.300000000000004</v>
      </c>
      <c r="H9" s="16">
        <f t="shared" si="9"/>
        <v>17.95</v>
      </c>
      <c r="I9" s="16">
        <f t="shared" si="3"/>
        <v>16.350000000000005</v>
      </c>
      <c r="J9" s="17">
        <f t="shared" si="4"/>
        <v>13.466666666666669</v>
      </c>
      <c r="K9" s="16">
        <f t="shared" si="1"/>
        <v>2.8833333333333364</v>
      </c>
      <c r="L9" s="18">
        <f t="shared" ref="L9:L10" si="11">2^-(K9)</f>
        <v>0.13552835878767699</v>
      </c>
      <c r="M9" s="19">
        <f t="shared" ref="M9:M13" si="12">-1/L9</f>
        <v>-7.3785295486875304</v>
      </c>
      <c r="N9" s="29">
        <v>0.15405249173581195</v>
      </c>
    </row>
    <row r="10" spans="1:14" x14ac:dyDescent="0.2">
      <c r="A10" s="35" t="s">
        <v>54</v>
      </c>
      <c r="B10" s="15" t="s">
        <v>18</v>
      </c>
      <c r="C10" s="15">
        <f t="shared" si="10"/>
        <v>34.510000000000005</v>
      </c>
      <c r="D10" s="15">
        <f t="shared" si="10"/>
        <v>34.57</v>
      </c>
      <c r="E10" s="16">
        <v>17.899999999999999</v>
      </c>
      <c r="F10" s="16">
        <v>17.86</v>
      </c>
      <c r="G10" s="15">
        <f t="shared" si="0"/>
        <v>34.540000000000006</v>
      </c>
      <c r="H10" s="16">
        <f t="shared" si="9"/>
        <v>17.88</v>
      </c>
      <c r="I10" s="16">
        <f t="shared" si="3"/>
        <v>16.660000000000007</v>
      </c>
      <c r="J10" s="17">
        <f t="shared" si="4"/>
        <v>13.466666666666669</v>
      </c>
      <c r="K10" s="16">
        <f t="shared" si="1"/>
        <v>3.1933333333333387</v>
      </c>
      <c r="L10" s="18">
        <f t="shared" si="11"/>
        <v>0.10932283375697911</v>
      </c>
      <c r="M10" s="19">
        <f t="shared" si="12"/>
        <v>-9.1472198957352813</v>
      </c>
      <c r="N10" s="29">
        <v>0.12435014937720365</v>
      </c>
    </row>
    <row r="11" spans="1:14" x14ac:dyDescent="0.2">
      <c r="A11" s="35" t="s">
        <v>54</v>
      </c>
      <c r="B11" s="15" t="s">
        <v>23</v>
      </c>
      <c r="C11" s="15">
        <f t="shared" si="10"/>
        <v>34.82</v>
      </c>
      <c r="D11" s="15">
        <f t="shared" si="10"/>
        <v>34.28</v>
      </c>
      <c r="E11" s="16">
        <v>18.04</v>
      </c>
      <c r="F11" s="15">
        <v>17.95</v>
      </c>
      <c r="G11" s="15">
        <f t="shared" si="0"/>
        <v>34.549999999999997</v>
      </c>
      <c r="H11" s="16">
        <f t="shared" si="9"/>
        <v>17.994999999999997</v>
      </c>
      <c r="I11" s="16">
        <f t="shared" si="3"/>
        <v>16.555</v>
      </c>
      <c r="J11" s="17">
        <f t="shared" si="4"/>
        <v>13.466666666666669</v>
      </c>
      <c r="K11" s="16">
        <f t="shared" si="1"/>
        <v>3.0883333333333312</v>
      </c>
      <c r="L11" s="18">
        <f>2^-(K11)</f>
        <v>0.11757609445453619</v>
      </c>
      <c r="M11" s="19">
        <f t="shared" si="12"/>
        <v>-8.5051302702240683</v>
      </c>
      <c r="N11" s="29">
        <v>0.13413167668431938</v>
      </c>
    </row>
    <row r="12" spans="1:14" x14ac:dyDescent="0.2">
      <c r="A12" s="35" t="s">
        <v>54</v>
      </c>
      <c r="B12" s="15" t="s">
        <v>24</v>
      </c>
      <c r="C12" s="15">
        <f t="shared" si="10"/>
        <v>33.480000000000004</v>
      </c>
      <c r="D12" s="15">
        <f t="shared" si="10"/>
        <v>34.120000000000005</v>
      </c>
      <c r="E12" s="16">
        <v>17.989999999999998</v>
      </c>
      <c r="F12" s="16">
        <v>17.91</v>
      </c>
      <c r="G12" s="15">
        <f t="shared" si="0"/>
        <v>33.800000000000004</v>
      </c>
      <c r="H12" s="16">
        <f t="shared" si="9"/>
        <v>17.95</v>
      </c>
      <c r="I12" s="16">
        <f t="shared" si="3"/>
        <v>15.850000000000005</v>
      </c>
      <c r="J12" s="17">
        <f t="shared" si="4"/>
        <v>13.466666666666669</v>
      </c>
      <c r="K12" s="16">
        <f t="shared" si="1"/>
        <v>2.3833333333333364</v>
      </c>
      <c r="L12" s="18">
        <f t="shared" ref="L12:L13" si="13">2^-(K12)</f>
        <v>0.19166604308369967</v>
      </c>
      <c r="M12" s="19">
        <f t="shared" si="12"/>
        <v>-5.2174082790622682</v>
      </c>
      <c r="N12" s="29">
        <v>0.21677107052331621</v>
      </c>
    </row>
    <row r="13" spans="1:14" x14ac:dyDescent="0.2">
      <c r="A13" s="35" t="s">
        <v>54</v>
      </c>
      <c r="B13" s="15" t="s">
        <v>25</v>
      </c>
      <c r="C13" s="15">
        <f t="shared" si="10"/>
        <v>34.010000000000005</v>
      </c>
      <c r="D13" s="15">
        <f t="shared" si="10"/>
        <v>34.57</v>
      </c>
      <c r="E13" s="16">
        <v>17.899999999999999</v>
      </c>
      <c r="F13" s="16">
        <v>17.86</v>
      </c>
      <c r="G13" s="15">
        <f t="shared" si="0"/>
        <v>34.290000000000006</v>
      </c>
      <c r="H13" s="16">
        <f t="shared" si="9"/>
        <v>17.88</v>
      </c>
      <c r="I13" s="16">
        <f t="shared" si="3"/>
        <v>16.410000000000007</v>
      </c>
      <c r="J13" s="17">
        <f t="shared" si="4"/>
        <v>13.466666666666669</v>
      </c>
      <c r="K13" s="16">
        <f t="shared" si="1"/>
        <v>2.9433333333333387</v>
      </c>
      <c r="L13" s="18">
        <f t="shared" si="13"/>
        <v>0.13000749173605922</v>
      </c>
      <c r="M13" s="19">
        <f t="shared" si="12"/>
        <v>-7.6918644198612549</v>
      </c>
      <c r="N13" s="29">
        <v>0.1475069926849201</v>
      </c>
    </row>
    <row r="14" spans="1:14" x14ac:dyDescent="0.2">
      <c r="A14" s="35" t="s">
        <v>55</v>
      </c>
      <c r="B14" s="15" t="s">
        <v>13</v>
      </c>
      <c r="C14" s="15">
        <f>+C2-0.5</f>
        <v>30.07</v>
      </c>
      <c r="D14" s="15">
        <f>+D2-0.5</f>
        <v>30.03</v>
      </c>
      <c r="E14" s="16">
        <v>18.04</v>
      </c>
      <c r="F14" s="15">
        <v>17.95</v>
      </c>
      <c r="G14" s="15">
        <f t="shared" si="0"/>
        <v>30.05</v>
      </c>
      <c r="H14" s="16">
        <f t="shared" si="9"/>
        <v>17.994999999999997</v>
      </c>
      <c r="I14" s="16">
        <f t="shared" si="3"/>
        <v>12.055000000000003</v>
      </c>
      <c r="J14" s="17">
        <f t="shared" si="4"/>
        <v>13.466666666666669</v>
      </c>
      <c r="K14" s="16">
        <f>I14-$J$2</f>
        <v>-1.4116666666666653</v>
      </c>
      <c r="L14" s="18">
        <f>2^-(K14)</f>
        <v>2.6604433182154352</v>
      </c>
      <c r="M14" s="19">
        <f>+L14</f>
        <v>2.6604433182154352</v>
      </c>
      <c r="N14" s="29">
        <v>2.900846240444849</v>
      </c>
    </row>
    <row r="15" spans="1:14" x14ac:dyDescent="0.2">
      <c r="A15" s="35" t="s">
        <v>55</v>
      </c>
      <c r="B15" s="15" t="s">
        <v>14</v>
      </c>
      <c r="C15" s="15">
        <f t="shared" ref="C15:D15" si="14">+C3-0.5</f>
        <v>30.23</v>
      </c>
      <c r="D15" s="15">
        <f t="shared" si="14"/>
        <v>29.87</v>
      </c>
      <c r="E15" s="16">
        <v>17.989999999999998</v>
      </c>
      <c r="F15" s="16">
        <v>17.91</v>
      </c>
      <c r="G15" s="15">
        <f t="shared" si="0"/>
        <v>30.05</v>
      </c>
      <c r="H15" s="16">
        <f t="shared" si="9"/>
        <v>17.95</v>
      </c>
      <c r="I15" s="16">
        <f t="shared" si="3"/>
        <v>12.100000000000001</v>
      </c>
      <c r="J15" s="17">
        <f t="shared" si="4"/>
        <v>13.466666666666669</v>
      </c>
      <c r="K15" s="16">
        <f t="shared" si="1"/>
        <v>-1.3666666666666671</v>
      </c>
      <c r="L15" s="18">
        <f t="shared" ref="L15:L16" si="15">2^-(K15)</f>
        <v>2.5787406168791591</v>
      </c>
      <c r="M15" s="19">
        <f t="shared" ref="M15:M19" si="16">+L15</f>
        <v>2.5787406168791591</v>
      </c>
      <c r="N15" s="29">
        <v>2.808638119227437</v>
      </c>
    </row>
    <row r="16" spans="1:14" x14ac:dyDescent="0.2">
      <c r="A16" s="35" t="s">
        <v>55</v>
      </c>
      <c r="B16" s="15" t="s">
        <v>15</v>
      </c>
      <c r="C16" s="15">
        <f t="shared" ref="C16:D16" si="17">+C4-0.5</f>
        <v>30.26</v>
      </c>
      <c r="D16" s="15">
        <f t="shared" si="17"/>
        <v>30.32</v>
      </c>
      <c r="E16" s="16">
        <v>17.899999999999999</v>
      </c>
      <c r="F16" s="16">
        <v>17.86</v>
      </c>
      <c r="G16" s="15">
        <f t="shared" si="0"/>
        <v>30.29</v>
      </c>
      <c r="H16" s="16">
        <f t="shared" si="9"/>
        <v>17.88</v>
      </c>
      <c r="I16" s="16">
        <f t="shared" si="3"/>
        <v>12.41</v>
      </c>
      <c r="J16" s="17">
        <f t="shared" si="4"/>
        <v>13.466666666666669</v>
      </c>
      <c r="K16" s="16">
        <f t="shared" si="1"/>
        <v>-1.0566666666666684</v>
      </c>
      <c r="L16" s="18">
        <f t="shared" si="15"/>
        <v>2.0801198677769581</v>
      </c>
      <c r="M16" s="19">
        <f t="shared" si="16"/>
        <v>2.0801198677769581</v>
      </c>
      <c r="N16" s="29">
        <v>2.2671140579237461</v>
      </c>
    </row>
    <row r="17" spans="1:14" x14ac:dyDescent="0.2">
      <c r="A17" s="35" t="s">
        <v>55</v>
      </c>
      <c r="B17" s="15" t="s">
        <v>26</v>
      </c>
      <c r="C17" s="15">
        <f t="shared" ref="C17:D17" si="18">+C5-0.5</f>
        <v>30.57</v>
      </c>
      <c r="D17" s="15">
        <f t="shared" si="18"/>
        <v>30.03</v>
      </c>
      <c r="E17" s="16">
        <v>18.04</v>
      </c>
      <c r="F17" s="15">
        <v>17.95</v>
      </c>
      <c r="G17" s="15">
        <f t="shared" si="0"/>
        <v>30.3</v>
      </c>
      <c r="H17" s="16">
        <f t="shared" si="9"/>
        <v>17.994999999999997</v>
      </c>
      <c r="I17" s="16">
        <f t="shared" si="3"/>
        <v>12.305000000000003</v>
      </c>
      <c r="J17" s="17">
        <f t="shared" si="4"/>
        <v>13.466666666666669</v>
      </c>
      <c r="K17" s="16">
        <f t="shared" si="1"/>
        <v>-1.1616666666666653</v>
      </c>
      <c r="L17" s="18">
        <f>2^-(K17)</f>
        <v>2.2371572492730567</v>
      </c>
      <c r="M17" s="19">
        <f t="shared" si="16"/>
        <v>2.2371572492730567</v>
      </c>
      <c r="N17" s="29">
        <v>2.4454478852411285</v>
      </c>
    </row>
    <row r="18" spans="1:14" x14ac:dyDescent="0.2">
      <c r="A18" s="35" t="s">
        <v>55</v>
      </c>
      <c r="B18" s="15" t="s">
        <v>27</v>
      </c>
      <c r="C18" s="15">
        <f t="shared" ref="C18:D18" si="19">+C6-0.5</f>
        <v>29.23</v>
      </c>
      <c r="D18" s="15">
        <f t="shared" si="19"/>
        <v>29.87</v>
      </c>
      <c r="E18" s="16">
        <v>17.989999999999998</v>
      </c>
      <c r="F18" s="16">
        <v>17.91</v>
      </c>
      <c r="G18" s="15">
        <f t="shared" si="0"/>
        <v>29.55</v>
      </c>
      <c r="H18" s="16">
        <f t="shared" si="9"/>
        <v>17.95</v>
      </c>
      <c r="I18" s="16">
        <f t="shared" si="3"/>
        <v>11.600000000000001</v>
      </c>
      <c r="J18" s="17">
        <f t="shared" si="4"/>
        <v>13.466666666666669</v>
      </c>
      <c r="K18" s="16">
        <f t="shared" si="1"/>
        <v>-1.8666666666666671</v>
      </c>
      <c r="L18" s="18">
        <f t="shared" ref="L18:L19" si="20">2^-(K18)</f>
        <v>3.6468899542328681</v>
      </c>
      <c r="M18" s="19">
        <f t="shared" si="16"/>
        <v>3.6468899542328681</v>
      </c>
      <c r="N18" s="29">
        <v>3.9521041494195619</v>
      </c>
    </row>
    <row r="19" spans="1:14" x14ac:dyDescent="0.2">
      <c r="A19" s="35" t="s">
        <v>55</v>
      </c>
      <c r="B19" s="15" t="s">
        <v>28</v>
      </c>
      <c r="C19" s="15">
        <f t="shared" ref="C19:D19" si="21">+C7-0.5</f>
        <v>29.76</v>
      </c>
      <c r="D19" s="15">
        <f t="shared" si="21"/>
        <v>30.32</v>
      </c>
      <c r="E19" s="16">
        <v>17.899999999999999</v>
      </c>
      <c r="F19" s="16">
        <v>17.86</v>
      </c>
      <c r="G19" s="15">
        <f t="shared" si="0"/>
        <v>30.04</v>
      </c>
      <c r="H19" s="16">
        <f t="shared" si="9"/>
        <v>17.88</v>
      </c>
      <c r="I19" s="16">
        <f t="shared" si="3"/>
        <v>12.16</v>
      </c>
      <c r="J19" s="17">
        <f t="shared" si="4"/>
        <v>13.466666666666669</v>
      </c>
      <c r="K19" s="16">
        <f t="shared" si="1"/>
        <v>-1.3066666666666684</v>
      </c>
      <c r="L19" s="18">
        <f t="shared" si="20"/>
        <v>2.4736933468188775</v>
      </c>
      <c r="M19" s="19">
        <f t="shared" si="16"/>
        <v>2.4736933468188775</v>
      </c>
      <c r="N19" s="29">
        <v>2.6893025736834693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468A-FC72-504B-B37A-ABE67C0D57CD}">
  <dimension ref="A1:F19"/>
  <sheetViews>
    <sheetView workbookViewId="0">
      <selection activeCell="D2" sqref="D2"/>
    </sheetView>
  </sheetViews>
  <sheetFormatPr baseColWidth="10" defaultRowHeight="15" x14ac:dyDescent="0.2"/>
  <sheetData>
    <row r="1" spans="1:6" x14ac:dyDescent="0.2">
      <c r="A1" s="10" t="s">
        <v>0</v>
      </c>
      <c r="B1" s="10" t="s">
        <v>44</v>
      </c>
      <c r="C1" s="10" t="s">
        <v>50</v>
      </c>
      <c r="D1" s="10" t="s">
        <v>51</v>
      </c>
      <c r="E1" s="10" t="s">
        <v>48</v>
      </c>
      <c r="F1" s="10" t="s">
        <v>49</v>
      </c>
    </row>
    <row r="2" spans="1:6" x14ac:dyDescent="0.2">
      <c r="A2" s="15" t="s">
        <v>1</v>
      </c>
      <c r="B2" s="15" t="s">
        <v>45</v>
      </c>
      <c r="C2" s="15">
        <v>30.57</v>
      </c>
      <c r="D2" s="15">
        <v>30.53</v>
      </c>
      <c r="E2" s="15">
        <v>17.190000000000001</v>
      </c>
      <c r="F2" s="15">
        <v>17.16</v>
      </c>
    </row>
    <row r="3" spans="1:6" x14ac:dyDescent="0.2">
      <c r="A3" s="15" t="s">
        <v>2</v>
      </c>
      <c r="B3" s="15" t="s">
        <v>45</v>
      </c>
      <c r="C3" s="15">
        <v>30.73</v>
      </c>
      <c r="D3" s="15">
        <v>30.37</v>
      </c>
      <c r="E3" s="15">
        <v>16.96</v>
      </c>
      <c r="F3" s="15">
        <v>16.95</v>
      </c>
    </row>
    <row r="4" spans="1:6" x14ac:dyDescent="0.2">
      <c r="A4" s="15" t="s">
        <v>3</v>
      </c>
      <c r="B4" s="15" t="s">
        <v>45</v>
      </c>
      <c r="C4" s="15">
        <v>30.76</v>
      </c>
      <c r="D4" s="15">
        <v>30.82</v>
      </c>
      <c r="E4" s="15">
        <v>17.07</v>
      </c>
      <c r="F4" s="15">
        <v>17.149999999999999</v>
      </c>
    </row>
    <row r="5" spans="1:6" x14ac:dyDescent="0.2">
      <c r="A5" s="15" t="s">
        <v>20</v>
      </c>
      <c r="B5" s="15" t="s">
        <v>45</v>
      </c>
      <c r="C5" s="15">
        <v>31.07</v>
      </c>
      <c r="D5" s="15">
        <v>30.53</v>
      </c>
      <c r="E5" s="15">
        <v>17.190000000000001</v>
      </c>
      <c r="F5" s="15">
        <v>17.16</v>
      </c>
    </row>
    <row r="6" spans="1:6" x14ac:dyDescent="0.2">
      <c r="A6" s="15" t="s">
        <v>21</v>
      </c>
      <c r="B6" s="15" t="s">
        <v>45</v>
      </c>
      <c r="C6" s="15">
        <v>29.73</v>
      </c>
      <c r="D6" s="15">
        <v>30.37</v>
      </c>
      <c r="E6" s="15">
        <v>16.96</v>
      </c>
      <c r="F6" s="15">
        <v>16.95</v>
      </c>
    </row>
    <row r="7" spans="1:6" x14ac:dyDescent="0.2">
      <c r="A7" s="15" t="s">
        <v>22</v>
      </c>
      <c r="B7" s="15" t="s">
        <v>45</v>
      </c>
      <c r="C7" s="15">
        <v>30.26</v>
      </c>
      <c r="D7" s="15">
        <v>30.82</v>
      </c>
      <c r="E7" s="15">
        <v>17.07</v>
      </c>
      <c r="F7" s="15">
        <v>17.149999999999999</v>
      </c>
    </row>
    <row r="8" spans="1:6" x14ac:dyDescent="0.2">
      <c r="A8" s="15" t="s">
        <v>16</v>
      </c>
      <c r="B8" s="15" t="s">
        <v>46</v>
      </c>
      <c r="C8" s="15">
        <f>+C2+3.75</f>
        <v>34.32</v>
      </c>
      <c r="D8" s="15">
        <f>+D2+3.75</f>
        <v>34.28</v>
      </c>
      <c r="E8" s="16">
        <v>18.04</v>
      </c>
      <c r="F8" s="15">
        <v>17.95</v>
      </c>
    </row>
    <row r="9" spans="1:6" x14ac:dyDescent="0.2">
      <c r="A9" s="15" t="s">
        <v>17</v>
      </c>
      <c r="B9" s="15" t="s">
        <v>46</v>
      </c>
      <c r="C9" s="15">
        <f t="shared" ref="C9:D13" si="0">+C3+3.75</f>
        <v>34.480000000000004</v>
      </c>
      <c r="D9" s="15">
        <f t="shared" si="0"/>
        <v>34.120000000000005</v>
      </c>
      <c r="E9" s="16">
        <v>17.989999999999998</v>
      </c>
      <c r="F9" s="16">
        <v>17.91</v>
      </c>
    </row>
    <row r="10" spans="1:6" x14ac:dyDescent="0.2">
      <c r="A10" s="15" t="s">
        <v>18</v>
      </c>
      <c r="B10" s="15" t="s">
        <v>46</v>
      </c>
      <c r="C10" s="15">
        <f t="shared" si="0"/>
        <v>34.510000000000005</v>
      </c>
      <c r="D10" s="15">
        <f t="shared" si="0"/>
        <v>34.57</v>
      </c>
      <c r="E10" s="16">
        <v>17.899999999999999</v>
      </c>
      <c r="F10" s="16">
        <v>17.86</v>
      </c>
    </row>
    <row r="11" spans="1:6" x14ac:dyDescent="0.2">
      <c r="A11" s="15" t="s">
        <v>23</v>
      </c>
      <c r="B11" s="15" t="s">
        <v>46</v>
      </c>
      <c r="C11" s="15">
        <f t="shared" si="0"/>
        <v>34.82</v>
      </c>
      <c r="D11" s="15">
        <f t="shared" si="0"/>
        <v>34.28</v>
      </c>
      <c r="E11" s="16">
        <v>18.04</v>
      </c>
      <c r="F11" s="15">
        <v>17.95</v>
      </c>
    </row>
    <row r="12" spans="1:6" x14ac:dyDescent="0.2">
      <c r="A12" s="15" t="s">
        <v>24</v>
      </c>
      <c r="B12" s="15" t="s">
        <v>46</v>
      </c>
      <c r="C12" s="15">
        <f t="shared" si="0"/>
        <v>33.480000000000004</v>
      </c>
      <c r="D12" s="15">
        <f t="shared" si="0"/>
        <v>34.120000000000005</v>
      </c>
      <c r="E12" s="16">
        <v>17.989999999999998</v>
      </c>
      <c r="F12" s="16">
        <v>17.91</v>
      </c>
    </row>
    <row r="13" spans="1:6" x14ac:dyDescent="0.2">
      <c r="A13" s="15" t="s">
        <v>25</v>
      </c>
      <c r="B13" s="15" t="s">
        <v>46</v>
      </c>
      <c r="C13" s="15">
        <f t="shared" si="0"/>
        <v>34.010000000000005</v>
      </c>
      <c r="D13" s="15">
        <f t="shared" si="0"/>
        <v>34.57</v>
      </c>
      <c r="E13" s="16">
        <v>17.899999999999999</v>
      </c>
      <c r="F13" s="16">
        <v>17.86</v>
      </c>
    </row>
    <row r="14" spans="1:6" x14ac:dyDescent="0.2">
      <c r="A14" s="15" t="s">
        <v>13</v>
      </c>
      <c r="B14" s="15" t="s">
        <v>47</v>
      </c>
      <c r="C14" s="15">
        <f>+C2-0.5</f>
        <v>30.07</v>
      </c>
      <c r="D14" s="15">
        <f>+D2-0.5</f>
        <v>30.03</v>
      </c>
      <c r="E14" s="16">
        <v>18.04</v>
      </c>
      <c r="F14" s="15">
        <v>17.95</v>
      </c>
    </row>
    <row r="15" spans="1:6" x14ac:dyDescent="0.2">
      <c r="A15" s="15" t="s">
        <v>14</v>
      </c>
      <c r="B15" s="15" t="s">
        <v>47</v>
      </c>
      <c r="C15" s="15">
        <f t="shared" ref="C15:D19" si="1">+C3-0.5</f>
        <v>30.23</v>
      </c>
      <c r="D15" s="15">
        <f t="shared" si="1"/>
        <v>29.87</v>
      </c>
      <c r="E15" s="16">
        <v>17.989999999999998</v>
      </c>
      <c r="F15" s="16">
        <v>17.91</v>
      </c>
    </row>
    <row r="16" spans="1:6" x14ac:dyDescent="0.2">
      <c r="A16" s="15" t="s">
        <v>15</v>
      </c>
      <c r="B16" s="15" t="s">
        <v>47</v>
      </c>
      <c r="C16" s="15">
        <f t="shared" si="1"/>
        <v>30.26</v>
      </c>
      <c r="D16" s="15">
        <f t="shared" si="1"/>
        <v>30.32</v>
      </c>
      <c r="E16" s="16">
        <v>17.899999999999999</v>
      </c>
      <c r="F16" s="16">
        <v>17.86</v>
      </c>
    </row>
    <row r="17" spans="1:6" x14ac:dyDescent="0.2">
      <c r="A17" s="15" t="s">
        <v>26</v>
      </c>
      <c r="B17" s="15" t="s">
        <v>47</v>
      </c>
      <c r="C17" s="15">
        <f t="shared" si="1"/>
        <v>30.57</v>
      </c>
      <c r="D17" s="15">
        <f t="shared" si="1"/>
        <v>30.03</v>
      </c>
      <c r="E17" s="16">
        <v>18.04</v>
      </c>
      <c r="F17" s="15">
        <v>17.95</v>
      </c>
    </row>
    <row r="18" spans="1:6" x14ac:dyDescent="0.2">
      <c r="A18" s="15" t="s">
        <v>27</v>
      </c>
      <c r="B18" s="15" t="s">
        <v>47</v>
      </c>
      <c r="C18" s="15">
        <f t="shared" si="1"/>
        <v>29.23</v>
      </c>
      <c r="D18" s="15">
        <f t="shared" si="1"/>
        <v>29.87</v>
      </c>
      <c r="E18" s="16">
        <v>17.989999999999998</v>
      </c>
      <c r="F18" s="16">
        <v>17.91</v>
      </c>
    </row>
    <row r="19" spans="1:6" x14ac:dyDescent="0.2">
      <c r="A19" s="15" t="s">
        <v>28</v>
      </c>
      <c r="B19" s="15" t="s">
        <v>47</v>
      </c>
      <c r="C19" s="15">
        <f t="shared" si="1"/>
        <v>29.76</v>
      </c>
      <c r="D19" s="15">
        <f t="shared" si="1"/>
        <v>30.32</v>
      </c>
      <c r="E19" s="16">
        <v>17.899999999999999</v>
      </c>
      <c r="F19" s="16">
        <v>17.86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0E04-C235-224F-8464-92627E48405E}">
  <dimension ref="A1:D73"/>
  <sheetViews>
    <sheetView workbookViewId="0">
      <selection activeCell="B3" sqref="B3"/>
    </sheetView>
  </sheetViews>
  <sheetFormatPr baseColWidth="10" defaultRowHeight="15" x14ac:dyDescent="0.2"/>
  <cols>
    <col min="1" max="1" width="10.5" bestFit="1" customWidth="1"/>
  </cols>
  <sheetData>
    <row r="1" spans="1:4" x14ac:dyDescent="0.2">
      <c r="A1" s="4" t="s">
        <v>0</v>
      </c>
      <c r="B1" s="4" t="s">
        <v>30</v>
      </c>
      <c r="C1" s="4" t="s">
        <v>31</v>
      </c>
      <c r="D1" s="5" t="s">
        <v>29</v>
      </c>
    </row>
    <row r="2" spans="1:4" x14ac:dyDescent="0.2">
      <c r="A2" s="6" t="s">
        <v>1</v>
      </c>
      <c r="B2" s="7" t="s">
        <v>35</v>
      </c>
      <c r="C2" s="7" t="s">
        <v>32</v>
      </c>
      <c r="D2" s="2">
        <v>30.57</v>
      </c>
    </row>
    <row r="3" spans="1:4" x14ac:dyDescent="0.2">
      <c r="A3" s="6" t="s">
        <v>2</v>
      </c>
      <c r="B3" s="7" t="s">
        <v>35</v>
      </c>
      <c r="C3" s="7" t="s">
        <v>32</v>
      </c>
      <c r="D3" s="2">
        <v>30.73</v>
      </c>
    </row>
    <row r="4" spans="1:4" x14ac:dyDescent="0.2">
      <c r="A4" s="6" t="s">
        <v>3</v>
      </c>
      <c r="B4" s="7" t="s">
        <v>35</v>
      </c>
      <c r="C4" s="7" t="s">
        <v>32</v>
      </c>
      <c r="D4" s="2">
        <v>30.76</v>
      </c>
    </row>
    <row r="5" spans="1:4" x14ac:dyDescent="0.2">
      <c r="A5" s="6" t="s">
        <v>20</v>
      </c>
      <c r="B5" s="7" t="s">
        <v>35</v>
      </c>
      <c r="C5" s="7" t="s">
        <v>32</v>
      </c>
      <c r="D5" s="2">
        <v>31.07</v>
      </c>
    </row>
    <row r="6" spans="1:4" x14ac:dyDescent="0.2">
      <c r="A6" s="6" t="s">
        <v>21</v>
      </c>
      <c r="B6" s="7" t="s">
        <v>35</v>
      </c>
      <c r="C6" s="7" t="s">
        <v>32</v>
      </c>
      <c r="D6" s="2">
        <v>29.73</v>
      </c>
    </row>
    <row r="7" spans="1:4" x14ac:dyDescent="0.2">
      <c r="A7" s="6" t="s">
        <v>22</v>
      </c>
      <c r="B7" s="7" t="s">
        <v>35</v>
      </c>
      <c r="C7" s="7" t="s">
        <v>32</v>
      </c>
      <c r="D7" s="2">
        <v>30.26</v>
      </c>
    </row>
    <row r="8" spans="1:4" x14ac:dyDescent="0.2">
      <c r="A8" s="6" t="s">
        <v>16</v>
      </c>
      <c r="B8" s="7" t="s">
        <v>35</v>
      </c>
      <c r="C8" s="7" t="s">
        <v>32</v>
      </c>
      <c r="D8" s="2">
        <f>+D2+3.75</f>
        <v>34.32</v>
      </c>
    </row>
    <row r="9" spans="1:4" x14ac:dyDescent="0.2">
      <c r="A9" s="6" t="s">
        <v>17</v>
      </c>
      <c r="B9" s="7" t="s">
        <v>35</v>
      </c>
      <c r="C9" s="7" t="s">
        <v>32</v>
      </c>
      <c r="D9" s="2">
        <f t="shared" ref="D9:D13" si="0">+D3+3.75</f>
        <v>34.480000000000004</v>
      </c>
    </row>
    <row r="10" spans="1:4" x14ac:dyDescent="0.2">
      <c r="A10" s="6" t="s">
        <v>18</v>
      </c>
      <c r="B10" s="7" t="s">
        <v>35</v>
      </c>
      <c r="C10" s="7" t="s">
        <v>32</v>
      </c>
      <c r="D10" s="2">
        <f t="shared" si="0"/>
        <v>34.510000000000005</v>
      </c>
    </row>
    <row r="11" spans="1:4" x14ac:dyDescent="0.2">
      <c r="A11" s="6" t="s">
        <v>23</v>
      </c>
      <c r="B11" s="7" t="s">
        <v>35</v>
      </c>
      <c r="C11" s="7" t="s">
        <v>32</v>
      </c>
      <c r="D11" s="2">
        <f t="shared" si="0"/>
        <v>34.82</v>
      </c>
    </row>
    <row r="12" spans="1:4" x14ac:dyDescent="0.2">
      <c r="A12" s="6" t="s">
        <v>24</v>
      </c>
      <c r="B12" s="7" t="s">
        <v>35</v>
      </c>
      <c r="C12" s="7" t="s">
        <v>32</v>
      </c>
      <c r="D12" s="2">
        <f t="shared" si="0"/>
        <v>33.480000000000004</v>
      </c>
    </row>
    <row r="13" spans="1:4" x14ac:dyDescent="0.2">
      <c r="A13" s="6" t="s">
        <v>25</v>
      </c>
      <c r="B13" s="7" t="s">
        <v>35</v>
      </c>
      <c r="C13" s="7" t="s">
        <v>32</v>
      </c>
      <c r="D13" s="2">
        <f t="shared" si="0"/>
        <v>34.010000000000005</v>
      </c>
    </row>
    <row r="14" spans="1:4" x14ac:dyDescent="0.2">
      <c r="A14" s="6" t="s">
        <v>13</v>
      </c>
      <c r="B14" s="7" t="s">
        <v>35</v>
      </c>
      <c r="C14" s="7" t="s">
        <v>32</v>
      </c>
      <c r="D14" s="2">
        <f>+D2-0.5</f>
        <v>30.07</v>
      </c>
    </row>
    <row r="15" spans="1:4" x14ac:dyDescent="0.2">
      <c r="A15" s="6" t="s">
        <v>14</v>
      </c>
      <c r="B15" s="7" t="s">
        <v>35</v>
      </c>
      <c r="C15" s="7" t="s">
        <v>32</v>
      </c>
      <c r="D15" s="2">
        <f t="shared" ref="D15:D19" si="1">+D3-0.5</f>
        <v>30.23</v>
      </c>
    </row>
    <row r="16" spans="1:4" x14ac:dyDescent="0.2">
      <c r="A16" s="6" t="s">
        <v>15</v>
      </c>
      <c r="B16" s="7" t="s">
        <v>35</v>
      </c>
      <c r="C16" s="7" t="s">
        <v>32</v>
      </c>
      <c r="D16" s="2">
        <f t="shared" si="1"/>
        <v>30.26</v>
      </c>
    </row>
    <row r="17" spans="1:4" x14ac:dyDescent="0.2">
      <c r="A17" s="6" t="s">
        <v>26</v>
      </c>
      <c r="B17" s="7" t="s">
        <v>35</v>
      </c>
      <c r="C17" s="7" t="s">
        <v>32</v>
      </c>
      <c r="D17" s="2">
        <f t="shared" si="1"/>
        <v>30.57</v>
      </c>
    </row>
    <row r="18" spans="1:4" x14ac:dyDescent="0.2">
      <c r="A18" s="6" t="s">
        <v>27</v>
      </c>
      <c r="B18" s="7" t="s">
        <v>35</v>
      </c>
      <c r="C18" s="7" t="s">
        <v>32</v>
      </c>
      <c r="D18" s="2">
        <f t="shared" si="1"/>
        <v>29.23</v>
      </c>
    </row>
    <row r="19" spans="1:4" x14ac:dyDescent="0.2">
      <c r="A19" s="6" t="s">
        <v>28</v>
      </c>
      <c r="B19" s="7" t="s">
        <v>35</v>
      </c>
      <c r="C19" s="7" t="s">
        <v>32</v>
      </c>
      <c r="D19" s="2">
        <f t="shared" si="1"/>
        <v>29.76</v>
      </c>
    </row>
    <row r="20" spans="1:4" x14ac:dyDescent="0.2">
      <c r="A20" s="6" t="s">
        <v>1</v>
      </c>
      <c r="B20" s="7" t="s">
        <v>35</v>
      </c>
      <c r="C20" s="7" t="s">
        <v>33</v>
      </c>
      <c r="D20" s="2">
        <v>30.53</v>
      </c>
    </row>
    <row r="21" spans="1:4" x14ac:dyDescent="0.2">
      <c r="A21" s="6" t="s">
        <v>2</v>
      </c>
      <c r="B21" s="7" t="s">
        <v>35</v>
      </c>
      <c r="C21" s="7" t="s">
        <v>33</v>
      </c>
      <c r="D21" s="2">
        <v>30.37</v>
      </c>
    </row>
    <row r="22" spans="1:4" x14ac:dyDescent="0.2">
      <c r="A22" s="6" t="s">
        <v>3</v>
      </c>
      <c r="B22" s="7" t="s">
        <v>35</v>
      </c>
      <c r="C22" s="7" t="s">
        <v>33</v>
      </c>
      <c r="D22" s="2">
        <v>30.82</v>
      </c>
    </row>
    <row r="23" spans="1:4" x14ac:dyDescent="0.2">
      <c r="A23" s="6" t="s">
        <v>20</v>
      </c>
      <c r="B23" s="7" t="s">
        <v>35</v>
      </c>
      <c r="C23" s="7" t="s">
        <v>33</v>
      </c>
      <c r="D23" s="2">
        <v>30.53</v>
      </c>
    </row>
    <row r="24" spans="1:4" x14ac:dyDescent="0.2">
      <c r="A24" s="6" t="s">
        <v>21</v>
      </c>
      <c r="B24" s="7" t="s">
        <v>35</v>
      </c>
      <c r="C24" s="7" t="s">
        <v>33</v>
      </c>
      <c r="D24" s="2">
        <v>30.37</v>
      </c>
    </row>
    <row r="25" spans="1:4" x14ac:dyDescent="0.2">
      <c r="A25" s="6" t="s">
        <v>22</v>
      </c>
      <c r="B25" s="7" t="s">
        <v>35</v>
      </c>
      <c r="C25" s="7" t="s">
        <v>33</v>
      </c>
      <c r="D25" s="2">
        <v>30.82</v>
      </c>
    </row>
    <row r="26" spans="1:4" x14ac:dyDescent="0.2">
      <c r="A26" s="6" t="s">
        <v>16</v>
      </c>
      <c r="B26" s="7" t="s">
        <v>35</v>
      </c>
      <c r="C26" s="7" t="s">
        <v>33</v>
      </c>
      <c r="D26" s="2">
        <f t="shared" ref="D26:D31" si="2">+D20+3.75</f>
        <v>34.28</v>
      </c>
    </row>
    <row r="27" spans="1:4" x14ac:dyDescent="0.2">
      <c r="A27" s="6" t="s">
        <v>17</v>
      </c>
      <c r="B27" s="7" t="s">
        <v>35</v>
      </c>
      <c r="C27" s="7" t="s">
        <v>33</v>
      </c>
      <c r="D27" s="2">
        <f t="shared" si="2"/>
        <v>34.120000000000005</v>
      </c>
    </row>
    <row r="28" spans="1:4" x14ac:dyDescent="0.2">
      <c r="A28" s="6" t="s">
        <v>18</v>
      </c>
      <c r="B28" s="7" t="s">
        <v>35</v>
      </c>
      <c r="C28" s="7" t="s">
        <v>33</v>
      </c>
      <c r="D28" s="2">
        <f t="shared" si="2"/>
        <v>34.57</v>
      </c>
    </row>
    <row r="29" spans="1:4" x14ac:dyDescent="0.2">
      <c r="A29" s="6" t="s">
        <v>23</v>
      </c>
      <c r="B29" s="7" t="s">
        <v>35</v>
      </c>
      <c r="C29" s="7" t="s">
        <v>33</v>
      </c>
      <c r="D29" s="2">
        <f t="shared" si="2"/>
        <v>34.28</v>
      </c>
    </row>
    <row r="30" spans="1:4" x14ac:dyDescent="0.2">
      <c r="A30" s="6" t="s">
        <v>24</v>
      </c>
      <c r="B30" s="7" t="s">
        <v>35</v>
      </c>
      <c r="C30" s="7" t="s">
        <v>33</v>
      </c>
      <c r="D30" s="2">
        <f t="shared" si="2"/>
        <v>34.120000000000005</v>
      </c>
    </row>
    <row r="31" spans="1:4" x14ac:dyDescent="0.2">
      <c r="A31" s="6" t="s">
        <v>25</v>
      </c>
      <c r="B31" s="7" t="s">
        <v>35</v>
      </c>
      <c r="C31" s="7" t="s">
        <v>33</v>
      </c>
      <c r="D31" s="2">
        <f t="shared" si="2"/>
        <v>34.57</v>
      </c>
    </row>
    <row r="32" spans="1:4" x14ac:dyDescent="0.2">
      <c r="A32" s="6" t="s">
        <v>13</v>
      </c>
      <c r="B32" s="7" t="s">
        <v>35</v>
      </c>
      <c r="C32" s="7" t="s">
        <v>33</v>
      </c>
      <c r="D32" s="2">
        <f t="shared" ref="D32:D37" si="3">+D20-0.5</f>
        <v>30.03</v>
      </c>
    </row>
    <row r="33" spans="1:4" x14ac:dyDescent="0.2">
      <c r="A33" s="6" t="s">
        <v>14</v>
      </c>
      <c r="B33" s="7" t="s">
        <v>35</v>
      </c>
      <c r="C33" s="7" t="s">
        <v>33</v>
      </c>
      <c r="D33" s="2">
        <f t="shared" si="3"/>
        <v>29.87</v>
      </c>
    </row>
    <row r="34" spans="1:4" x14ac:dyDescent="0.2">
      <c r="A34" s="6" t="s">
        <v>15</v>
      </c>
      <c r="B34" s="7" t="s">
        <v>35</v>
      </c>
      <c r="C34" s="7" t="s">
        <v>33</v>
      </c>
      <c r="D34" s="2">
        <f t="shared" si="3"/>
        <v>30.32</v>
      </c>
    </row>
    <row r="35" spans="1:4" x14ac:dyDescent="0.2">
      <c r="A35" s="6" t="s">
        <v>26</v>
      </c>
      <c r="B35" s="7" t="s">
        <v>35</v>
      </c>
      <c r="C35" s="7" t="s">
        <v>33</v>
      </c>
      <c r="D35" s="2">
        <f t="shared" si="3"/>
        <v>30.03</v>
      </c>
    </row>
    <row r="36" spans="1:4" x14ac:dyDescent="0.2">
      <c r="A36" s="6" t="s">
        <v>27</v>
      </c>
      <c r="B36" s="7" t="s">
        <v>35</v>
      </c>
      <c r="C36" s="7" t="s">
        <v>33</v>
      </c>
      <c r="D36" s="2">
        <f t="shared" si="3"/>
        <v>29.87</v>
      </c>
    </row>
    <row r="37" spans="1:4" x14ac:dyDescent="0.2">
      <c r="A37" s="6" t="s">
        <v>28</v>
      </c>
      <c r="B37" s="7" t="s">
        <v>35</v>
      </c>
      <c r="C37" s="7" t="s">
        <v>33</v>
      </c>
      <c r="D37" s="2">
        <f t="shared" si="3"/>
        <v>30.32</v>
      </c>
    </row>
    <row r="38" spans="1:4" x14ac:dyDescent="0.2">
      <c r="A38" s="6" t="s">
        <v>1</v>
      </c>
      <c r="B38" s="7" t="s">
        <v>34</v>
      </c>
      <c r="C38" s="7" t="s">
        <v>32</v>
      </c>
      <c r="D38" s="2">
        <v>17.190000000000001</v>
      </c>
    </row>
    <row r="39" spans="1:4" x14ac:dyDescent="0.2">
      <c r="A39" s="6" t="s">
        <v>2</v>
      </c>
      <c r="B39" s="7" t="s">
        <v>34</v>
      </c>
      <c r="C39" s="7" t="s">
        <v>32</v>
      </c>
      <c r="D39" s="2">
        <v>16.96</v>
      </c>
    </row>
    <row r="40" spans="1:4" x14ac:dyDescent="0.2">
      <c r="A40" s="6" t="s">
        <v>3</v>
      </c>
      <c r="B40" s="7" t="s">
        <v>34</v>
      </c>
      <c r="C40" s="7" t="s">
        <v>32</v>
      </c>
      <c r="D40" s="2">
        <v>17.07</v>
      </c>
    </row>
    <row r="41" spans="1:4" x14ac:dyDescent="0.2">
      <c r="A41" s="6" t="s">
        <v>20</v>
      </c>
      <c r="B41" s="7" t="s">
        <v>34</v>
      </c>
      <c r="C41" s="7" t="s">
        <v>32</v>
      </c>
      <c r="D41" s="2">
        <v>17.190000000000001</v>
      </c>
    </row>
    <row r="42" spans="1:4" x14ac:dyDescent="0.2">
      <c r="A42" s="6" t="s">
        <v>21</v>
      </c>
      <c r="B42" s="7" t="s">
        <v>34</v>
      </c>
      <c r="C42" s="7" t="s">
        <v>32</v>
      </c>
      <c r="D42" s="2">
        <v>16.96</v>
      </c>
    </row>
    <row r="43" spans="1:4" x14ac:dyDescent="0.2">
      <c r="A43" s="6" t="s">
        <v>22</v>
      </c>
      <c r="B43" s="7" t="s">
        <v>34</v>
      </c>
      <c r="C43" s="7" t="s">
        <v>32</v>
      </c>
      <c r="D43" s="2">
        <v>17.07</v>
      </c>
    </row>
    <row r="44" spans="1:4" x14ac:dyDescent="0.2">
      <c r="A44" s="6" t="s">
        <v>16</v>
      </c>
      <c r="B44" s="7" t="s">
        <v>34</v>
      </c>
      <c r="C44" s="7" t="s">
        <v>32</v>
      </c>
      <c r="D44" s="3">
        <v>18.04</v>
      </c>
    </row>
    <row r="45" spans="1:4" x14ac:dyDescent="0.2">
      <c r="A45" s="6" t="s">
        <v>17</v>
      </c>
      <c r="B45" s="7" t="s">
        <v>34</v>
      </c>
      <c r="C45" s="7" t="s">
        <v>32</v>
      </c>
      <c r="D45" s="3">
        <v>17.989999999999998</v>
      </c>
    </row>
    <row r="46" spans="1:4" x14ac:dyDescent="0.2">
      <c r="A46" s="6" t="s">
        <v>18</v>
      </c>
      <c r="B46" s="7" t="s">
        <v>34</v>
      </c>
      <c r="C46" s="7" t="s">
        <v>32</v>
      </c>
      <c r="D46" s="3">
        <v>17.899999999999999</v>
      </c>
    </row>
    <row r="47" spans="1:4" x14ac:dyDescent="0.2">
      <c r="A47" s="6" t="s">
        <v>23</v>
      </c>
      <c r="B47" s="7" t="s">
        <v>34</v>
      </c>
      <c r="C47" s="7" t="s">
        <v>32</v>
      </c>
      <c r="D47" s="3">
        <v>18.04</v>
      </c>
    </row>
    <row r="48" spans="1:4" x14ac:dyDescent="0.2">
      <c r="A48" s="6" t="s">
        <v>24</v>
      </c>
      <c r="B48" s="7" t="s">
        <v>34</v>
      </c>
      <c r="C48" s="7" t="s">
        <v>32</v>
      </c>
      <c r="D48" s="3">
        <v>17.989999999999998</v>
      </c>
    </row>
    <row r="49" spans="1:4" x14ac:dyDescent="0.2">
      <c r="A49" s="6" t="s">
        <v>25</v>
      </c>
      <c r="B49" s="7" t="s">
        <v>34</v>
      </c>
      <c r="C49" s="7" t="s">
        <v>32</v>
      </c>
      <c r="D49" s="3">
        <v>17.899999999999999</v>
      </c>
    </row>
    <row r="50" spans="1:4" x14ac:dyDescent="0.2">
      <c r="A50" s="6" t="s">
        <v>13</v>
      </c>
      <c r="B50" s="7" t="s">
        <v>34</v>
      </c>
      <c r="C50" s="7" t="s">
        <v>32</v>
      </c>
      <c r="D50" s="3">
        <v>18.04</v>
      </c>
    </row>
    <row r="51" spans="1:4" x14ac:dyDescent="0.2">
      <c r="A51" s="6" t="s">
        <v>14</v>
      </c>
      <c r="B51" s="7" t="s">
        <v>34</v>
      </c>
      <c r="C51" s="7" t="s">
        <v>32</v>
      </c>
      <c r="D51" s="3">
        <v>17.989999999999998</v>
      </c>
    </row>
    <row r="52" spans="1:4" x14ac:dyDescent="0.2">
      <c r="A52" s="6" t="s">
        <v>15</v>
      </c>
      <c r="B52" s="7" t="s">
        <v>34</v>
      </c>
      <c r="C52" s="7" t="s">
        <v>32</v>
      </c>
      <c r="D52" s="3">
        <v>17.899999999999999</v>
      </c>
    </row>
    <row r="53" spans="1:4" x14ac:dyDescent="0.2">
      <c r="A53" s="6" t="s">
        <v>26</v>
      </c>
      <c r="B53" s="7" t="s">
        <v>34</v>
      </c>
      <c r="C53" s="7" t="s">
        <v>32</v>
      </c>
      <c r="D53" s="3">
        <v>18.04</v>
      </c>
    </row>
    <row r="54" spans="1:4" x14ac:dyDescent="0.2">
      <c r="A54" s="6" t="s">
        <v>27</v>
      </c>
      <c r="B54" s="7" t="s">
        <v>34</v>
      </c>
      <c r="C54" s="7" t="s">
        <v>32</v>
      </c>
      <c r="D54" s="3">
        <v>17.989999999999998</v>
      </c>
    </row>
    <row r="55" spans="1:4" x14ac:dyDescent="0.2">
      <c r="A55" s="6" t="s">
        <v>28</v>
      </c>
      <c r="B55" s="7" t="s">
        <v>34</v>
      </c>
      <c r="C55" s="7" t="s">
        <v>32</v>
      </c>
      <c r="D55" s="3">
        <v>17.899999999999999</v>
      </c>
    </row>
    <row r="56" spans="1:4" x14ac:dyDescent="0.2">
      <c r="A56" s="6" t="s">
        <v>1</v>
      </c>
      <c r="B56" s="7" t="s">
        <v>34</v>
      </c>
      <c r="C56" s="7" t="s">
        <v>33</v>
      </c>
      <c r="D56" s="2">
        <v>17.16</v>
      </c>
    </row>
    <row r="57" spans="1:4" x14ac:dyDescent="0.2">
      <c r="A57" s="6" t="s">
        <v>2</v>
      </c>
      <c r="B57" s="7" t="s">
        <v>34</v>
      </c>
      <c r="C57" s="7" t="s">
        <v>33</v>
      </c>
      <c r="D57" s="2">
        <v>16.95</v>
      </c>
    </row>
    <row r="58" spans="1:4" x14ac:dyDescent="0.2">
      <c r="A58" s="6" t="s">
        <v>3</v>
      </c>
      <c r="B58" s="7" t="s">
        <v>34</v>
      </c>
      <c r="C58" s="7" t="s">
        <v>33</v>
      </c>
      <c r="D58" s="2">
        <v>17.149999999999999</v>
      </c>
    </row>
    <row r="59" spans="1:4" x14ac:dyDescent="0.2">
      <c r="A59" s="6" t="s">
        <v>20</v>
      </c>
      <c r="B59" s="7" t="s">
        <v>34</v>
      </c>
      <c r="C59" s="7" t="s">
        <v>33</v>
      </c>
      <c r="D59" s="2">
        <v>17.16</v>
      </c>
    </row>
    <row r="60" spans="1:4" x14ac:dyDescent="0.2">
      <c r="A60" s="6" t="s">
        <v>21</v>
      </c>
      <c r="B60" s="7" t="s">
        <v>34</v>
      </c>
      <c r="C60" s="7" t="s">
        <v>33</v>
      </c>
      <c r="D60" s="2">
        <v>16.95</v>
      </c>
    </row>
    <row r="61" spans="1:4" x14ac:dyDescent="0.2">
      <c r="A61" s="6" t="s">
        <v>22</v>
      </c>
      <c r="B61" s="7" t="s">
        <v>34</v>
      </c>
      <c r="C61" s="7" t="s">
        <v>33</v>
      </c>
      <c r="D61" s="2">
        <v>17.149999999999999</v>
      </c>
    </row>
    <row r="62" spans="1:4" x14ac:dyDescent="0.2">
      <c r="A62" s="6" t="s">
        <v>16</v>
      </c>
      <c r="B62" s="7" t="s">
        <v>34</v>
      </c>
      <c r="C62" s="7" t="s">
        <v>33</v>
      </c>
      <c r="D62" s="2">
        <v>17.95</v>
      </c>
    </row>
    <row r="63" spans="1:4" x14ac:dyDescent="0.2">
      <c r="A63" s="6" t="s">
        <v>17</v>
      </c>
      <c r="B63" s="7" t="s">
        <v>34</v>
      </c>
      <c r="C63" s="7" t="s">
        <v>33</v>
      </c>
      <c r="D63" s="3">
        <v>17.91</v>
      </c>
    </row>
    <row r="64" spans="1:4" x14ac:dyDescent="0.2">
      <c r="A64" s="6" t="s">
        <v>18</v>
      </c>
      <c r="B64" s="7" t="s">
        <v>34</v>
      </c>
      <c r="C64" s="7" t="s">
        <v>33</v>
      </c>
      <c r="D64" s="3">
        <v>17.86</v>
      </c>
    </row>
    <row r="65" spans="1:4" x14ac:dyDescent="0.2">
      <c r="A65" s="6" t="s">
        <v>23</v>
      </c>
      <c r="B65" s="7" t="s">
        <v>34</v>
      </c>
      <c r="C65" s="7" t="s">
        <v>33</v>
      </c>
      <c r="D65" s="2">
        <v>17.95</v>
      </c>
    </row>
    <row r="66" spans="1:4" x14ac:dyDescent="0.2">
      <c r="A66" s="6" t="s">
        <v>24</v>
      </c>
      <c r="B66" s="7" t="s">
        <v>34</v>
      </c>
      <c r="C66" s="7" t="s">
        <v>33</v>
      </c>
      <c r="D66" s="3">
        <v>17.91</v>
      </c>
    </row>
    <row r="67" spans="1:4" x14ac:dyDescent="0.2">
      <c r="A67" s="6" t="s">
        <v>25</v>
      </c>
      <c r="B67" s="7" t="s">
        <v>34</v>
      </c>
      <c r="C67" s="7" t="s">
        <v>33</v>
      </c>
      <c r="D67" s="3">
        <v>17.86</v>
      </c>
    </row>
    <row r="68" spans="1:4" x14ac:dyDescent="0.2">
      <c r="A68" s="6" t="s">
        <v>13</v>
      </c>
      <c r="B68" s="7" t="s">
        <v>34</v>
      </c>
      <c r="C68" s="7" t="s">
        <v>33</v>
      </c>
      <c r="D68" s="2">
        <v>17.95</v>
      </c>
    </row>
    <row r="69" spans="1:4" x14ac:dyDescent="0.2">
      <c r="A69" s="6" t="s">
        <v>14</v>
      </c>
      <c r="B69" s="7" t="s">
        <v>34</v>
      </c>
      <c r="C69" s="7" t="s">
        <v>33</v>
      </c>
      <c r="D69" s="3">
        <v>17.91</v>
      </c>
    </row>
    <row r="70" spans="1:4" x14ac:dyDescent="0.2">
      <c r="A70" s="6" t="s">
        <v>15</v>
      </c>
      <c r="B70" s="7" t="s">
        <v>34</v>
      </c>
      <c r="C70" s="7" t="s">
        <v>33</v>
      </c>
      <c r="D70" s="3">
        <v>17.86</v>
      </c>
    </row>
    <row r="71" spans="1:4" x14ac:dyDescent="0.2">
      <c r="A71" s="6" t="s">
        <v>26</v>
      </c>
      <c r="B71" s="7" t="s">
        <v>34</v>
      </c>
      <c r="C71" s="7" t="s">
        <v>33</v>
      </c>
      <c r="D71" s="2">
        <v>17.95</v>
      </c>
    </row>
    <row r="72" spans="1:4" x14ac:dyDescent="0.2">
      <c r="A72" s="6" t="s">
        <v>27</v>
      </c>
      <c r="B72" s="7" t="s">
        <v>34</v>
      </c>
      <c r="C72" s="7" t="s">
        <v>33</v>
      </c>
      <c r="D72" s="3">
        <v>17.91</v>
      </c>
    </row>
    <row r="73" spans="1:4" x14ac:dyDescent="0.2">
      <c r="A73" s="6" t="s">
        <v>28</v>
      </c>
      <c r="B73" s="7" t="s">
        <v>34</v>
      </c>
      <c r="C73" s="7" t="s">
        <v>33</v>
      </c>
      <c r="D73" s="3">
        <v>17.86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ED89-F573-DD40-A3C8-55C58973A0E9}">
  <dimension ref="A1:I15"/>
  <sheetViews>
    <sheetView zoomScale="175" workbookViewId="0">
      <selection activeCell="D14" sqref="D14"/>
    </sheetView>
  </sheetViews>
  <sheetFormatPr baseColWidth="10" defaultRowHeight="15" x14ac:dyDescent="0.2"/>
  <cols>
    <col min="1" max="1" width="9.6640625" customWidth="1"/>
    <col min="2" max="2" width="8" style="11" customWidth="1"/>
    <col min="3" max="3" width="8.6640625" bestFit="1" customWidth="1"/>
    <col min="4" max="4" width="9.1640625" customWidth="1"/>
    <col min="5" max="5" width="9" customWidth="1"/>
    <col min="6" max="6" width="13.5" customWidth="1"/>
    <col min="7" max="7" width="10.6640625" customWidth="1"/>
    <col min="8" max="8" width="14.83203125" customWidth="1"/>
    <col min="9" max="9" width="14" style="11" customWidth="1"/>
  </cols>
  <sheetData>
    <row r="1" spans="1:9" ht="16" x14ac:dyDescent="0.2">
      <c r="A1" s="10" t="s">
        <v>37</v>
      </c>
      <c r="B1" s="10" t="s">
        <v>38</v>
      </c>
      <c r="C1" s="21" t="s">
        <v>10</v>
      </c>
      <c r="D1" s="9" t="s">
        <v>19</v>
      </c>
      <c r="E1" s="21" t="s">
        <v>11</v>
      </c>
      <c r="F1" s="22" t="s">
        <v>41</v>
      </c>
      <c r="G1" s="22" t="s">
        <v>39</v>
      </c>
      <c r="H1" s="22" t="s">
        <v>40</v>
      </c>
      <c r="I1" s="22" t="s">
        <v>42</v>
      </c>
    </row>
    <row r="2" spans="1:9" x14ac:dyDescent="0.2">
      <c r="A2" s="28">
        <v>26</v>
      </c>
      <c r="B2" s="11">
        <v>17</v>
      </c>
      <c r="C2" s="23">
        <f>+A2-B2</f>
        <v>9</v>
      </c>
      <c r="D2" s="20">
        <v>15</v>
      </c>
      <c r="E2" s="23">
        <f>C2-D2</f>
        <v>-6</v>
      </c>
      <c r="F2" s="31">
        <f>2^-(E2)</f>
        <v>64</v>
      </c>
      <c r="G2" s="23">
        <f>+F2</f>
        <v>64</v>
      </c>
      <c r="H2" s="25">
        <f>+LOG(F2)</f>
        <v>1.8061799739838871</v>
      </c>
      <c r="I2" s="32">
        <v>64.327733099250182</v>
      </c>
    </row>
    <row r="3" spans="1:9" x14ac:dyDescent="0.2">
      <c r="A3" s="12">
        <v>27</v>
      </c>
      <c r="B3" s="12">
        <v>17</v>
      </c>
      <c r="C3" s="23">
        <f>+A3-B3</f>
        <v>10</v>
      </c>
      <c r="D3" s="20">
        <v>15</v>
      </c>
      <c r="E3" s="23">
        <f>C3-D3</f>
        <v>-5</v>
      </c>
      <c r="F3" s="31">
        <f>2^-(E3)</f>
        <v>32</v>
      </c>
      <c r="G3" s="23">
        <f>+F3</f>
        <v>32</v>
      </c>
      <c r="H3" s="25">
        <f>+LOG(F3)</f>
        <v>1.505149978319906</v>
      </c>
      <c r="I3" s="32">
        <v>32.714667715093015</v>
      </c>
    </row>
    <row r="4" spans="1:9" x14ac:dyDescent="0.2">
      <c r="A4" s="13">
        <v>28</v>
      </c>
      <c r="B4" s="12">
        <v>17</v>
      </c>
      <c r="C4" s="23">
        <f t="shared" ref="C4:C15" si="0">+A4-B4</f>
        <v>11</v>
      </c>
      <c r="D4" s="20">
        <v>15</v>
      </c>
      <c r="E4" s="23">
        <f t="shared" ref="E4:E14" si="1">C4-D4</f>
        <v>-4</v>
      </c>
      <c r="F4" s="31">
        <f t="shared" ref="F4:F14" si="2">2^-(E4)</f>
        <v>16</v>
      </c>
      <c r="G4" s="23">
        <f t="shared" ref="G4:G9" si="3">+F4</f>
        <v>16</v>
      </c>
      <c r="H4" s="25">
        <f t="shared" ref="H4:H14" si="4">+LOG(F4)</f>
        <v>1.2041199826559248</v>
      </c>
      <c r="I4" s="32">
        <v>16.572181648273872</v>
      </c>
    </row>
    <row r="5" spans="1:9" x14ac:dyDescent="0.2">
      <c r="A5" s="13">
        <v>29</v>
      </c>
      <c r="B5" s="12">
        <v>17</v>
      </c>
      <c r="C5" s="23">
        <f t="shared" si="0"/>
        <v>12</v>
      </c>
      <c r="D5" s="20">
        <v>15</v>
      </c>
      <c r="E5" s="23">
        <f t="shared" si="1"/>
        <v>-3</v>
      </c>
      <c r="F5" s="31">
        <f t="shared" si="2"/>
        <v>8</v>
      </c>
      <c r="G5" s="23">
        <f t="shared" si="3"/>
        <v>8</v>
      </c>
      <c r="H5" s="25">
        <f t="shared" si="4"/>
        <v>0.90308998699194354</v>
      </c>
      <c r="I5" s="32">
        <v>8.3293008788057179</v>
      </c>
    </row>
    <row r="6" spans="1:9" x14ac:dyDescent="0.2">
      <c r="A6" s="13">
        <v>29</v>
      </c>
      <c r="B6" s="12">
        <v>17</v>
      </c>
      <c r="C6" s="23">
        <f t="shared" si="0"/>
        <v>12</v>
      </c>
      <c r="D6" s="20">
        <v>15</v>
      </c>
      <c r="E6" s="23">
        <f t="shared" si="1"/>
        <v>-3</v>
      </c>
      <c r="F6" s="31">
        <f t="shared" si="2"/>
        <v>8</v>
      </c>
      <c r="G6" s="23">
        <f t="shared" si="3"/>
        <v>8</v>
      </c>
      <c r="H6" s="25">
        <f t="shared" si="4"/>
        <v>0.90308998699194354</v>
      </c>
      <c r="I6" s="32">
        <v>8.4071978221458767</v>
      </c>
    </row>
    <row r="7" spans="1:9" x14ac:dyDescent="0.2">
      <c r="A7" s="13">
        <v>30</v>
      </c>
      <c r="B7" s="12">
        <v>17</v>
      </c>
      <c r="C7" s="23">
        <f t="shared" si="0"/>
        <v>13</v>
      </c>
      <c r="D7" s="20">
        <v>15</v>
      </c>
      <c r="E7" s="23">
        <f t="shared" si="1"/>
        <v>-2</v>
      </c>
      <c r="F7" s="31">
        <f t="shared" si="2"/>
        <v>4</v>
      </c>
      <c r="G7" s="23">
        <f t="shared" si="3"/>
        <v>4</v>
      </c>
      <c r="H7" s="25">
        <f t="shared" si="4"/>
        <v>0.6020599913279624</v>
      </c>
      <c r="I7" s="32">
        <v>4.4919166270014586</v>
      </c>
    </row>
    <row r="8" spans="1:9" x14ac:dyDescent="0.2">
      <c r="A8" s="13">
        <v>31</v>
      </c>
      <c r="B8" s="12">
        <v>17</v>
      </c>
      <c r="C8" s="23">
        <f t="shared" si="0"/>
        <v>14</v>
      </c>
      <c r="D8" s="20">
        <v>15</v>
      </c>
      <c r="E8" s="23">
        <f t="shared" si="1"/>
        <v>-1</v>
      </c>
      <c r="F8" s="31">
        <f t="shared" si="2"/>
        <v>2</v>
      </c>
      <c r="G8" s="23">
        <f t="shared" si="3"/>
        <v>2</v>
      </c>
      <c r="H8" s="25">
        <f t="shared" si="4"/>
        <v>0.3010299956639812</v>
      </c>
      <c r="I8" s="32">
        <v>2.6490464681887866</v>
      </c>
    </row>
    <row r="9" spans="1:9" x14ac:dyDescent="0.2">
      <c r="A9" s="13">
        <v>32</v>
      </c>
      <c r="B9" s="12">
        <v>17</v>
      </c>
      <c r="C9" s="23">
        <f t="shared" si="0"/>
        <v>15</v>
      </c>
      <c r="D9" s="20">
        <v>15</v>
      </c>
      <c r="E9" s="23">
        <f t="shared" si="1"/>
        <v>0</v>
      </c>
      <c r="F9" s="31">
        <f t="shared" si="2"/>
        <v>1</v>
      </c>
      <c r="G9" s="23">
        <f t="shared" si="3"/>
        <v>1</v>
      </c>
      <c r="H9" s="25">
        <f t="shared" si="4"/>
        <v>0</v>
      </c>
      <c r="I9" s="32">
        <v>1.1765091532556942</v>
      </c>
    </row>
    <row r="10" spans="1:9" x14ac:dyDescent="0.2">
      <c r="A10" s="13">
        <v>33</v>
      </c>
      <c r="B10" s="12">
        <v>17</v>
      </c>
      <c r="C10" s="23">
        <f t="shared" si="0"/>
        <v>16</v>
      </c>
      <c r="D10" s="20">
        <v>15</v>
      </c>
      <c r="E10" s="23">
        <f t="shared" si="1"/>
        <v>1</v>
      </c>
      <c r="F10" s="30">
        <f t="shared" si="2"/>
        <v>0.5</v>
      </c>
      <c r="G10" s="23">
        <f>-1/(F10)</f>
        <v>-2</v>
      </c>
      <c r="H10" s="25">
        <f t="shared" si="4"/>
        <v>-0.3010299956639812</v>
      </c>
      <c r="I10" s="33">
        <v>0.51056510032951818</v>
      </c>
    </row>
    <row r="11" spans="1:9" x14ac:dyDescent="0.2">
      <c r="A11" s="13">
        <v>34</v>
      </c>
      <c r="B11" s="12">
        <v>17</v>
      </c>
      <c r="C11" s="23">
        <f t="shared" si="0"/>
        <v>17</v>
      </c>
      <c r="D11" s="20">
        <v>15</v>
      </c>
      <c r="E11" s="23">
        <f t="shared" si="1"/>
        <v>2</v>
      </c>
      <c r="F11" s="30">
        <f t="shared" si="2"/>
        <v>0.25</v>
      </c>
      <c r="G11" s="23">
        <f t="shared" ref="G11:G14" si="5">-1/(F11)</f>
        <v>-4</v>
      </c>
      <c r="H11" s="25">
        <f t="shared" si="4"/>
        <v>-0.6020599913279624</v>
      </c>
      <c r="I11" s="33">
        <f>+F11-0.01</f>
        <v>0.24</v>
      </c>
    </row>
    <row r="12" spans="1:9" x14ac:dyDescent="0.2">
      <c r="A12" s="13">
        <v>35</v>
      </c>
      <c r="B12" s="12">
        <v>17</v>
      </c>
      <c r="C12" s="23">
        <f t="shared" si="0"/>
        <v>18</v>
      </c>
      <c r="D12" s="20">
        <v>15</v>
      </c>
      <c r="E12" s="23">
        <f t="shared" si="1"/>
        <v>3</v>
      </c>
      <c r="F12" s="24">
        <f t="shared" si="2"/>
        <v>0.125</v>
      </c>
      <c r="G12" s="23">
        <f t="shared" si="5"/>
        <v>-8</v>
      </c>
      <c r="H12" s="25">
        <f t="shared" si="4"/>
        <v>-0.90308998699194354</v>
      </c>
      <c r="I12" s="34">
        <f t="shared" ref="I12" si="6">+F12-0.01</f>
        <v>0.115</v>
      </c>
    </row>
    <row r="13" spans="1:9" x14ac:dyDescent="0.2">
      <c r="A13" s="13">
        <v>36</v>
      </c>
      <c r="B13" s="12">
        <v>17</v>
      </c>
      <c r="C13" s="23">
        <f t="shared" si="0"/>
        <v>19</v>
      </c>
      <c r="D13" s="20">
        <v>15</v>
      </c>
      <c r="E13" s="23">
        <f t="shared" si="1"/>
        <v>4</v>
      </c>
      <c r="F13" s="24">
        <f t="shared" si="2"/>
        <v>6.25E-2</v>
      </c>
      <c r="G13" s="23">
        <f t="shared" si="5"/>
        <v>-16</v>
      </c>
      <c r="H13" s="25">
        <f t="shared" si="4"/>
        <v>-1.2041199826559248</v>
      </c>
      <c r="I13" s="34">
        <f>+F13-0.003</f>
        <v>5.9499999999999997E-2</v>
      </c>
    </row>
    <row r="14" spans="1:9" x14ac:dyDescent="0.2">
      <c r="A14" s="13">
        <v>37</v>
      </c>
      <c r="B14" s="12">
        <v>17</v>
      </c>
      <c r="C14" s="23">
        <f t="shared" si="0"/>
        <v>20</v>
      </c>
      <c r="D14" s="20">
        <v>15</v>
      </c>
      <c r="E14" s="23">
        <f t="shared" si="1"/>
        <v>5</v>
      </c>
      <c r="F14" s="24">
        <f t="shared" si="2"/>
        <v>3.125E-2</v>
      </c>
      <c r="G14" s="23">
        <f t="shared" si="5"/>
        <v>-32</v>
      </c>
      <c r="H14" s="25">
        <f t="shared" si="4"/>
        <v>-1.505149978319906</v>
      </c>
      <c r="I14" s="34">
        <f>+F14+0.002</f>
        <v>3.3250000000000002E-2</v>
      </c>
    </row>
    <row r="15" spans="1:9" x14ac:dyDescent="0.2">
      <c r="A15" s="26">
        <v>38</v>
      </c>
      <c r="B15" s="11">
        <v>17</v>
      </c>
      <c r="C15" s="27">
        <f t="shared" si="0"/>
        <v>21</v>
      </c>
      <c r="D15" s="20">
        <v>15</v>
      </c>
      <c r="E15" s="23">
        <f t="shared" ref="E15" si="7">C15-D15</f>
        <v>6</v>
      </c>
      <c r="F15" s="24">
        <f t="shared" ref="F15" si="8">2^-(E15)</f>
        <v>1.5625E-2</v>
      </c>
      <c r="G15" s="23">
        <f t="shared" ref="G15" si="9">-1/(F15)</f>
        <v>-64</v>
      </c>
      <c r="H15" s="25">
        <f t="shared" ref="H15" si="10">+LOG(F15)</f>
        <v>-1.8061799739838871</v>
      </c>
      <c r="I15" s="34">
        <v>1.7428378393055222E-2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hps70</vt:lpstr>
      <vt:lpstr>Messy</vt:lpstr>
      <vt:lpstr>Tidy</vt:lpstr>
      <vt:lpstr>Fold_change_delta_delta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Tip Bio</dc:creator>
  <cp:lastModifiedBy>Macbook</cp:lastModifiedBy>
  <dcterms:created xsi:type="dcterms:W3CDTF">2017-09-26T07:14:14Z</dcterms:created>
  <dcterms:modified xsi:type="dcterms:W3CDTF">2022-11-03T01:48:26Z</dcterms:modified>
</cp:coreProperties>
</file>