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termiari/Desktop/"/>
    </mc:Choice>
  </mc:AlternateContent>
  <xr:revisionPtr revIDLastSave="0" documentId="13_ncr:1_{163455BE-3766-4B4A-A43E-3538F92C3C5F}" xr6:coauthVersionLast="47" xr6:coauthVersionMax="47" xr10:uidLastSave="{00000000-0000-0000-0000-000000000000}"/>
  <bookViews>
    <workbookView xWindow="900" yWindow="500" windowWidth="38400" windowHeight="24860" activeTab="1" xr2:uid="{224DDBB4-080C-024D-BB10-47BF081BD07E}"/>
  </bookViews>
  <sheets>
    <sheet name="Sheet2" sheetId="2" r:id="rId1"/>
    <sheet name="Sheet1" sheetId="1" r:id="rId2"/>
  </sheets>
  <definedNames>
    <definedName name="_xlchart.v1.0" hidden="1">Sheet1!$A$2:$A$33</definedName>
    <definedName name="_xlchart.v1.1" hidden="1">Sheet1!$A$2:$A$33</definedName>
    <definedName name="_xlchart.v1.2" hidden="1">Sheet1!$A$2:$A$33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9" i="1"/>
  <c r="C7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9" i="1"/>
  <c r="A8" i="1"/>
  <c r="A7" i="1"/>
  <c r="A6" i="1"/>
  <c r="A5" i="1"/>
  <c r="A4" i="1"/>
  <c r="A3" i="1"/>
  <c r="A2" i="1"/>
  <c r="D4" i="1" l="1"/>
  <c r="D9" i="1" s="1"/>
  <c r="C2" i="1"/>
  <c r="C4" i="1" s="1"/>
  <c r="D2" i="1" s="1"/>
  <c r="B2" i="1"/>
  <c r="H26" i="1" l="1"/>
  <c r="H18" i="1"/>
  <c r="H10" i="1"/>
  <c r="H2" i="1"/>
  <c r="H33" i="1"/>
  <c r="H25" i="1"/>
  <c r="H17" i="1"/>
  <c r="H9" i="1"/>
  <c r="H32" i="1"/>
  <c r="H24" i="1"/>
  <c r="H16" i="1"/>
  <c r="H8" i="1"/>
  <c r="H31" i="1"/>
  <c r="H23" i="1"/>
  <c r="H15" i="1"/>
  <c r="H7" i="1"/>
  <c r="H30" i="1"/>
  <c r="H22" i="1"/>
  <c r="H14" i="1"/>
  <c r="H6" i="1"/>
  <c r="H29" i="1"/>
  <c r="H21" i="1"/>
  <c r="H13" i="1"/>
  <c r="H5" i="1"/>
  <c r="H28" i="1"/>
  <c r="H20" i="1"/>
  <c r="H12" i="1"/>
  <c r="H4" i="1"/>
  <c r="H27" i="1"/>
  <c r="H19" i="1"/>
  <c r="H3" i="1"/>
  <c r="H11" i="1"/>
  <c r="E13" i="1"/>
  <c r="E11" i="1"/>
  <c r="E9" i="1"/>
  <c r="E7" i="1"/>
  <c r="E5" i="1"/>
  <c r="E3" i="1"/>
  <c r="F2" i="1" s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<sst xmlns="http://schemas.openxmlformats.org/spreadsheetml/2006/main" count="13" uniqueCount="13">
  <si>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Age</t>
  </si>
  <si>
    <t>Approx. Median</t>
  </si>
  <si>
    <t>Variance</t>
  </si>
  <si>
    <t>St. deviation</t>
  </si>
  <si>
    <t>Confidence interval</t>
  </si>
  <si>
    <t>Confidence Interval</t>
  </si>
  <si>
    <t>Range</t>
  </si>
  <si>
    <t>Intervals</t>
  </si>
  <si>
    <t>Bins</t>
  </si>
  <si>
    <t>NormDist</t>
  </si>
  <si>
    <t>Approx. Var</t>
  </si>
  <si>
    <t>Approx. Stdv.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</si>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</sst>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0" borderId="0" xfId="0" applyFo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18.666666666666668</c:v>
                </c:pt>
                <c:pt idx="1">
                  <c:v>18.666666666666668</c:v>
                </c:pt>
                <c:pt idx="2">
                  <c:v>18.666666666666668</c:v>
                </c:pt>
                <c:pt idx="3">
                  <c:v>19</c:v>
                </c:pt>
                <c:pt idx="4">
                  <c:v>19.083333333333332</c:v>
                </c:pt>
                <c:pt idx="5">
                  <c:v>19.083333333333332</c:v>
                </c:pt>
                <c:pt idx="6">
                  <c:v>19.25</c:v>
                </c:pt>
                <c:pt idx="7">
                  <c:v>19.25</c:v>
                </c:pt>
                <c:pt idx="8">
                  <c:v>19.04</c:v>
                </c:pt>
                <c:pt idx="9">
                  <c:v>19.666666666666668</c:v>
                </c:pt>
                <c:pt idx="10">
                  <c:v>19.833333333333332</c:v>
                </c:pt>
                <c:pt idx="11">
                  <c:v>20.833333333333332</c:v>
                </c:pt>
                <c:pt idx="12">
                  <c:v>20.916666666666668</c:v>
                </c:pt>
                <c:pt idx="13">
                  <c:v>21.416666666666668</c:v>
                </c:pt>
                <c:pt idx="14">
                  <c:v>21.75</c:v>
                </c:pt>
                <c:pt idx="15">
                  <c:v>22.833333333333332</c:v>
                </c:pt>
                <c:pt idx="16">
                  <c:v>23.083333333333332</c:v>
                </c:pt>
                <c:pt idx="17">
                  <c:v>23.416666666666668</c:v>
                </c:pt>
                <c:pt idx="18">
                  <c:v>23.75</c:v>
                </c:pt>
                <c:pt idx="19">
                  <c:v>24.083333333333332</c:v>
                </c:pt>
                <c:pt idx="20">
                  <c:v>24.416666666666668</c:v>
                </c:pt>
                <c:pt idx="21">
                  <c:v>24.416666666666668</c:v>
                </c:pt>
                <c:pt idx="22">
                  <c:v>24.75</c:v>
                </c:pt>
                <c:pt idx="23">
                  <c:v>26</c:v>
                </c:pt>
                <c:pt idx="24">
                  <c:v>26.083333333333332</c:v>
                </c:pt>
                <c:pt idx="25">
                  <c:v>27.083333333333332</c:v>
                </c:pt>
                <c:pt idx="26">
                  <c:v>28.083333333333332</c:v>
                </c:pt>
                <c:pt idx="27">
                  <c:v>32.5</c:v>
                </c:pt>
                <c:pt idx="28">
                  <c:v>33.25</c:v>
                </c:pt>
                <c:pt idx="29">
                  <c:v>33.666666666666664</c:v>
                </c:pt>
                <c:pt idx="30">
                  <c:v>42.666666666666664</c:v>
                </c:pt>
                <c:pt idx="31">
                  <c:v>43.083333333333336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4.2097274397209415E-2</c:v>
                </c:pt>
                <c:pt idx="1">
                  <c:v>4.2097274397209415E-2</c:v>
                </c:pt>
                <c:pt idx="2">
                  <c:v>4.2097274397209415E-2</c:v>
                </c:pt>
                <c:pt idx="3">
                  <c:v>4.3982651921435904E-2</c:v>
                </c:pt>
                <c:pt idx="4">
                  <c:v>4.4448560370944849E-2</c:v>
                </c:pt>
                <c:pt idx="5">
                  <c:v>4.4448560370944849E-2</c:v>
                </c:pt>
                <c:pt idx="6">
                  <c:v>4.5372592054652487E-2</c:v>
                </c:pt>
                <c:pt idx="7">
                  <c:v>4.5372592054652487E-2</c:v>
                </c:pt>
                <c:pt idx="8">
                  <c:v>4.4206592855315405E-2</c:v>
                </c:pt>
                <c:pt idx="9">
                  <c:v>4.7628765479975153E-2</c:v>
                </c:pt>
                <c:pt idx="10">
                  <c:v>4.8505839048167583E-2</c:v>
                </c:pt>
                <c:pt idx="11">
                  <c:v>5.3367275536942753E-2</c:v>
                </c:pt>
                <c:pt idx="12">
                  <c:v>5.3735624412218949E-2</c:v>
                </c:pt>
                <c:pt idx="13">
                  <c:v>5.5804486183400871E-2</c:v>
                </c:pt>
                <c:pt idx="14">
                  <c:v>5.7037755331941345E-2</c:v>
                </c:pt>
                <c:pt idx="15">
                  <c:v>6.0122146218659203E-2</c:v>
                </c:pt>
                <c:pt idx="16">
                  <c:v>6.0614868063332335E-2</c:v>
                </c:pt>
                <c:pt idx="17">
                  <c:v>6.1135605957564516E-2</c:v>
                </c:pt>
                <c:pt idx="18">
                  <c:v>6.1496957082636951E-2</c:v>
                </c:pt>
                <c:pt idx="19">
                  <c:v>6.1696053140081829E-2</c:v>
                </c:pt>
                <c:pt idx="20">
                  <c:v>6.173130894242753E-2</c:v>
                </c:pt>
                <c:pt idx="21">
                  <c:v>6.173130894242753E-2</c:v>
                </c:pt>
                <c:pt idx="22">
                  <c:v>6.1602443429809563E-2</c:v>
                </c:pt>
                <c:pt idx="23">
                  <c:v>5.9690074293953864E-2</c:v>
                </c:pt>
                <c:pt idx="24">
                  <c:v>5.9485516840691775E-2</c:v>
                </c:pt>
                <c:pt idx="25">
                  <c:v>5.6349086372002727E-2</c:v>
                </c:pt>
                <c:pt idx="26">
                  <c:v>5.2114870044135474E-2</c:v>
                </c:pt>
                <c:pt idx="27">
                  <c:v>2.7714829690909094E-2</c:v>
                </c:pt>
                <c:pt idx="28">
                  <c:v>2.3767849491027362E-2</c:v>
                </c:pt>
                <c:pt idx="29">
                  <c:v>2.1696712955671001E-2</c:v>
                </c:pt>
                <c:pt idx="30">
                  <c:v>1.0974509249914342E-3</c:v>
                </c:pt>
                <c:pt idx="31">
                  <c:v>9.1196933657413347E-4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44-6D46-BE73-8B5F6BC38B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734456512"/>
        <c:axId val="1593417600"/>
      </c:scatterChart>
      <c:valAx>
        <c:axId val="7344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93417600"/>
        <c:crosses val="autoZero"/>
        <c:crossBetween val="midCat"/>
      </c:valAx>
      <c:valAx>
        <c:axId val="15934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3445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698500</xdr:colOff>
      <xdr:row>24</xdr:row>
      <xdr:rowOff>63500</xdr:rowOff>
    </xdr:from>
    <xdr:to>
      <xdr:col>18</xdr:col>
      <xdr:colOff>508000</xdr:colOff>
      <xdr:row>37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5E122-D60E-FE40-843D-A2A200BE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BB2C-78E4-A448-90D7-5D350904BCBA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F8B-9693-7440-A896-7F65AE0B5ECF}">
  <dimension ref="A1:H33"/>
  <sheetViews>
    <sheetView tabSelected="1" zoomScaleNormal="100" workbookViewId="0">
      <selection activeCell="K45" sqref="K45"/>
    </sheetView>
  </sheetViews>
  <sheetFormatPr baseColWidth="10" defaultRowHeight="16" x14ac:dyDescent="0.2"/>
  <cols>
    <col min="2" max="2" width="17.33203125" customWidth="1"/>
    <col min="3" max="3" width="12" customWidth="1"/>
    <col min="4" max="4" width="17.1640625" customWidth="1"/>
  </cols>
  <sheetData>
    <row r="1" spans="1:8" ht="17" thickBot="1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8</v>
      </c>
      <c r="H1" s="3" t="s">
        <v>9</v>
      </c>
    </row>
    <row r="2" spans="1:8" ht="17" thickTop="1" x14ac:dyDescent="0.2">
      <c r="A2">
        <f>SUM((18*12)+8)/12</f>
        <v>18.666666666666668</v>
      </c>
      <c r="B2">
        <f>SUM(A2:A33)/32</f>
        <v>24.321562500000002</v>
      </c>
      <c r="C2">
        <f>_xlfn.VAR.S(A2:A33)</f>
        <v>41.755634397401373</v>
      </c>
      <c r="D2">
        <f>_xlfn.CONFIDENCE.NORM(0.95,C4,32)</f>
        <v>7.1630344530140763E-2</v>
      </c>
      <c r="E2">
        <v>18.079999999999998</v>
      </c>
      <c r="F2" cm="1">
        <f t="array" ref="F2:F14">FREQUENCY(A2:A33,E2:E13)</f>
        <v>0</v>
      </c>
      <c r="H2">
        <f>_xlfn.NORM.DIST(A2,B2,C4,FALSE)</f>
        <v>4.2097274397209415E-2</v>
      </c>
    </row>
    <row r="3" spans="1:8" ht="17" thickBot="1" x14ac:dyDescent="0.25">
      <c r="A3">
        <f>SUM((18*12)+8)/12</f>
        <v>18.666666666666668</v>
      </c>
      <c r="B3" t="s">
        <v>4</v>
      </c>
      <c r="C3" s="1" t="s">
        <v>3</v>
      </c>
      <c r="D3" s="1" t="s">
        <v>6</v>
      </c>
      <c r="E3">
        <f>SUM(A2+D9)</f>
        <v>22.736111111111114</v>
      </c>
      <c r="F3">
        <v>0</v>
      </c>
      <c r="H3">
        <f>_xlfn.NORM.DIST(A3,B2,C4,FALSE)</f>
        <v>4.2097274397209415E-2</v>
      </c>
    </row>
    <row r="4" spans="1:8" ht="17" thickTop="1" x14ac:dyDescent="0.2">
      <c r="A4">
        <f>SUM((18*12)+8)/12</f>
        <v>18.666666666666668</v>
      </c>
      <c r="B4" s="3" t="s">
        <v>12</v>
      </c>
      <c r="C4">
        <f>SQRT(C2)</f>
        <v>6.4618599797118303</v>
      </c>
      <c r="D4">
        <f>A33-A2</f>
        <v>24.416666666666668</v>
      </c>
      <c r="E4">
        <v>22.26</v>
      </c>
      <c r="F4">
        <v>15</v>
      </c>
      <c r="H4">
        <f>_xlfn.NORM.DIST(A4,B2,C4,FALSE)</f>
        <v>4.2097274397209415E-2</v>
      </c>
    </row>
    <row r="5" spans="1:8" ht="17" thickBot="1" x14ac:dyDescent="0.25">
      <c r="A5">
        <f>SUM(19*(12)/12)</f>
        <v>19</v>
      </c>
      <c r="B5">
        <f>MEDIAN(A2:A33)</f>
        <v>22.958333333333332</v>
      </c>
      <c r="D5" s="1" t="s">
        <v>7</v>
      </c>
      <c r="E5">
        <f>SUM(E4,D9)</f>
        <v>26.329444444444448</v>
      </c>
      <c r="F5">
        <v>10</v>
      </c>
      <c r="H5">
        <f>_xlfn.NORM.DIST(A5,B2,C4,FALSE)</f>
        <v>4.3982651921435904E-2</v>
      </c>
    </row>
    <row r="6" spans="1:8" ht="17" thickTop="1" x14ac:dyDescent="0.2">
      <c r="A6">
        <f>SUM((19*(12)+1)/12)</f>
        <v>19.083333333333332</v>
      </c>
      <c r="C6" s="3" t="s">
        <v>10</v>
      </c>
      <c r="D6">
        <v>6</v>
      </c>
      <c r="E6">
        <v>26.44</v>
      </c>
      <c r="F6">
        <v>0</v>
      </c>
      <c r="H6">
        <f>_xlfn.NORM.DIST(A6,B2,C4,FALSE)</f>
        <v>4.4448560370944849E-2</v>
      </c>
    </row>
    <row r="7" spans="1:8" x14ac:dyDescent="0.2">
      <c r="A7">
        <f>SUM((19*(12)+1)/12)</f>
        <v>19.083333333333332</v>
      </c>
      <c r="C7">
        <f>C2/32</f>
        <v>1.3048635749187929</v>
      </c>
      <c r="E7">
        <f>SUM(E6,D9)</f>
        <v>30.509444444444448</v>
      </c>
      <c r="F7">
        <v>2</v>
      </c>
      <c r="H7">
        <f>_xlfn.NORM.DIST(A7,B2,C4,FALSE)</f>
        <v>4.4448560370944849E-2</v>
      </c>
    </row>
    <row r="8" spans="1:8" x14ac:dyDescent="0.2">
      <c r="A8">
        <f>SUM((19*(12)+3)/12)</f>
        <v>19.25</v>
      </c>
      <c r="C8" s="3" t="s">
        <v>11</v>
      </c>
      <c r="E8">
        <v>30.62</v>
      </c>
      <c r="F8">
        <v>0</v>
      </c>
      <c r="H8">
        <f>_xlfn.NORM.DIST(A8,B2,C4,FALSE)</f>
        <v>4.5372592054652487E-2</v>
      </c>
    </row>
    <row r="9" spans="1:8" x14ac:dyDescent="0.2">
      <c r="A9">
        <f>SUM((19*(12)+3)/12)</f>
        <v>19.25</v>
      </c>
      <c r="C9">
        <f>SQRT(C7)</f>
        <v>1.1423062526830503</v>
      </c>
      <c r="D9">
        <f>D4/D6</f>
        <v>4.0694444444444446</v>
      </c>
      <c r="E9">
        <f>SUM(E8,D9)</f>
        <v>34.689444444444447</v>
      </c>
      <c r="F9">
        <v>3</v>
      </c>
      <c r="H9">
        <f>_xlfn.NORM.DIST(A9,B2,C4,FALSE)</f>
        <v>4.5372592054652487E-2</v>
      </c>
    </row>
    <row r="10" spans="1:8" x14ac:dyDescent="0.2">
      <c r="A10">
        <v>19.04</v>
      </c>
      <c r="E10">
        <v>34.799999999999997</v>
      </c>
      <c r="F10">
        <v>0</v>
      </c>
      <c r="H10">
        <f>_xlfn.NORM.DIST(A10,B2,C4,FALSE)</f>
        <v>4.4206592855315405E-2</v>
      </c>
    </row>
    <row r="11" spans="1:8" x14ac:dyDescent="0.2">
      <c r="A11">
        <f>SUM((19*(12)+8)/12)</f>
        <v>19.666666666666668</v>
      </c>
      <c r="E11">
        <f>SUM(E10,D9)</f>
        <v>38.86944444444444</v>
      </c>
      <c r="F11">
        <v>0</v>
      </c>
      <c r="H11">
        <f>_xlfn.NORM.DIST(A11,B2,C4,FALSE)</f>
        <v>4.7628765479975153E-2</v>
      </c>
    </row>
    <row r="12" spans="1:8" x14ac:dyDescent="0.2">
      <c r="A12">
        <f>SUM((19*(12)+10)/12)</f>
        <v>19.833333333333332</v>
      </c>
      <c r="E12">
        <v>38.979999999999997</v>
      </c>
      <c r="F12">
        <v>0</v>
      </c>
      <c r="H12">
        <f>_xlfn.NORM.DIST(A12,B2,C4,FALSE)</f>
        <v>4.8505839048167583E-2</v>
      </c>
    </row>
    <row r="13" spans="1:8" x14ac:dyDescent="0.2">
      <c r="A13">
        <f>SUM((20*(12)+10)/12)</f>
        <v>20.833333333333332</v>
      </c>
      <c r="E13">
        <f>SUM(E12,D9)</f>
        <v>43.04944444444444</v>
      </c>
      <c r="F13">
        <v>1</v>
      </c>
      <c r="H13">
        <f>_xlfn.NORM.DIST(A13,B2,C4,FALSE)</f>
        <v>5.3367275536942753E-2</v>
      </c>
    </row>
    <row r="14" spans="1:8" x14ac:dyDescent="0.2">
      <c r="A14">
        <f>SUM((20*(12)+11)/12)</f>
        <v>20.916666666666668</v>
      </c>
      <c r="F14">
        <v>1</v>
      </c>
      <c r="H14">
        <f>_xlfn.NORM.DIST(A14,B2,C4,FALSE)</f>
        <v>5.3735624412218949E-2</v>
      </c>
    </row>
    <row r="15" spans="1:8" x14ac:dyDescent="0.2">
      <c r="A15">
        <f>SUM((21*(12)+5)/12)</f>
        <v>21.416666666666668</v>
      </c>
      <c r="H15">
        <f>_xlfn.NORM.DIST(A15,B2,C4,FALSE)</f>
        <v>5.5804486183400871E-2</v>
      </c>
    </row>
    <row r="16" spans="1:8" x14ac:dyDescent="0.2">
      <c r="A16">
        <f>SUM((21*(12)+9)/12)</f>
        <v>21.75</v>
      </c>
      <c r="H16">
        <f>_xlfn.NORM.DIST(A16,B2,C4,FALSE)</f>
        <v>5.7037755331941345E-2</v>
      </c>
    </row>
    <row r="17" spans="1:8" x14ac:dyDescent="0.2">
      <c r="A17">
        <f>SUM((22*(12)+10)/12)</f>
        <v>22.833333333333332</v>
      </c>
      <c r="H17">
        <f>_xlfn.NORM.DIST(A17,B2,C4,FALSE)</f>
        <v>6.0122146218659203E-2</v>
      </c>
    </row>
    <row r="18" spans="1:8" x14ac:dyDescent="0.2">
      <c r="A18">
        <f>SUM((23*(12)+1)/12)</f>
        <v>23.083333333333332</v>
      </c>
      <c r="H18">
        <f>_xlfn.NORM.DIST(A18,B2,C4,FALSE)</f>
        <v>6.0614868063332335E-2</v>
      </c>
    </row>
    <row r="19" spans="1:8" x14ac:dyDescent="0.2">
      <c r="A19">
        <f>SUM((23*(12)+5)/12)</f>
        <v>23.416666666666668</v>
      </c>
      <c r="H19">
        <f>_xlfn.NORM.DIST(A19,B2,C4,FALSE)</f>
        <v>6.1135605957564516E-2</v>
      </c>
    </row>
    <row r="20" spans="1:8" x14ac:dyDescent="0.2">
      <c r="A20">
        <f>SUM((23*(12)+9)/12)</f>
        <v>23.75</v>
      </c>
      <c r="H20">
        <f>_xlfn.NORM.DIST(A20,B2,C4,FALSE)</f>
        <v>6.1496957082636951E-2</v>
      </c>
    </row>
    <row r="21" spans="1:8" x14ac:dyDescent="0.2">
      <c r="A21">
        <f>SUM((24*(12)+1)/12)</f>
        <v>24.083333333333332</v>
      </c>
      <c r="H21">
        <f>_xlfn.NORM.DIST(A21,B2,C4,FALSE)</f>
        <v>6.1696053140081829E-2</v>
      </c>
    </row>
    <row r="22" spans="1:8" x14ac:dyDescent="0.2">
      <c r="A22">
        <f>SUM((24*(12)+5)/12)</f>
        <v>24.416666666666668</v>
      </c>
      <c r="H22">
        <f>_xlfn.NORM.DIST(A22,B2,C4,FALSE)</f>
        <v>6.173130894242753E-2</v>
      </c>
    </row>
    <row r="23" spans="1:8" x14ac:dyDescent="0.2">
      <c r="A23">
        <f>SUM((24*(12)+5)/12)</f>
        <v>24.416666666666668</v>
      </c>
      <c r="H23">
        <f>_xlfn.NORM.DIST(A23,B2,C4,FALSE)</f>
        <v>6.173130894242753E-2</v>
      </c>
    </row>
    <row r="24" spans="1:8" x14ac:dyDescent="0.2">
      <c r="A24">
        <f>SUM((24*(12)+9)/12)</f>
        <v>24.75</v>
      </c>
      <c r="H24">
        <f>_xlfn.NORM.DIST(A24,B2,C4,FALSE)</f>
        <v>6.1602443429809563E-2</v>
      </c>
    </row>
    <row r="25" spans="1:8" x14ac:dyDescent="0.2">
      <c r="A25">
        <v>26</v>
      </c>
      <c r="H25">
        <f>_xlfn.NORM.DIST(A25,B2,C4,FALSE)</f>
        <v>5.9690074293953864E-2</v>
      </c>
    </row>
    <row r="26" spans="1:8" x14ac:dyDescent="0.2">
      <c r="A26">
        <f>SUM((26*(12)+1)/12)</f>
        <v>26.083333333333332</v>
      </c>
      <c r="H26">
        <f>_xlfn.NORM.DIST(A26,B2,C4,FALSE)</f>
        <v>5.9485516840691775E-2</v>
      </c>
    </row>
    <row r="27" spans="1:8" x14ac:dyDescent="0.2">
      <c r="A27">
        <f>SUM((27*(12)+1)/12)</f>
        <v>27.083333333333332</v>
      </c>
      <c r="H27">
        <f>_xlfn.NORM.DIST(A27,B2,C4,FALSE)</f>
        <v>5.6349086372002727E-2</v>
      </c>
    </row>
    <row r="28" spans="1:8" x14ac:dyDescent="0.2">
      <c r="A28">
        <f>SUM((28*(12)+1)/12)</f>
        <v>28.083333333333332</v>
      </c>
      <c r="H28">
        <f>_xlfn.NORM.DIST(A28,B2,C4,FALSE)</f>
        <v>5.2114870044135474E-2</v>
      </c>
    </row>
    <row r="29" spans="1:8" x14ac:dyDescent="0.2">
      <c r="A29">
        <f>SUM((32*(12)+6)/12)</f>
        <v>32.5</v>
      </c>
      <c r="H29">
        <f>_xlfn.NORM.DIST(A29,B2,C4,FALSE)</f>
        <v>2.7714829690909094E-2</v>
      </c>
    </row>
    <row r="30" spans="1:8" x14ac:dyDescent="0.2">
      <c r="A30">
        <f>SUM((33*(12)+3)/12)</f>
        <v>33.25</v>
      </c>
      <c r="H30">
        <f>_xlfn.NORM.DIST(A30,B2,C4,FALSE)</f>
        <v>2.3767849491027362E-2</v>
      </c>
    </row>
    <row r="31" spans="1:8" x14ac:dyDescent="0.2">
      <c r="A31">
        <f>SUM((33*(12)+8)/12)</f>
        <v>33.666666666666664</v>
      </c>
      <c r="H31">
        <f>_xlfn.NORM.DIST(A31,B2,C4,FALSE)</f>
        <v>2.1696712955671001E-2</v>
      </c>
    </row>
    <row r="32" spans="1:8" x14ac:dyDescent="0.2">
      <c r="A32">
        <f>SUM((42*(12)+8)/12)</f>
        <v>42.666666666666664</v>
      </c>
      <c r="H32">
        <f>_xlfn.NORM.DIST(A32,B2,C4,FALSE)</f>
        <v>1.0974509249914342E-3</v>
      </c>
    </row>
    <row r="33" spans="1:8" x14ac:dyDescent="0.2">
      <c r="A33">
        <f>SUM((43*(12)+1)/12)</f>
        <v>43.083333333333336</v>
      </c>
      <c r="H33">
        <f>_xlfn.NORM.DIST(A33,B2,C4,FALSE)</f>
        <v>9.1196933657413347E-4</v>
      </c>
    </row>
  </sheetData>
  <sortState xmlns:xlrd2="http://schemas.microsoft.com/office/spreadsheetml/2017/richdata2" ref="A2:A33">
    <sortCondition ref="A33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Miari</dc:creator>
  <cp:lastModifiedBy>Valter Miari</cp:lastModifiedBy>
  <dcterms:created xsi:type="dcterms:W3CDTF">2021-05-17T20:11:46Z</dcterms:created>
  <dcterms:modified xsi:type="dcterms:W3CDTF">2021-05-18T15:48:02Z</dcterms:modified>
</cp:coreProperties>
</file>