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969f452f03dfd7/Desktop/devprojects/shadowstocks/upwork/"/>
    </mc:Choice>
  </mc:AlternateContent>
  <xr:revisionPtr revIDLastSave="166" documentId="8_{0E1E942D-712F-4588-A678-44FB5F043A7C}" xr6:coauthVersionLast="47" xr6:coauthVersionMax="47" xr10:uidLastSave="{DE561F09-4579-40BA-8D85-4EB454AE9BF6}"/>
  <bookViews>
    <workbookView xWindow="-110" yWindow="-110" windowWidth="22620" windowHeight="13500" activeTab="1" xr2:uid="{632DAEBF-C543-4619-8527-9AC075E1DB35}"/>
  </bookViews>
  <sheets>
    <sheet name="Table 1 " sheetId="1" r:id="rId1"/>
    <sheet name="Table 2" sheetId="2" r:id="rId2"/>
    <sheet name="Table 3" sheetId="3" r:id="rId3"/>
    <sheet name="Table 3.1" sheetId="6" r:id="rId4"/>
    <sheet name="Fair Value" sheetId="5" r:id="rId5"/>
    <sheet name="Tricky Data Poin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2" i="6"/>
  <c r="O14" i="5"/>
  <c r="N14" i="5"/>
  <c r="M14" i="5"/>
  <c r="L14" i="5"/>
  <c r="K14" i="5"/>
  <c r="J14" i="5"/>
  <c r="O8" i="5"/>
  <c r="N8" i="5"/>
  <c r="M8" i="5"/>
  <c r="L8" i="5"/>
  <c r="K8" i="5"/>
  <c r="J8" i="5"/>
  <c r="O2" i="5"/>
  <c r="N2" i="5"/>
  <c r="M2" i="5"/>
  <c r="L2" i="5"/>
  <c r="K2" i="5"/>
  <c r="J2" i="5"/>
  <c r="F2" i="1"/>
  <c r="F3" i="1"/>
  <c r="E3" i="1"/>
  <c r="E2" i="1"/>
</calcChain>
</file>

<file path=xl/sharedStrings.xml><?xml version="1.0" encoding="utf-8"?>
<sst xmlns="http://schemas.openxmlformats.org/spreadsheetml/2006/main" count="163" uniqueCount="112">
  <si>
    <t>stock_ticker</t>
  </si>
  <si>
    <t>option_type (Call/Put)</t>
  </si>
  <si>
    <t>earnings_date (Next earnings date)</t>
  </si>
  <si>
    <t>strike_price</t>
  </si>
  <si>
    <t>option_expiration_date</t>
  </si>
  <si>
    <t>current_contract_price</t>
  </si>
  <si>
    <t>Forecasted Contract Prices:</t>
  </si>
  <si>
    <t>+5% stock move in 60 days</t>
  </si>
  <si>
    <t>+10% stock move in 60 days</t>
  </si>
  <si>
    <t>+20% stock move in 60 days</t>
  </si>
  <si>
    <t>-5% stock move in 60 days</t>
  </si>
  <si>
    <t>-10% stock move in 60 days</t>
  </si>
  <si>
    <t>-20% stock move in 60 days</t>
  </si>
  <si>
    <t>implied volatility</t>
  </si>
  <si>
    <t>ticker</t>
  </si>
  <si>
    <t>current price</t>
  </si>
  <si>
    <t>ATH</t>
  </si>
  <si>
    <t>RH</t>
  </si>
  <si>
    <t>ATH_curr%ch</t>
  </si>
  <si>
    <t>RH_curr%ch</t>
  </si>
  <si>
    <t>meta</t>
  </si>
  <si>
    <t>fair value avg curr yr</t>
  </si>
  <si>
    <t>fair value avg next yr</t>
  </si>
  <si>
    <t>fair value  % change</t>
  </si>
  <si>
    <t>msft</t>
  </si>
  <si>
    <t>macd(12,26,9)</t>
  </si>
  <si>
    <t>macd signal</t>
  </si>
  <si>
    <t>rsi(14)</t>
  </si>
  <si>
    <t>current pe</t>
  </si>
  <si>
    <t>amd</t>
  </si>
  <si>
    <t>stock ticker</t>
  </si>
  <si>
    <t>option type</t>
  </si>
  <si>
    <t>earnings date</t>
  </si>
  <si>
    <t>strike price</t>
  </si>
  <si>
    <t>option expiration date</t>
  </si>
  <si>
    <t>current contract price</t>
  </si>
  <si>
    <t>pos 5% 60d</t>
  </si>
  <si>
    <t>pos 10% 60d</t>
  </si>
  <si>
    <t>pos 20% 60 days</t>
  </si>
  <si>
    <t>neg 5 % 60 days</t>
  </si>
  <si>
    <t>neg 10% 60 days</t>
  </si>
  <si>
    <t>neg 20% 60 days</t>
  </si>
  <si>
    <t>pos 50% 120 days</t>
  </si>
  <si>
    <t>call</t>
  </si>
  <si>
    <t xml:space="preserve">msft </t>
  </si>
  <si>
    <t>if contract date unavailable add contracts 1 higher and lower than date I was looking for</t>
  </si>
  <si>
    <t>days until expire</t>
  </si>
  <si>
    <t>pos 50% stock move in 120 days</t>
  </si>
  <si>
    <t>diluted eps current year</t>
  </si>
  <si>
    <t>diluted eps next year</t>
  </si>
  <si>
    <t>current pe ratio</t>
  </si>
  <si>
    <t>historical pe ratio 5 years</t>
  </si>
  <si>
    <t>eps trend</t>
  </si>
  <si>
    <t>diluted eps</t>
  </si>
  <si>
    <t>pe</t>
  </si>
  <si>
    <t>aapl</t>
  </si>
  <si>
    <t>avg_fair value_cur_yr</t>
  </si>
  <si>
    <t>avg_fair value_next yr</t>
  </si>
  <si>
    <t>min_fv_curr_yr</t>
  </si>
  <si>
    <t>max_fv_curr_yr</t>
  </si>
  <si>
    <t>max_fv_next_yr</t>
  </si>
  <si>
    <t>min_fv_nxt_yr</t>
  </si>
  <si>
    <t>-</t>
  </si>
  <si>
    <r>
      <t>ticker</t>
    </r>
    <r>
      <rPr>
        <sz val="11"/>
        <color theme="1"/>
        <rFont val="Aptos Narrow"/>
        <family val="2"/>
        <scheme val="minor"/>
      </rPr>
      <t xml:space="preserve"> – Stock ticker symbol (e.g., META, MSFT, AMD).</t>
    </r>
  </si>
  <si>
    <r>
      <t>current pri</t>
    </r>
    <r>
      <rPr>
        <sz val="11"/>
        <color theme="1"/>
        <rFont val="Aptos Narrow"/>
        <family val="2"/>
        <scheme val="minor"/>
      </rPr>
      <t xml:space="preserve"> – Current stock price.</t>
    </r>
  </si>
  <si>
    <r>
      <t>ATH</t>
    </r>
    <r>
      <rPr>
        <sz val="11"/>
        <color theme="1"/>
        <rFont val="Aptos Narrow"/>
        <family val="2"/>
        <scheme val="minor"/>
      </rPr>
      <t xml:space="preserve"> – All Time High: Highest price in the last 5 years.</t>
    </r>
  </si>
  <si>
    <r>
      <t>RH</t>
    </r>
    <r>
      <rPr>
        <sz val="11"/>
        <color theme="1"/>
        <rFont val="Aptos Narrow"/>
        <family val="2"/>
        <scheme val="minor"/>
      </rPr>
      <t xml:space="preserve"> – Recent High: Highest stock price in the last 6 months.</t>
    </r>
  </si>
  <si>
    <r>
      <t>ATH_curr%ch</t>
    </r>
    <r>
      <rPr>
        <sz val="11"/>
        <color theme="1"/>
        <rFont val="Aptos Narrow"/>
        <family val="2"/>
        <scheme val="minor"/>
      </rPr>
      <t xml:space="preserve"> – Percent change from the all time high to the current price:</t>
    </r>
  </si>
  <si>
    <r>
      <t>RH_curr%ch</t>
    </r>
    <r>
      <rPr>
        <sz val="11"/>
        <color theme="1"/>
        <rFont val="Aptos Narrow"/>
        <family val="2"/>
        <scheme val="minor"/>
      </rPr>
      <t xml:space="preserve"> – Percent change from the recent high to the current price:</t>
    </r>
  </si>
  <si>
    <r>
      <t>earnings date</t>
    </r>
    <r>
      <rPr>
        <sz val="11"/>
        <color theme="1"/>
        <rFont val="Aptos Narrow"/>
        <family val="2"/>
        <scheme val="minor"/>
      </rPr>
      <t xml:space="preserve"> – Upcoming earnings report date.</t>
    </r>
  </si>
  <si>
    <r>
      <t>current pe</t>
    </r>
    <r>
      <rPr>
        <sz val="11"/>
        <color theme="1"/>
        <rFont val="Aptos Narrow"/>
        <family val="2"/>
        <scheme val="minor"/>
      </rPr>
      <t xml:space="preserve"> – Current Price-to-Earnings ratio (Price ÷ EPS).</t>
    </r>
  </si>
  <si>
    <r>
      <t>fair value avg curr yr</t>
    </r>
    <r>
      <rPr>
        <sz val="11"/>
        <color theme="1"/>
        <rFont val="Aptos Narrow"/>
        <family val="2"/>
        <scheme val="minor"/>
      </rPr>
      <t xml:space="preserve"> – Fair value estimate using 5-year average P/E × forecasted EPS for current year:</t>
    </r>
  </si>
  <si>
    <r>
      <t>fair value % change</t>
    </r>
    <r>
      <rPr>
        <sz val="11"/>
        <color theme="1"/>
        <rFont val="Aptos Narrow"/>
        <family val="2"/>
        <scheme val="minor"/>
      </rPr>
      <t xml:space="preserve"> – Percent change from current price to fair value (current year):</t>
    </r>
  </si>
  <si>
    <r>
      <t>fair value avg next yr</t>
    </r>
    <r>
      <rPr>
        <sz val="11"/>
        <color theme="1"/>
        <rFont val="Aptos Narrow"/>
        <family val="2"/>
        <scheme val="minor"/>
      </rPr>
      <t xml:space="preserve"> – Fair value estimate using 5-year average P/E × forecasted EPS for next year:</t>
    </r>
  </si>
  <si>
    <r>
      <t>macd(12,26,9)</t>
    </r>
    <r>
      <rPr>
        <sz val="11"/>
        <color theme="1"/>
        <rFont val="Aptos Narrow"/>
        <family val="2"/>
        <scheme val="minor"/>
      </rPr>
      <t xml:space="preserve"> – MACD (Moving Average Convergence Divergence): A momentum indicator using 12-day EMA, 26-day EMA, and 9-day signal line.</t>
    </r>
  </si>
  <si>
    <r>
      <t>macd signal</t>
    </r>
    <r>
      <rPr>
        <sz val="11"/>
        <color theme="1"/>
        <rFont val="Aptos Narrow"/>
        <family val="2"/>
        <scheme val="minor"/>
      </rPr>
      <t xml:space="preserve"> – 9-day EMA of MACD: Helps identify trend direction and potential buy/sell signals.</t>
    </r>
  </si>
  <si>
    <r>
      <t>rsi (1 yr)</t>
    </r>
    <r>
      <rPr>
        <sz val="11"/>
        <color theme="1"/>
        <rFont val="Aptos Narrow"/>
        <family val="2"/>
        <scheme val="minor"/>
      </rPr>
      <t xml:space="preserve"> – Relative Strength Index over the past year (0–100): Indicates if a stock is overbought (&gt;70) or oversold (&lt;30).</t>
    </r>
  </si>
  <si>
    <t>fundamentals(ticker)</t>
  </si>
  <si>
    <t>tickerList1 = ['aapl', 'msft', 'amd', 'gm', 'nvda']</t>
  </si>
  <si>
    <t>tickerList2 = ['msft', 'goog', 'meta', 'amzn']</t>
  </si>
  <si>
    <t>(CurrentPrice−AllTimeHigh)÷AllTimeHigh</t>
  </si>
  <si>
    <t>(CurrentPrice−RecentHigh)÷RecentHigh</t>
  </si>
  <si>
    <t>(AvgP/Eoverlast5years)×(EPSforcurrentyear)</t>
  </si>
  <si>
    <t>(FairValue−CurrentPrice)÷CurrentPrice</t>
  </si>
  <si>
    <t>(AvgP/Eoverlast5years)×(EPSfornextyear)</t>
  </si>
  <si>
    <t>expected contract price</t>
  </si>
  <si>
    <t>expected contract gain</t>
  </si>
  <si>
    <t>stock gain %</t>
  </si>
  <si>
    <t>days_to_gain</t>
  </si>
  <si>
    <t>Ticker</t>
  </si>
  <si>
    <t>Curr Qtr Curr</t>
  </si>
  <si>
    <t>Curr Qtr 7</t>
  </si>
  <si>
    <t>Curr Qtr 30</t>
  </si>
  <si>
    <t>Curr Qtr 60</t>
  </si>
  <si>
    <t>Curr Qtr 90</t>
  </si>
  <si>
    <t>Next Qtr Curr</t>
  </si>
  <si>
    <t>Next Qtr 7</t>
  </si>
  <si>
    <t>Next Qtr 30</t>
  </si>
  <si>
    <t>Next Qtr 60</t>
  </si>
  <si>
    <t>Next Qtr 90</t>
  </si>
  <si>
    <t>Curr Yr Curr</t>
  </si>
  <si>
    <t>Curr Yr 7</t>
  </si>
  <si>
    <t>Curr Yr 30</t>
  </si>
  <si>
    <t>Curr Yr 60</t>
  </si>
  <si>
    <t>Curr Yr 90</t>
  </si>
  <si>
    <t>Next Yr Curr</t>
  </si>
  <si>
    <t>Next Yr 7</t>
  </si>
  <si>
    <t>Next Yr 30</t>
  </si>
  <si>
    <t>Next Yr 60</t>
  </si>
  <si>
    <t>Next Yr 90</t>
  </si>
  <si>
    <t>META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</si>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</sst>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181818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1F0C8"/>
        <bgColor indexed="64"/>
      </patternFill>
    </fill>
    <fill>
      <patternFill patternType="solid">
        <fgColor rgb="FF83CAEB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quotePrefix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368300</xdr:colOff>
      <xdr:row>7</xdr:row>
      <xdr:rowOff>19050</xdr:rowOff>
    </xdr:from>
    <xdr:to>
      <xdr:col>19</xdr:col>
      <xdr:colOff>362340</xdr:colOff>
      <xdr:row>34</xdr:row>
      <xdr:rowOff>25656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A8513-7BFA-900C-7044-71F731EEF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8950" y="1308100"/>
          <a:ext cx="7588640" cy="49786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6F0C-9268-4E5D-B5E7-E8D9AACBEA0D}">
  <dimension ref="A1:N45"/>
  <sheetViews>
    <sheetView topLeftCell="A15" workbookViewId="0">
      <selection activeCell="G19" sqref="G19:G27"/>
    </sheetView>
  </sheetViews>
  <sheetFormatPr defaultRowHeight="14.5" x14ac:dyDescent="0.35"/>
  <cols>
    <col min="5" max="6" width="12" bestFit="1" customWidth="1"/>
    <col min="7" max="7" width="11.7265625" bestFit="1" customWidth="1"/>
    <col min="8" max="8" width="9.08984375" bestFit="1" customWidth="1"/>
    <col min="9" max="9" width="16.7265625" bestFit="1" customWidth="1"/>
    <col min="10" max="10" width="16.7265625" customWidth="1"/>
    <col min="11" max="11" width="17" bestFit="1" customWidth="1"/>
    <col min="12" max="12" width="12.7265625" bestFit="1" customWidth="1"/>
    <col min="13" max="13" width="10.453125" bestFit="1" customWidth="1"/>
  </cols>
  <sheetData>
    <row r="1" spans="1:14" ht="15" thickBot="1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32</v>
      </c>
      <c r="H1" t="s">
        <v>28</v>
      </c>
      <c r="I1" t="s">
        <v>21</v>
      </c>
      <c r="J1" t="s">
        <v>23</v>
      </c>
      <c r="K1" t="s">
        <v>22</v>
      </c>
      <c r="L1" t="s">
        <v>25</v>
      </c>
      <c r="M1" t="s">
        <v>26</v>
      </c>
      <c r="N1" t="s">
        <v>27</v>
      </c>
    </row>
    <row r="2" spans="1:14" ht="15" thickBot="1" x14ac:dyDescent="0.4">
      <c r="A2" t="s">
        <v>20</v>
      </c>
      <c r="B2" s="2">
        <v>616</v>
      </c>
      <c r="C2" s="2">
        <v>736</v>
      </c>
      <c r="D2" s="2">
        <v>736</v>
      </c>
      <c r="E2" s="2">
        <f>($B2-C2)/C2</f>
        <v>-0.16304347826086957</v>
      </c>
      <c r="F2" s="2">
        <f>($B2-D2)/D2</f>
        <v>-0.16304347826086957</v>
      </c>
      <c r="G2" s="4"/>
      <c r="H2" s="4"/>
      <c r="I2" s="4"/>
    </row>
    <row r="3" spans="1:14" ht="15" thickBot="1" x14ac:dyDescent="0.4">
      <c r="A3" t="s">
        <v>24</v>
      </c>
      <c r="B3" s="3">
        <v>394</v>
      </c>
      <c r="C3" s="3">
        <v>466</v>
      </c>
      <c r="D3" s="3">
        <v>438</v>
      </c>
      <c r="E3" s="2">
        <f>($B3-C3)/C3</f>
        <v>-0.15450643776824036</v>
      </c>
      <c r="F3" s="2">
        <f>($B3-D3)/D3</f>
        <v>-0.1004566210045662</v>
      </c>
      <c r="G3" s="5"/>
      <c r="H3" s="5"/>
    </row>
    <row r="4" spans="1:14" x14ac:dyDescent="0.35">
      <c r="A4" t="s">
        <v>29</v>
      </c>
    </row>
    <row r="11" spans="1:14" x14ac:dyDescent="0.35">
      <c r="K11" t="s">
        <v>77</v>
      </c>
    </row>
    <row r="12" spans="1:14" x14ac:dyDescent="0.35">
      <c r="K12" t="s">
        <v>78</v>
      </c>
    </row>
    <row r="13" spans="1:14" x14ac:dyDescent="0.35">
      <c r="K13" t="s">
        <v>79</v>
      </c>
    </row>
    <row r="14" spans="1:14" x14ac:dyDescent="0.35">
      <c r="A14" s="8" t="s">
        <v>63</v>
      </c>
    </row>
    <row r="16" spans="1:14" x14ac:dyDescent="0.35">
      <c r="A16" s="8" t="s">
        <v>64</v>
      </c>
    </row>
    <row r="18" spans="1:1" x14ac:dyDescent="0.35">
      <c r="A18" s="8" t="s">
        <v>65</v>
      </c>
    </row>
    <row r="20" spans="1:1" x14ac:dyDescent="0.35">
      <c r="A20" s="8" t="s">
        <v>66</v>
      </c>
    </row>
    <row r="22" spans="1:1" x14ac:dyDescent="0.35">
      <c r="A22" s="8" t="s">
        <v>67</v>
      </c>
    </row>
    <row r="23" spans="1:1" x14ac:dyDescent="0.35">
      <c r="A23" t="s">
        <v>80</v>
      </c>
    </row>
    <row r="25" spans="1:1" x14ac:dyDescent="0.35">
      <c r="A25" s="8" t="s">
        <v>68</v>
      </c>
    </row>
    <row r="26" spans="1:1" x14ac:dyDescent="0.35">
      <c r="A26" t="s">
        <v>81</v>
      </c>
    </row>
    <row r="28" spans="1:1" x14ac:dyDescent="0.35">
      <c r="A28" s="8" t="s">
        <v>69</v>
      </c>
    </row>
    <row r="30" spans="1:1" x14ac:dyDescent="0.35">
      <c r="A30" s="8" t="s">
        <v>70</v>
      </c>
    </row>
    <row r="32" spans="1:1" x14ac:dyDescent="0.35">
      <c r="A32" s="8" t="s">
        <v>71</v>
      </c>
    </row>
    <row r="33" spans="1:1" x14ac:dyDescent="0.35">
      <c r="A33" t="s">
        <v>82</v>
      </c>
    </row>
    <row r="35" spans="1:1" x14ac:dyDescent="0.35">
      <c r="A35" s="8" t="s">
        <v>72</v>
      </c>
    </row>
    <row r="36" spans="1:1" x14ac:dyDescent="0.35">
      <c r="A36" t="s">
        <v>83</v>
      </c>
    </row>
    <row r="38" spans="1:1" x14ac:dyDescent="0.35">
      <c r="A38" s="8" t="s">
        <v>73</v>
      </c>
    </row>
    <row r="39" spans="1:1" x14ac:dyDescent="0.35">
      <c r="A39" t="s">
        <v>84</v>
      </c>
    </row>
    <row r="41" spans="1:1" x14ac:dyDescent="0.35">
      <c r="A41" s="8" t="s">
        <v>74</v>
      </c>
    </row>
    <row r="43" spans="1:1" x14ac:dyDescent="0.35">
      <c r="A43" s="8" t="s">
        <v>75</v>
      </c>
    </row>
    <row r="45" spans="1:1" x14ac:dyDescent="0.35">
      <c r="A45" s="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8AF6-CC1D-4380-972E-04E24C7F7534}">
  <dimension ref="B1:V3"/>
  <sheetViews>
    <sheetView tabSelected="1" workbookViewId="0">
      <selection activeCell="A2" sqref="A2"/>
    </sheetView>
  </sheetViews>
  <sheetFormatPr defaultRowHeight="14.5" x14ac:dyDescent="0.35"/>
  <cols>
    <col min="3" max="3" width="10.90625" bestFit="1" customWidth="1"/>
    <col min="4" max="4" width="15" bestFit="1" customWidth="1"/>
    <col min="5" max="5" width="11.7265625" bestFit="1" customWidth="1"/>
    <col min="6" max="6" width="11.7265625" customWidth="1"/>
    <col min="8" max="8" width="10.54296875" bestFit="1" customWidth="1"/>
    <col min="10" max="10" width="9.26953125" bestFit="1" customWidth="1"/>
    <col min="13" max="13" width="10.36328125" bestFit="1" customWidth="1"/>
  </cols>
  <sheetData>
    <row r="1" spans="2:22" ht="29" x14ac:dyDescent="0.35">
      <c r="B1" s="9" t="s">
        <v>89</v>
      </c>
      <c r="C1" s="9" t="s">
        <v>90</v>
      </c>
      <c r="D1" s="9" t="s">
        <v>91</v>
      </c>
      <c r="E1" s="9" t="s">
        <v>92</v>
      </c>
      <c r="F1" s="9" t="s">
        <v>93</v>
      </c>
      <c r="G1" s="9" t="s">
        <v>94</v>
      </c>
      <c r="H1" s="9" t="s">
        <v>95</v>
      </c>
      <c r="I1" s="9" t="s">
        <v>96</v>
      </c>
      <c r="J1" s="9" t="s">
        <v>97</v>
      </c>
      <c r="K1" s="9" t="s">
        <v>98</v>
      </c>
      <c r="L1" s="9" t="s">
        <v>99</v>
      </c>
      <c r="M1" s="9" t="s">
        <v>100</v>
      </c>
      <c r="N1" s="9" t="s">
        <v>101</v>
      </c>
      <c r="O1" s="9" t="s">
        <v>102</v>
      </c>
      <c r="P1" s="9" t="s">
        <v>103</v>
      </c>
      <c r="Q1" s="9" t="s">
        <v>104</v>
      </c>
      <c r="R1" s="9" t="s">
        <v>105</v>
      </c>
      <c r="S1" s="9" t="s">
        <v>106</v>
      </c>
      <c r="T1" s="9" t="s">
        <v>107</v>
      </c>
      <c r="U1" s="9" t="s">
        <v>108</v>
      </c>
      <c r="V1" s="9" t="s">
        <v>109</v>
      </c>
    </row>
    <row r="2" spans="2:22" x14ac:dyDescent="0.35">
      <c r="B2" s="10" t="s">
        <v>110</v>
      </c>
      <c r="C2" s="10">
        <v>5.24</v>
      </c>
      <c r="D2" s="10">
        <v>5.25</v>
      </c>
      <c r="E2" s="10">
        <v>5.24</v>
      </c>
      <c r="F2" s="10">
        <v>5.41</v>
      </c>
      <c r="G2" s="10">
        <v>5.9</v>
      </c>
      <c r="H2" s="10">
        <v>5.79</v>
      </c>
      <c r="I2" s="10">
        <v>5.81</v>
      </c>
      <c r="J2" s="10">
        <v>5.8</v>
      </c>
      <c r="K2" s="10">
        <v>5.83</v>
      </c>
      <c r="L2" s="10">
        <v>5.91</v>
      </c>
      <c r="M2" s="10">
        <v>25.17</v>
      </c>
      <c r="N2" s="10">
        <v>25.19</v>
      </c>
      <c r="O2" s="10">
        <v>25.15</v>
      </c>
      <c r="P2" s="10">
        <v>25.41</v>
      </c>
      <c r="Q2" s="10">
        <v>25.41</v>
      </c>
      <c r="R2" s="10">
        <v>28.8</v>
      </c>
      <c r="S2" s="10">
        <v>28.8</v>
      </c>
      <c r="T2" s="10">
        <v>28.76</v>
      </c>
      <c r="U2" s="10">
        <v>29.08</v>
      </c>
      <c r="V2" s="10">
        <v>29.08</v>
      </c>
    </row>
    <row r="3" spans="2:22" x14ac:dyDescent="0.35">
      <c r="B3" s="10" t="s">
        <v>111</v>
      </c>
      <c r="C3" s="10">
        <v>1.62</v>
      </c>
      <c r="D3" s="10">
        <v>1.61</v>
      </c>
      <c r="E3" s="10">
        <v>1.61</v>
      </c>
      <c r="F3" s="10">
        <v>1.61</v>
      </c>
      <c r="G3" s="10">
        <v>1.62</v>
      </c>
      <c r="H3" s="10">
        <v>1.47</v>
      </c>
      <c r="I3" s="10">
        <v>1.46</v>
      </c>
      <c r="J3" s="10">
        <v>1.49</v>
      </c>
      <c r="K3" s="10">
        <v>1.5</v>
      </c>
      <c r="L3" s="10">
        <v>1.52</v>
      </c>
      <c r="M3" s="10">
        <v>6.29</v>
      </c>
      <c r="N3" s="10">
        <v>6.28</v>
      </c>
      <c r="O3" s="10">
        <v>6.27</v>
      </c>
      <c r="P3" s="10">
        <v>6.3</v>
      </c>
      <c r="Q3" s="10">
        <v>6.31</v>
      </c>
      <c r="R3" s="10">
        <v>7.4</v>
      </c>
      <c r="S3" s="10">
        <v>7.39</v>
      </c>
      <c r="T3" s="10">
        <v>7.38</v>
      </c>
      <c r="U3" s="10">
        <v>7.41</v>
      </c>
      <c r="V3" s="10">
        <v>7.42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10F0-E419-4F44-AFF4-6A009F4992DC}">
  <dimension ref="B1:Q31"/>
  <sheetViews>
    <sheetView topLeftCell="H1" workbookViewId="0">
      <selection activeCell="C1" sqref="C1:Q4"/>
    </sheetView>
  </sheetViews>
  <sheetFormatPr defaultRowHeight="14.5" x14ac:dyDescent="0.35"/>
  <cols>
    <col min="3" max="3" width="10.26953125" bestFit="1" customWidth="1"/>
    <col min="4" max="4" width="9.7265625" bestFit="1" customWidth="1"/>
    <col min="5" max="5" width="11.7265625" bestFit="1" customWidth="1"/>
    <col min="6" max="6" width="9.81640625" bestFit="1" customWidth="1"/>
    <col min="7" max="7" width="18.453125" bestFit="1" customWidth="1"/>
    <col min="8" max="8" width="18.453125" customWidth="1"/>
    <col min="9" max="9" width="18.6328125" bestFit="1" customWidth="1"/>
    <col min="10" max="10" width="10" bestFit="1" customWidth="1"/>
    <col min="12" max="12" width="14.1796875" bestFit="1" customWidth="1"/>
    <col min="13" max="13" width="13.54296875" bestFit="1" customWidth="1"/>
    <col min="14" max="15" width="14.1796875" bestFit="1" customWidth="1"/>
    <col min="16" max="16" width="15.1796875" bestFit="1" customWidth="1"/>
    <col min="17" max="17" width="13.90625" bestFit="1" customWidth="1"/>
  </cols>
  <sheetData>
    <row r="1" spans="2:17" x14ac:dyDescent="0.35"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46</v>
      </c>
      <c r="I1" t="s">
        <v>35</v>
      </c>
      <c r="J1" s="6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13</v>
      </c>
    </row>
    <row r="2" spans="2:17" x14ac:dyDescent="0.35">
      <c r="C2" t="s">
        <v>44</v>
      </c>
      <c r="D2" t="s">
        <v>43</v>
      </c>
      <c r="E2" s="7">
        <v>45786</v>
      </c>
      <c r="F2">
        <v>480</v>
      </c>
      <c r="G2" s="7">
        <v>45929</v>
      </c>
      <c r="H2" s="7"/>
      <c r="I2">
        <v>5.5</v>
      </c>
      <c r="J2" s="7"/>
    </row>
    <row r="3" spans="2:17" x14ac:dyDescent="0.35">
      <c r="C3" t="s">
        <v>20</v>
      </c>
      <c r="D3" t="s">
        <v>43</v>
      </c>
      <c r="E3" s="7">
        <v>45776</v>
      </c>
      <c r="F3">
        <v>700</v>
      </c>
      <c r="G3" s="7">
        <v>45929</v>
      </c>
      <c r="H3" s="7"/>
      <c r="I3">
        <v>33</v>
      </c>
    </row>
    <row r="4" spans="2:17" x14ac:dyDescent="0.35">
      <c r="C4" t="s">
        <v>29</v>
      </c>
    </row>
    <row r="15" spans="2:17" x14ac:dyDescent="0.35">
      <c r="B15" s="1" t="s">
        <v>0</v>
      </c>
    </row>
    <row r="16" spans="2:17" x14ac:dyDescent="0.35">
      <c r="B16" s="1" t="s">
        <v>1</v>
      </c>
    </row>
    <row r="17" spans="2:2" x14ac:dyDescent="0.35">
      <c r="B17" s="1" t="s">
        <v>2</v>
      </c>
    </row>
    <row r="18" spans="2:2" x14ac:dyDescent="0.35">
      <c r="B18" s="1" t="s">
        <v>3</v>
      </c>
    </row>
    <row r="19" spans="2:2" x14ac:dyDescent="0.35">
      <c r="B19" s="1" t="s">
        <v>4</v>
      </c>
    </row>
    <row r="20" spans="2:2" x14ac:dyDescent="0.35">
      <c r="B20" s="1" t="s">
        <v>5</v>
      </c>
    </row>
    <row r="21" spans="2:2" x14ac:dyDescent="0.35">
      <c r="B21" s="1" t="s">
        <v>6</v>
      </c>
    </row>
    <row r="22" spans="2:2" x14ac:dyDescent="0.35">
      <c r="B22" s="1" t="s">
        <v>7</v>
      </c>
    </row>
    <row r="23" spans="2:2" x14ac:dyDescent="0.35">
      <c r="B23" s="1" t="s">
        <v>8</v>
      </c>
    </row>
    <row r="24" spans="2:2" x14ac:dyDescent="0.35">
      <c r="B24" s="1" t="s">
        <v>9</v>
      </c>
    </row>
    <row r="25" spans="2:2" x14ac:dyDescent="0.35">
      <c r="B25" s="1" t="s">
        <v>10</v>
      </c>
    </row>
    <row r="26" spans="2:2" x14ac:dyDescent="0.35">
      <c r="B26" s="1" t="s">
        <v>11</v>
      </c>
    </row>
    <row r="27" spans="2:2" x14ac:dyDescent="0.35">
      <c r="B27" s="1" t="s">
        <v>12</v>
      </c>
    </row>
    <row r="28" spans="2:2" x14ac:dyDescent="0.35">
      <c r="B28" s="1" t="s">
        <v>47</v>
      </c>
    </row>
    <row r="29" spans="2:2" x14ac:dyDescent="0.35">
      <c r="B29" s="1" t="s">
        <v>13</v>
      </c>
    </row>
    <row r="30" spans="2:2" x14ac:dyDescent="0.35">
      <c r="B30" s="1"/>
    </row>
    <row r="31" spans="2:2" x14ac:dyDescent="0.35">
      <c r="B31" s="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A29D-E2A0-4500-8421-8C14AFCED7EF}">
  <dimension ref="A1:O6"/>
  <sheetViews>
    <sheetView topLeftCell="B1" workbookViewId="0">
      <selection activeCell="G17" sqref="G17"/>
    </sheetView>
  </sheetViews>
  <sheetFormatPr defaultRowHeight="14.5" x14ac:dyDescent="0.35"/>
  <cols>
    <col min="3" max="3" width="11.7265625" bestFit="1" customWidth="1"/>
    <col min="5" max="5" width="18.453125" bestFit="1" customWidth="1"/>
    <col min="6" max="6" width="9.08984375" bestFit="1" customWidth="1"/>
    <col min="7" max="7" width="18.6328125" bestFit="1" customWidth="1"/>
    <col min="8" max="8" width="10.90625" bestFit="1" customWidth="1"/>
    <col min="9" max="9" width="11.1796875" bestFit="1" customWidth="1"/>
    <col min="10" max="10" width="14.1796875" bestFit="1" customWidth="1"/>
    <col min="11" max="11" width="20.1796875" bestFit="1" customWidth="1"/>
  </cols>
  <sheetData>
    <row r="1" spans="1:15" x14ac:dyDescent="0.3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46</v>
      </c>
      <c r="G1" t="s">
        <v>35</v>
      </c>
      <c r="H1" s="6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13</v>
      </c>
    </row>
    <row r="2" spans="1:15" x14ac:dyDescent="0.35">
      <c r="A2" t="s">
        <v>44</v>
      </c>
      <c r="B2" t="s">
        <v>43</v>
      </c>
      <c r="C2" s="7">
        <v>45786</v>
      </c>
      <c r="D2">
        <v>480</v>
      </c>
      <c r="E2" s="7">
        <v>45929</v>
      </c>
      <c r="F2">
        <f ca="1">E2-TODAY()</f>
        <v>150</v>
      </c>
      <c r="G2">
        <v>5.5</v>
      </c>
      <c r="H2" s="7"/>
    </row>
    <row r="3" spans="1:15" x14ac:dyDescent="0.35">
      <c r="A3" t="s">
        <v>20</v>
      </c>
      <c r="B3" t="s">
        <v>43</v>
      </c>
      <c r="C3" s="7">
        <v>45776</v>
      </c>
      <c r="D3">
        <v>700</v>
      </c>
      <c r="E3" s="7">
        <v>45929</v>
      </c>
      <c r="F3">
        <f ca="1">E3-TODAY()</f>
        <v>150</v>
      </c>
      <c r="G3">
        <v>33</v>
      </c>
    </row>
    <row r="4" spans="1:15" x14ac:dyDescent="0.35">
      <c r="A4" t="s">
        <v>29</v>
      </c>
    </row>
    <row r="6" spans="1:15" x14ac:dyDescent="0.35">
      <c r="H6" t="s">
        <v>87</v>
      </c>
      <c r="I6" t="s">
        <v>88</v>
      </c>
      <c r="J6" t="s">
        <v>13</v>
      </c>
      <c r="K6" t="s">
        <v>85</v>
      </c>
      <c r="L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9676-C6C3-4D19-8922-819C6B15362F}">
  <dimension ref="A1:O15"/>
  <sheetViews>
    <sheetView workbookViewId="0">
      <selection activeCell="I8" sqref="I8"/>
    </sheetView>
  </sheetViews>
  <sheetFormatPr defaultRowHeight="14.5" x14ac:dyDescent="0.35"/>
  <cols>
    <col min="1" max="1" width="9.6328125" bestFit="1" customWidth="1"/>
    <col min="10" max="10" width="13.90625" bestFit="1" customWidth="1"/>
    <col min="12" max="13" width="12.36328125" bestFit="1" customWidth="1"/>
    <col min="14" max="14" width="12.7265625" bestFit="1" customWidth="1"/>
    <col min="15" max="15" width="13" bestFit="1" customWidth="1"/>
  </cols>
  <sheetData>
    <row r="1" spans="1:15" x14ac:dyDescent="0.35">
      <c r="B1" t="s">
        <v>14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 t="s">
        <v>56</v>
      </c>
      <c r="K1" t="s">
        <v>57</v>
      </c>
      <c r="L1" t="s">
        <v>58</v>
      </c>
      <c r="M1" t="s">
        <v>61</v>
      </c>
      <c r="N1" t="s">
        <v>59</v>
      </c>
      <c r="O1" t="s">
        <v>60</v>
      </c>
    </row>
    <row r="2" spans="1:15" x14ac:dyDescent="0.35">
      <c r="A2" t="s">
        <v>53</v>
      </c>
      <c r="B2" t="s">
        <v>55</v>
      </c>
      <c r="C2">
        <v>2.97</v>
      </c>
      <c r="D2">
        <v>3.28</v>
      </c>
      <c r="E2">
        <v>5.61</v>
      </c>
      <c r="F2">
        <v>6.11</v>
      </c>
      <c r="G2">
        <v>6.13</v>
      </c>
      <c r="H2">
        <v>6.08</v>
      </c>
      <c r="I2">
        <v>7.3</v>
      </c>
      <c r="J2">
        <f>(AVERAGE(C3:G3))*H2</f>
        <v>141.70048</v>
      </c>
      <c r="K2">
        <f>AVERAGE(C3:G3)*I2</f>
        <v>170.13380000000001</v>
      </c>
      <c r="L2">
        <f>MIN(C3:G3)*H2</f>
        <v>97.888000000000005</v>
      </c>
      <c r="M2">
        <f>MIN(C3:G3)*I2</f>
        <v>117.53</v>
      </c>
      <c r="N2">
        <f>MAX(C3:G3)*H2</f>
        <v>160.6944</v>
      </c>
      <c r="O2">
        <f>MAX(C3:G3)*I2</f>
        <v>192.93899999999999</v>
      </c>
    </row>
    <row r="3" spans="1:15" x14ac:dyDescent="0.35">
      <c r="A3" t="s">
        <v>54</v>
      </c>
      <c r="B3" t="s">
        <v>55</v>
      </c>
      <c r="C3">
        <v>16.100000000000001</v>
      </c>
      <c r="D3">
        <v>24.7</v>
      </c>
      <c r="E3">
        <v>23.4</v>
      </c>
      <c r="F3">
        <v>25.9</v>
      </c>
      <c r="G3">
        <v>26.43</v>
      </c>
      <c r="H3">
        <v>31.99</v>
      </c>
    </row>
    <row r="7" spans="1:15" x14ac:dyDescent="0.35">
      <c r="B7" t="s">
        <v>14</v>
      </c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I7">
        <v>2026</v>
      </c>
      <c r="J7" t="s">
        <v>56</v>
      </c>
      <c r="K7" t="s">
        <v>57</v>
      </c>
      <c r="L7" t="s">
        <v>58</v>
      </c>
      <c r="M7" t="s">
        <v>61</v>
      </c>
      <c r="N7" t="s">
        <v>59</v>
      </c>
      <c r="O7" t="s">
        <v>60</v>
      </c>
    </row>
    <row r="8" spans="1:15" x14ac:dyDescent="0.35">
      <c r="A8" t="s">
        <v>53</v>
      </c>
      <c r="B8" t="s">
        <v>29</v>
      </c>
      <c r="C8">
        <v>0.64</v>
      </c>
      <c r="D8">
        <v>1.29</v>
      </c>
      <c r="E8">
        <v>2.79</v>
      </c>
      <c r="F8">
        <v>3.5</v>
      </c>
      <c r="G8">
        <v>2.65</v>
      </c>
      <c r="H8">
        <v>3.31</v>
      </c>
      <c r="I8">
        <v>4.6500000000000004</v>
      </c>
      <c r="J8">
        <f>(AVERAGE(C9:G9))*H8</f>
        <v>132.10872000000001</v>
      </c>
      <c r="K8">
        <f>AVERAGE(C9:G9)*I8</f>
        <v>185.5908</v>
      </c>
      <c r="L8">
        <f>MIN(C9:G9)*H8</f>
        <v>86.391000000000005</v>
      </c>
      <c r="M8">
        <f>MIN(C9:G9)*I8</f>
        <v>121.36500000000001</v>
      </c>
      <c r="N8">
        <f>MAX(C9:G9)*H8</f>
        <v>168.81</v>
      </c>
      <c r="O8">
        <f>MAX(C9:G9)*I8</f>
        <v>237.15</v>
      </c>
    </row>
    <row r="9" spans="1:15" x14ac:dyDescent="0.35">
      <c r="A9" t="s">
        <v>54</v>
      </c>
      <c r="B9" t="s">
        <v>29</v>
      </c>
      <c r="C9">
        <v>47.2</v>
      </c>
      <c r="D9">
        <v>51</v>
      </c>
      <c r="E9">
        <v>36.200000000000003</v>
      </c>
      <c r="F9">
        <v>26.1</v>
      </c>
      <c r="G9">
        <v>39.06</v>
      </c>
      <c r="H9">
        <v>47.75</v>
      </c>
    </row>
    <row r="13" spans="1:15" x14ac:dyDescent="0.35">
      <c r="B13" t="s">
        <v>14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 t="s">
        <v>56</v>
      </c>
      <c r="K13" t="s">
        <v>57</v>
      </c>
      <c r="L13" t="s">
        <v>58</v>
      </c>
      <c r="M13" t="s">
        <v>61</v>
      </c>
      <c r="N13" t="s">
        <v>59</v>
      </c>
      <c r="O13" t="s">
        <v>60</v>
      </c>
    </row>
    <row r="14" spans="1:15" x14ac:dyDescent="0.35">
      <c r="A14" t="s">
        <v>53</v>
      </c>
      <c r="B14" t="s">
        <v>24</v>
      </c>
      <c r="C14">
        <v>4.75</v>
      </c>
      <c r="D14">
        <v>5.76</v>
      </c>
      <c r="E14">
        <v>8.0500000000000007</v>
      </c>
      <c r="F14">
        <v>9.2100000000000009</v>
      </c>
      <c r="G14">
        <v>9.81</v>
      </c>
      <c r="H14">
        <v>11.8</v>
      </c>
      <c r="I14" t="s">
        <v>62</v>
      </c>
      <c r="J14">
        <f>(AVERAGE(C15:G15))*H14</f>
        <v>327.99279999999999</v>
      </c>
      <c r="K14" t="e">
        <f>AVERAGE(C15:G15)*I14</f>
        <v>#VALUE!</v>
      </c>
      <c r="L14">
        <f>MIN(C15:G15)*H14</f>
        <v>279.66000000000003</v>
      </c>
      <c r="M14" t="e">
        <f>MIN(C15:G15)*I14</f>
        <v>#VALUE!</v>
      </c>
      <c r="N14">
        <f>MAX(C15:G15)*H14</f>
        <v>381.25800000000004</v>
      </c>
      <c r="O14" t="e">
        <f>MAX(C15:G15)*I14</f>
        <v>#VALUE!</v>
      </c>
    </row>
    <row r="15" spans="1:15" x14ac:dyDescent="0.35">
      <c r="A15" t="s">
        <v>54</v>
      </c>
      <c r="B15" t="s">
        <v>24</v>
      </c>
      <c r="C15">
        <v>23.7</v>
      </c>
      <c r="D15">
        <v>27.4</v>
      </c>
      <c r="E15">
        <v>28.3</v>
      </c>
      <c r="F15">
        <v>32.31</v>
      </c>
      <c r="G15">
        <v>27.27</v>
      </c>
      <c r="H15">
        <v>32.020000000000003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371C-7575-4E53-8FC5-C238395A3486}">
  <dimension ref="B1:B6"/>
  <sheetViews>
    <sheetView workbookViewId="0">
      <selection activeCell="B1" sqref="B1:B6"/>
    </sheetView>
  </sheetViews>
  <sheetFormatPr defaultRowHeight="14.5" x14ac:dyDescent="0.35"/>
  <cols>
    <col min="2" max="2" width="21.1796875" bestFit="1" customWidth="1"/>
    <col min="4" max="4" width="21.1796875" bestFit="1" customWidth="1"/>
  </cols>
  <sheetData>
    <row r="1" spans="2:2" x14ac:dyDescent="0.35">
      <c r="B1" t="s">
        <v>48</v>
      </c>
    </row>
    <row r="2" spans="2:2" x14ac:dyDescent="0.35">
      <c r="B2" t="s">
        <v>49</v>
      </c>
    </row>
    <row r="3" spans="2:2" x14ac:dyDescent="0.35">
      <c r="B3" t="s">
        <v>50</v>
      </c>
    </row>
    <row r="4" spans="2:2" x14ac:dyDescent="0.35">
      <c r="B4" t="s">
        <v>51</v>
      </c>
    </row>
    <row r="5" spans="2:2" x14ac:dyDescent="0.35">
      <c r="B5" t="s">
        <v>52</v>
      </c>
    </row>
    <row r="6" spans="2:2" x14ac:dyDescent="0.35">
      <c r="B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 </vt:lpstr>
      <vt:lpstr>Table 2</vt:lpstr>
      <vt:lpstr>Table 3</vt:lpstr>
      <vt:lpstr>Table 3.1</vt:lpstr>
      <vt:lpstr>Fair Value</vt:lpstr>
      <vt:lpstr>Tricky Data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fooba</dc:creator>
  <cp:lastModifiedBy>danny fooba</cp:lastModifiedBy>
  <dcterms:created xsi:type="dcterms:W3CDTF">2025-03-26T15:01:22Z</dcterms:created>
  <dcterms:modified xsi:type="dcterms:W3CDTF">2025-05-02T17:56:11Z</dcterms:modified>
</cp:coreProperties>
</file>