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dmin\Documents\4_КУРС\7 семестр\СЕССИЯ зима 2024\Матимит\"/>
    </mc:Choice>
  </mc:AlternateContent>
  <xr:revisionPtr revIDLastSave="0" documentId="13_ncr:1_{FD10546C-E422-41B4-9E0E-260BF747BD8D}" xr6:coauthVersionLast="47" xr6:coauthVersionMax="47" xr10:uidLastSave="{00000000-0000-0000-0000-000000000000}"/>
  <bookViews>
    <workbookView xWindow="-108" yWindow="348" windowWidth="23256" windowHeight="12720" xr2:uid="{00000000-000D-0000-FFFF-FFFF00000000}"/>
  </bookViews>
  <sheets>
    <sheet name="7" sheetId="2" r:id="rId1"/>
    <sheet name="8"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 l="1"/>
  <c r="A22" i="2"/>
  <c r="B23" i="1" l="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C22" i="1"/>
  <c r="C22" i="2"/>
  <c r="A22" i="1"/>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H22" i="1" l="1"/>
  <c r="L22" i="1"/>
  <c r="E22" i="1"/>
  <c r="F22" i="1" s="1"/>
  <c r="J22" i="1"/>
  <c r="K22" i="1" s="1"/>
  <c r="J22" i="2"/>
  <c r="E22" i="2"/>
  <c r="F22" i="2" s="1"/>
  <c r="C23" i="1"/>
  <c r="H22" i="2"/>
  <c r="C23" i="2"/>
  <c r="D22" i="1" l="1"/>
  <c r="M22" i="1"/>
  <c r="L23" i="1" s="1"/>
  <c r="I22" i="1"/>
  <c r="K22" i="2"/>
  <c r="D22" i="2" s="1"/>
  <c r="C24" i="1"/>
  <c r="E23" i="1"/>
  <c r="F23" i="1" s="1"/>
  <c r="C24" i="2"/>
  <c r="I22" i="2"/>
  <c r="E23" i="2"/>
  <c r="F23" i="2" s="1"/>
  <c r="J23" i="2" l="1"/>
  <c r="K23" i="2" s="1"/>
  <c r="J24" i="2" s="1"/>
  <c r="M23" i="1"/>
  <c r="G22" i="1"/>
  <c r="L24" i="1"/>
  <c r="J23" i="1"/>
  <c r="H23" i="1"/>
  <c r="G22" i="2"/>
  <c r="H23" i="2"/>
  <c r="I23" i="2" s="1"/>
  <c r="C25" i="1"/>
  <c r="E24" i="1"/>
  <c r="F24" i="1" s="1"/>
  <c r="E24" i="2"/>
  <c r="F24" i="2" s="1"/>
  <c r="C25" i="2"/>
  <c r="K23" i="1" l="1"/>
  <c r="I23" i="1"/>
  <c r="D23" i="1"/>
  <c r="M24" i="1"/>
  <c r="L25" i="1" s="1"/>
  <c r="K24" i="2"/>
  <c r="J25" i="2" s="1"/>
  <c r="H24" i="2"/>
  <c r="I24" i="2" s="1"/>
  <c r="G23" i="2"/>
  <c r="D23" i="2"/>
  <c r="C26" i="1"/>
  <c r="E25" i="1"/>
  <c r="F25" i="1" s="1"/>
  <c r="C26" i="2"/>
  <c r="E25" i="2"/>
  <c r="F25" i="2" s="1"/>
  <c r="J24" i="1" l="1"/>
  <c r="K24" i="1" s="1"/>
  <c r="H24" i="1"/>
  <c r="I24" i="1" s="1"/>
  <c r="G23" i="1"/>
  <c r="M25" i="1"/>
  <c r="L26" i="1" s="1"/>
  <c r="H25" i="2"/>
  <c r="I25" i="2" s="1"/>
  <c r="G24" i="2"/>
  <c r="D24" i="2"/>
  <c r="C27" i="1"/>
  <c r="E26" i="1"/>
  <c r="F26" i="1" s="1"/>
  <c r="K25" i="2"/>
  <c r="E26" i="2"/>
  <c r="F26" i="2" s="1"/>
  <c r="C27" i="2"/>
  <c r="H25" i="1" l="1"/>
  <c r="I25" i="1" s="1"/>
  <c r="D24" i="1"/>
  <c r="J25" i="1"/>
  <c r="K25" i="1" s="1"/>
  <c r="H26" i="1" s="1"/>
  <c r="I26" i="1" s="1"/>
  <c r="G24" i="1"/>
  <c r="M26" i="1"/>
  <c r="L27" i="1" s="1"/>
  <c r="J26" i="1"/>
  <c r="K26" i="1" s="1"/>
  <c r="H26" i="2"/>
  <c r="I26" i="2" s="1"/>
  <c r="G25" i="2"/>
  <c r="J26" i="2"/>
  <c r="K26" i="2" s="1"/>
  <c r="J27" i="2" s="1"/>
  <c r="D25" i="2"/>
  <c r="C28" i="1"/>
  <c r="E27" i="1"/>
  <c r="F27" i="1" s="1"/>
  <c r="C28" i="2"/>
  <c r="E27" i="2"/>
  <c r="F27" i="2" s="1"/>
  <c r="D25" i="1" l="1"/>
  <c r="G25" i="1"/>
  <c r="H27" i="1"/>
  <c r="I27" i="1" s="1"/>
  <c r="M27" i="1"/>
  <c r="D26" i="1"/>
  <c r="G26" i="1"/>
  <c r="J27" i="1"/>
  <c r="K27" i="1" s="1"/>
  <c r="L28" i="1"/>
  <c r="G26" i="2"/>
  <c r="H27" i="2"/>
  <c r="I27" i="2" s="1"/>
  <c r="D26" i="2"/>
  <c r="C29" i="1"/>
  <c r="E28" i="1"/>
  <c r="F28" i="1" s="1"/>
  <c r="K27" i="2"/>
  <c r="J28" i="2" s="1"/>
  <c r="C29" i="2"/>
  <c r="E28" i="2"/>
  <c r="F28" i="2" s="1"/>
  <c r="J28" i="1" l="1"/>
  <c r="K28" i="1" s="1"/>
  <c r="M28" i="1"/>
  <c r="L29" i="1" s="1"/>
  <c r="D27" i="1"/>
  <c r="G27" i="1"/>
  <c r="H28" i="1"/>
  <c r="G27" i="2"/>
  <c r="H28" i="2"/>
  <c r="I28" i="2" s="1"/>
  <c r="D27" i="2"/>
  <c r="C30" i="1"/>
  <c r="E29" i="1"/>
  <c r="F29" i="1" s="1"/>
  <c r="K28" i="2"/>
  <c r="J29" i="2" s="1"/>
  <c r="E29" i="2"/>
  <c r="F29" i="2" s="1"/>
  <c r="C30" i="2"/>
  <c r="I28" i="1" l="1"/>
  <c r="G28" i="1" s="1"/>
  <c r="D28" i="1"/>
  <c r="M29" i="1"/>
  <c r="L30" i="1" s="1"/>
  <c r="H29" i="2"/>
  <c r="I29" i="2" s="1"/>
  <c r="G28" i="2"/>
  <c r="D28" i="2"/>
  <c r="C31" i="1"/>
  <c r="E30" i="1"/>
  <c r="F30" i="1" s="1"/>
  <c r="K29" i="2"/>
  <c r="J30" i="2" s="1"/>
  <c r="C31" i="2"/>
  <c r="E30" i="2"/>
  <c r="F30" i="2" s="1"/>
  <c r="J29" i="1" l="1"/>
  <c r="K29" i="1" s="1"/>
  <c r="H29" i="1"/>
  <c r="I29" i="1" s="1"/>
  <c r="M30" i="1"/>
  <c r="L31" i="1" s="1"/>
  <c r="H30" i="2"/>
  <c r="I30" i="2" s="1"/>
  <c r="G29" i="2"/>
  <c r="D29" i="2"/>
  <c r="C32" i="1"/>
  <c r="E31" i="1"/>
  <c r="F31" i="1" s="1"/>
  <c r="K30" i="2"/>
  <c r="J31" i="2" s="1"/>
  <c r="E31" i="2"/>
  <c r="F31" i="2" s="1"/>
  <c r="C32" i="2"/>
  <c r="J30" i="1" l="1"/>
  <c r="K30" i="1" s="1"/>
  <c r="M31" i="1"/>
  <c r="L32" i="1" s="1"/>
  <c r="H30" i="1"/>
  <c r="I30" i="1" s="1"/>
  <c r="G29" i="1"/>
  <c r="D29" i="1"/>
  <c r="G30" i="2"/>
  <c r="H31" i="2"/>
  <c r="I31" i="2" s="1"/>
  <c r="D30" i="2"/>
  <c r="C33" i="1"/>
  <c r="E32" i="1"/>
  <c r="F32" i="1" s="1"/>
  <c r="K31" i="2"/>
  <c r="J32" i="2" s="1"/>
  <c r="E32" i="2"/>
  <c r="F32" i="2" s="1"/>
  <c r="C33" i="2"/>
  <c r="J31" i="1" l="1"/>
  <c r="K31" i="1" s="1"/>
  <c r="H31" i="1"/>
  <c r="I31" i="1" s="1"/>
  <c r="G30" i="1"/>
  <c r="D30" i="1"/>
  <c r="M32" i="1"/>
  <c r="J32" i="1"/>
  <c r="K32" i="1" s="1"/>
  <c r="L33" i="1"/>
  <c r="G31" i="2"/>
  <c r="H32" i="2"/>
  <c r="I32" i="2" s="1"/>
  <c r="D31" i="2"/>
  <c r="C34" i="1"/>
  <c r="E33" i="1"/>
  <c r="F33" i="1" s="1"/>
  <c r="K32" i="2"/>
  <c r="J33" i="2" s="1"/>
  <c r="E33" i="2"/>
  <c r="F33" i="2" s="1"/>
  <c r="C34" i="2"/>
  <c r="G31" i="1" l="1"/>
  <c r="H32" i="1"/>
  <c r="I32" i="1" s="1"/>
  <c r="G32" i="1" s="1"/>
  <c r="D31" i="1"/>
  <c r="M33" i="1"/>
  <c r="L34" i="1" s="1"/>
  <c r="D32" i="1"/>
  <c r="H33" i="2"/>
  <c r="I33" i="2" s="1"/>
  <c r="G32" i="2"/>
  <c r="D32" i="2"/>
  <c r="C35" i="1"/>
  <c r="E34" i="1"/>
  <c r="F34" i="1" s="1"/>
  <c r="K33" i="2"/>
  <c r="J34" i="2" s="1"/>
  <c r="C35" i="2"/>
  <c r="E34" i="2"/>
  <c r="F34" i="2" s="1"/>
  <c r="J33" i="1" l="1"/>
  <c r="K33" i="1" s="1"/>
  <c r="H33" i="1"/>
  <c r="I33" i="1" s="1"/>
  <c r="G33" i="1" s="1"/>
  <c r="M34" i="1"/>
  <c r="L35" i="1" s="1"/>
  <c r="H34" i="2"/>
  <c r="I34" i="2" s="1"/>
  <c r="G33" i="2"/>
  <c r="D33" i="2"/>
  <c r="C36" i="1"/>
  <c r="E35" i="1"/>
  <c r="F35" i="1" s="1"/>
  <c r="K34" i="2"/>
  <c r="J35" i="2" s="1"/>
  <c r="C36" i="2"/>
  <c r="E35" i="2"/>
  <c r="F35" i="2" s="1"/>
  <c r="D33" i="1" l="1"/>
  <c r="H34" i="1"/>
  <c r="I34" i="1" s="1"/>
  <c r="J34" i="1"/>
  <c r="K34" i="1" s="1"/>
  <c r="M35" i="1"/>
  <c r="L36" i="1"/>
  <c r="H35" i="1"/>
  <c r="I35" i="1" s="1"/>
  <c r="J35" i="1"/>
  <c r="K35" i="1" s="1"/>
  <c r="G34" i="2"/>
  <c r="H35" i="2"/>
  <c r="I35" i="2" s="1"/>
  <c r="D34" i="2"/>
  <c r="C37" i="1"/>
  <c r="E36" i="1"/>
  <c r="F36" i="1" s="1"/>
  <c r="K35" i="2"/>
  <c r="J36" i="2" s="1"/>
  <c r="C37" i="2"/>
  <c r="E36" i="2"/>
  <c r="F36" i="2" s="1"/>
  <c r="G34" i="1" l="1"/>
  <c r="D34" i="1"/>
  <c r="H36" i="1"/>
  <c r="I36" i="1" s="1"/>
  <c r="D35" i="1"/>
  <c r="G35" i="1"/>
  <c r="M36" i="1"/>
  <c r="L37" i="1" s="1"/>
  <c r="J36" i="1"/>
  <c r="K36" i="1" s="1"/>
  <c r="G35" i="2"/>
  <c r="H36" i="2"/>
  <c r="I36" i="2" s="1"/>
  <c r="D35" i="2"/>
  <c r="C38" i="1"/>
  <c r="E37" i="1"/>
  <c r="F37" i="1" s="1"/>
  <c r="K36" i="2"/>
  <c r="J37" i="2" s="1"/>
  <c r="C38" i="2"/>
  <c r="E37" i="2"/>
  <c r="F37" i="2" s="1"/>
  <c r="M37" i="1" l="1"/>
  <c r="L38" i="1" s="1"/>
  <c r="H37" i="1"/>
  <c r="I37" i="1" s="1"/>
  <c r="J37" i="1"/>
  <c r="D36" i="1"/>
  <c r="G36" i="1"/>
  <c r="H37" i="2"/>
  <c r="I37" i="2" s="1"/>
  <c r="G36" i="2"/>
  <c r="D36" i="2"/>
  <c r="C39" i="1"/>
  <c r="E38" i="1"/>
  <c r="F38" i="1" s="1"/>
  <c r="K37" i="2"/>
  <c r="J38" i="2" s="1"/>
  <c r="E38" i="2"/>
  <c r="F38" i="2" s="1"/>
  <c r="C39" i="2"/>
  <c r="D37" i="1" l="1"/>
  <c r="K37" i="1"/>
  <c r="G37" i="1" s="1"/>
  <c r="M38" i="1"/>
  <c r="L39" i="1" s="1"/>
  <c r="G37" i="2"/>
  <c r="H38" i="2"/>
  <c r="I38" i="2" s="1"/>
  <c r="D37" i="2"/>
  <c r="C40" i="1"/>
  <c r="E39" i="1"/>
  <c r="F39" i="1" s="1"/>
  <c r="K38" i="2"/>
  <c r="J39" i="2" s="1"/>
  <c r="C40" i="2"/>
  <c r="E39" i="2"/>
  <c r="F39" i="2" s="1"/>
  <c r="H38" i="1" l="1"/>
  <c r="J38" i="1"/>
  <c r="K38" i="1" s="1"/>
  <c r="M39" i="1"/>
  <c r="L40" i="1" s="1"/>
  <c r="G38" i="2"/>
  <c r="H39" i="2"/>
  <c r="I39" i="2" s="1"/>
  <c r="D38" i="2"/>
  <c r="C41" i="1"/>
  <c r="E40" i="1"/>
  <c r="F40" i="1" s="1"/>
  <c r="K39" i="2"/>
  <c r="J40" i="2" s="1"/>
  <c r="C41" i="2"/>
  <c r="E40" i="2"/>
  <c r="F40" i="2" s="1"/>
  <c r="D38" i="1" l="1"/>
  <c r="I38" i="1"/>
  <c r="M40" i="1"/>
  <c r="L41" i="1" s="1"/>
  <c r="G39" i="2"/>
  <c r="H40" i="2"/>
  <c r="I40" i="2" s="1"/>
  <c r="D39" i="2"/>
  <c r="C42" i="1"/>
  <c r="E41" i="1"/>
  <c r="F41" i="1" s="1"/>
  <c r="K40" i="2"/>
  <c r="J41" i="2" s="1"/>
  <c r="C42" i="2"/>
  <c r="E41" i="2"/>
  <c r="F41" i="2" s="1"/>
  <c r="H39" i="1" l="1"/>
  <c r="G38" i="1"/>
  <c r="J39" i="1"/>
  <c r="K39" i="1" s="1"/>
  <c r="M41" i="1"/>
  <c r="L42" i="1" s="1"/>
  <c r="H41" i="2"/>
  <c r="I41" i="2" s="1"/>
  <c r="G40" i="2"/>
  <c r="D40" i="2"/>
  <c r="C43" i="1"/>
  <c r="E42" i="1"/>
  <c r="F42" i="1" s="1"/>
  <c r="K41" i="2"/>
  <c r="J42" i="2" s="1"/>
  <c r="E42" i="2"/>
  <c r="F42" i="2" s="1"/>
  <c r="C43" i="2"/>
  <c r="M42" i="1" l="1"/>
  <c r="L43" i="1" s="1"/>
  <c r="I39" i="1"/>
  <c r="D39" i="1"/>
  <c r="H42" i="2"/>
  <c r="I42" i="2" s="1"/>
  <c r="G41" i="2"/>
  <c r="D41" i="2"/>
  <c r="C44" i="1"/>
  <c r="E43" i="1"/>
  <c r="F43" i="1" s="1"/>
  <c r="K42" i="2"/>
  <c r="J43" i="2" s="1"/>
  <c r="C44" i="2"/>
  <c r="E43" i="2"/>
  <c r="F43" i="2" s="1"/>
  <c r="M43" i="1" l="1"/>
  <c r="G39" i="1"/>
  <c r="H40" i="1"/>
  <c r="J40" i="1"/>
  <c r="K40" i="1" s="1"/>
  <c r="L44" i="1"/>
  <c r="H43" i="2"/>
  <c r="I43" i="2" s="1"/>
  <c r="G42" i="2"/>
  <c r="D42" i="2"/>
  <c r="C45" i="1"/>
  <c r="E44" i="1"/>
  <c r="F44" i="1" s="1"/>
  <c r="K43" i="2"/>
  <c r="J44" i="2" s="1"/>
  <c r="C45" i="2"/>
  <c r="E44" i="2"/>
  <c r="F44" i="2" s="1"/>
  <c r="M44" i="1" l="1"/>
  <c r="L45" i="1" s="1"/>
  <c r="I40" i="1"/>
  <c r="D40" i="1"/>
  <c r="H44" i="2"/>
  <c r="I44" i="2" s="1"/>
  <c r="G43" i="2"/>
  <c r="D43" i="2"/>
  <c r="C46" i="1"/>
  <c r="E45" i="1"/>
  <c r="F45" i="1" s="1"/>
  <c r="K44" i="2"/>
  <c r="J45" i="2" s="1"/>
  <c r="C46" i="2"/>
  <c r="E45" i="2"/>
  <c r="F45" i="2" s="1"/>
  <c r="M45" i="1" l="1"/>
  <c r="G40" i="1"/>
  <c r="H41" i="1"/>
  <c r="J41" i="1"/>
  <c r="K41" i="1" s="1"/>
  <c r="L46" i="1"/>
  <c r="H45" i="2"/>
  <c r="I45" i="2" s="1"/>
  <c r="G44" i="2"/>
  <c r="D44" i="2"/>
  <c r="C47" i="1"/>
  <c r="E46" i="1"/>
  <c r="F46" i="1" s="1"/>
  <c r="K45" i="2"/>
  <c r="J46" i="2" s="1"/>
  <c r="C47" i="2"/>
  <c r="E46" i="2"/>
  <c r="F46" i="2" s="1"/>
  <c r="I41" i="1" l="1"/>
  <c r="D41" i="1"/>
  <c r="M46" i="1"/>
  <c r="L47" i="1" s="1"/>
  <c r="H46" i="2"/>
  <c r="I46" i="2" s="1"/>
  <c r="G45" i="2"/>
  <c r="D45" i="2"/>
  <c r="C48" i="1"/>
  <c r="E47" i="1"/>
  <c r="F47" i="1" s="1"/>
  <c r="K46" i="2"/>
  <c r="J47" i="2" s="1"/>
  <c r="C48" i="2"/>
  <c r="E47" i="2"/>
  <c r="F47" i="2" s="1"/>
  <c r="H42" i="1" l="1"/>
  <c r="J42" i="1"/>
  <c r="K42" i="1" s="1"/>
  <c r="G41" i="1"/>
  <c r="M47" i="1"/>
  <c r="L48" i="1" s="1"/>
  <c r="H47" i="2"/>
  <c r="I47" i="2" s="1"/>
  <c r="G46" i="2"/>
  <c r="D46" i="2"/>
  <c r="C49" i="1"/>
  <c r="E48" i="1"/>
  <c r="F48" i="1" s="1"/>
  <c r="K47" i="2"/>
  <c r="J48" i="2" s="1"/>
  <c r="E48" i="2"/>
  <c r="F48" i="2" s="1"/>
  <c r="C49" i="2"/>
  <c r="M48" i="1" l="1"/>
  <c r="I42" i="1"/>
  <c r="D42" i="1"/>
  <c r="L49" i="1"/>
  <c r="H48" i="2"/>
  <c r="I48" i="2" s="1"/>
  <c r="G47" i="2"/>
  <c r="D47" i="2"/>
  <c r="C50" i="1"/>
  <c r="E49" i="1"/>
  <c r="F49" i="1" s="1"/>
  <c r="K48" i="2"/>
  <c r="J49" i="2" s="1"/>
  <c r="C50" i="2"/>
  <c r="E49" i="2"/>
  <c r="F49" i="2" s="1"/>
  <c r="J43" i="1" l="1"/>
  <c r="K43" i="1" s="1"/>
  <c r="G42" i="1"/>
  <c r="H43" i="1"/>
  <c r="M49" i="1"/>
  <c r="L50" i="1" s="1"/>
  <c r="H49" i="2"/>
  <c r="I49" i="2" s="1"/>
  <c r="G48" i="2"/>
  <c r="D48" i="2"/>
  <c r="C51" i="1"/>
  <c r="E50" i="1"/>
  <c r="F50" i="1" s="1"/>
  <c r="K49" i="2"/>
  <c r="J50" i="2" s="1"/>
  <c r="C51" i="2"/>
  <c r="E50" i="2"/>
  <c r="F50" i="2" s="1"/>
  <c r="M50" i="1" l="1"/>
  <c r="L51" i="1" s="1"/>
  <c r="I43" i="1"/>
  <c r="D43" i="1"/>
  <c r="H50" i="2"/>
  <c r="I50" i="2" s="1"/>
  <c r="G49" i="2"/>
  <c r="D49" i="2"/>
  <c r="C52" i="1"/>
  <c r="E51" i="1"/>
  <c r="F51" i="1" s="1"/>
  <c r="K50" i="2"/>
  <c r="J51" i="2" s="1"/>
  <c r="C52" i="2"/>
  <c r="E51" i="2"/>
  <c r="F51" i="2" s="1"/>
  <c r="G43" i="1" l="1"/>
  <c r="J44" i="1"/>
  <c r="K44" i="1" s="1"/>
  <c r="H44" i="1"/>
  <c r="M51" i="1"/>
  <c r="L52" i="1" s="1"/>
  <c r="H51" i="2"/>
  <c r="I51" i="2" s="1"/>
  <c r="G50" i="2"/>
  <c r="D50" i="2"/>
  <c r="C53" i="1"/>
  <c r="E52" i="1"/>
  <c r="F52" i="1" s="1"/>
  <c r="K51" i="2"/>
  <c r="J52" i="2" s="1"/>
  <c r="E52" i="2"/>
  <c r="F52" i="2" s="1"/>
  <c r="C53" i="2"/>
  <c r="M52" i="1" l="1"/>
  <c r="L53" i="1" s="1"/>
  <c r="I44" i="1"/>
  <c r="D44" i="1"/>
  <c r="H52" i="2"/>
  <c r="I52" i="2" s="1"/>
  <c r="G51" i="2"/>
  <c r="D51" i="2"/>
  <c r="C54" i="1"/>
  <c r="E53" i="1"/>
  <c r="F53" i="1" s="1"/>
  <c r="K52" i="2"/>
  <c r="J53" i="2" s="1"/>
  <c r="E53" i="2"/>
  <c r="F53" i="2" s="1"/>
  <c r="C54" i="2"/>
  <c r="G44" i="1" l="1"/>
  <c r="J45" i="1"/>
  <c r="K45" i="1" s="1"/>
  <c r="H45" i="1"/>
  <c r="M53" i="1"/>
  <c r="L54" i="1" s="1"/>
  <c r="H53" i="2"/>
  <c r="I53" i="2" s="1"/>
  <c r="G52" i="2"/>
  <c r="D52" i="2"/>
  <c r="C55" i="1"/>
  <c r="E54" i="1"/>
  <c r="F54" i="1" s="1"/>
  <c r="K53" i="2"/>
  <c r="J54" i="2" s="1"/>
  <c r="C55" i="2"/>
  <c r="E54" i="2"/>
  <c r="F54" i="2" s="1"/>
  <c r="I45" i="1" l="1"/>
  <c r="D45" i="1"/>
  <c r="M54" i="1"/>
  <c r="L55" i="1" s="1"/>
  <c r="H54" i="2"/>
  <c r="I54" i="2" s="1"/>
  <c r="G53" i="2"/>
  <c r="D53" i="2"/>
  <c r="C56" i="1"/>
  <c r="E55" i="1"/>
  <c r="F55" i="1" s="1"/>
  <c r="K54" i="2"/>
  <c r="J55" i="2" s="1"/>
  <c r="E55" i="2"/>
  <c r="F55" i="2" s="1"/>
  <c r="C56" i="2"/>
  <c r="G45" i="1" l="1"/>
  <c r="H46" i="1"/>
  <c r="J46" i="1"/>
  <c r="K46" i="1" s="1"/>
  <c r="M55" i="1"/>
  <c r="L56" i="1" s="1"/>
  <c r="H55" i="2"/>
  <c r="I55" i="2" s="1"/>
  <c r="G54" i="2"/>
  <c r="D54" i="2"/>
  <c r="C57" i="1"/>
  <c r="E56" i="1"/>
  <c r="F56" i="1" s="1"/>
  <c r="K55" i="2"/>
  <c r="J56" i="2" s="1"/>
  <c r="C57" i="2"/>
  <c r="E56" i="2"/>
  <c r="F56" i="2" s="1"/>
  <c r="M56" i="1" l="1"/>
  <c r="I46" i="1"/>
  <c r="D46" i="1"/>
  <c r="L57" i="1"/>
  <c r="H56" i="2"/>
  <c r="I56" i="2" s="1"/>
  <c r="G55" i="2"/>
  <c r="D55" i="2"/>
  <c r="C58" i="1"/>
  <c r="E57" i="1"/>
  <c r="F57" i="1" s="1"/>
  <c r="K56" i="2"/>
  <c r="J57" i="2" s="1"/>
  <c r="E57" i="2"/>
  <c r="F57" i="2" s="1"/>
  <c r="C58" i="2"/>
  <c r="M57" i="1" l="1"/>
  <c r="J47" i="1"/>
  <c r="K47" i="1" s="1"/>
  <c r="H47" i="1"/>
  <c r="G46" i="1"/>
  <c r="L58" i="1"/>
  <c r="H57" i="2"/>
  <c r="I57" i="2" s="1"/>
  <c r="G56" i="2"/>
  <c r="D56" i="2"/>
  <c r="C59" i="1"/>
  <c r="E58" i="1"/>
  <c r="F58" i="1" s="1"/>
  <c r="K57" i="2"/>
  <c r="J58" i="2" s="1"/>
  <c r="C59" i="2"/>
  <c r="E58" i="2"/>
  <c r="F58" i="2" s="1"/>
  <c r="I47" i="1" l="1"/>
  <c r="D47" i="1"/>
  <c r="M58" i="1"/>
  <c r="L59" i="1" s="1"/>
  <c r="H58" i="2"/>
  <c r="I58" i="2" s="1"/>
  <c r="G57" i="2"/>
  <c r="D57" i="2"/>
  <c r="C60" i="1"/>
  <c r="E59" i="1"/>
  <c r="F59" i="1" s="1"/>
  <c r="K58" i="2"/>
  <c r="J59" i="2" s="1"/>
  <c r="E59" i="2"/>
  <c r="F59" i="2" s="1"/>
  <c r="C60" i="2"/>
  <c r="G47" i="1" l="1"/>
  <c r="H48" i="1"/>
  <c r="J48" i="1"/>
  <c r="K48" i="1" s="1"/>
  <c r="M59" i="1"/>
  <c r="L60" i="1" s="1"/>
  <c r="H59" i="2"/>
  <c r="I59" i="2" s="1"/>
  <c r="G58" i="2"/>
  <c r="D58" i="2"/>
  <c r="C61" i="1"/>
  <c r="E60" i="1"/>
  <c r="F60" i="1" s="1"/>
  <c r="K59" i="2"/>
  <c r="J60" i="2" s="1"/>
  <c r="C61" i="2"/>
  <c r="E60" i="2"/>
  <c r="F60" i="2" s="1"/>
  <c r="I48" i="1" l="1"/>
  <c r="D48" i="1"/>
  <c r="M60" i="1"/>
  <c r="L61" i="1" s="1"/>
  <c r="H60" i="2"/>
  <c r="I60" i="2" s="1"/>
  <c r="G59" i="2"/>
  <c r="D59" i="2"/>
  <c r="C62" i="1"/>
  <c r="E61" i="1"/>
  <c r="F61" i="1" s="1"/>
  <c r="K60" i="2"/>
  <c r="J61" i="2" s="1"/>
  <c r="C62" i="2"/>
  <c r="E61" i="2"/>
  <c r="F61" i="2" s="1"/>
  <c r="H49" i="1" l="1"/>
  <c r="G48" i="1"/>
  <c r="J49" i="1"/>
  <c r="K49" i="1" s="1"/>
  <c r="M61" i="1"/>
  <c r="L62" i="1" s="1"/>
  <c r="H61" i="2"/>
  <c r="I61" i="2" s="1"/>
  <c r="G60" i="2"/>
  <c r="D60" i="2"/>
  <c r="C63" i="1"/>
  <c r="E62" i="1"/>
  <c r="F62" i="1" s="1"/>
  <c r="K61" i="2"/>
  <c r="J62" i="2" s="1"/>
  <c r="K62" i="2" s="1"/>
  <c r="E62" i="2"/>
  <c r="F62" i="2" s="1"/>
  <c r="C63" i="2"/>
  <c r="D49" i="1" l="1"/>
  <c r="I49" i="1"/>
  <c r="M62" i="1"/>
  <c r="L63" i="1" s="1"/>
  <c r="H62" i="2"/>
  <c r="I62" i="2" s="1"/>
  <c r="G61" i="2"/>
  <c r="D61" i="2"/>
  <c r="C64" i="1"/>
  <c r="E63" i="1"/>
  <c r="F63" i="1" s="1"/>
  <c r="J63" i="2"/>
  <c r="E63" i="2"/>
  <c r="F63" i="2" s="1"/>
  <c r="C64" i="2"/>
  <c r="G49" i="1" l="1"/>
  <c r="H50" i="1"/>
  <c r="J50" i="1"/>
  <c r="K50" i="1" s="1"/>
  <c r="M63" i="1"/>
  <c r="L64" i="1" s="1"/>
  <c r="H63" i="2"/>
  <c r="I63" i="2" s="1"/>
  <c r="G62" i="2"/>
  <c r="D62" i="2"/>
  <c r="C65" i="1"/>
  <c r="E64" i="1"/>
  <c r="F64" i="1" s="1"/>
  <c r="K63" i="2"/>
  <c r="J64" i="2" s="1"/>
  <c r="K64" i="2" s="1"/>
  <c r="E64" i="2"/>
  <c r="F64" i="2" s="1"/>
  <c r="C65" i="2"/>
  <c r="M64" i="1" l="1"/>
  <c r="L65" i="1" s="1"/>
  <c r="D50" i="1"/>
  <c r="I50" i="1"/>
  <c r="H64" i="2"/>
  <c r="I64" i="2" s="1"/>
  <c r="G63" i="2"/>
  <c r="D63" i="2"/>
  <c r="C66" i="1"/>
  <c r="E65" i="1"/>
  <c r="F65" i="1" s="1"/>
  <c r="J65" i="2"/>
  <c r="E65" i="2"/>
  <c r="F65" i="2" s="1"/>
  <c r="C66" i="2"/>
  <c r="K65" i="2" l="1"/>
  <c r="G50" i="1"/>
  <c r="J51" i="1"/>
  <c r="K51" i="1" s="1"/>
  <c r="H51" i="1"/>
  <c r="M65" i="1"/>
  <c r="L66" i="1" s="1"/>
  <c r="H65" i="2"/>
  <c r="I65" i="2" s="1"/>
  <c r="D65" i="2" s="1"/>
  <c r="G64" i="2"/>
  <c r="D64" i="2"/>
  <c r="C67" i="1"/>
  <c r="E66" i="1"/>
  <c r="F66" i="1" s="1"/>
  <c r="J66" i="2"/>
  <c r="K66" i="2" s="1"/>
  <c r="E66" i="2"/>
  <c r="F66" i="2" s="1"/>
  <c r="C67" i="2"/>
  <c r="D51" i="1" l="1"/>
  <c r="I51" i="1"/>
  <c r="M66" i="1"/>
  <c r="L67" i="1" s="1"/>
  <c r="H66" i="2"/>
  <c r="I66" i="2" s="1"/>
  <c r="G65" i="2"/>
  <c r="C68" i="1"/>
  <c r="E67" i="1"/>
  <c r="F67" i="1" s="1"/>
  <c r="J67" i="2"/>
  <c r="K67" i="2" s="1"/>
  <c r="E67" i="2"/>
  <c r="F67" i="2" s="1"/>
  <c r="C68" i="2"/>
  <c r="J52" i="1" l="1"/>
  <c r="K52" i="1" s="1"/>
  <c r="H52" i="1"/>
  <c r="G51" i="1"/>
  <c r="M67" i="1"/>
  <c r="L68" i="1" s="1"/>
  <c r="H67" i="2"/>
  <c r="I67" i="2" s="1"/>
  <c r="G67" i="2" s="1"/>
  <c r="G66" i="2"/>
  <c r="D66" i="2"/>
  <c r="C69" i="1"/>
  <c r="E68" i="1"/>
  <c r="F68" i="1" s="1"/>
  <c r="J68" i="2"/>
  <c r="K68" i="2" s="1"/>
  <c r="C69" i="2"/>
  <c r="E68" i="2"/>
  <c r="F68" i="2" s="1"/>
  <c r="I52" i="1" l="1"/>
  <c r="D52" i="1"/>
  <c r="M68" i="1"/>
  <c r="L69" i="1" s="1"/>
  <c r="H68" i="2"/>
  <c r="I68" i="2" s="1"/>
  <c r="G68" i="2" s="1"/>
  <c r="D67" i="2"/>
  <c r="C70" i="1"/>
  <c r="E69" i="1"/>
  <c r="F69" i="1" s="1"/>
  <c r="J69" i="2"/>
  <c r="K69" i="2" s="1"/>
  <c r="C70" i="2"/>
  <c r="E69" i="2"/>
  <c r="F69" i="2" s="1"/>
  <c r="M69" i="1" l="1"/>
  <c r="J53" i="1"/>
  <c r="K53" i="1" s="1"/>
  <c r="H53" i="1"/>
  <c r="G52" i="1"/>
  <c r="L70" i="1"/>
  <c r="H69" i="2"/>
  <c r="I69" i="2" s="1"/>
  <c r="G69" i="2" s="1"/>
  <c r="D68" i="2"/>
  <c r="C71" i="1"/>
  <c r="E70" i="1"/>
  <c r="F70" i="1" s="1"/>
  <c r="J70" i="2"/>
  <c r="K70" i="2" s="1"/>
  <c r="E70" i="2"/>
  <c r="F70" i="2" s="1"/>
  <c r="C71" i="2"/>
  <c r="M70" i="1" l="1"/>
  <c r="L71" i="1" s="1"/>
  <c r="D53" i="1"/>
  <c r="I53" i="1"/>
  <c r="H70" i="2"/>
  <c r="I70" i="2" s="1"/>
  <c r="D69" i="2"/>
  <c r="C72" i="1"/>
  <c r="E71" i="1"/>
  <c r="F71" i="1" s="1"/>
  <c r="J71" i="2"/>
  <c r="K71" i="2" s="1"/>
  <c r="E71" i="2"/>
  <c r="F71" i="2" s="1"/>
  <c r="C72" i="2"/>
  <c r="M71" i="1" l="1"/>
  <c r="L72" i="1" s="1"/>
  <c r="J54" i="1"/>
  <c r="K54" i="1" s="1"/>
  <c r="G53" i="1"/>
  <c r="H54" i="1"/>
  <c r="H71" i="2"/>
  <c r="I71" i="2" s="1"/>
  <c r="G70" i="2"/>
  <c r="D70" i="2"/>
  <c r="C73" i="1"/>
  <c r="E72" i="1"/>
  <c r="F72" i="1" s="1"/>
  <c r="J72" i="2"/>
  <c r="K72" i="2" s="1"/>
  <c r="C73" i="2"/>
  <c r="E72" i="2"/>
  <c r="F72" i="2" s="1"/>
  <c r="D54" i="1" l="1"/>
  <c r="I54" i="1"/>
  <c r="M72" i="1"/>
  <c r="L73" i="1" s="1"/>
  <c r="H72" i="2"/>
  <c r="I72" i="2" s="1"/>
  <c r="G71" i="2"/>
  <c r="D71" i="2"/>
  <c r="C74" i="1"/>
  <c r="E73" i="1"/>
  <c r="F73" i="1" s="1"/>
  <c r="J73" i="2"/>
  <c r="K73" i="2" s="1"/>
  <c r="C74" i="2"/>
  <c r="E73" i="2"/>
  <c r="F73" i="2" s="1"/>
  <c r="M73" i="1" l="1"/>
  <c r="L74" i="1" s="1"/>
  <c r="G54" i="1"/>
  <c r="J55" i="1"/>
  <c r="K55" i="1" s="1"/>
  <c r="H55" i="1"/>
  <c r="H73" i="2"/>
  <c r="I73" i="2" s="1"/>
  <c r="G72" i="2"/>
  <c r="D72" i="2"/>
  <c r="C75" i="1"/>
  <c r="E74" i="1"/>
  <c r="F74" i="1" s="1"/>
  <c r="J74" i="2"/>
  <c r="K74" i="2" s="1"/>
  <c r="C75" i="2"/>
  <c r="E74" i="2"/>
  <c r="F74" i="2" s="1"/>
  <c r="M74" i="1" l="1"/>
  <c r="L75" i="1" s="1"/>
  <c r="D55" i="1"/>
  <c r="I55" i="1"/>
  <c r="H74" i="2"/>
  <c r="I74" i="2" s="1"/>
  <c r="G73" i="2"/>
  <c r="D73" i="2"/>
  <c r="C76" i="1"/>
  <c r="E75" i="1"/>
  <c r="F75" i="1" s="1"/>
  <c r="J75" i="2"/>
  <c r="K75" i="2" s="1"/>
  <c r="C76" i="2"/>
  <c r="E75" i="2"/>
  <c r="F75" i="2" s="1"/>
  <c r="G55" i="1" l="1"/>
  <c r="H56" i="1"/>
  <c r="J56" i="1"/>
  <c r="K56" i="1" s="1"/>
  <c r="M75" i="1"/>
  <c r="L76" i="1" s="1"/>
  <c r="H75" i="2"/>
  <c r="I75" i="2" s="1"/>
  <c r="G74" i="2"/>
  <c r="D74" i="2"/>
  <c r="C77" i="1"/>
  <c r="E76" i="1"/>
  <c r="F76" i="1" s="1"/>
  <c r="J76" i="2"/>
  <c r="K76" i="2" s="1"/>
  <c r="C77" i="2"/>
  <c r="E76" i="2"/>
  <c r="F76" i="2" s="1"/>
  <c r="I56" i="1" l="1"/>
  <c r="D56" i="1"/>
  <c r="M76" i="1"/>
  <c r="L77" i="1" s="1"/>
  <c r="H76" i="2"/>
  <c r="I76" i="2" s="1"/>
  <c r="G76" i="2" s="1"/>
  <c r="G75" i="2"/>
  <c r="D75" i="2"/>
  <c r="C78" i="1"/>
  <c r="E77" i="1"/>
  <c r="F77" i="1" s="1"/>
  <c r="J77" i="2"/>
  <c r="K77" i="2" s="1"/>
  <c r="C78" i="2"/>
  <c r="E77" i="2"/>
  <c r="F77" i="2" s="1"/>
  <c r="M77" i="1" l="1"/>
  <c r="J57" i="1"/>
  <c r="K57" i="1" s="1"/>
  <c r="G56" i="1"/>
  <c r="H57" i="1"/>
  <c r="L78" i="1"/>
  <c r="H77" i="2"/>
  <c r="I77" i="2" s="1"/>
  <c r="G77" i="2" s="1"/>
  <c r="D76" i="2"/>
  <c r="C79" i="1"/>
  <c r="E78" i="1"/>
  <c r="F78" i="1" s="1"/>
  <c r="J78" i="2"/>
  <c r="K78" i="2" s="1"/>
  <c r="C79" i="2"/>
  <c r="E78" i="2"/>
  <c r="F78" i="2" s="1"/>
  <c r="I57" i="1" l="1"/>
  <c r="D57" i="1"/>
  <c r="M78" i="1"/>
  <c r="L79" i="1" s="1"/>
  <c r="D77" i="2"/>
  <c r="H78" i="2"/>
  <c r="I78" i="2" s="1"/>
  <c r="C80" i="1"/>
  <c r="E79" i="1"/>
  <c r="F79" i="1" s="1"/>
  <c r="J79" i="2"/>
  <c r="K79" i="2" s="1"/>
  <c r="E79" i="2"/>
  <c r="F79" i="2" s="1"/>
  <c r="C80" i="2"/>
  <c r="H58" i="1" l="1"/>
  <c r="G57" i="1"/>
  <c r="J58" i="1"/>
  <c r="K58" i="1" s="1"/>
  <c r="M79" i="1"/>
  <c r="L80" i="1" s="1"/>
  <c r="H79" i="2"/>
  <c r="I79" i="2" s="1"/>
  <c r="G79" i="2" s="1"/>
  <c r="G78" i="2"/>
  <c r="D78" i="2"/>
  <c r="C81" i="1"/>
  <c r="E80" i="1"/>
  <c r="F80" i="1" s="1"/>
  <c r="J80" i="2"/>
  <c r="K80" i="2" s="1"/>
  <c r="E80" i="2"/>
  <c r="F80" i="2" s="1"/>
  <c r="C81" i="2"/>
  <c r="I58" i="1" l="1"/>
  <c r="D58" i="1"/>
  <c r="M80" i="1"/>
  <c r="L81" i="1" s="1"/>
  <c r="H80" i="2"/>
  <c r="I80" i="2" s="1"/>
  <c r="G80" i="2" s="1"/>
  <c r="D79" i="2"/>
  <c r="C82" i="1"/>
  <c r="E81" i="1"/>
  <c r="F81" i="1" s="1"/>
  <c r="J81" i="2"/>
  <c r="K81" i="2" s="1"/>
  <c r="E81" i="2"/>
  <c r="F81" i="2" s="1"/>
  <c r="C82" i="2"/>
  <c r="M81" i="1" l="1"/>
  <c r="L82" i="1" s="1"/>
  <c r="H59" i="1"/>
  <c r="G58" i="1"/>
  <c r="J59" i="1"/>
  <c r="K59" i="1" s="1"/>
  <c r="H81" i="2"/>
  <c r="I81" i="2" s="1"/>
  <c r="D81" i="2" s="1"/>
  <c r="D80" i="2"/>
  <c r="C83" i="1"/>
  <c r="E82" i="1"/>
  <c r="F82" i="1" s="1"/>
  <c r="J82" i="2"/>
  <c r="K82" i="2" s="1"/>
  <c r="C83" i="2"/>
  <c r="E82" i="2"/>
  <c r="F82" i="2" s="1"/>
  <c r="M82" i="1" l="1"/>
  <c r="L83" i="1" s="1"/>
  <c r="I59" i="1"/>
  <c r="D59" i="1"/>
  <c r="H82" i="2"/>
  <c r="I82" i="2" s="1"/>
  <c r="G82" i="2" s="1"/>
  <c r="G81" i="2"/>
  <c r="C84" i="1"/>
  <c r="E83" i="1"/>
  <c r="F83" i="1" s="1"/>
  <c r="J83" i="2"/>
  <c r="K83" i="2" s="1"/>
  <c r="C84" i="2"/>
  <c r="E83" i="2"/>
  <c r="F83" i="2" s="1"/>
  <c r="H60" i="1" l="1"/>
  <c r="G59" i="1"/>
  <c r="J60" i="1"/>
  <c r="K60" i="1" s="1"/>
  <c r="M83" i="1"/>
  <c r="L84" i="1" s="1"/>
  <c r="H83" i="2"/>
  <c r="I83" i="2" s="1"/>
  <c r="G83" i="2" s="1"/>
  <c r="D82" i="2"/>
  <c r="C85" i="1"/>
  <c r="E84" i="1"/>
  <c r="F84" i="1" s="1"/>
  <c r="J84" i="2"/>
  <c r="K84" i="2" s="1"/>
  <c r="C85" i="2"/>
  <c r="E84" i="2"/>
  <c r="F84" i="2" s="1"/>
  <c r="I60" i="1" l="1"/>
  <c r="D60" i="1"/>
  <c r="M84" i="1"/>
  <c r="L85" i="1" s="1"/>
  <c r="H84" i="2"/>
  <c r="I84" i="2" s="1"/>
  <c r="G84" i="2" s="1"/>
  <c r="D83" i="2"/>
  <c r="C86" i="1"/>
  <c r="E85" i="1"/>
  <c r="F85" i="1" s="1"/>
  <c r="J85" i="2"/>
  <c r="K85" i="2" s="1"/>
  <c r="C86" i="2"/>
  <c r="E85" i="2"/>
  <c r="F85" i="2" s="1"/>
  <c r="G60" i="1" l="1"/>
  <c r="J61" i="1"/>
  <c r="K61" i="1" s="1"/>
  <c r="H61" i="1"/>
  <c r="M85" i="1"/>
  <c r="L86" i="1" s="1"/>
  <c r="H85" i="2"/>
  <c r="I85" i="2" s="1"/>
  <c r="D84" i="2"/>
  <c r="C87" i="1"/>
  <c r="E86" i="1"/>
  <c r="F86" i="1" s="1"/>
  <c r="J86" i="2"/>
  <c r="K86" i="2" s="1"/>
  <c r="C87" i="2"/>
  <c r="E86" i="2"/>
  <c r="F86" i="2" s="1"/>
  <c r="I61" i="1" l="1"/>
  <c r="D61" i="1"/>
  <c r="M86" i="1"/>
  <c r="L87" i="1" s="1"/>
  <c r="H86" i="2"/>
  <c r="I86" i="2" s="1"/>
  <c r="G85" i="2"/>
  <c r="D85" i="2"/>
  <c r="C88" i="1"/>
  <c r="E87" i="1"/>
  <c r="F87" i="1" s="1"/>
  <c r="J87" i="2"/>
  <c r="K87" i="2" s="1"/>
  <c r="C88" i="2"/>
  <c r="E87" i="2"/>
  <c r="F87" i="2" s="1"/>
  <c r="M87" i="1" l="1"/>
  <c r="L88" i="1" s="1"/>
  <c r="G61" i="1"/>
  <c r="H62" i="1"/>
  <c r="J62" i="1"/>
  <c r="K62" i="1" s="1"/>
  <c r="H87" i="2"/>
  <c r="I87" i="2" s="1"/>
  <c r="G87" i="2" s="1"/>
  <c r="G86" i="2"/>
  <c r="D86" i="2"/>
  <c r="C89" i="1"/>
  <c r="E88" i="1"/>
  <c r="F88" i="1" s="1"/>
  <c r="J88" i="2"/>
  <c r="K88" i="2" s="1"/>
  <c r="C89" i="2"/>
  <c r="E88" i="2"/>
  <c r="F88" i="2" s="1"/>
  <c r="I62" i="1" l="1"/>
  <c r="D62" i="1"/>
  <c r="M88" i="1"/>
  <c r="L89" i="1" s="1"/>
  <c r="D87" i="2"/>
  <c r="H88" i="2"/>
  <c r="I88" i="2" s="1"/>
  <c r="H89" i="2" s="1"/>
  <c r="I89" i="2" s="1"/>
  <c r="D89" i="2" s="1"/>
  <c r="C90" i="1"/>
  <c r="E89" i="1"/>
  <c r="F89" i="1" s="1"/>
  <c r="J89" i="2"/>
  <c r="K89" i="2" s="1"/>
  <c r="C90" i="2"/>
  <c r="E89" i="2"/>
  <c r="F89" i="2" s="1"/>
  <c r="M89" i="1" l="1"/>
  <c r="L90" i="1" s="1"/>
  <c r="G62" i="1"/>
  <c r="J63" i="1"/>
  <c r="K63" i="1" s="1"/>
  <c r="H63" i="1"/>
  <c r="D88" i="2"/>
  <c r="G88" i="2"/>
  <c r="G89" i="2"/>
  <c r="C91" i="1"/>
  <c r="E90" i="1"/>
  <c r="F90" i="1" s="1"/>
  <c r="J90" i="2"/>
  <c r="K90" i="2" s="1"/>
  <c r="D90" i="2" s="1"/>
  <c r="H90" i="2"/>
  <c r="I90" i="2" s="1"/>
  <c r="C91" i="2"/>
  <c r="E90" i="2"/>
  <c r="F90" i="2" s="1"/>
  <c r="M90" i="1" l="1"/>
  <c r="L91" i="1" s="1"/>
  <c r="I63" i="1"/>
  <c r="D63" i="1"/>
  <c r="G90" i="2"/>
  <c r="C92" i="1"/>
  <c r="E91" i="1"/>
  <c r="F91" i="1" s="1"/>
  <c r="J91" i="2"/>
  <c r="K91" i="2" s="1"/>
  <c r="D91" i="2" s="1"/>
  <c r="H91" i="2"/>
  <c r="I91" i="2" s="1"/>
  <c r="C92" i="2"/>
  <c r="E91" i="2"/>
  <c r="F91" i="2" s="1"/>
  <c r="G63" i="1" l="1"/>
  <c r="H64" i="1"/>
  <c r="J64" i="1"/>
  <c r="K64" i="1" s="1"/>
  <c r="M91" i="1"/>
  <c r="L92" i="1" s="1"/>
  <c r="G91" i="2"/>
  <c r="C93" i="1"/>
  <c r="E92" i="1"/>
  <c r="F92" i="1" s="1"/>
  <c r="J92" i="2"/>
  <c r="K92" i="2" s="1"/>
  <c r="H92" i="2"/>
  <c r="I92" i="2" s="1"/>
  <c r="D92" i="2" s="1"/>
  <c r="E92" i="2"/>
  <c r="F92" i="2" s="1"/>
  <c r="C93" i="2"/>
  <c r="I64" i="1" l="1"/>
  <c r="D64" i="1"/>
  <c r="M92" i="1"/>
  <c r="L93" i="1" s="1"/>
  <c r="G92" i="2"/>
  <c r="C94" i="1"/>
  <c r="E93" i="1"/>
  <c r="F93" i="1" s="1"/>
  <c r="J93" i="2"/>
  <c r="K93" i="2" s="1"/>
  <c r="H93" i="2"/>
  <c r="I93" i="2" s="1"/>
  <c r="D93" i="2" s="1"/>
  <c r="C94" i="2"/>
  <c r="E93" i="2"/>
  <c r="F93" i="2" s="1"/>
  <c r="M93" i="1" l="1"/>
  <c r="G64" i="1"/>
  <c r="H65" i="1"/>
  <c r="J65" i="1"/>
  <c r="K65" i="1" s="1"/>
  <c r="L94" i="1"/>
  <c r="G93" i="2"/>
  <c r="C95" i="1"/>
  <c r="E94" i="1"/>
  <c r="F94" i="1" s="1"/>
  <c r="J94" i="2"/>
  <c r="K94" i="2" s="1"/>
  <c r="D94" i="2" s="1"/>
  <c r="H94" i="2"/>
  <c r="I94" i="2" s="1"/>
  <c r="C95" i="2"/>
  <c r="E94" i="2"/>
  <c r="F94" i="2" s="1"/>
  <c r="M94" i="1" l="1"/>
  <c r="I65" i="1"/>
  <c r="D65" i="1"/>
  <c r="L95" i="1"/>
  <c r="G94" i="2"/>
  <c r="C96" i="1"/>
  <c r="E95" i="1"/>
  <c r="F95" i="1" s="1"/>
  <c r="J95" i="2"/>
  <c r="K95" i="2" s="1"/>
  <c r="H95" i="2"/>
  <c r="I95" i="2" s="1"/>
  <c r="D95" i="2" s="1"/>
  <c r="C96" i="2"/>
  <c r="E95" i="2"/>
  <c r="F95" i="2" s="1"/>
  <c r="G65" i="1" l="1"/>
  <c r="J66" i="1"/>
  <c r="K66" i="1" s="1"/>
  <c r="H66" i="1"/>
  <c r="M95" i="1"/>
  <c r="L96" i="1" s="1"/>
  <c r="G95" i="2"/>
  <c r="C97" i="1"/>
  <c r="E96" i="1"/>
  <c r="F96" i="1" s="1"/>
  <c r="J96" i="2"/>
  <c r="K96" i="2" s="1"/>
  <c r="H96" i="2"/>
  <c r="I96" i="2" s="1"/>
  <c r="D96" i="2" s="1"/>
  <c r="C97" i="2"/>
  <c r="E96" i="2"/>
  <c r="F96" i="2" s="1"/>
  <c r="M96" i="1" l="1"/>
  <c r="L97" i="1" s="1"/>
  <c r="I66" i="1"/>
  <c r="D66" i="1"/>
  <c r="G96" i="2"/>
  <c r="C98" i="1"/>
  <c r="E97" i="1"/>
  <c r="F97" i="1" s="1"/>
  <c r="J97" i="2"/>
  <c r="K97" i="2" s="1"/>
  <c r="H97" i="2"/>
  <c r="I97" i="2" s="1"/>
  <c r="D97" i="2" s="1"/>
  <c r="C98" i="2"/>
  <c r="E97" i="2"/>
  <c r="F97" i="2" s="1"/>
  <c r="G66" i="1" l="1"/>
  <c r="J67" i="1"/>
  <c r="K67" i="1" s="1"/>
  <c r="H67" i="1"/>
  <c r="M97" i="1"/>
  <c r="L98" i="1" s="1"/>
  <c r="G97" i="2"/>
  <c r="C99" i="1"/>
  <c r="E98" i="1"/>
  <c r="F98" i="1" s="1"/>
  <c r="J98" i="2"/>
  <c r="K98" i="2" s="1"/>
  <c r="H98" i="2"/>
  <c r="I98" i="2" s="1"/>
  <c r="D98" i="2" s="1"/>
  <c r="C99" i="2"/>
  <c r="E98" i="2"/>
  <c r="F98" i="2" s="1"/>
  <c r="I67" i="1" l="1"/>
  <c r="D67" i="1"/>
  <c r="M98" i="1"/>
  <c r="L99" i="1" s="1"/>
  <c r="G98" i="2"/>
  <c r="C100" i="1"/>
  <c r="E99" i="1"/>
  <c r="F99" i="1" s="1"/>
  <c r="J99" i="2"/>
  <c r="K99" i="2" s="1"/>
  <c r="H99" i="2"/>
  <c r="I99" i="2" s="1"/>
  <c r="D99" i="2" s="1"/>
  <c r="C100" i="2"/>
  <c r="E99" i="2"/>
  <c r="F99" i="2" s="1"/>
  <c r="G67" i="1" l="1"/>
  <c r="J68" i="1"/>
  <c r="K68" i="1" s="1"/>
  <c r="H68" i="1"/>
  <c r="M99" i="1"/>
  <c r="L100" i="1" s="1"/>
  <c r="G99" i="2"/>
  <c r="C101" i="1"/>
  <c r="E100" i="1"/>
  <c r="F100" i="1" s="1"/>
  <c r="J100" i="2"/>
  <c r="K100" i="2" s="1"/>
  <c r="D100" i="2" s="1"/>
  <c r="H100" i="2"/>
  <c r="I100" i="2" s="1"/>
  <c r="C101" i="2"/>
  <c r="E100" i="2"/>
  <c r="F100" i="2" s="1"/>
  <c r="I68" i="1" l="1"/>
  <c r="D68" i="1"/>
  <c r="M100" i="1"/>
  <c r="L101" i="1" s="1"/>
  <c r="G100" i="2"/>
  <c r="D101" i="2"/>
  <c r="C102" i="1"/>
  <c r="E101" i="1"/>
  <c r="F101" i="1" s="1"/>
  <c r="J101" i="2"/>
  <c r="K101" i="2" s="1"/>
  <c r="H101" i="2"/>
  <c r="I101" i="2" s="1"/>
  <c r="C102" i="2"/>
  <c r="E101" i="2"/>
  <c r="F101" i="2" s="1"/>
  <c r="G68" i="1" l="1"/>
  <c r="J69" i="1"/>
  <c r="K69" i="1" s="1"/>
  <c r="H69" i="1"/>
  <c r="M101" i="1"/>
  <c r="L102" i="1" s="1"/>
  <c r="G101" i="2"/>
  <c r="D102" i="2"/>
  <c r="C103" i="1"/>
  <c r="E102" i="1"/>
  <c r="F102" i="1" s="1"/>
  <c r="J102" i="2"/>
  <c r="K102" i="2" s="1"/>
  <c r="H102" i="2"/>
  <c r="I102" i="2" s="1"/>
  <c r="C103" i="2"/>
  <c r="E102" i="2"/>
  <c r="F102" i="2" s="1"/>
  <c r="M102" i="1" l="1"/>
  <c r="I69" i="1"/>
  <c r="D69" i="1"/>
  <c r="L103" i="1"/>
  <c r="G102" i="2"/>
  <c r="D103" i="2"/>
  <c r="C104" i="1"/>
  <c r="E103" i="1"/>
  <c r="F103" i="1" s="1"/>
  <c r="J103" i="2"/>
  <c r="K103" i="2" s="1"/>
  <c r="H103" i="2"/>
  <c r="I103" i="2" s="1"/>
  <c r="C104" i="2"/>
  <c r="E103" i="2"/>
  <c r="F103" i="2" s="1"/>
  <c r="M103" i="1" l="1"/>
  <c r="L104" i="1" s="1"/>
  <c r="G69" i="1"/>
  <c r="J70" i="1"/>
  <c r="K70" i="1" s="1"/>
  <c r="H70" i="1"/>
  <c r="G103" i="2"/>
  <c r="D104" i="2"/>
  <c r="C105" i="1"/>
  <c r="E104" i="1"/>
  <c r="F104" i="1" s="1"/>
  <c r="J104" i="2"/>
  <c r="K104" i="2" s="1"/>
  <c r="H104" i="2"/>
  <c r="I104" i="2" s="1"/>
  <c r="C105" i="2"/>
  <c r="E104" i="2"/>
  <c r="F104" i="2" s="1"/>
  <c r="M104" i="1" l="1"/>
  <c r="I70" i="1"/>
  <c r="D70" i="1"/>
  <c r="L105" i="1"/>
  <c r="G104" i="2"/>
  <c r="D105" i="2"/>
  <c r="C106" i="1"/>
  <c r="E105" i="1"/>
  <c r="F105" i="1" s="1"/>
  <c r="J105" i="2"/>
  <c r="K105" i="2" s="1"/>
  <c r="H105" i="2"/>
  <c r="I105" i="2" s="1"/>
  <c r="E105" i="2"/>
  <c r="F105" i="2" s="1"/>
  <c r="C106" i="2"/>
  <c r="M105" i="1" l="1"/>
  <c r="H71" i="1"/>
  <c r="J71" i="1"/>
  <c r="K71" i="1" s="1"/>
  <c r="G70" i="1"/>
  <c r="L106" i="1"/>
  <c r="G105" i="2"/>
  <c r="D106" i="2"/>
  <c r="C107" i="1"/>
  <c r="E106" i="1"/>
  <c r="F106" i="1" s="1"/>
  <c r="J106" i="2"/>
  <c r="K106" i="2" s="1"/>
  <c r="H106" i="2"/>
  <c r="I106" i="2" s="1"/>
  <c r="C107" i="2"/>
  <c r="E106" i="2"/>
  <c r="F106" i="2" s="1"/>
  <c r="M106" i="1" l="1"/>
  <c r="L107" i="1" s="1"/>
  <c r="I71" i="1"/>
  <c r="D71" i="1"/>
  <c r="G106" i="2"/>
  <c r="D107" i="2"/>
  <c r="C108" i="1"/>
  <c r="E107" i="1"/>
  <c r="F107" i="1" s="1"/>
  <c r="J107" i="2"/>
  <c r="K107" i="2" s="1"/>
  <c r="H107" i="2"/>
  <c r="I107" i="2" s="1"/>
  <c r="C108" i="2"/>
  <c r="E107" i="2"/>
  <c r="F107" i="2" s="1"/>
  <c r="M107" i="1" l="1"/>
  <c r="G71" i="1"/>
  <c r="H72" i="1"/>
  <c r="J72" i="1"/>
  <c r="K72" i="1" s="1"/>
  <c r="L108" i="1"/>
  <c r="G107" i="2"/>
  <c r="D108" i="2"/>
  <c r="C109" i="1"/>
  <c r="E108" i="1"/>
  <c r="F108" i="1" s="1"/>
  <c r="J108" i="2"/>
  <c r="K108" i="2" s="1"/>
  <c r="H108" i="2"/>
  <c r="I108" i="2" s="1"/>
  <c r="E108" i="2"/>
  <c r="F108" i="2" s="1"/>
  <c r="C109" i="2"/>
  <c r="I72" i="1" l="1"/>
  <c r="D72" i="1"/>
  <c r="M108" i="1"/>
  <c r="L109" i="1" s="1"/>
  <c r="G108" i="2"/>
  <c r="D109" i="2"/>
  <c r="C110" i="1"/>
  <c r="E109" i="1"/>
  <c r="F109" i="1" s="1"/>
  <c r="J109" i="2"/>
  <c r="K109" i="2" s="1"/>
  <c r="H109" i="2"/>
  <c r="I109" i="2" s="1"/>
  <c r="E109" i="2"/>
  <c r="F109" i="2" s="1"/>
  <c r="C110" i="2"/>
  <c r="G72" i="1" l="1"/>
  <c r="H73" i="1"/>
  <c r="J73" i="1"/>
  <c r="K73" i="1" s="1"/>
  <c r="M109" i="1"/>
  <c r="L110" i="1" s="1"/>
  <c r="G109" i="2"/>
  <c r="D110" i="2"/>
  <c r="C111" i="1"/>
  <c r="E110" i="1"/>
  <c r="F110" i="1" s="1"/>
  <c r="J110" i="2"/>
  <c r="K110" i="2" s="1"/>
  <c r="H110" i="2"/>
  <c r="I110" i="2" s="1"/>
  <c r="E110" i="2"/>
  <c r="F110" i="2" s="1"/>
  <c r="C111" i="2"/>
  <c r="M110" i="1" l="1"/>
  <c r="L111" i="1" s="1"/>
  <c r="I73" i="1"/>
  <c r="D73" i="1"/>
  <c r="G110" i="2"/>
  <c r="D111" i="2"/>
  <c r="C112" i="1"/>
  <c r="E111" i="1"/>
  <c r="F111" i="1" s="1"/>
  <c r="J111" i="2"/>
  <c r="K111" i="2" s="1"/>
  <c r="H111" i="2"/>
  <c r="I111" i="2" s="1"/>
  <c r="E111" i="2"/>
  <c r="F111" i="2" s="1"/>
  <c r="C112" i="2"/>
  <c r="G73" i="1" l="1"/>
  <c r="J74" i="1"/>
  <c r="K74" i="1" s="1"/>
  <c r="H74" i="1"/>
  <c r="M111" i="1"/>
  <c r="L112" i="1" s="1"/>
  <c r="G111" i="2"/>
  <c r="D112" i="2"/>
  <c r="C113" i="1"/>
  <c r="E112" i="1"/>
  <c r="F112" i="1" s="1"/>
  <c r="J112" i="2"/>
  <c r="K112" i="2" s="1"/>
  <c r="H112" i="2"/>
  <c r="I112" i="2" s="1"/>
  <c r="E112" i="2"/>
  <c r="F112" i="2" s="1"/>
  <c r="C113" i="2"/>
  <c r="M112" i="1" l="1"/>
  <c r="I74" i="1"/>
  <c r="D74" i="1"/>
  <c r="L113" i="1"/>
  <c r="G112" i="2"/>
  <c r="D113" i="2"/>
  <c r="C114" i="1"/>
  <c r="E113" i="1"/>
  <c r="F113" i="1" s="1"/>
  <c r="J113" i="2"/>
  <c r="K113" i="2" s="1"/>
  <c r="H113" i="2"/>
  <c r="I113" i="2" s="1"/>
  <c r="C114" i="2"/>
  <c r="E113" i="2"/>
  <c r="F113" i="2" s="1"/>
  <c r="M113" i="1" l="1"/>
  <c r="L114" i="1" s="1"/>
  <c r="G74" i="1"/>
  <c r="J75" i="1"/>
  <c r="K75" i="1" s="1"/>
  <c r="H75" i="1"/>
  <c r="G113" i="2"/>
  <c r="D114" i="2"/>
  <c r="C115" i="1"/>
  <c r="E114" i="1"/>
  <c r="F114" i="1" s="1"/>
  <c r="J114" i="2"/>
  <c r="K114" i="2" s="1"/>
  <c r="H114" i="2"/>
  <c r="I114" i="2" s="1"/>
  <c r="E114" i="2"/>
  <c r="F114" i="2" s="1"/>
  <c r="C115" i="2"/>
  <c r="I75" i="1" l="1"/>
  <c r="D75" i="1"/>
  <c r="M114" i="1"/>
  <c r="L115" i="1" s="1"/>
  <c r="G114" i="2"/>
  <c r="D115" i="2"/>
  <c r="C116" i="1"/>
  <c r="E115" i="1"/>
  <c r="F115" i="1" s="1"/>
  <c r="J115" i="2"/>
  <c r="K115" i="2" s="1"/>
  <c r="H115" i="2"/>
  <c r="I115" i="2" s="1"/>
  <c r="E115" i="2"/>
  <c r="F115" i="2" s="1"/>
  <c r="C116" i="2"/>
  <c r="G75" i="1" l="1"/>
  <c r="H76" i="1"/>
  <c r="J76" i="1"/>
  <c r="K76" i="1" s="1"/>
  <c r="M115" i="1"/>
  <c r="L116" i="1" s="1"/>
  <c r="G115" i="2"/>
  <c r="D116" i="2"/>
  <c r="C117" i="1"/>
  <c r="E116" i="1"/>
  <c r="F116" i="1" s="1"/>
  <c r="J116" i="2"/>
  <c r="K116" i="2" s="1"/>
  <c r="H116" i="2"/>
  <c r="I116" i="2" s="1"/>
  <c r="C117" i="2"/>
  <c r="E116" i="2"/>
  <c r="F116" i="2" s="1"/>
  <c r="M116" i="1" l="1"/>
  <c r="I76" i="1"/>
  <c r="D76" i="1"/>
  <c r="L117" i="1"/>
  <c r="G116" i="2"/>
  <c r="D117" i="2"/>
  <c r="C118" i="1"/>
  <c r="E117" i="1"/>
  <c r="F117" i="1" s="1"/>
  <c r="J117" i="2"/>
  <c r="K117" i="2" s="1"/>
  <c r="H117" i="2"/>
  <c r="I117" i="2" s="1"/>
  <c r="C118" i="2"/>
  <c r="E117" i="2"/>
  <c r="F117" i="2" s="1"/>
  <c r="M117" i="1" l="1"/>
  <c r="G76" i="1"/>
  <c r="H77" i="1"/>
  <c r="J77" i="1"/>
  <c r="K77" i="1" s="1"/>
  <c r="L118" i="1"/>
  <c r="G117" i="2"/>
  <c r="D118" i="2"/>
  <c r="C119" i="1"/>
  <c r="E118" i="1"/>
  <c r="F118" i="1" s="1"/>
  <c r="J118" i="2"/>
  <c r="K118" i="2" s="1"/>
  <c r="H118" i="2"/>
  <c r="I118" i="2" s="1"/>
  <c r="C119" i="2"/>
  <c r="E118" i="2"/>
  <c r="F118" i="2" s="1"/>
  <c r="I77" i="1" l="1"/>
  <c r="D77" i="1"/>
  <c r="M118" i="1"/>
  <c r="L119" i="1" s="1"/>
  <c r="G118" i="2"/>
  <c r="D119" i="2"/>
  <c r="C120" i="1"/>
  <c r="E119" i="1"/>
  <c r="F119" i="1" s="1"/>
  <c r="J119" i="2"/>
  <c r="K119" i="2" s="1"/>
  <c r="H119" i="2"/>
  <c r="I119" i="2" s="1"/>
  <c r="C120" i="2"/>
  <c r="E119" i="2"/>
  <c r="F119" i="2" s="1"/>
  <c r="M119" i="1" l="1"/>
  <c r="L120" i="1" s="1"/>
  <c r="G77" i="1"/>
  <c r="J78" i="1"/>
  <c r="K78" i="1" s="1"/>
  <c r="H78" i="1"/>
  <c r="G119" i="2"/>
  <c r="D120" i="2"/>
  <c r="C121" i="1"/>
  <c r="E120" i="1"/>
  <c r="F120" i="1" s="1"/>
  <c r="J120" i="2"/>
  <c r="K120" i="2" s="1"/>
  <c r="H120" i="2"/>
  <c r="I120" i="2" s="1"/>
  <c r="E120" i="2"/>
  <c r="F120" i="2" s="1"/>
  <c r="C121" i="2"/>
  <c r="I78" i="1" l="1"/>
  <c r="D78" i="1"/>
  <c r="M120" i="1"/>
  <c r="L121" i="1" s="1"/>
  <c r="G120" i="2"/>
  <c r="D121" i="2"/>
  <c r="C122" i="1"/>
  <c r="E121" i="1"/>
  <c r="F121" i="1" s="1"/>
  <c r="J121" i="2"/>
  <c r="K121" i="2" s="1"/>
  <c r="H121" i="2"/>
  <c r="I121" i="2" s="1"/>
  <c r="C122" i="2"/>
  <c r="E121" i="2"/>
  <c r="F121" i="2" s="1"/>
  <c r="M121" i="1" l="1"/>
  <c r="L122" i="1" s="1"/>
  <c r="H79" i="1"/>
  <c r="J79" i="1"/>
  <c r="K79" i="1" s="1"/>
  <c r="G78" i="1"/>
  <c r="G121" i="2"/>
  <c r="D122" i="2"/>
  <c r="C123" i="1"/>
  <c r="E122" i="1"/>
  <c r="F122" i="1" s="1"/>
  <c r="J122" i="2"/>
  <c r="K122" i="2" s="1"/>
  <c r="H122" i="2"/>
  <c r="I122" i="2" s="1"/>
  <c r="C123" i="2"/>
  <c r="E122" i="2"/>
  <c r="F122" i="2" s="1"/>
  <c r="I79" i="1" l="1"/>
  <c r="D79" i="1"/>
  <c r="M122" i="1"/>
  <c r="G122" i="2"/>
  <c r="D123" i="2"/>
  <c r="C124" i="1"/>
  <c r="E123" i="1"/>
  <c r="F123" i="1" s="1"/>
  <c r="J123" i="2"/>
  <c r="K123" i="2" s="1"/>
  <c r="H123" i="2"/>
  <c r="I123" i="2" s="1"/>
  <c r="C124" i="2"/>
  <c r="E123" i="2"/>
  <c r="F123" i="2" s="1"/>
  <c r="G79" i="1" l="1"/>
  <c r="J80" i="1"/>
  <c r="K80" i="1" s="1"/>
  <c r="H80" i="1"/>
  <c r="L123" i="1"/>
  <c r="M123" i="1" s="1"/>
  <c r="L124" i="1" s="1"/>
  <c r="G123" i="2"/>
  <c r="D124" i="2"/>
  <c r="C125" i="1"/>
  <c r="E124" i="1"/>
  <c r="F124" i="1" s="1"/>
  <c r="J124" i="2"/>
  <c r="K124" i="2" s="1"/>
  <c r="H124" i="2"/>
  <c r="I124" i="2" s="1"/>
  <c r="C125" i="2"/>
  <c r="E124" i="2"/>
  <c r="F124" i="2" s="1"/>
  <c r="I80" i="1" l="1"/>
  <c r="D80" i="1"/>
  <c r="M124" i="1"/>
  <c r="L125" i="1" s="1"/>
  <c r="G124" i="2"/>
  <c r="D125" i="2"/>
  <c r="C126" i="1"/>
  <c r="E125" i="1"/>
  <c r="F125" i="1" s="1"/>
  <c r="J125" i="2"/>
  <c r="K125" i="2" s="1"/>
  <c r="H125" i="2"/>
  <c r="I125" i="2" s="1"/>
  <c r="C126" i="2"/>
  <c r="E125" i="2"/>
  <c r="F125" i="2" s="1"/>
  <c r="G80" i="1" l="1"/>
  <c r="H81" i="1"/>
  <c r="J81" i="1"/>
  <c r="K81" i="1" s="1"/>
  <c r="M125" i="1"/>
  <c r="L126" i="1" s="1"/>
  <c r="G125" i="2"/>
  <c r="D126" i="2"/>
  <c r="C127" i="1"/>
  <c r="E126" i="1"/>
  <c r="F126" i="1" s="1"/>
  <c r="J126" i="2"/>
  <c r="K126" i="2" s="1"/>
  <c r="H126" i="2"/>
  <c r="I126" i="2" s="1"/>
  <c r="C127" i="2"/>
  <c r="E126" i="2"/>
  <c r="F126" i="2" s="1"/>
  <c r="M126" i="1" l="1"/>
  <c r="L127" i="1" s="1"/>
  <c r="I81" i="1"/>
  <c r="D81" i="1"/>
  <c r="G126" i="2"/>
  <c r="D127" i="2"/>
  <c r="C128" i="1"/>
  <c r="E127" i="1"/>
  <c r="F127" i="1" s="1"/>
  <c r="J127" i="2"/>
  <c r="K127" i="2" s="1"/>
  <c r="H127" i="2"/>
  <c r="I127" i="2" s="1"/>
  <c r="C128" i="2"/>
  <c r="E127" i="2"/>
  <c r="F127" i="2" s="1"/>
  <c r="H82" i="1" l="1"/>
  <c r="G81" i="1"/>
  <c r="J82" i="1"/>
  <c r="K82" i="1" s="1"/>
  <c r="M127" i="1"/>
  <c r="L128" i="1" s="1"/>
  <c r="G127" i="2"/>
  <c r="D128" i="2"/>
  <c r="C129" i="1"/>
  <c r="E128" i="1"/>
  <c r="F128" i="1" s="1"/>
  <c r="J128" i="2"/>
  <c r="K128" i="2" s="1"/>
  <c r="H128" i="2"/>
  <c r="I128" i="2" s="1"/>
  <c r="C129" i="2"/>
  <c r="E128" i="2"/>
  <c r="F128" i="2" s="1"/>
  <c r="D82" i="1" l="1"/>
  <c r="I82" i="1"/>
  <c r="M128" i="1"/>
  <c r="L129" i="1" s="1"/>
  <c r="G128" i="2"/>
  <c r="D129" i="2"/>
  <c r="C130" i="1"/>
  <c r="E129" i="1"/>
  <c r="F129" i="1" s="1"/>
  <c r="J129" i="2"/>
  <c r="K129" i="2" s="1"/>
  <c r="H129" i="2"/>
  <c r="I129" i="2" s="1"/>
  <c r="C130" i="2"/>
  <c r="E129" i="2"/>
  <c r="F129" i="2" s="1"/>
  <c r="H83" i="1" l="1"/>
  <c r="G82" i="1"/>
  <c r="J83" i="1"/>
  <c r="K83" i="1" s="1"/>
  <c r="M129" i="1"/>
  <c r="L130" i="1" s="1"/>
  <c r="G129" i="2"/>
  <c r="D130" i="2"/>
  <c r="C131" i="1"/>
  <c r="E130" i="1"/>
  <c r="F130" i="1" s="1"/>
  <c r="J130" i="2"/>
  <c r="K130" i="2" s="1"/>
  <c r="H130" i="2"/>
  <c r="I130" i="2" s="1"/>
  <c r="C131" i="2"/>
  <c r="E130" i="2"/>
  <c r="F130" i="2" s="1"/>
  <c r="M130" i="1" l="1"/>
  <c r="L131" i="1" s="1"/>
  <c r="I83" i="1"/>
  <c r="D83" i="1"/>
  <c r="G130" i="2"/>
  <c r="D131" i="2"/>
  <c r="C132" i="1"/>
  <c r="E131" i="1"/>
  <c r="F131" i="1" s="1"/>
  <c r="J131" i="2"/>
  <c r="K131" i="2" s="1"/>
  <c r="H131" i="2"/>
  <c r="I131" i="2" s="1"/>
  <c r="C132" i="2"/>
  <c r="E131" i="2"/>
  <c r="F131" i="2" s="1"/>
  <c r="J84" i="1" l="1"/>
  <c r="K84" i="1" s="1"/>
  <c r="G83" i="1"/>
  <c r="H84" i="1"/>
  <c r="M131" i="1"/>
  <c r="L132" i="1" s="1"/>
  <c r="G131" i="2"/>
  <c r="D132" i="2"/>
  <c r="C133" i="1"/>
  <c r="E132" i="1"/>
  <c r="F132" i="1" s="1"/>
  <c r="J132" i="2"/>
  <c r="K132" i="2" s="1"/>
  <c r="H132" i="2"/>
  <c r="I132" i="2" s="1"/>
  <c r="C133" i="2"/>
  <c r="E132" i="2"/>
  <c r="F132" i="2" s="1"/>
  <c r="M132" i="1" l="1"/>
  <c r="I84" i="1"/>
  <c r="D84" i="1"/>
  <c r="L133" i="1"/>
  <c r="G132" i="2"/>
  <c r="D133" i="2"/>
  <c r="C134" i="1"/>
  <c r="E133" i="1"/>
  <c r="F133" i="1" s="1"/>
  <c r="J133" i="2"/>
  <c r="K133" i="2" s="1"/>
  <c r="H133" i="2"/>
  <c r="I133" i="2" s="1"/>
  <c r="E133" i="2"/>
  <c r="F133" i="2" s="1"/>
  <c r="C134" i="2"/>
  <c r="M133" i="1" l="1"/>
  <c r="G84" i="1"/>
  <c r="J85" i="1"/>
  <c r="K85" i="1" s="1"/>
  <c r="H85" i="1"/>
  <c r="L134" i="1"/>
  <c r="G133" i="2"/>
  <c r="D134" i="2"/>
  <c r="C135" i="1"/>
  <c r="E134" i="1"/>
  <c r="F134" i="1" s="1"/>
  <c r="J134" i="2"/>
  <c r="K134" i="2" s="1"/>
  <c r="H134" i="2"/>
  <c r="I134" i="2" s="1"/>
  <c r="C135" i="2"/>
  <c r="E134" i="2"/>
  <c r="F134" i="2" s="1"/>
  <c r="I85" i="1" l="1"/>
  <c r="D85" i="1"/>
  <c r="M134" i="1"/>
  <c r="L135" i="1" s="1"/>
  <c r="M135" i="1" s="1"/>
  <c r="G134" i="2"/>
  <c r="D135" i="2"/>
  <c r="C136" i="1"/>
  <c r="E135" i="1"/>
  <c r="F135" i="1" s="1"/>
  <c r="J135" i="2"/>
  <c r="K135" i="2" s="1"/>
  <c r="H135" i="2"/>
  <c r="I135" i="2" s="1"/>
  <c r="C136" i="2"/>
  <c r="E135" i="2"/>
  <c r="F135" i="2" s="1"/>
  <c r="G85" i="1" l="1"/>
  <c r="H86" i="1"/>
  <c r="J86" i="1"/>
  <c r="K86" i="1" s="1"/>
  <c r="L136" i="1"/>
  <c r="G135" i="2"/>
  <c r="D136" i="2"/>
  <c r="C137" i="1"/>
  <c r="E136" i="1"/>
  <c r="F136" i="1" s="1"/>
  <c r="J136" i="2"/>
  <c r="K136" i="2" s="1"/>
  <c r="H136" i="2"/>
  <c r="I136" i="2" s="1"/>
  <c r="C137" i="2"/>
  <c r="E136" i="2"/>
  <c r="F136" i="2" s="1"/>
  <c r="I86" i="1" l="1"/>
  <c r="D86" i="1"/>
  <c r="M136" i="1"/>
  <c r="L137" i="1" s="1"/>
  <c r="G136" i="2"/>
  <c r="D137" i="2"/>
  <c r="C138" i="1"/>
  <c r="E137" i="1"/>
  <c r="F137" i="1" s="1"/>
  <c r="J137" i="2"/>
  <c r="K137" i="2" s="1"/>
  <c r="H137" i="2"/>
  <c r="I137" i="2" s="1"/>
  <c r="C138" i="2"/>
  <c r="E137" i="2"/>
  <c r="F137" i="2" s="1"/>
  <c r="G86" i="1" l="1"/>
  <c r="H87" i="1"/>
  <c r="J87" i="1"/>
  <c r="K87" i="1" s="1"/>
  <c r="M137" i="1"/>
  <c r="L138" i="1" s="1"/>
  <c r="G137" i="2"/>
  <c r="D138" i="2"/>
  <c r="C139" i="1"/>
  <c r="E138" i="1"/>
  <c r="F138" i="1" s="1"/>
  <c r="J138" i="2"/>
  <c r="K138" i="2" s="1"/>
  <c r="H138" i="2"/>
  <c r="I138" i="2" s="1"/>
  <c r="C139" i="2"/>
  <c r="E138" i="2"/>
  <c r="F138" i="2" s="1"/>
  <c r="I87" i="1" l="1"/>
  <c r="D87" i="1"/>
  <c r="M138" i="1"/>
  <c r="L139" i="1" s="1"/>
  <c r="G138" i="2"/>
  <c r="D139" i="2"/>
  <c r="C140" i="1"/>
  <c r="E139" i="1"/>
  <c r="F139" i="1" s="1"/>
  <c r="J139" i="2"/>
  <c r="K139" i="2" s="1"/>
  <c r="H139" i="2"/>
  <c r="I139" i="2" s="1"/>
  <c r="C140" i="2"/>
  <c r="E139" i="2"/>
  <c r="F139" i="2" s="1"/>
  <c r="G87" i="1" l="1"/>
  <c r="J88" i="1"/>
  <c r="K88" i="1" s="1"/>
  <c r="H88" i="1"/>
  <c r="M139" i="1"/>
  <c r="L140" i="1" s="1"/>
  <c r="M140" i="1" s="1"/>
  <c r="G139" i="2"/>
  <c r="D140" i="2"/>
  <c r="C141" i="1"/>
  <c r="E140" i="1"/>
  <c r="F140" i="1" s="1"/>
  <c r="J140" i="2"/>
  <c r="K140" i="2" s="1"/>
  <c r="H140" i="2"/>
  <c r="I140" i="2" s="1"/>
  <c r="C141" i="2"/>
  <c r="E140" i="2"/>
  <c r="F140" i="2" s="1"/>
  <c r="I88" i="1" l="1"/>
  <c r="D88" i="1"/>
  <c r="L141" i="1"/>
  <c r="G140" i="2"/>
  <c r="D141" i="2"/>
  <c r="C142" i="1"/>
  <c r="E141" i="1"/>
  <c r="F141" i="1" s="1"/>
  <c r="J141" i="2"/>
  <c r="K141" i="2" s="1"/>
  <c r="H141" i="2"/>
  <c r="I141" i="2" s="1"/>
  <c r="C142" i="2"/>
  <c r="E141" i="2"/>
  <c r="F141" i="2" s="1"/>
  <c r="H89" i="1" l="1"/>
  <c r="G88" i="1"/>
  <c r="J89" i="1"/>
  <c r="K89" i="1" s="1"/>
  <c r="M141" i="1"/>
  <c r="L142" i="1" s="1"/>
  <c r="G141" i="2"/>
  <c r="D142" i="2"/>
  <c r="C143" i="1"/>
  <c r="E142" i="1"/>
  <c r="F142" i="1" s="1"/>
  <c r="J142" i="2"/>
  <c r="K142" i="2" s="1"/>
  <c r="H142" i="2"/>
  <c r="I142" i="2" s="1"/>
  <c r="C143" i="2"/>
  <c r="E142" i="2"/>
  <c r="F142" i="2" s="1"/>
  <c r="M142" i="1" l="1"/>
  <c r="L143" i="1" s="1"/>
  <c r="D89" i="1"/>
  <c r="I89" i="1"/>
  <c r="G142" i="2"/>
  <c r="D143" i="2"/>
  <c r="C144" i="1"/>
  <c r="E143" i="1"/>
  <c r="F143" i="1" s="1"/>
  <c r="J143" i="2"/>
  <c r="K143" i="2" s="1"/>
  <c r="H143" i="2"/>
  <c r="I143" i="2" s="1"/>
  <c r="C144" i="2"/>
  <c r="E143" i="2"/>
  <c r="F143" i="2" s="1"/>
  <c r="M143" i="1" l="1"/>
  <c r="G89" i="1"/>
  <c r="J90" i="1"/>
  <c r="K90" i="1" s="1"/>
  <c r="H90" i="1"/>
  <c r="L144" i="1"/>
  <c r="G143" i="2"/>
  <c r="D144" i="2"/>
  <c r="C145" i="1"/>
  <c r="E144" i="1"/>
  <c r="F144" i="1" s="1"/>
  <c r="J144" i="2"/>
  <c r="K144" i="2" s="1"/>
  <c r="H144" i="2"/>
  <c r="I144" i="2" s="1"/>
  <c r="C145" i="2"/>
  <c r="E144" i="2"/>
  <c r="F144" i="2" s="1"/>
  <c r="I90" i="1" l="1"/>
  <c r="D90" i="1"/>
  <c r="M144" i="1"/>
  <c r="L145" i="1" s="1"/>
  <c r="G144" i="2"/>
  <c r="D145" i="2"/>
  <c r="C146" i="1"/>
  <c r="E145" i="1"/>
  <c r="F145" i="1" s="1"/>
  <c r="J145" i="2"/>
  <c r="K145" i="2" s="1"/>
  <c r="H145" i="2"/>
  <c r="I145" i="2" s="1"/>
  <c r="C146" i="2"/>
  <c r="E145" i="2"/>
  <c r="F145" i="2" s="1"/>
  <c r="H91" i="1" l="1"/>
  <c r="J91" i="1"/>
  <c r="K91" i="1" s="1"/>
  <c r="G90" i="1"/>
  <c r="M145" i="1"/>
  <c r="L146" i="1" s="1"/>
  <c r="G145" i="2"/>
  <c r="D146" i="2"/>
  <c r="C147" i="1"/>
  <c r="E146" i="1"/>
  <c r="F146" i="1" s="1"/>
  <c r="J146" i="2"/>
  <c r="K146" i="2" s="1"/>
  <c r="H146" i="2"/>
  <c r="I146" i="2" s="1"/>
  <c r="C147" i="2"/>
  <c r="E146" i="2"/>
  <c r="F146" i="2" s="1"/>
  <c r="I91" i="1" l="1"/>
  <c r="D91" i="1"/>
  <c r="M146" i="1"/>
  <c r="L147" i="1" s="1"/>
  <c r="G146" i="2"/>
  <c r="D147" i="2"/>
  <c r="C148" i="1"/>
  <c r="E147" i="1"/>
  <c r="F147" i="1" s="1"/>
  <c r="J147" i="2"/>
  <c r="K147" i="2" s="1"/>
  <c r="H147" i="2"/>
  <c r="I147" i="2" s="1"/>
  <c r="E147" i="2"/>
  <c r="F147" i="2" s="1"/>
  <c r="C148" i="2"/>
  <c r="G91" i="1" l="1"/>
  <c r="J92" i="1"/>
  <c r="K92" i="1" s="1"/>
  <c r="H92" i="1"/>
  <c r="M147" i="1"/>
  <c r="L148" i="1" s="1"/>
  <c r="G147" i="2"/>
  <c r="D148" i="2"/>
  <c r="C149" i="1"/>
  <c r="E148" i="1"/>
  <c r="F148" i="1" s="1"/>
  <c r="J148" i="2"/>
  <c r="K148" i="2" s="1"/>
  <c r="H148" i="2"/>
  <c r="I148" i="2" s="1"/>
  <c r="C149" i="2"/>
  <c r="E148" i="2"/>
  <c r="F148" i="2" s="1"/>
  <c r="M148" i="1" l="1"/>
  <c r="L149" i="1" s="1"/>
  <c r="I92" i="1"/>
  <c r="D92" i="1"/>
  <c r="G148" i="2"/>
  <c r="D149" i="2"/>
  <c r="C150" i="1"/>
  <c r="E149" i="1"/>
  <c r="F149" i="1" s="1"/>
  <c r="J149" i="2"/>
  <c r="K149" i="2" s="1"/>
  <c r="H149" i="2"/>
  <c r="I149" i="2" s="1"/>
  <c r="C150" i="2"/>
  <c r="E149" i="2"/>
  <c r="F149" i="2" s="1"/>
  <c r="G92" i="1" l="1"/>
  <c r="J93" i="1"/>
  <c r="K93" i="1" s="1"/>
  <c r="H93" i="1"/>
  <c r="M149" i="1"/>
  <c r="L150" i="1" s="1"/>
  <c r="G149" i="2"/>
  <c r="D150" i="2"/>
  <c r="C151" i="1"/>
  <c r="E150" i="1"/>
  <c r="F150" i="1" s="1"/>
  <c r="J150" i="2"/>
  <c r="K150" i="2" s="1"/>
  <c r="H150" i="2"/>
  <c r="I150" i="2" s="1"/>
  <c r="E150" i="2"/>
  <c r="F150" i="2" s="1"/>
  <c r="C151" i="2"/>
  <c r="D93" i="1" l="1"/>
  <c r="I93" i="1"/>
  <c r="M150" i="1"/>
  <c r="L151" i="1" s="1"/>
  <c r="G150" i="2"/>
  <c r="D151" i="2"/>
  <c r="C152" i="1"/>
  <c r="E151" i="1"/>
  <c r="F151" i="1" s="1"/>
  <c r="J151" i="2"/>
  <c r="K151" i="2" s="1"/>
  <c r="H151" i="2"/>
  <c r="I151" i="2" s="1"/>
  <c r="C152" i="2"/>
  <c r="E151" i="2"/>
  <c r="F151" i="2" s="1"/>
  <c r="J94" i="1" l="1"/>
  <c r="K94" i="1" s="1"/>
  <c r="G93" i="1"/>
  <c r="H94" i="1"/>
  <c r="M151" i="1"/>
  <c r="L152" i="1" s="1"/>
  <c r="G151" i="2"/>
  <c r="D152" i="2"/>
  <c r="C153" i="1"/>
  <c r="E152" i="1"/>
  <c r="F152" i="1" s="1"/>
  <c r="J152" i="2"/>
  <c r="K152" i="2" s="1"/>
  <c r="H152" i="2"/>
  <c r="I152" i="2" s="1"/>
  <c r="C153" i="2"/>
  <c r="E152" i="2"/>
  <c r="F152" i="2" s="1"/>
  <c r="I94" i="1" l="1"/>
  <c r="D94" i="1"/>
  <c r="M152" i="1"/>
  <c r="L153" i="1" s="1"/>
  <c r="G152" i="2"/>
  <c r="D153" i="2"/>
  <c r="C154" i="1"/>
  <c r="E153" i="1"/>
  <c r="F153" i="1" s="1"/>
  <c r="J153" i="2"/>
  <c r="K153" i="2" s="1"/>
  <c r="H153" i="2"/>
  <c r="I153" i="2" s="1"/>
  <c r="C154" i="2"/>
  <c r="E153" i="2"/>
  <c r="F153" i="2" s="1"/>
  <c r="H95" i="1" l="1"/>
  <c r="G94" i="1"/>
  <c r="J95" i="1"/>
  <c r="K95" i="1" s="1"/>
  <c r="M153" i="1"/>
  <c r="L154" i="1" s="1"/>
  <c r="G153" i="2"/>
  <c r="D154" i="2"/>
  <c r="C155" i="1"/>
  <c r="E154" i="1"/>
  <c r="F154" i="1" s="1"/>
  <c r="J154" i="2"/>
  <c r="K154" i="2" s="1"/>
  <c r="H154" i="2"/>
  <c r="I154" i="2" s="1"/>
  <c r="C155" i="2"/>
  <c r="E154" i="2"/>
  <c r="F154" i="2" s="1"/>
  <c r="M154" i="1" l="1"/>
  <c r="I95" i="1"/>
  <c r="D95" i="1"/>
  <c r="L155" i="1"/>
  <c r="G154" i="2"/>
  <c r="D155" i="2"/>
  <c r="C156" i="1"/>
  <c r="E155" i="1"/>
  <c r="F155" i="1" s="1"/>
  <c r="J155" i="2"/>
  <c r="K155" i="2" s="1"/>
  <c r="H155" i="2"/>
  <c r="I155" i="2" s="1"/>
  <c r="C156" i="2"/>
  <c r="E155" i="2"/>
  <c r="F155" i="2" s="1"/>
  <c r="M155" i="1" l="1"/>
  <c r="G95" i="1"/>
  <c r="J96" i="1"/>
  <c r="K96" i="1" s="1"/>
  <c r="H96" i="1"/>
  <c r="L156" i="1"/>
  <c r="G155" i="2"/>
  <c r="D156" i="2"/>
  <c r="C157" i="1"/>
  <c r="E156" i="1"/>
  <c r="F156" i="1" s="1"/>
  <c r="J156" i="2"/>
  <c r="K156" i="2" s="1"/>
  <c r="H156" i="2"/>
  <c r="I156" i="2" s="1"/>
  <c r="C157" i="2"/>
  <c r="E156" i="2"/>
  <c r="F156" i="2" s="1"/>
  <c r="M156" i="1" l="1"/>
  <c r="D96" i="1"/>
  <c r="I96" i="1"/>
  <c r="L157" i="1"/>
  <c r="G156" i="2"/>
  <c r="D157" i="2"/>
  <c r="C158" i="1"/>
  <c r="E157" i="1"/>
  <c r="F157" i="1" s="1"/>
  <c r="J157" i="2"/>
  <c r="K157" i="2" s="1"/>
  <c r="H157" i="2"/>
  <c r="I157" i="2" s="1"/>
  <c r="C158" i="2"/>
  <c r="E157" i="2"/>
  <c r="F157" i="2" s="1"/>
  <c r="G96" i="1" l="1"/>
  <c r="J97" i="1"/>
  <c r="K97" i="1" s="1"/>
  <c r="H97" i="1"/>
  <c r="M157" i="1"/>
  <c r="L158" i="1" s="1"/>
  <c r="G157" i="2"/>
  <c r="D158" i="2"/>
  <c r="C159" i="1"/>
  <c r="E158" i="1"/>
  <c r="F158" i="1" s="1"/>
  <c r="J158" i="2"/>
  <c r="K158" i="2" s="1"/>
  <c r="H158" i="2"/>
  <c r="I158" i="2" s="1"/>
  <c r="C159" i="2"/>
  <c r="E158" i="2"/>
  <c r="F158" i="2" s="1"/>
  <c r="I97" i="1" l="1"/>
  <c r="D97" i="1"/>
  <c r="M158" i="1"/>
  <c r="L159" i="1" s="1"/>
  <c r="G158" i="2"/>
  <c r="D159" i="2"/>
  <c r="C160" i="1"/>
  <c r="E159" i="1"/>
  <c r="F159" i="1" s="1"/>
  <c r="J159" i="2"/>
  <c r="K159" i="2" s="1"/>
  <c r="H159" i="2"/>
  <c r="I159" i="2" s="1"/>
  <c r="C160" i="2"/>
  <c r="E159" i="2"/>
  <c r="F159" i="2" s="1"/>
  <c r="G97" i="1" l="1"/>
  <c r="H98" i="1"/>
  <c r="J98" i="1"/>
  <c r="K98" i="1" s="1"/>
  <c r="M159" i="1"/>
  <c r="L160" i="1" s="1"/>
  <c r="G159" i="2"/>
  <c r="D160" i="2"/>
  <c r="C161" i="1"/>
  <c r="E160" i="1"/>
  <c r="F160" i="1" s="1"/>
  <c r="J160" i="2"/>
  <c r="K160" i="2" s="1"/>
  <c r="H160" i="2"/>
  <c r="I160" i="2" s="1"/>
  <c r="C161" i="2"/>
  <c r="E160" i="2"/>
  <c r="F160" i="2" s="1"/>
  <c r="I98" i="1" l="1"/>
  <c r="D98" i="1"/>
  <c r="M160" i="1"/>
  <c r="L161" i="1" s="1"/>
  <c r="G160" i="2"/>
  <c r="D161" i="2"/>
  <c r="C162" i="1"/>
  <c r="E161" i="1"/>
  <c r="F161" i="1" s="1"/>
  <c r="J161" i="2"/>
  <c r="K161" i="2" s="1"/>
  <c r="H161" i="2"/>
  <c r="I161" i="2" s="1"/>
  <c r="C162" i="2"/>
  <c r="E161" i="2"/>
  <c r="F161" i="2" s="1"/>
  <c r="M161" i="1" l="1"/>
  <c r="L162" i="1" s="1"/>
  <c r="J99" i="1"/>
  <c r="K99" i="1" s="1"/>
  <c r="G98" i="1"/>
  <c r="H99" i="1"/>
  <c r="G161" i="2"/>
  <c r="D162" i="2"/>
  <c r="C163" i="1"/>
  <c r="E162" i="1"/>
  <c r="F162" i="1" s="1"/>
  <c r="J162" i="2"/>
  <c r="K162" i="2" s="1"/>
  <c r="H162" i="2"/>
  <c r="I162" i="2" s="1"/>
  <c r="C163" i="2"/>
  <c r="E162" i="2"/>
  <c r="F162" i="2" s="1"/>
  <c r="I99" i="1" l="1"/>
  <c r="D99" i="1"/>
  <c r="M162" i="1"/>
  <c r="L163" i="1" s="1"/>
  <c r="G162" i="2"/>
  <c r="D163" i="2"/>
  <c r="C164" i="1"/>
  <c r="E163" i="1"/>
  <c r="F163" i="1" s="1"/>
  <c r="J163" i="2"/>
  <c r="K163" i="2" s="1"/>
  <c r="H163" i="2"/>
  <c r="I163" i="2" s="1"/>
  <c r="E163" i="2"/>
  <c r="F163" i="2" s="1"/>
  <c r="C164" i="2"/>
  <c r="J100" i="1" l="1"/>
  <c r="K100" i="1" s="1"/>
  <c r="G99" i="1"/>
  <c r="H100" i="1"/>
  <c r="M163" i="1"/>
  <c r="L164" i="1" s="1"/>
  <c r="G163" i="2"/>
  <c r="D164" i="2"/>
  <c r="C165" i="1"/>
  <c r="E164" i="1"/>
  <c r="F164" i="1" s="1"/>
  <c r="J164" i="2"/>
  <c r="K164" i="2" s="1"/>
  <c r="H164" i="2"/>
  <c r="I164" i="2" s="1"/>
  <c r="C165" i="2"/>
  <c r="E164" i="2"/>
  <c r="F164" i="2" s="1"/>
  <c r="I100" i="1" l="1"/>
  <c r="D100" i="1"/>
  <c r="M164" i="1"/>
  <c r="L165" i="1" s="1"/>
  <c r="G164" i="2"/>
  <c r="D165" i="2"/>
  <c r="C166" i="1"/>
  <c r="E165" i="1"/>
  <c r="F165" i="1" s="1"/>
  <c r="J165" i="2"/>
  <c r="K165" i="2" s="1"/>
  <c r="H165" i="2"/>
  <c r="I165" i="2" s="1"/>
  <c r="E165" i="2"/>
  <c r="F165" i="2" s="1"/>
  <c r="C166" i="2"/>
  <c r="H101" i="1" l="1"/>
  <c r="J101" i="1"/>
  <c r="K101" i="1" s="1"/>
  <c r="G100" i="1"/>
  <c r="M165" i="1"/>
  <c r="L166" i="1" s="1"/>
  <c r="M166" i="1" s="1"/>
  <c r="G165" i="2"/>
  <c r="D166" i="2"/>
  <c r="C167" i="1"/>
  <c r="E166" i="1"/>
  <c r="F166" i="1" s="1"/>
  <c r="J166" i="2"/>
  <c r="K166" i="2" s="1"/>
  <c r="H166" i="2"/>
  <c r="I166" i="2" s="1"/>
  <c r="C167" i="2"/>
  <c r="E166" i="2"/>
  <c r="F166" i="2" s="1"/>
  <c r="I101" i="1" l="1"/>
  <c r="D101" i="1"/>
  <c r="L167" i="1"/>
  <c r="G166" i="2"/>
  <c r="D167" i="2"/>
  <c r="C168" i="1"/>
  <c r="E167" i="1"/>
  <c r="F167" i="1" s="1"/>
  <c r="J167" i="2"/>
  <c r="K167" i="2" s="1"/>
  <c r="H167" i="2"/>
  <c r="I167" i="2" s="1"/>
  <c r="C168" i="2"/>
  <c r="E167" i="2"/>
  <c r="F167" i="2" s="1"/>
  <c r="J102" i="1" l="1"/>
  <c r="K102" i="1" s="1"/>
  <c r="G101" i="1"/>
  <c r="H102" i="1"/>
  <c r="M167" i="1"/>
  <c r="G167" i="2"/>
  <c r="D168" i="2"/>
  <c r="C169" i="1"/>
  <c r="E168" i="1"/>
  <c r="F168" i="1" s="1"/>
  <c r="J168" i="2"/>
  <c r="K168" i="2" s="1"/>
  <c r="H168" i="2"/>
  <c r="I168" i="2" s="1"/>
  <c r="C169" i="2"/>
  <c r="E168" i="2"/>
  <c r="F168" i="2" s="1"/>
  <c r="D102" i="1" l="1"/>
  <c r="I102" i="1"/>
  <c r="L168" i="1"/>
  <c r="M168" i="1" s="1"/>
  <c r="L169" i="1" s="1"/>
  <c r="G168" i="2"/>
  <c r="D169" i="2"/>
  <c r="C170" i="1"/>
  <c r="E169" i="1"/>
  <c r="F169" i="1" s="1"/>
  <c r="J169" i="2"/>
  <c r="K169" i="2" s="1"/>
  <c r="H169" i="2"/>
  <c r="I169" i="2" s="1"/>
  <c r="E169" i="2"/>
  <c r="F169" i="2" s="1"/>
  <c r="C170" i="2"/>
  <c r="H103" i="1" l="1"/>
  <c r="G102" i="1"/>
  <c r="J103" i="1"/>
  <c r="K103" i="1" s="1"/>
  <c r="M169" i="1"/>
  <c r="L170" i="1" s="1"/>
  <c r="G169" i="2"/>
  <c r="D170" i="2"/>
  <c r="C171" i="1"/>
  <c r="E170" i="1"/>
  <c r="F170" i="1" s="1"/>
  <c r="J170" i="2"/>
  <c r="K170" i="2" s="1"/>
  <c r="H170" i="2"/>
  <c r="I170" i="2" s="1"/>
  <c r="C171" i="2"/>
  <c r="E170" i="2"/>
  <c r="F170" i="2" s="1"/>
  <c r="M170" i="1" l="1"/>
  <c r="L171" i="1" s="1"/>
  <c r="I103" i="1"/>
  <c r="D103" i="1"/>
  <c r="G170" i="2"/>
  <c r="D171" i="2"/>
  <c r="C172" i="1"/>
  <c r="E171" i="1"/>
  <c r="F171" i="1" s="1"/>
  <c r="J171" i="2"/>
  <c r="K171" i="2" s="1"/>
  <c r="H171" i="2"/>
  <c r="I171" i="2" s="1"/>
  <c r="C172" i="2"/>
  <c r="E171" i="2"/>
  <c r="F171" i="2" s="1"/>
  <c r="J104" i="1" l="1"/>
  <c r="K104" i="1" s="1"/>
  <c r="G103" i="1"/>
  <c r="H104" i="1"/>
  <c r="M171" i="1"/>
  <c r="L172" i="1" s="1"/>
  <c r="G171" i="2"/>
  <c r="D172" i="2"/>
  <c r="C173" i="1"/>
  <c r="E172" i="1"/>
  <c r="F172" i="1" s="1"/>
  <c r="J172" i="2"/>
  <c r="K172" i="2" s="1"/>
  <c r="H172" i="2"/>
  <c r="I172" i="2" s="1"/>
  <c r="C173" i="2"/>
  <c r="E172" i="2"/>
  <c r="F172" i="2" s="1"/>
  <c r="I104" i="1" l="1"/>
  <c r="D104" i="1"/>
  <c r="M172" i="1"/>
  <c r="L173" i="1" s="1"/>
  <c r="G172" i="2"/>
  <c r="D173" i="2"/>
  <c r="C174" i="1"/>
  <c r="E173" i="1"/>
  <c r="F173" i="1" s="1"/>
  <c r="J173" i="2"/>
  <c r="K173" i="2" s="1"/>
  <c r="H173" i="2"/>
  <c r="I173" i="2" s="1"/>
  <c r="C174" i="2"/>
  <c r="E173" i="2"/>
  <c r="F173" i="2" s="1"/>
  <c r="G104" i="1" l="1"/>
  <c r="H105" i="1"/>
  <c r="J105" i="1"/>
  <c r="K105" i="1" s="1"/>
  <c r="M173" i="1"/>
  <c r="L174" i="1" s="1"/>
  <c r="G173" i="2"/>
  <c r="D174" i="2"/>
  <c r="C175" i="1"/>
  <c r="E174" i="1"/>
  <c r="F174" i="1" s="1"/>
  <c r="J174" i="2"/>
  <c r="K174" i="2" s="1"/>
  <c r="H174" i="2"/>
  <c r="I174" i="2" s="1"/>
  <c r="C175" i="2"/>
  <c r="E174" i="2"/>
  <c r="F174" i="2" s="1"/>
  <c r="I105" i="1" l="1"/>
  <c r="D105" i="1"/>
  <c r="M174" i="1"/>
  <c r="L175" i="1" s="1"/>
  <c r="G174" i="2"/>
  <c r="D175" i="2"/>
  <c r="C176" i="1"/>
  <c r="E175" i="1"/>
  <c r="F175" i="1" s="1"/>
  <c r="J175" i="2"/>
  <c r="K175" i="2" s="1"/>
  <c r="H175" i="2"/>
  <c r="I175" i="2" s="1"/>
  <c r="C176" i="2"/>
  <c r="E175" i="2"/>
  <c r="F175" i="2" s="1"/>
  <c r="G105" i="1" l="1"/>
  <c r="H106" i="1"/>
  <c r="J106" i="1"/>
  <c r="K106" i="1" s="1"/>
  <c r="M175" i="1"/>
  <c r="L176" i="1" s="1"/>
  <c r="G175" i="2"/>
  <c r="D176" i="2"/>
  <c r="C177" i="1"/>
  <c r="E176" i="1"/>
  <c r="F176" i="1" s="1"/>
  <c r="J176" i="2"/>
  <c r="K176" i="2" s="1"/>
  <c r="H176" i="2"/>
  <c r="I176" i="2" s="1"/>
  <c r="C177" i="2"/>
  <c r="E176" i="2"/>
  <c r="F176" i="2" s="1"/>
  <c r="I106" i="1" l="1"/>
  <c r="D106" i="1"/>
  <c r="M176" i="1"/>
  <c r="L177" i="1" s="1"/>
  <c r="G176" i="2"/>
  <c r="D177" i="2"/>
  <c r="C178" i="1"/>
  <c r="E177" i="1"/>
  <c r="F177" i="1" s="1"/>
  <c r="J177" i="2"/>
  <c r="K177" i="2" s="1"/>
  <c r="H177" i="2"/>
  <c r="I177" i="2" s="1"/>
  <c r="C178" i="2"/>
  <c r="E177" i="2"/>
  <c r="F177" i="2" s="1"/>
  <c r="J107" i="1" l="1"/>
  <c r="K107" i="1" s="1"/>
  <c r="G106" i="1"/>
  <c r="H107" i="1"/>
  <c r="M177" i="1"/>
  <c r="G177" i="2"/>
  <c r="D178" i="2"/>
  <c r="C179" i="1"/>
  <c r="E178" i="1"/>
  <c r="F178" i="1" s="1"/>
  <c r="J178" i="2"/>
  <c r="K178" i="2" s="1"/>
  <c r="H178" i="2"/>
  <c r="I178" i="2" s="1"/>
  <c r="C179" i="2"/>
  <c r="E178" i="2"/>
  <c r="F178" i="2" s="1"/>
  <c r="D107" i="1" l="1"/>
  <c r="I107" i="1"/>
  <c r="L178" i="1"/>
  <c r="M178" i="1" s="1"/>
  <c r="L179" i="1" s="1"/>
  <c r="M179" i="1" s="1"/>
  <c r="G178" i="2"/>
  <c r="D179" i="2"/>
  <c r="C180" i="1"/>
  <c r="E179" i="1"/>
  <c r="F179" i="1" s="1"/>
  <c r="J179" i="2"/>
  <c r="K179" i="2" s="1"/>
  <c r="H179" i="2"/>
  <c r="I179" i="2" s="1"/>
  <c r="E179" i="2"/>
  <c r="F179" i="2" s="1"/>
  <c r="C180" i="2"/>
  <c r="H108" i="1" l="1"/>
  <c r="J108" i="1"/>
  <c r="K108" i="1" s="1"/>
  <c r="G107" i="1"/>
  <c r="L180" i="1"/>
  <c r="G179" i="2"/>
  <c r="D180" i="2"/>
  <c r="C181" i="1"/>
  <c r="E180" i="1"/>
  <c r="F180" i="1" s="1"/>
  <c r="J180" i="2"/>
  <c r="K180" i="2" s="1"/>
  <c r="H180" i="2"/>
  <c r="I180" i="2" s="1"/>
  <c r="E180" i="2"/>
  <c r="F180" i="2" s="1"/>
  <c r="C181" i="2"/>
  <c r="M180" i="1" l="1"/>
  <c r="I108" i="1"/>
  <c r="D108" i="1"/>
  <c r="L181" i="1"/>
  <c r="G180" i="2"/>
  <c r="D181" i="2"/>
  <c r="C182" i="1"/>
  <c r="E181" i="1"/>
  <c r="F181" i="1" s="1"/>
  <c r="J181" i="2"/>
  <c r="K181" i="2" s="1"/>
  <c r="H181" i="2"/>
  <c r="I181" i="2" s="1"/>
  <c r="E181" i="2"/>
  <c r="F181" i="2" s="1"/>
  <c r="C182" i="2"/>
  <c r="G108" i="1" l="1"/>
  <c r="J109" i="1"/>
  <c r="K109" i="1" s="1"/>
  <c r="H109" i="1"/>
  <c r="M181" i="1"/>
  <c r="L182" i="1" s="1"/>
  <c r="G181" i="2"/>
  <c r="D182" i="2"/>
  <c r="C183" i="1"/>
  <c r="E182" i="1"/>
  <c r="F182" i="1" s="1"/>
  <c r="J182" i="2"/>
  <c r="K182" i="2" s="1"/>
  <c r="H182" i="2"/>
  <c r="I182" i="2" s="1"/>
  <c r="E182" i="2"/>
  <c r="F182" i="2" s="1"/>
  <c r="C183" i="2"/>
  <c r="D109" i="1" l="1"/>
  <c r="I109" i="1"/>
  <c r="M182" i="1"/>
  <c r="L183" i="1" s="1"/>
  <c r="G182" i="2"/>
  <c r="D183" i="2"/>
  <c r="C184" i="1"/>
  <c r="E183" i="1"/>
  <c r="F183" i="1" s="1"/>
  <c r="J183" i="2"/>
  <c r="K183" i="2" s="1"/>
  <c r="H183" i="2"/>
  <c r="I183" i="2" s="1"/>
  <c r="E183" i="2"/>
  <c r="F183" i="2" s="1"/>
  <c r="C184" i="2"/>
  <c r="H110" i="1" l="1"/>
  <c r="G109" i="1"/>
  <c r="J110" i="1"/>
  <c r="K110" i="1" s="1"/>
  <c r="M183" i="1"/>
  <c r="L184" i="1" s="1"/>
  <c r="G183" i="2"/>
  <c r="D184" i="2"/>
  <c r="C185" i="1"/>
  <c r="E184" i="1"/>
  <c r="F184" i="1" s="1"/>
  <c r="J184" i="2"/>
  <c r="K184" i="2" s="1"/>
  <c r="H184" i="2"/>
  <c r="I184" i="2" s="1"/>
  <c r="E184" i="2"/>
  <c r="F184" i="2" s="1"/>
  <c r="C185" i="2"/>
  <c r="I110" i="1" l="1"/>
  <c r="D110" i="1"/>
  <c r="M184" i="1"/>
  <c r="L185" i="1"/>
  <c r="M185" i="1" s="1"/>
  <c r="G184" i="2"/>
  <c r="D185" i="2"/>
  <c r="C186" i="1"/>
  <c r="E185" i="1"/>
  <c r="F185" i="1" s="1"/>
  <c r="J185" i="2"/>
  <c r="K185" i="2" s="1"/>
  <c r="H185" i="2"/>
  <c r="I185" i="2" s="1"/>
  <c r="C186" i="2"/>
  <c r="E185" i="2"/>
  <c r="F185" i="2" s="1"/>
  <c r="H111" i="1" l="1"/>
  <c r="J111" i="1"/>
  <c r="K111" i="1" s="1"/>
  <c r="G110" i="1"/>
  <c r="L186" i="1"/>
  <c r="G185" i="2"/>
  <c r="D186" i="2"/>
  <c r="C187" i="1"/>
  <c r="E186" i="1"/>
  <c r="F186" i="1" s="1"/>
  <c r="J186" i="2"/>
  <c r="K186" i="2" s="1"/>
  <c r="H186" i="2"/>
  <c r="I186" i="2" s="1"/>
  <c r="C187" i="2"/>
  <c r="E186" i="2"/>
  <c r="F186" i="2" s="1"/>
  <c r="D111" i="1" l="1"/>
  <c r="I111" i="1"/>
  <c r="M186" i="1"/>
  <c r="L187" i="1" s="1"/>
  <c r="M187" i="1" s="1"/>
  <c r="G186" i="2"/>
  <c r="D187" i="2"/>
  <c r="C188" i="1"/>
  <c r="E187" i="1"/>
  <c r="F187" i="1" s="1"/>
  <c r="J187" i="2"/>
  <c r="K187" i="2" s="1"/>
  <c r="H187" i="2"/>
  <c r="I187" i="2" s="1"/>
  <c r="E187" i="2"/>
  <c r="F187" i="2" s="1"/>
  <c r="C188" i="2"/>
  <c r="G111" i="1" l="1"/>
  <c r="J112" i="1"/>
  <c r="K112" i="1" s="1"/>
  <c r="H112" i="1"/>
  <c r="L188" i="1"/>
  <c r="G187" i="2"/>
  <c r="D188" i="2"/>
  <c r="C189" i="1"/>
  <c r="E188" i="1"/>
  <c r="F188" i="1" s="1"/>
  <c r="J188" i="2"/>
  <c r="K188" i="2" s="1"/>
  <c r="H188" i="2"/>
  <c r="I188" i="2" s="1"/>
  <c r="E188" i="2"/>
  <c r="F188" i="2" s="1"/>
  <c r="C189" i="2"/>
  <c r="I112" i="1" l="1"/>
  <c r="D112" i="1"/>
  <c r="M188" i="1"/>
  <c r="L189" i="1" s="1"/>
  <c r="G188" i="2"/>
  <c r="D189" i="2"/>
  <c r="C190" i="1"/>
  <c r="E189" i="1"/>
  <c r="F189" i="1" s="1"/>
  <c r="J189" i="2"/>
  <c r="K189" i="2" s="1"/>
  <c r="H189" i="2"/>
  <c r="I189" i="2" s="1"/>
  <c r="E189" i="2"/>
  <c r="F189" i="2" s="1"/>
  <c r="C190" i="2"/>
  <c r="G112" i="1" l="1"/>
  <c r="J113" i="1"/>
  <c r="K113" i="1" s="1"/>
  <c r="H113" i="1"/>
  <c r="M189" i="1"/>
  <c r="L190" i="1" s="1"/>
  <c r="G189" i="2"/>
  <c r="D190" i="2"/>
  <c r="C191" i="1"/>
  <c r="E190" i="1"/>
  <c r="F190" i="1" s="1"/>
  <c r="J190" i="2"/>
  <c r="K190" i="2" s="1"/>
  <c r="H190" i="2"/>
  <c r="I190" i="2" s="1"/>
  <c r="C191" i="2"/>
  <c r="E190" i="2"/>
  <c r="F190" i="2" s="1"/>
  <c r="I113" i="1" l="1"/>
  <c r="D113" i="1"/>
  <c r="M190" i="1"/>
  <c r="L191" i="1" s="1"/>
  <c r="G190" i="2"/>
  <c r="D191" i="2"/>
  <c r="C192" i="1"/>
  <c r="E191" i="1"/>
  <c r="F191" i="1" s="1"/>
  <c r="J191" i="2"/>
  <c r="K191" i="2" s="1"/>
  <c r="H191" i="2"/>
  <c r="I191" i="2" s="1"/>
  <c r="C192" i="2"/>
  <c r="E191" i="2"/>
  <c r="F191" i="2" s="1"/>
  <c r="M191" i="1" l="1"/>
  <c r="L192" i="1" s="1"/>
  <c r="G113" i="1"/>
  <c r="J114" i="1"/>
  <c r="K114" i="1" s="1"/>
  <c r="H114" i="1"/>
  <c r="G191" i="2"/>
  <c r="D192" i="2"/>
  <c r="C193" i="1"/>
  <c r="E192" i="1"/>
  <c r="F192" i="1" s="1"/>
  <c r="J192" i="2"/>
  <c r="K192" i="2" s="1"/>
  <c r="H192" i="2"/>
  <c r="I192" i="2" s="1"/>
  <c r="C193" i="2"/>
  <c r="E192" i="2"/>
  <c r="F192" i="2" s="1"/>
  <c r="D114" i="1" l="1"/>
  <c r="I114" i="1"/>
  <c r="M192" i="1"/>
  <c r="L193" i="1" s="1"/>
  <c r="G192" i="2"/>
  <c r="D193" i="2"/>
  <c r="C194" i="1"/>
  <c r="E193" i="1"/>
  <c r="F193" i="1" s="1"/>
  <c r="J193" i="2"/>
  <c r="K193" i="2" s="1"/>
  <c r="H193" i="2"/>
  <c r="I193" i="2" s="1"/>
  <c r="C194" i="2"/>
  <c r="E193" i="2"/>
  <c r="F193" i="2" s="1"/>
  <c r="G114" i="1" l="1"/>
  <c r="H115" i="1"/>
  <c r="J115" i="1"/>
  <c r="K115" i="1" s="1"/>
  <c r="M193" i="1"/>
  <c r="L194" i="1" s="1"/>
  <c r="G193" i="2"/>
  <c r="D194" i="2"/>
  <c r="C195" i="1"/>
  <c r="E194" i="1"/>
  <c r="F194" i="1" s="1"/>
  <c r="J194" i="2"/>
  <c r="K194" i="2" s="1"/>
  <c r="H194" i="2"/>
  <c r="I194" i="2" s="1"/>
  <c r="C195" i="2"/>
  <c r="E194" i="2"/>
  <c r="F194" i="2" s="1"/>
  <c r="M194" i="1" l="1"/>
  <c r="L195" i="1" s="1"/>
  <c r="I115" i="1"/>
  <c r="D115" i="1"/>
  <c r="G194" i="2"/>
  <c r="D195" i="2"/>
  <c r="C196" i="1"/>
  <c r="E195" i="1"/>
  <c r="F195" i="1" s="1"/>
  <c r="J195" i="2"/>
  <c r="K195" i="2" s="1"/>
  <c r="H195" i="2"/>
  <c r="I195" i="2" s="1"/>
  <c r="C196" i="2"/>
  <c r="E195" i="2"/>
  <c r="F195" i="2" s="1"/>
  <c r="H116" i="1" l="1"/>
  <c r="G115" i="1"/>
  <c r="J116" i="1"/>
  <c r="K116" i="1" s="1"/>
  <c r="M195" i="1"/>
  <c r="L196" i="1" s="1"/>
  <c r="G195" i="2"/>
  <c r="D196" i="2"/>
  <c r="C197" i="1"/>
  <c r="E196" i="1"/>
  <c r="F196" i="1" s="1"/>
  <c r="J196" i="2"/>
  <c r="K196" i="2" s="1"/>
  <c r="H196" i="2"/>
  <c r="I196" i="2" s="1"/>
  <c r="C197" i="2"/>
  <c r="E196" i="2"/>
  <c r="F196" i="2" s="1"/>
  <c r="I116" i="1" l="1"/>
  <c r="D116" i="1"/>
  <c r="M196" i="1"/>
  <c r="L197" i="1" s="1"/>
  <c r="M197" i="1" s="1"/>
  <c r="G196" i="2"/>
  <c r="D197" i="2"/>
  <c r="C198" i="1"/>
  <c r="E197" i="1"/>
  <c r="F197" i="1" s="1"/>
  <c r="J197" i="2"/>
  <c r="K197" i="2" s="1"/>
  <c r="H197" i="2"/>
  <c r="I197" i="2" s="1"/>
  <c r="E197" i="2"/>
  <c r="F197" i="2" s="1"/>
  <c r="C198" i="2"/>
  <c r="G116" i="1" l="1"/>
  <c r="J117" i="1"/>
  <c r="K117" i="1" s="1"/>
  <c r="H117" i="1"/>
  <c r="L198" i="1"/>
  <c r="G197" i="2"/>
  <c r="D198" i="2"/>
  <c r="C199" i="1"/>
  <c r="E198" i="1"/>
  <c r="F198" i="1" s="1"/>
  <c r="J198" i="2"/>
  <c r="K198" i="2" s="1"/>
  <c r="H198" i="2"/>
  <c r="I198" i="2" s="1"/>
  <c r="C199" i="2"/>
  <c r="E198" i="2"/>
  <c r="F198" i="2" s="1"/>
  <c r="I117" i="1" l="1"/>
  <c r="D117" i="1"/>
  <c r="M198" i="1"/>
  <c r="L199" i="1" s="1"/>
  <c r="G198" i="2"/>
  <c r="D199" i="2"/>
  <c r="C200" i="1"/>
  <c r="E199" i="1"/>
  <c r="F199" i="1" s="1"/>
  <c r="J199" i="2"/>
  <c r="K199" i="2" s="1"/>
  <c r="H199" i="2"/>
  <c r="I199" i="2" s="1"/>
  <c r="C200" i="2"/>
  <c r="E199" i="2"/>
  <c r="F199" i="2" s="1"/>
  <c r="M199" i="1" l="1"/>
  <c r="G117" i="1"/>
  <c r="H118" i="1"/>
  <c r="J118" i="1"/>
  <c r="K118" i="1" s="1"/>
  <c r="L200" i="1"/>
  <c r="G199" i="2"/>
  <c r="D200" i="2"/>
  <c r="C201" i="1"/>
  <c r="E200" i="1"/>
  <c r="F200" i="1" s="1"/>
  <c r="J200" i="2"/>
  <c r="K200" i="2" s="1"/>
  <c r="H200" i="2"/>
  <c r="I200" i="2" s="1"/>
  <c r="C201" i="2"/>
  <c r="E200" i="2"/>
  <c r="F200" i="2" s="1"/>
  <c r="I118" i="1" l="1"/>
  <c r="D118" i="1"/>
  <c r="M200" i="1"/>
  <c r="L201" i="1" s="1"/>
  <c r="G200" i="2"/>
  <c r="D201" i="2"/>
  <c r="C202" i="1"/>
  <c r="E201" i="1"/>
  <c r="F201" i="1" s="1"/>
  <c r="J201" i="2"/>
  <c r="K201" i="2" s="1"/>
  <c r="H201" i="2"/>
  <c r="I201" i="2" s="1"/>
  <c r="C202" i="2"/>
  <c r="E201" i="2"/>
  <c r="F201" i="2" s="1"/>
  <c r="J119" i="1" l="1"/>
  <c r="K119" i="1" s="1"/>
  <c r="H119" i="1"/>
  <c r="G118" i="1"/>
  <c r="M201" i="1"/>
  <c r="L202" i="1" s="1"/>
  <c r="G201" i="2"/>
  <c r="D202" i="2"/>
  <c r="C203" i="1"/>
  <c r="E202" i="1"/>
  <c r="F202" i="1" s="1"/>
  <c r="J202" i="2"/>
  <c r="K202" i="2" s="1"/>
  <c r="H202" i="2"/>
  <c r="I202" i="2" s="1"/>
  <c r="C203" i="2"/>
  <c r="E202" i="2"/>
  <c r="F202" i="2" s="1"/>
  <c r="I119" i="1" l="1"/>
  <c r="D119" i="1"/>
  <c r="M202" i="1"/>
  <c r="L203" i="1" s="1"/>
  <c r="M203" i="1" s="1"/>
  <c r="G202" i="2"/>
  <c r="D203" i="2"/>
  <c r="C204" i="1"/>
  <c r="E203" i="1"/>
  <c r="F203" i="1" s="1"/>
  <c r="J203" i="2"/>
  <c r="K203" i="2" s="1"/>
  <c r="H203" i="2"/>
  <c r="I203" i="2" s="1"/>
  <c r="E203" i="2"/>
  <c r="F203" i="2" s="1"/>
  <c r="C204" i="2"/>
  <c r="G119" i="1" l="1"/>
  <c r="J120" i="1"/>
  <c r="K120" i="1" s="1"/>
  <c r="H120" i="1"/>
  <c r="L204" i="1"/>
  <c r="G203" i="2"/>
  <c r="D204" i="2"/>
  <c r="C205" i="1"/>
  <c r="E204" i="1"/>
  <c r="F204" i="1" s="1"/>
  <c r="J204" i="2"/>
  <c r="K204" i="2" s="1"/>
  <c r="H204" i="2"/>
  <c r="I204" i="2" s="1"/>
  <c r="E204" i="2"/>
  <c r="F204" i="2" s="1"/>
  <c r="C205" i="2"/>
  <c r="D120" i="1" l="1"/>
  <c r="I120" i="1"/>
  <c r="M204" i="1"/>
  <c r="L205" i="1" s="1"/>
  <c r="G204" i="2"/>
  <c r="D205" i="2"/>
  <c r="C206" i="1"/>
  <c r="E205" i="1"/>
  <c r="F205" i="1" s="1"/>
  <c r="J205" i="2"/>
  <c r="K205" i="2" s="1"/>
  <c r="H205" i="2"/>
  <c r="I205" i="2" s="1"/>
  <c r="C206" i="2"/>
  <c r="E205" i="2"/>
  <c r="F205" i="2" s="1"/>
  <c r="G120" i="1" l="1"/>
  <c r="J121" i="1"/>
  <c r="K121" i="1" s="1"/>
  <c r="H121" i="1"/>
  <c r="M205" i="1"/>
  <c r="L206" i="1" s="1"/>
  <c r="G205" i="2"/>
  <c r="D206" i="2"/>
  <c r="C207" i="1"/>
  <c r="E206" i="1"/>
  <c r="F206" i="1" s="1"/>
  <c r="J206" i="2"/>
  <c r="K206" i="2" s="1"/>
  <c r="H206" i="2"/>
  <c r="I206" i="2" s="1"/>
  <c r="C207" i="2"/>
  <c r="E206" i="2"/>
  <c r="F206" i="2" s="1"/>
  <c r="I121" i="1" l="1"/>
  <c r="D121" i="1"/>
  <c r="M206" i="1"/>
  <c r="L207" i="1" s="1"/>
  <c r="M207" i="1" s="1"/>
  <c r="G206" i="2"/>
  <c r="D207" i="2"/>
  <c r="C208" i="1"/>
  <c r="E207" i="1"/>
  <c r="F207" i="1" s="1"/>
  <c r="J207" i="2"/>
  <c r="K207" i="2" s="1"/>
  <c r="H207" i="2"/>
  <c r="I207" i="2" s="1"/>
  <c r="C208" i="2"/>
  <c r="E207" i="2"/>
  <c r="F207" i="2" s="1"/>
  <c r="G121" i="1" l="1"/>
  <c r="J122" i="1"/>
  <c r="K122" i="1" s="1"/>
  <c r="H122" i="1"/>
  <c r="L208" i="1"/>
  <c r="G207" i="2"/>
  <c r="D208" i="2"/>
  <c r="C209" i="1"/>
  <c r="E208" i="1"/>
  <c r="F208" i="1" s="1"/>
  <c r="J208" i="2"/>
  <c r="K208" i="2" s="1"/>
  <c r="H208" i="2"/>
  <c r="I208" i="2" s="1"/>
  <c r="C209" i="2"/>
  <c r="E208" i="2"/>
  <c r="F208" i="2" s="1"/>
  <c r="I122" i="1" l="1"/>
  <c r="D122" i="1"/>
  <c r="M208" i="1"/>
  <c r="L209" i="1" s="1"/>
  <c r="G208" i="2"/>
  <c r="D209" i="2"/>
  <c r="C210" i="1"/>
  <c r="E209" i="1"/>
  <c r="F209" i="1" s="1"/>
  <c r="J209" i="2"/>
  <c r="K209" i="2" s="1"/>
  <c r="H209" i="2"/>
  <c r="I209" i="2" s="1"/>
  <c r="C210" i="2"/>
  <c r="E209" i="2"/>
  <c r="F209" i="2" s="1"/>
  <c r="H123" i="1" l="1"/>
  <c r="G122" i="1"/>
  <c r="J123" i="1"/>
  <c r="K123" i="1" s="1"/>
  <c r="M209" i="1"/>
  <c r="L210" i="1" s="1"/>
  <c r="G209" i="2"/>
  <c r="D210" i="2"/>
  <c r="C211" i="1"/>
  <c r="E210" i="1"/>
  <c r="F210" i="1" s="1"/>
  <c r="J210" i="2"/>
  <c r="K210" i="2" s="1"/>
  <c r="H210" i="2"/>
  <c r="I210" i="2" s="1"/>
  <c r="C211" i="2"/>
  <c r="E210" i="2"/>
  <c r="F210" i="2" s="1"/>
  <c r="I123" i="1" l="1"/>
  <c r="D123" i="1"/>
  <c r="M210" i="1"/>
  <c r="L211" i="1" s="1"/>
  <c r="G210" i="2"/>
  <c r="D211" i="2"/>
  <c r="C212" i="1"/>
  <c r="E211" i="1"/>
  <c r="F211" i="1" s="1"/>
  <c r="J211" i="2"/>
  <c r="K211" i="2" s="1"/>
  <c r="H211" i="2"/>
  <c r="I211" i="2" s="1"/>
  <c r="E211" i="2"/>
  <c r="F211" i="2" s="1"/>
  <c r="C212" i="2"/>
  <c r="G123" i="1" l="1"/>
  <c r="J124" i="1"/>
  <c r="K124" i="1" s="1"/>
  <c r="H124" i="1"/>
  <c r="M211" i="1"/>
  <c r="L212" i="1" s="1"/>
  <c r="G211" i="2"/>
  <c r="D212" i="2"/>
  <c r="C213" i="1"/>
  <c r="E212" i="1"/>
  <c r="F212" i="1" s="1"/>
  <c r="J212" i="2"/>
  <c r="K212" i="2" s="1"/>
  <c r="H212" i="2"/>
  <c r="I212" i="2" s="1"/>
  <c r="C213" i="2"/>
  <c r="E212" i="2"/>
  <c r="F212" i="2" s="1"/>
  <c r="I124" i="1" l="1"/>
  <c r="D124" i="1"/>
  <c r="M212" i="1"/>
  <c r="L213" i="1" s="1"/>
  <c r="G212" i="2"/>
  <c r="D213" i="2"/>
  <c r="C214" i="1"/>
  <c r="E213" i="1"/>
  <c r="F213" i="1" s="1"/>
  <c r="J213" i="2"/>
  <c r="K213" i="2" s="1"/>
  <c r="H213" i="2"/>
  <c r="I213" i="2" s="1"/>
  <c r="C214" i="2"/>
  <c r="E213" i="2"/>
  <c r="F213" i="2" s="1"/>
  <c r="G124" i="1" l="1"/>
  <c r="J125" i="1"/>
  <c r="K125" i="1" s="1"/>
  <c r="H125" i="1"/>
  <c r="M213" i="1"/>
  <c r="L214" i="1"/>
  <c r="G213" i="2"/>
  <c r="D214" i="2"/>
  <c r="C215" i="1"/>
  <c r="E214" i="1"/>
  <c r="F214" i="1" s="1"/>
  <c r="J214" i="2"/>
  <c r="K214" i="2" s="1"/>
  <c r="H214" i="2"/>
  <c r="I214" i="2" s="1"/>
  <c r="C215" i="2"/>
  <c r="E214" i="2"/>
  <c r="F214" i="2" s="1"/>
  <c r="I125" i="1" l="1"/>
  <c r="D125" i="1"/>
  <c r="M214" i="1"/>
  <c r="L215" i="1"/>
  <c r="M215" i="1" s="1"/>
  <c r="G214" i="2"/>
  <c r="D215" i="2"/>
  <c r="C216" i="1"/>
  <c r="E215" i="1"/>
  <c r="F215" i="1" s="1"/>
  <c r="J215" i="2"/>
  <c r="K215" i="2" s="1"/>
  <c r="H215" i="2"/>
  <c r="I215" i="2" s="1"/>
  <c r="C216" i="2"/>
  <c r="E215" i="2"/>
  <c r="F215" i="2" s="1"/>
  <c r="G125" i="1" l="1"/>
  <c r="J126" i="1"/>
  <c r="K126" i="1" s="1"/>
  <c r="H126" i="1"/>
  <c r="L216" i="1"/>
  <c r="G215" i="2"/>
  <c r="D216" i="2"/>
  <c r="C217" i="1"/>
  <c r="E216" i="1"/>
  <c r="F216" i="1" s="1"/>
  <c r="J216" i="2"/>
  <c r="K216" i="2" s="1"/>
  <c r="H216" i="2"/>
  <c r="I216" i="2" s="1"/>
  <c r="C217" i="2"/>
  <c r="E216" i="2"/>
  <c r="F216" i="2" s="1"/>
  <c r="I126" i="1" l="1"/>
  <c r="D126" i="1"/>
  <c r="M216" i="1"/>
  <c r="L217" i="1" s="1"/>
  <c r="G216" i="2"/>
  <c r="D217" i="2"/>
  <c r="C218" i="1"/>
  <c r="E217" i="1"/>
  <c r="F217" i="1" s="1"/>
  <c r="J217" i="2"/>
  <c r="K217" i="2" s="1"/>
  <c r="H217" i="2"/>
  <c r="I217" i="2" s="1"/>
  <c r="C218" i="2"/>
  <c r="E217" i="2"/>
  <c r="F217" i="2" s="1"/>
  <c r="G126" i="1" l="1"/>
  <c r="H127" i="1"/>
  <c r="J127" i="1"/>
  <c r="K127" i="1" s="1"/>
  <c r="M217" i="1"/>
  <c r="L218" i="1" s="1"/>
  <c r="M218" i="1" s="1"/>
  <c r="G217" i="2"/>
  <c r="D218" i="2"/>
  <c r="C219" i="1"/>
  <c r="E218" i="1"/>
  <c r="F218" i="1" s="1"/>
  <c r="J218" i="2"/>
  <c r="K218" i="2" s="1"/>
  <c r="H218" i="2"/>
  <c r="I218" i="2" s="1"/>
  <c r="C219" i="2"/>
  <c r="E218" i="2"/>
  <c r="F218" i="2" s="1"/>
  <c r="I127" i="1" l="1"/>
  <c r="D127" i="1"/>
  <c r="L219" i="1"/>
  <c r="M219" i="1" s="1"/>
  <c r="G218" i="2"/>
  <c r="D219" i="2"/>
  <c r="C220" i="1"/>
  <c r="E219" i="1"/>
  <c r="F219" i="1" s="1"/>
  <c r="J219" i="2"/>
  <c r="K219" i="2" s="1"/>
  <c r="H219" i="2"/>
  <c r="I219" i="2" s="1"/>
  <c r="C220" i="2"/>
  <c r="E219" i="2"/>
  <c r="F219" i="2" s="1"/>
  <c r="G127" i="1" l="1"/>
  <c r="J128" i="1"/>
  <c r="K128" i="1" s="1"/>
  <c r="H128" i="1"/>
  <c r="L220" i="1"/>
  <c r="M220" i="1" s="1"/>
  <c r="G219" i="2"/>
  <c r="D220" i="2"/>
  <c r="C221" i="1"/>
  <c r="E220" i="1"/>
  <c r="F220" i="1" s="1"/>
  <c r="J220" i="2"/>
  <c r="K220" i="2" s="1"/>
  <c r="H220" i="2"/>
  <c r="I220" i="2" s="1"/>
  <c r="C221" i="2"/>
  <c r="E220" i="2"/>
  <c r="F220" i="2" s="1"/>
  <c r="I128" i="1" l="1"/>
  <c r="D128" i="1"/>
  <c r="L221" i="1"/>
  <c r="M221" i="1" s="1"/>
  <c r="G220" i="2"/>
  <c r="D221" i="2"/>
  <c r="C222" i="1"/>
  <c r="E221" i="1"/>
  <c r="F221" i="1" s="1"/>
  <c r="J221" i="2"/>
  <c r="K221" i="2" s="1"/>
  <c r="H221" i="2"/>
  <c r="I221" i="2" s="1"/>
  <c r="C222" i="2"/>
  <c r="E221" i="2"/>
  <c r="F221" i="2" s="1"/>
  <c r="G128" i="1" l="1"/>
  <c r="J129" i="1"/>
  <c r="K129" i="1" s="1"/>
  <c r="H129" i="1"/>
  <c r="L222" i="1"/>
  <c r="M222" i="1" s="1"/>
  <c r="G221" i="2"/>
  <c r="D222" i="2"/>
  <c r="C223" i="1"/>
  <c r="E222" i="1"/>
  <c r="F222" i="1" s="1"/>
  <c r="J222" i="2"/>
  <c r="K222" i="2" s="1"/>
  <c r="H222" i="2"/>
  <c r="I222" i="2" s="1"/>
  <c r="C223" i="2"/>
  <c r="E222" i="2"/>
  <c r="F222" i="2" s="1"/>
  <c r="I129" i="1" l="1"/>
  <c r="D129" i="1"/>
  <c r="L223" i="1"/>
  <c r="M223" i="1" s="1"/>
  <c r="G222" i="2"/>
  <c r="D223" i="2"/>
  <c r="C224" i="1"/>
  <c r="E223" i="1"/>
  <c r="F223" i="1" s="1"/>
  <c r="J223" i="2"/>
  <c r="K223" i="2" s="1"/>
  <c r="H223" i="2"/>
  <c r="I223" i="2" s="1"/>
  <c r="C224" i="2"/>
  <c r="E223" i="2"/>
  <c r="F223" i="2" s="1"/>
  <c r="G129" i="1" l="1"/>
  <c r="J130" i="1"/>
  <c r="K130" i="1" s="1"/>
  <c r="H130" i="1"/>
  <c r="L224" i="1"/>
  <c r="M224" i="1" s="1"/>
  <c r="G223" i="2"/>
  <c r="D224" i="2"/>
  <c r="C225" i="1"/>
  <c r="E224" i="1"/>
  <c r="F224" i="1" s="1"/>
  <c r="J224" i="2"/>
  <c r="K224" i="2" s="1"/>
  <c r="H224" i="2"/>
  <c r="I224" i="2" s="1"/>
  <c r="C225" i="2"/>
  <c r="E224" i="2"/>
  <c r="F224" i="2" s="1"/>
  <c r="I130" i="1" l="1"/>
  <c r="D130" i="1"/>
  <c r="L225" i="1"/>
  <c r="G224" i="2"/>
  <c r="D225" i="2"/>
  <c r="C226" i="1"/>
  <c r="E225" i="1"/>
  <c r="F225" i="1" s="1"/>
  <c r="J225" i="2"/>
  <c r="K225" i="2" s="1"/>
  <c r="H225" i="2"/>
  <c r="I225" i="2" s="1"/>
  <c r="E225" i="2"/>
  <c r="F225" i="2" s="1"/>
  <c r="C226" i="2"/>
  <c r="G130" i="1" l="1"/>
  <c r="J131" i="1"/>
  <c r="K131" i="1" s="1"/>
  <c r="H131" i="1"/>
  <c r="M225" i="1"/>
  <c r="L226" i="1" s="1"/>
  <c r="M226" i="1" s="1"/>
  <c r="G225" i="2"/>
  <c r="D226" i="2"/>
  <c r="C227" i="1"/>
  <c r="E226" i="1"/>
  <c r="F226" i="1" s="1"/>
  <c r="J226" i="2"/>
  <c r="K226" i="2" s="1"/>
  <c r="H226" i="2"/>
  <c r="I226" i="2" s="1"/>
  <c r="C227" i="2"/>
  <c r="E226" i="2"/>
  <c r="F226" i="2" s="1"/>
  <c r="I131" i="1" l="1"/>
  <c r="D131" i="1"/>
  <c r="L227" i="1"/>
  <c r="M227" i="1" s="1"/>
  <c r="G226" i="2"/>
  <c r="D227" i="2"/>
  <c r="C228" i="1"/>
  <c r="E227" i="1"/>
  <c r="F227" i="1" s="1"/>
  <c r="J227" i="2"/>
  <c r="K227" i="2" s="1"/>
  <c r="H227" i="2"/>
  <c r="I227" i="2" s="1"/>
  <c r="C228" i="2"/>
  <c r="E227" i="2"/>
  <c r="F227" i="2" s="1"/>
  <c r="H132" i="1" l="1"/>
  <c r="J132" i="1"/>
  <c r="K132" i="1" s="1"/>
  <c r="G131" i="1"/>
  <c r="L228" i="1"/>
  <c r="M228" i="1" s="1"/>
  <c r="G227" i="2"/>
  <c r="D228" i="2"/>
  <c r="C229" i="1"/>
  <c r="E228" i="1"/>
  <c r="F228" i="1" s="1"/>
  <c r="J228" i="2"/>
  <c r="K228" i="2" s="1"/>
  <c r="H228" i="2"/>
  <c r="I228" i="2" s="1"/>
  <c r="C229" i="2"/>
  <c r="E228" i="2"/>
  <c r="F228" i="2" s="1"/>
  <c r="I132" i="1" l="1"/>
  <c r="D132" i="1"/>
  <c r="L229" i="1"/>
  <c r="M229" i="1" s="1"/>
  <c r="G228" i="2"/>
  <c r="D229" i="2"/>
  <c r="C230" i="1"/>
  <c r="E229" i="1"/>
  <c r="F229" i="1" s="1"/>
  <c r="J229" i="2"/>
  <c r="K229" i="2" s="1"/>
  <c r="H229" i="2"/>
  <c r="I229" i="2" s="1"/>
  <c r="C230" i="2"/>
  <c r="E229" i="2"/>
  <c r="F229" i="2" s="1"/>
  <c r="G132" i="1" l="1"/>
  <c r="H133" i="1"/>
  <c r="J133" i="1"/>
  <c r="K133" i="1" s="1"/>
  <c r="L230" i="1"/>
  <c r="M230" i="1" s="1"/>
  <c r="G229" i="2"/>
  <c r="D230" i="2"/>
  <c r="C231" i="1"/>
  <c r="E230" i="1"/>
  <c r="F230" i="1" s="1"/>
  <c r="J230" i="2"/>
  <c r="K230" i="2" s="1"/>
  <c r="H230" i="2"/>
  <c r="I230" i="2" s="1"/>
  <c r="C231" i="2"/>
  <c r="E230" i="2"/>
  <c r="F230" i="2" s="1"/>
  <c r="I133" i="1" l="1"/>
  <c r="D133" i="1"/>
  <c r="L231" i="1"/>
  <c r="M231" i="1" s="1"/>
  <c r="G230" i="2"/>
  <c r="D231" i="2"/>
  <c r="C232" i="1"/>
  <c r="E231" i="1"/>
  <c r="F231" i="1" s="1"/>
  <c r="J231" i="2"/>
  <c r="K231" i="2" s="1"/>
  <c r="H231" i="2"/>
  <c r="I231" i="2" s="1"/>
  <c r="C232" i="2"/>
  <c r="E231" i="2"/>
  <c r="F231" i="2" s="1"/>
  <c r="G133" i="1" l="1"/>
  <c r="H134" i="1"/>
  <c r="J134" i="1"/>
  <c r="K134" i="1" s="1"/>
  <c r="L232" i="1"/>
  <c r="M232" i="1" s="1"/>
  <c r="G231" i="2"/>
  <c r="D232" i="2"/>
  <c r="C233" i="1"/>
  <c r="D233" i="1" s="1"/>
  <c r="E232" i="1"/>
  <c r="F232" i="1" s="1"/>
  <c r="J232" i="2"/>
  <c r="K232" i="2" s="1"/>
  <c r="H232" i="2"/>
  <c r="I232" i="2" s="1"/>
  <c r="C233" i="2"/>
  <c r="E232" i="2"/>
  <c r="F232" i="2" s="1"/>
  <c r="I134" i="1" l="1"/>
  <c r="D134" i="1"/>
  <c r="L233" i="1"/>
  <c r="M233" i="1" s="1"/>
  <c r="G232" i="2"/>
  <c r="D233" i="2"/>
  <c r="C234" i="1"/>
  <c r="D234" i="1" s="1"/>
  <c r="E233" i="1"/>
  <c r="F233" i="1" s="1"/>
  <c r="J233" i="2"/>
  <c r="K233" i="2" s="1"/>
  <c r="H233" i="2"/>
  <c r="I233" i="2" s="1"/>
  <c r="C234" i="2"/>
  <c r="E233" i="2"/>
  <c r="F233" i="2" s="1"/>
  <c r="G134" i="1" l="1"/>
  <c r="H135" i="1"/>
  <c r="J135" i="1"/>
  <c r="K135" i="1" s="1"/>
  <c r="L234" i="1"/>
  <c r="M234" i="1" s="1"/>
  <c r="G233" i="2"/>
  <c r="D234" i="2"/>
  <c r="C235" i="1"/>
  <c r="D235" i="1" s="1"/>
  <c r="E234" i="1"/>
  <c r="F234" i="1" s="1"/>
  <c r="J234" i="2"/>
  <c r="K234" i="2" s="1"/>
  <c r="H234" i="2"/>
  <c r="I234" i="2" s="1"/>
  <c r="C235" i="2"/>
  <c r="E234" i="2"/>
  <c r="F234" i="2" s="1"/>
  <c r="I135" i="1" l="1"/>
  <c r="D135" i="1"/>
  <c r="L235" i="1"/>
  <c r="M235" i="1" s="1"/>
  <c r="G234" i="2"/>
  <c r="D235" i="2"/>
  <c r="C236" i="1"/>
  <c r="D236" i="1" s="1"/>
  <c r="E235" i="1"/>
  <c r="F235" i="1" s="1"/>
  <c r="J235" i="2"/>
  <c r="K235" i="2" s="1"/>
  <c r="H235" i="2"/>
  <c r="I235" i="2" s="1"/>
  <c r="C236" i="2"/>
  <c r="E235" i="2"/>
  <c r="F235" i="2" s="1"/>
  <c r="G135" i="1" l="1"/>
  <c r="J136" i="1"/>
  <c r="K136" i="1" s="1"/>
  <c r="H136" i="1"/>
  <c r="L236" i="1"/>
  <c r="M236" i="1" s="1"/>
  <c r="G235" i="2"/>
  <c r="D236" i="2"/>
  <c r="C237" i="1"/>
  <c r="D237" i="1" s="1"/>
  <c r="E236" i="1"/>
  <c r="F236" i="1" s="1"/>
  <c r="J236" i="2"/>
  <c r="K236" i="2" s="1"/>
  <c r="H236" i="2"/>
  <c r="I236" i="2" s="1"/>
  <c r="C237" i="2"/>
  <c r="E236" i="2"/>
  <c r="F236" i="2" s="1"/>
  <c r="I136" i="1" l="1"/>
  <c r="D136" i="1"/>
  <c r="L237" i="1"/>
  <c r="M237" i="1" s="1"/>
  <c r="G236" i="2"/>
  <c r="D237" i="2"/>
  <c r="C238" i="1"/>
  <c r="D238" i="1" s="1"/>
  <c r="E237" i="1"/>
  <c r="F237" i="1" s="1"/>
  <c r="J237" i="2"/>
  <c r="K237" i="2" s="1"/>
  <c r="H237" i="2"/>
  <c r="I237" i="2" s="1"/>
  <c r="C238" i="2"/>
  <c r="E237" i="2"/>
  <c r="F237" i="2" s="1"/>
  <c r="G136" i="1" l="1"/>
  <c r="H137" i="1"/>
  <c r="J137" i="1"/>
  <c r="K137" i="1" s="1"/>
  <c r="L238" i="1"/>
  <c r="M238" i="1" s="1"/>
  <c r="G237" i="2"/>
  <c r="D238" i="2"/>
  <c r="C239" i="1"/>
  <c r="D239" i="1" s="1"/>
  <c r="E238" i="1"/>
  <c r="F238" i="1" s="1"/>
  <c r="J238" i="2"/>
  <c r="K238" i="2" s="1"/>
  <c r="H238" i="2"/>
  <c r="I238" i="2" s="1"/>
  <c r="C239" i="2"/>
  <c r="E238" i="2"/>
  <c r="F238" i="2" s="1"/>
  <c r="I137" i="1" l="1"/>
  <c r="D137" i="1"/>
  <c r="L239" i="1"/>
  <c r="M239" i="1" s="1"/>
  <c r="G238" i="2"/>
  <c r="D239" i="2"/>
  <c r="C240" i="1"/>
  <c r="D240" i="1" s="1"/>
  <c r="E239" i="1"/>
  <c r="F239" i="1" s="1"/>
  <c r="J239" i="2"/>
  <c r="K239" i="2" s="1"/>
  <c r="H239" i="2"/>
  <c r="I239" i="2" s="1"/>
  <c r="C240" i="2"/>
  <c r="E239" i="2"/>
  <c r="F239" i="2" s="1"/>
  <c r="G137" i="1" l="1"/>
  <c r="H138" i="1"/>
  <c r="J138" i="1"/>
  <c r="K138" i="1" s="1"/>
  <c r="L240" i="1"/>
  <c r="M240" i="1" s="1"/>
  <c r="G239" i="2"/>
  <c r="D240" i="2"/>
  <c r="C241" i="1"/>
  <c r="D241" i="1" s="1"/>
  <c r="E240" i="1"/>
  <c r="F240" i="1" s="1"/>
  <c r="J240" i="2"/>
  <c r="K240" i="2" s="1"/>
  <c r="H240" i="2"/>
  <c r="I240" i="2" s="1"/>
  <c r="C241" i="2"/>
  <c r="E240" i="2"/>
  <c r="F240" i="2" s="1"/>
  <c r="I138" i="1" l="1"/>
  <c r="D138" i="1"/>
  <c r="L241" i="1"/>
  <c r="M241" i="1" s="1"/>
  <c r="G240" i="2"/>
  <c r="D241" i="2"/>
  <c r="C242" i="1"/>
  <c r="D242" i="1" s="1"/>
  <c r="E241" i="1"/>
  <c r="F241" i="1" s="1"/>
  <c r="J241" i="2"/>
  <c r="K241" i="2" s="1"/>
  <c r="H241" i="2"/>
  <c r="I241" i="2" s="1"/>
  <c r="C242" i="2"/>
  <c r="E241" i="2"/>
  <c r="F241" i="2" s="1"/>
  <c r="J139" i="1" l="1"/>
  <c r="K139" i="1" s="1"/>
  <c r="H139" i="1"/>
  <c r="G138" i="1"/>
  <c r="L242" i="1"/>
  <c r="M242" i="1" s="1"/>
  <c r="G241" i="2"/>
  <c r="D242" i="2"/>
  <c r="C243" i="1"/>
  <c r="D243" i="1" s="1"/>
  <c r="E242" i="1"/>
  <c r="F242" i="1" s="1"/>
  <c r="J242" i="2"/>
  <c r="K242" i="2" s="1"/>
  <c r="H242" i="2"/>
  <c r="I242" i="2" s="1"/>
  <c r="C243" i="2"/>
  <c r="E242" i="2"/>
  <c r="F242" i="2" s="1"/>
  <c r="I139" i="1" l="1"/>
  <c r="D139" i="1"/>
  <c r="L243" i="1"/>
  <c r="M243" i="1" s="1"/>
  <c r="G242" i="2"/>
  <c r="D243" i="2"/>
  <c r="C244" i="1"/>
  <c r="D244" i="1" s="1"/>
  <c r="E243" i="1"/>
  <c r="F243" i="1" s="1"/>
  <c r="J243" i="2"/>
  <c r="K243" i="2" s="1"/>
  <c r="H243" i="2"/>
  <c r="I243" i="2" s="1"/>
  <c r="C244" i="2"/>
  <c r="E243" i="2"/>
  <c r="F243" i="2" s="1"/>
  <c r="G139" i="1" l="1"/>
  <c r="J140" i="1"/>
  <c r="K140" i="1" s="1"/>
  <c r="H140" i="1"/>
  <c r="L244" i="1"/>
  <c r="M244" i="1" s="1"/>
  <c r="G243" i="2"/>
  <c r="D244" i="2"/>
  <c r="C245" i="1"/>
  <c r="D245" i="1" s="1"/>
  <c r="E244" i="1"/>
  <c r="F244" i="1" s="1"/>
  <c r="J244" i="2"/>
  <c r="K244" i="2" s="1"/>
  <c r="H244" i="2"/>
  <c r="I244" i="2" s="1"/>
  <c r="C245" i="2"/>
  <c r="E244" i="2"/>
  <c r="F244" i="2" s="1"/>
  <c r="I140" i="1" l="1"/>
  <c r="D140" i="1"/>
  <c r="L245" i="1"/>
  <c r="M245" i="1" s="1"/>
  <c r="G244" i="2"/>
  <c r="D245" i="2"/>
  <c r="C246" i="1"/>
  <c r="D246" i="1" s="1"/>
  <c r="E245" i="1"/>
  <c r="F245" i="1" s="1"/>
  <c r="J245" i="2"/>
  <c r="K245" i="2" s="1"/>
  <c r="H245" i="2"/>
  <c r="I245" i="2" s="1"/>
  <c r="E245" i="2"/>
  <c r="F245" i="2" s="1"/>
  <c r="C246" i="2"/>
  <c r="G140" i="1" l="1"/>
  <c r="H141" i="1"/>
  <c r="J141" i="1"/>
  <c r="K141" i="1" s="1"/>
  <c r="L246" i="1"/>
  <c r="M246" i="1" s="1"/>
  <c r="G245" i="2"/>
  <c r="D246" i="2"/>
  <c r="C247" i="1"/>
  <c r="D247" i="1" s="1"/>
  <c r="E246" i="1"/>
  <c r="F246" i="1" s="1"/>
  <c r="J246" i="2"/>
  <c r="K246" i="2" s="1"/>
  <c r="H246" i="2"/>
  <c r="I246" i="2" s="1"/>
  <c r="E246" i="2"/>
  <c r="F246" i="2" s="1"/>
  <c r="C247" i="2"/>
  <c r="I141" i="1" l="1"/>
  <c r="D141" i="1"/>
  <c r="L247" i="1"/>
  <c r="M247" i="1" s="1"/>
  <c r="G246" i="2"/>
  <c r="D247" i="2"/>
  <c r="C248" i="1"/>
  <c r="D248" i="1" s="1"/>
  <c r="E247" i="1"/>
  <c r="F247" i="1" s="1"/>
  <c r="J247" i="2"/>
  <c r="K247" i="2" s="1"/>
  <c r="H247" i="2"/>
  <c r="I247" i="2" s="1"/>
  <c r="C248" i="2"/>
  <c r="E247" i="2"/>
  <c r="F247" i="2" s="1"/>
  <c r="G141" i="1" l="1"/>
  <c r="H142" i="1"/>
  <c r="J142" i="1"/>
  <c r="K142" i="1" s="1"/>
  <c r="L248" i="1"/>
  <c r="M248" i="1" s="1"/>
  <c r="G247" i="2"/>
  <c r="D248" i="2"/>
  <c r="C249" i="1"/>
  <c r="D249" i="1" s="1"/>
  <c r="E248" i="1"/>
  <c r="F248" i="1" s="1"/>
  <c r="J248" i="2"/>
  <c r="K248" i="2" s="1"/>
  <c r="H248" i="2"/>
  <c r="I248" i="2" s="1"/>
  <c r="C249" i="2"/>
  <c r="E248" i="2"/>
  <c r="F248" i="2" s="1"/>
  <c r="I142" i="1" l="1"/>
  <c r="D142" i="1"/>
  <c r="L249" i="1"/>
  <c r="M249" i="1" s="1"/>
  <c r="G248" i="2"/>
  <c r="D249" i="2"/>
  <c r="C250" i="1"/>
  <c r="D250" i="1" s="1"/>
  <c r="E249" i="1"/>
  <c r="F249" i="1" s="1"/>
  <c r="J249" i="2"/>
  <c r="K249" i="2" s="1"/>
  <c r="H249" i="2"/>
  <c r="I249" i="2" s="1"/>
  <c r="C250" i="2"/>
  <c r="E249" i="2"/>
  <c r="F249" i="2" s="1"/>
  <c r="G142" i="1" l="1"/>
  <c r="J143" i="1"/>
  <c r="K143" i="1" s="1"/>
  <c r="H143" i="1"/>
  <c r="L250" i="1"/>
  <c r="M250" i="1" s="1"/>
  <c r="G249" i="2"/>
  <c r="D250" i="2"/>
  <c r="C251" i="1"/>
  <c r="D251" i="1" s="1"/>
  <c r="E250" i="1"/>
  <c r="F250" i="1" s="1"/>
  <c r="J250" i="2"/>
  <c r="K250" i="2" s="1"/>
  <c r="H250" i="2"/>
  <c r="I250" i="2" s="1"/>
  <c r="C251" i="2"/>
  <c r="E250" i="2"/>
  <c r="F250" i="2" s="1"/>
  <c r="I143" i="1" l="1"/>
  <c r="D143" i="1"/>
  <c r="L251" i="1"/>
  <c r="M251" i="1" s="1"/>
  <c r="G250" i="2"/>
  <c r="D251" i="2"/>
  <c r="C252" i="1"/>
  <c r="D252" i="1" s="1"/>
  <c r="E251" i="1"/>
  <c r="F251" i="1" s="1"/>
  <c r="J251" i="2"/>
  <c r="K251" i="2" s="1"/>
  <c r="H251" i="2"/>
  <c r="I251" i="2" s="1"/>
  <c r="E251" i="2"/>
  <c r="F251" i="2" s="1"/>
  <c r="C252" i="2"/>
  <c r="G143" i="1" l="1"/>
  <c r="H144" i="1"/>
  <c r="J144" i="1"/>
  <c r="K144" i="1" s="1"/>
  <c r="L252" i="1"/>
  <c r="M252" i="1" s="1"/>
  <c r="G251" i="2"/>
  <c r="D252" i="2"/>
  <c r="C253" i="1"/>
  <c r="D253" i="1" s="1"/>
  <c r="E252" i="1"/>
  <c r="F252" i="1" s="1"/>
  <c r="J252" i="2"/>
  <c r="K252" i="2" s="1"/>
  <c r="H252" i="2"/>
  <c r="I252" i="2" s="1"/>
  <c r="C253" i="2"/>
  <c r="E252" i="2"/>
  <c r="F252" i="2" s="1"/>
  <c r="I144" i="1" l="1"/>
  <c r="D144" i="1"/>
  <c r="L253" i="1"/>
  <c r="M253" i="1" s="1"/>
  <c r="G252" i="2"/>
  <c r="D253" i="2"/>
  <c r="C254" i="1"/>
  <c r="D254" i="1" s="1"/>
  <c r="E253" i="1"/>
  <c r="F253" i="1" s="1"/>
  <c r="J253" i="2"/>
  <c r="K253" i="2" s="1"/>
  <c r="H253" i="2"/>
  <c r="I253" i="2" s="1"/>
  <c r="C254" i="2"/>
  <c r="E253" i="2"/>
  <c r="F253" i="2" s="1"/>
  <c r="G144" i="1" l="1"/>
  <c r="H145" i="1"/>
  <c r="J145" i="1"/>
  <c r="K145" i="1" s="1"/>
  <c r="L254" i="1"/>
  <c r="M254" i="1" s="1"/>
  <c r="G253" i="2"/>
  <c r="D254" i="2"/>
  <c r="C255" i="1"/>
  <c r="D255" i="1" s="1"/>
  <c r="E254" i="1"/>
  <c r="F254" i="1" s="1"/>
  <c r="J254" i="2"/>
  <c r="K254" i="2" s="1"/>
  <c r="H254" i="2"/>
  <c r="I254" i="2" s="1"/>
  <c r="C255" i="2"/>
  <c r="E254" i="2"/>
  <c r="F254" i="2" s="1"/>
  <c r="I145" i="1" l="1"/>
  <c r="D145" i="1"/>
  <c r="L255" i="1"/>
  <c r="M255" i="1" s="1"/>
  <c r="G254" i="2"/>
  <c r="D255" i="2"/>
  <c r="C256" i="1"/>
  <c r="D256" i="1" s="1"/>
  <c r="E255" i="1"/>
  <c r="F255" i="1" s="1"/>
  <c r="J255" i="2"/>
  <c r="K255" i="2" s="1"/>
  <c r="H255" i="2"/>
  <c r="I255" i="2" s="1"/>
  <c r="C256" i="2"/>
  <c r="E255" i="2"/>
  <c r="F255" i="2" s="1"/>
  <c r="H146" i="1" l="1"/>
  <c r="J146" i="1"/>
  <c r="K146" i="1" s="1"/>
  <c r="G145" i="1"/>
  <c r="L256" i="1"/>
  <c r="M256" i="1" s="1"/>
  <c r="G255" i="2"/>
  <c r="D256" i="2"/>
  <c r="C257" i="1"/>
  <c r="D257" i="1" s="1"/>
  <c r="E256" i="1"/>
  <c r="F256" i="1" s="1"/>
  <c r="J256" i="2"/>
  <c r="K256" i="2" s="1"/>
  <c r="H256" i="2"/>
  <c r="I256" i="2" s="1"/>
  <c r="E256" i="2"/>
  <c r="F256" i="2" s="1"/>
  <c r="C257" i="2"/>
  <c r="I146" i="1" l="1"/>
  <c r="D146" i="1"/>
  <c r="L257" i="1"/>
  <c r="M257" i="1" s="1"/>
  <c r="G256" i="2"/>
  <c r="D257" i="2"/>
  <c r="C258" i="1"/>
  <c r="D258" i="1" s="1"/>
  <c r="E257" i="1"/>
  <c r="F257" i="1" s="1"/>
  <c r="J257" i="2"/>
  <c r="K257" i="2" s="1"/>
  <c r="H257" i="2"/>
  <c r="I257" i="2" s="1"/>
  <c r="C258" i="2"/>
  <c r="E257" i="2"/>
  <c r="F257" i="2" s="1"/>
  <c r="G146" i="1" l="1"/>
  <c r="H147" i="1"/>
  <c r="J147" i="1"/>
  <c r="K147" i="1" s="1"/>
  <c r="L258" i="1"/>
  <c r="M258" i="1" s="1"/>
  <c r="G257" i="2"/>
  <c r="D258" i="2"/>
  <c r="C259" i="1"/>
  <c r="D259" i="1" s="1"/>
  <c r="E258" i="1"/>
  <c r="F258" i="1" s="1"/>
  <c r="J258" i="2"/>
  <c r="K258" i="2" s="1"/>
  <c r="H258" i="2"/>
  <c r="I258" i="2" s="1"/>
  <c r="C259" i="2"/>
  <c r="E258" i="2"/>
  <c r="F258" i="2" s="1"/>
  <c r="D147" i="1" l="1"/>
  <c r="I147" i="1"/>
  <c r="L259" i="1"/>
  <c r="M259" i="1" s="1"/>
  <c r="G258" i="2"/>
  <c r="D259" i="2"/>
  <c r="C260" i="1"/>
  <c r="D260" i="1" s="1"/>
  <c r="E259" i="1"/>
  <c r="F259" i="1" s="1"/>
  <c r="J259" i="2"/>
  <c r="K259" i="2" s="1"/>
  <c r="H259" i="2"/>
  <c r="I259" i="2" s="1"/>
  <c r="C260" i="2"/>
  <c r="E259" i="2"/>
  <c r="F259" i="2" s="1"/>
  <c r="G147" i="1" l="1"/>
  <c r="H148" i="1"/>
  <c r="J148" i="1"/>
  <c r="K148" i="1" s="1"/>
  <c r="L260" i="1"/>
  <c r="M260" i="1" s="1"/>
  <c r="G259" i="2"/>
  <c r="D260" i="2"/>
  <c r="C261" i="1"/>
  <c r="D261" i="1" s="1"/>
  <c r="E260" i="1"/>
  <c r="F260" i="1" s="1"/>
  <c r="J260" i="2"/>
  <c r="K260" i="2" s="1"/>
  <c r="H260" i="2"/>
  <c r="I260" i="2" s="1"/>
  <c r="C261" i="2"/>
  <c r="E260" i="2"/>
  <c r="F260" i="2" s="1"/>
  <c r="D148" i="1" l="1"/>
  <c r="I148" i="1"/>
  <c r="L261" i="1"/>
  <c r="M261" i="1" s="1"/>
  <c r="G260" i="2"/>
  <c r="D261" i="2"/>
  <c r="C262" i="1"/>
  <c r="D262" i="1" s="1"/>
  <c r="E261" i="1"/>
  <c r="F261" i="1" s="1"/>
  <c r="J261" i="2"/>
  <c r="K261" i="2" s="1"/>
  <c r="H261" i="2"/>
  <c r="I261" i="2" s="1"/>
  <c r="C262" i="2"/>
  <c r="E261" i="2"/>
  <c r="F261" i="2" s="1"/>
  <c r="H149" i="1" l="1"/>
  <c r="J149" i="1"/>
  <c r="K149" i="1" s="1"/>
  <c r="G148" i="1"/>
  <c r="L262" i="1"/>
  <c r="M262" i="1" s="1"/>
  <c r="G261" i="2"/>
  <c r="D262" i="2"/>
  <c r="C263" i="1"/>
  <c r="D263" i="1" s="1"/>
  <c r="E262" i="1"/>
  <c r="F262" i="1" s="1"/>
  <c r="J262" i="2"/>
  <c r="K262" i="2" s="1"/>
  <c r="H262" i="2"/>
  <c r="I262" i="2" s="1"/>
  <c r="C263" i="2"/>
  <c r="E262" i="2"/>
  <c r="F262" i="2" s="1"/>
  <c r="D149" i="1" l="1"/>
  <c r="I149" i="1"/>
  <c r="L263" i="1"/>
  <c r="M263" i="1" s="1"/>
  <c r="G262" i="2"/>
  <c r="D263" i="2"/>
  <c r="C264" i="1"/>
  <c r="D264" i="1" s="1"/>
  <c r="E263" i="1"/>
  <c r="F263" i="1" s="1"/>
  <c r="J263" i="2"/>
  <c r="K263" i="2" s="1"/>
  <c r="H263" i="2"/>
  <c r="I263" i="2" s="1"/>
  <c r="C264" i="2"/>
  <c r="E263" i="2"/>
  <c r="F263" i="2" s="1"/>
  <c r="G149" i="1" l="1"/>
  <c r="H150" i="1"/>
  <c r="J150" i="1"/>
  <c r="K150" i="1" s="1"/>
  <c r="L264" i="1"/>
  <c r="M264" i="1" s="1"/>
  <c r="G263" i="2"/>
  <c r="D264" i="2"/>
  <c r="C265" i="1"/>
  <c r="D265" i="1" s="1"/>
  <c r="E264" i="1"/>
  <c r="F264" i="1" s="1"/>
  <c r="J264" i="2"/>
  <c r="K264" i="2" s="1"/>
  <c r="H264" i="2"/>
  <c r="I264" i="2" s="1"/>
  <c r="C265" i="2"/>
  <c r="E264" i="2"/>
  <c r="F264" i="2" s="1"/>
  <c r="D150" i="1" l="1"/>
  <c r="I150" i="1"/>
  <c r="L265" i="1"/>
  <c r="M265" i="1" s="1"/>
  <c r="G264" i="2"/>
  <c r="D265" i="2"/>
  <c r="C266" i="1"/>
  <c r="D266" i="1" s="1"/>
  <c r="E265" i="1"/>
  <c r="F265" i="1" s="1"/>
  <c r="J265" i="2"/>
  <c r="K265" i="2" s="1"/>
  <c r="H265" i="2"/>
  <c r="I265" i="2" s="1"/>
  <c r="C266" i="2"/>
  <c r="E265" i="2"/>
  <c r="F265" i="2" s="1"/>
  <c r="G150" i="1" l="1"/>
  <c r="J151" i="1"/>
  <c r="K151" i="1" s="1"/>
  <c r="H151" i="1"/>
  <c r="L266" i="1"/>
  <c r="M266" i="1" s="1"/>
  <c r="G265" i="2"/>
  <c r="D266" i="2"/>
  <c r="C267" i="1"/>
  <c r="D267" i="1" s="1"/>
  <c r="E266" i="1"/>
  <c r="F266" i="1" s="1"/>
  <c r="J266" i="2"/>
  <c r="K266" i="2" s="1"/>
  <c r="H266" i="2"/>
  <c r="I266" i="2" s="1"/>
  <c r="C267" i="2"/>
  <c r="E266" i="2"/>
  <c r="F266" i="2" s="1"/>
  <c r="I151" i="1" l="1"/>
  <c r="D151" i="1"/>
  <c r="L267" i="1"/>
  <c r="M267" i="1" s="1"/>
  <c r="G266" i="2"/>
  <c r="D267" i="2"/>
  <c r="C268" i="1"/>
  <c r="D268" i="1" s="1"/>
  <c r="E267" i="1"/>
  <c r="F267" i="1" s="1"/>
  <c r="J267" i="2"/>
  <c r="K267" i="2" s="1"/>
  <c r="H267" i="2"/>
  <c r="I267" i="2" s="1"/>
  <c r="E267" i="2"/>
  <c r="F267" i="2" s="1"/>
  <c r="C268" i="2"/>
  <c r="G151" i="1" l="1"/>
  <c r="H152" i="1"/>
  <c r="J152" i="1"/>
  <c r="K152" i="1" s="1"/>
  <c r="L268" i="1"/>
  <c r="M268" i="1" s="1"/>
  <c r="G267" i="2"/>
  <c r="D268" i="2"/>
  <c r="C269" i="1"/>
  <c r="D269" i="1" s="1"/>
  <c r="E268" i="1"/>
  <c r="F268" i="1" s="1"/>
  <c r="J268" i="2"/>
  <c r="K268" i="2" s="1"/>
  <c r="H268" i="2"/>
  <c r="I268" i="2" s="1"/>
  <c r="C269" i="2"/>
  <c r="E268" i="2"/>
  <c r="F268" i="2" s="1"/>
  <c r="I152" i="1" l="1"/>
  <c r="D152" i="1"/>
  <c r="L269" i="1"/>
  <c r="M269" i="1" s="1"/>
  <c r="G268" i="2"/>
  <c r="D269" i="2"/>
  <c r="C270" i="1"/>
  <c r="D270" i="1" s="1"/>
  <c r="E269" i="1"/>
  <c r="F269" i="1" s="1"/>
  <c r="J269" i="2"/>
  <c r="K269" i="2" s="1"/>
  <c r="H269" i="2"/>
  <c r="I269" i="2" s="1"/>
  <c r="C270" i="2"/>
  <c r="E269" i="2"/>
  <c r="F269" i="2" s="1"/>
  <c r="G152" i="1" l="1"/>
  <c r="J153" i="1"/>
  <c r="K153" i="1" s="1"/>
  <c r="H153" i="1"/>
  <c r="L270" i="1"/>
  <c r="M270" i="1" s="1"/>
  <c r="G269" i="2"/>
  <c r="D270" i="2"/>
  <c r="C271" i="1"/>
  <c r="D271" i="1" s="1"/>
  <c r="E270" i="1"/>
  <c r="F270" i="1" s="1"/>
  <c r="J270" i="2"/>
  <c r="K270" i="2" s="1"/>
  <c r="H270" i="2"/>
  <c r="I270" i="2" s="1"/>
  <c r="C271" i="2"/>
  <c r="E270" i="2"/>
  <c r="F270" i="2" s="1"/>
  <c r="I153" i="1" l="1"/>
  <c r="D153" i="1"/>
  <c r="L271" i="1"/>
  <c r="M271" i="1" s="1"/>
  <c r="G270" i="2"/>
  <c r="D271" i="2"/>
  <c r="C272" i="1"/>
  <c r="D272" i="1" s="1"/>
  <c r="E271" i="1"/>
  <c r="F271" i="1" s="1"/>
  <c r="J271" i="2"/>
  <c r="K271" i="2" s="1"/>
  <c r="H271" i="2"/>
  <c r="I271" i="2" s="1"/>
  <c r="C272" i="2"/>
  <c r="E271" i="2"/>
  <c r="F271" i="2" s="1"/>
  <c r="G153" i="1" l="1"/>
  <c r="H154" i="1"/>
  <c r="J154" i="1"/>
  <c r="K154" i="1" s="1"/>
  <c r="L272" i="1"/>
  <c r="M272" i="1" s="1"/>
  <c r="G271" i="2"/>
  <c r="D272" i="2"/>
  <c r="C273" i="1"/>
  <c r="D273" i="1" s="1"/>
  <c r="E272" i="1"/>
  <c r="F272" i="1" s="1"/>
  <c r="J272" i="2"/>
  <c r="K272" i="2" s="1"/>
  <c r="H272" i="2"/>
  <c r="I272" i="2" s="1"/>
  <c r="C273" i="2"/>
  <c r="E272" i="2"/>
  <c r="F272" i="2" s="1"/>
  <c r="I154" i="1" l="1"/>
  <c r="D154" i="1"/>
  <c r="L273" i="1"/>
  <c r="M273" i="1" s="1"/>
  <c r="G272" i="2"/>
  <c r="D273" i="2"/>
  <c r="C274" i="1"/>
  <c r="D274" i="1" s="1"/>
  <c r="E273" i="1"/>
  <c r="F273" i="1" s="1"/>
  <c r="J273" i="2"/>
  <c r="K273" i="2" s="1"/>
  <c r="H273" i="2"/>
  <c r="I273" i="2" s="1"/>
  <c r="C274" i="2"/>
  <c r="E273" i="2"/>
  <c r="F273" i="2" s="1"/>
  <c r="G154" i="1" l="1"/>
  <c r="J155" i="1"/>
  <c r="K155" i="1" s="1"/>
  <c r="H155" i="1"/>
  <c r="L274" i="1"/>
  <c r="M274" i="1" s="1"/>
  <c r="G273" i="2"/>
  <c r="D274" i="2"/>
  <c r="C275" i="1"/>
  <c r="D275" i="1" s="1"/>
  <c r="E274" i="1"/>
  <c r="F274" i="1" s="1"/>
  <c r="J274" i="2"/>
  <c r="K274" i="2" s="1"/>
  <c r="H274" i="2"/>
  <c r="I274" i="2" s="1"/>
  <c r="C275" i="2"/>
  <c r="E274" i="2"/>
  <c r="F274" i="2" s="1"/>
  <c r="I155" i="1" l="1"/>
  <c r="D155" i="1"/>
  <c r="L275" i="1"/>
  <c r="M275" i="1" s="1"/>
  <c r="G274" i="2"/>
  <c r="D275" i="2"/>
  <c r="C276" i="1"/>
  <c r="D276" i="1" s="1"/>
  <c r="E275" i="1"/>
  <c r="F275" i="1" s="1"/>
  <c r="J275" i="2"/>
  <c r="K275" i="2" s="1"/>
  <c r="H275" i="2"/>
  <c r="I275" i="2" s="1"/>
  <c r="E275" i="2"/>
  <c r="F275" i="2" s="1"/>
  <c r="C276" i="2"/>
  <c r="H156" i="1" l="1"/>
  <c r="J156" i="1"/>
  <c r="K156" i="1" s="1"/>
  <c r="G155" i="1"/>
  <c r="L276" i="1"/>
  <c r="M276" i="1" s="1"/>
  <c r="G275" i="2"/>
  <c r="D276" i="2"/>
  <c r="C277" i="1"/>
  <c r="D277" i="1" s="1"/>
  <c r="E276" i="1"/>
  <c r="F276" i="1" s="1"/>
  <c r="J276" i="2"/>
  <c r="K276" i="2" s="1"/>
  <c r="H276" i="2"/>
  <c r="I276" i="2" s="1"/>
  <c r="C277" i="2"/>
  <c r="E276" i="2"/>
  <c r="F276" i="2" s="1"/>
  <c r="I156" i="1" l="1"/>
  <c r="D156" i="1"/>
  <c r="L277" i="1"/>
  <c r="M277" i="1" s="1"/>
  <c r="G276" i="2"/>
  <c r="D277" i="2"/>
  <c r="C278" i="1"/>
  <c r="D278" i="1" s="1"/>
  <c r="E277" i="1"/>
  <c r="F277" i="1" s="1"/>
  <c r="J277" i="2"/>
  <c r="K277" i="2" s="1"/>
  <c r="H277" i="2"/>
  <c r="I277" i="2" s="1"/>
  <c r="C278" i="2"/>
  <c r="E277" i="2"/>
  <c r="F277" i="2" s="1"/>
  <c r="G156" i="1" l="1"/>
  <c r="H157" i="1"/>
  <c r="J157" i="1"/>
  <c r="K157" i="1" s="1"/>
  <c r="L278" i="1"/>
  <c r="M278" i="1" s="1"/>
  <c r="G277" i="2"/>
  <c r="D278" i="2"/>
  <c r="C279" i="1"/>
  <c r="D279" i="1" s="1"/>
  <c r="E278" i="1"/>
  <c r="F278" i="1" s="1"/>
  <c r="J278" i="2"/>
  <c r="K278" i="2" s="1"/>
  <c r="H278" i="2"/>
  <c r="I278" i="2" s="1"/>
  <c r="C279" i="2"/>
  <c r="E278" i="2"/>
  <c r="F278" i="2" s="1"/>
  <c r="I157" i="1" l="1"/>
  <c r="D157" i="1"/>
  <c r="L279" i="1"/>
  <c r="M279" i="1" s="1"/>
  <c r="G278" i="2"/>
  <c r="D279" i="2"/>
  <c r="C280" i="1"/>
  <c r="D280" i="1" s="1"/>
  <c r="E279" i="1"/>
  <c r="F279" i="1" s="1"/>
  <c r="J279" i="2"/>
  <c r="K279" i="2" s="1"/>
  <c r="H279" i="2"/>
  <c r="I279" i="2" s="1"/>
  <c r="C280" i="2"/>
  <c r="E279" i="2"/>
  <c r="F279" i="2" s="1"/>
  <c r="G157" i="1" l="1"/>
  <c r="H158" i="1"/>
  <c r="J158" i="1"/>
  <c r="K158" i="1" s="1"/>
  <c r="L280" i="1"/>
  <c r="M280" i="1" s="1"/>
  <c r="G279" i="2"/>
  <c r="D280" i="2"/>
  <c r="C281" i="1"/>
  <c r="D281" i="1" s="1"/>
  <c r="E280" i="1"/>
  <c r="F280" i="1" s="1"/>
  <c r="J280" i="2"/>
  <c r="K280" i="2" s="1"/>
  <c r="H280" i="2"/>
  <c r="I280" i="2" s="1"/>
  <c r="C281" i="2"/>
  <c r="E280" i="2"/>
  <c r="F280" i="2" s="1"/>
  <c r="I158" i="1" l="1"/>
  <c r="D158" i="1"/>
  <c r="L281" i="1"/>
  <c r="M281" i="1" s="1"/>
  <c r="G280" i="2"/>
  <c r="D281" i="2"/>
  <c r="C282" i="1"/>
  <c r="D282" i="1" s="1"/>
  <c r="E281" i="1"/>
  <c r="F281" i="1" s="1"/>
  <c r="J281" i="2"/>
  <c r="K281" i="2" s="1"/>
  <c r="H281" i="2"/>
  <c r="I281" i="2" s="1"/>
  <c r="C282" i="2"/>
  <c r="E281" i="2"/>
  <c r="F281" i="2" s="1"/>
  <c r="G158" i="1" l="1"/>
  <c r="J159" i="1"/>
  <c r="K159" i="1" s="1"/>
  <c r="H159" i="1"/>
  <c r="L282" i="1"/>
  <c r="M282" i="1" s="1"/>
  <c r="G281" i="2"/>
  <c r="D282" i="2"/>
  <c r="C283" i="1"/>
  <c r="D283" i="1" s="1"/>
  <c r="E282" i="1"/>
  <c r="F282" i="1" s="1"/>
  <c r="J282" i="2"/>
  <c r="K282" i="2" s="1"/>
  <c r="H282" i="2"/>
  <c r="I282" i="2" s="1"/>
  <c r="C283" i="2"/>
  <c r="E282" i="2"/>
  <c r="F282" i="2" s="1"/>
  <c r="I159" i="1" l="1"/>
  <c r="D159" i="1"/>
  <c r="L283" i="1"/>
  <c r="M283" i="1" s="1"/>
  <c r="G282" i="2"/>
  <c r="D283" i="2"/>
  <c r="C284" i="1"/>
  <c r="D284" i="1" s="1"/>
  <c r="E283" i="1"/>
  <c r="F283" i="1" s="1"/>
  <c r="J283" i="2"/>
  <c r="K283" i="2" s="1"/>
  <c r="H283" i="2"/>
  <c r="I283" i="2" s="1"/>
  <c r="C284" i="2"/>
  <c r="E283" i="2"/>
  <c r="F283" i="2" s="1"/>
  <c r="G159" i="1" l="1"/>
  <c r="J160" i="1"/>
  <c r="K160" i="1" s="1"/>
  <c r="H160" i="1"/>
  <c r="L284" i="1"/>
  <c r="M284" i="1" s="1"/>
  <c r="G283" i="2"/>
  <c r="D284" i="2"/>
  <c r="C285" i="1"/>
  <c r="D285" i="1" s="1"/>
  <c r="E284" i="1"/>
  <c r="F284" i="1" s="1"/>
  <c r="J284" i="2"/>
  <c r="K284" i="2" s="1"/>
  <c r="H284" i="2"/>
  <c r="I284" i="2" s="1"/>
  <c r="C285" i="2"/>
  <c r="E284" i="2"/>
  <c r="F284" i="2" s="1"/>
  <c r="I160" i="1" l="1"/>
  <c r="D160" i="1"/>
  <c r="L285" i="1"/>
  <c r="M285" i="1" s="1"/>
  <c r="G284" i="2"/>
  <c r="D285" i="2"/>
  <c r="C286" i="1"/>
  <c r="D286" i="1" s="1"/>
  <c r="E285" i="1"/>
  <c r="F285" i="1" s="1"/>
  <c r="J285" i="2"/>
  <c r="K285" i="2" s="1"/>
  <c r="H285" i="2"/>
  <c r="I285" i="2" s="1"/>
  <c r="C286" i="2"/>
  <c r="E285" i="2"/>
  <c r="F285" i="2" s="1"/>
  <c r="G160" i="1" l="1"/>
  <c r="J161" i="1"/>
  <c r="K161" i="1" s="1"/>
  <c r="H161" i="1"/>
  <c r="L286" i="1"/>
  <c r="M286" i="1" s="1"/>
  <c r="G285" i="2"/>
  <c r="D286" i="2"/>
  <c r="C287" i="1"/>
  <c r="D287" i="1" s="1"/>
  <c r="E286" i="1"/>
  <c r="F286" i="1" s="1"/>
  <c r="J286" i="2"/>
  <c r="K286" i="2" s="1"/>
  <c r="H286" i="2"/>
  <c r="I286" i="2" s="1"/>
  <c r="C287" i="2"/>
  <c r="E286" i="2"/>
  <c r="F286" i="2" s="1"/>
  <c r="I161" i="1" l="1"/>
  <c r="D161" i="1"/>
  <c r="L287" i="1"/>
  <c r="M287" i="1" s="1"/>
  <c r="G286" i="2"/>
  <c r="D287" i="2"/>
  <c r="C288" i="1"/>
  <c r="D288" i="1" s="1"/>
  <c r="E287" i="1"/>
  <c r="F287" i="1" s="1"/>
  <c r="J287" i="2"/>
  <c r="K287" i="2" s="1"/>
  <c r="H287" i="2"/>
  <c r="I287" i="2" s="1"/>
  <c r="C288" i="2"/>
  <c r="E287" i="2"/>
  <c r="F287" i="2" s="1"/>
  <c r="G161" i="1" l="1"/>
  <c r="H162" i="1"/>
  <c r="J162" i="1"/>
  <c r="K162" i="1" s="1"/>
  <c r="L288" i="1"/>
  <c r="M288" i="1" s="1"/>
  <c r="G287" i="2"/>
  <c r="D288" i="2"/>
  <c r="C289" i="1"/>
  <c r="D289" i="1" s="1"/>
  <c r="E288" i="1"/>
  <c r="F288" i="1" s="1"/>
  <c r="J288" i="2"/>
  <c r="K288" i="2" s="1"/>
  <c r="H288" i="2"/>
  <c r="I288" i="2" s="1"/>
  <c r="C289" i="2"/>
  <c r="E288" i="2"/>
  <c r="F288" i="2" s="1"/>
  <c r="I162" i="1" l="1"/>
  <c r="D162" i="1"/>
  <c r="L289" i="1"/>
  <c r="M289" i="1" s="1"/>
  <c r="G288" i="2"/>
  <c r="D289" i="2"/>
  <c r="C290" i="1"/>
  <c r="D290" i="1" s="1"/>
  <c r="E289" i="1"/>
  <c r="F289" i="1" s="1"/>
  <c r="J289" i="2"/>
  <c r="K289" i="2" s="1"/>
  <c r="H289" i="2"/>
  <c r="I289" i="2" s="1"/>
  <c r="C290" i="2"/>
  <c r="E289" i="2"/>
  <c r="F289" i="2" s="1"/>
  <c r="G162" i="1" l="1"/>
  <c r="H163" i="1"/>
  <c r="J163" i="1"/>
  <c r="K163" i="1" s="1"/>
  <c r="L290" i="1"/>
  <c r="M290" i="1" s="1"/>
  <c r="G289" i="2"/>
  <c r="D290" i="2"/>
  <c r="C291" i="1"/>
  <c r="D291" i="1" s="1"/>
  <c r="E290" i="1"/>
  <c r="F290" i="1" s="1"/>
  <c r="J290" i="2"/>
  <c r="K290" i="2" s="1"/>
  <c r="H290" i="2"/>
  <c r="I290" i="2" s="1"/>
  <c r="C291" i="2"/>
  <c r="E290" i="2"/>
  <c r="F290" i="2" s="1"/>
  <c r="I163" i="1" l="1"/>
  <c r="D163" i="1"/>
  <c r="L291" i="1"/>
  <c r="M291" i="1" s="1"/>
  <c r="G290" i="2"/>
  <c r="D291" i="2"/>
  <c r="C292" i="1"/>
  <c r="D292" i="1" s="1"/>
  <c r="E291" i="1"/>
  <c r="F291" i="1" s="1"/>
  <c r="J291" i="2"/>
  <c r="K291" i="2" s="1"/>
  <c r="H291" i="2"/>
  <c r="I291" i="2" s="1"/>
  <c r="C292" i="2"/>
  <c r="E291" i="2"/>
  <c r="F291" i="2" s="1"/>
  <c r="H164" i="1" l="1"/>
  <c r="J164" i="1"/>
  <c r="K164" i="1" s="1"/>
  <c r="G163" i="1"/>
  <c r="L292" i="1"/>
  <c r="M292" i="1" s="1"/>
  <c r="G291" i="2"/>
  <c r="D292" i="2"/>
  <c r="C293" i="1"/>
  <c r="D293" i="1" s="1"/>
  <c r="E292" i="1"/>
  <c r="F292" i="1" s="1"/>
  <c r="J292" i="2"/>
  <c r="K292" i="2" s="1"/>
  <c r="H292" i="2"/>
  <c r="I292" i="2" s="1"/>
  <c r="C293" i="2"/>
  <c r="E292" i="2"/>
  <c r="F292" i="2" s="1"/>
  <c r="I164" i="1" l="1"/>
  <c r="D164" i="1"/>
  <c r="L293" i="1"/>
  <c r="M293" i="1" s="1"/>
  <c r="G292" i="2"/>
  <c r="D293" i="2"/>
  <c r="C294" i="1"/>
  <c r="D294" i="1" s="1"/>
  <c r="E293" i="1"/>
  <c r="F293" i="1" s="1"/>
  <c r="J293" i="2"/>
  <c r="K293" i="2" s="1"/>
  <c r="H293" i="2"/>
  <c r="I293" i="2" s="1"/>
  <c r="C294" i="2"/>
  <c r="E293" i="2"/>
  <c r="F293" i="2" s="1"/>
  <c r="G164" i="1" l="1"/>
  <c r="J165" i="1"/>
  <c r="K165" i="1" s="1"/>
  <c r="H165" i="1"/>
  <c r="L294" i="1"/>
  <c r="M294" i="1" s="1"/>
  <c r="G293" i="2"/>
  <c r="D294" i="2"/>
  <c r="C295" i="1"/>
  <c r="D295" i="1" s="1"/>
  <c r="E294" i="1"/>
  <c r="F294" i="1" s="1"/>
  <c r="J294" i="2"/>
  <c r="K294" i="2" s="1"/>
  <c r="H294" i="2"/>
  <c r="I294" i="2" s="1"/>
  <c r="C295" i="2"/>
  <c r="E294" i="2"/>
  <c r="F294" i="2" s="1"/>
  <c r="I165" i="1" l="1"/>
  <c r="D165" i="1"/>
  <c r="L295" i="1"/>
  <c r="M295" i="1" s="1"/>
  <c r="G294" i="2"/>
  <c r="D295" i="2"/>
  <c r="C296" i="1"/>
  <c r="D296" i="1" s="1"/>
  <c r="E295" i="1"/>
  <c r="F295" i="1" s="1"/>
  <c r="J295" i="2"/>
  <c r="K295" i="2" s="1"/>
  <c r="H295" i="2"/>
  <c r="I295" i="2" s="1"/>
  <c r="C296" i="2"/>
  <c r="E295" i="2"/>
  <c r="F295" i="2" s="1"/>
  <c r="G165" i="1" l="1"/>
  <c r="J166" i="1"/>
  <c r="K166" i="1" s="1"/>
  <c r="H166" i="1"/>
  <c r="L296" i="1"/>
  <c r="M296" i="1" s="1"/>
  <c r="G295" i="2"/>
  <c r="D296" i="2"/>
  <c r="C297" i="1"/>
  <c r="D297" i="1" s="1"/>
  <c r="E296" i="1"/>
  <c r="F296" i="1" s="1"/>
  <c r="J296" i="2"/>
  <c r="K296" i="2" s="1"/>
  <c r="H296" i="2"/>
  <c r="I296" i="2" s="1"/>
  <c r="C297" i="2"/>
  <c r="E296" i="2"/>
  <c r="F296" i="2" s="1"/>
  <c r="I166" i="1" l="1"/>
  <c r="D166" i="1"/>
  <c r="L297" i="1"/>
  <c r="M297" i="1" s="1"/>
  <c r="G296" i="2"/>
  <c r="D297" i="2"/>
  <c r="C298" i="1"/>
  <c r="D298" i="1" s="1"/>
  <c r="E297" i="1"/>
  <c r="F297" i="1" s="1"/>
  <c r="J297" i="2"/>
  <c r="K297" i="2" s="1"/>
  <c r="H297" i="2"/>
  <c r="I297" i="2" s="1"/>
  <c r="C298" i="2"/>
  <c r="E297" i="2"/>
  <c r="F297" i="2" s="1"/>
  <c r="G166" i="1" l="1"/>
  <c r="H167" i="1"/>
  <c r="J167" i="1"/>
  <c r="K167" i="1" s="1"/>
  <c r="L298" i="1"/>
  <c r="M298" i="1" s="1"/>
  <c r="G297" i="2"/>
  <c r="D298" i="2"/>
  <c r="C299" i="1"/>
  <c r="D299" i="1" s="1"/>
  <c r="E298" i="1"/>
  <c r="F298" i="1" s="1"/>
  <c r="J298" i="2"/>
  <c r="K298" i="2" s="1"/>
  <c r="H298" i="2"/>
  <c r="I298" i="2" s="1"/>
  <c r="C299" i="2"/>
  <c r="E298" i="2"/>
  <c r="F298" i="2" s="1"/>
  <c r="I167" i="1" l="1"/>
  <c r="D167" i="1"/>
  <c r="L299" i="1"/>
  <c r="M299" i="1" s="1"/>
  <c r="G298" i="2"/>
  <c r="D299" i="2"/>
  <c r="C300" i="1"/>
  <c r="D300" i="1" s="1"/>
  <c r="E299" i="1"/>
  <c r="F299" i="1" s="1"/>
  <c r="J299" i="2"/>
  <c r="K299" i="2" s="1"/>
  <c r="H299" i="2"/>
  <c r="I299" i="2" s="1"/>
  <c r="C300" i="2"/>
  <c r="E299" i="2"/>
  <c r="F299" i="2" s="1"/>
  <c r="H168" i="1" l="1"/>
  <c r="J168" i="1"/>
  <c r="K168" i="1" s="1"/>
  <c r="G167" i="1"/>
  <c r="L300" i="1"/>
  <c r="M300" i="1" s="1"/>
  <c r="G299" i="2"/>
  <c r="D300" i="2"/>
  <c r="C301" i="1"/>
  <c r="D301" i="1" s="1"/>
  <c r="E300" i="1"/>
  <c r="F300" i="1" s="1"/>
  <c r="J300" i="2"/>
  <c r="K300" i="2" s="1"/>
  <c r="H300" i="2"/>
  <c r="I300" i="2" s="1"/>
  <c r="C301" i="2"/>
  <c r="E300" i="2"/>
  <c r="F300" i="2" s="1"/>
  <c r="I168" i="1" l="1"/>
  <c r="D168" i="1"/>
  <c r="L301" i="1"/>
  <c r="M301" i="1" s="1"/>
  <c r="G300" i="2"/>
  <c r="D301" i="2"/>
  <c r="C302" i="1"/>
  <c r="D302" i="1" s="1"/>
  <c r="E301" i="1"/>
  <c r="F301" i="1" s="1"/>
  <c r="J301" i="2"/>
  <c r="K301" i="2" s="1"/>
  <c r="H301" i="2"/>
  <c r="I301" i="2" s="1"/>
  <c r="C302" i="2"/>
  <c r="E301" i="2"/>
  <c r="F301" i="2" s="1"/>
  <c r="G168" i="1" l="1"/>
  <c r="H169" i="1"/>
  <c r="J169" i="1"/>
  <c r="K169" i="1" s="1"/>
  <c r="L302" i="1"/>
  <c r="M302" i="1" s="1"/>
  <c r="G301" i="2"/>
  <c r="D302" i="2"/>
  <c r="C303" i="1"/>
  <c r="D303" i="1" s="1"/>
  <c r="E302" i="1"/>
  <c r="F302" i="1" s="1"/>
  <c r="J302" i="2"/>
  <c r="K302" i="2" s="1"/>
  <c r="H302" i="2"/>
  <c r="I302" i="2" s="1"/>
  <c r="E302" i="2"/>
  <c r="F302" i="2" s="1"/>
  <c r="C303" i="2"/>
  <c r="I169" i="1" l="1"/>
  <c r="D169" i="1"/>
  <c r="L303" i="1"/>
  <c r="M303" i="1" s="1"/>
  <c r="G302" i="2"/>
  <c r="D303" i="2"/>
  <c r="C304" i="1"/>
  <c r="D304" i="1" s="1"/>
  <c r="E303" i="1"/>
  <c r="F303" i="1" s="1"/>
  <c r="J303" i="2"/>
  <c r="K303" i="2" s="1"/>
  <c r="H303" i="2"/>
  <c r="I303" i="2" s="1"/>
  <c r="C304" i="2"/>
  <c r="E303" i="2"/>
  <c r="F303" i="2" s="1"/>
  <c r="J170" i="1" l="1"/>
  <c r="K170" i="1" s="1"/>
  <c r="H170" i="1"/>
  <c r="G169" i="1"/>
  <c r="L304" i="1"/>
  <c r="M304" i="1" s="1"/>
  <c r="G303" i="2"/>
  <c r="D304" i="2"/>
  <c r="C305" i="1"/>
  <c r="D305" i="1" s="1"/>
  <c r="E304" i="1"/>
  <c r="F304" i="1" s="1"/>
  <c r="J304" i="2"/>
  <c r="K304" i="2" s="1"/>
  <c r="H304" i="2"/>
  <c r="I304" i="2" s="1"/>
  <c r="C305" i="2"/>
  <c r="E304" i="2"/>
  <c r="F304" i="2" s="1"/>
  <c r="I170" i="1" l="1"/>
  <c r="D170" i="1"/>
  <c r="L305" i="1"/>
  <c r="M305" i="1" s="1"/>
  <c r="G304" i="2"/>
  <c r="D305" i="2"/>
  <c r="C306" i="1"/>
  <c r="D306" i="1" s="1"/>
  <c r="E305" i="1"/>
  <c r="F305" i="1" s="1"/>
  <c r="J305" i="2"/>
  <c r="K305" i="2" s="1"/>
  <c r="H305" i="2"/>
  <c r="I305" i="2" s="1"/>
  <c r="E305" i="2"/>
  <c r="F305" i="2" s="1"/>
  <c r="C306" i="2"/>
  <c r="G170" i="1" l="1"/>
  <c r="H171" i="1"/>
  <c r="J171" i="1"/>
  <c r="K171" i="1" s="1"/>
  <c r="L306" i="1"/>
  <c r="M306" i="1" s="1"/>
  <c r="G305" i="2"/>
  <c r="D306" i="2"/>
  <c r="C307" i="1"/>
  <c r="D307" i="1" s="1"/>
  <c r="E306" i="1"/>
  <c r="F306" i="1" s="1"/>
  <c r="J306" i="2"/>
  <c r="K306" i="2" s="1"/>
  <c r="H306" i="2"/>
  <c r="I306" i="2" s="1"/>
  <c r="C307" i="2"/>
  <c r="E306" i="2"/>
  <c r="F306" i="2" s="1"/>
  <c r="I171" i="1" l="1"/>
  <c r="D171" i="1"/>
  <c r="L307" i="1"/>
  <c r="M307" i="1" s="1"/>
  <c r="G306" i="2"/>
  <c r="D307" i="2"/>
  <c r="C308" i="1"/>
  <c r="D308" i="1" s="1"/>
  <c r="E307" i="1"/>
  <c r="F307" i="1" s="1"/>
  <c r="J307" i="2"/>
  <c r="K307" i="2" s="1"/>
  <c r="H307" i="2"/>
  <c r="I307" i="2" s="1"/>
  <c r="C308" i="2"/>
  <c r="E307" i="2"/>
  <c r="F307" i="2" s="1"/>
  <c r="G171" i="1" l="1"/>
  <c r="H172" i="1"/>
  <c r="J172" i="1"/>
  <c r="K172" i="1" s="1"/>
  <c r="L308" i="1"/>
  <c r="M308" i="1" s="1"/>
  <c r="G307" i="2"/>
  <c r="D308" i="2"/>
  <c r="C309" i="1"/>
  <c r="D309" i="1" s="1"/>
  <c r="E308" i="1"/>
  <c r="F308" i="1" s="1"/>
  <c r="J308" i="2"/>
  <c r="K308" i="2" s="1"/>
  <c r="H308" i="2"/>
  <c r="I308" i="2" s="1"/>
  <c r="C309" i="2"/>
  <c r="E308" i="2"/>
  <c r="F308" i="2" s="1"/>
  <c r="I172" i="1" l="1"/>
  <c r="D172" i="1"/>
  <c r="L309" i="1"/>
  <c r="M309" i="1" s="1"/>
  <c r="G308" i="2"/>
  <c r="D309" i="2"/>
  <c r="C310" i="1"/>
  <c r="D310" i="1" s="1"/>
  <c r="E309" i="1"/>
  <c r="F309" i="1" s="1"/>
  <c r="J309" i="2"/>
  <c r="K309" i="2" s="1"/>
  <c r="H309" i="2"/>
  <c r="I309" i="2" s="1"/>
  <c r="E309" i="2"/>
  <c r="F309" i="2" s="1"/>
  <c r="C310" i="2"/>
  <c r="G172" i="1" l="1"/>
  <c r="H173" i="1"/>
  <c r="J173" i="1"/>
  <c r="K173" i="1" s="1"/>
  <c r="L310" i="1"/>
  <c r="M310" i="1" s="1"/>
  <c r="G309" i="2"/>
  <c r="D310" i="2"/>
  <c r="C311" i="1"/>
  <c r="D311" i="1" s="1"/>
  <c r="E310" i="1"/>
  <c r="F310" i="1" s="1"/>
  <c r="J310" i="2"/>
  <c r="K310" i="2" s="1"/>
  <c r="H310" i="2"/>
  <c r="I310" i="2" s="1"/>
  <c r="C311" i="2"/>
  <c r="E310" i="2"/>
  <c r="F310" i="2" s="1"/>
  <c r="I173" i="1" l="1"/>
  <c r="D173" i="1"/>
  <c r="L311" i="1"/>
  <c r="M311" i="1" s="1"/>
  <c r="G310" i="2"/>
  <c r="D311" i="2"/>
  <c r="C312" i="1"/>
  <c r="D312" i="1" s="1"/>
  <c r="E311" i="1"/>
  <c r="F311" i="1" s="1"/>
  <c r="J311" i="2"/>
  <c r="K311" i="2" s="1"/>
  <c r="H311" i="2"/>
  <c r="I311" i="2" s="1"/>
  <c r="C312" i="2"/>
  <c r="E311" i="2"/>
  <c r="F311" i="2" s="1"/>
  <c r="G173" i="1" l="1"/>
  <c r="H174" i="1"/>
  <c r="J174" i="1"/>
  <c r="K174" i="1" s="1"/>
  <c r="L312" i="1"/>
  <c r="M312" i="1" s="1"/>
  <c r="G311" i="2"/>
  <c r="D312" i="2"/>
  <c r="C313" i="1"/>
  <c r="D313" i="1" s="1"/>
  <c r="E312" i="1"/>
  <c r="F312" i="1" s="1"/>
  <c r="J312" i="2"/>
  <c r="K312" i="2" s="1"/>
  <c r="H312" i="2"/>
  <c r="I312" i="2" s="1"/>
  <c r="C313" i="2"/>
  <c r="E312" i="2"/>
  <c r="F312" i="2" s="1"/>
  <c r="I174" i="1" l="1"/>
  <c r="D174" i="1"/>
  <c r="L313" i="1"/>
  <c r="M313" i="1" s="1"/>
  <c r="G312" i="2"/>
  <c r="D313" i="2"/>
  <c r="C314" i="1"/>
  <c r="D314" i="1" s="1"/>
  <c r="E313" i="1"/>
  <c r="F313" i="1" s="1"/>
  <c r="J313" i="2"/>
  <c r="K313" i="2" s="1"/>
  <c r="H313" i="2"/>
  <c r="I313" i="2" s="1"/>
  <c r="C314" i="2"/>
  <c r="E313" i="2"/>
  <c r="F313" i="2" s="1"/>
  <c r="G174" i="1" l="1"/>
  <c r="H175" i="1"/>
  <c r="J175" i="1"/>
  <c r="K175" i="1" s="1"/>
  <c r="L314" i="1"/>
  <c r="M314" i="1" s="1"/>
  <c r="G313" i="2"/>
  <c r="D314" i="2"/>
  <c r="C315" i="1"/>
  <c r="D315" i="1" s="1"/>
  <c r="E314" i="1"/>
  <c r="F314" i="1" s="1"/>
  <c r="J314" i="2"/>
  <c r="K314" i="2" s="1"/>
  <c r="H314" i="2"/>
  <c r="I314" i="2" s="1"/>
  <c r="C315" i="2"/>
  <c r="E314" i="2"/>
  <c r="F314" i="2" s="1"/>
  <c r="I175" i="1" l="1"/>
  <c r="D175" i="1"/>
  <c r="L315" i="1"/>
  <c r="M315" i="1" s="1"/>
  <c r="G314" i="2"/>
  <c r="D315" i="2"/>
  <c r="C316" i="1"/>
  <c r="D316" i="1" s="1"/>
  <c r="E315" i="1"/>
  <c r="F315" i="1" s="1"/>
  <c r="J315" i="2"/>
  <c r="K315" i="2" s="1"/>
  <c r="H315" i="2"/>
  <c r="I315" i="2" s="1"/>
  <c r="E315" i="2"/>
  <c r="F315" i="2" s="1"/>
  <c r="C316" i="2"/>
  <c r="G175" i="1" l="1"/>
  <c r="H176" i="1"/>
  <c r="J176" i="1"/>
  <c r="K176" i="1" s="1"/>
  <c r="L316" i="1"/>
  <c r="M316" i="1" s="1"/>
  <c r="G315" i="2"/>
  <c r="D316" i="2"/>
  <c r="C317" i="1"/>
  <c r="D317" i="1" s="1"/>
  <c r="E316" i="1"/>
  <c r="F316" i="1" s="1"/>
  <c r="J316" i="2"/>
  <c r="K316" i="2" s="1"/>
  <c r="H316" i="2"/>
  <c r="I316" i="2" s="1"/>
  <c r="C317" i="2"/>
  <c r="E316" i="2"/>
  <c r="F316" i="2" s="1"/>
  <c r="I176" i="1" l="1"/>
  <c r="D176" i="1"/>
  <c r="L317" i="1"/>
  <c r="M317" i="1" s="1"/>
  <c r="G316" i="2"/>
  <c r="D317" i="2"/>
  <c r="C318" i="1"/>
  <c r="D318" i="1" s="1"/>
  <c r="E317" i="1"/>
  <c r="F317" i="1" s="1"/>
  <c r="J317" i="2"/>
  <c r="K317" i="2" s="1"/>
  <c r="H317" i="2"/>
  <c r="I317" i="2" s="1"/>
  <c r="E317" i="2"/>
  <c r="F317" i="2" s="1"/>
  <c r="C318" i="2"/>
  <c r="G176" i="1" l="1"/>
  <c r="J177" i="1"/>
  <c r="K177" i="1" s="1"/>
  <c r="H177" i="1"/>
  <c r="L318" i="1"/>
  <c r="M318" i="1" s="1"/>
  <c r="G317" i="2"/>
  <c r="D318" i="2"/>
  <c r="C319" i="1"/>
  <c r="D319" i="1" s="1"/>
  <c r="E318" i="1"/>
  <c r="F318" i="1" s="1"/>
  <c r="J318" i="2"/>
  <c r="K318" i="2" s="1"/>
  <c r="H318" i="2"/>
  <c r="I318" i="2" s="1"/>
  <c r="C319" i="2"/>
  <c r="E318" i="2"/>
  <c r="F318" i="2" s="1"/>
  <c r="I177" i="1" l="1"/>
  <c r="D177" i="1"/>
  <c r="L319" i="1"/>
  <c r="M319" i="1" s="1"/>
  <c r="G318" i="2"/>
  <c r="D319" i="2"/>
  <c r="C320" i="1"/>
  <c r="D320" i="1" s="1"/>
  <c r="E319" i="1"/>
  <c r="F319" i="1" s="1"/>
  <c r="J319" i="2"/>
  <c r="K319" i="2" s="1"/>
  <c r="H319" i="2"/>
  <c r="I319" i="2" s="1"/>
  <c r="C320" i="2"/>
  <c r="E319" i="2"/>
  <c r="F319" i="2" s="1"/>
  <c r="G177" i="1" l="1"/>
  <c r="H178" i="1"/>
  <c r="J178" i="1"/>
  <c r="K178" i="1" s="1"/>
  <c r="L320" i="1"/>
  <c r="M320" i="1" s="1"/>
  <c r="G319" i="2"/>
  <c r="D320" i="2"/>
  <c r="C321" i="1"/>
  <c r="D321" i="1" s="1"/>
  <c r="E320" i="1"/>
  <c r="F320" i="1" s="1"/>
  <c r="J320" i="2"/>
  <c r="K320" i="2" s="1"/>
  <c r="H320" i="2"/>
  <c r="I320" i="2" s="1"/>
  <c r="E320" i="2"/>
  <c r="F320" i="2" s="1"/>
  <c r="C321" i="2"/>
  <c r="I178" i="1" l="1"/>
  <c r="D178" i="1"/>
  <c r="L321" i="1"/>
  <c r="M321" i="1" s="1"/>
  <c r="G320" i="2"/>
  <c r="D321" i="2"/>
  <c r="C322" i="1"/>
  <c r="D322" i="1" s="1"/>
  <c r="E321" i="1"/>
  <c r="F321" i="1" s="1"/>
  <c r="J321" i="2"/>
  <c r="K321" i="2" s="1"/>
  <c r="H321" i="2"/>
  <c r="I321" i="2" s="1"/>
  <c r="C322" i="2"/>
  <c r="E321" i="2"/>
  <c r="F321" i="2" s="1"/>
  <c r="G178" i="1" l="1"/>
  <c r="H179" i="1"/>
  <c r="J179" i="1"/>
  <c r="K179" i="1" s="1"/>
  <c r="L322" i="1"/>
  <c r="M322" i="1" s="1"/>
  <c r="G321" i="2"/>
  <c r="D322" i="2"/>
  <c r="C323" i="1"/>
  <c r="D323" i="1" s="1"/>
  <c r="E322" i="1"/>
  <c r="F322" i="1" s="1"/>
  <c r="J322" i="2"/>
  <c r="K322" i="2" s="1"/>
  <c r="H322" i="2"/>
  <c r="I322" i="2" s="1"/>
  <c r="C323" i="2"/>
  <c r="E322" i="2"/>
  <c r="F322" i="2" s="1"/>
  <c r="I179" i="1" l="1"/>
  <c r="D179" i="1"/>
  <c r="L323" i="1"/>
  <c r="M323" i="1" s="1"/>
  <c r="G322" i="2"/>
  <c r="D323" i="2"/>
  <c r="C324" i="1"/>
  <c r="D324" i="1" s="1"/>
  <c r="E323" i="1"/>
  <c r="F323" i="1" s="1"/>
  <c r="J323" i="2"/>
  <c r="K323" i="2" s="1"/>
  <c r="H323" i="2"/>
  <c r="I323" i="2" s="1"/>
  <c r="E323" i="2"/>
  <c r="F323" i="2" s="1"/>
  <c r="C324" i="2"/>
  <c r="G179" i="1" l="1"/>
  <c r="J180" i="1"/>
  <c r="K180" i="1" s="1"/>
  <c r="H180" i="1"/>
  <c r="L324" i="1"/>
  <c r="M324" i="1" s="1"/>
  <c r="G323" i="2"/>
  <c r="D324" i="2"/>
  <c r="C325" i="1"/>
  <c r="D325" i="1" s="1"/>
  <c r="E324" i="1"/>
  <c r="F324" i="1" s="1"/>
  <c r="J324" i="2"/>
  <c r="K324" i="2" s="1"/>
  <c r="H324" i="2"/>
  <c r="I324" i="2" s="1"/>
  <c r="C325" i="2"/>
  <c r="E324" i="2"/>
  <c r="F324" i="2" s="1"/>
  <c r="I180" i="1" l="1"/>
  <c r="D180" i="1"/>
  <c r="L325" i="1"/>
  <c r="M325" i="1" s="1"/>
  <c r="G324" i="2"/>
  <c r="D325" i="2"/>
  <c r="C326" i="1"/>
  <c r="D326" i="1" s="1"/>
  <c r="E325" i="1"/>
  <c r="F325" i="1" s="1"/>
  <c r="J325" i="2"/>
  <c r="K325" i="2" s="1"/>
  <c r="H325" i="2"/>
  <c r="I325" i="2" s="1"/>
  <c r="C326" i="2"/>
  <c r="E325" i="2"/>
  <c r="F325" i="2" s="1"/>
  <c r="G180" i="1" l="1"/>
  <c r="J181" i="1"/>
  <c r="K181" i="1" s="1"/>
  <c r="H181" i="1"/>
  <c r="L326" i="1"/>
  <c r="M326" i="1" s="1"/>
  <c r="G325" i="2"/>
  <c r="D326" i="2"/>
  <c r="C327" i="1"/>
  <c r="D327" i="1" s="1"/>
  <c r="E326" i="1"/>
  <c r="F326" i="1" s="1"/>
  <c r="J326" i="2"/>
  <c r="K326" i="2" s="1"/>
  <c r="H326" i="2"/>
  <c r="I326" i="2" s="1"/>
  <c r="C327" i="2"/>
  <c r="E326" i="2"/>
  <c r="F326" i="2" s="1"/>
  <c r="I181" i="1" l="1"/>
  <c r="D181" i="1"/>
  <c r="L327" i="1"/>
  <c r="M327" i="1" s="1"/>
  <c r="G326" i="2"/>
  <c r="D327" i="2"/>
  <c r="C328" i="1"/>
  <c r="D328" i="1" s="1"/>
  <c r="E327" i="1"/>
  <c r="F327" i="1" s="1"/>
  <c r="J327" i="2"/>
  <c r="K327" i="2" s="1"/>
  <c r="H327" i="2"/>
  <c r="I327" i="2" s="1"/>
  <c r="C328" i="2"/>
  <c r="E327" i="2"/>
  <c r="F327" i="2" s="1"/>
  <c r="G181" i="1" l="1"/>
  <c r="J182" i="1"/>
  <c r="K182" i="1" s="1"/>
  <c r="H182" i="1"/>
  <c r="L328" i="1"/>
  <c r="M328" i="1" s="1"/>
  <c r="G327" i="2"/>
  <c r="D328" i="2"/>
  <c r="C329" i="1"/>
  <c r="D329" i="1" s="1"/>
  <c r="E328" i="1"/>
  <c r="F328" i="1" s="1"/>
  <c r="J328" i="2"/>
  <c r="K328" i="2" s="1"/>
  <c r="H328" i="2"/>
  <c r="I328" i="2" s="1"/>
  <c r="C329" i="2"/>
  <c r="E328" i="2"/>
  <c r="F328" i="2" s="1"/>
  <c r="I182" i="1" l="1"/>
  <c r="D182" i="1"/>
  <c r="L329" i="1"/>
  <c r="M329" i="1" s="1"/>
  <c r="G328" i="2"/>
  <c r="D329" i="2"/>
  <c r="C330" i="1"/>
  <c r="D330" i="1" s="1"/>
  <c r="E329" i="1"/>
  <c r="F329" i="1" s="1"/>
  <c r="J329" i="2"/>
  <c r="K329" i="2" s="1"/>
  <c r="H329" i="2"/>
  <c r="I329" i="2" s="1"/>
  <c r="E329" i="2"/>
  <c r="F329" i="2" s="1"/>
  <c r="C330" i="2"/>
  <c r="G182" i="1" l="1"/>
  <c r="J183" i="1"/>
  <c r="K183" i="1" s="1"/>
  <c r="H183" i="1"/>
  <c r="L330" i="1"/>
  <c r="M330" i="1" s="1"/>
  <c r="G329" i="2"/>
  <c r="D330" i="2"/>
  <c r="C331" i="1"/>
  <c r="D331" i="1" s="1"/>
  <c r="E330" i="1"/>
  <c r="F330" i="1" s="1"/>
  <c r="J330" i="2"/>
  <c r="K330" i="2" s="1"/>
  <c r="H330" i="2"/>
  <c r="I330" i="2" s="1"/>
  <c r="C331" i="2"/>
  <c r="E330" i="2"/>
  <c r="F330" i="2" s="1"/>
  <c r="I183" i="1" l="1"/>
  <c r="D183" i="1"/>
  <c r="L331" i="1"/>
  <c r="M331" i="1" s="1"/>
  <c r="G330" i="2"/>
  <c r="D331" i="2"/>
  <c r="C332" i="1"/>
  <c r="D332" i="1" s="1"/>
  <c r="E331" i="1"/>
  <c r="F331" i="1" s="1"/>
  <c r="J331" i="2"/>
  <c r="K331" i="2" s="1"/>
  <c r="H331" i="2"/>
  <c r="I331" i="2" s="1"/>
  <c r="E331" i="2"/>
  <c r="F331" i="2" s="1"/>
  <c r="C332" i="2"/>
  <c r="G183" i="1" l="1"/>
  <c r="J184" i="1"/>
  <c r="K184" i="1" s="1"/>
  <c r="H184" i="1"/>
  <c r="L332" i="1"/>
  <c r="M332" i="1" s="1"/>
  <c r="G331" i="2"/>
  <c r="D332" i="2"/>
  <c r="C333" i="1"/>
  <c r="D333" i="1" s="1"/>
  <c r="E332" i="1"/>
  <c r="F332" i="1" s="1"/>
  <c r="J332" i="2"/>
  <c r="K332" i="2" s="1"/>
  <c r="H332" i="2"/>
  <c r="I332" i="2" s="1"/>
  <c r="C333" i="2"/>
  <c r="E332" i="2"/>
  <c r="F332" i="2" s="1"/>
  <c r="I184" i="1" l="1"/>
  <c r="D184" i="1"/>
  <c r="L333" i="1"/>
  <c r="M333" i="1" s="1"/>
  <c r="G332" i="2"/>
  <c r="D333" i="2"/>
  <c r="C334" i="1"/>
  <c r="D334" i="1" s="1"/>
  <c r="E333" i="1"/>
  <c r="F333" i="1" s="1"/>
  <c r="J333" i="2"/>
  <c r="K333" i="2" s="1"/>
  <c r="H333" i="2"/>
  <c r="I333" i="2" s="1"/>
  <c r="C334" i="2"/>
  <c r="E333" i="2"/>
  <c r="F333" i="2" s="1"/>
  <c r="G184" i="1" l="1"/>
  <c r="H185" i="1"/>
  <c r="J185" i="1"/>
  <c r="K185" i="1" s="1"/>
  <c r="L334" i="1"/>
  <c r="M334" i="1" s="1"/>
  <c r="G333" i="2"/>
  <c r="D334" i="2"/>
  <c r="C335" i="1"/>
  <c r="D335" i="1" s="1"/>
  <c r="E334" i="1"/>
  <c r="F334" i="1" s="1"/>
  <c r="J334" i="2"/>
  <c r="K334" i="2" s="1"/>
  <c r="H334" i="2"/>
  <c r="I334" i="2" s="1"/>
  <c r="C335" i="2"/>
  <c r="E334" i="2"/>
  <c r="F334" i="2" s="1"/>
  <c r="I185" i="1" l="1"/>
  <c r="D185" i="1"/>
  <c r="L335" i="1"/>
  <c r="M335" i="1" s="1"/>
  <c r="G334" i="2"/>
  <c r="D335" i="2"/>
  <c r="C336" i="1"/>
  <c r="D336" i="1" s="1"/>
  <c r="E335" i="1"/>
  <c r="F335" i="1" s="1"/>
  <c r="J335" i="2"/>
  <c r="K335" i="2" s="1"/>
  <c r="H335" i="2"/>
  <c r="I335" i="2" s="1"/>
  <c r="C336" i="2"/>
  <c r="E335" i="2"/>
  <c r="F335" i="2" s="1"/>
  <c r="G185" i="1" l="1"/>
  <c r="J186" i="1"/>
  <c r="K186" i="1" s="1"/>
  <c r="H186" i="1"/>
  <c r="L336" i="1"/>
  <c r="M336" i="1" s="1"/>
  <c r="G335" i="2"/>
  <c r="D336" i="2"/>
  <c r="C337" i="1"/>
  <c r="D337" i="1" s="1"/>
  <c r="E336" i="1"/>
  <c r="F336" i="1" s="1"/>
  <c r="J336" i="2"/>
  <c r="K336" i="2" s="1"/>
  <c r="H336" i="2"/>
  <c r="I336" i="2" s="1"/>
  <c r="E336" i="2"/>
  <c r="F336" i="2" s="1"/>
  <c r="C337" i="2"/>
  <c r="I186" i="1" l="1"/>
  <c r="D186" i="1"/>
  <c r="L337" i="1"/>
  <c r="M337" i="1" s="1"/>
  <c r="G336" i="2"/>
  <c r="D337" i="2"/>
  <c r="C338" i="1"/>
  <c r="D338" i="1" s="1"/>
  <c r="E337" i="1"/>
  <c r="F337" i="1" s="1"/>
  <c r="J337" i="2"/>
  <c r="K337" i="2" s="1"/>
  <c r="H337" i="2"/>
  <c r="I337" i="2" s="1"/>
  <c r="C338" i="2"/>
  <c r="E337" i="2"/>
  <c r="F337" i="2" s="1"/>
  <c r="J187" i="1" l="1"/>
  <c r="K187" i="1" s="1"/>
  <c r="H187" i="1"/>
  <c r="G186" i="1"/>
  <c r="L338" i="1"/>
  <c r="M338" i="1" s="1"/>
  <c r="G337" i="2"/>
  <c r="D338" i="2"/>
  <c r="C339" i="1"/>
  <c r="D339" i="1" s="1"/>
  <c r="E338" i="1"/>
  <c r="F338" i="1" s="1"/>
  <c r="J338" i="2"/>
  <c r="K338" i="2" s="1"/>
  <c r="H338" i="2"/>
  <c r="I338" i="2" s="1"/>
  <c r="E338" i="2"/>
  <c r="F338" i="2" s="1"/>
  <c r="C339" i="2"/>
  <c r="I187" i="1" l="1"/>
  <c r="D187" i="1"/>
  <c r="L339" i="1"/>
  <c r="M339" i="1" s="1"/>
  <c r="G338" i="2"/>
  <c r="D339" i="2"/>
  <c r="C340" i="1"/>
  <c r="D340" i="1" s="1"/>
  <c r="E339" i="1"/>
  <c r="F339" i="1" s="1"/>
  <c r="J339" i="2"/>
  <c r="K339" i="2" s="1"/>
  <c r="H339" i="2"/>
  <c r="I339" i="2" s="1"/>
  <c r="C340" i="2"/>
  <c r="E339" i="2"/>
  <c r="F339" i="2" s="1"/>
  <c r="G187" i="1" l="1"/>
  <c r="J188" i="1"/>
  <c r="K188" i="1" s="1"/>
  <c r="H188" i="1"/>
  <c r="L340" i="1"/>
  <c r="M340" i="1" s="1"/>
  <c r="G339" i="2"/>
  <c r="D340" i="2"/>
  <c r="C341" i="1"/>
  <c r="D341" i="1" s="1"/>
  <c r="E340" i="1"/>
  <c r="F340" i="1" s="1"/>
  <c r="J340" i="2"/>
  <c r="K340" i="2" s="1"/>
  <c r="H340" i="2"/>
  <c r="I340" i="2" s="1"/>
  <c r="C341" i="2"/>
  <c r="E340" i="2"/>
  <c r="F340" i="2" s="1"/>
  <c r="I188" i="1" l="1"/>
  <c r="D188" i="1"/>
  <c r="L341" i="1"/>
  <c r="M341" i="1" s="1"/>
  <c r="G340" i="2"/>
  <c r="D341" i="2"/>
  <c r="C342" i="1"/>
  <c r="D342" i="1" s="1"/>
  <c r="E341" i="1"/>
  <c r="F341" i="1" s="1"/>
  <c r="J341" i="2"/>
  <c r="K341" i="2" s="1"/>
  <c r="H341" i="2"/>
  <c r="I341" i="2" s="1"/>
  <c r="E341" i="2"/>
  <c r="F341" i="2" s="1"/>
  <c r="C342" i="2"/>
  <c r="G188" i="1" l="1"/>
  <c r="H189" i="1"/>
  <c r="J189" i="1"/>
  <c r="K189" i="1" s="1"/>
  <c r="L342" i="1"/>
  <c r="M342" i="1" s="1"/>
  <c r="G341" i="2"/>
  <c r="D342" i="2"/>
  <c r="C343" i="1"/>
  <c r="D343" i="1" s="1"/>
  <c r="E342" i="1"/>
  <c r="F342" i="1" s="1"/>
  <c r="J342" i="2"/>
  <c r="K342" i="2" s="1"/>
  <c r="H342" i="2"/>
  <c r="I342" i="2" s="1"/>
  <c r="C343" i="2"/>
  <c r="E342" i="2"/>
  <c r="F342" i="2" s="1"/>
  <c r="I189" i="1" l="1"/>
  <c r="D189" i="1"/>
  <c r="L343" i="1"/>
  <c r="M343" i="1" s="1"/>
  <c r="G342" i="2"/>
  <c r="D343" i="2"/>
  <c r="C344" i="1"/>
  <c r="D344" i="1" s="1"/>
  <c r="E343" i="1"/>
  <c r="F343" i="1" s="1"/>
  <c r="J343" i="2"/>
  <c r="K343" i="2" s="1"/>
  <c r="H343" i="2"/>
  <c r="I343" i="2" s="1"/>
  <c r="E343" i="2"/>
  <c r="F343" i="2" s="1"/>
  <c r="C344" i="2"/>
  <c r="H190" i="1" l="1"/>
  <c r="J190" i="1"/>
  <c r="K190" i="1" s="1"/>
  <c r="G189" i="1"/>
  <c r="L344" i="1"/>
  <c r="M344" i="1" s="1"/>
  <c r="G343" i="2"/>
  <c r="D344" i="2"/>
  <c r="C345" i="1"/>
  <c r="D345" i="1" s="1"/>
  <c r="E344" i="1"/>
  <c r="F344" i="1" s="1"/>
  <c r="J344" i="2"/>
  <c r="K344" i="2" s="1"/>
  <c r="H344" i="2"/>
  <c r="I344" i="2" s="1"/>
  <c r="C345" i="2"/>
  <c r="E344" i="2"/>
  <c r="F344" i="2" s="1"/>
  <c r="I190" i="1" l="1"/>
  <c r="D190" i="1"/>
  <c r="L345" i="1"/>
  <c r="M345" i="1" s="1"/>
  <c r="G344" i="2"/>
  <c r="D345" i="2"/>
  <c r="C346" i="1"/>
  <c r="D346" i="1" s="1"/>
  <c r="E345" i="1"/>
  <c r="F345" i="1" s="1"/>
  <c r="J345" i="2"/>
  <c r="K345" i="2" s="1"/>
  <c r="H345" i="2"/>
  <c r="I345" i="2" s="1"/>
  <c r="C346" i="2"/>
  <c r="E345" i="2"/>
  <c r="F345" i="2" s="1"/>
  <c r="H191" i="1" l="1"/>
  <c r="G190" i="1"/>
  <c r="J191" i="1"/>
  <c r="K191" i="1" s="1"/>
  <c r="L346" i="1"/>
  <c r="M346" i="1" s="1"/>
  <c r="G345" i="2"/>
  <c r="D346" i="2"/>
  <c r="C347" i="1"/>
  <c r="D347" i="1" s="1"/>
  <c r="E346" i="1"/>
  <c r="F346" i="1" s="1"/>
  <c r="J346" i="2"/>
  <c r="K346" i="2" s="1"/>
  <c r="H346" i="2"/>
  <c r="I346" i="2" s="1"/>
  <c r="C347" i="2"/>
  <c r="E346" i="2"/>
  <c r="F346" i="2" s="1"/>
  <c r="I191" i="1" l="1"/>
  <c r="D191" i="1"/>
  <c r="L347" i="1"/>
  <c r="M347" i="1" s="1"/>
  <c r="G346" i="2"/>
  <c r="D347" i="2"/>
  <c r="C348" i="1"/>
  <c r="D348" i="1" s="1"/>
  <c r="E347" i="1"/>
  <c r="F347" i="1" s="1"/>
  <c r="J347" i="2"/>
  <c r="K347" i="2" s="1"/>
  <c r="H347" i="2"/>
  <c r="I347" i="2" s="1"/>
  <c r="C348" i="2"/>
  <c r="E347" i="2"/>
  <c r="F347" i="2" s="1"/>
  <c r="G191" i="1" l="1"/>
  <c r="H192" i="1"/>
  <c r="J192" i="1"/>
  <c r="K192" i="1" s="1"/>
  <c r="L348" i="1"/>
  <c r="M348" i="1" s="1"/>
  <c r="G347" i="2"/>
  <c r="D348" i="2"/>
  <c r="C349" i="1"/>
  <c r="D349" i="1" s="1"/>
  <c r="E348" i="1"/>
  <c r="F348" i="1" s="1"/>
  <c r="J348" i="2"/>
  <c r="K348" i="2" s="1"/>
  <c r="H348" i="2"/>
  <c r="I348" i="2" s="1"/>
  <c r="C349" i="2"/>
  <c r="E348" i="2"/>
  <c r="F348" i="2" s="1"/>
  <c r="I192" i="1" l="1"/>
  <c r="D192" i="1"/>
  <c r="L349" i="1"/>
  <c r="M349" i="1" s="1"/>
  <c r="G348" i="2"/>
  <c r="D349" i="2"/>
  <c r="C350" i="1"/>
  <c r="D350" i="1" s="1"/>
  <c r="E349" i="1"/>
  <c r="F349" i="1" s="1"/>
  <c r="J349" i="2"/>
  <c r="K349" i="2" s="1"/>
  <c r="H349" i="2"/>
  <c r="I349" i="2" s="1"/>
  <c r="C350" i="2"/>
  <c r="E349" i="2"/>
  <c r="F349" i="2" s="1"/>
  <c r="G192" i="1" l="1"/>
  <c r="H193" i="1"/>
  <c r="J193" i="1"/>
  <c r="K193" i="1" s="1"/>
  <c r="L350" i="1"/>
  <c r="M350" i="1" s="1"/>
  <c r="G349" i="2"/>
  <c r="D350" i="2"/>
  <c r="C351" i="1"/>
  <c r="D351" i="1" s="1"/>
  <c r="E350" i="1"/>
  <c r="F350" i="1" s="1"/>
  <c r="J350" i="2"/>
  <c r="K350" i="2" s="1"/>
  <c r="H350" i="2"/>
  <c r="I350" i="2" s="1"/>
  <c r="C351" i="2"/>
  <c r="E350" i="2"/>
  <c r="F350" i="2" s="1"/>
  <c r="I193" i="1" l="1"/>
  <c r="D193" i="1"/>
  <c r="L351" i="1"/>
  <c r="M351" i="1" s="1"/>
  <c r="G350" i="2"/>
  <c r="D351" i="2"/>
  <c r="C352" i="1"/>
  <c r="D352" i="1" s="1"/>
  <c r="E351" i="1"/>
  <c r="F351" i="1" s="1"/>
  <c r="J351" i="2"/>
  <c r="K351" i="2" s="1"/>
  <c r="H351" i="2"/>
  <c r="I351" i="2" s="1"/>
  <c r="C352" i="2"/>
  <c r="E351" i="2"/>
  <c r="F351" i="2" s="1"/>
  <c r="G193" i="1" l="1"/>
  <c r="H194" i="1"/>
  <c r="J194" i="1"/>
  <c r="K194" i="1" s="1"/>
  <c r="L352" i="1"/>
  <c r="M352" i="1" s="1"/>
  <c r="G351" i="2"/>
  <c r="D352" i="2"/>
  <c r="C353" i="1"/>
  <c r="D353" i="1" s="1"/>
  <c r="E352" i="1"/>
  <c r="F352" i="1" s="1"/>
  <c r="J352" i="2"/>
  <c r="K352" i="2" s="1"/>
  <c r="H352" i="2"/>
  <c r="I352" i="2" s="1"/>
  <c r="E352" i="2"/>
  <c r="F352" i="2" s="1"/>
  <c r="C353" i="2"/>
  <c r="I194" i="1" l="1"/>
  <c r="D194" i="1"/>
  <c r="L353" i="1"/>
  <c r="M353" i="1" s="1"/>
  <c r="G352" i="2"/>
  <c r="D353" i="2"/>
  <c r="C354" i="1"/>
  <c r="D354" i="1" s="1"/>
  <c r="E353" i="1"/>
  <c r="F353" i="1" s="1"/>
  <c r="J353" i="2"/>
  <c r="K353" i="2" s="1"/>
  <c r="H353" i="2"/>
  <c r="I353" i="2" s="1"/>
  <c r="E353" i="2"/>
  <c r="F353" i="2" s="1"/>
  <c r="C354" i="2"/>
  <c r="G194" i="1" l="1"/>
  <c r="H195" i="1"/>
  <c r="J195" i="1"/>
  <c r="K195" i="1" s="1"/>
  <c r="L354" i="1"/>
  <c r="M354" i="1" s="1"/>
  <c r="G353" i="2"/>
  <c r="D354" i="2"/>
  <c r="C355" i="1"/>
  <c r="D355" i="1" s="1"/>
  <c r="E354" i="1"/>
  <c r="F354" i="1" s="1"/>
  <c r="J354" i="2"/>
  <c r="K354" i="2" s="1"/>
  <c r="H354" i="2"/>
  <c r="I354" i="2" s="1"/>
  <c r="E354" i="2"/>
  <c r="F354" i="2" s="1"/>
  <c r="C355" i="2"/>
  <c r="I195" i="1" l="1"/>
  <c r="D195" i="1"/>
  <c r="L355" i="1"/>
  <c r="M355" i="1" s="1"/>
  <c r="G354" i="2"/>
  <c r="D355" i="2"/>
  <c r="C356" i="1"/>
  <c r="D356" i="1" s="1"/>
  <c r="E355" i="1"/>
  <c r="F355" i="1" s="1"/>
  <c r="J355" i="2"/>
  <c r="K355" i="2" s="1"/>
  <c r="H355" i="2"/>
  <c r="I355" i="2" s="1"/>
  <c r="C356" i="2"/>
  <c r="E355" i="2"/>
  <c r="F355" i="2" s="1"/>
  <c r="G195" i="1" l="1"/>
  <c r="H196" i="1"/>
  <c r="J196" i="1"/>
  <c r="K196" i="1" s="1"/>
  <c r="L356" i="1"/>
  <c r="M356" i="1" s="1"/>
  <c r="G355" i="2"/>
  <c r="D356" i="2"/>
  <c r="C357" i="1"/>
  <c r="D357" i="1" s="1"/>
  <c r="E356" i="1"/>
  <c r="F356" i="1" s="1"/>
  <c r="J356" i="2"/>
  <c r="K356" i="2" s="1"/>
  <c r="H356" i="2"/>
  <c r="I356" i="2" s="1"/>
  <c r="C357" i="2"/>
  <c r="E356" i="2"/>
  <c r="F356" i="2" s="1"/>
  <c r="I196" i="1" l="1"/>
  <c r="D196" i="1"/>
  <c r="L357" i="1"/>
  <c r="M357" i="1" s="1"/>
  <c r="G356" i="2"/>
  <c r="D357" i="2"/>
  <c r="C358" i="1"/>
  <c r="D358" i="1" s="1"/>
  <c r="E357" i="1"/>
  <c r="F357" i="1" s="1"/>
  <c r="J357" i="2"/>
  <c r="K357" i="2" s="1"/>
  <c r="H357" i="2"/>
  <c r="I357" i="2" s="1"/>
  <c r="E357" i="2"/>
  <c r="F357" i="2" s="1"/>
  <c r="C358" i="2"/>
  <c r="H197" i="1" l="1"/>
  <c r="G196" i="1"/>
  <c r="J197" i="1"/>
  <c r="K197" i="1" s="1"/>
  <c r="L358" i="1"/>
  <c r="M358" i="1" s="1"/>
  <c r="G357" i="2"/>
  <c r="D358" i="2"/>
  <c r="C359" i="1"/>
  <c r="D359" i="1" s="1"/>
  <c r="E358" i="1"/>
  <c r="F358" i="1" s="1"/>
  <c r="J358" i="2"/>
  <c r="K358" i="2" s="1"/>
  <c r="H358" i="2"/>
  <c r="I358" i="2" s="1"/>
  <c r="C359" i="2"/>
  <c r="E358" i="2"/>
  <c r="F358" i="2" s="1"/>
  <c r="I197" i="1" l="1"/>
  <c r="D197" i="1"/>
  <c r="L359" i="1"/>
  <c r="M359" i="1" s="1"/>
  <c r="G358" i="2"/>
  <c r="D359" i="2"/>
  <c r="C360" i="1"/>
  <c r="D360" i="1" s="1"/>
  <c r="E359" i="1"/>
  <c r="F359" i="1" s="1"/>
  <c r="J359" i="2"/>
  <c r="K359" i="2" s="1"/>
  <c r="H359" i="2"/>
  <c r="I359" i="2" s="1"/>
  <c r="C360" i="2"/>
  <c r="E359" i="2"/>
  <c r="F359" i="2" s="1"/>
  <c r="G197" i="1" l="1"/>
  <c r="J198" i="1"/>
  <c r="K198" i="1" s="1"/>
  <c r="H198" i="1"/>
  <c r="L360" i="1"/>
  <c r="M360" i="1" s="1"/>
  <c r="G359" i="2"/>
  <c r="D360" i="2"/>
  <c r="C361" i="1"/>
  <c r="D361" i="1" s="1"/>
  <c r="E360" i="1"/>
  <c r="F360" i="1" s="1"/>
  <c r="J360" i="2"/>
  <c r="K360" i="2" s="1"/>
  <c r="H360" i="2"/>
  <c r="I360" i="2" s="1"/>
  <c r="C361" i="2"/>
  <c r="E360" i="2"/>
  <c r="F360" i="2" s="1"/>
  <c r="I198" i="1" l="1"/>
  <c r="D198" i="1"/>
  <c r="L361" i="1"/>
  <c r="M361" i="1" s="1"/>
  <c r="G360" i="2"/>
  <c r="D361" i="2"/>
  <c r="C362" i="1"/>
  <c r="D362" i="1" s="1"/>
  <c r="E361" i="1"/>
  <c r="F361" i="1" s="1"/>
  <c r="J361" i="2"/>
  <c r="K361" i="2" s="1"/>
  <c r="H361" i="2"/>
  <c r="I361" i="2" s="1"/>
  <c r="C362" i="2"/>
  <c r="E361" i="2"/>
  <c r="F361" i="2" s="1"/>
  <c r="G198" i="1" l="1"/>
  <c r="H199" i="1"/>
  <c r="J199" i="1"/>
  <c r="K199" i="1" s="1"/>
  <c r="L362" i="1"/>
  <c r="M362" i="1" s="1"/>
  <c r="G361" i="2"/>
  <c r="D362" i="2"/>
  <c r="C363" i="1"/>
  <c r="D363" i="1" s="1"/>
  <c r="E362" i="1"/>
  <c r="F362" i="1" s="1"/>
  <c r="J362" i="2"/>
  <c r="K362" i="2" s="1"/>
  <c r="H362" i="2"/>
  <c r="I362" i="2" s="1"/>
  <c r="C363" i="2"/>
  <c r="E362" i="2"/>
  <c r="F362" i="2" s="1"/>
  <c r="I199" i="1" l="1"/>
  <c r="D199" i="1"/>
  <c r="L363" i="1"/>
  <c r="M363" i="1" s="1"/>
  <c r="G362" i="2"/>
  <c r="D363" i="2"/>
  <c r="C364" i="1"/>
  <c r="D364" i="1" s="1"/>
  <c r="E363" i="1"/>
  <c r="F363" i="1" s="1"/>
  <c r="J363" i="2"/>
  <c r="K363" i="2" s="1"/>
  <c r="H363" i="2"/>
  <c r="I363" i="2" s="1"/>
  <c r="E363" i="2"/>
  <c r="F363" i="2" s="1"/>
  <c r="C364" i="2"/>
  <c r="G199" i="1" l="1"/>
  <c r="J200" i="1"/>
  <c r="K200" i="1" s="1"/>
  <c r="H200" i="1"/>
  <c r="L364" i="1"/>
  <c r="M364" i="1" s="1"/>
  <c r="G363" i="2"/>
  <c r="D364" i="2"/>
  <c r="C365" i="1"/>
  <c r="D365" i="1" s="1"/>
  <c r="E364" i="1"/>
  <c r="F364" i="1" s="1"/>
  <c r="J364" i="2"/>
  <c r="K364" i="2" s="1"/>
  <c r="H364" i="2"/>
  <c r="I364" i="2" s="1"/>
  <c r="C365" i="2"/>
  <c r="E364" i="2"/>
  <c r="F364" i="2" s="1"/>
  <c r="I200" i="1" l="1"/>
  <c r="D200" i="1"/>
  <c r="L365" i="1"/>
  <c r="M365" i="1" s="1"/>
  <c r="G364" i="2"/>
  <c r="D365" i="2"/>
  <c r="C366" i="1"/>
  <c r="D366" i="1" s="1"/>
  <c r="E365" i="1"/>
  <c r="F365" i="1" s="1"/>
  <c r="J365" i="2"/>
  <c r="K365" i="2" s="1"/>
  <c r="H365" i="2"/>
  <c r="I365" i="2" s="1"/>
  <c r="E365" i="2"/>
  <c r="F365" i="2" s="1"/>
  <c r="C366" i="2"/>
  <c r="G200" i="1" l="1"/>
  <c r="J201" i="1"/>
  <c r="K201" i="1" s="1"/>
  <c r="H201" i="1"/>
  <c r="L366" i="1"/>
  <c r="M366" i="1" s="1"/>
  <c r="G365" i="2"/>
  <c r="D366" i="2"/>
  <c r="C367" i="1"/>
  <c r="D367" i="1" s="1"/>
  <c r="E366" i="1"/>
  <c r="F366" i="1" s="1"/>
  <c r="J366" i="2"/>
  <c r="K366" i="2" s="1"/>
  <c r="H366" i="2"/>
  <c r="I366" i="2" s="1"/>
  <c r="C367" i="2"/>
  <c r="E366" i="2"/>
  <c r="F366" i="2" s="1"/>
  <c r="I201" i="1" l="1"/>
  <c r="D201" i="1"/>
  <c r="L367" i="1"/>
  <c r="M367" i="1" s="1"/>
  <c r="G366" i="2"/>
  <c r="D367" i="2"/>
  <c r="C368" i="1"/>
  <c r="D368" i="1" s="1"/>
  <c r="E367" i="1"/>
  <c r="F367" i="1" s="1"/>
  <c r="J367" i="2"/>
  <c r="K367" i="2" s="1"/>
  <c r="H367" i="2"/>
  <c r="I367" i="2" s="1"/>
  <c r="E367" i="2"/>
  <c r="F367" i="2" s="1"/>
  <c r="C368" i="2"/>
  <c r="G201" i="1" l="1"/>
  <c r="J202" i="1"/>
  <c r="K202" i="1" s="1"/>
  <c r="H202" i="1"/>
  <c r="L368" i="1"/>
  <c r="M368" i="1" s="1"/>
  <c r="G367" i="2"/>
  <c r="D368" i="2"/>
  <c r="C369" i="1"/>
  <c r="D369" i="1" s="1"/>
  <c r="E368" i="1"/>
  <c r="F368" i="1" s="1"/>
  <c r="J368" i="2"/>
  <c r="K368" i="2" s="1"/>
  <c r="H368" i="2"/>
  <c r="I368" i="2" s="1"/>
  <c r="C369" i="2"/>
  <c r="E368" i="2"/>
  <c r="F368" i="2" s="1"/>
  <c r="I202" i="1" l="1"/>
  <c r="D202" i="1"/>
  <c r="L369" i="1"/>
  <c r="M369" i="1" s="1"/>
  <c r="G368" i="2"/>
  <c r="D369" i="2"/>
  <c r="C370" i="1"/>
  <c r="D370" i="1" s="1"/>
  <c r="E369" i="1"/>
  <c r="F369" i="1" s="1"/>
  <c r="J369" i="2"/>
  <c r="K369" i="2" s="1"/>
  <c r="H369" i="2"/>
  <c r="I369" i="2" s="1"/>
  <c r="C370" i="2"/>
  <c r="E369" i="2"/>
  <c r="F369" i="2" s="1"/>
  <c r="G202" i="1" l="1"/>
  <c r="J203" i="1"/>
  <c r="K203" i="1" s="1"/>
  <c r="H203" i="1"/>
  <c r="L370" i="1"/>
  <c r="M370" i="1" s="1"/>
  <c r="G369" i="2"/>
  <c r="D370" i="2"/>
  <c r="C371" i="1"/>
  <c r="D371" i="1" s="1"/>
  <c r="E370" i="1"/>
  <c r="F370" i="1" s="1"/>
  <c r="J370" i="2"/>
  <c r="K370" i="2" s="1"/>
  <c r="H370" i="2"/>
  <c r="I370" i="2" s="1"/>
  <c r="C371" i="2"/>
  <c r="E370" i="2"/>
  <c r="F370" i="2" s="1"/>
  <c r="I203" i="1" l="1"/>
  <c r="D203" i="1"/>
  <c r="L371" i="1"/>
  <c r="M371" i="1" s="1"/>
  <c r="G370" i="2"/>
  <c r="D371" i="2"/>
  <c r="C372" i="1"/>
  <c r="D372" i="1" s="1"/>
  <c r="E371" i="1"/>
  <c r="F371" i="1" s="1"/>
  <c r="J371" i="2"/>
  <c r="K371" i="2" s="1"/>
  <c r="H371" i="2"/>
  <c r="I371" i="2" s="1"/>
  <c r="E371" i="2"/>
  <c r="F371" i="2" s="1"/>
  <c r="C372" i="2"/>
  <c r="J204" i="1" l="1"/>
  <c r="K204" i="1" s="1"/>
  <c r="G203" i="1"/>
  <c r="H204" i="1"/>
  <c r="L372" i="1"/>
  <c r="M372" i="1" s="1"/>
  <c r="G371" i="2"/>
  <c r="D372" i="2"/>
  <c r="C373" i="1"/>
  <c r="D373" i="1" s="1"/>
  <c r="E372" i="1"/>
  <c r="F372" i="1" s="1"/>
  <c r="J372" i="2"/>
  <c r="K372" i="2" s="1"/>
  <c r="H372" i="2"/>
  <c r="I372" i="2" s="1"/>
  <c r="C373" i="2"/>
  <c r="E372" i="2"/>
  <c r="F372" i="2" s="1"/>
  <c r="I204" i="1" l="1"/>
  <c r="D204" i="1"/>
  <c r="L373" i="1"/>
  <c r="M373" i="1" s="1"/>
  <c r="G372" i="2"/>
  <c r="D373" i="2"/>
  <c r="C374" i="1"/>
  <c r="D374" i="1" s="1"/>
  <c r="E373" i="1"/>
  <c r="F373" i="1" s="1"/>
  <c r="J373" i="2"/>
  <c r="K373" i="2" s="1"/>
  <c r="H373" i="2"/>
  <c r="I373" i="2" s="1"/>
  <c r="C374" i="2"/>
  <c r="E373" i="2"/>
  <c r="F373" i="2" s="1"/>
  <c r="J205" i="1" l="1"/>
  <c r="K205" i="1" s="1"/>
  <c r="H205" i="1"/>
  <c r="G204" i="1"/>
  <c r="L374" i="1"/>
  <c r="M374" i="1" s="1"/>
  <c r="G373" i="2"/>
  <c r="D374" i="2"/>
  <c r="C375" i="1"/>
  <c r="D375" i="1" s="1"/>
  <c r="E374" i="1"/>
  <c r="F374" i="1" s="1"/>
  <c r="J374" i="2"/>
  <c r="K374" i="2" s="1"/>
  <c r="H374" i="2"/>
  <c r="I374" i="2" s="1"/>
  <c r="E374" i="2"/>
  <c r="F374" i="2" s="1"/>
  <c r="C375" i="2"/>
  <c r="I205" i="1" l="1"/>
  <c r="D205" i="1"/>
  <c r="L375" i="1"/>
  <c r="M375" i="1" s="1"/>
  <c r="G374" i="2"/>
  <c r="D375" i="2"/>
  <c r="C376" i="1"/>
  <c r="D376" i="1" s="1"/>
  <c r="E375" i="1"/>
  <c r="F375" i="1" s="1"/>
  <c r="J375" i="2"/>
  <c r="K375" i="2" s="1"/>
  <c r="H375" i="2"/>
  <c r="I375" i="2" s="1"/>
  <c r="E375" i="2"/>
  <c r="F375" i="2" s="1"/>
  <c r="C376" i="2"/>
  <c r="G205" i="1" l="1"/>
  <c r="H206" i="1"/>
  <c r="J206" i="1"/>
  <c r="K206" i="1" s="1"/>
  <c r="L376" i="1"/>
  <c r="M376" i="1" s="1"/>
  <c r="G375" i="2"/>
  <c r="D376" i="2"/>
  <c r="C377" i="1"/>
  <c r="D377" i="1" s="1"/>
  <c r="E376" i="1"/>
  <c r="F376" i="1" s="1"/>
  <c r="J376" i="2"/>
  <c r="K376" i="2" s="1"/>
  <c r="H376" i="2"/>
  <c r="I376" i="2" s="1"/>
  <c r="E376" i="2"/>
  <c r="F376" i="2" s="1"/>
  <c r="C377" i="2"/>
  <c r="I206" i="1" l="1"/>
  <c r="D206" i="1"/>
  <c r="L377" i="1"/>
  <c r="M377" i="1" s="1"/>
  <c r="G376" i="2"/>
  <c r="D377" i="2"/>
  <c r="C378" i="1"/>
  <c r="D378" i="1" s="1"/>
  <c r="E377" i="1"/>
  <c r="F377" i="1" s="1"/>
  <c r="J377" i="2"/>
  <c r="K377" i="2" s="1"/>
  <c r="H377" i="2"/>
  <c r="I377" i="2" s="1"/>
  <c r="C378" i="2"/>
  <c r="E377" i="2"/>
  <c r="F377" i="2" s="1"/>
  <c r="G206" i="1" l="1"/>
  <c r="J207" i="1"/>
  <c r="K207" i="1" s="1"/>
  <c r="H207" i="1"/>
  <c r="L378" i="1"/>
  <c r="M378" i="1" s="1"/>
  <c r="G377" i="2"/>
  <c r="D378" i="2"/>
  <c r="C379" i="1"/>
  <c r="D379" i="1" s="1"/>
  <c r="E378" i="1"/>
  <c r="F378" i="1" s="1"/>
  <c r="J378" i="2"/>
  <c r="K378" i="2" s="1"/>
  <c r="H378" i="2"/>
  <c r="I378" i="2" s="1"/>
  <c r="C379" i="2"/>
  <c r="E378" i="2"/>
  <c r="F378" i="2" s="1"/>
  <c r="I207" i="1" l="1"/>
  <c r="D207" i="1"/>
  <c r="L379" i="1"/>
  <c r="M379" i="1" s="1"/>
  <c r="G378" i="2"/>
  <c r="D379" i="2"/>
  <c r="C380" i="1"/>
  <c r="D380" i="1" s="1"/>
  <c r="E379" i="1"/>
  <c r="F379" i="1" s="1"/>
  <c r="J379" i="2"/>
  <c r="K379" i="2" s="1"/>
  <c r="H379" i="2"/>
  <c r="I379" i="2" s="1"/>
  <c r="C380" i="2"/>
  <c r="E379" i="2"/>
  <c r="F379" i="2" s="1"/>
  <c r="G207" i="1" l="1"/>
  <c r="H208" i="1"/>
  <c r="J208" i="1"/>
  <c r="K208" i="1" s="1"/>
  <c r="L380" i="1"/>
  <c r="M380" i="1" s="1"/>
  <c r="G379" i="2"/>
  <c r="D380" i="2"/>
  <c r="C381" i="1"/>
  <c r="D381" i="1" s="1"/>
  <c r="E380" i="1"/>
  <c r="F380" i="1" s="1"/>
  <c r="J380" i="2"/>
  <c r="K380" i="2" s="1"/>
  <c r="H380" i="2"/>
  <c r="I380" i="2" s="1"/>
  <c r="C381" i="2"/>
  <c r="E380" i="2"/>
  <c r="F380" i="2" s="1"/>
  <c r="I208" i="1" l="1"/>
  <c r="D208" i="1"/>
  <c r="L381" i="1"/>
  <c r="M381" i="1" s="1"/>
  <c r="G380" i="2"/>
  <c r="D381" i="2"/>
  <c r="C382" i="1"/>
  <c r="D382" i="1" s="1"/>
  <c r="E381" i="1"/>
  <c r="F381" i="1" s="1"/>
  <c r="J381" i="2"/>
  <c r="K381" i="2" s="1"/>
  <c r="H381" i="2"/>
  <c r="I381" i="2" s="1"/>
  <c r="C382" i="2"/>
  <c r="E381" i="2"/>
  <c r="F381" i="2" s="1"/>
  <c r="G208" i="1" l="1"/>
  <c r="H209" i="1"/>
  <c r="J209" i="1"/>
  <c r="K209" i="1" s="1"/>
  <c r="L382" i="1"/>
  <c r="M382" i="1" s="1"/>
  <c r="G381" i="2"/>
  <c r="D382" i="2"/>
  <c r="C383" i="1"/>
  <c r="D383" i="1" s="1"/>
  <c r="E382" i="1"/>
  <c r="F382" i="1" s="1"/>
  <c r="J382" i="2"/>
  <c r="K382" i="2" s="1"/>
  <c r="H382" i="2"/>
  <c r="I382" i="2" s="1"/>
  <c r="C383" i="2"/>
  <c r="E382" i="2"/>
  <c r="F382" i="2" s="1"/>
  <c r="I209" i="1" l="1"/>
  <c r="D209" i="1"/>
  <c r="L383" i="1"/>
  <c r="M383" i="1" s="1"/>
  <c r="G382" i="2"/>
  <c r="D383" i="2"/>
  <c r="C384" i="1"/>
  <c r="D384" i="1" s="1"/>
  <c r="E383" i="1"/>
  <c r="F383" i="1" s="1"/>
  <c r="J383" i="2"/>
  <c r="H383" i="2"/>
  <c r="I383" i="2" s="1"/>
  <c r="E383" i="2"/>
  <c r="F383" i="2" s="1"/>
  <c r="C384" i="2"/>
  <c r="G209" i="1" l="1"/>
  <c r="J210" i="1"/>
  <c r="K210" i="1" s="1"/>
  <c r="H210" i="1"/>
  <c r="L384" i="1"/>
  <c r="M384" i="1" s="1"/>
  <c r="D384" i="2"/>
  <c r="C385" i="1"/>
  <c r="D385" i="1" s="1"/>
  <c r="E384" i="1"/>
  <c r="F384" i="1" s="1"/>
  <c r="K383" i="2"/>
  <c r="G383" i="2" s="1"/>
  <c r="H384" i="2"/>
  <c r="I384" i="2" s="1"/>
  <c r="C385" i="2"/>
  <c r="E384" i="2"/>
  <c r="F384" i="2" s="1"/>
  <c r="D210" i="1" l="1"/>
  <c r="I210" i="1"/>
  <c r="L385" i="1"/>
  <c r="M385" i="1" s="1"/>
  <c r="D385" i="2"/>
  <c r="C386" i="1"/>
  <c r="D386" i="1" s="1"/>
  <c r="E385" i="1"/>
  <c r="F385" i="1" s="1"/>
  <c r="J384" i="2"/>
  <c r="K384" i="2" s="1"/>
  <c r="J385" i="2" s="1"/>
  <c r="K385" i="2" s="1"/>
  <c r="H385" i="2"/>
  <c r="I385" i="2" s="1"/>
  <c r="C386" i="2"/>
  <c r="E385" i="2"/>
  <c r="F385" i="2" s="1"/>
  <c r="G210" i="1" l="1"/>
  <c r="J211" i="1"/>
  <c r="K211" i="1" s="1"/>
  <c r="H211" i="1"/>
  <c r="L386" i="1"/>
  <c r="M386" i="1" s="1"/>
  <c r="G385" i="2"/>
  <c r="D386" i="2"/>
  <c r="G384" i="2"/>
  <c r="C387" i="1"/>
  <c r="D387" i="1" s="1"/>
  <c r="E386" i="1"/>
  <c r="F386" i="1" s="1"/>
  <c r="J386" i="2"/>
  <c r="K386" i="2" s="1"/>
  <c r="H386" i="2"/>
  <c r="I386" i="2" s="1"/>
  <c r="C387" i="2"/>
  <c r="E386" i="2"/>
  <c r="F386" i="2" s="1"/>
  <c r="I211" i="1" l="1"/>
  <c r="D211" i="1"/>
  <c r="L387" i="1"/>
  <c r="M387" i="1" s="1"/>
  <c r="G386" i="2"/>
  <c r="D387" i="2"/>
  <c r="C388" i="1"/>
  <c r="D388" i="1" s="1"/>
  <c r="E387" i="1"/>
  <c r="F387" i="1" s="1"/>
  <c r="J387" i="2"/>
  <c r="K387" i="2" s="1"/>
  <c r="H387" i="2"/>
  <c r="I387" i="2" s="1"/>
  <c r="E387" i="2"/>
  <c r="F387" i="2" s="1"/>
  <c r="C388" i="2"/>
  <c r="G211" i="1" l="1"/>
  <c r="J212" i="1"/>
  <c r="K212" i="1" s="1"/>
  <c r="H212" i="1"/>
  <c r="L388" i="1"/>
  <c r="M388" i="1" s="1"/>
  <c r="G387" i="2"/>
  <c r="D388" i="2"/>
  <c r="C389" i="1"/>
  <c r="D389" i="1" s="1"/>
  <c r="E388" i="1"/>
  <c r="F388" i="1" s="1"/>
  <c r="J388" i="2"/>
  <c r="K388" i="2" s="1"/>
  <c r="H388" i="2"/>
  <c r="I388" i="2" s="1"/>
  <c r="E388" i="2"/>
  <c r="F388" i="2" s="1"/>
  <c r="C389" i="2"/>
  <c r="I212" i="1" l="1"/>
  <c r="D212" i="1"/>
  <c r="L389" i="1"/>
  <c r="M389" i="1" s="1"/>
  <c r="G388" i="2"/>
  <c r="D389" i="2"/>
  <c r="C390" i="1"/>
  <c r="D390" i="1" s="1"/>
  <c r="E389" i="1"/>
  <c r="F389" i="1" s="1"/>
  <c r="J389" i="2"/>
  <c r="K389" i="2" s="1"/>
  <c r="H389" i="2"/>
  <c r="I389" i="2" s="1"/>
  <c r="E389" i="2"/>
  <c r="F389" i="2" s="1"/>
  <c r="C390" i="2"/>
  <c r="J213" i="1" l="1"/>
  <c r="K213" i="1" s="1"/>
  <c r="G212" i="1"/>
  <c r="H213" i="1"/>
  <c r="L390" i="1"/>
  <c r="M390" i="1" s="1"/>
  <c r="G389" i="2"/>
  <c r="D390" i="2"/>
  <c r="C391" i="1"/>
  <c r="D391" i="1" s="1"/>
  <c r="E390" i="1"/>
  <c r="F390" i="1" s="1"/>
  <c r="J390" i="2"/>
  <c r="K390" i="2" s="1"/>
  <c r="H390" i="2"/>
  <c r="I390" i="2" s="1"/>
  <c r="E390" i="2"/>
  <c r="F390" i="2" s="1"/>
  <c r="C391" i="2"/>
  <c r="I213" i="1" l="1"/>
  <c r="D213" i="1"/>
  <c r="L391" i="1"/>
  <c r="M391" i="1" s="1"/>
  <c r="G390" i="2"/>
  <c r="D391" i="2"/>
  <c r="C392" i="1"/>
  <c r="D392" i="1" s="1"/>
  <c r="E391" i="1"/>
  <c r="F391" i="1" s="1"/>
  <c r="J391" i="2"/>
  <c r="K391" i="2" s="1"/>
  <c r="H391" i="2"/>
  <c r="I391" i="2" s="1"/>
  <c r="E391" i="2"/>
  <c r="F391" i="2" s="1"/>
  <c r="C392" i="2"/>
  <c r="G213" i="1" l="1"/>
  <c r="J214" i="1"/>
  <c r="K214" i="1" s="1"/>
  <c r="H214" i="1"/>
  <c r="L392" i="1"/>
  <c r="M392" i="1" s="1"/>
  <c r="G391" i="2"/>
  <c r="D392" i="2"/>
  <c r="C393" i="1"/>
  <c r="D393" i="1" s="1"/>
  <c r="E392" i="1"/>
  <c r="F392" i="1" s="1"/>
  <c r="J392" i="2"/>
  <c r="K392" i="2" s="1"/>
  <c r="H392" i="2"/>
  <c r="I392" i="2" s="1"/>
  <c r="E392" i="2"/>
  <c r="F392" i="2" s="1"/>
  <c r="C393" i="2"/>
  <c r="I214" i="1" l="1"/>
  <c r="D214" i="1"/>
  <c r="L393" i="1"/>
  <c r="M393" i="1" s="1"/>
  <c r="G392" i="2"/>
  <c r="D393" i="2"/>
  <c r="C394" i="1"/>
  <c r="D394" i="1" s="1"/>
  <c r="E393" i="1"/>
  <c r="F393" i="1" s="1"/>
  <c r="J393" i="2"/>
  <c r="K393" i="2" s="1"/>
  <c r="H393" i="2"/>
  <c r="I393" i="2" s="1"/>
  <c r="C394" i="2"/>
  <c r="E393" i="2"/>
  <c r="F393" i="2" s="1"/>
  <c r="G214" i="1" l="1"/>
  <c r="J215" i="1"/>
  <c r="K215" i="1" s="1"/>
  <c r="H215" i="1"/>
  <c r="L394" i="1"/>
  <c r="M394" i="1" s="1"/>
  <c r="G393" i="2"/>
  <c r="D394" i="2"/>
  <c r="C395" i="1"/>
  <c r="D395" i="1" s="1"/>
  <c r="E394" i="1"/>
  <c r="F394" i="1" s="1"/>
  <c r="J394" i="2"/>
  <c r="K394" i="2" s="1"/>
  <c r="H394" i="2"/>
  <c r="I394" i="2" s="1"/>
  <c r="C395" i="2"/>
  <c r="E394" i="2"/>
  <c r="F394" i="2" s="1"/>
  <c r="I215" i="1" l="1"/>
  <c r="G215" i="1" s="1"/>
  <c r="D215" i="1"/>
  <c r="J216" i="1"/>
  <c r="K216" i="1" s="1"/>
  <c r="H216" i="1"/>
  <c r="I216" i="1" s="1"/>
  <c r="H217" i="1" s="1"/>
  <c r="I217" i="1" s="1"/>
  <c r="L395" i="1"/>
  <c r="M395" i="1" s="1"/>
  <c r="G394" i="2"/>
  <c r="D395" i="2"/>
  <c r="C396" i="1"/>
  <c r="D396" i="1" s="1"/>
  <c r="E395" i="1"/>
  <c r="F395" i="1" s="1"/>
  <c r="J395" i="2"/>
  <c r="K395" i="2" s="1"/>
  <c r="H395" i="2"/>
  <c r="I395" i="2" s="1"/>
  <c r="C396" i="2"/>
  <c r="E395" i="2"/>
  <c r="F395" i="2" s="1"/>
  <c r="D217" i="1" l="1"/>
  <c r="D216" i="1"/>
  <c r="J217" i="1"/>
  <c r="K217" i="1" s="1"/>
  <c r="J218" i="1" s="1"/>
  <c r="K218" i="1" s="1"/>
  <c r="G216" i="1"/>
  <c r="L396" i="1"/>
  <c r="M396" i="1" s="1"/>
  <c r="G395" i="2"/>
  <c r="D396" i="2"/>
  <c r="C397" i="1"/>
  <c r="D397" i="1" s="1"/>
  <c r="E396" i="1"/>
  <c r="F396" i="1" s="1"/>
  <c r="J396" i="2"/>
  <c r="K396" i="2" s="1"/>
  <c r="H396" i="2"/>
  <c r="I396" i="2" s="1"/>
  <c r="E396" i="2"/>
  <c r="F396" i="2" s="1"/>
  <c r="C397" i="2"/>
  <c r="G217" i="1" l="1"/>
  <c r="H218" i="1"/>
  <c r="L397" i="1"/>
  <c r="M397" i="1" s="1"/>
  <c r="G396" i="2"/>
  <c r="D397" i="2"/>
  <c r="C398" i="1"/>
  <c r="D398" i="1" s="1"/>
  <c r="E397" i="1"/>
  <c r="F397" i="1" s="1"/>
  <c r="J397" i="2"/>
  <c r="K397" i="2" s="1"/>
  <c r="H397" i="2"/>
  <c r="I397" i="2" s="1"/>
  <c r="C398" i="2"/>
  <c r="E397" i="2"/>
  <c r="F397" i="2" s="1"/>
  <c r="I218" i="1" l="1"/>
  <c r="G218" i="1" s="1"/>
  <c r="D218" i="1"/>
  <c r="J219" i="1"/>
  <c r="K219" i="1" s="1"/>
  <c r="H219" i="1"/>
  <c r="L398" i="1"/>
  <c r="M398" i="1" s="1"/>
  <c r="G397" i="2"/>
  <c r="D398" i="2"/>
  <c r="C399" i="1"/>
  <c r="D399" i="1" s="1"/>
  <c r="E398" i="1"/>
  <c r="F398" i="1" s="1"/>
  <c r="J398" i="2"/>
  <c r="K398" i="2" s="1"/>
  <c r="H398" i="2"/>
  <c r="I398" i="2" s="1"/>
  <c r="C399" i="2"/>
  <c r="E398" i="2"/>
  <c r="F398" i="2" s="1"/>
  <c r="I219" i="1" l="1"/>
  <c r="G219" i="1" s="1"/>
  <c r="D219" i="1"/>
  <c r="H220" i="1"/>
  <c r="I220" i="1" s="1"/>
  <c r="J220" i="1"/>
  <c r="K220" i="1" s="1"/>
  <c r="D220" i="1"/>
  <c r="L399" i="1"/>
  <c r="M399" i="1" s="1"/>
  <c r="G398" i="2"/>
  <c r="D399" i="2"/>
  <c r="C400" i="1"/>
  <c r="D400" i="1" s="1"/>
  <c r="E399" i="1"/>
  <c r="F399" i="1" s="1"/>
  <c r="J399" i="2"/>
  <c r="K399" i="2" s="1"/>
  <c r="H399" i="2"/>
  <c r="I399" i="2" s="1"/>
  <c r="E399" i="2"/>
  <c r="F399" i="2" s="1"/>
  <c r="C400" i="2"/>
  <c r="H221" i="1" l="1"/>
  <c r="G220" i="1"/>
  <c r="J221" i="1"/>
  <c r="K221" i="1" s="1"/>
  <c r="L400" i="1"/>
  <c r="M400" i="1" s="1"/>
  <c r="G399" i="2"/>
  <c r="D400" i="2"/>
  <c r="C401" i="1"/>
  <c r="D401" i="1" s="1"/>
  <c r="E400" i="1"/>
  <c r="F400" i="1" s="1"/>
  <c r="J400" i="2"/>
  <c r="K400" i="2" s="1"/>
  <c r="H400" i="2"/>
  <c r="I400" i="2" s="1"/>
  <c r="C401" i="2"/>
  <c r="E400" i="2"/>
  <c r="F400" i="2" s="1"/>
  <c r="I221" i="1" l="1"/>
  <c r="D221" i="1"/>
  <c r="L401" i="1"/>
  <c r="M401" i="1" s="1"/>
  <c r="G400" i="2"/>
  <c r="D401" i="2"/>
  <c r="C402" i="1"/>
  <c r="D402" i="1" s="1"/>
  <c r="E401" i="1"/>
  <c r="F401" i="1" s="1"/>
  <c r="J401" i="2"/>
  <c r="K401" i="2" s="1"/>
  <c r="H401" i="2"/>
  <c r="I401" i="2" s="1"/>
  <c r="C402" i="2"/>
  <c r="E401" i="2"/>
  <c r="F401" i="2" s="1"/>
  <c r="G221" i="1" l="1"/>
  <c r="H222" i="1"/>
  <c r="J222" i="1"/>
  <c r="K222" i="1" s="1"/>
  <c r="L402" i="1"/>
  <c r="M402" i="1" s="1"/>
  <c r="G401" i="2"/>
  <c r="D402" i="2"/>
  <c r="C403" i="1"/>
  <c r="D403" i="1" s="1"/>
  <c r="E402" i="1"/>
  <c r="F402" i="1" s="1"/>
  <c r="J402" i="2"/>
  <c r="K402" i="2" s="1"/>
  <c r="H402" i="2"/>
  <c r="I402" i="2" s="1"/>
  <c r="E402" i="2"/>
  <c r="F402" i="2" s="1"/>
  <c r="C403" i="2"/>
  <c r="I222" i="1" l="1"/>
  <c r="D222" i="1"/>
  <c r="L403" i="1"/>
  <c r="M403" i="1" s="1"/>
  <c r="G402" i="2"/>
  <c r="D403" i="2"/>
  <c r="C404" i="1"/>
  <c r="D404" i="1" s="1"/>
  <c r="E403" i="1"/>
  <c r="F403" i="1" s="1"/>
  <c r="J403" i="2"/>
  <c r="K403" i="2" s="1"/>
  <c r="H403" i="2"/>
  <c r="I403" i="2" s="1"/>
  <c r="C404" i="2"/>
  <c r="E403" i="2"/>
  <c r="F403" i="2" s="1"/>
  <c r="G222" i="1" l="1"/>
  <c r="H223" i="1"/>
  <c r="J223" i="1"/>
  <c r="K223" i="1" s="1"/>
  <c r="L404" i="1"/>
  <c r="M404" i="1" s="1"/>
  <c r="G403" i="2"/>
  <c r="D404" i="2"/>
  <c r="C405" i="1"/>
  <c r="D405" i="1" s="1"/>
  <c r="E404" i="1"/>
  <c r="F404" i="1" s="1"/>
  <c r="J404" i="2"/>
  <c r="K404" i="2" s="1"/>
  <c r="H404" i="2"/>
  <c r="I404" i="2" s="1"/>
  <c r="E404" i="2"/>
  <c r="F404" i="2" s="1"/>
  <c r="C405" i="2"/>
  <c r="I223" i="1" l="1"/>
  <c r="D223" i="1"/>
  <c r="L405" i="1"/>
  <c r="M405" i="1" s="1"/>
  <c r="E405" i="1"/>
  <c r="F405" i="1" s="1"/>
  <c r="G404" i="2"/>
  <c r="D405" i="2"/>
  <c r="J405" i="2"/>
  <c r="K405" i="2" s="1"/>
  <c r="H405" i="2"/>
  <c r="I405" i="2" s="1"/>
  <c r="E405" i="2"/>
  <c r="F405" i="2" s="1"/>
  <c r="C406" i="2"/>
  <c r="G223" i="1" l="1"/>
  <c r="H224" i="1"/>
  <c r="J224" i="1"/>
  <c r="K224" i="1" s="1"/>
  <c r="B12" i="1"/>
  <c r="C12" i="1"/>
  <c r="G405" i="2"/>
  <c r="D406" i="2"/>
  <c r="J406" i="2"/>
  <c r="K406" i="2" s="1"/>
  <c r="H406" i="2"/>
  <c r="I406" i="2" s="1"/>
  <c r="E406" i="2"/>
  <c r="F406" i="2" s="1"/>
  <c r="C407" i="2"/>
  <c r="I224" i="1" l="1"/>
  <c r="D224" i="1"/>
  <c r="G406" i="2"/>
  <c r="D407" i="2"/>
  <c r="J407" i="2"/>
  <c r="K407" i="2" s="1"/>
  <c r="H407" i="2"/>
  <c r="I407" i="2" s="1"/>
  <c r="E407" i="2"/>
  <c r="F407" i="2" s="1"/>
  <c r="C408" i="2"/>
  <c r="G224" i="1" l="1"/>
  <c r="H225" i="1"/>
  <c r="J225" i="1"/>
  <c r="K225" i="1" s="1"/>
  <c r="G407" i="2"/>
  <c r="D408" i="2"/>
  <c r="J408" i="2"/>
  <c r="K408" i="2" s="1"/>
  <c r="H408" i="2"/>
  <c r="I408" i="2" s="1"/>
  <c r="E408" i="2"/>
  <c r="F408" i="2" s="1"/>
  <c r="C409" i="2"/>
  <c r="I225" i="1" l="1"/>
  <c r="D225" i="1"/>
  <c r="G408" i="2"/>
  <c r="D409" i="2"/>
  <c r="J409" i="2"/>
  <c r="K409" i="2" s="1"/>
  <c r="H409" i="2"/>
  <c r="I409" i="2" s="1"/>
  <c r="C410" i="2"/>
  <c r="E409" i="2"/>
  <c r="F409" i="2" s="1"/>
  <c r="J226" i="1" l="1"/>
  <c r="K226" i="1" s="1"/>
  <c r="G225" i="1"/>
  <c r="H226" i="1"/>
  <c r="G409" i="2"/>
  <c r="D410" i="2"/>
  <c r="J410" i="2"/>
  <c r="K410" i="2" s="1"/>
  <c r="H410" i="2"/>
  <c r="I410" i="2" s="1"/>
  <c r="E410" i="2"/>
  <c r="F410" i="2" s="1"/>
  <c r="C411" i="2"/>
  <c r="I226" i="1" l="1"/>
  <c r="D226" i="1"/>
  <c r="G410" i="2"/>
  <c r="D411" i="2"/>
  <c r="J411" i="2"/>
  <c r="K411" i="2" s="1"/>
  <c r="H411" i="2"/>
  <c r="I411" i="2" s="1"/>
  <c r="E411" i="2"/>
  <c r="F411" i="2" s="1"/>
  <c r="C412" i="2"/>
  <c r="G226" i="1" l="1"/>
  <c r="H227" i="1"/>
  <c r="J227" i="1"/>
  <c r="K227" i="1" s="1"/>
  <c r="G411" i="2"/>
  <c r="D412" i="2"/>
  <c r="J412" i="2"/>
  <c r="K412" i="2" s="1"/>
  <c r="H412" i="2"/>
  <c r="I412" i="2" s="1"/>
  <c r="C413" i="2"/>
  <c r="E412" i="2"/>
  <c r="F412" i="2" s="1"/>
  <c r="I227" i="1" l="1"/>
  <c r="D227" i="1"/>
  <c r="G412" i="2"/>
  <c r="D413" i="2"/>
  <c r="J413" i="2"/>
  <c r="K413" i="2" s="1"/>
  <c r="H413" i="2"/>
  <c r="I413" i="2" s="1"/>
  <c r="C414" i="2"/>
  <c r="E413" i="2"/>
  <c r="F413" i="2" s="1"/>
  <c r="G227" i="1" l="1"/>
  <c r="H228" i="1"/>
  <c r="J228" i="1"/>
  <c r="K228" i="1" s="1"/>
  <c r="G413" i="2"/>
  <c r="D414" i="2"/>
  <c r="J414" i="2"/>
  <c r="K414" i="2" s="1"/>
  <c r="H414" i="2"/>
  <c r="I414" i="2" s="1"/>
  <c r="E414" i="2"/>
  <c r="F414" i="2" s="1"/>
  <c r="C415" i="2"/>
  <c r="I228" i="1" l="1"/>
  <c r="D228" i="1"/>
  <c r="G414" i="2"/>
  <c r="D415" i="2"/>
  <c r="J415" i="2"/>
  <c r="K415" i="2" s="1"/>
  <c r="H415" i="2"/>
  <c r="I415" i="2" s="1"/>
  <c r="C416" i="2"/>
  <c r="E415" i="2"/>
  <c r="F415" i="2" s="1"/>
  <c r="G228" i="1" l="1"/>
  <c r="J229" i="1"/>
  <c r="K229" i="1" s="1"/>
  <c r="H229" i="1"/>
  <c r="G415" i="2"/>
  <c r="D416" i="2"/>
  <c r="J416" i="2"/>
  <c r="K416" i="2" s="1"/>
  <c r="H416" i="2"/>
  <c r="I416" i="2" s="1"/>
  <c r="C417" i="2"/>
  <c r="E416" i="2"/>
  <c r="F416" i="2" s="1"/>
  <c r="I229" i="1" l="1"/>
  <c r="D229" i="1"/>
  <c r="G416" i="2"/>
  <c r="D417" i="2"/>
  <c r="J417" i="2"/>
  <c r="K417" i="2" s="1"/>
  <c r="H417" i="2"/>
  <c r="I417" i="2" s="1"/>
  <c r="E417" i="2"/>
  <c r="F417" i="2" s="1"/>
  <c r="C418" i="2"/>
  <c r="G229" i="1" l="1"/>
  <c r="H230" i="1"/>
  <c r="J230" i="1"/>
  <c r="K230" i="1" s="1"/>
  <c r="G417" i="2"/>
  <c r="D418" i="2"/>
  <c r="J418" i="2"/>
  <c r="K418" i="2" s="1"/>
  <c r="H418" i="2"/>
  <c r="I418" i="2" s="1"/>
  <c r="E418" i="2"/>
  <c r="F418" i="2" s="1"/>
  <c r="C419" i="2"/>
  <c r="I230" i="1" l="1"/>
  <c r="D230" i="1"/>
  <c r="G418" i="2"/>
  <c r="D419" i="2"/>
  <c r="J419" i="2"/>
  <c r="K419" i="2" s="1"/>
  <c r="H419" i="2"/>
  <c r="I419" i="2" s="1"/>
  <c r="E419" i="2"/>
  <c r="F419" i="2" s="1"/>
  <c r="C420" i="2"/>
  <c r="G230" i="1" l="1"/>
  <c r="H231" i="1"/>
  <c r="J231" i="1"/>
  <c r="K231" i="1" s="1"/>
  <c r="G419" i="2"/>
  <c r="D420" i="2"/>
  <c r="J420" i="2"/>
  <c r="K420" i="2" s="1"/>
  <c r="H420" i="2"/>
  <c r="I420" i="2" s="1"/>
  <c r="E420" i="2"/>
  <c r="F420" i="2" s="1"/>
  <c r="C421" i="2"/>
  <c r="I231" i="1" l="1"/>
  <c r="D231" i="1"/>
  <c r="D232" i="1"/>
  <c r="G420" i="2"/>
  <c r="D421" i="2"/>
  <c r="J421" i="2"/>
  <c r="K421" i="2" s="1"/>
  <c r="H421" i="2"/>
  <c r="I421" i="2" s="1"/>
  <c r="E421" i="2"/>
  <c r="F421" i="2" s="1"/>
  <c r="C422" i="2"/>
  <c r="H232" i="1" l="1"/>
  <c r="I232" i="1" s="1"/>
  <c r="H233" i="1" s="1"/>
  <c r="I233" i="1" s="1"/>
  <c r="J232" i="1"/>
  <c r="K232" i="1" s="1"/>
  <c r="C14" i="1"/>
  <c r="C13" i="1"/>
  <c r="B14" i="1"/>
  <c r="B13" i="1"/>
  <c r="G231" i="1"/>
  <c r="G421" i="2"/>
  <c r="D422" i="2"/>
  <c r="J422" i="2"/>
  <c r="K422" i="2" s="1"/>
  <c r="H422" i="2"/>
  <c r="I422" i="2" s="1"/>
  <c r="E422" i="2"/>
  <c r="F422" i="2" s="1"/>
  <c r="C423" i="2"/>
  <c r="J233" i="1" l="1"/>
  <c r="K233" i="1" s="1"/>
  <c r="J234" i="1" s="1"/>
  <c r="K234" i="1" s="1"/>
  <c r="G232" i="1"/>
  <c r="G422" i="2"/>
  <c r="D423" i="2"/>
  <c r="J423" i="2"/>
  <c r="K423" i="2" s="1"/>
  <c r="H423" i="2"/>
  <c r="I423" i="2" s="1"/>
  <c r="C424" i="2"/>
  <c r="E423" i="2"/>
  <c r="F423" i="2" s="1"/>
  <c r="H234" i="1" l="1"/>
  <c r="I234" i="1" s="1"/>
  <c r="H235" i="1" s="1"/>
  <c r="I235" i="1" s="1"/>
  <c r="G233" i="1"/>
  <c r="G423" i="2"/>
  <c r="D424" i="2"/>
  <c r="J424" i="2"/>
  <c r="K424" i="2" s="1"/>
  <c r="H424" i="2"/>
  <c r="I424" i="2" s="1"/>
  <c r="E424" i="2"/>
  <c r="F424" i="2" s="1"/>
  <c r="C425" i="2"/>
  <c r="J235" i="1" l="1"/>
  <c r="K235" i="1" s="1"/>
  <c r="G235" i="1" s="1"/>
  <c r="G234" i="1"/>
  <c r="G424" i="2"/>
  <c r="D425" i="2"/>
  <c r="J425" i="2"/>
  <c r="K425" i="2" s="1"/>
  <c r="H425" i="2"/>
  <c r="I425" i="2" s="1"/>
  <c r="C426" i="2"/>
  <c r="E425" i="2"/>
  <c r="F425" i="2" s="1"/>
  <c r="J236" i="1" l="1"/>
  <c r="K236" i="1" s="1"/>
  <c r="H236" i="1"/>
  <c r="I236" i="1" s="1"/>
  <c r="J237" i="1" s="1"/>
  <c r="K237" i="1" s="1"/>
  <c r="G425" i="2"/>
  <c r="D426" i="2"/>
  <c r="J426" i="2"/>
  <c r="K426" i="2" s="1"/>
  <c r="H426" i="2"/>
  <c r="I426" i="2" s="1"/>
  <c r="E426" i="2"/>
  <c r="F426" i="2" s="1"/>
  <c r="C427" i="2"/>
  <c r="H237" i="1" l="1"/>
  <c r="I237" i="1" s="1"/>
  <c r="G237" i="1" s="1"/>
  <c r="G236" i="1"/>
  <c r="G426" i="2"/>
  <c r="D427" i="2"/>
  <c r="J427" i="2"/>
  <c r="K427" i="2" s="1"/>
  <c r="H427" i="2"/>
  <c r="I427" i="2" s="1"/>
  <c r="E427" i="2"/>
  <c r="F427" i="2" s="1"/>
  <c r="C428" i="2"/>
  <c r="H238" i="1" l="1"/>
  <c r="I238" i="1" s="1"/>
  <c r="H239" i="1" s="1"/>
  <c r="I239" i="1" s="1"/>
  <c r="J238" i="1"/>
  <c r="K238" i="1" s="1"/>
  <c r="G427" i="2"/>
  <c r="D428" i="2"/>
  <c r="J428" i="2"/>
  <c r="K428" i="2" s="1"/>
  <c r="H428" i="2"/>
  <c r="I428" i="2" s="1"/>
  <c r="C429" i="2"/>
  <c r="E428" i="2"/>
  <c r="F428" i="2" s="1"/>
  <c r="J239" i="1" l="1"/>
  <c r="K239" i="1" s="1"/>
  <c r="G239" i="1" s="1"/>
  <c r="G238" i="1"/>
  <c r="G428" i="2"/>
  <c r="D429" i="2"/>
  <c r="J429" i="2"/>
  <c r="K429" i="2" s="1"/>
  <c r="H429" i="2"/>
  <c r="I429" i="2" s="1"/>
  <c r="E429" i="2"/>
  <c r="F429" i="2" s="1"/>
  <c r="C430" i="2"/>
  <c r="H240" i="1" l="1"/>
  <c r="I240" i="1" s="1"/>
  <c r="J240" i="1"/>
  <c r="K240" i="1" s="1"/>
  <c r="G240" i="1" s="1"/>
  <c r="G429" i="2"/>
  <c r="D430" i="2"/>
  <c r="J430" i="2"/>
  <c r="K430" i="2" s="1"/>
  <c r="E430" i="2"/>
  <c r="F430" i="2" s="1"/>
  <c r="B12" i="2" s="1"/>
  <c r="H430" i="2"/>
  <c r="I430" i="2" s="1"/>
  <c r="B13" i="2" l="1"/>
  <c r="B14" i="2"/>
  <c r="H241" i="1"/>
  <c r="I241" i="1" s="1"/>
  <c r="J241" i="1"/>
  <c r="K241" i="1" s="1"/>
  <c r="G430" i="2"/>
  <c r="C12" i="2"/>
  <c r="H242" i="1" l="1"/>
  <c r="I242" i="1" s="1"/>
  <c r="J242" i="1"/>
  <c r="K242" i="1" s="1"/>
  <c r="G242" i="1" s="1"/>
  <c r="G241" i="1"/>
  <c r="J243" i="1" l="1"/>
  <c r="K243" i="1" s="1"/>
  <c r="H243" i="1"/>
  <c r="I243" i="1" s="1"/>
  <c r="H244" i="1" s="1"/>
  <c r="I244" i="1" s="1"/>
  <c r="J244" i="1" l="1"/>
  <c r="K244" i="1" s="1"/>
  <c r="H245" i="1" s="1"/>
  <c r="I245" i="1" s="1"/>
  <c r="G243" i="1"/>
  <c r="J245" i="1" l="1"/>
  <c r="K245" i="1" s="1"/>
  <c r="H246" i="1" s="1"/>
  <c r="I246" i="1" s="1"/>
  <c r="G244" i="1"/>
  <c r="G245" i="1" l="1"/>
  <c r="J246" i="1"/>
  <c r="K246" i="1" s="1"/>
  <c r="G246" i="1" s="1"/>
  <c r="H247" i="1" l="1"/>
  <c r="I247" i="1" s="1"/>
  <c r="J247" i="1"/>
  <c r="K247" i="1" s="1"/>
  <c r="G247" i="1" l="1"/>
  <c r="H248" i="1"/>
  <c r="I248" i="1" s="1"/>
  <c r="J249" i="1" s="1"/>
  <c r="K249" i="1" s="1"/>
  <c r="J248" i="1"/>
  <c r="K248" i="1" s="1"/>
  <c r="G248" i="1" l="1"/>
  <c r="H249" i="1"/>
  <c r="I249" i="1" s="1"/>
  <c r="G249" i="1" s="1"/>
  <c r="H250" i="1" l="1"/>
  <c r="I250" i="1" s="1"/>
  <c r="J250" i="1"/>
  <c r="K250" i="1" s="1"/>
  <c r="J251" i="1" l="1"/>
  <c r="K251" i="1" s="1"/>
  <c r="G250" i="1"/>
  <c r="H251" i="1"/>
  <c r="I251" i="1" s="1"/>
  <c r="G251" i="1" s="1"/>
  <c r="H252" i="1" l="1"/>
  <c r="I252" i="1" s="1"/>
  <c r="H253" i="1" s="1"/>
  <c r="I253" i="1" s="1"/>
  <c r="J252" i="1"/>
  <c r="K252" i="1" s="1"/>
  <c r="J253" i="1" l="1"/>
  <c r="K253" i="1" s="1"/>
  <c r="J254" i="1" s="1"/>
  <c r="K254" i="1" s="1"/>
  <c r="G252" i="1"/>
  <c r="H254" i="1" l="1"/>
  <c r="I254" i="1" s="1"/>
  <c r="G254" i="1" s="1"/>
  <c r="G253" i="1"/>
  <c r="H255" i="1"/>
  <c r="I255" i="1" s="1"/>
  <c r="J255" i="1"/>
  <c r="K255" i="1" s="1"/>
  <c r="H256" i="1" l="1"/>
  <c r="I256" i="1" s="1"/>
  <c r="G255" i="1"/>
  <c r="J256" i="1"/>
  <c r="K256" i="1" s="1"/>
  <c r="J257" i="1" s="1"/>
  <c r="K257" i="1" s="1"/>
  <c r="H257" i="1" l="1"/>
  <c r="I257" i="1" s="1"/>
  <c r="J258" i="1" s="1"/>
  <c r="K258" i="1" s="1"/>
  <c r="G256" i="1"/>
  <c r="H258" i="1" l="1"/>
  <c r="I258" i="1" s="1"/>
  <c r="G258" i="1" s="1"/>
  <c r="G257" i="1"/>
  <c r="J259" i="1" l="1"/>
  <c r="K259" i="1" s="1"/>
  <c r="H259" i="1"/>
  <c r="I259" i="1" s="1"/>
  <c r="G259" i="1" s="1"/>
  <c r="J260" i="1" l="1"/>
  <c r="K260" i="1" s="1"/>
  <c r="H260" i="1"/>
  <c r="I260" i="1" s="1"/>
  <c r="G260" i="1" l="1"/>
  <c r="H261" i="1"/>
  <c r="I261" i="1" s="1"/>
  <c r="J261" i="1"/>
  <c r="K261" i="1" s="1"/>
  <c r="G261" i="1" l="1"/>
  <c r="H262" i="1"/>
  <c r="I262" i="1" s="1"/>
  <c r="J262" i="1"/>
  <c r="K262" i="1" s="1"/>
  <c r="G262" i="1" l="1"/>
  <c r="J263" i="1"/>
  <c r="K263" i="1" s="1"/>
  <c r="H263" i="1"/>
  <c r="I263" i="1" s="1"/>
  <c r="J264" i="1" s="1"/>
  <c r="K264" i="1" s="1"/>
  <c r="H264" i="1" l="1"/>
  <c r="I264" i="1" s="1"/>
  <c r="G264" i="1" s="1"/>
  <c r="G263" i="1"/>
  <c r="J265" i="1" l="1"/>
  <c r="K265" i="1" s="1"/>
  <c r="H265" i="1"/>
  <c r="I265" i="1" s="1"/>
  <c r="J266" i="1" s="1"/>
  <c r="K266" i="1" s="1"/>
  <c r="H266" i="1" l="1"/>
  <c r="I266" i="1" s="1"/>
  <c r="G266" i="1" s="1"/>
  <c r="G265" i="1"/>
  <c r="H267" i="1" l="1"/>
  <c r="I267" i="1" s="1"/>
  <c r="H268" i="1" s="1"/>
  <c r="I268" i="1" s="1"/>
  <c r="J267" i="1"/>
  <c r="K267" i="1" s="1"/>
  <c r="J268" i="1" l="1"/>
  <c r="K268" i="1" s="1"/>
  <c r="G268" i="1" s="1"/>
  <c r="G267" i="1"/>
  <c r="H269" i="1" l="1"/>
  <c r="I269" i="1" s="1"/>
  <c r="J269" i="1"/>
  <c r="K269" i="1" s="1"/>
  <c r="J270" i="1" l="1"/>
  <c r="K270" i="1" s="1"/>
  <c r="H270" i="1"/>
  <c r="I270" i="1" s="1"/>
  <c r="H271" i="1" s="1"/>
  <c r="I271" i="1" s="1"/>
  <c r="G269" i="1"/>
  <c r="G270" i="1" l="1"/>
  <c r="J271" i="1"/>
  <c r="K271" i="1" s="1"/>
  <c r="J272" i="1" s="1"/>
  <c r="K272" i="1" s="1"/>
  <c r="H272" i="1" l="1"/>
  <c r="I272" i="1" s="1"/>
  <c r="G272" i="1" s="1"/>
  <c r="G271" i="1"/>
  <c r="H273" i="1" l="1"/>
  <c r="I273" i="1" s="1"/>
  <c r="J274" i="1" s="1"/>
  <c r="K274" i="1" s="1"/>
  <c r="J273" i="1"/>
  <c r="K273" i="1" s="1"/>
  <c r="G273" i="1" l="1"/>
  <c r="H274" i="1"/>
  <c r="I274" i="1" s="1"/>
  <c r="G274" i="1" s="1"/>
  <c r="J275" i="1" l="1"/>
  <c r="K275" i="1" s="1"/>
  <c r="H275" i="1"/>
  <c r="I275" i="1" s="1"/>
  <c r="G275" i="1" l="1"/>
  <c r="J276" i="1"/>
  <c r="K276" i="1" s="1"/>
  <c r="H276" i="1"/>
  <c r="I276" i="1" s="1"/>
  <c r="G276" i="1" s="1"/>
  <c r="H277" i="1" l="1"/>
  <c r="I277" i="1" s="1"/>
  <c r="H278" i="1" s="1"/>
  <c r="I278" i="1" s="1"/>
  <c r="J277" i="1"/>
  <c r="K277" i="1" s="1"/>
  <c r="G277" i="1" l="1"/>
  <c r="J278" i="1"/>
  <c r="K278" i="1" s="1"/>
  <c r="G278" i="1" s="1"/>
  <c r="J279" i="1" l="1"/>
  <c r="K279" i="1" s="1"/>
  <c r="H279" i="1"/>
  <c r="I279" i="1" s="1"/>
  <c r="G279" i="1" s="1"/>
  <c r="H280" i="1" l="1"/>
  <c r="I280" i="1" s="1"/>
  <c r="J281" i="1" s="1"/>
  <c r="K281" i="1" s="1"/>
  <c r="J280" i="1"/>
  <c r="K280" i="1" s="1"/>
  <c r="G280" i="1" l="1"/>
  <c r="H281" i="1"/>
  <c r="I281" i="1" s="1"/>
  <c r="G281" i="1" s="1"/>
  <c r="J282" i="1" l="1"/>
  <c r="K282" i="1" s="1"/>
  <c r="H282" i="1"/>
  <c r="I282" i="1" s="1"/>
  <c r="H283" i="1" s="1"/>
  <c r="I283" i="1" s="1"/>
  <c r="J283" i="1" l="1"/>
  <c r="K283" i="1" s="1"/>
  <c r="G283" i="1" s="1"/>
  <c r="G282" i="1"/>
  <c r="H284" i="1" l="1"/>
  <c r="I284" i="1" s="1"/>
  <c r="H285" i="1" s="1"/>
  <c r="I285" i="1" s="1"/>
  <c r="J284" i="1"/>
  <c r="K284" i="1" s="1"/>
  <c r="G284" i="1" l="1"/>
  <c r="J285" i="1"/>
  <c r="K285" i="1" s="1"/>
  <c r="G285" i="1" s="1"/>
  <c r="J286" i="1" l="1"/>
  <c r="K286" i="1" s="1"/>
  <c r="H286" i="1"/>
  <c r="I286" i="1" s="1"/>
  <c r="G286" i="1" l="1"/>
  <c r="J287" i="1"/>
  <c r="K287" i="1" s="1"/>
  <c r="H287" i="1"/>
  <c r="I287" i="1" s="1"/>
  <c r="G287" i="1" s="1"/>
  <c r="H288" i="1" l="1"/>
  <c r="I288" i="1" s="1"/>
  <c r="J288" i="1"/>
  <c r="K288" i="1" s="1"/>
  <c r="G288" i="1" l="1"/>
  <c r="H289" i="1"/>
  <c r="I289" i="1" s="1"/>
  <c r="J289" i="1"/>
  <c r="K289" i="1" s="1"/>
  <c r="G289" i="1" l="1"/>
  <c r="J290" i="1"/>
  <c r="K290" i="1" s="1"/>
  <c r="H290" i="1"/>
  <c r="I290" i="1" s="1"/>
  <c r="G290" i="1" s="1"/>
  <c r="J291" i="1" l="1"/>
  <c r="K291" i="1" s="1"/>
  <c r="H291" i="1"/>
  <c r="I291" i="1" s="1"/>
  <c r="G291" i="1" l="1"/>
  <c r="H292" i="1"/>
  <c r="I292" i="1" s="1"/>
  <c r="J292" i="1"/>
  <c r="K292" i="1" s="1"/>
  <c r="G292" i="1" l="1"/>
  <c r="H293" i="1"/>
  <c r="I293" i="1" s="1"/>
  <c r="H294" i="1" s="1"/>
  <c r="I294" i="1" s="1"/>
  <c r="J293" i="1"/>
  <c r="K293" i="1" s="1"/>
  <c r="G293" i="1" l="1"/>
  <c r="J294" i="1"/>
  <c r="K294" i="1" s="1"/>
  <c r="J295" i="1" s="1"/>
  <c r="K295" i="1" s="1"/>
  <c r="H295" i="1" l="1"/>
  <c r="I295" i="1" s="1"/>
  <c r="J296" i="1" s="1"/>
  <c r="K296" i="1" s="1"/>
  <c r="G294" i="1"/>
  <c r="G295" i="1" l="1"/>
  <c r="H296" i="1"/>
  <c r="I296" i="1" s="1"/>
  <c r="G296" i="1" s="1"/>
  <c r="J297" i="1" l="1"/>
  <c r="K297" i="1" s="1"/>
  <c r="H297" i="1"/>
  <c r="I297" i="1" s="1"/>
  <c r="J298" i="1" s="1"/>
  <c r="K298" i="1" s="1"/>
  <c r="H298" i="1" l="1"/>
  <c r="I298" i="1" s="1"/>
  <c r="G298" i="1" s="1"/>
  <c r="G297" i="1"/>
  <c r="H299" i="1" l="1"/>
  <c r="I299" i="1" s="1"/>
  <c r="H300" i="1" s="1"/>
  <c r="I300" i="1" s="1"/>
  <c r="J299" i="1"/>
  <c r="K299" i="1" s="1"/>
  <c r="J300" i="1" l="1"/>
  <c r="K300" i="1" s="1"/>
  <c r="G300" i="1" s="1"/>
  <c r="G299" i="1"/>
  <c r="H301" i="1" l="1"/>
  <c r="I301" i="1" s="1"/>
  <c r="J302" i="1" s="1"/>
  <c r="K302" i="1" s="1"/>
  <c r="J301" i="1"/>
  <c r="K301" i="1" s="1"/>
  <c r="H302" i="1" l="1"/>
  <c r="I302" i="1" s="1"/>
  <c r="G302" i="1" s="1"/>
  <c r="G301" i="1"/>
  <c r="J303" i="1" l="1"/>
  <c r="K303" i="1" s="1"/>
  <c r="H303" i="1"/>
  <c r="I303" i="1" s="1"/>
  <c r="J304" i="1" s="1"/>
  <c r="K304" i="1" s="1"/>
  <c r="G303" i="1" l="1"/>
  <c r="H304" i="1"/>
  <c r="I304" i="1" s="1"/>
  <c r="H305" i="1" s="1"/>
  <c r="I305" i="1" s="1"/>
  <c r="J305" i="1"/>
  <c r="K305" i="1" s="1"/>
  <c r="G305" i="1" l="1"/>
  <c r="G304" i="1"/>
  <c r="J306" i="1"/>
  <c r="K306" i="1" s="1"/>
  <c r="H306" i="1"/>
  <c r="I306" i="1" s="1"/>
  <c r="H307" i="1" s="1"/>
  <c r="I307" i="1" s="1"/>
  <c r="J307" i="1" l="1"/>
  <c r="K307" i="1" s="1"/>
  <c r="H308" i="1" s="1"/>
  <c r="I308" i="1" s="1"/>
  <c r="G306" i="1"/>
  <c r="J308" i="1" l="1"/>
  <c r="K308" i="1" s="1"/>
  <c r="G308" i="1" s="1"/>
  <c r="G307" i="1"/>
  <c r="J309" i="1" l="1"/>
  <c r="K309" i="1" s="1"/>
  <c r="H309" i="1"/>
  <c r="I309" i="1" s="1"/>
  <c r="G309" i="1" s="1"/>
  <c r="J310" i="1" l="1"/>
  <c r="K310" i="1" s="1"/>
  <c r="H310" i="1"/>
  <c r="I310" i="1" s="1"/>
  <c r="J311" i="1" s="1"/>
  <c r="K311" i="1" s="1"/>
  <c r="G310" i="1" l="1"/>
  <c r="H311" i="1"/>
  <c r="I311" i="1" s="1"/>
  <c r="G311" i="1" s="1"/>
  <c r="H312" i="1" l="1"/>
  <c r="I312" i="1" s="1"/>
  <c r="J312" i="1"/>
  <c r="K312" i="1" s="1"/>
  <c r="G312" i="1" l="1"/>
  <c r="H313" i="1"/>
  <c r="I313" i="1" s="1"/>
  <c r="J314" i="1" s="1"/>
  <c r="K314" i="1" s="1"/>
  <c r="J313" i="1"/>
  <c r="K313" i="1" s="1"/>
  <c r="H314" i="1" l="1"/>
  <c r="I314" i="1" s="1"/>
  <c r="G314" i="1" s="1"/>
  <c r="G313" i="1"/>
  <c r="H315" i="1" l="1"/>
  <c r="I315" i="1" s="1"/>
  <c r="H316" i="1" s="1"/>
  <c r="I316" i="1" s="1"/>
  <c r="J315" i="1"/>
  <c r="K315" i="1" s="1"/>
  <c r="G315" i="1" l="1"/>
  <c r="J316" i="1"/>
  <c r="K316" i="1" s="1"/>
  <c r="G316" i="1" s="1"/>
  <c r="H317" i="1" l="1"/>
  <c r="I317" i="1" s="1"/>
  <c r="H318" i="1" s="1"/>
  <c r="I318" i="1" s="1"/>
  <c r="J317" i="1"/>
  <c r="K317" i="1" s="1"/>
  <c r="G317" i="1" l="1"/>
  <c r="J318" i="1"/>
  <c r="K318" i="1" s="1"/>
  <c r="J319" i="1" s="1"/>
  <c r="K319" i="1" s="1"/>
  <c r="H319" i="1" l="1"/>
  <c r="I319" i="1" s="1"/>
  <c r="G319" i="1" s="1"/>
  <c r="G318" i="1"/>
  <c r="J320" i="1" l="1"/>
  <c r="K320" i="1" s="1"/>
  <c r="H320" i="1"/>
  <c r="I320" i="1" s="1"/>
  <c r="H321" i="1" s="1"/>
  <c r="I321" i="1" s="1"/>
  <c r="J321" i="1" l="1"/>
  <c r="K321" i="1" s="1"/>
  <c r="H322" i="1" s="1"/>
  <c r="I322" i="1" s="1"/>
  <c r="G320" i="1"/>
  <c r="J322" i="1" l="1"/>
  <c r="K322" i="1" s="1"/>
  <c r="G322" i="1" s="1"/>
  <c r="G321" i="1"/>
  <c r="H323" i="1" l="1"/>
  <c r="I323" i="1" s="1"/>
  <c r="J324" i="1" s="1"/>
  <c r="K324" i="1" s="1"/>
  <c r="J323" i="1"/>
  <c r="K323" i="1" s="1"/>
  <c r="H324" i="1" s="1"/>
  <c r="I324" i="1" s="1"/>
  <c r="G324" i="1" l="1"/>
  <c r="J325" i="1"/>
  <c r="K325" i="1" s="1"/>
  <c r="G323" i="1"/>
  <c r="H325" i="1"/>
  <c r="I325" i="1" s="1"/>
  <c r="J326" i="1" s="1"/>
  <c r="K326" i="1" s="1"/>
  <c r="H326" i="1" l="1"/>
  <c r="I326" i="1" s="1"/>
  <c r="J327" i="1" s="1"/>
  <c r="K327" i="1" s="1"/>
  <c r="G325" i="1"/>
  <c r="G326" i="1" l="1"/>
  <c r="H327" i="1"/>
  <c r="I327" i="1" s="1"/>
  <c r="J328" i="1" s="1"/>
  <c r="K328" i="1" s="1"/>
  <c r="G327" i="1" l="1"/>
  <c r="H328" i="1"/>
  <c r="I328" i="1" s="1"/>
  <c r="G328" i="1" s="1"/>
  <c r="J329" i="1" l="1"/>
  <c r="K329" i="1" s="1"/>
  <c r="H329" i="1"/>
  <c r="I329" i="1" s="1"/>
  <c r="G329" i="1" l="1"/>
  <c r="H330" i="1"/>
  <c r="I330" i="1" s="1"/>
  <c r="J331" i="1" s="1"/>
  <c r="K331" i="1" s="1"/>
  <c r="J330" i="1"/>
  <c r="K330" i="1" s="1"/>
  <c r="G330" i="1" l="1"/>
  <c r="H331" i="1"/>
  <c r="I331" i="1" s="1"/>
  <c r="G331" i="1" l="1"/>
  <c r="H332" i="1"/>
  <c r="I332" i="1" s="1"/>
  <c r="H333" i="1" s="1"/>
  <c r="I333" i="1" s="1"/>
  <c r="J332" i="1"/>
  <c r="K332" i="1" s="1"/>
  <c r="G332" i="1" l="1"/>
  <c r="J333" i="1"/>
  <c r="K333" i="1" s="1"/>
  <c r="G333" i="1" s="1"/>
  <c r="J334" i="1" l="1"/>
  <c r="K334" i="1" s="1"/>
  <c r="H335" i="1" s="1"/>
  <c r="I335" i="1" s="1"/>
  <c r="H334" i="1"/>
  <c r="I334" i="1" s="1"/>
  <c r="J335" i="1" s="1"/>
  <c r="K335" i="1" s="1"/>
  <c r="J336" i="1" s="1"/>
  <c r="K336" i="1" s="1"/>
  <c r="G334" i="1" l="1"/>
  <c r="G335" i="1"/>
  <c r="H336" i="1"/>
  <c r="I336" i="1" s="1"/>
  <c r="J337" i="1" s="1"/>
  <c r="K337" i="1" s="1"/>
  <c r="G336" i="1" l="1"/>
  <c r="H337" i="1"/>
  <c r="I337" i="1" s="1"/>
  <c r="G337" i="1" s="1"/>
  <c r="H338" i="1" l="1"/>
  <c r="I338" i="1" s="1"/>
  <c r="J339" i="1" s="1"/>
  <c r="K339" i="1" s="1"/>
  <c r="J338" i="1"/>
  <c r="K338" i="1" s="1"/>
  <c r="G338" i="1" l="1"/>
  <c r="H339" i="1"/>
  <c r="I339" i="1" s="1"/>
  <c r="G339" i="1" s="1"/>
  <c r="J340" i="1" l="1"/>
  <c r="K340" i="1" s="1"/>
  <c r="H340" i="1"/>
  <c r="I340" i="1" s="1"/>
  <c r="J341" i="1" s="1"/>
  <c r="K341" i="1" s="1"/>
  <c r="H341" i="1"/>
  <c r="I341" i="1" s="1"/>
  <c r="G340" i="1" l="1"/>
  <c r="G341" i="1"/>
  <c r="H342" i="1"/>
  <c r="I342" i="1" s="1"/>
  <c r="H343" i="1" s="1"/>
  <c r="I343" i="1" s="1"/>
  <c r="J342" i="1"/>
  <c r="K342" i="1" s="1"/>
  <c r="G342" i="1" l="1"/>
  <c r="J343" i="1"/>
  <c r="K343" i="1" s="1"/>
  <c r="G343" i="1" s="1"/>
  <c r="H344" i="1" l="1"/>
  <c r="I344" i="1" s="1"/>
  <c r="H345" i="1" s="1"/>
  <c r="I345" i="1" s="1"/>
  <c r="J344" i="1"/>
  <c r="K344" i="1" s="1"/>
  <c r="J345" i="1" l="1"/>
  <c r="K345" i="1" s="1"/>
  <c r="J346" i="1" s="1"/>
  <c r="K346" i="1" s="1"/>
  <c r="G344" i="1"/>
  <c r="G345" i="1" l="1"/>
  <c r="H346" i="1"/>
  <c r="I346" i="1" s="1"/>
  <c r="G346" i="1" s="1"/>
  <c r="H347" i="1" l="1"/>
  <c r="I347" i="1" s="1"/>
  <c r="J348" i="1" s="1"/>
  <c r="K348" i="1" s="1"/>
  <c r="J347" i="1"/>
  <c r="K347" i="1" s="1"/>
  <c r="H348" i="1" l="1"/>
  <c r="I348" i="1" s="1"/>
  <c r="G348" i="1" s="1"/>
  <c r="G347" i="1"/>
  <c r="H349" i="1" l="1"/>
  <c r="I349" i="1" s="1"/>
  <c r="G349" i="1" s="1"/>
  <c r="J349" i="1"/>
  <c r="K349" i="1" s="1"/>
  <c r="J350" i="1" l="1"/>
  <c r="K350" i="1" s="1"/>
  <c r="H350" i="1"/>
  <c r="I350" i="1" s="1"/>
  <c r="G350" i="1" l="1"/>
  <c r="J351" i="1"/>
  <c r="K351" i="1" s="1"/>
  <c r="H351" i="1"/>
  <c r="I351" i="1" s="1"/>
  <c r="G351" i="1" s="1"/>
  <c r="H352" i="1" l="1"/>
  <c r="I352" i="1" s="1"/>
  <c r="H353" i="1" s="1"/>
  <c r="I353" i="1" s="1"/>
  <c r="J352" i="1"/>
  <c r="K352" i="1" s="1"/>
  <c r="J353" i="1" l="1"/>
  <c r="K353" i="1" s="1"/>
  <c r="G353" i="1" s="1"/>
  <c r="G352" i="1"/>
  <c r="J354" i="1" l="1"/>
  <c r="K354" i="1" s="1"/>
  <c r="H354" i="1"/>
  <c r="I354" i="1" s="1"/>
  <c r="G354" i="1" s="1"/>
  <c r="J355" i="1" l="1"/>
  <c r="K355" i="1" s="1"/>
  <c r="H355" i="1"/>
  <c r="I355" i="1" s="1"/>
  <c r="J356" i="1" s="1"/>
  <c r="K356" i="1" s="1"/>
  <c r="H356" i="1" l="1"/>
  <c r="I356" i="1" s="1"/>
  <c r="G356" i="1" s="1"/>
  <c r="G355" i="1"/>
  <c r="J357" i="1" l="1"/>
  <c r="K357" i="1" s="1"/>
  <c r="H357" i="1"/>
  <c r="I357" i="1" s="1"/>
  <c r="G357" i="1" s="1"/>
  <c r="H358" i="1" l="1"/>
  <c r="I358" i="1" s="1"/>
  <c r="H359" i="1" s="1"/>
  <c r="I359" i="1" s="1"/>
  <c r="J358" i="1"/>
  <c r="K358" i="1" s="1"/>
  <c r="G358" i="1" s="1"/>
  <c r="J359" i="1" l="1"/>
  <c r="K359" i="1" s="1"/>
  <c r="J360" i="1" s="1"/>
  <c r="K360" i="1" s="1"/>
  <c r="H360" i="1" l="1"/>
  <c r="I360" i="1" s="1"/>
  <c r="H361" i="1" s="1"/>
  <c r="I361" i="1" s="1"/>
  <c r="G359" i="1"/>
  <c r="G360" i="1" l="1"/>
  <c r="J361" i="1"/>
  <c r="K361" i="1" s="1"/>
  <c r="G361" i="1" s="1"/>
  <c r="J362" i="1" l="1"/>
  <c r="K362" i="1" s="1"/>
  <c r="H362" i="1"/>
  <c r="I362" i="1" s="1"/>
  <c r="G362" i="1" s="1"/>
  <c r="J363" i="1"/>
  <c r="K363" i="1" s="1"/>
  <c r="H363" i="1"/>
  <c r="I363" i="1" s="1"/>
  <c r="J364" i="1" l="1"/>
  <c r="K364" i="1" s="1"/>
  <c r="H364" i="1"/>
  <c r="I364" i="1" s="1"/>
  <c r="G364" i="1" s="1"/>
  <c r="G363" i="1"/>
  <c r="H365" i="1" l="1"/>
  <c r="I365" i="1" s="1"/>
  <c r="J366" i="1" s="1"/>
  <c r="K366" i="1" s="1"/>
  <c r="J365" i="1"/>
  <c r="K365" i="1" s="1"/>
  <c r="G365" i="1" l="1"/>
  <c r="H366" i="1"/>
  <c r="I366" i="1" s="1"/>
  <c r="G366" i="1" s="1"/>
  <c r="J367" i="1" l="1"/>
  <c r="K367" i="1" s="1"/>
  <c r="H367" i="1"/>
  <c r="I367" i="1" s="1"/>
  <c r="G367" i="1" l="1"/>
  <c r="J368" i="1"/>
  <c r="K368" i="1" s="1"/>
  <c r="H368" i="1"/>
  <c r="I368" i="1" s="1"/>
  <c r="G368" i="1" l="1"/>
  <c r="H369" i="1"/>
  <c r="I369" i="1" s="1"/>
  <c r="H370" i="1" s="1"/>
  <c r="I370" i="1" s="1"/>
  <c r="J369" i="1"/>
  <c r="K369" i="1" s="1"/>
  <c r="G369" i="1" l="1"/>
  <c r="J370" i="1"/>
  <c r="K370" i="1" s="1"/>
  <c r="H371" i="1" s="1"/>
  <c r="I371" i="1" s="1"/>
  <c r="J371" i="1" l="1"/>
  <c r="K371" i="1" s="1"/>
  <c r="J372" i="1" s="1"/>
  <c r="K372" i="1" s="1"/>
  <c r="G370" i="1"/>
  <c r="H372" i="1" l="1"/>
  <c r="I372" i="1" s="1"/>
  <c r="G371" i="1"/>
  <c r="G372" i="1" l="1"/>
  <c r="J373" i="1"/>
  <c r="K373" i="1" s="1"/>
  <c r="H373" i="1"/>
  <c r="I373" i="1" s="1"/>
  <c r="H374" i="1" l="1"/>
  <c r="I374" i="1" s="1"/>
  <c r="G373" i="1"/>
  <c r="J374" i="1"/>
  <c r="K374" i="1" s="1"/>
  <c r="G374" i="1" s="1"/>
  <c r="H375" i="1" l="1"/>
  <c r="I375" i="1" s="1"/>
  <c r="J375" i="1"/>
  <c r="K375" i="1" s="1"/>
  <c r="G375" i="1" l="1"/>
  <c r="H376" i="1"/>
  <c r="I376" i="1" s="1"/>
  <c r="H377" i="1" s="1"/>
  <c r="I377" i="1" s="1"/>
  <c r="J376" i="1"/>
  <c r="K376" i="1" s="1"/>
  <c r="J377" i="1" l="1"/>
  <c r="K377" i="1" s="1"/>
  <c r="G377" i="1" s="1"/>
  <c r="G376" i="1"/>
  <c r="C14" i="2"/>
  <c r="C13" i="2"/>
  <c r="H378" i="1" l="1"/>
  <c r="I378" i="1" s="1"/>
  <c r="J378" i="1"/>
  <c r="K378" i="1" s="1"/>
  <c r="H379" i="1" l="1"/>
  <c r="I379" i="1" s="1"/>
  <c r="G378" i="1"/>
  <c r="J379" i="1"/>
  <c r="K379" i="1" s="1"/>
  <c r="H380" i="1" l="1"/>
  <c r="I380" i="1" s="1"/>
  <c r="G379" i="1"/>
  <c r="J380" i="1"/>
  <c r="K380" i="1" s="1"/>
  <c r="G380" i="1" s="1"/>
  <c r="H381" i="1" l="1"/>
  <c r="I381" i="1" s="1"/>
  <c r="H382" i="1" s="1"/>
  <c r="I382" i="1" s="1"/>
  <c r="J381" i="1"/>
  <c r="K381" i="1" s="1"/>
  <c r="J382" i="1" l="1"/>
  <c r="K382" i="1" s="1"/>
  <c r="G382" i="1" s="1"/>
  <c r="G381" i="1"/>
  <c r="H383" i="1" l="1"/>
  <c r="I383" i="1" s="1"/>
  <c r="H384" i="1" s="1"/>
  <c r="I384" i="1" s="1"/>
  <c r="J383" i="1"/>
  <c r="K383" i="1" s="1"/>
  <c r="J384" i="1" l="1"/>
  <c r="K384" i="1" s="1"/>
  <c r="H385" i="1" s="1"/>
  <c r="I385" i="1" s="1"/>
  <c r="G383" i="1"/>
  <c r="J385" i="1" l="1"/>
  <c r="K385" i="1" s="1"/>
  <c r="G385" i="1" s="1"/>
  <c r="G384" i="1"/>
  <c r="J386" i="1"/>
  <c r="K386" i="1" s="1"/>
  <c r="H386" i="1"/>
  <c r="I386" i="1" s="1"/>
  <c r="G386" i="1" l="1"/>
  <c r="H387" i="1"/>
  <c r="I387" i="1" s="1"/>
  <c r="J387" i="1"/>
  <c r="K387" i="1" s="1"/>
  <c r="G387" i="1" l="1"/>
  <c r="H388" i="1"/>
  <c r="I388" i="1" s="1"/>
  <c r="J388" i="1"/>
  <c r="K388" i="1" s="1"/>
  <c r="G388" i="1" l="1"/>
  <c r="H389" i="1"/>
  <c r="I389" i="1" s="1"/>
  <c r="J390" i="1" s="1"/>
  <c r="K390" i="1" s="1"/>
  <c r="J389" i="1"/>
  <c r="K389" i="1" s="1"/>
  <c r="H390" i="1" l="1"/>
  <c r="I390" i="1" s="1"/>
  <c r="G390" i="1" s="1"/>
  <c r="G389" i="1"/>
  <c r="J391" i="1" l="1"/>
  <c r="K391" i="1" s="1"/>
  <c r="H391" i="1"/>
  <c r="I391" i="1" s="1"/>
  <c r="H392" i="1" s="1"/>
  <c r="I392" i="1" s="1"/>
  <c r="J392" i="1" l="1"/>
  <c r="K392" i="1" s="1"/>
  <c r="G392" i="1" s="1"/>
  <c r="G391" i="1"/>
  <c r="J393" i="1" l="1"/>
  <c r="K393" i="1" s="1"/>
  <c r="H393" i="1"/>
  <c r="I393" i="1" s="1"/>
  <c r="H394" i="1" s="1"/>
  <c r="I394" i="1" s="1"/>
  <c r="J394" i="1" l="1"/>
  <c r="K394" i="1" s="1"/>
  <c r="G394" i="1" s="1"/>
  <c r="G393" i="1"/>
  <c r="H395" i="1" l="1"/>
  <c r="I395" i="1" s="1"/>
  <c r="H396" i="1" s="1"/>
  <c r="I396" i="1" s="1"/>
  <c r="J395" i="1"/>
  <c r="K395" i="1" s="1"/>
  <c r="G395" i="1" l="1"/>
  <c r="J396" i="1"/>
  <c r="K396" i="1" s="1"/>
  <c r="G396" i="1" s="1"/>
  <c r="J397" i="1" l="1"/>
  <c r="K397" i="1" s="1"/>
  <c r="H397" i="1"/>
  <c r="I397" i="1" s="1"/>
  <c r="G397" i="1" s="1"/>
  <c r="H398" i="1" l="1"/>
  <c r="I398" i="1" s="1"/>
  <c r="H399" i="1" s="1"/>
  <c r="I399" i="1" s="1"/>
  <c r="J398" i="1"/>
  <c r="K398" i="1" s="1"/>
  <c r="J399" i="1" l="1"/>
  <c r="K399" i="1" s="1"/>
  <c r="G399" i="1" s="1"/>
  <c r="G398" i="1"/>
  <c r="J400" i="1" l="1"/>
  <c r="K400" i="1" s="1"/>
  <c r="H400" i="1"/>
  <c r="I400" i="1" s="1"/>
  <c r="G400" i="1" l="1"/>
  <c r="J401" i="1"/>
  <c r="K401" i="1" s="1"/>
  <c r="H401" i="1"/>
  <c r="I401" i="1" s="1"/>
  <c r="H402" i="1" s="1"/>
  <c r="I402" i="1" s="1"/>
  <c r="J402" i="1" l="1"/>
  <c r="K402" i="1" s="1"/>
  <c r="G402" i="1" s="1"/>
  <c r="G401" i="1"/>
  <c r="H403" i="1" l="1"/>
  <c r="I403" i="1" s="1"/>
  <c r="J403" i="1"/>
  <c r="K403" i="1" s="1"/>
  <c r="G403" i="1" l="1"/>
  <c r="J404" i="1"/>
  <c r="K404" i="1" s="1"/>
  <c r="H404" i="1"/>
  <c r="I404" i="1" s="1"/>
  <c r="G404" i="1" s="1"/>
  <c r="J405" i="1" l="1"/>
  <c r="K405" i="1" s="1"/>
  <c r="H405" i="1"/>
  <c r="I405" i="1" s="1"/>
  <c r="G405" i="1" l="1"/>
</calcChain>
</file>

<file path=xl/sharedStrings.xml><?xml version="1.0" encoding="utf-8"?>
<sst xmlns="http://schemas.openxmlformats.org/spreadsheetml/2006/main" count="41" uniqueCount="24">
  <si>
    <t>В мастерской по ремонту обуви работают два мастера. Один мастер занимается заменой набоек и ремонтом не значительных дефектов, второй мастер специализируется на более трудоемком ремонте. Для удобства, обувь для ремонта сразу разделяется на две группы по уровню сложности. Наблюдением установлено, что поступление клиентов имеет все признаки простейшего потока с интенсивностью 5 человек в час. Время замены набоек и не значительного ремонта составляет в среднем 20 минут и подчиняется нормальному закону распределения с стандартным отклонением 4 минуты. Время более сложного ремонта занимает от 1,5 часов до 2,5 часов и распределено по равномерному закону. Замечено, что клиенты со сложным ремонтом составляют 22% всех клиентов. Построить имитационную модель данной системы за десятичасовой рабочий день, определить среднею длину очереди для каждой группы, определить среднее время нахождения в ремонте обуви каждой группы. Требуется ли помощник для какого-либо мастера?</t>
  </si>
  <si>
    <t>Средняя длина очереди</t>
  </si>
  <si>
    <t>Максимальная очередь</t>
  </si>
  <si>
    <t>Сложная ли работа?</t>
  </si>
  <si>
    <t>Интервал прихода</t>
  </si>
  <si>
    <t>Время прибытия клиента</t>
  </si>
  <si>
    <t>Очередь</t>
  </si>
  <si>
    <t>Ожидание</t>
  </si>
  <si>
    <t>Начало (ч:мм)</t>
  </si>
  <si>
    <t>Конец (ч:мм)</t>
  </si>
  <si>
    <t>Время обслуживания</t>
  </si>
  <si>
    <t>Время обслуживания
(ч:мм)</t>
  </si>
  <si>
    <t>Несложная работа</t>
  </si>
  <si>
    <t>Сложная работа</t>
  </si>
  <si>
    <t>Обслуживание. Мастер 1
(несложная работа)</t>
  </si>
  <si>
    <t>Обслуживание. Мастер 2
(сложная работа)</t>
  </si>
  <si>
    <t>Среднее время обслуживания</t>
  </si>
  <si>
    <t>В операционном зале банка установлено три банкомата, причем два банкомата работают только на выдачу наличных денежных средств, а один на прием и выдачу. Наблюдением установлено, что из всех посетителей только 20% требуется банкомат с приемом денежных средств. Интенсивность поступления клиентов 20 человек в час. Среднее время обслуживания в банкомате с выдачей денежных средств составляет 3 минуты, в банкомате с приемом  и выдачей – 7 минут. Закон распределения поступления клиентов и обслуживания в банкомате экспоненциальный. К разным типам банкоматов организована разная очередь. Составить имитационную модель работы банкоматов за один восьмичасовой рабочий день. Определить среднее время и среднюю длину очередей. За единицу времени принять одну минуту. Целесообразно ли установка еще одного банкомата с приемом денежных средств или демонтаж одного банкомата с выдачей денежных средств, ответ обосновать.</t>
  </si>
  <si>
    <t>Обслуживание. Банкомат 1
(выдача)</t>
  </si>
  <si>
    <t>Обслуживание. Банкомат 2
(выдача)</t>
  </si>
  <si>
    <t>Обслуживание. Банкомат 1
(приём+выдача)</t>
  </si>
  <si>
    <t>Нужен ли банкомат с приёмом денег?</t>
  </si>
  <si>
    <t>Выдача</t>
  </si>
  <si>
    <t>Приём+выдача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</si>
</sst>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theme="1"/>
      <name val="Calibri"/>
      <family val="2"/>
      <scheme val="minor"/>
    </font>
    <font>
      <b/>
      <sz val="11"/>
      <color theme="1"/>
      <name val="Calibri"/>
      <family val="2"/>
      <charset val="204"/>
      <scheme val="minor"/>
    </font>
    <font>
      <sz val="11"/>
      <color rgb="FF000000"/>
      <name val="Calibri"/>
      <family val="2"/>
      <charset val="204"/>
    </font>
    <font>
      <b/>
      <sz val="11"/>
      <color rgb="FF000000"/>
      <name val="Calibri"/>
      <family val="2"/>
      <charset val="204"/>
    </font>
    <font>
      <sz val="10"/>
      <color rgb="FF000000"/>
      <name val="Calibri"/>
      <family val="2"/>
      <charset val="204"/>
      <scheme val="minor"/>
    </font>
    <font>
      <b/>
      <sz val="11"/>
      <color theme="1"/>
      <name val="Calibri"/>
      <family val="2"/>
      <charset val="204"/>
    </font>
  </fonts>
  <fills count="2">
    <fill>
      <patternFill patternType="none"/>
    </fill>
    <fill>
      <patternFill patternType="gray125"/>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rgb="FFCCCCCC"/>
      </left>
      <right style="medium">
        <color rgb="FF000000"/>
      </right>
      <top style="medium">
        <color indexed="64"/>
      </top>
      <bottom/>
      <diagonal/>
    </border>
    <border>
      <left style="medium">
        <color rgb="FFCCCCCC"/>
      </left>
      <right style="medium">
        <color rgb="FF000000"/>
      </right>
      <top/>
      <bottom style="medium">
        <color indexed="64"/>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horizontal="center" vertical="center" wrapText="1"/>
    </xf>
    <xf numFmtId="1" fontId="2" fillId="0" borderId="10" xfId="0" applyNumberFormat="1" applyFont="1" applyBorder="1" applyAlignment="1">
      <alignment horizontal="center" vertical="center" wrapText="1"/>
    </xf>
    <xf numFmtId="0" fontId="2" fillId="0" borderId="13" xfId="0" applyFont="1" applyBorder="1" applyAlignment="1">
      <alignment horizontal="center" vertical="center" wrapText="1"/>
    </xf>
    <xf numFmtId="0" fontId="4" fillId="0" borderId="0" xfId="0" applyFont="1"/>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1" fontId="0" fillId="0" borderId="0" xfId="0" applyNumberFormat="1"/>
    <xf numFmtId="20" fontId="0" fillId="0" borderId="0" xfId="0" applyNumberFormat="1"/>
    <xf numFmtId="164" fontId="0" fillId="0" borderId="0" xfId="0" applyNumberFormat="1"/>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12" xfId="0" applyFont="1" applyBorder="1" applyAlignment="1">
      <alignment horizontal="center" vertical="center" wrapText="1"/>
    </xf>
    <xf numFmtId="20" fontId="2" fillId="0" borderId="29" xfId="0" applyNumberFormat="1" applyFont="1" applyBorder="1" applyAlignment="1">
      <alignment horizontal="center" vertical="center" wrapText="1"/>
    </xf>
    <xf numFmtId="20" fontId="2" fillId="0" borderId="30" xfId="0" applyNumberFormat="1" applyFont="1" applyBorder="1" applyAlignment="1">
      <alignment horizontal="center" vertical="center" wrapText="1"/>
    </xf>
    <xf numFmtId="0" fontId="1" fillId="0" borderId="14" xfId="0" applyFont="1" applyBorder="1" applyAlignment="1">
      <alignment horizontal="center" vertical="center"/>
    </xf>
    <xf numFmtId="0" fontId="1" fillId="0" borderId="1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F04E-31DE-4CA7-A2BE-8E4842A112A3}">
  <dimension ref="A1:N431"/>
  <sheetViews>
    <sheetView tabSelected="1" topLeftCell="A9" workbookViewId="0">
      <selection activeCell="E14" sqref="E14"/>
    </sheetView>
  </sheetViews>
  <sheetFormatPr defaultRowHeight="14.4" x14ac:dyDescent="0.3"/>
  <cols>
    <col min="1" max="1" width="19.21875" customWidth="1"/>
    <col min="2" max="2" width="19.44140625" customWidth="1"/>
    <col min="3" max="3" width="16.77734375" customWidth="1"/>
    <col min="4" max="4" width="12.5546875" customWidth="1"/>
    <col min="5" max="5" width="18.5546875" customWidth="1"/>
    <col min="6" max="6" width="16.21875" customWidth="1"/>
    <col min="7" max="7" width="12.44140625" customWidth="1"/>
    <col min="8" max="8" width="15.21875" customWidth="1"/>
    <col min="9" max="9" width="14.33203125" customWidth="1"/>
    <col min="10" max="10" width="16.33203125" customWidth="1"/>
    <col min="11" max="11" width="11.6640625" customWidth="1"/>
  </cols>
  <sheetData>
    <row r="1" spans="1:14" x14ac:dyDescent="0.3">
      <c r="A1" s="19" t="s">
        <v>0</v>
      </c>
      <c r="B1" s="20"/>
      <c r="C1" s="20"/>
      <c r="D1" s="20"/>
      <c r="E1" s="20"/>
      <c r="F1" s="20"/>
      <c r="G1" s="20"/>
      <c r="H1" s="20"/>
      <c r="I1" s="20"/>
      <c r="J1" s="20"/>
      <c r="K1" s="20"/>
      <c r="L1" s="20"/>
      <c r="M1" s="20"/>
      <c r="N1" s="21"/>
    </row>
    <row r="2" spans="1:14" x14ac:dyDescent="0.3">
      <c r="A2" s="22"/>
      <c r="B2" s="23"/>
      <c r="C2" s="23"/>
      <c r="D2" s="23"/>
      <c r="E2" s="23"/>
      <c r="F2" s="23"/>
      <c r="G2" s="23"/>
      <c r="H2" s="23"/>
      <c r="I2" s="23"/>
      <c r="J2" s="23"/>
      <c r="K2" s="23"/>
      <c r="L2" s="23"/>
      <c r="M2" s="23"/>
      <c r="N2" s="24"/>
    </row>
    <row r="3" spans="1:14" x14ac:dyDescent="0.3">
      <c r="A3" s="22"/>
      <c r="B3" s="23"/>
      <c r="C3" s="23"/>
      <c r="D3" s="23"/>
      <c r="E3" s="23"/>
      <c r="F3" s="23"/>
      <c r="G3" s="23"/>
      <c r="H3" s="23"/>
      <c r="I3" s="23"/>
      <c r="J3" s="23"/>
      <c r="K3" s="23"/>
      <c r="L3" s="23"/>
      <c r="M3" s="23"/>
      <c r="N3" s="24"/>
    </row>
    <row r="4" spans="1:14" x14ac:dyDescent="0.3">
      <c r="A4" s="22"/>
      <c r="B4" s="23"/>
      <c r="C4" s="23"/>
      <c r="D4" s="23"/>
      <c r="E4" s="23"/>
      <c r="F4" s="23"/>
      <c r="G4" s="23"/>
      <c r="H4" s="23"/>
      <c r="I4" s="23"/>
      <c r="J4" s="23"/>
      <c r="K4" s="23"/>
      <c r="L4" s="23"/>
      <c r="M4" s="23"/>
      <c r="N4" s="24"/>
    </row>
    <row r="5" spans="1:14" x14ac:dyDescent="0.3">
      <c r="A5" s="22"/>
      <c r="B5" s="23"/>
      <c r="C5" s="23"/>
      <c r="D5" s="23"/>
      <c r="E5" s="23"/>
      <c r="F5" s="23"/>
      <c r="G5" s="23"/>
      <c r="H5" s="23"/>
      <c r="I5" s="23"/>
      <c r="J5" s="23"/>
      <c r="K5" s="23"/>
      <c r="L5" s="23"/>
      <c r="M5" s="23"/>
      <c r="N5" s="24"/>
    </row>
    <row r="6" spans="1:14" x14ac:dyDescent="0.3">
      <c r="A6" s="22"/>
      <c r="B6" s="23"/>
      <c r="C6" s="23"/>
      <c r="D6" s="23"/>
      <c r="E6" s="23"/>
      <c r="F6" s="23"/>
      <c r="G6" s="23"/>
      <c r="H6" s="23"/>
      <c r="I6" s="23"/>
      <c r="J6" s="23"/>
      <c r="K6" s="23"/>
      <c r="L6" s="23"/>
      <c r="M6" s="23"/>
      <c r="N6" s="24"/>
    </row>
    <row r="7" spans="1:14" x14ac:dyDescent="0.3">
      <c r="A7" s="22"/>
      <c r="B7" s="23"/>
      <c r="C7" s="23"/>
      <c r="D7" s="23"/>
      <c r="E7" s="23"/>
      <c r="F7" s="23"/>
      <c r="G7" s="23"/>
      <c r="H7" s="23"/>
      <c r="I7" s="23"/>
      <c r="J7" s="23"/>
      <c r="K7" s="23"/>
      <c r="L7" s="23"/>
      <c r="M7" s="23"/>
      <c r="N7" s="24"/>
    </row>
    <row r="8" spans="1:14" x14ac:dyDescent="0.3">
      <c r="A8" s="22"/>
      <c r="B8" s="23"/>
      <c r="C8" s="23"/>
      <c r="D8" s="23"/>
      <c r="E8" s="23"/>
      <c r="F8" s="23"/>
      <c r="G8" s="23"/>
      <c r="H8" s="23"/>
      <c r="I8" s="23"/>
      <c r="J8" s="23"/>
      <c r="K8" s="23"/>
      <c r="L8" s="23"/>
      <c r="M8" s="23"/>
      <c r="N8" s="24"/>
    </row>
    <row r="9" spans="1:14" ht="15" thickBot="1" x14ac:dyDescent="0.35">
      <c r="A9" s="25"/>
      <c r="B9" s="26"/>
      <c r="C9" s="26"/>
      <c r="D9" s="26"/>
      <c r="E9" s="26"/>
      <c r="F9" s="26"/>
      <c r="G9" s="26"/>
      <c r="H9" s="26"/>
      <c r="I9" s="26"/>
      <c r="J9" s="26"/>
      <c r="K9" s="26"/>
      <c r="L9" s="26"/>
      <c r="M9" s="26"/>
      <c r="N9" s="27"/>
    </row>
    <row r="10" spans="1:14" ht="15" thickBot="1" x14ac:dyDescent="0.35">
      <c r="A10" s="1"/>
      <c r="B10" s="1"/>
      <c r="C10" s="1"/>
      <c r="D10" s="1"/>
      <c r="E10" s="1"/>
      <c r="F10" s="1"/>
      <c r="G10" s="1"/>
      <c r="H10" s="1"/>
      <c r="I10" s="1"/>
      <c r="J10" s="1"/>
      <c r="K10" s="1"/>
      <c r="L10" s="1"/>
      <c r="M10" s="1"/>
      <c r="N10" s="1"/>
    </row>
    <row r="11" spans="1:14" ht="15" thickBot="1" x14ac:dyDescent="0.35">
      <c r="A11" s="1"/>
      <c r="B11" s="17" t="s">
        <v>12</v>
      </c>
      <c r="C11" s="18" t="s">
        <v>13</v>
      </c>
      <c r="D11" s="1"/>
      <c r="E11" s="1"/>
      <c r="F11" s="1"/>
      <c r="G11" s="1"/>
      <c r="H11" s="1"/>
      <c r="I11" s="1"/>
      <c r="J11" s="1"/>
      <c r="K11" s="1"/>
      <c r="L11" s="1"/>
      <c r="M11" s="1"/>
      <c r="N11" s="1"/>
    </row>
    <row r="12" spans="1:14" ht="28.8" x14ac:dyDescent="0.3">
      <c r="A12" s="10" t="s">
        <v>16</v>
      </c>
      <c r="B12" s="15">
        <f ca="1">AVERAGEIF(A22:A430,"несложная работа",F22:F430)</f>
        <v>9.3598758034994494E-3</v>
      </c>
      <c r="C12" s="16">
        <f ca="1">AVERAGEIF(A22:A430,"сложная работа",F22:F430)</f>
        <v>8.1254705519037629E-2</v>
      </c>
      <c r="D12" s="1"/>
      <c r="E12" s="1"/>
      <c r="F12" s="1"/>
      <c r="G12" s="1"/>
      <c r="H12" s="1"/>
      <c r="I12" s="1"/>
      <c r="J12" s="1"/>
      <c r="K12" s="1"/>
      <c r="L12" s="1"/>
      <c r="M12" s="1"/>
      <c r="N12" s="1"/>
    </row>
    <row r="13" spans="1:14" ht="42.6" customHeight="1" x14ac:dyDescent="0.3">
      <c r="A13" s="11" t="s">
        <v>1</v>
      </c>
      <c r="B13" s="13">
        <f ca="1">AVERAGEIF(A22:A430,"несложная работа",D22:D430)</f>
        <v>5.5769230769230766</v>
      </c>
      <c r="C13" s="2">
        <f ca="1">AVERAGEIF(A22:A430,"сложная работа",D22:D430)</f>
        <v>2.6111111111111112</v>
      </c>
      <c r="D13" s="1"/>
      <c r="E13" s="1"/>
      <c r="F13" s="1"/>
      <c r="G13" s="1"/>
      <c r="H13" s="1"/>
      <c r="I13" s="1"/>
      <c r="J13" s="1"/>
      <c r="K13" s="1"/>
      <c r="L13" s="1"/>
      <c r="M13" s="1"/>
      <c r="N13" s="1"/>
    </row>
    <row r="14" spans="1:14" ht="29.4" thickBot="1" x14ac:dyDescent="0.35">
      <c r="A14" s="12" t="s">
        <v>2</v>
      </c>
      <c r="B14" s="14">
        <f ca="1">_xlfn.MAXIFS(D22:D430,A22:A430,"несложная работа")</f>
        <v>11</v>
      </c>
      <c r="C14" s="3">
        <f ca="1">_xlfn.MAXIFS(D22:D430,A22:A430,"сложная работа")</f>
        <v>5</v>
      </c>
      <c r="D14" s="1"/>
      <c r="E14" s="1"/>
      <c r="F14" s="1"/>
      <c r="G14" s="1"/>
      <c r="H14" s="1"/>
      <c r="I14" s="1"/>
      <c r="J14" s="1"/>
      <c r="K14" s="1"/>
      <c r="L14" s="1"/>
      <c r="M14" s="1"/>
      <c r="N14" s="1"/>
    </row>
    <row r="15" spans="1:14" x14ac:dyDescent="0.3">
      <c r="A15" s="1"/>
      <c r="B15" s="1"/>
      <c r="C15" s="1"/>
      <c r="D15" s="1"/>
      <c r="E15" s="1"/>
      <c r="F15" s="1"/>
      <c r="G15" s="1"/>
      <c r="H15" s="1"/>
      <c r="I15" s="1"/>
      <c r="J15" s="1"/>
      <c r="K15" s="1"/>
      <c r="L15" s="1"/>
      <c r="M15" s="1"/>
      <c r="N15" s="1"/>
    </row>
    <row r="16" spans="1:14" x14ac:dyDescent="0.3">
      <c r="A16" s="1"/>
      <c r="B16" s="1"/>
      <c r="C16" s="1"/>
      <c r="D16" s="1"/>
      <c r="E16" s="1"/>
      <c r="F16" s="1"/>
      <c r="G16" s="1"/>
      <c r="H16" s="1"/>
      <c r="I16" s="1"/>
      <c r="J16" s="1"/>
      <c r="K16" s="1"/>
      <c r="L16" s="1"/>
      <c r="M16" s="1"/>
      <c r="N16" s="1"/>
    </row>
    <row r="17" spans="1:11" x14ac:dyDescent="0.3">
      <c r="E17" s="4"/>
    </row>
    <row r="18" spans="1:11" ht="15" thickBot="1" x14ac:dyDescent="0.35"/>
    <row r="19" spans="1:11" ht="31.8" customHeight="1" thickBot="1" x14ac:dyDescent="0.35">
      <c r="A19" s="28" t="s">
        <v>3</v>
      </c>
      <c r="B19" s="30" t="s">
        <v>4</v>
      </c>
      <c r="C19" s="32" t="s">
        <v>5</v>
      </c>
      <c r="D19" s="30" t="s">
        <v>6</v>
      </c>
      <c r="E19" s="30" t="s">
        <v>10</v>
      </c>
      <c r="F19" s="30" t="s">
        <v>11</v>
      </c>
      <c r="G19" s="30" t="s">
        <v>7</v>
      </c>
      <c r="H19" s="34" t="s">
        <v>14</v>
      </c>
      <c r="I19" s="35"/>
      <c r="J19" s="34" t="s">
        <v>15</v>
      </c>
      <c r="K19" s="36"/>
    </row>
    <row r="20" spans="1:11" ht="37.200000000000003" customHeight="1" thickBot="1" x14ac:dyDescent="0.35">
      <c r="A20" s="29"/>
      <c r="B20" s="31"/>
      <c r="C20" s="33"/>
      <c r="D20" s="31"/>
      <c r="E20" s="31"/>
      <c r="F20" s="31"/>
      <c r="G20" s="31"/>
      <c r="H20" s="5" t="s">
        <v>8</v>
      </c>
      <c r="I20" s="5" t="s">
        <v>9</v>
      </c>
      <c r="J20" s="5" t="s">
        <v>8</v>
      </c>
      <c r="K20" s="6" t="s">
        <v>9</v>
      </c>
    </row>
    <row r="21" spans="1:11" x14ac:dyDescent="0.3">
      <c r="B21" s="7"/>
      <c r="C21" s="8">
        <v>0.33333333333333331</v>
      </c>
      <c r="F21" s="9"/>
      <c r="H21" s="9"/>
      <c r="I21" s="9"/>
      <c r="J21" s="9"/>
      <c r="K21" s="9"/>
    </row>
    <row r="22" spans="1:11" x14ac:dyDescent="0.3">
      <c r="A22" t="str">
        <f ca="1">IF(IF(RAND()&lt;=0.22, RAND()*(1-0.5)+0.5, RAND()*0.5) &gt; 0.5,"сложная работа","несложная работа")</f>
        <v>несложная работа</v>
      </c>
      <c r="B22" s="7">
        <f ca="1" xml:space="preserve"> -(60/4)*LOG(1-RAND())+3</f>
        <v>4.5232991405156078</v>
      </c>
      <c r="C22" s="8">
        <f ca="1">IF(C21="","",IF(C21+(B22)/1440&lt;=$C$21+10/24,C21+(B22)/1440,""))</f>
        <v>0.33647451329202471</v>
      </c>
      <c r="D22">
        <f ca="1">IF(C22&lt;&gt;"",IF(A22="несложная работа",SUM(COUNTIF($I$22:$I22,"&gt;"&amp;C22)),SUM(COUNTIF($K$22:$K22,"&gt;"&amp;C22))),"")</f>
        <v>1</v>
      </c>
      <c r="E22">
        <f ca="1">IF(C22&lt;&gt;"",IF(A22="сложная работа",RAND()*(150-90)+90,-20*LOG(1-RAND())+4),"")</f>
        <v>8.5232173248397185</v>
      </c>
      <c r="F22" s="9">
        <f ca="1">IF(E22&lt;&gt;"",E22/1440,"")</f>
        <v>5.9189009200275823E-3</v>
      </c>
      <c r="G22" s="9">
        <f ca="1">IF(AND(C22&lt;&gt;"",OR(I22&lt;&gt;"",K22&lt;&gt;"")),IF(A22="несложная работа",I22-C22,K22-C22),"")</f>
        <v>5.9189009200275589E-3</v>
      </c>
      <c r="H22" s="9">
        <f ca="1">IF(AND($A22="несложная работа",$C22&lt;&gt;"",MAX(I$21:$I21,C22)&lt;TIME(18,0,0)),MAX(I$21:$I21,C22),"")</f>
        <v>0.33647451329202471</v>
      </c>
      <c r="I22" s="9">
        <f ca="1">IF(ISTEXT(H22),"",H22+E22/1440)</f>
        <v>0.34239341421205227</v>
      </c>
      <c r="J22" s="9" t="str">
        <f ca="1">IF(AND($A22="сложная работа",$C22&lt;&gt;"",MAX(K$21:$K21,C22)&lt;TIME(18,0,0)),MAX(K$21:$K21,C22),"")</f>
        <v/>
      </c>
      <c r="K22" s="9" t="str">
        <f ca="1">IF(ISTEXT(J22),"",J22+E22/1440)</f>
        <v/>
      </c>
    </row>
    <row r="23" spans="1:11" x14ac:dyDescent="0.3">
      <c r="A23" t="str">
        <f t="shared" ref="A23:A86" ca="1" si="0">IF(IF(RAND()&lt;=0.22, RAND()*(1-0.5)+0.5, RAND()*0.5) &gt; 0.5,"сложная работа","несложная работа")</f>
        <v>несложная работа</v>
      </c>
      <c r="B23" s="7">
        <f t="shared" ref="B23:B86" ca="1" si="1" xml:space="preserve"> -(60/4)*LOG(1-RAND())+3</f>
        <v>8.7363766519769932</v>
      </c>
      <c r="C23" s="8">
        <f t="shared" ref="C23:C86" ca="1" si="2">IF(C22="","",IF(C22+(B23)/1440&lt;=$C$21+10/24,C22+(B23)/1440,""))</f>
        <v>0.34254144152256427</v>
      </c>
      <c r="D23">
        <f ca="1">IF(C23&lt;&gt;"",IF(A23="несложная работа",SUM(COUNTIF($I$22:$I23,"&gt;"&amp;C23)),SUM(COUNTIF($K$22:$K23,"&gt;"&amp;C23))),"")</f>
        <v>1</v>
      </c>
      <c r="E23">
        <f t="shared" ref="E23:E86" ca="1" si="3">IF(C23&lt;&gt;"",IF(A23="сложная работа",RAND()*(150-90)+90,-20*LOG(1-RAND())+4),"")</f>
        <v>20.699036549408262</v>
      </c>
      <c r="F23" s="9">
        <f t="shared" ref="F23:F86" ca="1" si="4">IF(E23&lt;&gt;"",E23/1440,"")</f>
        <v>1.4374330937089071E-2</v>
      </c>
      <c r="G23" s="9">
        <f t="shared" ref="G23:G86" ca="1" si="5">IF(AND(C23&lt;&gt;"",OR(I23&lt;&gt;"",K23&lt;&gt;"")),IF(A23="несложная работа",I23-C23,K23-C23),"")</f>
        <v>1.4374330937089064E-2</v>
      </c>
      <c r="H23" s="9">
        <f ca="1">IF(AND($A23="несложная работа",$C23&lt;&gt;"",MAX(I$21:$I22,C23)&lt;TIME(18,0,0)),MAX(I$21:$I22,C23),"")</f>
        <v>0.34254144152256427</v>
      </c>
      <c r="I23" s="9">
        <f t="shared" ref="I23:I86" ca="1" si="6">IF(ISTEXT(H23),"",H23+E23/1440)</f>
        <v>0.35691577245965334</v>
      </c>
      <c r="J23" s="9" t="str">
        <f ca="1">IF(AND($A23="сложная работа",$C23&lt;&gt;"",MAX(K$21:$K22,C23)&lt;TIME(18,0,0)),MAX(K$21:$K22,C23),"")</f>
        <v/>
      </c>
      <c r="K23" s="9" t="str">
        <f t="shared" ref="K23:K86" ca="1" si="7">IF(ISTEXT(J23),"",J23+E23/1440)</f>
        <v/>
      </c>
    </row>
    <row r="24" spans="1:11" x14ac:dyDescent="0.3">
      <c r="A24" t="str">
        <f t="shared" ca="1" si="0"/>
        <v>сложная работа</v>
      </c>
      <c r="B24" s="7">
        <f t="shared" ca="1" si="1"/>
        <v>3.795604692045758</v>
      </c>
      <c r="C24" s="8">
        <f t="shared" ca="1" si="2"/>
        <v>0.34517727811426274</v>
      </c>
      <c r="D24">
        <f ca="1">IF(C24&lt;&gt;"",IF(A24="несложная работа",SUM(COUNTIF($I$22:$I24,"&gt;"&amp;C24)),SUM(COUNTIF($K$22:$K24,"&gt;"&amp;C24))),"")</f>
        <v>1</v>
      </c>
      <c r="E24">
        <f t="shared" ca="1" si="3"/>
        <v>142.08505882299789</v>
      </c>
      <c r="F24" s="9">
        <f t="shared" ca="1" si="4"/>
        <v>9.8670179738192976E-2</v>
      </c>
      <c r="G24" s="9">
        <f t="shared" ca="1" si="5"/>
        <v>9.8670179738192976E-2</v>
      </c>
      <c r="H24" s="9" t="str">
        <f ca="1">IF(AND($A24="несложная работа",$C24&lt;&gt;"",MAX(I$21:$I23,C24)&lt;TIME(18,0,0)),MAX(I$21:$I23,C24),"")</f>
        <v/>
      </c>
      <c r="I24" s="9" t="str">
        <f t="shared" ca="1" si="6"/>
        <v/>
      </c>
      <c r="J24" s="9">
        <f ca="1">IF(AND($A24="сложная работа",$C24&lt;&gt;"",MAX(K$21:$K23,C24)&lt;TIME(18,0,0)),MAX(K$21:$K23,C24),"")</f>
        <v>0.34517727811426274</v>
      </c>
      <c r="K24" s="9">
        <f t="shared" ca="1" si="7"/>
        <v>0.44384745785245572</v>
      </c>
    </row>
    <row r="25" spans="1:11" x14ac:dyDescent="0.3">
      <c r="A25" t="str">
        <f t="shared" ca="1" si="0"/>
        <v>несложная работа</v>
      </c>
      <c r="B25" s="7">
        <f t="shared" ca="1" si="1"/>
        <v>8.9499410998316158</v>
      </c>
      <c r="C25" s="8">
        <f t="shared" ca="1" si="2"/>
        <v>0.35139251498914581</v>
      </c>
      <c r="D25">
        <f ca="1">IF(C25&lt;&gt;"",IF(A25="несложная работа",SUM(COUNTIF($I$22:$I25,"&gt;"&amp;C25)),SUM(COUNTIF($K$22:$K25,"&gt;"&amp;C25))),"")</f>
        <v>2</v>
      </c>
      <c r="E25">
        <f t="shared" ca="1" si="3"/>
        <v>12.438071363710906</v>
      </c>
      <c r="F25" s="9">
        <f t="shared" ca="1" si="4"/>
        <v>8.6375495581325727E-3</v>
      </c>
      <c r="G25" s="9">
        <f t="shared" ca="1" si="5"/>
        <v>1.4160807028640088E-2</v>
      </c>
      <c r="H25" s="9">
        <f ca="1">IF(AND($A25="несложная работа",$C25&lt;&gt;"",MAX(I$21:$I24,C25)&lt;TIME(18,0,0)),MAX(I$21:$I24,C25),"")</f>
        <v>0.35691577245965334</v>
      </c>
      <c r="I25" s="9">
        <f t="shared" ca="1" si="6"/>
        <v>0.3655533220177859</v>
      </c>
      <c r="J25" s="9" t="str">
        <f ca="1">IF(AND($A25="сложная работа",$C25&lt;&gt;"",MAX(K$21:$K24,C25)&lt;TIME(18,0,0)),MAX(K$21:$K24,C25),"")</f>
        <v/>
      </c>
      <c r="K25" s="9" t="str">
        <f t="shared" ca="1" si="7"/>
        <v/>
      </c>
    </row>
    <row r="26" spans="1:11" x14ac:dyDescent="0.3">
      <c r="A26" t="str">
        <f t="shared" ca="1" si="0"/>
        <v>несложная работа</v>
      </c>
      <c r="B26" s="7">
        <f t="shared" ca="1" si="1"/>
        <v>17.624607641996889</v>
      </c>
      <c r="C26" s="8">
        <f t="shared" ca="1" si="2"/>
        <v>0.36363182585164366</v>
      </c>
      <c r="D26">
        <f ca="1">IF(C26&lt;&gt;"",IF(A26="несложная работа",SUM(COUNTIF($I$22:$I26,"&gt;"&amp;C26)),SUM(COUNTIF($K$22:$K26,"&gt;"&amp;C26))),"")</f>
        <v>2</v>
      </c>
      <c r="E26">
        <f t="shared" ca="1" si="3"/>
        <v>4.0822708723325096</v>
      </c>
      <c r="F26" s="9">
        <f t="shared" ca="1" si="4"/>
        <v>2.8349103280086874E-3</v>
      </c>
      <c r="G26" s="9">
        <f t="shared" ca="1" si="5"/>
        <v>4.7564064941509332E-3</v>
      </c>
      <c r="H26" s="9">
        <f ca="1">IF(AND($A26="несложная работа",$C26&lt;&gt;"",MAX(I$21:$I25,C26)&lt;TIME(18,0,0)),MAX(I$21:$I25,C26),"")</f>
        <v>0.3655533220177859</v>
      </c>
      <c r="I26" s="9">
        <f t="shared" ca="1" si="6"/>
        <v>0.3683882323457946</v>
      </c>
      <c r="J26" s="9" t="str">
        <f ca="1">IF(AND($A26="сложная работа",$C26&lt;&gt;"",MAX(K$21:$K25,C26)&lt;TIME(18,0,0)),MAX(K$21:$K25,C26),"")</f>
        <v/>
      </c>
      <c r="K26" s="9" t="str">
        <f t="shared" ca="1" si="7"/>
        <v/>
      </c>
    </row>
    <row r="27" spans="1:11" x14ac:dyDescent="0.3">
      <c r="A27" t="str">
        <f t="shared" ca="1" si="0"/>
        <v>несложная работа</v>
      </c>
      <c r="B27" s="7">
        <f t="shared" ca="1" si="1"/>
        <v>23.915132154870761</v>
      </c>
      <c r="C27" s="8">
        <f t="shared" ca="1" si="2"/>
        <v>0.38023955651474833</v>
      </c>
      <c r="D27">
        <f ca="1">IF(C27&lt;&gt;"",IF(A27="несложная работа",SUM(COUNTIF($I$22:$I27,"&gt;"&amp;C27)),SUM(COUNTIF($K$22:$K27,"&gt;"&amp;C27))),"")</f>
        <v>1</v>
      </c>
      <c r="E27">
        <f t="shared" ca="1" si="3"/>
        <v>5.2063036984246667</v>
      </c>
      <c r="F27" s="9">
        <f t="shared" ca="1" si="4"/>
        <v>3.6154886794615743E-3</v>
      </c>
      <c r="G27" s="9">
        <f t="shared" ca="1" si="5"/>
        <v>3.6154886794615981E-3</v>
      </c>
      <c r="H27" s="9">
        <f ca="1">IF(AND($A27="несложная работа",$C27&lt;&gt;"",MAX(I$21:$I26,C27)&lt;TIME(18,0,0)),MAX(I$21:$I26,C27),"")</f>
        <v>0.38023955651474833</v>
      </c>
      <c r="I27" s="9">
        <f t="shared" ca="1" si="6"/>
        <v>0.38385504519420993</v>
      </c>
      <c r="J27" s="9" t="str">
        <f ca="1">IF(AND($A27="сложная работа",$C27&lt;&gt;"",MAX(K$21:$K26,C27)&lt;TIME(18,0,0)),MAX(K$21:$K26,C27),"")</f>
        <v/>
      </c>
      <c r="K27" s="9" t="str">
        <f t="shared" ca="1" si="7"/>
        <v/>
      </c>
    </row>
    <row r="28" spans="1:11" x14ac:dyDescent="0.3">
      <c r="A28" t="str">
        <f t="shared" ca="1" si="0"/>
        <v>сложная работа</v>
      </c>
      <c r="B28" s="7">
        <f t="shared" ca="1" si="1"/>
        <v>5.1877558448214387</v>
      </c>
      <c r="C28" s="8">
        <f t="shared" ca="1" si="2"/>
        <v>0.38384216474031879</v>
      </c>
      <c r="D28">
        <f ca="1">IF(C28&lt;&gt;"",IF(A28="несложная работа",SUM(COUNTIF($I$22:$I28,"&gt;"&amp;C28)),SUM(COUNTIF($K$22:$K28,"&gt;"&amp;C28))),"")</f>
        <v>2</v>
      </c>
      <c r="E28">
        <f t="shared" ca="1" si="3"/>
        <v>97.446804589655699</v>
      </c>
      <c r="F28" s="9">
        <f t="shared" ca="1" si="4"/>
        <v>6.7671392076149792E-2</v>
      </c>
      <c r="G28" s="9">
        <f t="shared" ca="1" si="5"/>
        <v>0.12767668518828673</v>
      </c>
      <c r="H28" s="9" t="str">
        <f ca="1">IF(AND($A28="несложная работа",$C28&lt;&gt;"",MAX(I$21:$I27,C28)&lt;TIME(18,0,0)),MAX(I$21:$I27,C28),"")</f>
        <v/>
      </c>
      <c r="I28" s="9" t="str">
        <f t="shared" ca="1" si="6"/>
        <v/>
      </c>
      <c r="J28" s="9">
        <f ca="1">IF(AND($A28="сложная работа",$C28&lt;&gt;"",MAX(K$21:$K27,C28)&lt;TIME(18,0,0)),MAX(K$21:$K27,C28),"")</f>
        <v>0.44384745785245572</v>
      </c>
      <c r="K28" s="9">
        <f t="shared" ca="1" si="7"/>
        <v>0.51151884992860552</v>
      </c>
    </row>
    <row r="29" spans="1:11" x14ac:dyDescent="0.3">
      <c r="A29" t="str">
        <f t="shared" ca="1" si="0"/>
        <v>сложная работа</v>
      </c>
      <c r="B29" s="7">
        <f t="shared" ca="1" si="1"/>
        <v>9.3779147519942256</v>
      </c>
      <c r="C29" s="8">
        <f t="shared" ca="1" si="2"/>
        <v>0.39035460554031476</v>
      </c>
      <c r="D29">
        <f ca="1">IF(C29&lt;&gt;"",IF(A29="несложная работа",SUM(COUNTIF($I$22:$I29,"&gt;"&amp;C29)),SUM(COUNTIF($K$22:$K29,"&gt;"&amp;C29))),"")</f>
        <v>3</v>
      </c>
      <c r="E29">
        <f t="shared" ca="1" si="3"/>
        <v>109.79072199687333</v>
      </c>
      <c r="F29" s="9">
        <f t="shared" ca="1" si="4"/>
        <v>7.6243556942273152E-2</v>
      </c>
      <c r="G29" s="9">
        <f t="shared" ca="1" si="5"/>
        <v>0.1974078013305639</v>
      </c>
      <c r="H29" s="9" t="str">
        <f ca="1">IF(AND($A29="несложная работа",$C29&lt;&gt;"",MAX(I$21:$I28,C29)&lt;TIME(18,0,0)),MAX(I$21:$I28,C29),"")</f>
        <v/>
      </c>
      <c r="I29" s="9" t="str">
        <f t="shared" ca="1" si="6"/>
        <v/>
      </c>
      <c r="J29" s="9">
        <f ca="1">IF(AND($A29="сложная работа",$C29&lt;&gt;"",MAX(K$21:$K28,C29)&lt;TIME(18,0,0)),MAX(K$21:$K28,C29),"")</f>
        <v>0.51151884992860552</v>
      </c>
      <c r="K29" s="9">
        <f t="shared" ca="1" si="7"/>
        <v>0.58776240687087866</v>
      </c>
    </row>
    <row r="30" spans="1:11" x14ac:dyDescent="0.3">
      <c r="A30" t="str">
        <f t="shared" ca="1" si="0"/>
        <v>сложная работа</v>
      </c>
      <c r="B30" s="7">
        <f t="shared" ca="1" si="1"/>
        <v>17.170823522054068</v>
      </c>
      <c r="C30" s="8">
        <f t="shared" ca="1" si="2"/>
        <v>0.40227878854174121</v>
      </c>
      <c r="D30">
        <f ca="1">IF(C30&lt;&gt;"",IF(A30="несложная работа",SUM(COUNTIF($I$22:$I30,"&gt;"&amp;C30)),SUM(COUNTIF($K$22:$K30,"&gt;"&amp;C30))),"")</f>
        <v>4</v>
      </c>
      <c r="E30">
        <f t="shared" ca="1" si="3"/>
        <v>103.47139291441374</v>
      </c>
      <c r="F30" s="9">
        <f t="shared" ca="1" si="4"/>
        <v>7.185513396834288E-2</v>
      </c>
      <c r="G30" s="9">
        <f t="shared" ca="1" si="5"/>
        <v>0.25733875229748032</v>
      </c>
      <c r="H30" s="9" t="str">
        <f ca="1">IF(AND($A30="несложная работа",$C30&lt;&gt;"",MAX(I$21:$I29,C30)&lt;TIME(18,0,0)),MAX(I$21:$I29,C30),"")</f>
        <v/>
      </c>
      <c r="I30" s="9" t="str">
        <f t="shared" ca="1" si="6"/>
        <v/>
      </c>
      <c r="J30" s="9">
        <f ca="1">IF(AND($A30="сложная работа",$C30&lt;&gt;"",MAX(K$21:$K29,C30)&lt;TIME(18,0,0)),MAX(K$21:$K29,C30),"")</f>
        <v>0.58776240687087866</v>
      </c>
      <c r="K30" s="9">
        <f t="shared" ca="1" si="7"/>
        <v>0.65961754083922153</v>
      </c>
    </row>
    <row r="31" spans="1:11" x14ac:dyDescent="0.3">
      <c r="A31" t="str">
        <f t="shared" ca="1" si="0"/>
        <v>несложная работа</v>
      </c>
      <c r="B31" s="7">
        <f t="shared" ca="1" si="1"/>
        <v>3.3895001051396254</v>
      </c>
      <c r="C31" s="8">
        <f t="shared" ca="1" si="2"/>
        <v>0.40463260805919926</v>
      </c>
      <c r="D31">
        <f ca="1">IF(C31&lt;&gt;"",IF(A31="несложная работа",SUM(COUNTIF($I$22:$I31,"&gt;"&amp;C31)),SUM(COUNTIF($K$22:$K31,"&gt;"&amp;C31))),"")</f>
        <v>1</v>
      </c>
      <c r="E31">
        <f t="shared" ca="1" si="3"/>
        <v>4.1666892557374364</v>
      </c>
      <c r="F31" s="9">
        <f t="shared" ca="1" si="4"/>
        <v>2.8935342053732199E-3</v>
      </c>
      <c r="G31" s="9">
        <f t="shared" ca="1" si="5"/>
        <v>2.8935342053731938E-3</v>
      </c>
      <c r="H31" s="9">
        <f ca="1">IF(AND($A31="несложная работа",$C31&lt;&gt;"",MAX(I$21:$I30,C31)&lt;TIME(18,0,0)),MAX(I$21:$I30,C31),"")</f>
        <v>0.40463260805919926</v>
      </c>
      <c r="I31" s="9">
        <f t="shared" ca="1" si="6"/>
        <v>0.40752614226457246</v>
      </c>
      <c r="J31" s="9" t="str">
        <f ca="1">IF(AND($A31="сложная работа",$C31&lt;&gt;"",MAX(K$21:$K30,C31)&lt;TIME(18,0,0)),MAX(K$21:$K30,C31),"")</f>
        <v/>
      </c>
      <c r="K31" s="9" t="str">
        <f t="shared" ca="1" si="7"/>
        <v/>
      </c>
    </row>
    <row r="32" spans="1:11" x14ac:dyDescent="0.3">
      <c r="A32" t="str">
        <f t="shared" ca="1" si="0"/>
        <v>несложная работа</v>
      </c>
      <c r="B32" s="7">
        <f t="shared" ca="1" si="1"/>
        <v>10.630554855050521</v>
      </c>
      <c r="C32" s="8">
        <f t="shared" ca="1" si="2"/>
        <v>0.41201493781965104</v>
      </c>
      <c r="D32">
        <f ca="1">IF(C32&lt;&gt;"",IF(A32="несложная работа",SUM(COUNTIF($I$22:$I32,"&gt;"&amp;C32)),SUM(COUNTIF($K$22:$K32,"&gt;"&amp;C32))),"")</f>
        <v>1</v>
      </c>
      <c r="E32">
        <f t="shared" ca="1" si="3"/>
        <v>16.021383228850411</v>
      </c>
      <c r="F32" s="9">
        <f t="shared" ca="1" si="4"/>
        <v>1.1125960575590564E-2</v>
      </c>
      <c r="G32" s="9">
        <f t="shared" ca="1" si="5"/>
        <v>1.1125960575590566E-2</v>
      </c>
      <c r="H32" s="9">
        <f ca="1">IF(AND($A32="несложная работа",$C32&lt;&gt;"",MAX(I$21:$I31,C32)&lt;TIME(18,0,0)),MAX(I$21:$I31,C32),"")</f>
        <v>0.41201493781965104</v>
      </c>
      <c r="I32" s="9">
        <f t="shared" ca="1" si="6"/>
        <v>0.4231408983952416</v>
      </c>
      <c r="J32" s="9" t="str">
        <f ca="1">IF(AND($A32="сложная работа",$C32&lt;&gt;"",MAX(K$21:$K31,C32)&lt;TIME(18,0,0)),MAX(K$21:$K31,C32),"")</f>
        <v/>
      </c>
      <c r="K32" s="9" t="str">
        <f t="shared" ca="1" si="7"/>
        <v/>
      </c>
    </row>
    <row r="33" spans="1:11" x14ac:dyDescent="0.3">
      <c r="A33" t="str">
        <f t="shared" ca="1" si="0"/>
        <v>несложная работа</v>
      </c>
      <c r="B33" s="7">
        <f t="shared" ca="1" si="1"/>
        <v>4.7120517335911671</v>
      </c>
      <c r="C33" s="8">
        <f t="shared" ca="1" si="2"/>
        <v>0.41528719596797825</v>
      </c>
      <c r="D33">
        <f ca="1">IF(C33&lt;&gt;"",IF(A33="несложная работа",SUM(COUNTIF($I$22:$I33,"&gt;"&amp;C33)),SUM(COUNTIF($K$22:$K33,"&gt;"&amp;C33))),"")</f>
        <v>2</v>
      </c>
      <c r="E33">
        <f t="shared" ca="1" si="3"/>
        <v>5.5413631070425637</v>
      </c>
      <c r="F33" s="9">
        <f t="shared" ca="1" si="4"/>
        <v>3.8481688243351135E-3</v>
      </c>
      <c r="G33" s="9">
        <f t="shared" ca="1" si="5"/>
        <v>1.1701871251598495E-2</v>
      </c>
      <c r="H33" s="9">
        <f ca="1">IF(AND($A33="несложная работа",$C33&lt;&gt;"",MAX(I$21:$I32,C33)&lt;TIME(18,0,0)),MAX(I$21:$I32,C33),"")</f>
        <v>0.4231408983952416</v>
      </c>
      <c r="I33" s="9">
        <f t="shared" ca="1" si="6"/>
        <v>0.42698906721957675</v>
      </c>
      <c r="J33" s="9" t="str">
        <f ca="1">IF(AND($A33="сложная работа",$C33&lt;&gt;"",MAX(K$21:$K32,C33)&lt;TIME(18,0,0)),MAX(K$21:$K32,C33),"")</f>
        <v/>
      </c>
      <c r="K33" s="9" t="str">
        <f t="shared" ca="1" si="7"/>
        <v/>
      </c>
    </row>
    <row r="34" spans="1:11" x14ac:dyDescent="0.3">
      <c r="A34" t="str">
        <f t="shared" ca="1" si="0"/>
        <v>несложная работа</v>
      </c>
      <c r="B34" s="7">
        <f t="shared" ca="1" si="1"/>
        <v>4.1653597649953076</v>
      </c>
      <c r="C34" s="8">
        <f t="shared" ca="1" si="2"/>
        <v>0.41817980691589168</v>
      </c>
      <c r="D34">
        <f ca="1">IF(C34&lt;&gt;"",IF(A34="несложная работа",SUM(COUNTIF($I$22:$I34,"&gt;"&amp;C34)),SUM(COUNTIF($K$22:$K34,"&gt;"&amp;C34))),"")</f>
        <v>3</v>
      </c>
      <c r="E34">
        <f t="shared" ca="1" si="3"/>
        <v>8.9829578127578937</v>
      </c>
      <c r="F34" s="9">
        <f t="shared" ca="1" si="4"/>
        <v>6.2381651477485377E-3</v>
      </c>
      <c r="G34" s="9">
        <f t="shared" ca="1" si="5"/>
        <v>1.5047425451433616E-2</v>
      </c>
      <c r="H34" s="9">
        <f ca="1">IF(AND($A34="несложная работа",$C34&lt;&gt;"",MAX(I$21:$I33,C34)&lt;TIME(18,0,0)),MAX(I$21:$I33,C34),"")</f>
        <v>0.42698906721957675</v>
      </c>
      <c r="I34" s="9">
        <f t="shared" ca="1" si="6"/>
        <v>0.4332272323673253</v>
      </c>
      <c r="J34" s="9" t="str">
        <f ca="1">IF(AND($A34="сложная работа",$C34&lt;&gt;"",MAX(K$21:$K33,C34)&lt;TIME(18,0,0)),MAX(K$21:$K33,C34),"")</f>
        <v/>
      </c>
      <c r="K34" s="9" t="str">
        <f t="shared" ca="1" si="7"/>
        <v/>
      </c>
    </row>
    <row r="35" spans="1:11" x14ac:dyDescent="0.3">
      <c r="A35" t="str">
        <f t="shared" ca="1" si="0"/>
        <v>несложная работа</v>
      </c>
      <c r="B35" s="7">
        <f t="shared" ca="1" si="1"/>
        <v>5.4204001647675053</v>
      </c>
      <c r="C35" s="8">
        <f t="shared" ca="1" si="2"/>
        <v>0.42194397369698022</v>
      </c>
      <c r="D35">
        <f ca="1">IF(C35&lt;&gt;"",IF(A35="несложная работа",SUM(COUNTIF($I$22:$I35,"&gt;"&amp;C35)),SUM(COUNTIF($K$22:$K35,"&gt;"&amp;C35))),"")</f>
        <v>4</v>
      </c>
      <c r="E35">
        <f t="shared" ca="1" si="3"/>
        <v>8.8684164966478001</v>
      </c>
      <c r="F35" s="9">
        <f t="shared" ca="1" si="4"/>
        <v>6.1586225671165281E-3</v>
      </c>
      <c r="G35" s="9">
        <f t="shared" ca="1" si="5"/>
        <v>1.7441881237461598E-2</v>
      </c>
      <c r="H35" s="9">
        <f ca="1">IF(AND($A35="несложная работа",$C35&lt;&gt;"",MAX(I$21:$I34,C35)&lt;TIME(18,0,0)),MAX(I$21:$I34,C35),"")</f>
        <v>0.4332272323673253</v>
      </c>
      <c r="I35" s="9">
        <f t="shared" ca="1" si="6"/>
        <v>0.43938585493444182</v>
      </c>
      <c r="J35" s="9" t="str">
        <f ca="1">IF(AND($A35="сложная работа",$C35&lt;&gt;"",MAX(K$21:$K34,C35)&lt;TIME(18,0,0)),MAX(K$21:$K34,C35),"")</f>
        <v/>
      </c>
      <c r="K35" s="9" t="str">
        <f t="shared" ca="1" si="7"/>
        <v/>
      </c>
    </row>
    <row r="36" spans="1:11" x14ac:dyDescent="0.3">
      <c r="A36" t="str">
        <f t="shared" ca="1" si="0"/>
        <v>несложная работа</v>
      </c>
      <c r="B36" s="7">
        <f t="shared" ca="1" si="1"/>
        <v>4.739660086436265</v>
      </c>
      <c r="C36" s="8">
        <f t="shared" ca="1" si="2"/>
        <v>0.42523540431256096</v>
      </c>
      <c r="D36">
        <f ca="1">IF(C36&lt;&gt;"",IF(A36="несложная работа",SUM(COUNTIF($I$22:$I36,"&gt;"&amp;C36)),SUM(COUNTIF($K$22:$K36,"&gt;"&amp;C36))),"")</f>
        <v>4</v>
      </c>
      <c r="E36">
        <f t="shared" ca="1" si="3"/>
        <v>9.1576131675650387</v>
      </c>
      <c r="F36" s="9">
        <f t="shared" ca="1" si="4"/>
        <v>6.3594535885868322E-3</v>
      </c>
      <c r="G36" s="9">
        <f t="shared" ca="1" si="5"/>
        <v>2.0509904210467667E-2</v>
      </c>
      <c r="H36" s="9">
        <f ca="1">IF(AND($A36="несложная работа",$C36&lt;&gt;"",MAX(I$21:$I35,C36)&lt;TIME(18,0,0)),MAX(I$21:$I35,C36),"")</f>
        <v>0.43938585493444182</v>
      </c>
      <c r="I36" s="9">
        <f t="shared" ca="1" si="6"/>
        <v>0.44574530852302863</v>
      </c>
      <c r="J36" s="9" t="str">
        <f ca="1">IF(AND($A36="сложная работа",$C36&lt;&gt;"",MAX(K$21:$K35,C36)&lt;TIME(18,0,0)),MAX(K$21:$K35,C36),"")</f>
        <v/>
      </c>
      <c r="K36" s="9" t="str">
        <f t="shared" ca="1" si="7"/>
        <v/>
      </c>
    </row>
    <row r="37" spans="1:11" x14ac:dyDescent="0.3">
      <c r="A37" t="str">
        <f t="shared" ca="1" si="0"/>
        <v>несложная работа</v>
      </c>
      <c r="B37" s="7">
        <f t="shared" ca="1" si="1"/>
        <v>3.3139775199027195</v>
      </c>
      <c r="C37" s="8">
        <f t="shared" ca="1" si="2"/>
        <v>0.4275367775902712</v>
      </c>
      <c r="D37">
        <f ca="1">IF(C37&lt;&gt;"",IF(A37="несложная работа",SUM(COUNTIF($I$22:$I37,"&gt;"&amp;C37)),SUM(COUNTIF($K$22:$K37,"&gt;"&amp;C37))),"")</f>
        <v>4</v>
      </c>
      <c r="E37">
        <f t="shared" ca="1" si="3"/>
        <v>12.803695136036765</v>
      </c>
      <c r="F37" s="9">
        <f t="shared" ca="1" si="4"/>
        <v>8.8914549555810865E-3</v>
      </c>
      <c r="G37" s="9">
        <f t="shared" ca="1" si="5"/>
        <v>2.7099985888338507E-2</v>
      </c>
      <c r="H37" s="9">
        <f ca="1">IF(AND($A37="несложная работа",$C37&lt;&gt;"",MAX(I$21:$I36,C37)&lt;TIME(18,0,0)),MAX(I$21:$I36,C37),"")</f>
        <v>0.44574530852302863</v>
      </c>
      <c r="I37" s="9">
        <f t="shared" ca="1" si="6"/>
        <v>0.45463676347860971</v>
      </c>
      <c r="J37" s="9" t="str">
        <f ca="1">IF(AND($A37="сложная работа",$C37&lt;&gt;"",MAX(K$21:$K36,C37)&lt;TIME(18,0,0)),MAX(K$21:$K36,C37),"")</f>
        <v/>
      </c>
      <c r="K37" s="9" t="str">
        <f t="shared" ca="1" si="7"/>
        <v/>
      </c>
    </row>
    <row r="38" spans="1:11" x14ac:dyDescent="0.3">
      <c r="A38" t="str">
        <f t="shared" ca="1" si="0"/>
        <v>несложная работа</v>
      </c>
      <c r="B38" s="7">
        <f t="shared" ca="1" si="1"/>
        <v>8.474184637305088</v>
      </c>
      <c r="C38" s="8">
        <f t="shared" ca="1" si="2"/>
        <v>0.43342162803284418</v>
      </c>
      <c r="D38">
        <f ca="1">IF(C38&lt;&gt;"",IF(A38="несложная работа",SUM(COUNTIF($I$22:$I38,"&gt;"&amp;C38)),SUM(COUNTIF($K$22:$K38,"&gt;"&amp;C38))),"")</f>
        <v>4</v>
      </c>
      <c r="E38">
        <f t="shared" ca="1" si="3"/>
        <v>8.1796241816656803</v>
      </c>
      <c r="F38" s="9">
        <f t="shared" ca="1" si="4"/>
        <v>5.6802945706011668E-3</v>
      </c>
      <c r="G38" s="9">
        <f t="shared" ca="1" si="5"/>
        <v>2.6895430016366684E-2</v>
      </c>
      <c r="H38" s="9">
        <f ca="1">IF(AND($A38="несложная работа",$C38&lt;&gt;"",MAX(I$21:$I37,C38)&lt;TIME(18,0,0)),MAX(I$21:$I37,C38),"")</f>
        <v>0.45463676347860971</v>
      </c>
      <c r="I38" s="9">
        <f t="shared" ca="1" si="6"/>
        <v>0.46031705804921086</v>
      </c>
      <c r="J38" s="9" t="str">
        <f ca="1">IF(AND($A38="сложная работа",$C38&lt;&gt;"",MAX(K$21:$K37,C38)&lt;TIME(18,0,0)),MAX(K$21:$K37,C38),"")</f>
        <v/>
      </c>
      <c r="K38" s="9" t="str">
        <f t="shared" ca="1" si="7"/>
        <v/>
      </c>
    </row>
    <row r="39" spans="1:11" x14ac:dyDescent="0.3">
      <c r="A39" t="str">
        <f t="shared" ca="1" si="0"/>
        <v>сложная работа</v>
      </c>
      <c r="B39" s="7">
        <f t="shared" ca="1" si="1"/>
        <v>3.3133158938374421</v>
      </c>
      <c r="C39" s="8">
        <f t="shared" ca="1" si="2"/>
        <v>0.43572254184800907</v>
      </c>
      <c r="D39">
        <f ca="1">IF(C39&lt;&gt;"",IF(A39="несложная работа",SUM(COUNTIF($I$22:$I39,"&gt;"&amp;C39)),SUM(COUNTIF($K$22:$K39,"&gt;"&amp;C39))),"")</f>
        <v>5</v>
      </c>
      <c r="E39">
        <f t="shared" ca="1" si="3"/>
        <v>142.63316325541768</v>
      </c>
      <c r="F39" s="9">
        <f t="shared" ca="1" si="4"/>
        <v>9.9050807816262285E-2</v>
      </c>
      <c r="G39" s="9">
        <f t="shared" ca="1" si="5"/>
        <v>0.32294580680747476</v>
      </c>
      <c r="H39" s="9" t="str">
        <f ca="1">IF(AND($A39="несложная работа",$C39&lt;&gt;"",MAX(I$21:$I38,C39)&lt;TIME(18,0,0)),MAX(I$21:$I38,C39),"")</f>
        <v/>
      </c>
      <c r="I39" s="9" t="str">
        <f t="shared" ca="1" si="6"/>
        <v/>
      </c>
      <c r="J39" s="9">
        <f ca="1">IF(AND($A39="сложная работа",$C39&lt;&gt;"",MAX(K$21:$K38,C39)&lt;TIME(18,0,0)),MAX(K$21:$K38,C39),"")</f>
        <v>0.65961754083922153</v>
      </c>
      <c r="K39" s="9">
        <f t="shared" ca="1" si="7"/>
        <v>0.75866834865548383</v>
      </c>
    </row>
    <row r="40" spans="1:11" x14ac:dyDescent="0.3">
      <c r="A40" t="str">
        <f t="shared" ca="1" si="0"/>
        <v>сложная работа</v>
      </c>
      <c r="B40" s="7">
        <f t="shared" ca="1" si="1"/>
        <v>8.9156112603740212</v>
      </c>
      <c r="C40" s="8">
        <f t="shared" ca="1" si="2"/>
        <v>0.44191393855660216</v>
      </c>
      <c r="D40">
        <f ca="1">IF(C40&lt;&gt;"",IF(A40="несложная работа",SUM(COUNTIF($I$22:$I40,"&gt;"&amp;C40)),SUM(COUNTIF($K$22:$K40,"&gt;"&amp;C40))),"")</f>
        <v>5</v>
      </c>
      <c r="E40">
        <f t="shared" ca="1" si="3"/>
        <v>144.27933836735264</v>
      </c>
      <c r="F40" s="9">
        <f t="shared" ca="1" si="4"/>
        <v>0.10019398497732822</v>
      </c>
      <c r="G40" s="9" t="str">
        <f t="shared" ca="1" si="5"/>
        <v/>
      </c>
      <c r="H40" s="9" t="str">
        <f ca="1">IF(AND($A40="несложная работа",$C40&lt;&gt;"",MAX(I$21:$I39,C40)&lt;TIME(18,0,0)),MAX(I$21:$I39,C40),"")</f>
        <v/>
      </c>
      <c r="I40" s="9" t="str">
        <f t="shared" ca="1" si="6"/>
        <v/>
      </c>
      <c r="J40" s="9" t="str">
        <f ca="1">IF(AND($A40="сложная работа",$C40&lt;&gt;"",MAX(K$21:$K39,C40)&lt;TIME(18,0,0)),MAX(K$21:$K39,C40),"")</f>
        <v/>
      </c>
      <c r="K40" s="9" t="str">
        <f t="shared" ca="1" si="7"/>
        <v/>
      </c>
    </row>
    <row r="41" spans="1:11" x14ac:dyDescent="0.3">
      <c r="A41" t="str">
        <f t="shared" ca="1" si="0"/>
        <v>сложная работа</v>
      </c>
      <c r="B41" s="7">
        <f t="shared" ca="1" si="1"/>
        <v>7.9211834723608723</v>
      </c>
      <c r="C41" s="8">
        <f t="shared" ca="1" si="2"/>
        <v>0.4474147604124083</v>
      </c>
      <c r="D41">
        <f ca="1">IF(C41&lt;&gt;"",IF(A41="несложная работа",SUM(COUNTIF($I$22:$I41,"&gt;"&amp;C41)),SUM(COUNTIF($K$22:$K41,"&gt;"&amp;C41))),"")</f>
        <v>4</v>
      </c>
      <c r="E41">
        <f t="shared" ca="1" si="3"/>
        <v>132.91200654011789</v>
      </c>
      <c r="F41" s="9">
        <f t="shared" ca="1" si="4"/>
        <v>9.2300004541748526E-2</v>
      </c>
      <c r="G41" s="9" t="str">
        <f t="shared" ca="1" si="5"/>
        <v/>
      </c>
      <c r="H41" s="9" t="str">
        <f ca="1">IF(AND($A41="несложная работа",$C41&lt;&gt;"",MAX(I$21:$I40,C41)&lt;TIME(18,0,0)),MAX(I$21:$I40,C41),"")</f>
        <v/>
      </c>
      <c r="I41" s="9" t="str">
        <f t="shared" ca="1" si="6"/>
        <v/>
      </c>
      <c r="J41" s="9" t="str">
        <f ca="1">IF(AND($A41="сложная работа",$C41&lt;&gt;"",MAX(K$21:$K40,C41)&lt;TIME(18,0,0)),MAX(K$21:$K40,C41),"")</f>
        <v/>
      </c>
      <c r="K41" s="9" t="str">
        <f t="shared" ca="1" si="7"/>
        <v/>
      </c>
    </row>
    <row r="42" spans="1:11" x14ac:dyDescent="0.3">
      <c r="A42" t="str">
        <f t="shared" ca="1" si="0"/>
        <v>несложная работа</v>
      </c>
      <c r="B42" s="7">
        <f t="shared" ca="1" si="1"/>
        <v>3.2848947182420876</v>
      </c>
      <c r="C42" s="8">
        <f t="shared" ca="1" si="2"/>
        <v>0.4496959373000764</v>
      </c>
      <c r="D42">
        <f ca="1">IF(C42&lt;&gt;"",IF(A42="несложная работа",SUM(COUNTIF($I$22:$I42,"&gt;"&amp;C42)),SUM(COUNTIF($K$22:$K42,"&gt;"&amp;C42))),"")</f>
        <v>3</v>
      </c>
      <c r="E42">
        <f t="shared" ca="1" si="3"/>
        <v>42.363809571747979</v>
      </c>
      <c r="F42" s="9">
        <f t="shared" ca="1" si="4"/>
        <v>2.9419312202602764E-2</v>
      </c>
      <c r="G42" s="9">
        <f t="shared" ca="1" si="5"/>
        <v>4.0040432951737204E-2</v>
      </c>
      <c r="H42" s="9">
        <f ca="1">IF(AND($A42="несложная работа",$C42&lt;&gt;"",MAX(I$21:$I41,C42)&lt;TIME(18,0,0)),MAX(I$21:$I41,C42),"")</f>
        <v>0.46031705804921086</v>
      </c>
      <c r="I42" s="9">
        <f t="shared" ca="1" si="6"/>
        <v>0.4897363702518136</v>
      </c>
      <c r="J42" s="9" t="str">
        <f ca="1">IF(AND($A42="сложная работа",$C42&lt;&gt;"",MAX(K$21:$K41,C42)&lt;TIME(18,0,0)),MAX(K$21:$K41,C42),"")</f>
        <v/>
      </c>
      <c r="K42" s="9" t="str">
        <f t="shared" ca="1" si="7"/>
        <v/>
      </c>
    </row>
    <row r="43" spans="1:11" x14ac:dyDescent="0.3">
      <c r="A43" t="str">
        <f t="shared" ca="1" si="0"/>
        <v>несложная работа</v>
      </c>
      <c r="B43" s="7">
        <f t="shared" ca="1" si="1"/>
        <v>7.0146241293434333</v>
      </c>
      <c r="C43" s="8">
        <f t="shared" ca="1" si="2"/>
        <v>0.45456720405656487</v>
      </c>
      <c r="D43">
        <f ca="1">IF(C43&lt;&gt;"",IF(A43="несложная работа",SUM(COUNTIF($I$22:$I43,"&gt;"&amp;C43)),SUM(COUNTIF($K$22:$K43,"&gt;"&amp;C43))),"")</f>
        <v>4</v>
      </c>
      <c r="E43">
        <f t="shared" ca="1" si="3"/>
        <v>9.2201703851096823</v>
      </c>
      <c r="F43" s="9">
        <f t="shared" ca="1" si="4"/>
        <v>6.4028961007706131E-3</v>
      </c>
      <c r="G43" s="9">
        <f t="shared" ca="1" si="5"/>
        <v>4.1572062296019341E-2</v>
      </c>
      <c r="H43" s="9">
        <f ca="1">IF(AND($A43="несложная работа",$C43&lt;&gt;"",MAX(I$21:$I42,C43)&lt;TIME(18,0,0)),MAX(I$21:$I42,C43),"")</f>
        <v>0.4897363702518136</v>
      </c>
      <c r="I43" s="9">
        <f t="shared" ca="1" si="6"/>
        <v>0.49613926635258421</v>
      </c>
      <c r="J43" s="9" t="str">
        <f ca="1">IF(AND($A43="сложная работа",$C43&lt;&gt;"",MAX(K$21:$K42,C43)&lt;TIME(18,0,0)),MAX(K$21:$K42,C43),"")</f>
        <v/>
      </c>
      <c r="K43" s="9" t="str">
        <f t="shared" ca="1" si="7"/>
        <v/>
      </c>
    </row>
    <row r="44" spans="1:11" x14ac:dyDescent="0.3">
      <c r="A44" t="str">
        <f t="shared" ca="1" si="0"/>
        <v>сложная работа</v>
      </c>
      <c r="B44" s="7">
        <f t="shared" ca="1" si="1"/>
        <v>8.7210276001054972</v>
      </c>
      <c r="C44" s="8">
        <f t="shared" ca="1" si="2"/>
        <v>0.46062347322330477</v>
      </c>
      <c r="D44">
        <f ca="1">IF(C44&lt;&gt;"",IF(A44="несложная работа",SUM(COUNTIF($I$22:$I44,"&gt;"&amp;C44)),SUM(COUNTIF($K$22:$K44,"&gt;"&amp;C44))),"")</f>
        <v>4</v>
      </c>
      <c r="E44">
        <f t="shared" ca="1" si="3"/>
        <v>105.19434346460707</v>
      </c>
      <c r="F44" s="9">
        <f t="shared" ca="1" si="4"/>
        <v>7.3051627405977135E-2</v>
      </c>
      <c r="G44" s="9" t="str">
        <f t="shared" ca="1" si="5"/>
        <v/>
      </c>
      <c r="H44" s="9" t="str">
        <f ca="1">IF(AND($A44="несложная работа",$C44&lt;&gt;"",MAX(I$21:$I43,C44)&lt;TIME(18,0,0)),MAX(I$21:$I43,C44),"")</f>
        <v/>
      </c>
      <c r="I44" s="9" t="str">
        <f t="shared" ca="1" si="6"/>
        <v/>
      </c>
      <c r="J44" s="9" t="str">
        <f ca="1">IF(AND($A44="сложная работа",$C44&lt;&gt;"",MAX(K$21:$K43,C44)&lt;TIME(18,0,0)),MAX(K$21:$K43,C44),"")</f>
        <v/>
      </c>
      <c r="K44" s="9" t="str">
        <f t="shared" ca="1" si="7"/>
        <v/>
      </c>
    </row>
    <row r="45" spans="1:11" x14ac:dyDescent="0.3">
      <c r="A45" t="str">
        <f t="shared" ca="1" si="0"/>
        <v>сложная работа</v>
      </c>
      <c r="B45" s="7">
        <f t="shared" ca="1" si="1"/>
        <v>5.9382119685230492</v>
      </c>
      <c r="C45" s="8">
        <f t="shared" ca="1" si="2"/>
        <v>0.46474723153477909</v>
      </c>
      <c r="D45">
        <f ca="1">IF(C45&lt;&gt;"",IF(A45="несложная работа",SUM(COUNTIF($I$22:$I45,"&gt;"&amp;C45)),SUM(COUNTIF($K$22:$K45,"&gt;"&amp;C45))),"")</f>
        <v>4</v>
      </c>
      <c r="E45">
        <f t="shared" ca="1" si="3"/>
        <v>113.85931628422462</v>
      </c>
      <c r="F45" s="9">
        <f t="shared" ca="1" si="4"/>
        <v>7.9068969641822653E-2</v>
      </c>
      <c r="G45" s="9" t="str">
        <f t="shared" ca="1" si="5"/>
        <v/>
      </c>
      <c r="H45" s="9" t="str">
        <f ca="1">IF(AND($A45="несложная работа",$C45&lt;&gt;"",MAX(I$21:$I44,C45)&lt;TIME(18,0,0)),MAX(I$21:$I44,C45),"")</f>
        <v/>
      </c>
      <c r="I45" s="9" t="str">
        <f t="shared" ca="1" si="6"/>
        <v/>
      </c>
      <c r="J45" s="9" t="str">
        <f ca="1">IF(AND($A45="сложная работа",$C45&lt;&gt;"",MAX(K$21:$K44,C45)&lt;TIME(18,0,0)),MAX(K$21:$K44,C45),"")</f>
        <v/>
      </c>
      <c r="K45" s="9" t="str">
        <f t="shared" ca="1" si="7"/>
        <v/>
      </c>
    </row>
    <row r="46" spans="1:11" x14ac:dyDescent="0.3">
      <c r="A46" t="str">
        <f t="shared" ca="1" si="0"/>
        <v>сложная работа</v>
      </c>
      <c r="B46" s="7">
        <f t="shared" ca="1" si="1"/>
        <v>12.316924999620211</v>
      </c>
      <c r="C46" s="8">
        <f t="shared" ca="1" si="2"/>
        <v>0.47330065167340424</v>
      </c>
      <c r="D46">
        <f ca="1">IF(C46&lt;&gt;"",IF(A46="несложная работа",SUM(COUNTIF($I$22:$I46,"&gt;"&amp;C46)),SUM(COUNTIF($K$22:$K46,"&gt;"&amp;C46))),"")</f>
        <v>4</v>
      </c>
      <c r="E46">
        <f t="shared" ca="1" si="3"/>
        <v>118.58607104742055</v>
      </c>
      <c r="F46" s="9">
        <f t="shared" ca="1" si="4"/>
        <v>8.2351438227375381E-2</v>
      </c>
      <c r="G46" s="9" t="str">
        <f t="shared" ca="1" si="5"/>
        <v/>
      </c>
      <c r="H46" s="9" t="str">
        <f ca="1">IF(AND($A46="несложная работа",$C46&lt;&gt;"",MAX(I$21:$I45,C46)&lt;TIME(18,0,0)),MAX(I$21:$I45,C46),"")</f>
        <v/>
      </c>
      <c r="I46" s="9" t="str">
        <f t="shared" ca="1" si="6"/>
        <v/>
      </c>
      <c r="J46" s="9" t="str">
        <f ca="1">IF(AND($A46="сложная работа",$C46&lt;&gt;"",MAX(K$21:$K45,C46)&lt;TIME(18,0,0)),MAX(K$21:$K45,C46),"")</f>
        <v/>
      </c>
      <c r="K46" s="9" t="str">
        <f t="shared" ca="1" si="7"/>
        <v/>
      </c>
    </row>
    <row r="47" spans="1:11" x14ac:dyDescent="0.3">
      <c r="A47" t="str">
        <f t="shared" ca="1" si="0"/>
        <v>несложная работа</v>
      </c>
      <c r="B47" s="7">
        <f t="shared" ca="1" si="1"/>
        <v>4.0348281572351707</v>
      </c>
      <c r="C47" s="8">
        <f t="shared" ca="1" si="2"/>
        <v>0.47610261567148421</v>
      </c>
      <c r="D47">
        <f ca="1">IF(C47&lt;&gt;"",IF(A47="несложная работа",SUM(COUNTIF($I$22:$I47,"&gt;"&amp;C47)),SUM(COUNTIF($K$22:$K47,"&gt;"&amp;C47))),"")</f>
        <v>3</v>
      </c>
      <c r="E47">
        <f t="shared" ca="1" si="3"/>
        <v>9.0532263820515482</v>
      </c>
      <c r="F47" s="9">
        <f t="shared" ca="1" si="4"/>
        <v>6.2869627653135748E-3</v>
      </c>
      <c r="G47" s="9">
        <f t="shared" ca="1" si="5"/>
        <v>2.6323613446413596E-2</v>
      </c>
      <c r="H47" s="9">
        <f ca="1">IF(AND($A47="несложная работа",$C47&lt;&gt;"",MAX(I$21:$I46,C47)&lt;TIME(18,0,0)),MAX(I$21:$I46,C47),"")</f>
        <v>0.49613926635258421</v>
      </c>
      <c r="I47" s="9">
        <f t="shared" ca="1" si="6"/>
        <v>0.5024262291178978</v>
      </c>
      <c r="J47" s="9" t="str">
        <f ca="1">IF(AND($A47="сложная работа",$C47&lt;&gt;"",MAX(K$21:$K46,C47)&lt;TIME(18,0,0)),MAX(K$21:$K46,C47),"")</f>
        <v/>
      </c>
      <c r="K47" s="9" t="str">
        <f t="shared" ca="1" si="7"/>
        <v/>
      </c>
    </row>
    <row r="48" spans="1:11" x14ac:dyDescent="0.3">
      <c r="A48" t="str">
        <f t="shared" ca="1" si="0"/>
        <v>несложная работа</v>
      </c>
      <c r="B48" s="7">
        <f t="shared" ca="1" si="1"/>
        <v>9.4298802508174173</v>
      </c>
      <c r="C48" s="8">
        <f t="shared" ca="1" si="2"/>
        <v>0.48265114362344075</v>
      </c>
      <c r="D48">
        <f ca="1">IF(C48&lt;&gt;"",IF(A48="несложная работа",SUM(COUNTIF($I$22:$I48,"&gt;"&amp;C48)),SUM(COUNTIF($K$22:$K48,"&gt;"&amp;C48))),"")</f>
        <v>4</v>
      </c>
      <c r="E48">
        <f t="shared" ca="1" si="3"/>
        <v>7.9606530113473557</v>
      </c>
      <c r="F48" s="9">
        <f t="shared" ca="1" si="4"/>
        <v>5.5282312578801085E-3</v>
      </c>
      <c r="G48" s="9">
        <f t="shared" ca="1" si="5"/>
        <v>2.5303316752337213E-2</v>
      </c>
      <c r="H48" s="9">
        <f ca="1">IF(AND($A48="несложная работа",$C48&lt;&gt;"",MAX(I$21:$I47,C48)&lt;TIME(18,0,0)),MAX(I$21:$I47,C48),"")</f>
        <v>0.5024262291178978</v>
      </c>
      <c r="I48" s="9">
        <f t="shared" ca="1" si="6"/>
        <v>0.50795446037577796</v>
      </c>
      <c r="J48" s="9" t="str">
        <f ca="1">IF(AND($A48="сложная работа",$C48&lt;&gt;"",MAX(K$21:$K47,C48)&lt;TIME(18,0,0)),MAX(K$21:$K47,C48),"")</f>
        <v/>
      </c>
      <c r="K48" s="9" t="str">
        <f t="shared" ca="1" si="7"/>
        <v/>
      </c>
    </row>
    <row r="49" spans="1:11" x14ac:dyDescent="0.3">
      <c r="A49" t="str">
        <f t="shared" ca="1" si="0"/>
        <v>несложная работа</v>
      </c>
      <c r="B49" s="7">
        <f t="shared" ca="1" si="1"/>
        <v>13.899171918682125</v>
      </c>
      <c r="C49" s="8">
        <f t="shared" ca="1" si="2"/>
        <v>0.49230334634474776</v>
      </c>
      <c r="D49">
        <f ca="1">IF(C49&lt;&gt;"",IF(A49="несложная работа",SUM(COUNTIF($I$22:$I49,"&gt;"&amp;C49)),SUM(COUNTIF($K$22:$K49,"&gt;"&amp;C49))),"")</f>
        <v>4</v>
      </c>
      <c r="E49">
        <f t="shared" ca="1" si="3"/>
        <v>7.087472571343282</v>
      </c>
      <c r="F49" s="9">
        <f t="shared" ca="1" si="4"/>
        <v>4.9218559523217234E-3</v>
      </c>
      <c r="G49" s="9">
        <f t="shared" ca="1" si="5"/>
        <v>2.0572969983351952E-2</v>
      </c>
      <c r="H49" s="9">
        <f ca="1">IF(AND($A49="несложная работа",$C49&lt;&gt;"",MAX(I$21:$I48,C49)&lt;TIME(18,0,0)),MAX(I$21:$I48,C49),"")</f>
        <v>0.50795446037577796</v>
      </c>
      <c r="I49" s="9">
        <f t="shared" ca="1" si="6"/>
        <v>0.51287631632809971</v>
      </c>
      <c r="J49" s="9" t="str">
        <f ca="1">IF(AND($A49="сложная работа",$C49&lt;&gt;"",MAX(K$21:$K48,C49)&lt;TIME(18,0,0)),MAX(K$21:$K48,C49),"")</f>
        <v/>
      </c>
      <c r="K49" s="9" t="str">
        <f t="shared" ca="1" si="7"/>
        <v/>
      </c>
    </row>
    <row r="50" spans="1:11" x14ac:dyDescent="0.3">
      <c r="A50" t="str">
        <f t="shared" ca="1" si="0"/>
        <v>несложная работа</v>
      </c>
      <c r="B50" s="7">
        <f t="shared" ca="1" si="1"/>
        <v>5.2162372189416093</v>
      </c>
      <c r="C50" s="8">
        <f t="shared" ca="1" si="2"/>
        <v>0.49592573330234613</v>
      </c>
      <c r="D50">
        <f ca="1">IF(C50&lt;&gt;"",IF(A50="несложная работа",SUM(COUNTIF($I$22:$I50,"&gt;"&amp;C50)),SUM(COUNTIF($K$22:$K50,"&gt;"&amp;C50))),"")</f>
        <v>5</v>
      </c>
      <c r="E50">
        <f t="shared" ca="1" si="3"/>
        <v>15.010292178204285</v>
      </c>
      <c r="F50" s="9">
        <f t="shared" ca="1" si="4"/>
        <v>1.0423814012641865E-2</v>
      </c>
      <c r="G50" s="9">
        <f t="shared" ca="1" si="5"/>
        <v>2.7374397038395504E-2</v>
      </c>
      <c r="H50" s="9">
        <f ca="1">IF(AND($A50="несложная работа",$C50&lt;&gt;"",MAX(I$21:$I49,C50)&lt;TIME(18,0,0)),MAX(I$21:$I49,C50),"")</f>
        <v>0.51287631632809971</v>
      </c>
      <c r="I50" s="9">
        <f t="shared" ca="1" si="6"/>
        <v>0.52330013034074163</v>
      </c>
      <c r="J50" s="9" t="str">
        <f ca="1">IF(AND($A50="сложная работа",$C50&lt;&gt;"",MAX(K$21:$K49,C50)&lt;TIME(18,0,0)),MAX(K$21:$K49,C50),"")</f>
        <v/>
      </c>
      <c r="K50" s="9" t="str">
        <f t="shared" ca="1" si="7"/>
        <v/>
      </c>
    </row>
    <row r="51" spans="1:11" x14ac:dyDescent="0.3">
      <c r="A51" t="str">
        <f t="shared" ca="1" si="0"/>
        <v>несложная работа</v>
      </c>
      <c r="B51" s="7">
        <f t="shared" ca="1" si="1"/>
        <v>7.2161097886015586</v>
      </c>
      <c r="C51" s="8">
        <f t="shared" ca="1" si="2"/>
        <v>0.50093692065554163</v>
      </c>
      <c r="D51">
        <f ca="1">IF(C51&lt;&gt;"",IF(A51="несложная работа",SUM(COUNTIF($I$22:$I51,"&gt;"&amp;C51)),SUM(COUNTIF($K$22:$K51,"&gt;"&amp;C51))),"")</f>
        <v>5</v>
      </c>
      <c r="E51">
        <f t="shared" ca="1" si="3"/>
        <v>37.5057806924994</v>
      </c>
      <c r="F51" s="9">
        <f t="shared" ca="1" si="4"/>
        <v>2.6045681036457918E-2</v>
      </c>
      <c r="G51" s="9">
        <f t="shared" ca="1" si="5"/>
        <v>4.8408890721657882E-2</v>
      </c>
      <c r="H51" s="9">
        <f ca="1">IF(AND($A51="несложная работа",$C51&lt;&gt;"",MAX(I$21:$I50,C51)&lt;TIME(18,0,0)),MAX(I$21:$I50,C51),"")</f>
        <v>0.52330013034074163</v>
      </c>
      <c r="I51" s="9">
        <f t="shared" ca="1" si="6"/>
        <v>0.54934581137719951</v>
      </c>
      <c r="J51" s="9" t="str">
        <f ca="1">IF(AND($A51="сложная работа",$C51&lt;&gt;"",MAX(K$21:$K50,C51)&lt;TIME(18,0,0)),MAX(K$21:$K50,C51),"")</f>
        <v/>
      </c>
      <c r="K51" s="9" t="str">
        <f t="shared" ca="1" si="7"/>
        <v/>
      </c>
    </row>
    <row r="52" spans="1:11" x14ac:dyDescent="0.3">
      <c r="A52" t="str">
        <f t="shared" ca="1" si="0"/>
        <v>несложная работа</v>
      </c>
      <c r="B52" s="7">
        <f t="shared" ca="1" si="1"/>
        <v>8.4155853122492204</v>
      </c>
      <c r="C52" s="8">
        <f t="shared" ca="1" si="2"/>
        <v>0.50678107712238141</v>
      </c>
      <c r="D52">
        <f ca="1">IF(C52&lt;&gt;"",IF(A52="несложная работа",SUM(COUNTIF($I$22:$I52,"&gt;"&amp;C52)),SUM(COUNTIF($K$22:$K52,"&gt;"&amp;C52))),"")</f>
        <v>5</v>
      </c>
      <c r="E52">
        <f t="shared" ca="1" si="3"/>
        <v>10.364823152924526</v>
      </c>
      <c r="F52" s="9">
        <f t="shared" ca="1" si="4"/>
        <v>7.1977938561975877E-3</v>
      </c>
      <c r="G52" s="9">
        <f t="shared" ca="1" si="5"/>
        <v>4.9762528111015669E-2</v>
      </c>
      <c r="H52" s="9">
        <f ca="1">IF(AND($A52="несложная работа",$C52&lt;&gt;"",MAX(I$21:$I51,C52)&lt;TIME(18,0,0)),MAX(I$21:$I51,C52),"")</f>
        <v>0.54934581137719951</v>
      </c>
      <c r="I52" s="9">
        <f t="shared" ca="1" si="6"/>
        <v>0.55654360523339708</v>
      </c>
      <c r="J52" s="9" t="str">
        <f ca="1">IF(AND($A52="сложная работа",$C52&lt;&gt;"",MAX(K$21:$K51,C52)&lt;TIME(18,0,0)),MAX(K$21:$K51,C52),"")</f>
        <v/>
      </c>
      <c r="K52" s="9" t="str">
        <f t="shared" ca="1" si="7"/>
        <v/>
      </c>
    </row>
    <row r="53" spans="1:11" x14ac:dyDescent="0.3">
      <c r="A53" t="str">
        <f t="shared" ca="1" si="0"/>
        <v>несложная работа</v>
      </c>
      <c r="B53" s="7">
        <f t="shared" ca="1" si="1"/>
        <v>7.5629120917831631</v>
      </c>
      <c r="C53" s="8">
        <f t="shared" ca="1" si="2"/>
        <v>0.51203309940834196</v>
      </c>
      <c r="D53">
        <f ca="1">IF(C53&lt;&gt;"",IF(A53="несложная работа",SUM(COUNTIF($I$22:$I53,"&gt;"&amp;C53)),SUM(COUNTIF($K$22:$K53,"&gt;"&amp;C53))),"")</f>
        <v>5</v>
      </c>
      <c r="E53">
        <f t="shared" ca="1" si="3"/>
        <v>9.3049128350167898</v>
      </c>
      <c r="F53" s="9">
        <f t="shared" ca="1" si="4"/>
        <v>6.4617450243172154E-3</v>
      </c>
      <c r="G53" s="9">
        <f t="shared" ca="1" si="5"/>
        <v>5.0972250849372291E-2</v>
      </c>
      <c r="H53" s="9">
        <f ca="1">IF(AND($A53="несложная работа",$C53&lt;&gt;"",MAX(I$21:$I52,C53)&lt;TIME(18,0,0)),MAX(I$21:$I52,C53),"")</f>
        <v>0.55654360523339708</v>
      </c>
      <c r="I53" s="9">
        <f t="shared" ca="1" si="6"/>
        <v>0.56300535025771425</v>
      </c>
      <c r="J53" s="9" t="str">
        <f ca="1">IF(AND($A53="сложная работа",$C53&lt;&gt;"",MAX(K$21:$K52,C53)&lt;TIME(18,0,0)),MAX(K$21:$K52,C53),"")</f>
        <v/>
      </c>
      <c r="K53" s="9" t="str">
        <f t="shared" ca="1" si="7"/>
        <v/>
      </c>
    </row>
    <row r="54" spans="1:11" x14ac:dyDescent="0.3">
      <c r="A54" t="str">
        <f t="shared" ca="1" si="0"/>
        <v>несложная работа</v>
      </c>
      <c r="B54" s="7">
        <f t="shared" ca="1" si="1"/>
        <v>8.9178444031396644</v>
      </c>
      <c r="C54" s="8">
        <f t="shared" ca="1" si="2"/>
        <v>0.51822604691052232</v>
      </c>
      <c r="D54">
        <f ca="1">IF(C54&lt;&gt;"",IF(A54="несложная работа",SUM(COUNTIF($I$22:$I54,"&gt;"&amp;C54)),SUM(COUNTIF($K$22:$K54,"&gt;"&amp;C54))),"")</f>
        <v>5</v>
      </c>
      <c r="E54">
        <f t="shared" ca="1" si="3"/>
        <v>18.187716479551099</v>
      </c>
      <c r="F54" s="9">
        <f t="shared" ca="1" si="4"/>
        <v>1.2630358666354931E-2</v>
      </c>
      <c r="G54" s="9">
        <f t="shared" ca="1" si="5"/>
        <v>5.7409662013546914E-2</v>
      </c>
      <c r="H54" s="9">
        <f ca="1">IF(AND($A54="несложная работа",$C54&lt;&gt;"",MAX(I$21:$I53,C54)&lt;TIME(18,0,0)),MAX(I$21:$I53,C54),"")</f>
        <v>0.56300535025771425</v>
      </c>
      <c r="I54" s="9">
        <f t="shared" ca="1" si="6"/>
        <v>0.57563570892406923</v>
      </c>
      <c r="J54" s="9" t="str">
        <f ca="1">IF(AND($A54="сложная работа",$C54&lt;&gt;"",MAX(K$21:$K53,C54)&lt;TIME(18,0,0)),MAX(K$21:$K53,C54),"")</f>
        <v/>
      </c>
      <c r="K54" s="9" t="str">
        <f t="shared" ca="1" si="7"/>
        <v/>
      </c>
    </row>
    <row r="55" spans="1:11" x14ac:dyDescent="0.3">
      <c r="A55" t="str">
        <f t="shared" ca="1" si="0"/>
        <v>несложная работа</v>
      </c>
      <c r="B55" s="7">
        <f t="shared" ca="1" si="1"/>
        <v>12.405849461210469</v>
      </c>
      <c r="C55" s="8">
        <f t="shared" ca="1" si="2"/>
        <v>0.52684122014747403</v>
      </c>
      <c r="D55">
        <f ca="1">IF(C55&lt;&gt;"",IF(A55="несложная работа",SUM(COUNTIF($I$22:$I55,"&gt;"&amp;C55)),SUM(COUNTIF($K$22:$K55,"&gt;"&amp;C55))),"")</f>
        <v>5</v>
      </c>
      <c r="E55">
        <f t="shared" ca="1" si="3"/>
        <v>4.4848619291906484</v>
      </c>
      <c r="F55" s="9">
        <f t="shared" ca="1" si="4"/>
        <v>3.1144874508268394E-3</v>
      </c>
      <c r="G55" s="9">
        <f t="shared" ca="1" si="5"/>
        <v>5.1908976227422077E-2</v>
      </c>
      <c r="H55" s="9">
        <f ca="1">IF(AND($A55="несложная работа",$C55&lt;&gt;"",MAX(I$21:$I54,C55)&lt;TIME(18,0,0)),MAX(I$21:$I54,C55),"")</f>
        <v>0.57563570892406923</v>
      </c>
      <c r="I55" s="9">
        <f t="shared" ca="1" si="6"/>
        <v>0.57875019637489611</v>
      </c>
      <c r="J55" s="9" t="str">
        <f ca="1">IF(AND($A55="сложная работа",$C55&lt;&gt;"",MAX(K$21:$K54,C55)&lt;TIME(18,0,0)),MAX(K$21:$K54,C55),"")</f>
        <v/>
      </c>
      <c r="K55" s="9" t="str">
        <f t="shared" ca="1" si="7"/>
        <v/>
      </c>
    </row>
    <row r="56" spans="1:11" x14ac:dyDescent="0.3">
      <c r="A56" t="str">
        <f t="shared" ca="1" si="0"/>
        <v>несложная работа</v>
      </c>
      <c r="B56" s="7">
        <f t="shared" ca="1" si="1"/>
        <v>5.5876284451404157</v>
      </c>
      <c r="C56" s="8">
        <f t="shared" ca="1" si="2"/>
        <v>0.53072151767882159</v>
      </c>
      <c r="D56">
        <f ca="1">IF(C56&lt;&gt;"",IF(A56="несложная работа",SUM(COUNTIF($I$22:$I56,"&gt;"&amp;C56)),SUM(COUNTIF($K$22:$K56,"&gt;"&amp;C56))),"")</f>
        <v>6</v>
      </c>
      <c r="E56">
        <f t="shared" ca="1" si="3"/>
        <v>16.202173551652997</v>
      </c>
      <c r="F56" s="9">
        <f t="shared" ca="1" si="4"/>
        <v>1.1251509410870136E-2</v>
      </c>
      <c r="G56" s="9">
        <f t="shared" ca="1" si="5"/>
        <v>5.9280188106944687E-2</v>
      </c>
      <c r="H56" s="9">
        <f ca="1">IF(AND($A56="несложная работа",$C56&lt;&gt;"",MAX(I$21:$I55,C56)&lt;TIME(18,0,0)),MAX(I$21:$I55,C56),"")</f>
        <v>0.57875019637489611</v>
      </c>
      <c r="I56" s="9">
        <f t="shared" ca="1" si="6"/>
        <v>0.59000170578576627</v>
      </c>
      <c r="J56" s="9" t="str">
        <f ca="1">IF(AND($A56="сложная работа",$C56&lt;&gt;"",MAX(K$21:$K55,C56)&lt;TIME(18,0,0)),MAX(K$21:$K55,C56),"")</f>
        <v/>
      </c>
      <c r="K56" s="9" t="str">
        <f t="shared" ca="1" si="7"/>
        <v/>
      </c>
    </row>
    <row r="57" spans="1:11" x14ac:dyDescent="0.3">
      <c r="A57" t="str">
        <f t="shared" ca="1" si="0"/>
        <v>несложная работа</v>
      </c>
      <c r="B57" s="7">
        <f t="shared" ca="1" si="1"/>
        <v>7.508026971702443</v>
      </c>
      <c r="C57" s="8">
        <f t="shared" ca="1" si="2"/>
        <v>0.53593542529805938</v>
      </c>
      <c r="D57">
        <f ca="1">IF(C57&lt;&gt;"",IF(A57="несложная работа",SUM(COUNTIF($I$22:$I57,"&gt;"&amp;C57)),SUM(COUNTIF($K$22:$K57,"&gt;"&amp;C57))),"")</f>
        <v>7</v>
      </c>
      <c r="E57">
        <f t="shared" ca="1" si="3"/>
        <v>15.254383837413776</v>
      </c>
      <c r="F57" s="9">
        <f t="shared" ca="1" si="4"/>
        <v>1.0593322109315122E-2</v>
      </c>
      <c r="G57" s="9">
        <f t="shared" ca="1" si="5"/>
        <v>6.465960259702197E-2</v>
      </c>
      <c r="H57" s="9">
        <f ca="1">IF(AND($A57="несложная работа",$C57&lt;&gt;"",MAX(I$21:$I56,C57)&lt;TIME(18,0,0)),MAX(I$21:$I56,C57),"")</f>
        <v>0.59000170578576627</v>
      </c>
      <c r="I57" s="9">
        <f t="shared" ca="1" si="6"/>
        <v>0.60059502789508135</v>
      </c>
      <c r="J57" s="9" t="str">
        <f ca="1">IF(AND($A57="сложная работа",$C57&lt;&gt;"",MAX(K$21:$K56,C57)&lt;TIME(18,0,0)),MAX(K$21:$K56,C57),"")</f>
        <v/>
      </c>
      <c r="K57" s="9" t="str">
        <f t="shared" ca="1" si="7"/>
        <v/>
      </c>
    </row>
    <row r="58" spans="1:11" x14ac:dyDescent="0.3">
      <c r="A58" t="str">
        <f t="shared" ca="1" si="0"/>
        <v>несложная работа</v>
      </c>
      <c r="B58" s="7">
        <f t="shared" ca="1" si="1"/>
        <v>11.056342866358406</v>
      </c>
      <c r="C58" s="8">
        <f t="shared" ca="1" si="2"/>
        <v>0.5436134411774749</v>
      </c>
      <c r="D58">
        <f ca="1">IF(C58&lt;&gt;"",IF(A58="несложная работа",SUM(COUNTIF($I$22:$I58,"&gt;"&amp;C58)),SUM(COUNTIF($K$22:$K58,"&gt;"&amp;C58))),"")</f>
        <v>8</v>
      </c>
      <c r="E58">
        <f t="shared" ca="1" si="3"/>
        <v>21.709910403843459</v>
      </c>
      <c r="F58" s="9">
        <f t="shared" ca="1" si="4"/>
        <v>1.5076326669335735E-2</v>
      </c>
      <c r="G58" s="9">
        <f t="shared" ca="1" si="5"/>
        <v>7.2057913386942229E-2</v>
      </c>
      <c r="H58" s="9">
        <f ca="1">IF(AND($A58="несложная работа",$C58&lt;&gt;"",MAX(I$21:$I57,C58)&lt;TIME(18,0,0)),MAX(I$21:$I57,C58),"")</f>
        <v>0.60059502789508135</v>
      </c>
      <c r="I58" s="9">
        <f t="shared" ca="1" si="6"/>
        <v>0.61567135456441713</v>
      </c>
      <c r="J58" s="9" t="str">
        <f ca="1">IF(AND($A58="сложная работа",$C58&lt;&gt;"",MAX(K$21:$K57,C58)&lt;TIME(18,0,0)),MAX(K$21:$K57,C58),"")</f>
        <v/>
      </c>
      <c r="K58" s="9" t="str">
        <f t="shared" ca="1" si="7"/>
        <v/>
      </c>
    </row>
    <row r="59" spans="1:11" x14ac:dyDescent="0.3">
      <c r="A59" t="str">
        <f t="shared" ca="1" si="0"/>
        <v>несложная работа</v>
      </c>
      <c r="B59" s="7">
        <f t="shared" ca="1" si="1"/>
        <v>16.983890506023169</v>
      </c>
      <c r="C59" s="8">
        <f t="shared" ca="1" si="2"/>
        <v>0.55540780958443547</v>
      </c>
      <c r="D59">
        <f ca="1">IF(C59&lt;&gt;"",IF(A59="несложная работа",SUM(COUNTIF($I$22:$I59,"&gt;"&amp;C59)),SUM(COUNTIF($K$22:$K59,"&gt;"&amp;C59))),"")</f>
        <v>8</v>
      </c>
      <c r="E59">
        <f t="shared" ca="1" si="3"/>
        <v>4.0660137217414265</v>
      </c>
      <c r="F59" s="9">
        <f t="shared" ca="1" si="4"/>
        <v>2.8236206400982129E-3</v>
      </c>
      <c r="G59" s="9">
        <f t="shared" ca="1" si="5"/>
        <v>6.3087165620079877E-2</v>
      </c>
      <c r="H59" s="9">
        <f ca="1">IF(AND($A59="несложная работа",$C59&lt;&gt;"",MAX(I$21:$I58,C59)&lt;TIME(18,0,0)),MAX(I$21:$I58,C59),"")</f>
        <v>0.61567135456441713</v>
      </c>
      <c r="I59" s="9">
        <f t="shared" ca="1" si="6"/>
        <v>0.61849497520451535</v>
      </c>
      <c r="J59" s="9" t="str">
        <f ca="1">IF(AND($A59="сложная работа",$C59&lt;&gt;"",MAX(K$21:$K58,C59)&lt;TIME(18,0,0)),MAX(K$21:$K58,C59),"")</f>
        <v/>
      </c>
      <c r="K59" s="9" t="str">
        <f t="shared" ca="1" si="7"/>
        <v/>
      </c>
    </row>
    <row r="60" spans="1:11" x14ac:dyDescent="0.3">
      <c r="A60" t="str">
        <f t="shared" ca="1" si="0"/>
        <v>несложная работа</v>
      </c>
      <c r="B60" s="7">
        <f t="shared" ca="1" si="1"/>
        <v>15.442275675845346</v>
      </c>
      <c r="C60" s="8">
        <f t="shared" ca="1" si="2"/>
        <v>0.56613161213710583</v>
      </c>
      <c r="D60">
        <f ca="1">IF(C60&lt;&gt;"",IF(A60="несложная работа",SUM(COUNTIF($I$22:$I60,"&gt;"&amp;C60)),SUM(COUNTIF($K$22:$K60,"&gt;"&amp;C60))),"")</f>
        <v>7</v>
      </c>
      <c r="E60">
        <f t="shared" ca="1" si="3"/>
        <v>4.4748472125526702</v>
      </c>
      <c r="F60" s="9">
        <f t="shared" ca="1" si="4"/>
        <v>3.1075327864949097E-3</v>
      </c>
      <c r="G60" s="9">
        <f t="shared" ca="1" si="5"/>
        <v>5.5470895853904412E-2</v>
      </c>
      <c r="H60" s="9">
        <f ca="1">IF(AND($A60="несложная работа",$C60&lt;&gt;"",MAX(I$21:$I59,C60)&lt;TIME(18,0,0)),MAX(I$21:$I59,C60),"")</f>
        <v>0.61849497520451535</v>
      </c>
      <c r="I60" s="9">
        <f t="shared" ca="1" si="6"/>
        <v>0.62160250799101024</v>
      </c>
      <c r="J60" s="9" t="str">
        <f ca="1">IF(AND($A60="сложная работа",$C60&lt;&gt;"",MAX(K$21:$K59,C60)&lt;TIME(18,0,0)),MAX(K$21:$K59,C60),"")</f>
        <v/>
      </c>
      <c r="K60" s="9" t="str">
        <f t="shared" ca="1" si="7"/>
        <v/>
      </c>
    </row>
    <row r="61" spans="1:11" x14ac:dyDescent="0.3">
      <c r="A61" t="str">
        <f t="shared" ca="1" si="0"/>
        <v>несложная работа</v>
      </c>
      <c r="B61" s="7">
        <f t="shared" ca="1" si="1"/>
        <v>7.8897560011671874</v>
      </c>
      <c r="C61" s="8">
        <f t="shared" ca="1" si="2"/>
        <v>0.57161060936013863</v>
      </c>
      <c r="D61">
        <f ca="1">IF(C61&lt;&gt;"",IF(A61="несложная работа",SUM(COUNTIF($I$22:$I61,"&gt;"&amp;C61)),SUM(COUNTIF($K$22:$K61,"&gt;"&amp;C61))),"")</f>
        <v>8</v>
      </c>
      <c r="E61">
        <f t="shared" ca="1" si="3"/>
        <v>34.993874086405803</v>
      </c>
      <c r="F61" s="9">
        <f t="shared" ca="1" si="4"/>
        <v>2.430130144889292E-2</v>
      </c>
      <c r="G61" s="9">
        <f t="shared" ca="1" si="5"/>
        <v>7.4293200079764588E-2</v>
      </c>
      <c r="H61" s="9">
        <f ca="1">IF(AND($A61="несложная работа",$C61&lt;&gt;"",MAX(I$21:$I60,C61)&lt;TIME(18,0,0)),MAX(I$21:$I60,C61),"")</f>
        <v>0.62160250799101024</v>
      </c>
      <c r="I61" s="9">
        <f t="shared" ca="1" si="6"/>
        <v>0.64590380943990322</v>
      </c>
      <c r="J61" s="9" t="str">
        <f ca="1">IF(AND($A61="сложная работа",$C61&lt;&gt;"",MAX(K$21:$K60,C61)&lt;TIME(18,0,0)),MAX(K$21:$K60,C61),"")</f>
        <v/>
      </c>
      <c r="K61" s="9" t="str">
        <f t="shared" ca="1" si="7"/>
        <v/>
      </c>
    </row>
    <row r="62" spans="1:11" x14ac:dyDescent="0.3">
      <c r="A62" t="str">
        <f t="shared" ca="1" si="0"/>
        <v>несложная работа</v>
      </c>
      <c r="B62" s="7">
        <f t="shared" ca="1" si="1"/>
        <v>6.284547696235224</v>
      </c>
      <c r="C62" s="8">
        <f t="shared" ca="1" si="2"/>
        <v>0.57597487859363528</v>
      </c>
      <c r="D62">
        <f ca="1">IF(C62&lt;&gt;"",IF(A62="несложная работа",SUM(COUNTIF($I$22:$I62,"&gt;"&amp;C62)),SUM(COUNTIF($K$22:$K62,"&gt;"&amp;C62))),"")</f>
        <v>8</v>
      </c>
      <c r="E62">
        <f t="shared" ca="1" si="3"/>
        <v>10.226084152504445</v>
      </c>
      <c r="F62" s="9">
        <f t="shared" ca="1" si="4"/>
        <v>7.1014473281280866E-3</v>
      </c>
      <c r="G62" s="9">
        <f t="shared" ca="1" si="5"/>
        <v>7.7030378174396064E-2</v>
      </c>
      <c r="H62" s="9">
        <f ca="1">IF(AND($A62="несложная работа",$C62&lt;&gt;"",MAX(I$21:$I61,C62)&lt;TIME(18,0,0)),MAX(I$21:$I61,C62),"")</f>
        <v>0.64590380943990322</v>
      </c>
      <c r="I62" s="9">
        <f t="shared" ca="1" si="6"/>
        <v>0.65300525676803134</v>
      </c>
      <c r="J62" s="9" t="str">
        <f ca="1">IF(AND($A62="сложная работа",$C62&lt;&gt;"",MAX(K$21:$K61,C62)&lt;TIME(18,0,0)),MAX(K$21:$K61,C62),"")</f>
        <v/>
      </c>
      <c r="K62" s="9" t="str">
        <f t="shared" ca="1" si="7"/>
        <v/>
      </c>
    </row>
    <row r="63" spans="1:11" x14ac:dyDescent="0.3">
      <c r="A63" t="str">
        <f t="shared" ca="1" si="0"/>
        <v>несложная работа</v>
      </c>
      <c r="B63" s="7">
        <f t="shared" ca="1" si="1"/>
        <v>3.7876923651935868</v>
      </c>
      <c r="C63" s="8">
        <f t="shared" ca="1" si="2"/>
        <v>0.57860522051390861</v>
      </c>
      <c r="D63">
        <f ca="1">IF(C63&lt;&gt;"",IF(A63="несложная работа",SUM(COUNTIF($I$22:$I63,"&gt;"&amp;C63)),SUM(COUNTIF($K$22:$K63,"&gt;"&amp;C63))),"")</f>
        <v>9</v>
      </c>
      <c r="E63">
        <f t="shared" ca="1" si="3"/>
        <v>4.9347447201530166</v>
      </c>
      <c r="F63" s="9">
        <f t="shared" ca="1" si="4"/>
        <v>3.4269060556618171E-3</v>
      </c>
      <c r="G63" s="9">
        <f t="shared" ca="1" si="5"/>
        <v>7.7826942309784597E-2</v>
      </c>
      <c r="H63" s="9">
        <f ca="1">IF(AND($A63="несложная работа",$C63&lt;&gt;"",MAX(I$21:$I62,C63)&lt;TIME(18,0,0)),MAX(I$21:$I62,C63),"")</f>
        <v>0.65300525676803134</v>
      </c>
      <c r="I63" s="9">
        <f t="shared" ca="1" si="6"/>
        <v>0.65643216282369321</v>
      </c>
      <c r="J63" s="9" t="str">
        <f ca="1">IF(AND($A63="сложная работа",$C63&lt;&gt;"",MAX(K$21:$K62,C63)&lt;TIME(18,0,0)),MAX(K$21:$K62,C63),"")</f>
        <v/>
      </c>
      <c r="K63" s="9" t="str">
        <f t="shared" ca="1" si="7"/>
        <v/>
      </c>
    </row>
    <row r="64" spans="1:11" x14ac:dyDescent="0.3">
      <c r="A64" t="str">
        <f t="shared" ca="1" si="0"/>
        <v>несложная работа</v>
      </c>
      <c r="B64" s="7">
        <f t="shared" ca="1" si="1"/>
        <v>10.040045560228529</v>
      </c>
      <c r="C64" s="8">
        <f t="shared" ca="1" si="2"/>
        <v>0.58557747437517838</v>
      </c>
      <c r="D64">
        <f ca="1">IF(C64&lt;&gt;"",IF(A64="несложная работа",SUM(COUNTIF($I$22:$I64,"&gt;"&amp;C64)),SUM(COUNTIF($K$22:$K64,"&gt;"&amp;C64))),"")</f>
        <v>9</v>
      </c>
      <c r="E64">
        <f t="shared" ca="1" si="3"/>
        <v>15.025392962029862</v>
      </c>
      <c r="F64" s="9">
        <f t="shared" ca="1" si="4"/>
        <v>1.0434300668076293E-2</v>
      </c>
      <c r="G64" s="9">
        <f t="shared" ca="1" si="5"/>
        <v>8.1288989116591104E-2</v>
      </c>
      <c r="H64" s="9">
        <f ca="1">IF(AND($A64="несложная работа",$C64&lt;&gt;"",MAX(I$21:$I63,C64)&lt;TIME(18,0,0)),MAX(I$21:$I63,C64),"")</f>
        <v>0.65643216282369321</v>
      </c>
      <c r="I64" s="9">
        <f t="shared" ca="1" si="6"/>
        <v>0.66686646349176948</v>
      </c>
      <c r="J64" s="9" t="str">
        <f ca="1">IF(AND($A64="сложная работа",$C64&lt;&gt;"",MAX(K$21:$K63,C64)&lt;TIME(18,0,0)),MAX(K$21:$K63,C64),"")</f>
        <v/>
      </c>
      <c r="K64" s="9" t="str">
        <f t="shared" ca="1" si="7"/>
        <v/>
      </c>
    </row>
    <row r="65" spans="1:11" x14ac:dyDescent="0.3">
      <c r="A65" t="str">
        <f t="shared" ca="1" si="0"/>
        <v>несложная работа</v>
      </c>
      <c r="B65" s="7">
        <f t="shared" ca="1" si="1"/>
        <v>4.4348107600852904</v>
      </c>
      <c r="C65" s="8">
        <f t="shared" ca="1" si="2"/>
        <v>0.58865720406968203</v>
      </c>
      <c r="D65">
        <f ca="1">IF(C65&lt;&gt;"",IF(A65="несложная работа",SUM(COUNTIF($I$22:$I65,"&gt;"&amp;C65)),SUM(COUNTIF($K$22:$K65,"&gt;"&amp;C65))),"")</f>
        <v>10</v>
      </c>
      <c r="E65">
        <f t="shared" ca="1" si="3"/>
        <v>12.474810586032653</v>
      </c>
      <c r="F65" s="9">
        <f t="shared" ca="1" si="4"/>
        <v>8.6630629069671203E-3</v>
      </c>
      <c r="G65" s="9">
        <f t="shared" ca="1" si="5"/>
        <v>8.6872322329054619E-2</v>
      </c>
      <c r="H65" s="9">
        <f ca="1">IF(AND($A65="несложная работа",$C65&lt;&gt;"",MAX(I$21:$I64,C65)&lt;TIME(18,0,0)),MAX(I$21:$I64,C65),"")</f>
        <v>0.66686646349176948</v>
      </c>
      <c r="I65" s="9">
        <f t="shared" ca="1" si="6"/>
        <v>0.67552952639873665</v>
      </c>
      <c r="J65" s="9" t="str">
        <f ca="1">IF(AND($A65="сложная работа",$C65&lt;&gt;"",MAX(K$21:$K64,C65)&lt;TIME(18,0,0)),MAX(K$21:$K64,C65),"")</f>
        <v/>
      </c>
      <c r="K65" s="9" t="str">
        <f t="shared" ca="1" si="7"/>
        <v/>
      </c>
    </row>
    <row r="66" spans="1:11" x14ac:dyDescent="0.3">
      <c r="A66" t="str">
        <f t="shared" ca="1" si="0"/>
        <v>несложная работа</v>
      </c>
      <c r="B66" s="7">
        <f t="shared" ca="1" si="1"/>
        <v>13.116243002486954</v>
      </c>
      <c r="C66" s="8">
        <f t="shared" ca="1" si="2"/>
        <v>0.59776570615474245</v>
      </c>
      <c r="D66">
        <f ca="1">IF(C66&lt;&gt;"",IF(A66="несложная работа",SUM(COUNTIF($I$22:$I66,"&gt;"&amp;C66)),SUM(COUNTIF($K$22:$K66,"&gt;"&amp;C66))),"")</f>
        <v>10</v>
      </c>
      <c r="E66">
        <f t="shared" ca="1" si="3"/>
        <v>13.212756249896698</v>
      </c>
      <c r="F66" s="9">
        <f t="shared" ca="1" si="4"/>
        <v>9.1755251735393742E-3</v>
      </c>
      <c r="G66" s="9">
        <f t="shared" ca="1" si="5"/>
        <v>8.6939345417533564E-2</v>
      </c>
      <c r="H66" s="9">
        <f ca="1">IF(AND($A66="несложная работа",$C66&lt;&gt;"",MAX(I$21:$I65,C66)&lt;TIME(18,0,0)),MAX(I$21:$I65,C66),"")</f>
        <v>0.67552952639873665</v>
      </c>
      <c r="I66" s="9">
        <f t="shared" ca="1" si="6"/>
        <v>0.68470505157227601</v>
      </c>
      <c r="J66" s="9" t="str">
        <f ca="1">IF(AND($A66="сложная работа",$C66&lt;&gt;"",MAX(K$21:$K65,C66)&lt;TIME(18,0,0)),MAX(K$21:$K65,C66),"")</f>
        <v/>
      </c>
      <c r="K66" s="9" t="str">
        <f t="shared" ca="1" si="7"/>
        <v/>
      </c>
    </row>
    <row r="67" spans="1:11" x14ac:dyDescent="0.3">
      <c r="A67" t="str">
        <f t="shared" ca="1" si="0"/>
        <v>сложная работа</v>
      </c>
      <c r="B67" s="7">
        <f t="shared" ca="1" si="1"/>
        <v>4.5580173967228257</v>
      </c>
      <c r="C67" s="8">
        <f t="shared" ca="1" si="2"/>
        <v>0.60093099601357769</v>
      </c>
      <c r="D67">
        <f ca="1">IF(C67&lt;&gt;"",IF(A67="несложная работа",SUM(COUNTIF($I$22:$I67,"&gt;"&amp;C67)),SUM(COUNTIF($K$22:$K67,"&gt;"&amp;C67))),"")</f>
        <v>2</v>
      </c>
      <c r="E67">
        <f t="shared" ca="1" si="3"/>
        <v>106.44906135251817</v>
      </c>
      <c r="F67" s="9">
        <f t="shared" ca="1" si="4"/>
        <v>7.3922959272582064E-2</v>
      </c>
      <c r="G67" s="9" t="str">
        <f t="shared" ca="1" si="5"/>
        <v/>
      </c>
      <c r="H67" s="9" t="str">
        <f ca="1">IF(AND($A67="несложная работа",$C67&lt;&gt;"",MAX(I$21:$I66,C67)&lt;TIME(18,0,0)),MAX(I$21:$I66,C67),"")</f>
        <v/>
      </c>
      <c r="I67" s="9" t="str">
        <f t="shared" ca="1" si="6"/>
        <v/>
      </c>
      <c r="J67" s="9" t="str">
        <f ca="1">IF(AND($A67="сложная работа",$C67&lt;&gt;"",MAX(K$21:$K66,C67)&lt;TIME(18,0,0)),MAX(K$21:$K66,C67),"")</f>
        <v/>
      </c>
      <c r="K67" s="9" t="str">
        <f t="shared" ca="1" si="7"/>
        <v/>
      </c>
    </row>
    <row r="68" spans="1:11" x14ac:dyDescent="0.3">
      <c r="A68" t="str">
        <f t="shared" ca="1" si="0"/>
        <v>несложная работа</v>
      </c>
      <c r="B68" s="7">
        <f t="shared" ca="1" si="1"/>
        <v>6.7543448509963815</v>
      </c>
      <c r="C68" s="8">
        <f t="shared" ca="1" si="2"/>
        <v>0.60562151327121405</v>
      </c>
      <c r="D68">
        <f ca="1">IF(C68&lt;&gt;"",IF(A68="несложная работа",SUM(COUNTIF($I$22:$I68,"&gt;"&amp;C68)),SUM(COUNTIF($K$22:$K68,"&gt;"&amp;C68))),"")</f>
        <v>10</v>
      </c>
      <c r="E68">
        <f t="shared" ca="1" si="3"/>
        <v>22.213586058074785</v>
      </c>
      <c r="F68" s="9">
        <f t="shared" ca="1" si="4"/>
        <v>1.5426101429218601E-2</v>
      </c>
      <c r="G68" s="9">
        <f t="shared" ca="1" si="5"/>
        <v>9.4509639730280592E-2</v>
      </c>
      <c r="H68" s="9">
        <f ca="1">IF(AND($A68="несложная работа",$C68&lt;&gt;"",MAX(I$21:$I67,C68)&lt;TIME(18,0,0)),MAX(I$21:$I67,C68),"")</f>
        <v>0.68470505157227601</v>
      </c>
      <c r="I68" s="9">
        <f t="shared" ca="1" si="6"/>
        <v>0.70013115300149464</v>
      </c>
      <c r="J68" s="9" t="str">
        <f ca="1">IF(AND($A68="сложная работа",$C68&lt;&gt;"",MAX(K$21:$K67,C68)&lt;TIME(18,0,0)),MAX(K$21:$K67,C68),"")</f>
        <v/>
      </c>
      <c r="K68" s="9" t="str">
        <f t="shared" ca="1" si="7"/>
        <v/>
      </c>
    </row>
    <row r="69" spans="1:11" x14ac:dyDescent="0.3">
      <c r="A69" t="str">
        <f t="shared" ca="1" si="0"/>
        <v>несложная работа</v>
      </c>
      <c r="B69" s="7">
        <f t="shared" ca="1" si="1"/>
        <v>5.9044581547600199</v>
      </c>
      <c r="C69" s="8">
        <f t="shared" ca="1" si="2"/>
        <v>0.60972183143424186</v>
      </c>
      <c r="D69">
        <f ca="1">IF(C69&lt;&gt;"",IF(A69="несложная работа",SUM(COUNTIF($I$22:$I69,"&gt;"&amp;C69)),SUM(COUNTIF($K$22:$K69,"&gt;"&amp;C69))),"")</f>
        <v>11</v>
      </c>
      <c r="E69">
        <f t="shared" ca="1" si="3"/>
        <v>32.25404547868412</v>
      </c>
      <c r="F69" s="9">
        <f t="shared" ca="1" si="4"/>
        <v>2.2398642693530639E-2</v>
      </c>
      <c r="G69" s="9">
        <f t="shared" ca="1" si="5"/>
        <v>0.11280796426078343</v>
      </c>
      <c r="H69" s="9">
        <f ca="1">IF(AND($A69="несложная работа",$C69&lt;&gt;"",MAX(I$21:$I68,C69)&lt;TIME(18,0,0)),MAX(I$21:$I68,C69),"")</f>
        <v>0.70013115300149464</v>
      </c>
      <c r="I69" s="9">
        <f t="shared" ca="1" si="6"/>
        <v>0.72252979569502529</v>
      </c>
      <c r="J69" s="9" t="str">
        <f ca="1">IF(AND($A69="сложная работа",$C69&lt;&gt;"",MAX(K$21:$K68,C69)&lt;TIME(18,0,0)),MAX(K$21:$K68,C69),"")</f>
        <v/>
      </c>
      <c r="K69" s="9" t="str">
        <f t="shared" ca="1" si="7"/>
        <v/>
      </c>
    </row>
    <row r="70" spans="1:11" x14ac:dyDescent="0.3">
      <c r="A70" t="str">
        <f t="shared" ca="1" si="0"/>
        <v>сложная работа</v>
      </c>
      <c r="B70" s="7">
        <f t="shared" ca="1" si="1"/>
        <v>18.258768768394106</v>
      </c>
      <c r="C70" s="8">
        <f t="shared" ca="1" si="2"/>
        <v>0.62240153196784886</v>
      </c>
      <c r="D70">
        <f ca="1">IF(C70&lt;&gt;"",IF(A70="несложная работа",SUM(COUNTIF($I$22:$I70,"&gt;"&amp;C70)),SUM(COUNTIF($K$22:$K70,"&gt;"&amp;C70))),"")</f>
        <v>2</v>
      </c>
      <c r="E70">
        <f t="shared" ca="1" si="3"/>
        <v>114.51922315661503</v>
      </c>
      <c r="F70" s="9">
        <f t="shared" ca="1" si="4"/>
        <v>7.9527238303204878E-2</v>
      </c>
      <c r="G70" s="9" t="str">
        <f t="shared" ca="1" si="5"/>
        <v/>
      </c>
      <c r="H70" s="9" t="str">
        <f ca="1">IF(AND($A70="несложная работа",$C70&lt;&gt;"",MAX(I$21:$I69,C70)&lt;TIME(18,0,0)),MAX(I$21:$I69,C70),"")</f>
        <v/>
      </c>
      <c r="I70" s="9" t="str">
        <f t="shared" ca="1" si="6"/>
        <v/>
      </c>
      <c r="J70" s="9" t="str">
        <f ca="1">IF(AND($A70="сложная работа",$C70&lt;&gt;"",MAX(K$21:$K69,C70)&lt;TIME(18,0,0)),MAX(K$21:$K69,C70),"")</f>
        <v/>
      </c>
      <c r="K70" s="9" t="str">
        <f t="shared" ca="1" si="7"/>
        <v/>
      </c>
    </row>
    <row r="71" spans="1:11" x14ac:dyDescent="0.3">
      <c r="A71" t="str">
        <f t="shared" ca="1" si="0"/>
        <v>несложная работа</v>
      </c>
      <c r="B71" s="7">
        <f t="shared" ca="1" si="1"/>
        <v>8.5284855404006699</v>
      </c>
      <c r="C71" s="8">
        <f t="shared" ca="1" si="2"/>
        <v>0.62832409137090484</v>
      </c>
      <c r="D71">
        <f ca="1">IF(C71&lt;&gt;"",IF(A71="несложная работа",SUM(COUNTIF($I$22:$I71,"&gt;"&amp;C71)),SUM(COUNTIF($K$22:$K71,"&gt;"&amp;C71))),"")</f>
        <v>9</v>
      </c>
      <c r="E71">
        <f t="shared" ca="1" si="3"/>
        <v>7.7459850087634994</v>
      </c>
      <c r="F71" s="9">
        <f t="shared" ca="1" si="4"/>
        <v>5.3791562560857632E-3</v>
      </c>
      <c r="G71" s="9">
        <f t="shared" ca="1" si="5"/>
        <v>9.9584860580206214E-2</v>
      </c>
      <c r="H71" s="9">
        <f ca="1">IF(AND($A71="несложная работа",$C71&lt;&gt;"",MAX(I$21:$I70,C71)&lt;TIME(18,0,0)),MAX(I$21:$I70,C71),"")</f>
        <v>0.72252979569502529</v>
      </c>
      <c r="I71" s="9">
        <f t="shared" ca="1" si="6"/>
        <v>0.72790895195111105</v>
      </c>
      <c r="J71" s="9" t="str">
        <f ca="1">IF(AND($A71="сложная работа",$C71&lt;&gt;"",MAX(K$21:$K70,C71)&lt;TIME(18,0,0)),MAX(K$21:$K70,C71),"")</f>
        <v/>
      </c>
      <c r="K71" s="9" t="str">
        <f t="shared" ca="1" si="7"/>
        <v/>
      </c>
    </row>
    <row r="72" spans="1:11" x14ac:dyDescent="0.3">
      <c r="A72" t="str">
        <f t="shared" ca="1" si="0"/>
        <v>сложная работа</v>
      </c>
      <c r="B72" s="7">
        <f t="shared" ca="1" si="1"/>
        <v>4.9089831808386748</v>
      </c>
      <c r="C72" s="8">
        <f t="shared" ca="1" si="2"/>
        <v>0.63173310746870948</v>
      </c>
      <c r="D72">
        <f ca="1">IF(C72&lt;&gt;"",IF(A72="несложная работа",SUM(COUNTIF($I$22:$I72,"&gt;"&amp;C72)),SUM(COUNTIF($K$22:$K72,"&gt;"&amp;C72))),"")</f>
        <v>2</v>
      </c>
      <c r="E72">
        <f t="shared" ca="1" si="3"/>
        <v>115.09849243208599</v>
      </c>
      <c r="F72" s="9">
        <f t="shared" ca="1" si="4"/>
        <v>7.9929508633393043E-2</v>
      </c>
      <c r="G72" s="9" t="str">
        <f t="shared" ca="1" si="5"/>
        <v/>
      </c>
      <c r="H72" s="9" t="str">
        <f ca="1">IF(AND($A72="несложная работа",$C72&lt;&gt;"",MAX(I$21:$I71,C72)&lt;TIME(18,0,0)),MAX(I$21:$I71,C72),"")</f>
        <v/>
      </c>
      <c r="I72" s="9" t="str">
        <f t="shared" ca="1" si="6"/>
        <v/>
      </c>
      <c r="J72" s="9" t="str">
        <f ca="1">IF(AND($A72="сложная работа",$C72&lt;&gt;"",MAX(K$21:$K71,C72)&lt;TIME(18,0,0)),MAX(K$21:$K71,C72),"")</f>
        <v/>
      </c>
      <c r="K72" s="9" t="str">
        <f t="shared" ca="1" si="7"/>
        <v/>
      </c>
    </row>
    <row r="73" spans="1:11" x14ac:dyDescent="0.3">
      <c r="A73" t="str">
        <f t="shared" ca="1" si="0"/>
        <v>несложная работа</v>
      </c>
      <c r="B73" s="7">
        <f t="shared" ca="1" si="1"/>
        <v>11.857274408709785</v>
      </c>
      <c r="C73" s="8">
        <f t="shared" ca="1" si="2"/>
        <v>0.63996732580809124</v>
      </c>
      <c r="D73">
        <f ca="1">IF(C73&lt;&gt;"",IF(A73="несложная работа",SUM(COUNTIF($I$22:$I73,"&gt;"&amp;C73)),SUM(COUNTIF($K$22:$K73,"&gt;"&amp;C73))),"")</f>
        <v>10</v>
      </c>
      <c r="E73">
        <f t="shared" ca="1" si="3"/>
        <v>15.463275959902163</v>
      </c>
      <c r="F73" s="9">
        <f t="shared" ca="1" si="4"/>
        <v>1.073838608326539E-2</v>
      </c>
      <c r="G73" s="9">
        <f t="shared" ca="1" si="5"/>
        <v>9.8680012226285196E-2</v>
      </c>
      <c r="H73" s="9">
        <f ca="1">IF(AND($A73="несложная работа",$C73&lt;&gt;"",MAX(I$21:$I72,C73)&lt;TIME(18,0,0)),MAX(I$21:$I72,C73),"")</f>
        <v>0.72790895195111105</v>
      </c>
      <c r="I73" s="9">
        <f t="shared" ca="1" si="6"/>
        <v>0.73864733803437643</v>
      </c>
      <c r="J73" s="9" t="str">
        <f ca="1">IF(AND($A73="сложная работа",$C73&lt;&gt;"",MAX(K$21:$K72,C73)&lt;TIME(18,0,0)),MAX(K$21:$K72,C73),"")</f>
        <v/>
      </c>
      <c r="K73" s="9" t="str">
        <f t="shared" ca="1" si="7"/>
        <v/>
      </c>
    </row>
    <row r="74" spans="1:11" x14ac:dyDescent="0.3">
      <c r="A74" t="str">
        <f t="shared" ca="1" si="0"/>
        <v>несложная работа</v>
      </c>
      <c r="B74" s="7">
        <f t="shared" ca="1" si="1"/>
        <v>8.0262008146034312</v>
      </c>
      <c r="C74" s="8">
        <f t="shared" ca="1" si="2"/>
        <v>0.6455410763737881</v>
      </c>
      <c r="D74">
        <f ca="1">IF(C74&lt;&gt;"",IF(A74="несложная работа",SUM(COUNTIF($I$22:$I74,"&gt;"&amp;C74)),SUM(COUNTIF($K$22:$K74,"&gt;"&amp;C74))),"")</f>
        <v>11</v>
      </c>
      <c r="E74">
        <f t="shared" ca="1" si="3"/>
        <v>15.816635621162908</v>
      </c>
      <c r="F74" s="9">
        <f t="shared" ca="1" si="4"/>
        <v>1.0983774736918686E-2</v>
      </c>
      <c r="G74" s="9">
        <f t="shared" ca="1" si="5"/>
        <v>0.10409003639750702</v>
      </c>
      <c r="H74" s="9">
        <f ca="1">IF(AND($A74="несложная работа",$C74&lt;&gt;"",MAX(I$21:$I73,C74)&lt;TIME(18,0,0)),MAX(I$21:$I73,C74),"")</f>
        <v>0.73864733803437643</v>
      </c>
      <c r="I74" s="9">
        <f t="shared" ca="1" si="6"/>
        <v>0.74963111277129513</v>
      </c>
      <c r="J74" s="9" t="str">
        <f ca="1">IF(AND($A74="сложная работа",$C74&lt;&gt;"",MAX(K$21:$K73,C74)&lt;TIME(18,0,0)),MAX(K$21:$K73,C74),"")</f>
        <v/>
      </c>
      <c r="K74" s="9" t="str">
        <f t="shared" ca="1" si="7"/>
        <v/>
      </c>
    </row>
    <row r="75" spans="1:11" x14ac:dyDescent="0.3">
      <c r="A75" t="str">
        <f t="shared" ca="1" si="0"/>
        <v>несложная работа</v>
      </c>
      <c r="B75" s="7">
        <f t="shared" ca="1" si="1"/>
        <v>14.16215702370056</v>
      </c>
      <c r="C75" s="8">
        <f t="shared" ca="1" si="2"/>
        <v>0.65537590764024678</v>
      </c>
      <c r="D75">
        <f ca="1">IF(C75&lt;&gt;"",IF(A75="несложная работа",SUM(COUNTIF($I$22:$I75,"&gt;"&amp;C75)),SUM(COUNTIF($K$22:$K75,"&gt;"&amp;C75))),"")</f>
        <v>10</v>
      </c>
      <c r="E75">
        <f t="shared" ca="1" si="3"/>
        <v>18.305660605018545</v>
      </c>
      <c r="F75" s="9">
        <f t="shared" ca="1" si="4"/>
        <v>1.2712264309040657E-2</v>
      </c>
      <c r="G75" s="9">
        <f t="shared" ca="1" si="5"/>
        <v>0.10696746944008906</v>
      </c>
      <c r="H75" s="9">
        <f ca="1">IF(AND($A75="несложная работа",$C75&lt;&gt;"",MAX(I$21:$I74,C75)&lt;TIME(18,0,0)),MAX(I$21:$I74,C75),"")</f>
        <v>0.74963111277129513</v>
      </c>
      <c r="I75" s="9">
        <f t="shared" ca="1" si="6"/>
        <v>0.76234337708033584</v>
      </c>
      <c r="J75" s="9" t="str">
        <f ca="1">IF(AND($A75="сложная работа",$C75&lt;&gt;"",MAX(K$21:$K74,C75)&lt;TIME(18,0,0)),MAX(K$21:$K74,C75),"")</f>
        <v/>
      </c>
      <c r="K75" s="9" t="str">
        <f t="shared" ca="1" si="7"/>
        <v/>
      </c>
    </row>
    <row r="76" spans="1:11" x14ac:dyDescent="0.3">
      <c r="A76" t="str">
        <f t="shared" ca="1" si="0"/>
        <v>несложная работа</v>
      </c>
      <c r="B76" s="7">
        <f t="shared" ca="1" si="1"/>
        <v>6.1614168443867809</v>
      </c>
      <c r="C76" s="8">
        <f t="shared" ca="1" si="2"/>
        <v>0.65965466933773764</v>
      </c>
      <c r="D76">
        <f ca="1">IF(C76&lt;&gt;"",IF(A76="несложная работа",SUM(COUNTIF($I$22:$I76,"&gt;"&amp;C76)),SUM(COUNTIF($K$22:$K76,"&gt;"&amp;C76))),"")</f>
        <v>9</v>
      </c>
      <c r="E76">
        <f t="shared" ca="1" si="3"/>
        <v>7.0147713981543305</v>
      </c>
      <c r="F76" s="9">
        <f t="shared" ca="1" si="4"/>
        <v>4.8713690264960627E-3</v>
      </c>
      <c r="G76" s="9" t="str">
        <f t="shared" ca="1" si="5"/>
        <v/>
      </c>
      <c r="H76" s="9" t="str">
        <f ca="1">IF(AND($A76="несложная работа",$C76&lt;&gt;"",MAX(I$21:$I75,C76)&lt;TIME(18,0,0)),MAX(I$21:$I75,C76),"")</f>
        <v/>
      </c>
      <c r="I76" s="9" t="str">
        <f t="shared" ca="1" si="6"/>
        <v/>
      </c>
      <c r="J76" s="9" t="str">
        <f ca="1">IF(AND($A76="сложная работа",$C76&lt;&gt;"",MAX(K$21:$K75,C76)&lt;TIME(18,0,0)),MAX(K$21:$K75,C76),"")</f>
        <v/>
      </c>
      <c r="K76" s="9" t="str">
        <f t="shared" ca="1" si="7"/>
        <v/>
      </c>
    </row>
    <row r="77" spans="1:11" x14ac:dyDescent="0.3">
      <c r="A77" t="str">
        <f t="shared" ca="1" si="0"/>
        <v>несложная работа</v>
      </c>
      <c r="B77" s="7">
        <f t="shared" ca="1" si="1"/>
        <v>15.311535228707095</v>
      </c>
      <c r="C77" s="8">
        <f t="shared" ca="1" si="2"/>
        <v>0.67028767991322868</v>
      </c>
      <c r="D77">
        <f ca="1">IF(C77&lt;&gt;"",IF(A77="несложная работа",SUM(COUNTIF($I$22:$I77,"&gt;"&amp;C77)),SUM(COUNTIF($K$22:$K77,"&gt;"&amp;C77))),"")</f>
        <v>8</v>
      </c>
      <c r="E77">
        <f t="shared" ca="1" si="3"/>
        <v>10.519706924119024</v>
      </c>
      <c r="F77" s="9">
        <f t="shared" ca="1" si="4"/>
        <v>7.3053520306382109E-3</v>
      </c>
      <c r="G77" s="9" t="str">
        <f t="shared" ca="1" si="5"/>
        <v/>
      </c>
      <c r="H77" s="9" t="str">
        <f ca="1">IF(AND($A77="несложная работа",$C77&lt;&gt;"",MAX(I$21:$I76,C77)&lt;TIME(18,0,0)),MAX(I$21:$I76,C77),"")</f>
        <v/>
      </c>
      <c r="I77" s="9" t="str">
        <f t="shared" ca="1" si="6"/>
        <v/>
      </c>
      <c r="J77" s="9" t="str">
        <f ca="1">IF(AND($A77="сложная работа",$C77&lt;&gt;"",MAX(K$21:$K76,C77)&lt;TIME(18,0,0)),MAX(K$21:$K76,C77),"")</f>
        <v/>
      </c>
      <c r="K77" s="9" t="str">
        <f t="shared" ca="1" si="7"/>
        <v/>
      </c>
    </row>
    <row r="78" spans="1:11" x14ac:dyDescent="0.3">
      <c r="A78" t="str">
        <f t="shared" ca="1" si="0"/>
        <v>несложная работа</v>
      </c>
      <c r="B78" s="7">
        <f t="shared" ca="1" si="1"/>
        <v>7.7892515452717532</v>
      </c>
      <c r="C78" s="8">
        <f t="shared" ca="1" si="2"/>
        <v>0.67569688237522296</v>
      </c>
      <c r="D78">
        <f ca="1">IF(C78&lt;&gt;"",IF(A78="несложная работа",SUM(COUNTIF($I$22:$I78,"&gt;"&amp;C78)),SUM(COUNTIF($K$22:$K78,"&gt;"&amp;C78))),"")</f>
        <v>7</v>
      </c>
      <c r="E78">
        <f t="shared" ca="1" si="3"/>
        <v>4.7265816677851316</v>
      </c>
      <c r="F78" s="9">
        <f t="shared" ca="1" si="4"/>
        <v>3.2823483804063414E-3</v>
      </c>
      <c r="G78" s="9" t="str">
        <f t="shared" ca="1" si="5"/>
        <v/>
      </c>
      <c r="H78" s="9" t="str">
        <f ca="1">IF(AND($A78="несложная работа",$C78&lt;&gt;"",MAX(I$21:$I77,C78)&lt;TIME(18,0,0)),MAX(I$21:$I77,C78),"")</f>
        <v/>
      </c>
      <c r="I78" s="9" t="str">
        <f t="shared" ca="1" si="6"/>
        <v/>
      </c>
      <c r="J78" s="9" t="str">
        <f ca="1">IF(AND($A78="сложная работа",$C78&lt;&gt;"",MAX(K$21:$K77,C78)&lt;TIME(18,0,0)),MAX(K$21:$K77,C78),"")</f>
        <v/>
      </c>
      <c r="K78" s="9" t="str">
        <f t="shared" ca="1" si="7"/>
        <v/>
      </c>
    </row>
    <row r="79" spans="1:11" x14ac:dyDescent="0.3">
      <c r="A79" t="str">
        <f t="shared" ca="1" si="0"/>
        <v>несложная работа</v>
      </c>
      <c r="B79" s="7">
        <f t="shared" ca="1" si="1"/>
        <v>3.882074453598495</v>
      </c>
      <c r="C79" s="8">
        <f t="shared" ca="1" si="2"/>
        <v>0.67839276741244414</v>
      </c>
      <c r="D79">
        <f ca="1">IF(C79&lt;&gt;"",IF(A79="несложная работа",SUM(COUNTIF($I$22:$I79,"&gt;"&amp;C79)),SUM(COUNTIF($K$22:$K79,"&gt;"&amp;C79))),"")</f>
        <v>7</v>
      </c>
      <c r="E79">
        <f t="shared" ca="1" si="3"/>
        <v>25.363016932745012</v>
      </c>
      <c r="F79" s="9">
        <f t="shared" ca="1" si="4"/>
        <v>1.7613206203295147E-2</v>
      </c>
      <c r="G79" s="9" t="str">
        <f t="shared" ca="1" si="5"/>
        <v/>
      </c>
      <c r="H79" s="9" t="str">
        <f ca="1">IF(AND($A79="несложная работа",$C79&lt;&gt;"",MAX(I$21:$I78,C79)&lt;TIME(18,0,0)),MAX(I$21:$I78,C79),"")</f>
        <v/>
      </c>
      <c r="I79" s="9" t="str">
        <f t="shared" ca="1" si="6"/>
        <v/>
      </c>
      <c r="J79" s="9" t="str">
        <f ca="1">IF(AND($A79="сложная работа",$C79&lt;&gt;"",MAX(K$21:$K78,C79)&lt;TIME(18,0,0)),MAX(K$21:$K78,C79),"")</f>
        <v/>
      </c>
      <c r="K79" s="9" t="str">
        <f t="shared" ca="1" si="7"/>
        <v/>
      </c>
    </row>
    <row r="80" spans="1:11" x14ac:dyDescent="0.3">
      <c r="A80" t="str">
        <f t="shared" ca="1" si="0"/>
        <v>сложная работа</v>
      </c>
      <c r="B80" s="7">
        <f t="shared" ca="1" si="1"/>
        <v>5.2652463277496775</v>
      </c>
      <c r="C80" s="8">
        <f t="shared" ca="1" si="2"/>
        <v>0.68204918847338147</v>
      </c>
      <c r="D80">
        <f ca="1">IF(C80&lt;&gt;"",IF(A80="несложная работа",SUM(COUNTIF($I$22:$I80,"&gt;"&amp;C80)),SUM(COUNTIF($K$22:$K80,"&gt;"&amp;C80))),"")</f>
        <v>1</v>
      </c>
      <c r="E80">
        <f t="shared" ca="1" si="3"/>
        <v>130.14061974858311</v>
      </c>
      <c r="F80" s="9">
        <f t="shared" ca="1" si="4"/>
        <v>9.0375430380960492E-2</v>
      </c>
      <c r="G80" s="9" t="str">
        <f t="shared" ca="1" si="5"/>
        <v/>
      </c>
      <c r="H80" s="9" t="str">
        <f ca="1">IF(AND($A80="несложная работа",$C80&lt;&gt;"",MAX(I$21:$I79,C80)&lt;TIME(18,0,0)),MAX(I$21:$I79,C80),"")</f>
        <v/>
      </c>
      <c r="I80" s="9" t="str">
        <f t="shared" ca="1" si="6"/>
        <v/>
      </c>
      <c r="J80" s="9" t="str">
        <f ca="1">IF(AND($A80="сложная работа",$C80&lt;&gt;"",MAX(K$21:$K79,C80)&lt;TIME(18,0,0)),MAX(K$21:$K79,C80),"")</f>
        <v/>
      </c>
      <c r="K80" s="9" t="str">
        <f t="shared" ca="1" si="7"/>
        <v/>
      </c>
    </row>
    <row r="81" spans="1:11" x14ac:dyDescent="0.3">
      <c r="A81" t="str">
        <f t="shared" ca="1" si="0"/>
        <v>несложная работа</v>
      </c>
      <c r="B81" s="7">
        <f t="shared" ca="1" si="1"/>
        <v>8.0035371295007778</v>
      </c>
      <c r="C81" s="8">
        <f t="shared" ca="1" si="2"/>
        <v>0.68760720036886813</v>
      </c>
      <c r="D81">
        <f ca="1">IF(C81&lt;&gt;"",IF(A81="несложная работа",SUM(COUNTIF($I$22:$I81,"&gt;"&amp;C81)),SUM(COUNTIF($K$22:$K81,"&gt;"&amp;C81))),"")</f>
        <v>6</v>
      </c>
      <c r="E81">
        <f t="shared" ca="1" si="3"/>
        <v>4.0184599533447551</v>
      </c>
      <c r="F81" s="9">
        <f t="shared" ca="1" si="4"/>
        <v>2.7905971898227466E-3</v>
      </c>
      <c r="G81" s="9" t="str">
        <f t="shared" ca="1" si="5"/>
        <v/>
      </c>
      <c r="H81" s="9" t="str">
        <f ca="1">IF(AND($A81="несложная работа",$C81&lt;&gt;"",MAX(I$21:$I80,C81)&lt;TIME(18,0,0)),MAX(I$21:$I80,C81),"")</f>
        <v/>
      </c>
      <c r="I81" s="9" t="str">
        <f t="shared" ca="1" si="6"/>
        <v/>
      </c>
      <c r="J81" s="9" t="str">
        <f ca="1">IF(AND($A81="сложная работа",$C81&lt;&gt;"",MAX(K$21:$K80,C81)&lt;TIME(18,0,0)),MAX(K$21:$K80,C81),"")</f>
        <v/>
      </c>
      <c r="K81" s="9" t="str">
        <f t="shared" ca="1" si="7"/>
        <v/>
      </c>
    </row>
    <row r="82" spans="1:11" x14ac:dyDescent="0.3">
      <c r="A82" t="str">
        <f t="shared" ca="1" si="0"/>
        <v>несложная работа</v>
      </c>
      <c r="B82" s="7">
        <f t="shared" ca="1" si="1"/>
        <v>6.1069097404416084</v>
      </c>
      <c r="C82" s="8">
        <f t="shared" ca="1" si="2"/>
        <v>0.69184810991084145</v>
      </c>
      <c r="D82">
        <f ca="1">IF(C82&lt;&gt;"",IF(A82="несложная работа",SUM(COUNTIF($I$22:$I82,"&gt;"&amp;C82)),SUM(COUNTIF($K$22:$K82,"&gt;"&amp;C82))),"")</f>
        <v>6</v>
      </c>
      <c r="E82">
        <f t="shared" ca="1" si="3"/>
        <v>16.438027607074652</v>
      </c>
      <c r="F82" s="9">
        <f t="shared" ca="1" si="4"/>
        <v>1.1415296949357397E-2</v>
      </c>
      <c r="G82" s="9" t="str">
        <f t="shared" ca="1" si="5"/>
        <v/>
      </c>
      <c r="H82" s="9" t="str">
        <f ca="1">IF(AND($A82="несложная работа",$C82&lt;&gt;"",MAX(I$21:$I81,C82)&lt;TIME(18,0,0)),MAX(I$21:$I81,C82),"")</f>
        <v/>
      </c>
      <c r="I82" s="9" t="str">
        <f t="shared" ca="1" si="6"/>
        <v/>
      </c>
      <c r="J82" s="9" t="str">
        <f ca="1">IF(AND($A82="сложная работа",$C82&lt;&gt;"",MAX(K$21:$K81,C82)&lt;TIME(18,0,0)),MAX(K$21:$K81,C82),"")</f>
        <v/>
      </c>
      <c r="K82" s="9" t="str">
        <f t="shared" ca="1" si="7"/>
        <v/>
      </c>
    </row>
    <row r="83" spans="1:11" x14ac:dyDescent="0.3">
      <c r="A83" t="str">
        <f t="shared" ca="1" si="0"/>
        <v>несложная работа</v>
      </c>
      <c r="B83" s="7">
        <f t="shared" ca="1" si="1"/>
        <v>13.495829758632752</v>
      </c>
      <c r="C83" s="8">
        <f t="shared" ca="1" si="2"/>
        <v>0.70122021390989198</v>
      </c>
      <c r="D83">
        <f ca="1">IF(C83&lt;&gt;"",IF(A83="несложная работа",SUM(COUNTIF($I$22:$I83,"&gt;"&amp;C83)),SUM(COUNTIF($K$22:$K83,"&gt;"&amp;C83))),"")</f>
        <v>5</v>
      </c>
      <c r="E83">
        <f t="shared" ca="1" si="3"/>
        <v>5.2811892540138983</v>
      </c>
      <c r="F83" s="9">
        <f t="shared" ca="1" si="4"/>
        <v>3.6674925375096514E-3</v>
      </c>
      <c r="G83" s="9" t="str">
        <f t="shared" ca="1" si="5"/>
        <v/>
      </c>
      <c r="H83" s="9" t="str">
        <f ca="1">IF(AND($A83="несложная работа",$C83&lt;&gt;"",MAX(I$21:$I82,C83)&lt;TIME(18,0,0)),MAX(I$21:$I82,C83),"")</f>
        <v/>
      </c>
      <c r="I83" s="9" t="str">
        <f t="shared" ca="1" si="6"/>
        <v/>
      </c>
      <c r="J83" s="9" t="str">
        <f ca="1">IF(AND($A83="сложная работа",$C83&lt;&gt;"",MAX(K$21:$K82,C83)&lt;TIME(18,0,0)),MAX(K$21:$K82,C83),"")</f>
        <v/>
      </c>
      <c r="K83" s="9" t="str">
        <f t="shared" ca="1" si="7"/>
        <v/>
      </c>
    </row>
    <row r="84" spans="1:11" x14ac:dyDescent="0.3">
      <c r="A84" t="str">
        <f t="shared" ca="1" si="0"/>
        <v>несложная работа</v>
      </c>
      <c r="B84" s="7">
        <f t="shared" ca="1" si="1"/>
        <v>16.366360982720614</v>
      </c>
      <c r="C84" s="8">
        <f t="shared" ca="1" si="2"/>
        <v>0.71258574237011463</v>
      </c>
      <c r="D84">
        <f ca="1">IF(C84&lt;&gt;"",IF(A84="несложная работа",SUM(COUNTIF($I$22:$I84,"&gt;"&amp;C84)),SUM(COUNTIF($K$22:$K84,"&gt;"&amp;C84))),"")</f>
        <v>5</v>
      </c>
      <c r="E84">
        <f t="shared" ca="1" si="3"/>
        <v>8.8623875489609532</v>
      </c>
      <c r="F84" s="9">
        <f t="shared" ca="1" si="4"/>
        <v>6.1544357978895511E-3</v>
      </c>
      <c r="G84" s="9" t="str">
        <f t="shared" ca="1" si="5"/>
        <v/>
      </c>
      <c r="H84" s="9" t="str">
        <f ca="1">IF(AND($A84="несложная работа",$C84&lt;&gt;"",MAX(I$21:$I83,C84)&lt;TIME(18,0,0)),MAX(I$21:$I83,C84),"")</f>
        <v/>
      </c>
      <c r="I84" s="9" t="str">
        <f t="shared" ca="1" si="6"/>
        <v/>
      </c>
      <c r="J84" s="9" t="str">
        <f ca="1">IF(AND($A84="сложная работа",$C84&lt;&gt;"",MAX(K$21:$K83,C84)&lt;TIME(18,0,0)),MAX(K$21:$K83,C84),"")</f>
        <v/>
      </c>
      <c r="K84" s="9" t="str">
        <f t="shared" ca="1" si="7"/>
        <v/>
      </c>
    </row>
    <row r="85" spans="1:11" x14ac:dyDescent="0.3">
      <c r="A85" t="str">
        <f t="shared" ca="1" si="0"/>
        <v>сложная работа</v>
      </c>
      <c r="B85" s="7">
        <f t="shared" ca="1" si="1"/>
        <v>3.2724199563590304</v>
      </c>
      <c r="C85" s="8">
        <f t="shared" ca="1" si="2"/>
        <v>0.71485825622869725</v>
      </c>
      <c r="D85">
        <f ca="1">IF(C85&lt;&gt;"",IF(A85="несложная работа",SUM(COUNTIF($I$22:$I85,"&gt;"&amp;C85)),SUM(COUNTIF($K$22:$K85,"&gt;"&amp;C85))),"")</f>
        <v>1</v>
      </c>
      <c r="E85">
        <f t="shared" ca="1" si="3"/>
        <v>112.04231313059344</v>
      </c>
      <c r="F85" s="9">
        <f t="shared" ca="1" si="4"/>
        <v>7.7807161896245453E-2</v>
      </c>
      <c r="G85" s="9" t="str">
        <f t="shared" ca="1" si="5"/>
        <v/>
      </c>
      <c r="H85" s="9" t="str">
        <f ca="1">IF(AND($A85="несложная работа",$C85&lt;&gt;"",MAX(I$21:$I84,C85)&lt;TIME(18,0,0)),MAX(I$21:$I84,C85),"")</f>
        <v/>
      </c>
      <c r="I85" s="9" t="str">
        <f t="shared" ca="1" si="6"/>
        <v/>
      </c>
      <c r="J85" s="9" t="str">
        <f ca="1">IF(AND($A85="сложная работа",$C85&lt;&gt;"",MAX(K$21:$K84,C85)&lt;TIME(18,0,0)),MAX(K$21:$K84,C85),"")</f>
        <v/>
      </c>
      <c r="K85" s="9" t="str">
        <f t="shared" ca="1" si="7"/>
        <v/>
      </c>
    </row>
    <row r="86" spans="1:11" x14ac:dyDescent="0.3">
      <c r="A86" t="str">
        <f t="shared" ca="1" si="0"/>
        <v>сложная работа</v>
      </c>
      <c r="B86" s="7">
        <f t="shared" ca="1" si="1"/>
        <v>14.307643094226412</v>
      </c>
      <c r="C86" s="8">
        <f t="shared" ca="1" si="2"/>
        <v>0.72479411948857675</v>
      </c>
      <c r="D86">
        <f ca="1">IF(C86&lt;&gt;"",IF(A86="несложная работа",SUM(COUNTIF($I$22:$I86,"&gt;"&amp;C86)),SUM(COUNTIF($K$22:$K86,"&gt;"&amp;C86))),"")</f>
        <v>1</v>
      </c>
      <c r="E86">
        <f t="shared" ca="1" si="3"/>
        <v>99.407894177188894</v>
      </c>
      <c r="F86" s="9">
        <f t="shared" ca="1" si="4"/>
        <v>6.9033259845270062E-2</v>
      </c>
      <c r="G86" s="9" t="str">
        <f t="shared" ca="1" si="5"/>
        <v/>
      </c>
      <c r="H86" s="9" t="str">
        <f ca="1">IF(AND($A86="несложная работа",$C86&lt;&gt;"",MAX(I$21:$I85,C86)&lt;TIME(18,0,0)),MAX(I$21:$I85,C86),"")</f>
        <v/>
      </c>
      <c r="I86" s="9" t="str">
        <f t="shared" ca="1" si="6"/>
        <v/>
      </c>
      <c r="J86" s="9" t="str">
        <f ca="1">IF(AND($A86="сложная работа",$C86&lt;&gt;"",MAX(K$21:$K85,C86)&lt;TIME(18,0,0)),MAX(K$21:$K85,C86),"")</f>
        <v/>
      </c>
      <c r="K86" s="9" t="str">
        <f t="shared" ca="1" si="7"/>
        <v/>
      </c>
    </row>
    <row r="87" spans="1:11" x14ac:dyDescent="0.3">
      <c r="A87" t="str">
        <f t="shared" ref="A87:A150" ca="1" si="8">IF(IF(RAND()&lt;=0.22, RAND()*(1-0.5)+0.5, RAND()*0.5) &gt; 0.5,"сложная работа","несложная работа")</f>
        <v>несложная работа</v>
      </c>
      <c r="B87" s="7">
        <f t="shared" ref="B87:B150" ca="1" si="9" xml:space="preserve"> -(60/4)*LOG(1-RAND())+3</f>
        <v>5.9116538896346169</v>
      </c>
      <c r="C87" s="8">
        <f t="shared" ref="C87:C150" ca="1" si="10">IF(C86="","",IF(C86+(B87)/1440&lt;=$C$21+10/24,C86+(B87)/1440,""))</f>
        <v>0.72889943468971186</v>
      </c>
      <c r="D87">
        <f ca="1">IF(C87&lt;&gt;"",IF(A87="несложная работа",SUM(COUNTIF($I$22:$I87,"&gt;"&amp;C87)),SUM(COUNTIF($K$22:$K87,"&gt;"&amp;C87))),"")</f>
        <v>3</v>
      </c>
      <c r="E87">
        <f t="shared" ref="E87:E150" ca="1" si="11">IF(C87&lt;&gt;"",IF(A87="сложная работа",RAND()*(150-90)+90,-20*LOG(1-RAND())+4),"")</f>
        <v>16.597671777089403</v>
      </c>
      <c r="F87" s="9">
        <f t="shared" ref="F87:F150" ca="1" si="12">IF(E87&lt;&gt;"",E87/1440,"")</f>
        <v>1.1526160956312086E-2</v>
      </c>
      <c r="G87" s="9" t="str">
        <f t="shared" ref="G87:G150" ca="1" si="13">IF(AND(C87&lt;&gt;"",OR(I87&lt;&gt;"",K87&lt;&gt;"")),IF(A87="несложная работа",I87-C87,K87-C87),"")</f>
        <v/>
      </c>
      <c r="H87" s="9" t="str">
        <f ca="1">IF(AND($A87="несложная работа",$C87&lt;&gt;"",MAX(I$21:$I86,C87)&lt;TIME(18,0,0)),MAX(I$21:$I86,C87),"")</f>
        <v/>
      </c>
      <c r="I87" s="9" t="str">
        <f t="shared" ref="I87:I150" ca="1" si="14">IF(ISTEXT(H87),"",H87+E87/1440)</f>
        <v/>
      </c>
      <c r="J87" s="9" t="str">
        <f ca="1">IF(AND($A87="сложная работа",$C87&lt;&gt;"",MAX(K$21:$K86,C87)&lt;TIME(18,0,0)),MAX(K$21:$K86,C87),"")</f>
        <v/>
      </c>
      <c r="K87" s="9" t="str">
        <f t="shared" ref="K87:K150" ca="1" si="15">IF(ISTEXT(J87),"",J87+E87/1440)</f>
        <v/>
      </c>
    </row>
    <row r="88" spans="1:11" x14ac:dyDescent="0.3">
      <c r="A88" t="str">
        <f t="shared" ca="1" si="8"/>
        <v>несложная работа</v>
      </c>
      <c r="B88" s="7">
        <f t="shared" ca="1" si="9"/>
        <v>6.4661311566094275</v>
      </c>
      <c r="C88" s="8">
        <f t="shared" ca="1" si="10"/>
        <v>0.73338980354846839</v>
      </c>
      <c r="D88">
        <f ca="1">IF(C88&lt;&gt;"",IF(A88="несложная работа",SUM(COUNTIF($I$22:$I88,"&gt;"&amp;C88)),SUM(COUNTIF($K$22:$K88,"&gt;"&amp;C88))),"")</f>
        <v>3</v>
      </c>
      <c r="E88">
        <f t="shared" ca="1" si="11"/>
        <v>24.585750086191823</v>
      </c>
      <c r="F88" s="9">
        <f t="shared" ca="1" si="12"/>
        <v>1.7073437559855433E-2</v>
      </c>
      <c r="G88" s="9" t="str">
        <f t="shared" ca="1" si="13"/>
        <v/>
      </c>
      <c r="H88" s="9" t="str">
        <f ca="1">IF(AND($A88="несложная работа",$C88&lt;&gt;"",MAX(I$21:$I87,C88)&lt;TIME(18,0,0)),MAX(I$21:$I87,C88),"")</f>
        <v/>
      </c>
      <c r="I88" s="9" t="str">
        <f t="shared" ca="1" si="14"/>
        <v/>
      </c>
      <c r="J88" s="9" t="str">
        <f ca="1">IF(AND($A88="сложная работа",$C88&lt;&gt;"",MAX(K$21:$K87,C88)&lt;TIME(18,0,0)),MAX(K$21:$K87,C88),"")</f>
        <v/>
      </c>
      <c r="K88" s="9" t="str">
        <f t="shared" ca="1" si="15"/>
        <v/>
      </c>
    </row>
    <row r="89" spans="1:11" x14ac:dyDescent="0.3">
      <c r="A89" t="str">
        <f t="shared" ca="1" si="8"/>
        <v>сложная работа</v>
      </c>
      <c r="B89" s="7">
        <f t="shared" ca="1" si="9"/>
        <v>8.955307712430276</v>
      </c>
      <c r="C89" s="8">
        <f t="shared" ca="1" si="10"/>
        <v>0.73960876723765612</v>
      </c>
      <c r="D89">
        <f ca="1">IF(C89&lt;&gt;"",IF(A89="несложная работа",SUM(COUNTIF($I$22:$I89,"&gt;"&amp;C89)),SUM(COUNTIF($K$22:$K89,"&gt;"&amp;C89))),"")</f>
        <v>1</v>
      </c>
      <c r="E89">
        <f t="shared" ca="1" si="11"/>
        <v>121.66508649507472</v>
      </c>
      <c r="F89" s="9">
        <f t="shared" ca="1" si="12"/>
        <v>8.4489643399357439E-2</v>
      </c>
      <c r="G89" s="9" t="str">
        <f t="shared" ca="1" si="13"/>
        <v/>
      </c>
      <c r="H89" s="9" t="str">
        <f ca="1">IF(AND($A89="несложная работа",$C89&lt;&gt;"",MAX(I$21:$I88,C89)&lt;TIME(18,0,0)),MAX(I$21:$I88,C89),"")</f>
        <v/>
      </c>
      <c r="I89" s="9" t="str">
        <f t="shared" ca="1" si="14"/>
        <v/>
      </c>
      <c r="J89" s="9" t="str">
        <f ca="1">IF(AND($A89="сложная работа",$C89&lt;&gt;"",MAX(K$21:$K88,C89)&lt;TIME(18,0,0)),MAX(K$21:$K88,C89),"")</f>
        <v/>
      </c>
      <c r="K89" s="9" t="str">
        <f t="shared" ca="1" si="15"/>
        <v/>
      </c>
    </row>
    <row r="90" spans="1:11" x14ac:dyDescent="0.3">
      <c r="A90" t="str">
        <f t="shared" ca="1" si="8"/>
        <v>несложная работа</v>
      </c>
      <c r="B90" s="7">
        <f t="shared" ca="1" si="9"/>
        <v>8.0833355451322557</v>
      </c>
      <c r="C90" s="8">
        <f t="shared" ca="1" si="10"/>
        <v>0.74522219469955353</v>
      </c>
      <c r="D90">
        <f ca="1">IF(C90&lt;&gt;"",IF(A90="несложная работа",SUM(COUNTIF($I$22:$I90,"&gt;"&amp;C90)),SUM(COUNTIF($K$22:$K90,"&gt;"&amp;C90))),"")</f>
        <v>2</v>
      </c>
      <c r="E90">
        <f t="shared" ca="1" si="11"/>
        <v>17.871395416720887</v>
      </c>
      <c r="F90" s="9">
        <f t="shared" ca="1" si="12"/>
        <v>1.2410691261611727E-2</v>
      </c>
      <c r="G90" s="9" t="str">
        <f t="shared" ca="1" si="13"/>
        <v/>
      </c>
      <c r="H90" s="9" t="str">
        <f ca="1">IF(AND($A90="несложная работа",$C90&lt;&gt;"",MAX(I$21:$I89,C90)&lt;TIME(18,0,0)),MAX(I$21:$I89,C90),"")</f>
        <v/>
      </c>
      <c r="I90" s="9" t="str">
        <f t="shared" ca="1" si="14"/>
        <v/>
      </c>
      <c r="J90" s="9" t="str">
        <f ca="1">IF(AND($A90="сложная работа",$C90&lt;&gt;"",MAX(K$21:$K89,C90)&lt;TIME(18,0,0)),MAX(K$21:$K89,C90),"")</f>
        <v/>
      </c>
      <c r="K90" s="9" t="str">
        <f t="shared" ca="1" si="15"/>
        <v/>
      </c>
    </row>
    <row r="91" spans="1:11" x14ac:dyDescent="0.3">
      <c r="A91" t="str">
        <f t="shared" ca="1" si="8"/>
        <v>сложная работа</v>
      </c>
      <c r="B91" s="7">
        <f t="shared" ca="1" si="9"/>
        <v>3.4719118005165059</v>
      </c>
      <c r="C91" s="8">
        <f t="shared" ca="1" si="10"/>
        <v>0.74763324456102331</v>
      </c>
      <c r="D91">
        <f ca="1">IF(C91&lt;&gt;"",IF(A91="несложная работа",SUM(COUNTIF($I$22:$I91,"&gt;"&amp;C91)),SUM(COUNTIF($K$22:$K91,"&gt;"&amp;C91))),"")</f>
        <v>1</v>
      </c>
      <c r="E91">
        <f t="shared" ca="1" si="11"/>
        <v>96.541059277714737</v>
      </c>
      <c r="F91" s="9">
        <f t="shared" ca="1" si="12"/>
        <v>6.7042402276190793E-2</v>
      </c>
      <c r="G91" s="9" t="str">
        <f t="shared" ca="1" si="13"/>
        <v/>
      </c>
      <c r="H91" s="9" t="str">
        <f ca="1">IF(AND($A91="несложная работа",$C91&lt;&gt;"",MAX(I$21:$I90,C91)&lt;TIME(18,0,0)),MAX(I$21:$I90,C91),"")</f>
        <v/>
      </c>
      <c r="I91" s="9" t="str">
        <f t="shared" ca="1" si="14"/>
        <v/>
      </c>
      <c r="J91" s="9" t="str">
        <f ca="1">IF(AND($A91="сложная работа",$C91&lt;&gt;"",MAX(K$21:$K90,C91)&lt;TIME(18,0,0)),MAX(K$21:$K90,C91),"")</f>
        <v/>
      </c>
      <c r="K91" s="9" t="str">
        <f t="shared" ca="1" si="15"/>
        <v/>
      </c>
    </row>
    <row r="92" spans="1:11" x14ac:dyDescent="0.3">
      <c r="A92" t="str">
        <f t="shared" ca="1" si="8"/>
        <v>несложная работа</v>
      </c>
      <c r="B92" s="7">
        <f t="shared" ca="1" si="9"/>
        <v>8.5620505297900849</v>
      </c>
      <c r="C92" s="8" t="str">
        <f t="shared" ca="1" si="10"/>
        <v/>
      </c>
      <c r="D92" t="str">
        <f ca="1">IF(C92&lt;&gt;"",IF(A92="несложная работа",SUM(COUNTIF($I$22:$I92,"&gt;"&amp;C92)),SUM(COUNTIF($K$22:$K92,"&gt;"&amp;C92))),"")</f>
        <v/>
      </c>
      <c r="E92" t="str">
        <f t="shared" ca="1" si="11"/>
        <v/>
      </c>
      <c r="F92" s="9" t="str">
        <f t="shared" ca="1" si="12"/>
        <v/>
      </c>
      <c r="G92" s="9" t="str">
        <f t="shared" ca="1" si="13"/>
        <v/>
      </c>
      <c r="H92" s="9" t="str">
        <f ca="1">IF(AND($A92="несложная работа",$C92&lt;&gt;"",MAX(I$21:$I91,C92)&lt;TIME(18,0,0)),MAX(I$21:$I91,C92),"")</f>
        <v/>
      </c>
      <c r="I92" s="9" t="str">
        <f t="shared" ca="1" si="14"/>
        <v/>
      </c>
      <c r="J92" s="9" t="str">
        <f ca="1">IF(AND($A92="сложная работа",$C92&lt;&gt;"",MAX(K$21:$K91,C92)&lt;TIME(18,0,0)),MAX(K$21:$K91,C92),"")</f>
        <v/>
      </c>
      <c r="K92" s="9" t="str">
        <f t="shared" ca="1" si="15"/>
        <v/>
      </c>
    </row>
    <row r="93" spans="1:11" x14ac:dyDescent="0.3">
      <c r="A93" t="str">
        <f t="shared" ca="1" si="8"/>
        <v>несложная работа</v>
      </c>
      <c r="B93" s="7">
        <f t="shared" ca="1" si="9"/>
        <v>8.2544318217807096</v>
      </c>
      <c r="C93" s="8" t="str">
        <f t="shared" ca="1" si="10"/>
        <v/>
      </c>
      <c r="D93" t="str">
        <f ca="1">IF(C93&lt;&gt;"",IF(A93="несложная работа",SUM(COUNTIF($I$22:$I93,"&gt;"&amp;C93)),SUM(COUNTIF($K$22:$K93,"&gt;"&amp;C93))),"")</f>
        <v/>
      </c>
      <c r="E93" t="str">
        <f t="shared" ca="1" si="11"/>
        <v/>
      </c>
      <c r="F93" s="9" t="str">
        <f t="shared" ca="1" si="12"/>
        <v/>
      </c>
      <c r="G93" s="9" t="str">
        <f t="shared" ca="1" si="13"/>
        <v/>
      </c>
      <c r="H93" s="9" t="str">
        <f ca="1">IF(AND($A93="несложная работа",$C93&lt;&gt;"",MAX(I$21:$I92,C93)&lt;TIME(18,0,0)),MAX(I$21:$I92,C93),"")</f>
        <v/>
      </c>
      <c r="I93" s="9" t="str">
        <f t="shared" ca="1" si="14"/>
        <v/>
      </c>
      <c r="J93" s="9" t="str">
        <f ca="1">IF(AND($A93="сложная работа",$C93&lt;&gt;"",MAX(K$21:$K92,C93)&lt;TIME(18,0,0)),MAX(K$21:$K92,C93),"")</f>
        <v/>
      </c>
      <c r="K93" s="9" t="str">
        <f t="shared" ca="1" si="15"/>
        <v/>
      </c>
    </row>
    <row r="94" spans="1:11" x14ac:dyDescent="0.3">
      <c r="A94" t="str">
        <f t="shared" ca="1" si="8"/>
        <v>несложная работа</v>
      </c>
      <c r="B94" s="7">
        <f t="shared" ca="1" si="9"/>
        <v>6.9548898521764411</v>
      </c>
      <c r="C94" s="8" t="str">
        <f t="shared" ca="1" si="10"/>
        <v/>
      </c>
      <c r="D94" t="str">
        <f ca="1">IF(C94&lt;&gt;"",IF(A94="несложная работа",SUM(COUNTIF($I$22:$I94,"&gt;"&amp;C94)),SUM(COUNTIF($K$22:$K94,"&gt;"&amp;C94))),"")</f>
        <v/>
      </c>
      <c r="E94" t="str">
        <f t="shared" ca="1" si="11"/>
        <v/>
      </c>
      <c r="F94" s="9" t="str">
        <f t="shared" ca="1" si="12"/>
        <v/>
      </c>
      <c r="G94" s="9" t="str">
        <f t="shared" ca="1" si="13"/>
        <v/>
      </c>
      <c r="H94" s="9" t="str">
        <f ca="1">IF(AND($A94="несложная работа",$C94&lt;&gt;"",MAX(I$21:$I93,C94)&lt;TIME(18,0,0)),MAX(I$21:$I93,C94),"")</f>
        <v/>
      </c>
      <c r="I94" s="9" t="str">
        <f t="shared" ca="1" si="14"/>
        <v/>
      </c>
      <c r="J94" s="9" t="str">
        <f ca="1">IF(AND($A94="сложная работа",$C94&lt;&gt;"",MAX(K$21:$K93,C94)&lt;TIME(18,0,0)),MAX(K$21:$K93,C94),"")</f>
        <v/>
      </c>
      <c r="K94" s="9" t="str">
        <f t="shared" ca="1" si="15"/>
        <v/>
      </c>
    </row>
    <row r="95" spans="1:11" x14ac:dyDescent="0.3">
      <c r="A95" t="str">
        <f t="shared" ca="1" si="8"/>
        <v>несложная работа</v>
      </c>
      <c r="B95" s="7">
        <f t="shared" ca="1" si="9"/>
        <v>15.014233523965331</v>
      </c>
      <c r="C95" s="8" t="str">
        <f t="shared" ca="1" si="10"/>
        <v/>
      </c>
      <c r="D95" t="str">
        <f ca="1">IF(C95&lt;&gt;"",IF(A95="несложная работа",SUM(COUNTIF($I$22:$I95,"&gt;"&amp;C95)),SUM(COUNTIF($K$22:$K95,"&gt;"&amp;C95))),"")</f>
        <v/>
      </c>
      <c r="E95" t="str">
        <f t="shared" ca="1" si="11"/>
        <v/>
      </c>
      <c r="F95" s="9" t="str">
        <f t="shared" ca="1" si="12"/>
        <v/>
      </c>
      <c r="G95" s="9" t="str">
        <f t="shared" ca="1" si="13"/>
        <v/>
      </c>
      <c r="H95" s="9" t="str">
        <f ca="1">IF(AND($A95="несложная работа",$C95&lt;&gt;"",MAX(I$21:$I94,C95)&lt;TIME(18,0,0)),MAX(I$21:$I94,C95),"")</f>
        <v/>
      </c>
      <c r="I95" s="9" t="str">
        <f t="shared" ca="1" si="14"/>
        <v/>
      </c>
      <c r="J95" s="9" t="str">
        <f ca="1">IF(AND($A95="сложная работа",$C95&lt;&gt;"",MAX(K$21:$K94,C95)&lt;TIME(18,0,0)),MAX(K$21:$K94,C95),"")</f>
        <v/>
      </c>
      <c r="K95" s="9" t="str">
        <f t="shared" ca="1" si="15"/>
        <v/>
      </c>
    </row>
    <row r="96" spans="1:11" x14ac:dyDescent="0.3">
      <c r="A96" t="str">
        <f t="shared" ca="1" si="8"/>
        <v>сложная работа</v>
      </c>
      <c r="B96" s="7">
        <f t="shared" ca="1" si="9"/>
        <v>3.3598484607599959</v>
      </c>
      <c r="C96" s="8" t="str">
        <f t="shared" ca="1" si="10"/>
        <v/>
      </c>
      <c r="D96" t="str">
        <f ca="1">IF(C96&lt;&gt;"",IF(A96="несложная работа",SUM(COUNTIF($I$22:$I96,"&gt;"&amp;C96)),SUM(COUNTIF($K$22:$K96,"&gt;"&amp;C96))),"")</f>
        <v/>
      </c>
      <c r="E96" t="str">
        <f t="shared" ca="1" si="11"/>
        <v/>
      </c>
      <c r="F96" s="9" t="str">
        <f t="shared" ca="1" si="12"/>
        <v/>
      </c>
      <c r="G96" s="9" t="str">
        <f t="shared" ca="1" si="13"/>
        <v/>
      </c>
      <c r="H96" s="9" t="str">
        <f ca="1">IF(AND($A96="несложная работа",$C96&lt;&gt;"",MAX(I$21:$I95,C96)&lt;TIME(18,0,0)),MAX(I$21:$I95,C96),"")</f>
        <v/>
      </c>
      <c r="I96" s="9" t="str">
        <f t="shared" ca="1" si="14"/>
        <v/>
      </c>
      <c r="J96" s="9" t="str">
        <f ca="1">IF(AND($A96="сложная работа",$C96&lt;&gt;"",MAX(K$21:$K95,C96)&lt;TIME(18,0,0)),MAX(K$21:$K95,C96),"")</f>
        <v/>
      </c>
      <c r="K96" s="9" t="str">
        <f t="shared" ca="1" si="15"/>
        <v/>
      </c>
    </row>
    <row r="97" spans="1:11" x14ac:dyDescent="0.3">
      <c r="A97" t="str">
        <f t="shared" ca="1" si="8"/>
        <v>несложная работа</v>
      </c>
      <c r="B97" s="7">
        <f t="shared" ca="1" si="9"/>
        <v>7.5985120067297007</v>
      </c>
      <c r="C97" s="8" t="str">
        <f t="shared" ca="1" si="10"/>
        <v/>
      </c>
      <c r="D97" t="str">
        <f ca="1">IF(C97&lt;&gt;"",IF(A97="несложная работа",SUM(COUNTIF($I$22:$I97,"&gt;"&amp;C97)),SUM(COUNTIF($K$22:$K97,"&gt;"&amp;C97))),"")</f>
        <v/>
      </c>
      <c r="E97" t="str">
        <f t="shared" ca="1" si="11"/>
        <v/>
      </c>
      <c r="F97" s="9" t="str">
        <f t="shared" ca="1" si="12"/>
        <v/>
      </c>
      <c r="G97" s="9" t="str">
        <f t="shared" ca="1" si="13"/>
        <v/>
      </c>
      <c r="H97" s="9" t="str">
        <f ca="1">IF(AND($A97="несложная работа",$C97&lt;&gt;"",MAX(I$21:$I96,C97)&lt;TIME(18,0,0)),MAX(I$21:$I96,C97),"")</f>
        <v/>
      </c>
      <c r="I97" s="9" t="str">
        <f t="shared" ca="1" si="14"/>
        <v/>
      </c>
      <c r="J97" s="9" t="str">
        <f ca="1">IF(AND($A97="сложная работа",$C97&lt;&gt;"",MAX(K$21:$K96,C97)&lt;TIME(18,0,0)),MAX(K$21:$K96,C97),"")</f>
        <v/>
      </c>
      <c r="K97" s="9" t="str">
        <f t="shared" ca="1" si="15"/>
        <v/>
      </c>
    </row>
    <row r="98" spans="1:11" x14ac:dyDescent="0.3">
      <c r="A98" t="str">
        <f t="shared" ca="1" si="8"/>
        <v>несложная работа</v>
      </c>
      <c r="B98" s="7">
        <f t="shared" ca="1" si="9"/>
        <v>5.6210965636226948</v>
      </c>
      <c r="C98" s="8" t="str">
        <f t="shared" ca="1" si="10"/>
        <v/>
      </c>
      <c r="D98" t="str">
        <f ca="1">IF(C98&lt;&gt;"",IF(A98="несложная работа",SUM(COUNTIF($I$22:$I98,"&gt;"&amp;C98)),SUM(COUNTIF($K$22:$K98,"&gt;"&amp;C98))),"")</f>
        <v/>
      </c>
      <c r="E98" t="str">
        <f t="shared" ca="1" si="11"/>
        <v/>
      </c>
      <c r="F98" s="9" t="str">
        <f t="shared" ca="1" si="12"/>
        <v/>
      </c>
      <c r="G98" s="9" t="str">
        <f t="shared" ca="1" si="13"/>
        <v/>
      </c>
      <c r="H98" s="9" t="str">
        <f ca="1">IF(AND($A98="несложная работа",$C98&lt;&gt;"",MAX(I$21:$I97,C98)&lt;TIME(18,0,0)),MAX(I$21:$I97,C98),"")</f>
        <v/>
      </c>
      <c r="I98" s="9" t="str">
        <f t="shared" ca="1" si="14"/>
        <v/>
      </c>
      <c r="J98" s="9" t="str">
        <f ca="1">IF(AND($A98="сложная работа",$C98&lt;&gt;"",MAX(K$21:$K97,C98)&lt;TIME(18,0,0)),MAX(K$21:$K97,C98),"")</f>
        <v/>
      </c>
      <c r="K98" s="9" t="str">
        <f t="shared" ca="1" si="15"/>
        <v/>
      </c>
    </row>
    <row r="99" spans="1:11" x14ac:dyDescent="0.3">
      <c r="A99" t="str">
        <f t="shared" ca="1" si="8"/>
        <v>несложная работа</v>
      </c>
      <c r="B99" s="7">
        <f t="shared" ca="1" si="9"/>
        <v>3.7257302974942235</v>
      </c>
      <c r="C99" s="8" t="str">
        <f t="shared" ca="1" si="10"/>
        <v/>
      </c>
      <c r="D99" t="str">
        <f ca="1">IF(C99&lt;&gt;"",IF(A99="несложная работа",SUM(COUNTIF($I$22:$I99,"&gt;"&amp;C99)),SUM(COUNTIF($K$22:$K99,"&gt;"&amp;C99))),"")</f>
        <v/>
      </c>
      <c r="E99" t="str">
        <f t="shared" ca="1" si="11"/>
        <v/>
      </c>
      <c r="F99" s="9" t="str">
        <f t="shared" ca="1" si="12"/>
        <v/>
      </c>
      <c r="G99" s="9" t="str">
        <f t="shared" ca="1" si="13"/>
        <v/>
      </c>
      <c r="H99" s="9" t="str">
        <f ca="1">IF(AND($A99="несложная работа",$C99&lt;&gt;"",MAX(I$21:$I98,C99)&lt;TIME(18,0,0)),MAX(I$21:$I98,C99),"")</f>
        <v/>
      </c>
      <c r="I99" s="9" t="str">
        <f t="shared" ca="1" si="14"/>
        <v/>
      </c>
      <c r="J99" s="9" t="str">
        <f ca="1">IF(AND($A99="сложная работа",$C99&lt;&gt;"",MAX(K$21:$K98,C99)&lt;TIME(18,0,0)),MAX(K$21:$K98,C99),"")</f>
        <v/>
      </c>
      <c r="K99" s="9" t="str">
        <f t="shared" ca="1" si="15"/>
        <v/>
      </c>
    </row>
    <row r="100" spans="1:11" x14ac:dyDescent="0.3">
      <c r="A100" t="str">
        <f t="shared" ca="1" si="8"/>
        <v>сложная работа</v>
      </c>
      <c r="B100" s="7">
        <f t="shared" ca="1" si="9"/>
        <v>5.4084230531483168</v>
      </c>
      <c r="C100" s="8" t="str">
        <f t="shared" ca="1" si="10"/>
        <v/>
      </c>
      <c r="D100" t="str">
        <f ca="1">IF(C100&lt;&gt;"",IF(A100="несложная работа",SUM(COUNTIF($I$22:$I100,"&gt;"&amp;C100)),SUM(COUNTIF($K$22:$K100,"&gt;"&amp;C100))),"")</f>
        <v/>
      </c>
      <c r="E100" t="str">
        <f t="shared" ca="1" si="11"/>
        <v/>
      </c>
      <c r="F100" s="9" t="str">
        <f t="shared" ca="1" si="12"/>
        <v/>
      </c>
      <c r="G100" s="9" t="str">
        <f t="shared" ca="1" si="13"/>
        <v/>
      </c>
      <c r="H100" s="9" t="str">
        <f ca="1">IF(AND($A100="несложная работа",$C100&lt;&gt;"",MAX(I$21:$I99,C100)&lt;TIME(18,0,0)),MAX(I$21:$I99,C100),"")</f>
        <v/>
      </c>
      <c r="I100" s="9" t="str">
        <f t="shared" ca="1" si="14"/>
        <v/>
      </c>
      <c r="J100" s="9" t="str">
        <f ca="1">IF(AND($A100="сложная работа",$C100&lt;&gt;"",MAX(K$21:$K99,C100)&lt;TIME(18,0,0)),MAX(K$21:$K99,C100),"")</f>
        <v/>
      </c>
      <c r="K100" s="9" t="str">
        <f t="shared" ca="1" si="15"/>
        <v/>
      </c>
    </row>
    <row r="101" spans="1:11" x14ac:dyDescent="0.3">
      <c r="A101" t="str">
        <f t="shared" ca="1" si="8"/>
        <v>несложная работа</v>
      </c>
      <c r="B101" s="7">
        <f t="shared" ca="1" si="9"/>
        <v>12.732445374934249</v>
      </c>
      <c r="C101" s="8" t="str">
        <f t="shared" ca="1" si="10"/>
        <v/>
      </c>
      <c r="D101" t="str">
        <f ca="1">IF(C101&lt;&gt;"",IF(A101="несложная работа",SUM(COUNTIF($I$22:$I101,"&gt;"&amp;C101)),SUM(COUNTIF($K$22:$K101,"&gt;"&amp;C101))),"")</f>
        <v/>
      </c>
      <c r="E101" t="str">
        <f t="shared" ca="1" si="11"/>
        <v/>
      </c>
      <c r="F101" s="9" t="str">
        <f t="shared" ca="1" si="12"/>
        <v/>
      </c>
      <c r="G101" s="9" t="str">
        <f t="shared" ca="1" si="13"/>
        <v/>
      </c>
      <c r="H101" s="9" t="str">
        <f ca="1">IF(AND($A101="несложная работа",$C101&lt;&gt;"",MAX(I$21:$I100,C101)&lt;TIME(18,0,0)),MAX(I$21:$I100,C101),"")</f>
        <v/>
      </c>
      <c r="I101" s="9" t="str">
        <f t="shared" ca="1" si="14"/>
        <v/>
      </c>
      <c r="J101" s="9" t="str">
        <f ca="1">IF(AND($A101="сложная работа",$C101&lt;&gt;"",MAX(K$21:$K100,C101)&lt;TIME(18,0,0)),MAX(K$21:$K100,C101),"")</f>
        <v/>
      </c>
      <c r="K101" s="9" t="str">
        <f t="shared" ca="1" si="15"/>
        <v/>
      </c>
    </row>
    <row r="102" spans="1:11" x14ac:dyDescent="0.3">
      <c r="A102" t="str">
        <f t="shared" ca="1" si="8"/>
        <v>сложная работа</v>
      </c>
      <c r="B102" s="7">
        <f t="shared" ca="1" si="9"/>
        <v>4.7117466617926365</v>
      </c>
      <c r="C102" s="8" t="str">
        <f t="shared" ca="1" si="10"/>
        <v/>
      </c>
      <c r="D102" t="str">
        <f ca="1">IF(C102&lt;&gt;"",IF(A102="несложная работа",SUM(COUNTIF($I$22:$I102,"&gt;"&amp;C102)),SUM(COUNTIF($K$22:$K102,"&gt;"&amp;C102))),"")</f>
        <v/>
      </c>
      <c r="E102" t="str">
        <f t="shared" ca="1" si="11"/>
        <v/>
      </c>
      <c r="F102" s="9" t="str">
        <f t="shared" ca="1" si="12"/>
        <v/>
      </c>
      <c r="G102" s="9" t="str">
        <f t="shared" ca="1" si="13"/>
        <v/>
      </c>
      <c r="H102" s="9" t="str">
        <f ca="1">IF(AND($A102="несложная работа",$C102&lt;&gt;"",MAX(I$21:$I101,C102)&lt;TIME(18,0,0)),MAX(I$21:$I101,C102),"")</f>
        <v/>
      </c>
      <c r="I102" s="9" t="str">
        <f t="shared" ca="1" si="14"/>
        <v/>
      </c>
      <c r="J102" s="9" t="str">
        <f ca="1">IF(AND($A102="сложная работа",$C102&lt;&gt;"",MAX(K$21:$K101,C102)&lt;TIME(18,0,0)),MAX(K$21:$K101,C102),"")</f>
        <v/>
      </c>
      <c r="K102" s="9" t="str">
        <f t="shared" ca="1" si="15"/>
        <v/>
      </c>
    </row>
    <row r="103" spans="1:11" x14ac:dyDescent="0.3">
      <c r="A103" t="str">
        <f t="shared" ca="1" si="8"/>
        <v>несложная работа</v>
      </c>
      <c r="B103" s="7">
        <f t="shared" ca="1" si="9"/>
        <v>3.8422871454709648</v>
      </c>
      <c r="C103" s="8" t="str">
        <f t="shared" ca="1" si="10"/>
        <v/>
      </c>
      <c r="D103" t="str">
        <f ca="1">IF(C103&lt;&gt;"",IF(A103="несложная работа",SUM(COUNTIF($I$22:$I103,"&gt;"&amp;C103)),SUM(COUNTIF($K$22:$K103,"&gt;"&amp;C103))),"")</f>
        <v/>
      </c>
      <c r="E103" t="str">
        <f t="shared" ca="1" si="11"/>
        <v/>
      </c>
      <c r="F103" s="9" t="str">
        <f t="shared" ca="1" si="12"/>
        <v/>
      </c>
      <c r="G103" s="9" t="str">
        <f t="shared" ca="1" si="13"/>
        <v/>
      </c>
      <c r="H103" s="9" t="str">
        <f ca="1">IF(AND($A103="несложная работа",$C103&lt;&gt;"",MAX(I$21:$I102,C103)&lt;TIME(18,0,0)),MAX(I$21:$I102,C103),"")</f>
        <v/>
      </c>
      <c r="I103" s="9" t="str">
        <f t="shared" ca="1" si="14"/>
        <v/>
      </c>
      <c r="J103" s="9" t="str">
        <f ca="1">IF(AND($A103="сложная работа",$C103&lt;&gt;"",MAX(K$21:$K102,C103)&lt;TIME(18,0,0)),MAX(K$21:$K102,C103),"")</f>
        <v/>
      </c>
      <c r="K103" s="9" t="str">
        <f t="shared" ca="1" si="15"/>
        <v/>
      </c>
    </row>
    <row r="104" spans="1:11" x14ac:dyDescent="0.3">
      <c r="A104" t="str">
        <f t="shared" ca="1" si="8"/>
        <v>несложная работа</v>
      </c>
      <c r="B104" s="7">
        <f t="shared" ca="1" si="9"/>
        <v>3.9916715019415854</v>
      </c>
      <c r="C104" s="8" t="str">
        <f t="shared" ca="1" si="10"/>
        <v/>
      </c>
      <c r="D104" t="str">
        <f ca="1">IF(C104&lt;&gt;"",IF(A104="несложная работа",SUM(COUNTIF($I$22:$I104,"&gt;"&amp;C104)),SUM(COUNTIF($K$22:$K104,"&gt;"&amp;C104))),"")</f>
        <v/>
      </c>
      <c r="E104" t="str">
        <f t="shared" ca="1" si="11"/>
        <v/>
      </c>
      <c r="F104" s="9" t="str">
        <f t="shared" ca="1" si="12"/>
        <v/>
      </c>
      <c r="G104" s="9" t="str">
        <f t="shared" ca="1" si="13"/>
        <v/>
      </c>
      <c r="H104" s="9" t="str">
        <f ca="1">IF(AND($A104="несложная работа",$C104&lt;&gt;"",MAX(I$21:$I103,C104)&lt;TIME(18,0,0)),MAX(I$21:$I103,C104),"")</f>
        <v/>
      </c>
      <c r="I104" s="9" t="str">
        <f t="shared" ca="1" si="14"/>
        <v/>
      </c>
      <c r="J104" s="9" t="str">
        <f ca="1">IF(AND($A104="сложная работа",$C104&lt;&gt;"",MAX(K$21:$K103,C104)&lt;TIME(18,0,0)),MAX(K$21:$K103,C104),"")</f>
        <v/>
      </c>
      <c r="K104" s="9" t="str">
        <f t="shared" ca="1" si="15"/>
        <v/>
      </c>
    </row>
    <row r="105" spans="1:11" x14ac:dyDescent="0.3">
      <c r="A105" t="str">
        <f t="shared" ca="1" si="8"/>
        <v>сложная работа</v>
      </c>
      <c r="B105" s="7">
        <f t="shared" ca="1" si="9"/>
        <v>4.2089832032775139</v>
      </c>
      <c r="C105" s="8" t="str">
        <f t="shared" ca="1" si="10"/>
        <v/>
      </c>
      <c r="D105" t="str">
        <f ca="1">IF(C105&lt;&gt;"",IF(A105="несложная работа",SUM(COUNTIF($I$22:$I105,"&gt;"&amp;C105)),SUM(COUNTIF($K$22:$K105,"&gt;"&amp;C105))),"")</f>
        <v/>
      </c>
      <c r="E105" t="str">
        <f t="shared" ca="1" si="11"/>
        <v/>
      </c>
      <c r="F105" s="9" t="str">
        <f t="shared" ca="1" si="12"/>
        <v/>
      </c>
      <c r="G105" s="9" t="str">
        <f t="shared" ca="1" si="13"/>
        <v/>
      </c>
      <c r="H105" s="9" t="str">
        <f ca="1">IF(AND($A105="несложная работа",$C105&lt;&gt;"",MAX(I$21:$I104,C105)&lt;TIME(18,0,0)),MAX(I$21:$I104,C105),"")</f>
        <v/>
      </c>
      <c r="I105" s="9" t="str">
        <f t="shared" ca="1" si="14"/>
        <v/>
      </c>
      <c r="J105" s="9" t="str">
        <f ca="1">IF(AND($A105="сложная работа",$C105&lt;&gt;"",MAX(K$21:$K104,C105)&lt;TIME(18,0,0)),MAX(K$21:$K104,C105),"")</f>
        <v/>
      </c>
      <c r="K105" s="9" t="str">
        <f t="shared" ca="1" si="15"/>
        <v/>
      </c>
    </row>
    <row r="106" spans="1:11" x14ac:dyDescent="0.3">
      <c r="A106" t="str">
        <f t="shared" ca="1" si="8"/>
        <v>несложная работа</v>
      </c>
      <c r="B106" s="7">
        <f t="shared" ca="1" si="9"/>
        <v>11.043016465264179</v>
      </c>
      <c r="C106" s="8" t="str">
        <f t="shared" ca="1" si="10"/>
        <v/>
      </c>
      <c r="D106" t="str">
        <f ca="1">IF(C106&lt;&gt;"",IF(A106="несложная работа",SUM(COUNTIF($I$22:$I106,"&gt;"&amp;C106)),SUM(COUNTIF($K$22:$K106,"&gt;"&amp;C106))),"")</f>
        <v/>
      </c>
      <c r="E106" t="str">
        <f t="shared" ca="1" si="11"/>
        <v/>
      </c>
      <c r="F106" s="9" t="str">
        <f t="shared" ca="1" si="12"/>
        <v/>
      </c>
      <c r="G106" s="9" t="str">
        <f t="shared" ca="1" si="13"/>
        <v/>
      </c>
      <c r="H106" s="9" t="str">
        <f ca="1">IF(AND($A106="несложная работа",$C106&lt;&gt;"",MAX(I$21:$I105,C106)&lt;TIME(18,0,0)),MAX(I$21:$I105,C106),"")</f>
        <v/>
      </c>
      <c r="I106" s="9" t="str">
        <f t="shared" ca="1" si="14"/>
        <v/>
      </c>
      <c r="J106" s="9" t="str">
        <f ca="1">IF(AND($A106="сложная работа",$C106&lt;&gt;"",MAX(K$21:$K105,C106)&lt;TIME(18,0,0)),MAX(K$21:$K105,C106),"")</f>
        <v/>
      </c>
      <c r="K106" s="9" t="str">
        <f t="shared" ca="1" si="15"/>
        <v/>
      </c>
    </row>
    <row r="107" spans="1:11" x14ac:dyDescent="0.3">
      <c r="A107" t="str">
        <f t="shared" ca="1" si="8"/>
        <v>несложная работа</v>
      </c>
      <c r="B107" s="7">
        <f t="shared" ca="1" si="9"/>
        <v>7.3177480343157058</v>
      </c>
      <c r="C107" s="8" t="str">
        <f t="shared" ca="1" si="10"/>
        <v/>
      </c>
      <c r="D107" t="str">
        <f ca="1">IF(C107&lt;&gt;"",IF(A107="несложная работа",SUM(COUNTIF($I$22:$I107,"&gt;"&amp;C107)),SUM(COUNTIF($K$22:$K107,"&gt;"&amp;C107))),"")</f>
        <v/>
      </c>
      <c r="E107" t="str">
        <f t="shared" ca="1" si="11"/>
        <v/>
      </c>
      <c r="F107" s="9" t="str">
        <f t="shared" ca="1" si="12"/>
        <v/>
      </c>
      <c r="G107" s="9" t="str">
        <f t="shared" ca="1" si="13"/>
        <v/>
      </c>
      <c r="H107" s="9" t="str">
        <f ca="1">IF(AND($A107="несложная работа",$C107&lt;&gt;"",MAX(I$21:$I106,C107)&lt;TIME(18,0,0)),MAX(I$21:$I106,C107),"")</f>
        <v/>
      </c>
      <c r="I107" s="9" t="str">
        <f t="shared" ca="1" si="14"/>
        <v/>
      </c>
      <c r="J107" s="9" t="str">
        <f ca="1">IF(AND($A107="сложная работа",$C107&lt;&gt;"",MAX(K$21:$K106,C107)&lt;TIME(18,0,0)),MAX(K$21:$K106,C107),"")</f>
        <v/>
      </c>
      <c r="K107" s="9" t="str">
        <f t="shared" ca="1" si="15"/>
        <v/>
      </c>
    </row>
    <row r="108" spans="1:11" x14ac:dyDescent="0.3">
      <c r="A108" t="str">
        <f t="shared" ca="1" si="8"/>
        <v>несложная работа</v>
      </c>
      <c r="B108" s="7">
        <f t="shared" ca="1" si="9"/>
        <v>3.9391857754342374</v>
      </c>
      <c r="C108" s="8" t="str">
        <f t="shared" ca="1" si="10"/>
        <v/>
      </c>
      <c r="D108" t="str">
        <f ca="1">IF(C108&lt;&gt;"",IF(A108="несложная работа",SUM(COUNTIF($I$22:$I108,"&gt;"&amp;C108)),SUM(COUNTIF($K$22:$K108,"&gt;"&amp;C108))),"")</f>
        <v/>
      </c>
      <c r="E108" t="str">
        <f t="shared" ca="1" si="11"/>
        <v/>
      </c>
      <c r="F108" s="9" t="str">
        <f t="shared" ca="1" si="12"/>
        <v/>
      </c>
      <c r="G108" s="9" t="str">
        <f t="shared" ca="1" si="13"/>
        <v/>
      </c>
      <c r="H108" s="9" t="str">
        <f ca="1">IF(AND($A108="несложная работа",$C108&lt;&gt;"",MAX(I$21:$I107,C108)&lt;TIME(18,0,0)),MAX(I$21:$I107,C108),"")</f>
        <v/>
      </c>
      <c r="I108" s="9" t="str">
        <f t="shared" ca="1" si="14"/>
        <v/>
      </c>
      <c r="J108" s="9" t="str">
        <f ca="1">IF(AND($A108="сложная работа",$C108&lt;&gt;"",MAX(K$21:$K107,C108)&lt;TIME(18,0,0)),MAX(K$21:$K107,C108),"")</f>
        <v/>
      </c>
      <c r="K108" s="9" t="str">
        <f t="shared" ca="1" si="15"/>
        <v/>
      </c>
    </row>
    <row r="109" spans="1:11" x14ac:dyDescent="0.3">
      <c r="A109" t="str">
        <f t="shared" ca="1" si="8"/>
        <v>несложная работа</v>
      </c>
      <c r="B109" s="7">
        <f t="shared" ca="1" si="9"/>
        <v>11.440434250717816</v>
      </c>
      <c r="C109" s="8" t="str">
        <f t="shared" ca="1" si="10"/>
        <v/>
      </c>
      <c r="D109" t="str">
        <f ca="1">IF(C109&lt;&gt;"",IF(A109="несложная работа",SUM(COUNTIF($I$22:$I109,"&gt;"&amp;C109)),SUM(COUNTIF($K$22:$K109,"&gt;"&amp;C109))),"")</f>
        <v/>
      </c>
      <c r="E109" t="str">
        <f t="shared" ca="1" si="11"/>
        <v/>
      </c>
      <c r="F109" s="9" t="str">
        <f t="shared" ca="1" si="12"/>
        <v/>
      </c>
      <c r="G109" s="9" t="str">
        <f t="shared" ca="1" si="13"/>
        <v/>
      </c>
      <c r="H109" s="9" t="str">
        <f ca="1">IF(AND($A109="несложная работа",$C109&lt;&gt;"",MAX(I$21:$I108,C109)&lt;TIME(18,0,0)),MAX(I$21:$I108,C109),"")</f>
        <v/>
      </c>
      <c r="I109" s="9" t="str">
        <f t="shared" ca="1" si="14"/>
        <v/>
      </c>
      <c r="J109" s="9" t="str">
        <f ca="1">IF(AND($A109="сложная работа",$C109&lt;&gt;"",MAX(K$21:$K108,C109)&lt;TIME(18,0,0)),MAX(K$21:$K108,C109),"")</f>
        <v/>
      </c>
      <c r="K109" s="9" t="str">
        <f t="shared" ca="1" si="15"/>
        <v/>
      </c>
    </row>
    <row r="110" spans="1:11" x14ac:dyDescent="0.3">
      <c r="A110" t="str">
        <f t="shared" ca="1" si="8"/>
        <v>несложная работа</v>
      </c>
      <c r="B110" s="7">
        <f t="shared" ca="1" si="9"/>
        <v>31.735385458791736</v>
      </c>
      <c r="C110" s="8" t="str">
        <f t="shared" ca="1" si="10"/>
        <v/>
      </c>
      <c r="D110" t="str">
        <f ca="1">IF(C110&lt;&gt;"",IF(A110="несложная работа",SUM(COUNTIF($I$22:$I110,"&gt;"&amp;C110)),SUM(COUNTIF($K$22:$K110,"&gt;"&amp;C110))),"")</f>
        <v/>
      </c>
      <c r="E110" t="str">
        <f t="shared" ca="1" si="11"/>
        <v/>
      </c>
      <c r="F110" s="9" t="str">
        <f t="shared" ca="1" si="12"/>
        <v/>
      </c>
      <c r="G110" s="9" t="str">
        <f t="shared" ca="1" si="13"/>
        <v/>
      </c>
      <c r="H110" s="9" t="str">
        <f ca="1">IF(AND($A110="несложная работа",$C110&lt;&gt;"",MAX(I$21:$I109,C110)&lt;TIME(18,0,0)),MAX(I$21:$I109,C110),"")</f>
        <v/>
      </c>
      <c r="I110" s="9" t="str">
        <f t="shared" ca="1" si="14"/>
        <v/>
      </c>
      <c r="J110" s="9" t="str">
        <f ca="1">IF(AND($A110="сложная работа",$C110&lt;&gt;"",MAX(K$21:$K109,C110)&lt;TIME(18,0,0)),MAX(K$21:$K109,C110),"")</f>
        <v/>
      </c>
      <c r="K110" s="9" t="str">
        <f t="shared" ca="1" si="15"/>
        <v/>
      </c>
    </row>
    <row r="111" spans="1:11" x14ac:dyDescent="0.3">
      <c r="A111" t="str">
        <f t="shared" ca="1" si="8"/>
        <v>несложная работа</v>
      </c>
      <c r="B111" s="7">
        <f t="shared" ca="1" si="9"/>
        <v>4.9670310085046703</v>
      </c>
      <c r="C111" s="8" t="str">
        <f t="shared" ca="1" si="10"/>
        <v/>
      </c>
      <c r="D111" t="str">
        <f ca="1">IF(C111&lt;&gt;"",IF(A111="несложная работа",SUM(COUNTIF($I$22:$I111,"&gt;"&amp;C111)),SUM(COUNTIF($K$22:$K111,"&gt;"&amp;C111))),"")</f>
        <v/>
      </c>
      <c r="E111" t="str">
        <f t="shared" ca="1" si="11"/>
        <v/>
      </c>
      <c r="F111" s="9" t="str">
        <f t="shared" ca="1" si="12"/>
        <v/>
      </c>
      <c r="G111" s="9" t="str">
        <f t="shared" ca="1" si="13"/>
        <v/>
      </c>
      <c r="H111" s="9" t="str">
        <f ca="1">IF(AND($A111="несложная работа",$C111&lt;&gt;"",MAX(I$21:$I110,C111)&lt;TIME(18,0,0)),MAX(I$21:$I110,C111),"")</f>
        <v/>
      </c>
      <c r="I111" s="9" t="str">
        <f t="shared" ca="1" si="14"/>
        <v/>
      </c>
      <c r="J111" s="9" t="str">
        <f ca="1">IF(AND($A111="сложная работа",$C111&lt;&gt;"",MAX(K$21:$K110,C111)&lt;TIME(18,0,0)),MAX(K$21:$K110,C111),"")</f>
        <v/>
      </c>
      <c r="K111" s="9" t="str">
        <f t="shared" ca="1" si="15"/>
        <v/>
      </c>
    </row>
    <row r="112" spans="1:11" x14ac:dyDescent="0.3">
      <c r="A112" t="str">
        <f t="shared" ca="1" si="8"/>
        <v>несложная работа</v>
      </c>
      <c r="B112" s="7">
        <f t="shared" ca="1" si="9"/>
        <v>17.220710761936751</v>
      </c>
      <c r="C112" s="8" t="str">
        <f t="shared" ca="1" si="10"/>
        <v/>
      </c>
      <c r="D112" t="str">
        <f ca="1">IF(C112&lt;&gt;"",IF(A112="несложная работа",SUM(COUNTIF($I$22:$I112,"&gt;"&amp;C112)),SUM(COUNTIF($K$22:$K112,"&gt;"&amp;C112))),"")</f>
        <v/>
      </c>
      <c r="E112" t="str">
        <f t="shared" ca="1" si="11"/>
        <v/>
      </c>
      <c r="F112" s="9" t="str">
        <f t="shared" ca="1" si="12"/>
        <v/>
      </c>
      <c r="G112" s="9" t="str">
        <f t="shared" ca="1" si="13"/>
        <v/>
      </c>
      <c r="H112" s="9" t="str">
        <f ca="1">IF(AND($A112="несложная работа",$C112&lt;&gt;"",MAX(I$21:$I111,C112)&lt;TIME(18,0,0)),MAX(I$21:$I111,C112),"")</f>
        <v/>
      </c>
      <c r="I112" s="9" t="str">
        <f t="shared" ca="1" si="14"/>
        <v/>
      </c>
      <c r="J112" s="9" t="str">
        <f ca="1">IF(AND($A112="сложная работа",$C112&lt;&gt;"",MAX(K$21:$K111,C112)&lt;TIME(18,0,0)),MAX(K$21:$K111,C112),"")</f>
        <v/>
      </c>
      <c r="K112" s="9" t="str">
        <f t="shared" ca="1" si="15"/>
        <v/>
      </c>
    </row>
    <row r="113" spans="1:11" x14ac:dyDescent="0.3">
      <c r="A113" t="str">
        <f t="shared" ca="1" si="8"/>
        <v>сложная работа</v>
      </c>
      <c r="B113" s="7">
        <f t="shared" ca="1" si="9"/>
        <v>17.905735312688662</v>
      </c>
      <c r="C113" s="8" t="str">
        <f t="shared" ca="1" si="10"/>
        <v/>
      </c>
      <c r="D113" t="str">
        <f ca="1">IF(C113&lt;&gt;"",IF(A113="несложная работа",SUM(COUNTIF($I$22:$I113,"&gt;"&amp;C113)),SUM(COUNTIF($K$22:$K113,"&gt;"&amp;C113))),"")</f>
        <v/>
      </c>
      <c r="E113" t="str">
        <f t="shared" ca="1" si="11"/>
        <v/>
      </c>
      <c r="F113" s="9" t="str">
        <f t="shared" ca="1" si="12"/>
        <v/>
      </c>
      <c r="G113" s="9" t="str">
        <f t="shared" ca="1" si="13"/>
        <v/>
      </c>
      <c r="H113" s="9" t="str">
        <f ca="1">IF(AND($A113="несложная работа",$C113&lt;&gt;"",MAX(I$21:$I112,C113)&lt;TIME(18,0,0)),MAX(I$21:$I112,C113),"")</f>
        <v/>
      </c>
      <c r="I113" s="9" t="str">
        <f t="shared" ca="1" si="14"/>
        <v/>
      </c>
      <c r="J113" s="9" t="str">
        <f ca="1">IF(AND($A113="сложная работа",$C113&lt;&gt;"",MAX(K$21:$K112,C113)&lt;TIME(18,0,0)),MAX(K$21:$K112,C113),"")</f>
        <v/>
      </c>
      <c r="K113" s="9" t="str">
        <f t="shared" ca="1" si="15"/>
        <v/>
      </c>
    </row>
    <row r="114" spans="1:11" x14ac:dyDescent="0.3">
      <c r="A114" t="str">
        <f t="shared" ca="1" si="8"/>
        <v>сложная работа</v>
      </c>
      <c r="B114" s="7">
        <f t="shared" ca="1" si="9"/>
        <v>5.7972062044935697</v>
      </c>
      <c r="C114" s="8" t="str">
        <f t="shared" ca="1" si="10"/>
        <v/>
      </c>
      <c r="D114" t="str">
        <f ca="1">IF(C114&lt;&gt;"",IF(A114="несложная работа",SUM(COUNTIF($I$22:$I114,"&gt;"&amp;C114)),SUM(COUNTIF($K$22:$K114,"&gt;"&amp;C114))),"")</f>
        <v/>
      </c>
      <c r="E114" t="str">
        <f t="shared" ca="1" si="11"/>
        <v/>
      </c>
      <c r="F114" s="9" t="str">
        <f t="shared" ca="1" si="12"/>
        <v/>
      </c>
      <c r="G114" s="9" t="str">
        <f t="shared" ca="1" si="13"/>
        <v/>
      </c>
      <c r="H114" s="9" t="str">
        <f ca="1">IF(AND($A114="несложная работа",$C114&lt;&gt;"",MAX(I$21:$I113,C114)&lt;TIME(18,0,0)),MAX(I$21:$I113,C114),"")</f>
        <v/>
      </c>
      <c r="I114" s="9" t="str">
        <f t="shared" ca="1" si="14"/>
        <v/>
      </c>
      <c r="J114" s="9" t="str">
        <f ca="1">IF(AND($A114="сложная работа",$C114&lt;&gt;"",MAX(K$21:$K113,C114)&lt;TIME(18,0,0)),MAX(K$21:$K113,C114),"")</f>
        <v/>
      </c>
      <c r="K114" s="9" t="str">
        <f t="shared" ca="1" si="15"/>
        <v/>
      </c>
    </row>
    <row r="115" spans="1:11" x14ac:dyDescent="0.3">
      <c r="A115" t="str">
        <f t="shared" ca="1" si="8"/>
        <v>несложная работа</v>
      </c>
      <c r="B115" s="7">
        <f t="shared" ca="1" si="9"/>
        <v>7.6713328806442531</v>
      </c>
      <c r="C115" s="8" t="str">
        <f t="shared" ca="1" si="10"/>
        <v/>
      </c>
      <c r="D115" t="str">
        <f ca="1">IF(C115&lt;&gt;"",IF(A115="несложная работа",SUM(COUNTIF($I$22:$I115,"&gt;"&amp;C115)),SUM(COUNTIF($K$22:$K115,"&gt;"&amp;C115))),"")</f>
        <v/>
      </c>
      <c r="E115" t="str">
        <f t="shared" ca="1" si="11"/>
        <v/>
      </c>
      <c r="F115" s="9" t="str">
        <f t="shared" ca="1" si="12"/>
        <v/>
      </c>
      <c r="G115" s="9" t="str">
        <f t="shared" ca="1" si="13"/>
        <v/>
      </c>
      <c r="H115" s="9" t="str">
        <f ca="1">IF(AND($A115="несложная работа",$C115&lt;&gt;"",MAX(I$21:$I114,C115)&lt;TIME(18,0,0)),MAX(I$21:$I114,C115),"")</f>
        <v/>
      </c>
      <c r="I115" s="9" t="str">
        <f t="shared" ca="1" si="14"/>
        <v/>
      </c>
      <c r="J115" s="9" t="str">
        <f ca="1">IF(AND($A115="сложная работа",$C115&lt;&gt;"",MAX(K$21:$K114,C115)&lt;TIME(18,0,0)),MAX(K$21:$K114,C115),"")</f>
        <v/>
      </c>
      <c r="K115" s="9" t="str">
        <f t="shared" ca="1" si="15"/>
        <v/>
      </c>
    </row>
    <row r="116" spans="1:11" x14ac:dyDescent="0.3">
      <c r="A116" t="str">
        <f t="shared" ca="1" si="8"/>
        <v>несложная работа</v>
      </c>
      <c r="B116" s="7">
        <f t="shared" ca="1" si="9"/>
        <v>13.446630870913884</v>
      </c>
      <c r="C116" s="8" t="str">
        <f t="shared" ca="1" si="10"/>
        <v/>
      </c>
      <c r="D116" t="str">
        <f ca="1">IF(C116&lt;&gt;"",IF(A116="несложная работа",SUM(COUNTIF($I$22:$I116,"&gt;"&amp;C116)),SUM(COUNTIF($K$22:$K116,"&gt;"&amp;C116))),"")</f>
        <v/>
      </c>
      <c r="E116" t="str">
        <f t="shared" ca="1" si="11"/>
        <v/>
      </c>
      <c r="F116" s="9" t="str">
        <f t="shared" ca="1" si="12"/>
        <v/>
      </c>
      <c r="G116" s="9" t="str">
        <f t="shared" ca="1" si="13"/>
        <v/>
      </c>
      <c r="H116" s="9" t="str">
        <f ca="1">IF(AND($A116="несложная работа",$C116&lt;&gt;"",MAX(I$21:$I115,C116)&lt;TIME(18,0,0)),MAX(I$21:$I115,C116),"")</f>
        <v/>
      </c>
      <c r="I116" s="9" t="str">
        <f t="shared" ca="1" si="14"/>
        <v/>
      </c>
      <c r="J116" s="9" t="str">
        <f ca="1">IF(AND($A116="сложная работа",$C116&lt;&gt;"",MAX(K$21:$K115,C116)&lt;TIME(18,0,0)),MAX(K$21:$K115,C116),"")</f>
        <v/>
      </c>
      <c r="K116" s="9" t="str">
        <f t="shared" ca="1" si="15"/>
        <v/>
      </c>
    </row>
    <row r="117" spans="1:11" x14ac:dyDescent="0.3">
      <c r="A117" t="str">
        <f t="shared" ca="1" si="8"/>
        <v>сложная работа</v>
      </c>
      <c r="B117" s="7">
        <f t="shared" ca="1" si="9"/>
        <v>5.2593198806108585</v>
      </c>
      <c r="C117" s="8" t="str">
        <f t="shared" ca="1" si="10"/>
        <v/>
      </c>
      <c r="D117" t="str">
        <f ca="1">IF(C117&lt;&gt;"",IF(A117="несложная работа",SUM(COUNTIF($I$22:$I117,"&gt;"&amp;C117)),SUM(COUNTIF($K$22:$K117,"&gt;"&amp;C117))),"")</f>
        <v/>
      </c>
      <c r="E117" t="str">
        <f t="shared" ca="1" si="11"/>
        <v/>
      </c>
      <c r="F117" s="9" t="str">
        <f t="shared" ca="1" si="12"/>
        <v/>
      </c>
      <c r="G117" s="9" t="str">
        <f t="shared" ca="1" si="13"/>
        <v/>
      </c>
      <c r="H117" s="9" t="str">
        <f ca="1">IF(AND($A117="несложная работа",$C117&lt;&gt;"",MAX(I$21:$I116,C117)&lt;TIME(18,0,0)),MAX(I$21:$I116,C117),"")</f>
        <v/>
      </c>
      <c r="I117" s="9" t="str">
        <f t="shared" ca="1" si="14"/>
        <v/>
      </c>
      <c r="J117" s="9" t="str">
        <f ca="1">IF(AND($A117="сложная работа",$C117&lt;&gt;"",MAX(K$21:$K116,C117)&lt;TIME(18,0,0)),MAX(K$21:$K116,C117),"")</f>
        <v/>
      </c>
      <c r="K117" s="9" t="str">
        <f t="shared" ca="1" si="15"/>
        <v/>
      </c>
    </row>
    <row r="118" spans="1:11" x14ac:dyDescent="0.3">
      <c r="A118" t="str">
        <f t="shared" ca="1" si="8"/>
        <v>несложная работа</v>
      </c>
      <c r="B118" s="7">
        <f t="shared" ca="1" si="9"/>
        <v>5.0850731892036851</v>
      </c>
      <c r="C118" s="8" t="str">
        <f t="shared" ca="1" si="10"/>
        <v/>
      </c>
      <c r="D118" t="str">
        <f ca="1">IF(C118&lt;&gt;"",IF(A118="несложная работа",SUM(COUNTIF($I$22:$I118,"&gt;"&amp;C118)),SUM(COUNTIF($K$22:$K118,"&gt;"&amp;C118))),"")</f>
        <v/>
      </c>
      <c r="E118" t="str">
        <f t="shared" ca="1" si="11"/>
        <v/>
      </c>
      <c r="F118" s="9" t="str">
        <f t="shared" ca="1" si="12"/>
        <v/>
      </c>
      <c r="G118" s="9" t="str">
        <f t="shared" ca="1" si="13"/>
        <v/>
      </c>
      <c r="H118" s="9" t="str">
        <f ca="1">IF(AND($A118="несложная работа",$C118&lt;&gt;"",MAX(I$21:$I117,C118)&lt;TIME(18,0,0)),MAX(I$21:$I117,C118),"")</f>
        <v/>
      </c>
      <c r="I118" s="9" t="str">
        <f t="shared" ca="1" si="14"/>
        <v/>
      </c>
      <c r="J118" s="9" t="str">
        <f ca="1">IF(AND($A118="сложная работа",$C118&lt;&gt;"",MAX(K$21:$K117,C118)&lt;TIME(18,0,0)),MAX(K$21:$K117,C118),"")</f>
        <v/>
      </c>
      <c r="K118" s="9" t="str">
        <f t="shared" ca="1" si="15"/>
        <v/>
      </c>
    </row>
    <row r="119" spans="1:11" x14ac:dyDescent="0.3">
      <c r="A119" t="str">
        <f t="shared" ca="1" si="8"/>
        <v>несложная работа</v>
      </c>
      <c r="B119" s="7">
        <f t="shared" ca="1" si="9"/>
        <v>6.976953531150464</v>
      </c>
      <c r="C119" s="8" t="str">
        <f t="shared" ca="1" si="10"/>
        <v/>
      </c>
      <c r="D119" t="str">
        <f ca="1">IF(C119&lt;&gt;"",IF(A119="несложная работа",SUM(COUNTIF($I$22:$I119,"&gt;"&amp;C119)),SUM(COUNTIF($K$22:$K119,"&gt;"&amp;C119))),"")</f>
        <v/>
      </c>
      <c r="E119" t="str">
        <f t="shared" ca="1" si="11"/>
        <v/>
      </c>
      <c r="F119" s="9" t="str">
        <f t="shared" ca="1" si="12"/>
        <v/>
      </c>
      <c r="G119" s="9" t="str">
        <f t="shared" ca="1" si="13"/>
        <v/>
      </c>
      <c r="H119" s="9" t="str">
        <f ca="1">IF(AND($A119="несложная работа",$C119&lt;&gt;"",MAX(I$21:$I118,C119)&lt;TIME(18,0,0)),MAX(I$21:$I118,C119),"")</f>
        <v/>
      </c>
      <c r="I119" s="9" t="str">
        <f t="shared" ca="1" si="14"/>
        <v/>
      </c>
      <c r="J119" s="9" t="str">
        <f ca="1">IF(AND($A119="сложная работа",$C119&lt;&gt;"",MAX(K$21:$K118,C119)&lt;TIME(18,0,0)),MAX(K$21:$K118,C119),"")</f>
        <v/>
      </c>
      <c r="K119" s="9" t="str">
        <f t="shared" ca="1" si="15"/>
        <v/>
      </c>
    </row>
    <row r="120" spans="1:11" x14ac:dyDescent="0.3">
      <c r="A120" t="str">
        <f t="shared" ca="1" si="8"/>
        <v>сложная работа</v>
      </c>
      <c r="B120" s="7">
        <f t="shared" ca="1" si="9"/>
        <v>8.2904586240579015</v>
      </c>
      <c r="C120" s="8" t="str">
        <f t="shared" ca="1" si="10"/>
        <v/>
      </c>
      <c r="D120" t="str">
        <f ca="1">IF(C120&lt;&gt;"",IF(A120="несложная работа",SUM(COUNTIF($I$22:$I120,"&gt;"&amp;C120)),SUM(COUNTIF($K$22:$K120,"&gt;"&amp;C120))),"")</f>
        <v/>
      </c>
      <c r="E120" t="str">
        <f t="shared" ca="1" si="11"/>
        <v/>
      </c>
      <c r="F120" s="9" t="str">
        <f t="shared" ca="1" si="12"/>
        <v/>
      </c>
      <c r="G120" s="9" t="str">
        <f t="shared" ca="1" si="13"/>
        <v/>
      </c>
      <c r="H120" s="9" t="str">
        <f ca="1">IF(AND($A120="несложная работа",$C120&lt;&gt;"",MAX(I$21:$I119,C120)&lt;TIME(18,0,0)),MAX(I$21:$I119,C120),"")</f>
        <v/>
      </c>
      <c r="I120" s="9" t="str">
        <f t="shared" ca="1" si="14"/>
        <v/>
      </c>
      <c r="J120" s="9" t="str">
        <f ca="1">IF(AND($A120="сложная работа",$C120&lt;&gt;"",MAX(K$21:$K119,C120)&lt;TIME(18,0,0)),MAX(K$21:$K119,C120),"")</f>
        <v/>
      </c>
      <c r="K120" s="9" t="str">
        <f t="shared" ca="1" si="15"/>
        <v/>
      </c>
    </row>
    <row r="121" spans="1:11" x14ac:dyDescent="0.3">
      <c r="A121" t="str">
        <f t="shared" ca="1" si="8"/>
        <v>несложная работа</v>
      </c>
      <c r="B121" s="7">
        <f t="shared" ca="1" si="9"/>
        <v>8.6820429192236901</v>
      </c>
      <c r="C121" s="8" t="str">
        <f t="shared" ca="1" si="10"/>
        <v/>
      </c>
      <c r="D121" t="str">
        <f ca="1">IF(C121&lt;&gt;"",IF(A121="несложная работа",SUM(COUNTIF($I$22:$I121,"&gt;"&amp;C121)),SUM(COUNTIF($K$22:$K121,"&gt;"&amp;C121))),"")</f>
        <v/>
      </c>
      <c r="E121" t="str">
        <f t="shared" ca="1" si="11"/>
        <v/>
      </c>
      <c r="F121" s="9" t="str">
        <f t="shared" ca="1" si="12"/>
        <v/>
      </c>
      <c r="G121" s="9" t="str">
        <f t="shared" ca="1" si="13"/>
        <v/>
      </c>
      <c r="H121" s="9" t="str">
        <f ca="1">IF(AND($A121="несложная работа",$C121&lt;&gt;"",MAX(I$21:$I120,C121)&lt;TIME(18,0,0)),MAX(I$21:$I120,C121),"")</f>
        <v/>
      </c>
      <c r="I121" s="9" t="str">
        <f t="shared" ca="1" si="14"/>
        <v/>
      </c>
      <c r="J121" s="9" t="str">
        <f ca="1">IF(AND($A121="сложная работа",$C121&lt;&gt;"",MAX(K$21:$K120,C121)&lt;TIME(18,0,0)),MAX(K$21:$K120,C121),"")</f>
        <v/>
      </c>
      <c r="K121" s="9" t="str">
        <f t="shared" ca="1" si="15"/>
        <v/>
      </c>
    </row>
    <row r="122" spans="1:11" x14ac:dyDescent="0.3">
      <c r="A122" t="str">
        <f t="shared" ca="1" si="8"/>
        <v>несложная работа</v>
      </c>
      <c r="B122" s="7">
        <f t="shared" ca="1" si="9"/>
        <v>5.0084670828457973</v>
      </c>
      <c r="C122" s="8" t="str">
        <f t="shared" ca="1" si="10"/>
        <v/>
      </c>
      <c r="D122" t="str">
        <f ca="1">IF(C122&lt;&gt;"",IF(A122="несложная работа",SUM(COUNTIF($I$22:$I122,"&gt;"&amp;C122)),SUM(COUNTIF($K$22:$K122,"&gt;"&amp;C122))),"")</f>
        <v/>
      </c>
      <c r="E122" t="str">
        <f t="shared" ca="1" si="11"/>
        <v/>
      </c>
      <c r="F122" s="9" t="str">
        <f t="shared" ca="1" si="12"/>
        <v/>
      </c>
      <c r="G122" s="9" t="str">
        <f t="shared" ca="1" si="13"/>
        <v/>
      </c>
      <c r="H122" s="9" t="str">
        <f ca="1">IF(AND($A122="несложная работа",$C122&lt;&gt;"",MAX(I$21:$I121,C122)&lt;TIME(18,0,0)),MAX(I$21:$I121,C122),"")</f>
        <v/>
      </c>
      <c r="I122" s="9" t="str">
        <f t="shared" ca="1" si="14"/>
        <v/>
      </c>
      <c r="J122" s="9" t="str">
        <f ca="1">IF(AND($A122="сложная работа",$C122&lt;&gt;"",MAX(K$21:$K121,C122)&lt;TIME(18,0,0)),MAX(K$21:$K121,C122),"")</f>
        <v/>
      </c>
      <c r="K122" s="9" t="str">
        <f t="shared" ca="1" si="15"/>
        <v/>
      </c>
    </row>
    <row r="123" spans="1:11" x14ac:dyDescent="0.3">
      <c r="A123" t="str">
        <f t="shared" ca="1" si="8"/>
        <v>сложная работа</v>
      </c>
      <c r="B123" s="7">
        <f t="shared" ca="1" si="9"/>
        <v>3.9506090512126582</v>
      </c>
      <c r="C123" s="8" t="str">
        <f t="shared" ca="1" si="10"/>
        <v/>
      </c>
      <c r="D123" t="str">
        <f ca="1">IF(C123&lt;&gt;"",IF(A123="несложная работа",SUM(COUNTIF($I$22:$I123,"&gt;"&amp;C123)),SUM(COUNTIF($K$22:$K123,"&gt;"&amp;C123))),"")</f>
        <v/>
      </c>
      <c r="E123" t="str">
        <f t="shared" ca="1" si="11"/>
        <v/>
      </c>
      <c r="F123" s="9" t="str">
        <f t="shared" ca="1" si="12"/>
        <v/>
      </c>
      <c r="G123" s="9" t="str">
        <f t="shared" ca="1" si="13"/>
        <v/>
      </c>
      <c r="H123" s="9" t="str">
        <f ca="1">IF(AND($A123="несложная работа",$C123&lt;&gt;"",MAX(I$21:$I122,C123)&lt;TIME(18,0,0)),MAX(I$21:$I122,C123),"")</f>
        <v/>
      </c>
      <c r="I123" s="9" t="str">
        <f t="shared" ca="1" si="14"/>
        <v/>
      </c>
      <c r="J123" s="9" t="str">
        <f ca="1">IF(AND($A123="сложная работа",$C123&lt;&gt;"",MAX(K$21:$K122,C123)&lt;TIME(18,0,0)),MAX(K$21:$K122,C123),"")</f>
        <v/>
      </c>
      <c r="K123" s="9" t="str">
        <f t="shared" ca="1" si="15"/>
        <v/>
      </c>
    </row>
    <row r="124" spans="1:11" x14ac:dyDescent="0.3">
      <c r="A124" t="str">
        <f t="shared" ca="1" si="8"/>
        <v>несложная работа</v>
      </c>
      <c r="B124" s="7">
        <f t="shared" ca="1" si="9"/>
        <v>3.3772897634244963</v>
      </c>
      <c r="C124" s="8" t="str">
        <f t="shared" ca="1" si="10"/>
        <v/>
      </c>
      <c r="D124" t="str">
        <f ca="1">IF(C124&lt;&gt;"",IF(A124="несложная работа",SUM(COUNTIF($I$22:$I124,"&gt;"&amp;C124)),SUM(COUNTIF($K$22:$K124,"&gt;"&amp;C124))),"")</f>
        <v/>
      </c>
      <c r="E124" t="str">
        <f t="shared" ca="1" si="11"/>
        <v/>
      </c>
      <c r="F124" s="9" t="str">
        <f t="shared" ca="1" si="12"/>
        <v/>
      </c>
      <c r="G124" s="9" t="str">
        <f t="shared" ca="1" si="13"/>
        <v/>
      </c>
      <c r="H124" s="9" t="str">
        <f ca="1">IF(AND($A124="несложная работа",$C124&lt;&gt;"",MAX(I$21:$I123,C124)&lt;TIME(18,0,0)),MAX(I$21:$I123,C124),"")</f>
        <v/>
      </c>
      <c r="I124" s="9" t="str">
        <f t="shared" ca="1" si="14"/>
        <v/>
      </c>
      <c r="J124" s="9" t="str">
        <f ca="1">IF(AND($A124="сложная работа",$C124&lt;&gt;"",MAX(K$21:$K123,C124)&lt;TIME(18,0,0)),MAX(K$21:$K123,C124),"")</f>
        <v/>
      </c>
      <c r="K124" s="9" t="str">
        <f t="shared" ca="1" si="15"/>
        <v/>
      </c>
    </row>
    <row r="125" spans="1:11" x14ac:dyDescent="0.3">
      <c r="A125" t="str">
        <f t="shared" ca="1" si="8"/>
        <v>несложная работа</v>
      </c>
      <c r="B125" s="7">
        <f t="shared" ca="1" si="9"/>
        <v>24.315936183188345</v>
      </c>
      <c r="C125" s="8" t="str">
        <f t="shared" ca="1" si="10"/>
        <v/>
      </c>
      <c r="D125" t="str">
        <f ca="1">IF(C125&lt;&gt;"",IF(A125="несложная работа",SUM(COUNTIF($I$22:$I125,"&gt;"&amp;C125)),SUM(COUNTIF($K$22:$K125,"&gt;"&amp;C125))),"")</f>
        <v/>
      </c>
      <c r="E125" t="str">
        <f t="shared" ca="1" si="11"/>
        <v/>
      </c>
      <c r="F125" s="9" t="str">
        <f t="shared" ca="1" si="12"/>
        <v/>
      </c>
      <c r="G125" s="9" t="str">
        <f t="shared" ca="1" si="13"/>
        <v/>
      </c>
      <c r="H125" s="9" t="str">
        <f ca="1">IF(AND($A125="несложная работа",$C125&lt;&gt;"",MAX(I$21:$I124,C125)&lt;TIME(18,0,0)),MAX(I$21:$I124,C125),"")</f>
        <v/>
      </c>
      <c r="I125" s="9" t="str">
        <f t="shared" ca="1" si="14"/>
        <v/>
      </c>
      <c r="J125" s="9" t="str">
        <f ca="1">IF(AND($A125="сложная работа",$C125&lt;&gt;"",MAX(K$21:$K124,C125)&lt;TIME(18,0,0)),MAX(K$21:$K124,C125),"")</f>
        <v/>
      </c>
      <c r="K125" s="9" t="str">
        <f t="shared" ca="1" si="15"/>
        <v/>
      </c>
    </row>
    <row r="126" spans="1:11" x14ac:dyDescent="0.3">
      <c r="A126" t="str">
        <f t="shared" ca="1" si="8"/>
        <v>сложная работа</v>
      </c>
      <c r="B126" s="7">
        <f t="shared" ca="1" si="9"/>
        <v>8.5127677572017273</v>
      </c>
      <c r="C126" s="8" t="str">
        <f t="shared" ca="1" si="10"/>
        <v/>
      </c>
      <c r="D126" t="str">
        <f ca="1">IF(C126&lt;&gt;"",IF(A126="несложная работа",SUM(COUNTIF($I$22:$I126,"&gt;"&amp;C126)),SUM(COUNTIF($K$22:$K126,"&gt;"&amp;C126))),"")</f>
        <v/>
      </c>
      <c r="E126" t="str">
        <f t="shared" ca="1" si="11"/>
        <v/>
      </c>
      <c r="F126" s="9" t="str">
        <f t="shared" ca="1" si="12"/>
        <v/>
      </c>
      <c r="G126" s="9" t="str">
        <f t="shared" ca="1" si="13"/>
        <v/>
      </c>
      <c r="H126" s="9" t="str">
        <f ca="1">IF(AND($A126="несложная работа",$C126&lt;&gt;"",MAX(I$21:$I125,C126)&lt;TIME(18,0,0)),MAX(I$21:$I125,C126),"")</f>
        <v/>
      </c>
      <c r="I126" s="9" t="str">
        <f t="shared" ca="1" si="14"/>
        <v/>
      </c>
      <c r="J126" s="9" t="str">
        <f ca="1">IF(AND($A126="сложная работа",$C126&lt;&gt;"",MAX(K$21:$K125,C126)&lt;TIME(18,0,0)),MAX(K$21:$K125,C126),"")</f>
        <v/>
      </c>
      <c r="K126" s="9" t="str">
        <f t="shared" ca="1" si="15"/>
        <v/>
      </c>
    </row>
    <row r="127" spans="1:11" x14ac:dyDescent="0.3">
      <c r="A127" t="str">
        <f t="shared" ca="1" si="8"/>
        <v>несложная работа</v>
      </c>
      <c r="B127" s="7">
        <f t="shared" ca="1" si="9"/>
        <v>8.8603996011349757</v>
      </c>
      <c r="C127" s="8" t="str">
        <f t="shared" ca="1" si="10"/>
        <v/>
      </c>
      <c r="D127" t="str">
        <f ca="1">IF(C127&lt;&gt;"",IF(A127="несложная работа",SUM(COUNTIF($I$22:$I127,"&gt;"&amp;C127)),SUM(COUNTIF($K$22:$K127,"&gt;"&amp;C127))),"")</f>
        <v/>
      </c>
      <c r="E127" t="str">
        <f t="shared" ca="1" si="11"/>
        <v/>
      </c>
      <c r="F127" s="9" t="str">
        <f t="shared" ca="1" si="12"/>
        <v/>
      </c>
      <c r="G127" s="9" t="str">
        <f t="shared" ca="1" si="13"/>
        <v/>
      </c>
      <c r="H127" s="9" t="str">
        <f ca="1">IF(AND($A127="несложная работа",$C127&lt;&gt;"",MAX(I$21:$I126,C127)&lt;TIME(18,0,0)),MAX(I$21:$I126,C127),"")</f>
        <v/>
      </c>
      <c r="I127" s="9" t="str">
        <f t="shared" ca="1" si="14"/>
        <v/>
      </c>
      <c r="J127" s="9" t="str">
        <f ca="1">IF(AND($A127="сложная работа",$C127&lt;&gt;"",MAX(K$21:$K126,C127)&lt;TIME(18,0,0)),MAX(K$21:$K126,C127),"")</f>
        <v/>
      </c>
      <c r="K127" s="9" t="str">
        <f t="shared" ca="1" si="15"/>
        <v/>
      </c>
    </row>
    <row r="128" spans="1:11" x14ac:dyDescent="0.3">
      <c r="A128" t="str">
        <f t="shared" ca="1" si="8"/>
        <v>сложная работа</v>
      </c>
      <c r="B128" s="7">
        <f t="shared" ca="1" si="9"/>
        <v>20.329775787053471</v>
      </c>
      <c r="C128" s="8" t="str">
        <f t="shared" ca="1" si="10"/>
        <v/>
      </c>
      <c r="D128" t="str">
        <f ca="1">IF(C128&lt;&gt;"",IF(A128="несложная работа",SUM(COUNTIF($I$22:$I128,"&gt;"&amp;C128)),SUM(COUNTIF($K$22:$K128,"&gt;"&amp;C128))),"")</f>
        <v/>
      </c>
      <c r="E128" t="str">
        <f t="shared" ca="1" si="11"/>
        <v/>
      </c>
      <c r="F128" s="9" t="str">
        <f t="shared" ca="1" si="12"/>
        <v/>
      </c>
      <c r="G128" s="9" t="str">
        <f t="shared" ca="1" si="13"/>
        <v/>
      </c>
      <c r="H128" s="9" t="str">
        <f ca="1">IF(AND($A128="несложная работа",$C128&lt;&gt;"",MAX(I$21:$I127,C128)&lt;TIME(18,0,0)),MAX(I$21:$I127,C128),"")</f>
        <v/>
      </c>
      <c r="I128" s="9" t="str">
        <f t="shared" ca="1" si="14"/>
        <v/>
      </c>
      <c r="J128" s="9" t="str">
        <f ca="1">IF(AND($A128="сложная работа",$C128&lt;&gt;"",MAX(K$21:$K127,C128)&lt;TIME(18,0,0)),MAX(K$21:$K127,C128),"")</f>
        <v/>
      </c>
      <c r="K128" s="9" t="str">
        <f t="shared" ca="1" si="15"/>
        <v/>
      </c>
    </row>
    <row r="129" spans="1:11" x14ac:dyDescent="0.3">
      <c r="A129" t="str">
        <f t="shared" ca="1" si="8"/>
        <v>несложная работа</v>
      </c>
      <c r="B129" s="7">
        <f t="shared" ca="1" si="9"/>
        <v>6.8686907766530343</v>
      </c>
      <c r="C129" s="8" t="str">
        <f t="shared" ca="1" si="10"/>
        <v/>
      </c>
      <c r="D129" t="str">
        <f ca="1">IF(C129&lt;&gt;"",IF(A129="несложная работа",SUM(COUNTIF($I$22:$I129,"&gt;"&amp;C129)),SUM(COUNTIF($K$22:$K129,"&gt;"&amp;C129))),"")</f>
        <v/>
      </c>
      <c r="E129" t="str">
        <f t="shared" ca="1" si="11"/>
        <v/>
      </c>
      <c r="F129" s="9" t="str">
        <f t="shared" ca="1" si="12"/>
        <v/>
      </c>
      <c r="G129" s="9" t="str">
        <f t="shared" ca="1" si="13"/>
        <v/>
      </c>
      <c r="H129" s="9" t="str">
        <f ca="1">IF(AND($A129="несложная работа",$C129&lt;&gt;"",MAX(I$21:$I128,C129)&lt;TIME(18,0,0)),MAX(I$21:$I128,C129),"")</f>
        <v/>
      </c>
      <c r="I129" s="9" t="str">
        <f t="shared" ca="1" si="14"/>
        <v/>
      </c>
      <c r="J129" s="9" t="str">
        <f ca="1">IF(AND($A129="сложная работа",$C129&lt;&gt;"",MAX(K$21:$K128,C129)&lt;TIME(18,0,0)),MAX(K$21:$K128,C129),"")</f>
        <v/>
      </c>
      <c r="K129" s="9" t="str">
        <f t="shared" ca="1" si="15"/>
        <v/>
      </c>
    </row>
    <row r="130" spans="1:11" x14ac:dyDescent="0.3">
      <c r="A130" t="str">
        <f t="shared" ca="1" si="8"/>
        <v>несложная работа</v>
      </c>
      <c r="B130" s="7">
        <f t="shared" ca="1" si="9"/>
        <v>5.6871613221091879</v>
      </c>
      <c r="C130" s="8" t="str">
        <f t="shared" ca="1" si="10"/>
        <v/>
      </c>
      <c r="D130" t="str">
        <f ca="1">IF(C130&lt;&gt;"",IF(A130="несложная работа",SUM(COUNTIF($I$22:$I130,"&gt;"&amp;C130)),SUM(COUNTIF($K$22:$K130,"&gt;"&amp;C130))),"")</f>
        <v/>
      </c>
      <c r="E130" t="str">
        <f t="shared" ca="1" si="11"/>
        <v/>
      </c>
      <c r="F130" s="9" t="str">
        <f t="shared" ca="1" si="12"/>
        <v/>
      </c>
      <c r="G130" s="9" t="str">
        <f t="shared" ca="1" si="13"/>
        <v/>
      </c>
      <c r="H130" s="9" t="str">
        <f ca="1">IF(AND($A130="несложная работа",$C130&lt;&gt;"",MAX(I$21:$I129,C130)&lt;TIME(18,0,0)),MAX(I$21:$I129,C130),"")</f>
        <v/>
      </c>
      <c r="I130" s="9" t="str">
        <f t="shared" ca="1" si="14"/>
        <v/>
      </c>
      <c r="J130" s="9" t="str">
        <f ca="1">IF(AND($A130="сложная работа",$C130&lt;&gt;"",MAX(K$21:$K129,C130)&lt;TIME(18,0,0)),MAX(K$21:$K129,C130),"")</f>
        <v/>
      </c>
      <c r="K130" s="9" t="str">
        <f t="shared" ca="1" si="15"/>
        <v/>
      </c>
    </row>
    <row r="131" spans="1:11" x14ac:dyDescent="0.3">
      <c r="A131" t="str">
        <f t="shared" ca="1" si="8"/>
        <v>несложная работа</v>
      </c>
      <c r="B131" s="7">
        <f t="shared" ca="1" si="9"/>
        <v>6.5608421582424175</v>
      </c>
      <c r="C131" s="8" t="str">
        <f t="shared" ca="1" si="10"/>
        <v/>
      </c>
      <c r="D131" t="str">
        <f ca="1">IF(C131&lt;&gt;"",IF(A131="несложная работа",SUM(COUNTIF($I$22:$I131,"&gt;"&amp;C131)),SUM(COUNTIF($K$22:$K131,"&gt;"&amp;C131))),"")</f>
        <v/>
      </c>
      <c r="E131" t="str">
        <f t="shared" ca="1" si="11"/>
        <v/>
      </c>
      <c r="F131" s="9" t="str">
        <f t="shared" ca="1" si="12"/>
        <v/>
      </c>
      <c r="G131" s="9" t="str">
        <f t="shared" ca="1" si="13"/>
        <v/>
      </c>
      <c r="H131" s="9" t="str">
        <f ca="1">IF(AND($A131="несложная работа",$C131&lt;&gt;"",MAX(I$21:$I130,C131)&lt;TIME(18,0,0)),MAX(I$21:$I130,C131),"")</f>
        <v/>
      </c>
      <c r="I131" s="9" t="str">
        <f t="shared" ca="1" si="14"/>
        <v/>
      </c>
      <c r="J131" s="9" t="str">
        <f ca="1">IF(AND($A131="сложная работа",$C131&lt;&gt;"",MAX(K$21:$K130,C131)&lt;TIME(18,0,0)),MAX(K$21:$K130,C131),"")</f>
        <v/>
      </c>
      <c r="K131" s="9" t="str">
        <f t="shared" ca="1" si="15"/>
        <v/>
      </c>
    </row>
    <row r="132" spans="1:11" x14ac:dyDescent="0.3">
      <c r="A132" t="str">
        <f t="shared" ca="1" si="8"/>
        <v>несложная работа</v>
      </c>
      <c r="B132" s="7">
        <f t="shared" ca="1" si="9"/>
        <v>19.28379559396684</v>
      </c>
      <c r="C132" s="8" t="str">
        <f t="shared" ca="1" si="10"/>
        <v/>
      </c>
      <c r="D132" t="str">
        <f ca="1">IF(C132&lt;&gt;"",IF(A132="несложная работа",SUM(COUNTIF($I$22:$I132,"&gt;"&amp;C132)),SUM(COUNTIF($K$22:$K132,"&gt;"&amp;C132))),"")</f>
        <v/>
      </c>
      <c r="E132" t="str">
        <f t="shared" ca="1" si="11"/>
        <v/>
      </c>
      <c r="F132" s="9" t="str">
        <f t="shared" ca="1" si="12"/>
        <v/>
      </c>
      <c r="G132" s="9" t="str">
        <f t="shared" ca="1" si="13"/>
        <v/>
      </c>
      <c r="H132" s="9" t="str">
        <f ca="1">IF(AND($A132="несложная работа",$C132&lt;&gt;"",MAX(I$21:$I131,C132)&lt;TIME(18,0,0)),MAX(I$21:$I131,C132),"")</f>
        <v/>
      </c>
      <c r="I132" s="9" t="str">
        <f t="shared" ca="1" si="14"/>
        <v/>
      </c>
      <c r="J132" s="9" t="str">
        <f ca="1">IF(AND($A132="сложная работа",$C132&lt;&gt;"",MAX(K$21:$K131,C132)&lt;TIME(18,0,0)),MAX(K$21:$K131,C132),"")</f>
        <v/>
      </c>
      <c r="K132" s="9" t="str">
        <f t="shared" ca="1" si="15"/>
        <v/>
      </c>
    </row>
    <row r="133" spans="1:11" x14ac:dyDescent="0.3">
      <c r="A133" t="str">
        <f t="shared" ca="1" si="8"/>
        <v>несложная работа</v>
      </c>
      <c r="B133" s="7">
        <f t="shared" ca="1" si="9"/>
        <v>10.328752929911369</v>
      </c>
      <c r="C133" s="8" t="str">
        <f t="shared" ca="1" si="10"/>
        <v/>
      </c>
      <c r="D133" t="str">
        <f ca="1">IF(C133&lt;&gt;"",IF(A133="несложная работа",SUM(COUNTIF($I$22:$I133,"&gt;"&amp;C133)),SUM(COUNTIF($K$22:$K133,"&gt;"&amp;C133))),"")</f>
        <v/>
      </c>
      <c r="E133" t="str">
        <f t="shared" ca="1" si="11"/>
        <v/>
      </c>
      <c r="F133" s="9" t="str">
        <f t="shared" ca="1" si="12"/>
        <v/>
      </c>
      <c r="G133" s="9" t="str">
        <f t="shared" ca="1" si="13"/>
        <v/>
      </c>
      <c r="H133" s="9" t="str">
        <f ca="1">IF(AND($A133="несложная работа",$C133&lt;&gt;"",MAX(I$21:$I132,C133)&lt;TIME(18,0,0)),MAX(I$21:$I132,C133),"")</f>
        <v/>
      </c>
      <c r="I133" s="9" t="str">
        <f t="shared" ca="1" si="14"/>
        <v/>
      </c>
      <c r="J133" s="9" t="str">
        <f ca="1">IF(AND($A133="сложная работа",$C133&lt;&gt;"",MAX(K$21:$K132,C133)&lt;TIME(18,0,0)),MAX(K$21:$K132,C133),"")</f>
        <v/>
      </c>
      <c r="K133" s="9" t="str">
        <f t="shared" ca="1" si="15"/>
        <v/>
      </c>
    </row>
    <row r="134" spans="1:11" x14ac:dyDescent="0.3">
      <c r="A134" t="str">
        <f t="shared" ca="1" si="8"/>
        <v>несложная работа</v>
      </c>
      <c r="B134" s="7">
        <f t="shared" ca="1" si="9"/>
        <v>3.9329858666648083</v>
      </c>
      <c r="C134" s="8" t="str">
        <f t="shared" ca="1" si="10"/>
        <v/>
      </c>
      <c r="D134" t="str">
        <f ca="1">IF(C134&lt;&gt;"",IF(A134="несложная работа",SUM(COUNTIF($I$22:$I134,"&gt;"&amp;C134)),SUM(COUNTIF($K$22:$K134,"&gt;"&amp;C134))),"")</f>
        <v/>
      </c>
      <c r="E134" t="str">
        <f t="shared" ca="1" si="11"/>
        <v/>
      </c>
      <c r="F134" s="9" t="str">
        <f t="shared" ca="1" si="12"/>
        <v/>
      </c>
      <c r="G134" s="9" t="str">
        <f t="shared" ca="1" si="13"/>
        <v/>
      </c>
      <c r="H134" s="9" t="str">
        <f ca="1">IF(AND($A134="несложная работа",$C134&lt;&gt;"",MAX(I$21:$I133,C134)&lt;TIME(18,0,0)),MAX(I$21:$I133,C134),"")</f>
        <v/>
      </c>
      <c r="I134" s="9" t="str">
        <f t="shared" ca="1" si="14"/>
        <v/>
      </c>
      <c r="J134" s="9" t="str">
        <f ca="1">IF(AND($A134="сложная работа",$C134&lt;&gt;"",MAX(K$21:$K133,C134)&lt;TIME(18,0,0)),MAX(K$21:$K133,C134),"")</f>
        <v/>
      </c>
      <c r="K134" s="9" t="str">
        <f t="shared" ca="1" si="15"/>
        <v/>
      </c>
    </row>
    <row r="135" spans="1:11" x14ac:dyDescent="0.3">
      <c r="A135" t="str">
        <f t="shared" ca="1" si="8"/>
        <v>несложная работа</v>
      </c>
      <c r="B135" s="7">
        <f t="shared" ca="1" si="9"/>
        <v>18.048703014520818</v>
      </c>
      <c r="C135" s="8" t="str">
        <f t="shared" ca="1" si="10"/>
        <v/>
      </c>
      <c r="D135" t="str">
        <f ca="1">IF(C135&lt;&gt;"",IF(A135="несложная работа",SUM(COUNTIF($I$22:$I135,"&gt;"&amp;C135)),SUM(COUNTIF($K$22:$K135,"&gt;"&amp;C135))),"")</f>
        <v/>
      </c>
      <c r="E135" t="str">
        <f t="shared" ca="1" si="11"/>
        <v/>
      </c>
      <c r="F135" s="9" t="str">
        <f t="shared" ca="1" si="12"/>
        <v/>
      </c>
      <c r="G135" s="9" t="str">
        <f t="shared" ca="1" si="13"/>
        <v/>
      </c>
      <c r="H135" s="9" t="str">
        <f ca="1">IF(AND($A135="несложная работа",$C135&lt;&gt;"",MAX(I$21:$I134,C135)&lt;TIME(18,0,0)),MAX(I$21:$I134,C135),"")</f>
        <v/>
      </c>
      <c r="I135" s="9" t="str">
        <f t="shared" ca="1" si="14"/>
        <v/>
      </c>
      <c r="J135" s="9" t="str">
        <f ca="1">IF(AND($A135="сложная работа",$C135&lt;&gt;"",MAX(K$21:$K134,C135)&lt;TIME(18,0,0)),MAX(K$21:$K134,C135),"")</f>
        <v/>
      </c>
      <c r="K135" s="9" t="str">
        <f t="shared" ca="1" si="15"/>
        <v/>
      </c>
    </row>
    <row r="136" spans="1:11" x14ac:dyDescent="0.3">
      <c r="A136" t="str">
        <f t="shared" ca="1" si="8"/>
        <v>несложная работа</v>
      </c>
      <c r="B136" s="7">
        <f t="shared" ca="1" si="9"/>
        <v>9.6360742051831245</v>
      </c>
      <c r="C136" s="8" t="str">
        <f t="shared" ca="1" si="10"/>
        <v/>
      </c>
      <c r="D136" t="str">
        <f ca="1">IF(C136&lt;&gt;"",IF(A136="несложная работа",SUM(COUNTIF($I$22:$I136,"&gt;"&amp;C136)),SUM(COUNTIF($K$22:$K136,"&gt;"&amp;C136))),"")</f>
        <v/>
      </c>
      <c r="E136" t="str">
        <f t="shared" ca="1" si="11"/>
        <v/>
      </c>
      <c r="F136" s="9" t="str">
        <f t="shared" ca="1" si="12"/>
        <v/>
      </c>
      <c r="G136" s="9" t="str">
        <f t="shared" ca="1" si="13"/>
        <v/>
      </c>
      <c r="H136" s="9" t="str">
        <f ca="1">IF(AND($A136="несложная работа",$C136&lt;&gt;"",MAX(I$21:$I135,C136)&lt;TIME(18,0,0)),MAX(I$21:$I135,C136),"")</f>
        <v/>
      </c>
      <c r="I136" s="9" t="str">
        <f t="shared" ca="1" si="14"/>
        <v/>
      </c>
      <c r="J136" s="9" t="str">
        <f ca="1">IF(AND($A136="сложная работа",$C136&lt;&gt;"",MAX(K$21:$K135,C136)&lt;TIME(18,0,0)),MAX(K$21:$K135,C136),"")</f>
        <v/>
      </c>
      <c r="K136" s="9" t="str">
        <f t="shared" ca="1" si="15"/>
        <v/>
      </c>
    </row>
    <row r="137" spans="1:11" x14ac:dyDescent="0.3">
      <c r="A137" t="str">
        <f t="shared" ca="1" si="8"/>
        <v>несложная работа</v>
      </c>
      <c r="B137" s="7">
        <f t="shared" ca="1" si="9"/>
        <v>4.4292556873713114</v>
      </c>
      <c r="C137" s="8" t="str">
        <f t="shared" ca="1" si="10"/>
        <v/>
      </c>
      <c r="D137" t="str">
        <f ca="1">IF(C137&lt;&gt;"",IF(A137="несложная работа",SUM(COUNTIF($I$22:$I137,"&gt;"&amp;C137)),SUM(COUNTIF($K$22:$K137,"&gt;"&amp;C137))),"")</f>
        <v/>
      </c>
      <c r="E137" t="str">
        <f t="shared" ca="1" si="11"/>
        <v/>
      </c>
      <c r="F137" s="9" t="str">
        <f t="shared" ca="1" si="12"/>
        <v/>
      </c>
      <c r="G137" s="9" t="str">
        <f t="shared" ca="1" si="13"/>
        <v/>
      </c>
      <c r="H137" s="9" t="str">
        <f ca="1">IF(AND($A137="несложная работа",$C137&lt;&gt;"",MAX(I$21:$I136,C137)&lt;TIME(18,0,0)),MAX(I$21:$I136,C137),"")</f>
        <v/>
      </c>
      <c r="I137" s="9" t="str">
        <f t="shared" ca="1" si="14"/>
        <v/>
      </c>
      <c r="J137" s="9" t="str">
        <f ca="1">IF(AND($A137="сложная работа",$C137&lt;&gt;"",MAX(K$21:$K136,C137)&lt;TIME(18,0,0)),MAX(K$21:$K136,C137),"")</f>
        <v/>
      </c>
      <c r="K137" s="9" t="str">
        <f t="shared" ca="1" si="15"/>
        <v/>
      </c>
    </row>
    <row r="138" spans="1:11" x14ac:dyDescent="0.3">
      <c r="A138" t="str">
        <f t="shared" ca="1" si="8"/>
        <v>сложная работа</v>
      </c>
      <c r="B138" s="7">
        <f t="shared" ca="1" si="9"/>
        <v>3.9735747340191794</v>
      </c>
      <c r="C138" s="8" t="str">
        <f t="shared" ca="1" si="10"/>
        <v/>
      </c>
      <c r="D138" t="str">
        <f ca="1">IF(C138&lt;&gt;"",IF(A138="несложная работа",SUM(COUNTIF($I$22:$I138,"&gt;"&amp;C138)),SUM(COUNTIF($K$22:$K138,"&gt;"&amp;C138))),"")</f>
        <v/>
      </c>
      <c r="E138" t="str">
        <f t="shared" ca="1" si="11"/>
        <v/>
      </c>
      <c r="F138" s="9" t="str">
        <f t="shared" ca="1" si="12"/>
        <v/>
      </c>
      <c r="G138" s="9" t="str">
        <f t="shared" ca="1" si="13"/>
        <v/>
      </c>
      <c r="H138" s="9" t="str">
        <f ca="1">IF(AND($A138="несложная работа",$C138&lt;&gt;"",MAX(I$21:$I137,C138)&lt;TIME(18,0,0)),MAX(I$21:$I137,C138),"")</f>
        <v/>
      </c>
      <c r="I138" s="9" t="str">
        <f t="shared" ca="1" si="14"/>
        <v/>
      </c>
      <c r="J138" s="9" t="str">
        <f ca="1">IF(AND($A138="сложная работа",$C138&lt;&gt;"",MAX(K$21:$K137,C138)&lt;TIME(18,0,0)),MAX(K$21:$K137,C138),"")</f>
        <v/>
      </c>
      <c r="K138" s="9" t="str">
        <f t="shared" ca="1" si="15"/>
        <v/>
      </c>
    </row>
    <row r="139" spans="1:11" x14ac:dyDescent="0.3">
      <c r="A139" t="str">
        <f t="shared" ca="1" si="8"/>
        <v>несложная работа</v>
      </c>
      <c r="B139" s="7">
        <f t="shared" ca="1" si="9"/>
        <v>23.029525110526574</v>
      </c>
      <c r="C139" s="8" t="str">
        <f t="shared" ca="1" si="10"/>
        <v/>
      </c>
      <c r="D139" t="str">
        <f ca="1">IF(C139&lt;&gt;"",IF(A139="несложная работа",SUM(COUNTIF($I$22:$I139,"&gt;"&amp;C139)),SUM(COUNTIF($K$22:$K139,"&gt;"&amp;C139))),"")</f>
        <v/>
      </c>
      <c r="E139" t="str">
        <f t="shared" ca="1" si="11"/>
        <v/>
      </c>
      <c r="F139" s="9" t="str">
        <f t="shared" ca="1" si="12"/>
        <v/>
      </c>
      <c r="G139" s="9" t="str">
        <f t="shared" ca="1" si="13"/>
        <v/>
      </c>
      <c r="H139" s="9" t="str">
        <f ca="1">IF(AND($A139="несложная работа",$C139&lt;&gt;"",MAX(I$21:$I138,C139)&lt;TIME(18,0,0)),MAX(I$21:$I138,C139),"")</f>
        <v/>
      </c>
      <c r="I139" s="9" t="str">
        <f t="shared" ca="1" si="14"/>
        <v/>
      </c>
      <c r="J139" s="9" t="str">
        <f ca="1">IF(AND($A139="сложная работа",$C139&lt;&gt;"",MAX(K$21:$K138,C139)&lt;TIME(18,0,0)),MAX(K$21:$K138,C139),"")</f>
        <v/>
      </c>
      <c r="K139" s="9" t="str">
        <f t="shared" ca="1" si="15"/>
        <v/>
      </c>
    </row>
    <row r="140" spans="1:11" x14ac:dyDescent="0.3">
      <c r="A140" t="str">
        <f t="shared" ca="1" si="8"/>
        <v>несложная работа</v>
      </c>
      <c r="B140" s="7">
        <f t="shared" ca="1" si="9"/>
        <v>10.215916449397552</v>
      </c>
      <c r="C140" s="8" t="str">
        <f t="shared" ca="1" si="10"/>
        <v/>
      </c>
      <c r="D140" t="str">
        <f ca="1">IF(C140&lt;&gt;"",IF(A140="несложная работа",SUM(COUNTIF($I$22:$I140,"&gt;"&amp;C140)),SUM(COUNTIF($K$22:$K140,"&gt;"&amp;C140))),"")</f>
        <v/>
      </c>
      <c r="E140" t="str">
        <f t="shared" ca="1" si="11"/>
        <v/>
      </c>
      <c r="F140" s="9" t="str">
        <f t="shared" ca="1" si="12"/>
        <v/>
      </c>
      <c r="G140" s="9" t="str">
        <f t="shared" ca="1" si="13"/>
        <v/>
      </c>
      <c r="H140" s="9" t="str">
        <f ca="1">IF(AND($A140="несложная работа",$C140&lt;&gt;"",MAX(I$21:$I139,C140)&lt;TIME(18,0,0)),MAX(I$21:$I139,C140),"")</f>
        <v/>
      </c>
      <c r="I140" s="9" t="str">
        <f t="shared" ca="1" si="14"/>
        <v/>
      </c>
      <c r="J140" s="9" t="str">
        <f ca="1">IF(AND($A140="сложная работа",$C140&lt;&gt;"",MAX(K$21:$K139,C140)&lt;TIME(18,0,0)),MAX(K$21:$K139,C140),"")</f>
        <v/>
      </c>
      <c r="K140" s="9" t="str">
        <f t="shared" ca="1" si="15"/>
        <v/>
      </c>
    </row>
    <row r="141" spans="1:11" x14ac:dyDescent="0.3">
      <c r="A141" t="str">
        <f t="shared" ca="1" si="8"/>
        <v>несложная работа</v>
      </c>
      <c r="B141" s="7">
        <f t="shared" ca="1" si="9"/>
        <v>18.503109948379631</v>
      </c>
      <c r="C141" s="8" t="str">
        <f t="shared" ca="1" si="10"/>
        <v/>
      </c>
      <c r="D141" t="str">
        <f ca="1">IF(C141&lt;&gt;"",IF(A141="несложная работа",SUM(COUNTIF($I$22:$I141,"&gt;"&amp;C141)),SUM(COUNTIF($K$22:$K141,"&gt;"&amp;C141))),"")</f>
        <v/>
      </c>
      <c r="E141" t="str">
        <f t="shared" ca="1" si="11"/>
        <v/>
      </c>
      <c r="F141" s="9" t="str">
        <f t="shared" ca="1" si="12"/>
        <v/>
      </c>
      <c r="G141" s="9" t="str">
        <f t="shared" ca="1" si="13"/>
        <v/>
      </c>
      <c r="H141" s="9" t="str">
        <f ca="1">IF(AND($A141="несложная работа",$C141&lt;&gt;"",MAX(I$21:$I140,C141)&lt;TIME(18,0,0)),MAX(I$21:$I140,C141),"")</f>
        <v/>
      </c>
      <c r="I141" s="9" t="str">
        <f t="shared" ca="1" si="14"/>
        <v/>
      </c>
      <c r="J141" s="9" t="str">
        <f ca="1">IF(AND($A141="сложная работа",$C141&lt;&gt;"",MAX(K$21:$K140,C141)&lt;TIME(18,0,0)),MAX(K$21:$K140,C141),"")</f>
        <v/>
      </c>
      <c r="K141" s="9" t="str">
        <f t="shared" ca="1" si="15"/>
        <v/>
      </c>
    </row>
    <row r="142" spans="1:11" x14ac:dyDescent="0.3">
      <c r="A142" t="str">
        <f t="shared" ca="1" si="8"/>
        <v>несложная работа</v>
      </c>
      <c r="B142" s="7">
        <f t="shared" ca="1" si="9"/>
        <v>13.988723567089094</v>
      </c>
      <c r="C142" s="8" t="str">
        <f t="shared" ca="1" si="10"/>
        <v/>
      </c>
      <c r="D142" t="str">
        <f ca="1">IF(C142&lt;&gt;"",IF(A142="несложная работа",SUM(COUNTIF($I$22:$I142,"&gt;"&amp;C142)),SUM(COUNTIF($K$22:$K142,"&gt;"&amp;C142))),"")</f>
        <v/>
      </c>
      <c r="E142" t="str">
        <f t="shared" ca="1" si="11"/>
        <v/>
      </c>
      <c r="F142" s="9" t="str">
        <f t="shared" ca="1" si="12"/>
        <v/>
      </c>
      <c r="G142" s="9" t="str">
        <f t="shared" ca="1" si="13"/>
        <v/>
      </c>
      <c r="H142" s="9" t="str">
        <f ca="1">IF(AND($A142="несложная работа",$C142&lt;&gt;"",MAX(I$21:$I141,C142)&lt;TIME(18,0,0)),MAX(I$21:$I141,C142),"")</f>
        <v/>
      </c>
      <c r="I142" s="9" t="str">
        <f t="shared" ca="1" si="14"/>
        <v/>
      </c>
      <c r="J142" s="9" t="str">
        <f ca="1">IF(AND($A142="сложная работа",$C142&lt;&gt;"",MAX(K$21:$K141,C142)&lt;TIME(18,0,0)),MAX(K$21:$K141,C142),"")</f>
        <v/>
      </c>
      <c r="K142" s="9" t="str">
        <f t="shared" ca="1" si="15"/>
        <v/>
      </c>
    </row>
    <row r="143" spans="1:11" x14ac:dyDescent="0.3">
      <c r="A143" t="str">
        <f t="shared" ca="1" si="8"/>
        <v>несложная работа</v>
      </c>
      <c r="B143" s="7">
        <f t="shared" ca="1" si="9"/>
        <v>3.0832266167426665</v>
      </c>
      <c r="C143" s="8" t="str">
        <f t="shared" ca="1" si="10"/>
        <v/>
      </c>
      <c r="D143" t="str">
        <f ca="1">IF(C143&lt;&gt;"",IF(A143="несложная работа",SUM(COUNTIF($I$22:$I143,"&gt;"&amp;C143)),SUM(COUNTIF($K$22:$K143,"&gt;"&amp;C143))),"")</f>
        <v/>
      </c>
      <c r="E143" t="str">
        <f t="shared" ca="1" si="11"/>
        <v/>
      </c>
      <c r="F143" s="9" t="str">
        <f t="shared" ca="1" si="12"/>
        <v/>
      </c>
      <c r="G143" s="9" t="str">
        <f t="shared" ca="1" si="13"/>
        <v/>
      </c>
      <c r="H143" s="9" t="str">
        <f ca="1">IF(AND($A143="несложная работа",$C143&lt;&gt;"",MAX(I$21:$I142,C143)&lt;TIME(18,0,0)),MAX(I$21:$I142,C143),"")</f>
        <v/>
      </c>
      <c r="I143" s="9" t="str">
        <f t="shared" ca="1" si="14"/>
        <v/>
      </c>
      <c r="J143" s="9" t="str">
        <f ca="1">IF(AND($A143="сложная работа",$C143&lt;&gt;"",MAX(K$21:$K142,C143)&lt;TIME(18,0,0)),MAX(K$21:$K142,C143),"")</f>
        <v/>
      </c>
      <c r="K143" s="9" t="str">
        <f t="shared" ca="1" si="15"/>
        <v/>
      </c>
    </row>
    <row r="144" spans="1:11" x14ac:dyDescent="0.3">
      <c r="A144" t="str">
        <f t="shared" ca="1" si="8"/>
        <v>несложная работа</v>
      </c>
      <c r="B144" s="7">
        <f t="shared" ca="1" si="9"/>
        <v>10.482130030328413</v>
      </c>
      <c r="C144" s="8" t="str">
        <f t="shared" ca="1" si="10"/>
        <v/>
      </c>
      <c r="D144" t="str">
        <f ca="1">IF(C144&lt;&gt;"",IF(A144="несложная работа",SUM(COUNTIF($I$22:$I144,"&gt;"&amp;C144)),SUM(COUNTIF($K$22:$K144,"&gt;"&amp;C144))),"")</f>
        <v/>
      </c>
      <c r="E144" t="str">
        <f t="shared" ca="1" si="11"/>
        <v/>
      </c>
      <c r="F144" s="9" t="str">
        <f t="shared" ca="1" si="12"/>
        <v/>
      </c>
      <c r="G144" s="9" t="str">
        <f t="shared" ca="1" si="13"/>
        <v/>
      </c>
      <c r="H144" s="9" t="str">
        <f ca="1">IF(AND($A144="несложная работа",$C144&lt;&gt;"",MAX(I$21:$I143,C144)&lt;TIME(18,0,0)),MAX(I$21:$I143,C144),"")</f>
        <v/>
      </c>
      <c r="I144" s="9" t="str">
        <f t="shared" ca="1" si="14"/>
        <v/>
      </c>
      <c r="J144" s="9" t="str">
        <f ca="1">IF(AND($A144="сложная работа",$C144&lt;&gt;"",MAX(K$21:$K143,C144)&lt;TIME(18,0,0)),MAX(K$21:$K143,C144),"")</f>
        <v/>
      </c>
      <c r="K144" s="9" t="str">
        <f t="shared" ca="1" si="15"/>
        <v/>
      </c>
    </row>
    <row r="145" spans="1:11" x14ac:dyDescent="0.3">
      <c r="A145" t="str">
        <f t="shared" ca="1" si="8"/>
        <v>несложная работа</v>
      </c>
      <c r="B145" s="7">
        <f t="shared" ca="1" si="9"/>
        <v>7.0005474640787755</v>
      </c>
      <c r="C145" s="8" t="str">
        <f t="shared" ca="1" si="10"/>
        <v/>
      </c>
      <c r="D145" t="str">
        <f ca="1">IF(C145&lt;&gt;"",IF(A145="несложная работа",SUM(COUNTIF($I$22:$I145,"&gt;"&amp;C145)),SUM(COUNTIF($K$22:$K145,"&gt;"&amp;C145))),"")</f>
        <v/>
      </c>
      <c r="E145" t="str">
        <f t="shared" ca="1" si="11"/>
        <v/>
      </c>
      <c r="F145" s="9" t="str">
        <f t="shared" ca="1" si="12"/>
        <v/>
      </c>
      <c r="G145" s="9" t="str">
        <f t="shared" ca="1" si="13"/>
        <v/>
      </c>
      <c r="H145" s="9" t="str">
        <f ca="1">IF(AND($A145="несложная работа",$C145&lt;&gt;"",MAX(I$21:$I144,C145)&lt;TIME(18,0,0)),MAX(I$21:$I144,C145),"")</f>
        <v/>
      </c>
      <c r="I145" s="9" t="str">
        <f t="shared" ca="1" si="14"/>
        <v/>
      </c>
      <c r="J145" s="9" t="str">
        <f ca="1">IF(AND($A145="сложная работа",$C145&lt;&gt;"",MAX(K$21:$K144,C145)&lt;TIME(18,0,0)),MAX(K$21:$K144,C145),"")</f>
        <v/>
      </c>
      <c r="K145" s="9" t="str">
        <f t="shared" ca="1" si="15"/>
        <v/>
      </c>
    </row>
    <row r="146" spans="1:11" x14ac:dyDescent="0.3">
      <c r="A146" t="str">
        <f t="shared" ca="1" si="8"/>
        <v>несложная работа</v>
      </c>
      <c r="B146" s="7">
        <f t="shared" ca="1" si="9"/>
        <v>4.7002197572908075</v>
      </c>
      <c r="C146" s="8" t="str">
        <f t="shared" ca="1" si="10"/>
        <v/>
      </c>
      <c r="D146" t="str">
        <f ca="1">IF(C146&lt;&gt;"",IF(A146="несложная работа",SUM(COUNTIF($I$22:$I146,"&gt;"&amp;C146)),SUM(COUNTIF($K$22:$K146,"&gt;"&amp;C146))),"")</f>
        <v/>
      </c>
      <c r="E146" t="str">
        <f t="shared" ca="1" si="11"/>
        <v/>
      </c>
      <c r="F146" s="9" t="str">
        <f t="shared" ca="1" si="12"/>
        <v/>
      </c>
      <c r="G146" s="9" t="str">
        <f t="shared" ca="1" si="13"/>
        <v/>
      </c>
      <c r="H146" s="9" t="str">
        <f ca="1">IF(AND($A146="несложная работа",$C146&lt;&gt;"",MAX(I$21:$I145,C146)&lt;TIME(18,0,0)),MAX(I$21:$I145,C146),"")</f>
        <v/>
      </c>
      <c r="I146" s="9" t="str">
        <f t="shared" ca="1" si="14"/>
        <v/>
      </c>
      <c r="J146" s="9" t="str">
        <f ca="1">IF(AND($A146="сложная работа",$C146&lt;&gt;"",MAX(K$21:$K145,C146)&lt;TIME(18,0,0)),MAX(K$21:$K145,C146),"")</f>
        <v/>
      </c>
      <c r="K146" s="9" t="str">
        <f t="shared" ca="1" si="15"/>
        <v/>
      </c>
    </row>
    <row r="147" spans="1:11" x14ac:dyDescent="0.3">
      <c r="A147" t="str">
        <f t="shared" ca="1" si="8"/>
        <v>несложная работа</v>
      </c>
      <c r="B147" s="7">
        <f t="shared" ca="1" si="9"/>
        <v>11.07256126416714</v>
      </c>
      <c r="C147" s="8" t="str">
        <f t="shared" ca="1" si="10"/>
        <v/>
      </c>
      <c r="D147" t="str">
        <f ca="1">IF(C147&lt;&gt;"",IF(A147="несложная работа",SUM(COUNTIF($I$22:$I147,"&gt;"&amp;C147)),SUM(COUNTIF($K$22:$K147,"&gt;"&amp;C147))),"")</f>
        <v/>
      </c>
      <c r="E147" t="str">
        <f t="shared" ca="1" si="11"/>
        <v/>
      </c>
      <c r="F147" s="9" t="str">
        <f t="shared" ca="1" si="12"/>
        <v/>
      </c>
      <c r="G147" s="9" t="str">
        <f t="shared" ca="1" si="13"/>
        <v/>
      </c>
      <c r="H147" s="9" t="str">
        <f ca="1">IF(AND($A147="несложная работа",$C147&lt;&gt;"",MAX(I$21:$I146,C147)&lt;TIME(18,0,0)),MAX(I$21:$I146,C147),"")</f>
        <v/>
      </c>
      <c r="I147" s="9" t="str">
        <f t="shared" ca="1" si="14"/>
        <v/>
      </c>
      <c r="J147" s="9" t="str">
        <f ca="1">IF(AND($A147="сложная работа",$C147&lt;&gt;"",MAX(K$21:$K146,C147)&lt;TIME(18,0,0)),MAX(K$21:$K146,C147),"")</f>
        <v/>
      </c>
      <c r="K147" s="9" t="str">
        <f t="shared" ca="1" si="15"/>
        <v/>
      </c>
    </row>
    <row r="148" spans="1:11" x14ac:dyDescent="0.3">
      <c r="A148" t="str">
        <f t="shared" ca="1" si="8"/>
        <v>сложная работа</v>
      </c>
      <c r="B148" s="7">
        <f t="shared" ca="1" si="9"/>
        <v>7.8714713944372443</v>
      </c>
      <c r="C148" s="8" t="str">
        <f t="shared" ca="1" si="10"/>
        <v/>
      </c>
      <c r="D148" t="str">
        <f ca="1">IF(C148&lt;&gt;"",IF(A148="несложная работа",SUM(COUNTIF($I$22:$I148,"&gt;"&amp;C148)),SUM(COUNTIF($K$22:$K148,"&gt;"&amp;C148))),"")</f>
        <v/>
      </c>
      <c r="E148" t="str">
        <f t="shared" ca="1" si="11"/>
        <v/>
      </c>
      <c r="F148" s="9" t="str">
        <f t="shared" ca="1" si="12"/>
        <v/>
      </c>
      <c r="G148" s="9" t="str">
        <f t="shared" ca="1" si="13"/>
        <v/>
      </c>
      <c r="H148" s="9" t="str">
        <f ca="1">IF(AND($A148="несложная работа",$C148&lt;&gt;"",MAX(I$21:$I147,C148)&lt;TIME(18,0,0)),MAX(I$21:$I147,C148),"")</f>
        <v/>
      </c>
      <c r="I148" s="9" t="str">
        <f t="shared" ca="1" si="14"/>
        <v/>
      </c>
      <c r="J148" s="9" t="str">
        <f ca="1">IF(AND($A148="сложная работа",$C148&lt;&gt;"",MAX(K$21:$K147,C148)&lt;TIME(18,0,0)),MAX(K$21:$K147,C148),"")</f>
        <v/>
      </c>
      <c r="K148" s="9" t="str">
        <f t="shared" ca="1" si="15"/>
        <v/>
      </c>
    </row>
    <row r="149" spans="1:11" x14ac:dyDescent="0.3">
      <c r="A149" t="str">
        <f t="shared" ca="1" si="8"/>
        <v>несложная работа</v>
      </c>
      <c r="B149" s="7">
        <f t="shared" ca="1" si="9"/>
        <v>4.6223929698955306</v>
      </c>
      <c r="C149" s="8" t="str">
        <f t="shared" ca="1" si="10"/>
        <v/>
      </c>
      <c r="D149" t="str">
        <f ca="1">IF(C149&lt;&gt;"",IF(A149="несложная работа",SUM(COUNTIF($I$22:$I149,"&gt;"&amp;C149)),SUM(COUNTIF($K$22:$K149,"&gt;"&amp;C149))),"")</f>
        <v/>
      </c>
      <c r="E149" t="str">
        <f t="shared" ca="1" si="11"/>
        <v/>
      </c>
      <c r="F149" s="9" t="str">
        <f t="shared" ca="1" si="12"/>
        <v/>
      </c>
      <c r="G149" s="9" t="str">
        <f t="shared" ca="1" si="13"/>
        <v/>
      </c>
      <c r="H149" s="9" t="str">
        <f ca="1">IF(AND($A149="несложная работа",$C149&lt;&gt;"",MAX(I$21:$I148,C149)&lt;TIME(18,0,0)),MAX(I$21:$I148,C149),"")</f>
        <v/>
      </c>
      <c r="I149" s="9" t="str">
        <f t="shared" ca="1" si="14"/>
        <v/>
      </c>
      <c r="J149" s="9" t="str">
        <f ca="1">IF(AND($A149="сложная работа",$C149&lt;&gt;"",MAX(K$21:$K148,C149)&lt;TIME(18,0,0)),MAX(K$21:$K148,C149),"")</f>
        <v/>
      </c>
      <c r="K149" s="9" t="str">
        <f t="shared" ca="1" si="15"/>
        <v/>
      </c>
    </row>
    <row r="150" spans="1:11" x14ac:dyDescent="0.3">
      <c r="A150" t="str">
        <f t="shared" ca="1" si="8"/>
        <v>несложная работа</v>
      </c>
      <c r="B150" s="7">
        <f t="shared" ca="1" si="9"/>
        <v>7.9336107962801234</v>
      </c>
      <c r="C150" s="8" t="str">
        <f t="shared" ca="1" si="10"/>
        <v/>
      </c>
      <c r="D150" t="str">
        <f ca="1">IF(C150&lt;&gt;"",IF(A150="несложная работа",SUM(COUNTIF($I$22:$I150,"&gt;"&amp;C150)),SUM(COUNTIF($K$22:$K150,"&gt;"&amp;C150))),"")</f>
        <v/>
      </c>
      <c r="E150" t="str">
        <f t="shared" ca="1" si="11"/>
        <v/>
      </c>
      <c r="F150" s="9" t="str">
        <f t="shared" ca="1" si="12"/>
        <v/>
      </c>
      <c r="G150" s="9" t="str">
        <f t="shared" ca="1" si="13"/>
        <v/>
      </c>
      <c r="H150" s="9" t="str">
        <f ca="1">IF(AND($A150="несложная работа",$C150&lt;&gt;"",MAX(I$21:$I149,C150)&lt;TIME(18,0,0)),MAX(I$21:$I149,C150),"")</f>
        <v/>
      </c>
      <c r="I150" s="9" t="str">
        <f t="shared" ca="1" si="14"/>
        <v/>
      </c>
      <c r="J150" s="9" t="str">
        <f ca="1">IF(AND($A150="сложная работа",$C150&lt;&gt;"",MAX(K$21:$K149,C150)&lt;TIME(18,0,0)),MAX(K$21:$K149,C150),"")</f>
        <v/>
      </c>
      <c r="K150" s="9" t="str">
        <f t="shared" ca="1" si="15"/>
        <v/>
      </c>
    </row>
    <row r="151" spans="1:11" x14ac:dyDescent="0.3">
      <c r="A151" t="str">
        <f t="shared" ref="A151:A214" ca="1" si="16">IF(IF(RAND()&lt;=0.22, RAND()*(1-0.5)+0.5, RAND()*0.5) &gt; 0.5,"сложная работа","несложная работа")</f>
        <v>несложная работа</v>
      </c>
      <c r="B151" s="7">
        <f t="shared" ref="B151:B214" ca="1" si="17" xml:space="preserve"> -(60/4)*LOG(1-RAND())+3</f>
        <v>27.293351548292801</v>
      </c>
      <c r="C151" s="8" t="str">
        <f t="shared" ref="C151:C214" ca="1" si="18">IF(C150="","",IF(C150+(B151)/1440&lt;=$C$21+10/24,C150+(B151)/1440,""))</f>
        <v/>
      </c>
      <c r="D151" t="str">
        <f ca="1">IF(C151&lt;&gt;"",IF(A151="несложная работа",SUM(COUNTIF($I$22:$I151,"&gt;"&amp;C151)),SUM(COUNTIF($K$22:$K151,"&gt;"&amp;C151))),"")</f>
        <v/>
      </c>
      <c r="E151" t="str">
        <f t="shared" ref="E151:E214" ca="1" si="19">IF(C151&lt;&gt;"",IF(A151="сложная работа",RAND()*(150-90)+90,-20*LOG(1-RAND())+4),"")</f>
        <v/>
      </c>
      <c r="F151" s="9" t="str">
        <f t="shared" ref="F151:F214" ca="1" si="20">IF(E151&lt;&gt;"",E151/1440,"")</f>
        <v/>
      </c>
      <c r="G151" s="9" t="str">
        <f t="shared" ref="G151:G214" ca="1" si="21">IF(AND(C151&lt;&gt;"",OR(I151&lt;&gt;"",K151&lt;&gt;"")),IF(A151="несложная работа",I151-C151,K151-C151),"")</f>
        <v/>
      </c>
      <c r="H151" s="9" t="str">
        <f ca="1">IF(AND($A151="несложная работа",$C151&lt;&gt;"",MAX(I$21:$I150,C151)&lt;TIME(18,0,0)),MAX(I$21:$I150,C151),"")</f>
        <v/>
      </c>
      <c r="I151" s="9" t="str">
        <f t="shared" ref="I151:I214" ca="1" si="22">IF(ISTEXT(H151),"",H151+E151/1440)</f>
        <v/>
      </c>
      <c r="J151" s="9" t="str">
        <f ca="1">IF(AND($A151="сложная работа",$C151&lt;&gt;"",MAX(K$21:$K150,C151)&lt;TIME(18,0,0)),MAX(K$21:$K150,C151),"")</f>
        <v/>
      </c>
      <c r="K151" s="9" t="str">
        <f t="shared" ref="K151:K214" ca="1" si="23">IF(ISTEXT(J151),"",J151+E151/1440)</f>
        <v/>
      </c>
    </row>
    <row r="152" spans="1:11" x14ac:dyDescent="0.3">
      <c r="A152" t="str">
        <f t="shared" ca="1" si="16"/>
        <v>сложная работа</v>
      </c>
      <c r="B152" s="7">
        <f t="shared" ca="1" si="17"/>
        <v>3.1065605310572328</v>
      </c>
      <c r="C152" s="8" t="str">
        <f t="shared" ca="1" si="18"/>
        <v/>
      </c>
      <c r="D152" t="str">
        <f ca="1">IF(C152&lt;&gt;"",IF(A152="несложная работа",SUM(COUNTIF($I$22:$I152,"&gt;"&amp;C152)),SUM(COUNTIF($K$22:$K152,"&gt;"&amp;C152))),"")</f>
        <v/>
      </c>
      <c r="E152" t="str">
        <f t="shared" ca="1" si="19"/>
        <v/>
      </c>
      <c r="F152" s="9" t="str">
        <f t="shared" ca="1" si="20"/>
        <v/>
      </c>
      <c r="G152" s="9" t="str">
        <f t="shared" ca="1" si="21"/>
        <v/>
      </c>
      <c r="H152" s="9" t="str">
        <f ca="1">IF(AND($A152="несложная работа",$C152&lt;&gt;"",MAX(I$21:$I151,C152)&lt;TIME(18,0,0)),MAX(I$21:$I151,C152),"")</f>
        <v/>
      </c>
      <c r="I152" s="9" t="str">
        <f t="shared" ca="1" si="22"/>
        <v/>
      </c>
      <c r="J152" s="9" t="str">
        <f ca="1">IF(AND($A152="сложная работа",$C152&lt;&gt;"",MAX(K$21:$K151,C152)&lt;TIME(18,0,0)),MAX(K$21:$K151,C152),"")</f>
        <v/>
      </c>
      <c r="K152" s="9" t="str">
        <f t="shared" ca="1" si="23"/>
        <v/>
      </c>
    </row>
    <row r="153" spans="1:11" x14ac:dyDescent="0.3">
      <c r="A153" t="str">
        <f t="shared" ca="1" si="16"/>
        <v>несложная работа</v>
      </c>
      <c r="B153" s="7">
        <f t="shared" ca="1" si="17"/>
        <v>13.848063543578293</v>
      </c>
      <c r="C153" s="8" t="str">
        <f t="shared" ca="1" si="18"/>
        <v/>
      </c>
      <c r="D153" t="str">
        <f ca="1">IF(C153&lt;&gt;"",IF(A153="несложная работа",SUM(COUNTIF($I$22:$I153,"&gt;"&amp;C153)),SUM(COUNTIF($K$22:$K153,"&gt;"&amp;C153))),"")</f>
        <v/>
      </c>
      <c r="E153" t="str">
        <f t="shared" ca="1" si="19"/>
        <v/>
      </c>
      <c r="F153" s="9" t="str">
        <f t="shared" ca="1" si="20"/>
        <v/>
      </c>
      <c r="G153" s="9" t="str">
        <f t="shared" ca="1" si="21"/>
        <v/>
      </c>
      <c r="H153" s="9" t="str">
        <f ca="1">IF(AND($A153="несложная работа",$C153&lt;&gt;"",MAX(I$21:$I152,C153)&lt;TIME(18,0,0)),MAX(I$21:$I152,C153),"")</f>
        <v/>
      </c>
      <c r="I153" s="9" t="str">
        <f t="shared" ca="1" si="22"/>
        <v/>
      </c>
      <c r="J153" s="9" t="str">
        <f ca="1">IF(AND($A153="сложная работа",$C153&lt;&gt;"",MAX(K$21:$K152,C153)&lt;TIME(18,0,0)),MAX(K$21:$K152,C153),"")</f>
        <v/>
      </c>
      <c r="K153" s="9" t="str">
        <f t="shared" ca="1" si="23"/>
        <v/>
      </c>
    </row>
    <row r="154" spans="1:11" x14ac:dyDescent="0.3">
      <c r="A154" t="str">
        <f t="shared" ca="1" si="16"/>
        <v>сложная работа</v>
      </c>
      <c r="B154" s="7">
        <f t="shared" ca="1" si="17"/>
        <v>4.4809723073677992</v>
      </c>
      <c r="C154" s="8" t="str">
        <f t="shared" ca="1" si="18"/>
        <v/>
      </c>
      <c r="D154" t="str">
        <f ca="1">IF(C154&lt;&gt;"",IF(A154="несложная работа",SUM(COUNTIF($I$22:$I154,"&gt;"&amp;C154)),SUM(COUNTIF($K$22:$K154,"&gt;"&amp;C154))),"")</f>
        <v/>
      </c>
      <c r="E154" t="str">
        <f t="shared" ca="1" si="19"/>
        <v/>
      </c>
      <c r="F154" s="9" t="str">
        <f t="shared" ca="1" si="20"/>
        <v/>
      </c>
      <c r="G154" s="9" t="str">
        <f t="shared" ca="1" si="21"/>
        <v/>
      </c>
      <c r="H154" s="9" t="str">
        <f ca="1">IF(AND($A154="несложная работа",$C154&lt;&gt;"",MAX(I$21:$I153,C154)&lt;TIME(18,0,0)),MAX(I$21:$I153,C154),"")</f>
        <v/>
      </c>
      <c r="I154" s="9" t="str">
        <f t="shared" ca="1" si="22"/>
        <v/>
      </c>
      <c r="J154" s="9" t="str">
        <f ca="1">IF(AND($A154="сложная работа",$C154&lt;&gt;"",MAX(K$21:$K153,C154)&lt;TIME(18,0,0)),MAX(K$21:$K153,C154),"")</f>
        <v/>
      </c>
      <c r="K154" s="9" t="str">
        <f t="shared" ca="1" si="23"/>
        <v/>
      </c>
    </row>
    <row r="155" spans="1:11" x14ac:dyDescent="0.3">
      <c r="A155" t="str">
        <f t="shared" ca="1" si="16"/>
        <v>несложная работа</v>
      </c>
      <c r="B155" s="7">
        <f t="shared" ca="1" si="17"/>
        <v>8.8366762315905731</v>
      </c>
      <c r="C155" s="8" t="str">
        <f t="shared" ca="1" si="18"/>
        <v/>
      </c>
      <c r="D155" t="str">
        <f ca="1">IF(C155&lt;&gt;"",IF(A155="несложная работа",SUM(COUNTIF($I$22:$I155,"&gt;"&amp;C155)),SUM(COUNTIF($K$22:$K155,"&gt;"&amp;C155))),"")</f>
        <v/>
      </c>
      <c r="E155" t="str">
        <f t="shared" ca="1" si="19"/>
        <v/>
      </c>
      <c r="F155" s="9" t="str">
        <f t="shared" ca="1" si="20"/>
        <v/>
      </c>
      <c r="G155" s="9" t="str">
        <f t="shared" ca="1" si="21"/>
        <v/>
      </c>
      <c r="H155" s="9" t="str">
        <f ca="1">IF(AND($A155="несложная работа",$C155&lt;&gt;"",MAX(I$21:$I154,C155)&lt;TIME(18,0,0)),MAX(I$21:$I154,C155),"")</f>
        <v/>
      </c>
      <c r="I155" s="9" t="str">
        <f t="shared" ca="1" si="22"/>
        <v/>
      </c>
      <c r="J155" s="9" t="str">
        <f ca="1">IF(AND($A155="сложная работа",$C155&lt;&gt;"",MAX(K$21:$K154,C155)&lt;TIME(18,0,0)),MAX(K$21:$K154,C155),"")</f>
        <v/>
      </c>
      <c r="K155" s="9" t="str">
        <f t="shared" ca="1" si="23"/>
        <v/>
      </c>
    </row>
    <row r="156" spans="1:11" x14ac:dyDescent="0.3">
      <c r="A156" t="str">
        <f t="shared" ca="1" si="16"/>
        <v>сложная работа</v>
      </c>
      <c r="B156" s="7">
        <f t="shared" ca="1" si="17"/>
        <v>11.228417478255958</v>
      </c>
      <c r="C156" s="8" t="str">
        <f t="shared" ca="1" si="18"/>
        <v/>
      </c>
      <c r="D156" t="str">
        <f ca="1">IF(C156&lt;&gt;"",IF(A156="несложная работа",SUM(COUNTIF($I$22:$I156,"&gt;"&amp;C156)),SUM(COUNTIF($K$22:$K156,"&gt;"&amp;C156))),"")</f>
        <v/>
      </c>
      <c r="E156" t="str">
        <f t="shared" ca="1" si="19"/>
        <v/>
      </c>
      <c r="F156" s="9" t="str">
        <f t="shared" ca="1" si="20"/>
        <v/>
      </c>
      <c r="G156" s="9" t="str">
        <f t="shared" ca="1" si="21"/>
        <v/>
      </c>
      <c r="H156" s="9" t="str">
        <f ca="1">IF(AND($A156="несложная работа",$C156&lt;&gt;"",MAX(I$21:$I155,C156)&lt;TIME(18,0,0)),MAX(I$21:$I155,C156),"")</f>
        <v/>
      </c>
      <c r="I156" s="9" t="str">
        <f t="shared" ca="1" si="22"/>
        <v/>
      </c>
      <c r="J156" s="9" t="str">
        <f ca="1">IF(AND($A156="сложная работа",$C156&lt;&gt;"",MAX(K$21:$K155,C156)&lt;TIME(18,0,0)),MAX(K$21:$K155,C156),"")</f>
        <v/>
      </c>
      <c r="K156" s="9" t="str">
        <f t="shared" ca="1" si="23"/>
        <v/>
      </c>
    </row>
    <row r="157" spans="1:11" x14ac:dyDescent="0.3">
      <c r="A157" t="str">
        <f t="shared" ca="1" si="16"/>
        <v>несложная работа</v>
      </c>
      <c r="B157" s="7">
        <f t="shared" ca="1" si="17"/>
        <v>4.1821556558280921</v>
      </c>
      <c r="C157" s="8" t="str">
        <f t="shared" ca="1" si="18"/>
        <v/>
      </c>
      <c r="D157" t="str">
        <f ca="1">IF(C157&lt;&gt;"",IF(A157="несложная работа",SUM(COUNTIF($I$22:$I157,"&gt;"&amp;C157)),SUM(COUNTIF($K$22:$K157,"&gt;"&amp;C157))),"")</f>
        <v/>
      </c>
      <c r="E157" t="str">
        <f t="shared" ca="1" si="19"/>
        <v/>
      </c>
      <c r="F157" s="9" t="str">
        <f t="shared" ca="1" si="20"/>
        <v/>
      </c>
      <c r="G157" s="9" t="str">
        <f t="shared" ca="1" si="21"/>
        <v/>
      </c>
      <c r="H157" s="9" t="str">
        <f ca="1">IF(AND($A157="несложная работа",$C157&lt;&gt;"",MAX(I$21:$I156,C157)&lt;TIME(18,0,0)),MAX(I$21:$I156,C157),"")</f>
        <v/>
      </c>
      <c r="I157" s="9" t="str">
        <f t="shared" ca="1" si="22"/>
        <v/>
      </c>
      <c r="J157" s="9" t="str">
        <f ca="1">IF(AND($A157="сложная работа",$C157&lt;&gt;"",MAX(K$21:$K156,C157)&lt;TIME(18,0,0)),MAX(K$21:$K156,C157),"")</f>
        <v/>
      </c>
      <c r="K157" s="9" t="str">
        <f t="shared" ca="1" si="23"/>
        <v/>
      </c>
    </row>
    <row r="158" spans="1:11" x14ac:dyDescent="0.3">
      <c r="A158" t="str">
        <f t="shared" ca="1" si="16"/>
        <v>несложная работа</v>
      </c>
      <c r="B158" s="7">
        <f t="shared" ca="1" si="17"/>
        <v>5.8998226668054095</v>
      </c>
      <c r="C158" s="8" t="str">
        <f t="shared" ca="1" si="18"/>
        <v/>
      </c>
      <c r="D158" t="str">
        <f ca="1">IF(C158&lt;&gt;"",IF(A158="несложная работа",SUM(COUNTIF($I$22:$I158,"&gt;"&amp;C158)),SUM(COUNTIF($K$22:$K158,"&gt;"&amp;C158))),"")</f>
        <v/>
      </c>
      <c r="E158" t="str">
        <f t="shared" ca="1" si="19"/>
        <v/>
      </c>
      <c r="F158" s="9" t="str">
        <f t="shared" ca="1" si="20"/>
        <v/>
      </c>
      <c r="G158" s="9" t="str">
        <f t="shared" ca="1" si="21"/>
        <v/>
      </c>
      <c r="H158" s="9" t="str">
        <f ca="1">IF(AND($A158="несложная работа",$C158&lt;&gt;"",MAX(I$21:$I157,C158)&lt;TIME(18,0,0)),MAX(I$21:$I157,C158),"")</f>
        <v/>
      </c>
      <c r="I158" s="9" t="str">
        <f t="shared" ca="1" si="22"/>
        <v/>
      </c>
      <c r="J158" s="9" t="str">
        <f ca="1">IF(AND($A158="сложная работа",$C158&lt;&gt;"",MAX(K$21:$K157,C158)&lt;TIME(18,0,0)),MAX(K$21:$K157,C158),"")</f>
        <v/>
      </c>
      <c r="K158" s="9" t="str">
        <f t="shared" ca="1" si="23"/>
        <v/>
      </c>
    </row>
    <row r="159" spans="1:11" x14ac:dyDescent="0.3">
      <c r="A159" t="str">
        <f t="shared" ca="1" si="16"/>
        <v>несложная работа</v>
      </c>
      <c r="B159" s="7">
        <f t="shared" ca="1" si="17"/>
        <v>5.942710468231172</v>
      </c>
      <c r="C159" s="8" t="str">
        <f t="shared" ca="1" si="18"/>
        <v/>
      </c>
      <c r="D159" t="str">
        <f ca="1">IF(C159&lt;&gt;"",IF(A159="несложная работа",SUM(COUNTIF($I$22:$I159,"&gt;"&amp;C159)),SUM(COUNTIF($K$22:$K159,"&gt;"&amp;C159))),"")</f>
        <v/>
      </c>
      <c r="E159" t="str">
        <f t="shared" ca="1" si="19"/>
        <v/>
      </c>
      <c r="F159" s="9" t="str">
        <f t="shared" ca="1" si="20"/>
        <v/>
      </c>
      <c r="G159" s="9" t="str">
        <f t="shared" ca="1" si="21"/>
        <v/>
      </c>
      <c r="H159" s="9" t="str">
        <f ca="1">IF(AND($A159="несложная работа",$C159&lt;&gt;"",MAX(I$21:$I158,C159)&lt;TIME(18,0,0)),MAX(I$21:$I158,C159),"")</f>
        <v/>
      </c>
      <c r="I159" s="9" t="str">
        <f t="shared" ca="1" si="22"/>
        <v/>
      </c>
      <c r="J159" s="9" t="str">
        <f ca="1">IF(AND($A159="сложная работа",$C159&lt;&gt;"",MAX(K$21:$K158,C159)&lt;TIME(18,0,0)),MAX(K$21:$K158,C159),"")</f>
        <v/>
      </c>
      <c r="K159" s="9" t="str">
        <f t="shared" ca="1" si="23"/>
        <v/>
      </c>
    </row>
    <row r="160" spans="1:11" x14ac:dyDescent="0.3">
      <c r="A160" t="str">
        <f t="shared" ca="1" si="16"/>
        <v>несложная работа</v>
      </c>
      <c r="B160" s="7">
        <f t="shared" ca="1" si="17"/>
        <v>4.3012134046054422</v>
      </c>
      <c r="C160" s="8" t="str">
        <f t="shared" ca="1" si="18"/>
        <v/>
      </c>
      <c r="D160" t="str">
        <f ca="1">IF(C160&lt;&gt;"",IF(A160="несложная работа",SUM(COUNTIF($I$22:$I160,"&gt;"&amp;C160)),SUM(COUNTIF($K$22:$K160,"&gt;"&amp;C160))),"")</f>
        <v/>
      </c>
      <c r="E160" t="str">
        <f t="shared" ca="1" si="19"/>
        <v/>
      </c>
      <c r="F160" s="9" t="str">
        <f t="shared" ca="1" si="20"/>
        <v/>
      </c>
      <c r="G160" s="9" t="str">
        <f t="shared" ca="1" si="21"/>
        <v/>
      </c>
      <c r="H160" s="9" t="str">
        <f ca="1">IF(AND($A160="несложная работа",$C160&lt;&gt;"",MAX(I$21:$I159,C160)&lt;TIME(18,0,0)),MAX(I$21:$I159,C160),"")</f>
        <v/>
      </c>
      <c r="I160" s="9" t="str">
        <f t="shared" ca="1" si="22"/>
        <v/>
      </c>
      <c r="J160" s="9" t="str">
        <f ca="1">IF(AND($A160="сложная работа",$C160&lt;&gt;"",MAX(K$21:$K159,C160)&lt;TIME(18,0,0)),MAX(K$21:$K159,C160),"")</f>
        <v/>
      </c>
      <c r="K160" s="9" t="str">
        <f t="shared" ca="1" si="23"/>
        <v/>
      </c>
    </row>
    <row r="161" spans="1:11" x14ac:dyDescent="0.3">
      <c r="A161" t="str">
        <f t="shared" ca="1" si="16"/>
        <v>несложная работа</v>
      </c>
      <c r="B161" s="7">
        <f t="shared" ca="1" si="17"/>
        <v>4.2427411946359541</v>
      </c>
      <c r="C161" s="8" t="str">
        <f t="shared" ca="1" si="18"/>
        <v/>
      </c>
      <c r="D161" t="str">
        <f ca="1">IF(C161&lt;&gt;"",IF(A161="несложная работа",SUM(COUNTIF($I$22:$I161,"&gt;"&amp;C161)),SUM(COUNTIF($K$22:$K161,"&gt;"&amp;C161))),"")</f>
        <v/>
      </c>
      <c r="E161" t="str">
        <f t="shared" ca="1" si="19"/>
        <v/>
      </c>
      <c r="F161" s="9" t="str">
        <f t="shared" ca="1" si="20"/>
        <v/>
      </c>
      <c r="G161" s="9" t="str">
        <f t="shared" ca="1" si="21"/>
        <v/>
      </c>
      <c r="H161" s="9" t="str">
        <f ca="1">IF(AND($A161="несложная работа",$C161&lt;&gt;"",MAX(I$21:$I160,C161)&lt;TIME(18,0,0)),MAX(I$21:$I160,C161),"")</f>
        <v/>
      </c>
      <c r="I161" s="9" t="str">
        <f t="shared" ca="1" si="22"/>
        <v/>
      </c>
      <c r="J161" s="9" t="str">
        <f ca="1">IF(AND($A161="сложная работа",$C161&lt;&gt;"",MAX(K$21:$K160,C161)&lt;TIME(18,0,0)),MAX(K$21:$K160,C161),"")</f>
        <v/>
      </c>
      <c r="K161" s="9" t="str">
        <f t="shared" ca="1" si="23"/>
        <v/>
      </c>
    </row>
    <row r="162" spans="1:11" x14ac:dyDescent="0.3">
      <c r="A162" t="str">
        <f t="shared" ca="1" si="16"/>
        <v>несложная работа</v>
      </c>
      <c r="B162" s="7">
        <f t="shared" ca="1" si="17"/>
        <v>8.853517201080523</v>
      </c>
      <c r="C162" s="8" t="str">
        <f t="shared" ca="1" si="18"/>
        <v/>
      </c>
      <c r="D162" t="str">
        <f ca="1">IF(C162&lt;&gt;"",IF(A162="несложная работа",SUM(COUNTIF($I$22:$I162,"&gt;"&amp;C162)),SUM(COUNTIF($K$22:$K162,"&gt;"&amp;C162))),"")</f>
        <v/>
      </c>
      <c r="E162" t="str">
        <f t="shared" ca="1" si="19"/>
        <v/>
      </c>
      <c r="F162" s="9" t="str">
        <f t="shared" ca="1" si="20"/>
        <v/>
      </c>
      <c r="G162" s="9" t="str">
        <f t="shared" ca="1" si="21"/>
        <v/>
      </c>
      <c r="H162" s="9" t="str">
        <f ca="1">IF(AND($A162="несложная работа",$C162&lt;&gt;"",MAX(I$21:$I161,C162)&lt;TIME(18,0,0)),MAX(I$21:$I161,C162),"")</f>
        <v/>
      </c>
      <c r="I162" s="9" t="str">
        <f t="shared" ca="1" si="22"/>
        <v/>
      </c>
      <c r="J162" s="9" t="str">
        <f ca="1">IF(AND($A162="сложная работа",$C162&lt;&gt;"",MAX(K$21:$K161,C162)&lt;TIME(18,0,0)),MAX(K$21:$K161,C162),"")</f>
        <v/>
      </c>
      <c r="K162" s="9" t="str">
        <f t="shared" ca="1" si="23"/>
        <v/>
      </c>
    </row>
    <row r="163" spans="1:11" x14ac:dyDescent="0.3">
      <c r="A163" t="str">
        <f t="shared" ca="1" si="16"/>
        <v>несложная работа</v>
      </c>
      <c r="B163" s="7">
        <f t="shared" ca="1" si="17"/>
        <v>8.9409207569816118</v>
      </c>
      <c r="C163" s="8" t="str">
        <f t="shared" ca="1" si="18"/>
        <v/>
      </c>
      <c r="D163" t="str">
        <f ca="1">IF(C163&lt;&gt;"",IF(A163="несложная работа",SUM(COUNTIF($I$22:$I163,"&gt;"&amp;C163)),SUM(COUNTIF($K$22:$K163,"&gt;"&amp;C163))),"")</f>
        <v/>
      </c>
      <c r="E163" t="str">
        <f t="shared" ca="1" si="19"/>
        <v/>
      </c>
      <c r="F163" s="9" t="str">
        <f t="shared" ca="1" si="20"/>
        <v/>
      </c>
      <c r="G163" s="9" t="str">
        <f t="shared" ca="1" si="21"/>
        <v/>
      </c>
      <c r="H163" s="9" t="str">
        <f ca="1">IF(AND($A163="несложная работа",$C163&lt;&gt;"",MAX(I$21:$I162,C163)&lt;TIME(18,0,0)),MAX(I$21:$I162,C163),"")</f>
        <v/>
      </c>
      <c r="I163" s="9" t="str">
        <f t="shared" ca="1" si="22"/>
        <v/>
      </c>
      <c r="J163" s="9" t="str">
        <f ca="1">IF(AND($A163="сложная работа",$C163&lt;&gt;"",MAX(K$21:$K162,C163)&lt;TIME(18,0,0)),MAX(K$21:$K162,C163),"")</f>
        <v/>
      </c>
      <c r="K163" s="9" t="str">
        <f t="shared" ca="1" si="23"/>
        <v/>
      </c>
    </row>
    <row r="164" spans="1:11" x14ac:dyDescent="0.3">
      <c r="A164" t="str">
        <f t="shared" ca="1" si="16"/>
        <v>несложная работа</v>
      </c>
      <c r="B164" s="7">
        <f t="shared" ca="1" si="17"/>
        <v>6.6622029345767855</v>
      </c>
      <c r="C164" s="8" t="str">
        <f t="shared" ca="1" si="18"/>
        <v/>
      </c>
      <c r="D164" t="str">
        <f ca="1">IF(C164&lt;&gt;"",IF(A164="несложная работа",SUM(COUNTIF($I$22:$I164,"&gt;"&amp;C164)),SUM(COUNTIF($K$22:$K164,"&gt;"&amp;C164))),"")</f>
        <v/>
      </c>
      <c r="E164" t="str">
        <f t="shared" ca="1" si="19"/>
        <v/>
      </c>
      <c r="F164" s="9" t="str">
        <f t="shared" ca="1" si="20"/>
        <v/>
      </c>
      <c r="G164" s="9" t="str">
        <f t="shared" ca="1" si="21"/>
        <v/>
      </c>
      <c r="H164" s="9" t="str">
        <f ca="1">IF(AND($A164="несложная работа",$C164&lt;&gt;"",MAX(I$21:$I163,C164)&lt;TIME(18,0,0)),MAX(I$21:$I163,C164),"")</f>
        <v/>
      </c>
      <c r="I164" s="9" t="str">
        <f t="shared" ca="1" si="22"/>
        <v/>
      </c>
      <c r="J164" s="9" t="str">
        <f ca="1">IF(AND($A164="сложная работа",$C164&lt;&gt;"",MAX(K$21:$K163,C164)&lt;TIME(18,0,0)),MAX(K$21:$K163,C164),"")</f>
        <v/>
      </c>
      <c r="K164" s="9" t="str">
        <f t="shared" ca="1" si="23"/>
        <v/>
      </c>
    </row>
    <row r="165" spans="1:11" x14ac:dyDescent="0.3">
      <c r="A165" t="str">
        <f t="shared" ca="1" si="16"/>
        <v>сложная работа</v>
      </c>
      <c r="B165" s="7">
        <f t="shared" ca="1" si="17"/>
        <v>3.667480278349335</v>
      </c>
      <c r="C165" s="8" t="str">
        <f t="shared" ca="1" si="18"/>
        <v/>
      </c>
      <c r="D165" t="str">
        <f ca="1">IF(C165&lt;&gt;"",IF(A165="несложная работа",SUM(COUNTIF($I$22:$I165,"&gt;"&amp;C165)),SUM(COUNTIF($K$22:$K165,"&gt;"&amp;C165))),"")</f>
        <v/>
      </c>
      <c r="E165" t="str">
        <f t="shared" ca="1" si="19"/>
        <v/>
      </c>
      <c r="F165" s="9" t="str">
        <f t="shared" ca="1" si="20"/>
        <v/>
      </c>
      <c r="G165" s="9" t="str">
        <f t="shared" ca="1" si="21"/>
        <v/>
      </c>
      <c r="H165" s="9" t="str">
        <f ca="1">IF(AND($A165="несложная работа",$C165&lt;&gt;"",MAX(I$21:$I164,C165)&lt;TIME(18,0,0)),MAX(I$21:$I164,C165),"")</f>
        <v/>
      </c>
      <c r="I165" s="9" t="str">
        <f t="shared" ca="1" si="22"/>
        <v/>
      </c>
      <c r="J165" s="9" t="str">
        <f ca="1">IF(AND($A165="сложная работа",$C165&lt;&gt;"",MAX(K$21:$K164,C165)&lt;TIME(18,0,0)),MAX(K$21:$K164,C165),"")</f>
        <v/>
      </c>
      <c r="K165" s="9" t="str">
        <f t="shared" ca="1" si="23"/>
        <v/>
      </c>
    </row>
    <row r="166" spans="1:11" x14ac:dyDescent="0.3">
      <c r="A166" t="str">
        <f t="shared" ca="1" si="16"/>
        <v>несложная работа</v>
      </c>
      <c r="B166" s="7">
        <f t="shared" ca="1" si="17"/>
        <v>4.6587869802137085</v>
      </c>
      <c r="C166" s="8" t="str">
        <f t="shared" ca="1" si="18"/>
        <v/>
      </c>
      <c r="D166" t="str">
        <f ca="1">IF(C166&lt;&gt;"",IF(A166="несложная работа",SUM(COUNTIF($I$22:$I166,"&gt;"&amp;C166)),SUM(COUNTIF($K$22:$K166,"&gt;"&amp;C166))),"")</f>
        <v/>
      </c>
      <c r="E166" t="str">
        <f t="shared" ca="1" si="19"/>
        <v/>
      </c>
      <c r="F166" s="9" t="str">
        <f t="shared" ca="1" si="20"/>
        <v/>
      </c>
      <c r="G166" s="9" t="str">
        <f t="shared" ca="1" si="21"/>
        <v/>
      </c>
      <c r="H166" s="9" t="str">
        <f ca="1">IF(AND($A166="несложная работа",$C166&lt;&gt;"",MAX(I$21:$I165,C166)&lt;TIME(18,0,0)),MAX(I$21:$I165,C166),"")</f>
        <v/>
      </c>
      <c r="I166" s="9" t="str">
        <f t="shared" ca="1" si="22"/>
        <v/>
      </c>
      <c r="J166" s="9" t="str">
        <f ca="1">IF(AND($A166="сложная работа",$C166&lt;&gt;"",MAX(K$21:$K165,C166)&lt;TIME(18,0,0)),MAX(K$21:$K165,C166),"")</f>
        <v/>
      </c>
      <c r="K166" s="9" t="str">
        <f t="shared" ca="1" si="23"/>
        <v/>
      </c>
    </row>
    <row r="167" spans="1:11" x14ac:dyDescent="0.3">
      <c r="A167" t="str">
        <f t="shared" ca="1" si="16"/>
        <v>несложная работа</v>
      </c>
      <c r="B167" s="7">
        <f t="shared" ca="1" si="17"/>
        <v>4.4678541967003875</v>
      </c>
      <c r="C167" s="8" t="str">
        <f t="shared" ca="1" si="18"/>
        <v/>
      </c>
      <c r="D167" t="str">
        <f ca="1">IF(C167&lt;&gt;"",IF(A167="несложная работа",SUM(COUNTIF($I$22:$I167,"&gt;"&amp;C167)),SUM(COUNTIF($K$22:$K167,"&gt;"&amp;C167))),"")</f>
        <v/>
      </c>
      <c r="E167" t="str">
        <f t="shared" ca="1" si="19"/>
        <v/>
      </c>
      <c r="F167" s="9" t="str">
        <f t="shared" ca="1" si="20"/>
        <v/>
      </c>
      <c r="G167" s="9" t="str">
        <f t="shared" ca="1" si="21"/>
        <v/>
      </c>
      <c r="H167" s="9" t="str">
        <f ca="1">IF(AND($A167="несложная работа",$C167&lt;&gt;"",MAX(I$21:$I166,C167)&lt;TIME(18,0,0)),MAX(I$21:$I166,C167),"")</f>
        <v/>
      </c>
      <c r="I167" s="9" t="str">
        <f t="shared" ca="1" si="22"/>
        <v/>
      </c>
      <c r="J167" s="9" t="str">
        <f ca="1">IF(AND($A167="сложная работа",$C167&lt;&gt;"",MAX(K$21:$K166,C167)&lt;TIME(18,0,0)),MAX(K$21:$K166,C167),"")</f>
        <v/>
      </c>
      <c r="K167" s="9" t="str">
        <f t="shared" ca="1" si="23"/>
        <v/>
      </c>
    </row>
    <row r="168" spans="1:11" x14ac:dyDescent="0.3">
      <c r="A168" t="str">
        <f t="shared" ca="1" si="16"/>
        <v>сложная работа</v>
      </c>
      <c r="B168" s="7">
        <f t="shared" ca="1" si="17"/>
        <v>5.3860076980874396</v>
      </c>
      <c r="C168" s="8" t="str">
        <f t="shared" ca="1" si="18"/>
        <v/>
      </c>
      <c r="D168" t="str">
        <f ca="1">IF(C168&lt;&gt;"",IF(A168="несложная работа",SUM(COUNTIF($I$22:$I168,"&gt;"&amp;C168)),SUM(COUNTIF($K$22:$K168,"&gt;"&amp;C168))),"")</f>
        <v/>
      </c>
      <c r="E168" t="str">
        <f t="shared" ca="1" si="19"/>
        <v/>
      </c>
      <c r="F168" s="9" t="str">
        <f t="shared" ca="1" si="20"/>
        <v/>
      </c>
      <c r="G168" s="9" t="str">
        <f t="shared" ca="1" si="21"/>
        <v/>
      </c>
      <c r="H168" s="9" t="str">
        <f ca="1">IF(AND($A168="несложная работа",$C168&lt;&gt;"",MAX(I$21:$I167,C168)&lt;TIME(18,0,0)),MAX(I$21:$I167,C168),"")</f>
        <v/>
      </c>
      <c r="I168" s="9" t="str">
        <f t="shared" ca="1" si="22"/>
        <v/>
      </c>
      <c r="J168" s="9" t="str">
        <f ca="1">IF(AND($A168="сложная работа",$C168&lt;&gt;"",MAX(K$21:$K167,C168)&lt;TIME(18,0,0)),MAX(K$21:$K167,C168),"")</f>
        <v/>
      </c>
      <c r="K168" s="9" t="str">
        <f t="shared" ca="1" si="23"/>
        <v/>
      </c>
    </row>
    <row r="169" spans="1:11" x14ac:dyDescent="0.3">
      <c r="A169" t="str">
        <f t="shared" ca="1" si="16"/>
        <v>несложная работа</v>
      </c>
      <c r="B169" s="7">
        <f t="shared" ca="1" si="17"/>
        <v>7.8384475535792486</v>
      </c>
      <c r="C169" s="8" t="str">
        <f t="shared" ca="1" si="18"/>
        <v/>
      </c>
      <c r="D169" t="str">
        <f ca="1">IF(C169&lt;&gt;"",IF(A169="несложная работа",SUM(COUNTIF($I$22:$I169,"&gt;"&amp;C169)),SUM(COUNTIF($K$22:$K169,"&gt;"&amp;C169))),"")</f>
        <v/>
      </c>
      <c r="E169" t="str">
        <f t="shared" ca="1" si="19"/>
        <v/>
      </c>
      <c r="F169" s="9" t="str">
        <f t="shared" ca="1" si="20"/>
        <v/>
      </c>
      <c r="G169" s="9" t="str">
        <f t="shared" ca="1" si="21"/>
        <v/>
      </c>
      <c r="H169" s="9" t="str">
        <f ca="1">IF(AND($A169="несложная работа",$C169&lt;&gt;"",MAX(I$21:$I168,C169)&lt;TIME(18,0,0)),MAX(I$21:$I168,C169),"")</f>
        <v/>
      </c>
      <c r="I169" s="9" t="str">
        <f t="shared" ca="1" si="22"/>
        <v/>
      </c>
      <c r="J169" s="9" t="str">
        <f ca="1">IF(AND($A169="сложная работа",$C169&lt;&gt;"",MAX(K$21:$K168,C169)&lt;TIME(18,0,0)),MAX(K$21:$K168,C169),"")</f>
        <v/>
      </c>
      <c r="K169" s="9" t="str">
        <f t="shared" ca="1" si="23"/>
        <v/>
      </c>
    </row>
    <row r="170" spans="1:11" x14ac:dyDescent="0.3">
      <c r="A170" t="str">
        <f t="shared" ca="1" si="16"/>
        <v>сложная работа</v>
      </c>
      <c r="B170" s="7">
        <f t="shared" ca="1" si="17"/>
        <v>4.7140147858168859</v>
      </c>
      <c r="C170" s="8" t="str">
        <f t="shared" ca="1" si="18"/>
        <v/>
      </c>
      <c r="D170" t="str">
        <f ca="1">IF(C170&lt;&gt;"",IF(A170="несложная работа",SUM(COUNTIF($I$22:$I170,"&gt;"&amp;C170)),SUM(COUNTIF($K$22:$K170,"&gt;"&amp;C170))),"")</f>
        <v/>
      </c>
      <c r="E170" t="str">
        <f t="shared" ca="1" si="19"/>
        <v/>
      </c>
      <c r="F170" s="9" t="str">
        <f t="shared" ca="1" si="20"/>
        <v/>
      </c>
      <c r="G170" s="9" t="str">
        <f t="shared" ca="1" si="21"/>
        <v/>
      </c>
      <c r="H170" s="9" t="str">
        <f ca="1">IF(AND($A170="несложная работа",$C170&lt;&gt;"",MAX(I$21:$I169,C170)&lt;TIME(18,0,0)),MAX(I$21:$I169,C170),"")</f>
        <v/>
      </c>
      <c r="I170" s="9" t="str">
        <f t="shared" ca="1" si="22"/>
        <v/>
      </c>
      <c r="J170" s="9" t="str">
        <f ca="1">IF(AND($A170="сложная работа",$C170&lt;&gt;"",MAX(K$21:$K169,C170)&lt;TIME(18,0,0)),MAX(K$21:$K169,C170),"")</f>
        <v/>
      </c>
      <c r="K170" s="9" t="str">
        <f t="shared" ca="1" si="23"/>
        <v/>
      </c>
    </row>
    <row r="171" spans="1:11" x14ac:dyDescent="0.3">
      <c r="A171" t="str">
        <f t="shared" ca="1" si="16"/>
        <v>сложная работа</v>
      </c>
      <c r="B171" s="7">
        <f t="shared" ca="1" si="17"/>
        <v>9.2701180332236959</v>
      </c>
      <c r="C171" s="8" t="str">
        <f t="shared" ca="1" si="18"/>
        <v/>
      </c>
      <c r="D171" t="str">
        <f ca="1">IF(C171&lt;&gt;"",IF(A171="несложная работа",SUM(COUNTIF($I$22:$I171,"&gt;"&amp;C171)),SUM(COUNTIF($K$22:$K171,"&gt;"&amp;C171))),"")</f>
        <v/>
      </c>
      <c r="E171" t="str">
        <f t="shared" ca="1" si="19"/>
        <v/>
      </c>
      <c r="F171" s="9" t="str">
        <f t="shared" ca="1" si="20"/>
        <v/>
      </c>
      <c r="G171" s="9" t="str">
        <f t="shared" ca="1" si="21"/>
        <v/>
      </c>
      <c r="H171" s="9" t="str">
        <f ca="1">IF(AND($A171="несложная работа",$C171&lt;&gt;"",MAX(I$21:$I170,C171)&lt;TIME(18,0,0)),MAX(I$21:$I170,C171),"")</f>
        <v/>
      </c>
      <c r="I171" s="9" t="str">
        <f t="shared" ca="1" si="22"/>
        <v/>
      </c>
      <c r="J171" s="9" t="str">
        <f ca="1">IF(AND($A171="сложная работа",$C171&lt;&gt;"",MAX(K$21:$K170,C171)&lt;TIME(18,0,0)),MAX(K$21:$K170,C171),"")</f>
        <v/>
      </c>
      <c r="K171" s="9" t="str">
        <f t="shared" ca="1" si="23"/>
        <v/>
      </c>
    </row>
    <row r="172" spans="1:11" x14ac:dyDescent="0.3">
      <c r="A172" t="str">
        <f t="shared" ca="1" si="16"/>
        <v>несложная работа</v>
      </c>
      <c r="B172" s="7">
        <f t="shared" ca="1" si="17"/>
        <v>20.981311200263278</v>
      </c>
      <c r="C172" s="8" t="str">
        <f t="shared" ca="1" si="18"/>
        <v/>
      </c>
      <c r="D172" t="str">
        <f ca="1">IF(C172&lt;&gt;"",IF(A172="несложная работа",SUM(COUNTIF($I$22:$I172,"&gt;"&amp;C172)),SUM(COUNTIF($K$22:$K172,"&gt;"&amp;C172))),"")</f>
        <v/>
      </c>
      <c r="E172" t="str">
        <f t="shared" ca="1" si="19"/>
        <v/>
      </c>
      <c r="F172" s="9" t="str">
        <f t="shared" ca="1" si="20"/>
        <v/>
      </c>
      <c r="G172" s="9" t="str">
        <f t="shared" ca="1" si="21"/>
        <v/>
      </c>
      <c r="H172" s="9" t="str">
        <f ca="1">IF(AND($A172="несложная работа",$C172&lt;&gt;"",MAX(I$21:$I171,C172)&lt;TIME(18,0,0)),MAX(I$21:$I171,C172),"")</f>
        <v/>
      </c>
      <c r="I172" s="9" t="str">
        <f t="shared" ca="1" si="22"/>
        <v/>
      </c>
      <c r="J172" s="9" t="str">
        <f ca="1">IF(AND($A172="сложная работа",$C172&lt;&gt;"",MAX(K$21:$K171,C172)&lt;TIME(18,0,0)),MAX(K$21:$K171,C172),"")</f>
        <v/>
      </c>
      <c r="K172" s="9" t="str">
        <f t="shared" ca="1" si="23"/>
        <v/>
      </c>
    </row>
    <row r="173" spans="1:11" x14ac:dyDescent="0.3">
      <c r="A173" t="str">
        <f t="shared" ca="1" si="16"/>
        <v>несложная работа</v>
      </c>
      <c r="B173" s="7">
        <f t="shared" ca="1" si="17"/>
        <v>6.3632584092726852</v>
      </c>
      <c r="C173" s="8" t="str">
        <f t="shared" ca="1" si="18"/>
        <v/>
      </c>
      <c r="D173" t="str">
        <f ca="1">IF(C173&lt;&gt;"",IF(A173="несложная работа",SUM(COUNTIF($I$22:$I173,"&gt;"&amp;C173)),SUM(COUNTIF($K$22:$K173,"&gt;"&amp;C173))),"")</f>
        <v/>
      </c>
      <c r="E173" t="str">
        <f t="shared" ca="1" si="19"/>
        <v/>
      </c>
      <c r="F173" s="9" t="str">
        <f t="shared" ca="1" si="20"/>
        <v/>
      </c>
      <c r="G173" s="9" t="str">
        <f t="shared" ca="1" si="21"/>
        <v/>
      </c>
      <c r="H173" s="9" t="str">
        <f ca="1">IF(AND($A173="несложная работа",$C173&lt;&gt;"",MAX(I$21:$I172,C173)&lt;TIME(18,0,0)),MAX(I$21:$I172,C173),"")</f>
        <v/>
      </c>
      <c r="I173" s="9" t="str">
        <f t="shared" ca="1" si="22"/>
        <v/>
      </c>
      <c r="J173" s="9" t="str">
        <f ca="1">IF(AND($A173="сложная работа",$C173&lt;&gt;"",MAX(K$21:$K172,C173)&lt;TIME(18,0,0)),MAX(K$21:$K172,C173),"")</f>
        <v/>
      </c>
      <c r="K173" s="9" t="str">
        <f t="shared" ca="1" si="23"/>
        <v/>
      </c>
    </row>
    <row r="174" spans="1:11" x14ac:dyDescent="0.3">
      <c r="A174" t="str">
        <f t="shared" ca="1" si="16"/>
        <v>несложная работа</v>
      </c>
      <c r="B174" s="7">
        <f t="shared" ca="1" si="17"/>
        <v>5.1041999495584243</v>
      </c>
      <c r="C174" s="8" t="str">
        <f t="shared" ca="1" si="18"/>
        <v/>
      </c>
      <c r="D174" t="str">
        <f ca="1">IF(C174&lt;&gt;"",IF(A174="несложная работа",SUM(COUNTIF($I$22:$I174,"&gt;"&amp;C174)),SUM(COUNTIF($K$22:$K174,"&gt;"&amp;C174))),"")</f>
        <v/>
      </c>
      <c r="E174" t="str">
        <f t="shared" ca="1" si="19"/>
        <v/>
      </c>
      <c r="F174" s="9" t="str">
        <f t="shared" ca="1" si="20"/>
        <v/>
      </c>
      <c r="G174" s="9" t="str">
        <f t="shared" ca="1" si="21"/>
        <v/>
      </c>
      <c r="H174" s="9" t="str">
        <f ca="1">IF(AND($A174="несложная работа",$C174&lt;&gt;"",MAX(I$21:$I173,C174)&lt;TIME(18,0,0)),MAX(I$21:$I173,C174),"")</f>
        <v/>
      </c>
      <c r="I174" s="9" t="str">
        <f t="shared" ca="1" si="22"/>
        <v/>
      </c>
      <c r="J174" s="9" t="str">
        <f ca="1">IF(AND($A174="сложная работа",$C174&lt;&gt;"",MAX(K$21:$K173,C174)&lt;TIME(18,0,0)),MAX(K$21:$K173,C174),"")</f>
        <v/>
      </c>
      <c r="K174" s="9" t="str">
        <f t="shared" ca="1" si="23"/>
        <v/>
      </c>
    </row>
    <row r="175" spans="1:11" x14ac:dyDescent="0.3">
      <c r="A175" t="str">
        <f t="shared" ca="1" si="16"/>
        <v>несложная работа</v>
      </c>
      <c r="B175" s="7">
        <f t="shared" ca="1" si="17"/>
        <v>8.1041899158217685</v>
      </c>
      <c r="C175" s="8" t="str">
        <f t="shared" ca="1" si="18"/>
        <v/>
      </c>
      <c r="D175" t="str">
        <f ca="1">IF(C175&lt;&gt;"",IF(A175="несложная работа",SUM(COUNTIF($I$22:$I175,"&gt;"&amp;C175)),SUM(COUNTIF($K$22:$K175,"&gt;"&amp;C175))),"")</f>
        <v/>
      </c>
      <c r="E175" t="str">
        <f t="shared" ca="1" si="19"/>
        <v/>
      </c>
      <c r="F175" s="9" t="str">
        <f t="shared" ca="1" si="20"/>
        <v/>
      </c>
      <c r="G175" s="9" t="str">
        <f t="shared" ca="1" si="21"/>
        <v/>
      </c>
      <c r="H175" s="9" t="str">
        <f ca="1">IF(AND($A175="несложная работа",$C175&lt;&gt;"",MAX(I$21:$I174,C175)&lt;TIME(18,0,0)),MAX(I$21:$I174,C175),"")</f>
        <v/>
      </c>
      <c r="I175" s="9" t="str">
        <f t="shared" ca="1" si="22"/>
        <v/>
      </c>
      <c r="J175" s="9" t="str">
        <f ca="1">IF(AND($A175="сложная работа",$C175&lt;&gt;"",MAX(K$21:$K174,C175)&lt;TIME(18,0,0)),MAX(K$21:$K174,C175),"")</f>
        <v/>
      </c>
      <c r="K175" s="9" t="str">
        <f t="shared" ca="1" si="23"/>
        <v/>
      </c>
    </row>
    <row r="176" spans="1:11" x14ac:dyDescent="0.3">
      <c r="A176" t="str">
        <f t="shared" ca="1" si="16"/>
        <v>несложная работа</v>
      </c>
      <c r="B176" s="7">
        <f t="shared" ca="1" si="17"/>
        <v>7.3634230078013729</v>
      </c>
      <c r="C176" s="8" t="str">
        <f t="shared" ca="1" si="18"/>
        <v/>
      </c>
      <c r="D176" t="str">
        <f ca="1">IF(C176&lt;&gt;"",IF(A176="несложная работа",SUM(COUNTIF($I$22:$I176,"&gt;"&amp;C176)),SUM(COUNTIF($K$22:$K176,"&gt;"&amp;C176))),"")</f>
        <v/>
      </c>
      <c r="E176" t="str">
        <f t="shared" ca="1" si="19"/>
        <v/>
      </c>
      <c r="F176" s="9" t="str">
        <f t="shared" ca="1" si="20"/>
        <v/>
      </c>
      <c r="G176" s="9" t="str">
        <f t="shared" ca="1" si="21"/>
        <v/>
      </c>
      <c r="H176" s="9" t="str">
        <f ca="1">IF(AND($A176="несложная работа",$C176&lt;&gt;"",MAX(I$21:$I175,C176)&lt;TIME(18,0,0)),MAX(I$21:$I175,C176),"")</f>
        <v/>
      </c>
      <c r="I176" s="9" t="str">
        <f t="shared" ca="1" si="22"/>
        <v/>
      </c>
      <c r="J176" s="9" t="str">
        <f ca="1">IF(AND($A176="сложная работа",$C176&lt;&gt;"",MAX(K$21:$K175,C176)&lt;TIME(18,0,0)),MAX(K$21:$K175,C176),"")</f>
        <v/>
      </c>
      <c r="K176" s="9" t="str">
        <f t="shared" ca="1" si="23"/>
        <v/>
      </c>
    </row>
    <row r="177" spans="1:11" x14ac:dyDescent="0.3">
      <c r="A177" t="str">
        <f t="shared" ca="1" si="16"/>
        <v>несложная работа</v>
      </c>
      <c r="B177" s="7">
        <f t="shared" ca="1" si="17"/>
        <v>3.9772036718268433</v>
      </c>
      <c r="C177" s="8" t="str">
        <f t="shared" ca="1" si="18"/>
        <v/>
      </c>
      <c r="D177" t="str">
        <f ca="1">IF(C177&lt;&gt;"",IF(A177="несложная работа",SUM(COUNTIF($I$22:$I177,"&gt;"&amp;C177)),SUM(COUNTIF($K$22:$K177,"&gt;"&amp;C177))),"")</f>
        <v/>
      </c>
      <c r="E177" t="str">
        <f t="shared" ca="1" si="19"/>
        <v/>
      </c>
      <c r="F177" s="9" t="str">
        <f t="shared" ca="1" si="20"/>
        <v/>
      </c>
      <c r="G177" s="9" t="str">
        <f t="shared" ca="1" si="21"/>
        <v/>
      </c>
      <c r="H177" s="9" t="str">
        <f ca="1">IF(AND($A177="несложная работа",$C177&lt;&gt;"",MAX(I$21:$I176,C177)&lt;TIME(18,0,0)),MAX(I$21:$I176,C177),"")</f>
        <v/>
      </c>
      <c r="I177" s="9" t="str">
        <f t="shared" ca="1" si="22"/>
        <v/>
      </c>
      <c r="J177" s="9" t="str">
        <f ca="1">IF(AND($A177="сложная работа",$C177&lt;&gt;"",MAX(K$21:$K176,C177)&lt;TIME(18,0,0)),MAX(K$21:$K176,C177),"")</f>
        <v/>
      </c>
      <c r="K177" s="9" t="str">
        <f t="shared" ca="1" si="23"/>
        <v/>
      </c>
    </row>
    <row r="178" spans="1:11" x14ac:dyDescent="0.3">
      <c r="A178" t="str">
        <f t="shared" ca="1" si="16"/>
        <v>несложная работа</v>
      </c>
      <c r="B178" s="7">
        <f t="shared" ca="1" si="17"/>
        <v>11.066735775025053</v>
      </c>
      <c r="C178" s="8" t="str">
        <f t="shared" ca="1" si="18"/>
        <v/>
      </c>
      <c r="D178" t="str">
        <f ca="1">IF(C178&lt;&gt;"",IF(A178="несложная работа",SUM(COUNTIF($I$22:$I178,"&gt;"&amp;C178)),SUM(COUNTIF($K$22:$K178,"&gt;"&amp;C178))),"")</f>
        <v/>
      </c>
      <c r="E178" t="str">
        <f t="shared" ca="1" si="19"/>
        <v/>
      </c>
      <c r="F178" s="9" t="str">
        <f t="shared" ca="1" si="20"/>
        <v/>
      </c>
      <c r="G178" s="9" t="str">
        <f t="shared" ca="1" si="21"/>
        <v/>
      </c>
      <c r="H178" s="9" t="str">
        <f ca="1">IF(AND($A178="несложная работа",$C178&lt;&gt;"",MAX(I$21:$I177,C178)&lt;TIME(18,0,0)),MAX(I$21:$I177,C178),"")</f>
        <v/>
      </c>
      <c r="I178" s="9" t="str">
        <f t="shared" ca="1" si="22"/>
        <v/>
      </c>
      <c r="J178" s="9" t="str">
        <f ca="1">IF(AND($A178="сложная работа",$C178&lt;&gt;"",MAX(K$21:$K177,C178)&lt;TIME(18,0,0)),MAX(K$21:$K177,C178),"")</f>
        <v/>
      </c>
      <c r="K178" s="9" t="str">
        <f t="shared" ca="1" si="23"/>
        <v/>
      </c>
    </row>
    <row r="179" spans="1:11" x14ac:dyDescent="0.3">
      <c r="A179" t="str">
        <f t="shared" ca="1" si="16"/>
        <v>несложная работа</v>
      </c>
      <c r="B179" s="7">
        <f t="shared" ca="1" si="17"/>
        <v>34.691803252416079</v>
      </c>
      <c r="C179" s="8" t="str">
        <f t="shared" ca="1" si="18"/>
        <v/>
      </c>
      <c r="D179" t="str">
        <f ca="1">IF(C179&lt;&gt;"",IF(A179="несложная работа",SUM(COUNTIF($I$22:$I179,"&gt;"&amp;C179)),SUM(COUNTIF($K$22:$K179,"&gt;"&amp;C179))),"")</f>
        <v/>
      </c>
      <c r="E179" t="str">
        <f t="shared" ca="1" si="19"/>
        <v/>
      </c>
      <c r="F179" s="9" t="str">
        <f t="shared" ca="1" si="20"/>
        <v/>
      </c>
      <c r="G179" s="9" t="str">
        <f t="shared" ca="1" si="21"/>
        <v/>
      </c>
      <c r="H179" s="9" t="str">
        <f ca="1">IF(AND($A179="несложная работа",$C179&lt;&gt;"",MAX(I$21:$I178,C179)&lt;TIME(18,0,0)),MAX(I$21:$I178,C179),"")</f>
        <v/>
      </c>
      <c r="I179" s="9" t="str">
        <f t="shared" ca="1" si="22"/>
        <v/>
      </c>
      <c r="J179" s="9" t="str">
        <f ca="1">IF(AND($A179="сложная работа",$C179&lt;&gt;"",MAX(K$21:$K178,C179)&lt;TIME(18,0,0)),MAX(K$21:$K178,C179),"")</f>
        <v/>
      </c>
      <c r="K179" s="9" t="str">
        <f t="shared" ca="1" si="23"/>
        <v/>
      </c>
    </row>
    <row r="180" spans="1:11" x14ac:dyDescent="0.3">
      <c r="A180" t="str">
        <f t="shared" ca="1" si="16"/>
        <v>несложная работа</v>
      </c>
      <c r="B180" s="7">
        <f t="shared" ca="1" si="17"/>
        <v>3.2819963232798997</v>
      </c>
      <c r="C180" s="8" t="str">
        <f t="shared" ca="1" si="18"/>
        <v/>
      </c>
      <c r="D180" t="str">
        <f ca="1">IF(C180&lt;&gt;"",IF(A180="несложная работа",SUM(COUNTIF($I$22:$I180,"&gt;"&amp;C180)),SUM(COUNTIF($K$22:$K180,"&gt;"&amp;C180))),"")</f>
        <v/>
      </c>
      <c r="E180" t="str">
        <f t="shared" ca="1" si="19"/>
        <v/>
      </c>
      <c r="F180" s="9" t="str">
        <f t="shared" ca="1" si="20"/>
        <v/>
      </c>
      <c r="G180" s="9" t="str">
        <f t="shared" ca="1" si="21"/>
        <v/>
      </c>
      <c r="H180" s="9" t="str">
        <f ca="1">IF(AND($A180="несложная работа",$C180&lt;&gt;"",MAX(I$21:$I179,C180)&lt;TIME(18,0,0)),MAX(I$21:$I179,C180),"")</f>
        <v/>
      </c>
      <c r="I180" s="9" t="str">
        <f t="shared" ca="1" si="22"/>
        <v/>
      </c>
      <c r="J180" s="9" t="str">
        <f ca="1">IF(AND($A180="сложная работа",$C180&lt;&gt;"",MAX(K$21:$K179,C180)&lt;TIME(18,0,0)),MAX(K$21:$K179,C180),"")</f>
        <v/>
      </c>
      <c r="K180" s="9" t="str">
        <f t="shared" ca="1" si="23"/>
        <v/>
      </c>
    </row>
    <row r="181" spans="1:11" x14ac:dyDescent="0.3">
      <c r="A181" t="str">
        <f t="shared" ca="1" si="16"/>
        <v>несложная работа</v>
      </c>
      <c r="B181" s="7">
        <f t="shared" ca="1" si="17"/>
        <v>11.557733655324434</v>
      </c>
      <c r="C181" s="8" t="str">
        <f t="shared" ca="1" si="18"/>
        <v/>
      </c>
      <c r="D181" t="str">
        <f ca="1">IF(C181&lt;&gt;"",IF(A181="несложная работа",SUM(COUNTIF($I$22:$I181,"&gt;"&amp;C181)),SUM(COUNTIF($K$22:$K181,"&gt;"&amp;C181))),"")</f>
        <v/>
      </c>
      <c r="E181" t="str">
        <f t="shared" ca="1" si="19"/>
        <v/>
      </c>
      <c r="F181" s="9" t="str">
        <f t="shared" ca="1" si="20"/>
        <v/>
      </c>
      <c r="G181" s="9" t="str">
        <f t="shared" ca="1" si="21"/>
        <v/>
      </c>
      <c r="H181" s="9" t="str">
        <f ca="1">IF(AND($A181="несложная работа",$C181&lt;&gt;"",MAX(I$21:$I180,C181)&lt;TIME(18,0,0)),MAX(I$21:$I180,C181),"")</f>
        <v/>
      </c>
      <c r="I181" s="9" t="str">
        <f t="shared" ca="1" si="22"/>
        <v/>
      </c>
      <c r="J181" s="9" t="str">
        <f ca="1">IF(AND($A181="сложная работа",$C181&lt;&gt;"",MAX(K$21:$K180,C181)&lt;TIME(18,0,0)),MAX(K$21:$K180,C181),"")</f>
        <v/>
      </c>
      <c r="K181" s="9" t="str">
        <f t="shared" ca="1" si="23"/>
        <v/>
      </c>
    </row>
    <row r="182" spans="1:11" x14ac:dyDescent="0.3">
      <c r="A182" t="str">
        <f t="shared" ca="1" si="16"/>
        <v>несложная работа</v>
      </c>
      <c r="B182" s="7">
        <f t="shared" ca="1" si="17"/>
        <v>6.8938962015966787</v>
      </c>
      <c r="C182" s="8" t="str">
        <f t="shared" ca="1" si="18"/>
        <v/>
      </c>
      <c r="D182" t="str">
        <f ca="1">IF(C182&lt;&gt;"",IF(A182="несложная работа",SUM(COUNTIF($I$22:$I182,"&gt;"&amp;C182)),SUM(COUNTIF($K$22:$K182,"&gt;"&amp;C182))),"")</f>
        <v/>
      </c>
      <c r="E182" t="str">
        <f t="shared" ca="1" si="19"/>
        <v/>
      </c>
      <c r="F182" s="9" t="str">
        <f t="shared" ca="1" si="20"/>
        <v/>
      </c>
      <c r="G182" s="9" t="str">
        <f t="shared" ca="1" si="21"/>
        <v/>
      </c>
      <c r="H182" s="9" t="str">
        <f ca="1">IF(AND($A182="несложная работа",$C182&lt;&gt;"",MAX(I$21:$I181,C182)&lt;TIME(18,0,0)),MAX(I$21:$I181,C182),"")</f>
        <v/>
      </c>
      <c r="I182" s="9" t="str">
        <f t="shared" ca="1" si="22"/>
        <v/>
      </c>
      <c r="J182" s="9" t="str">
        <f ca="1">IF(AND($A182="сложная работа",$C182&lt;&gt;"",MAX(K$21:$K181,C182)&lt;TIME(18,0,0)),MAX(K$21:$K181,C182),"")</f>
        <v/>
      </c>
      <c r="K182" s="9" t="str">
        <f t="shared" ca="1" si="23"/>
        <v/>
      </c>
    </row>
    <row r="183" spans="1:11" x14ac:dyDescent="0.3">
      <c r="A183" t="str">
        <f t="shared" ca="1" si="16"/>
        <v>несложная работа</v>
      </c>
      <c r="B183" s="7">
        <f t="shared" ca="1" si="17"/>
        <v>17.730839794441781</v>
      </c>
      <c r="C183" s="8" t="str">
        <f t="shared" ca="1" si="18"/>
        <v/>
      </c>
      <c r="D183" t="str">
        <f ca="1">IF(C183&lt;&gt;"",IF(A183="несложная работа",SUM(COUNTIF($I$22:$I183,"&gt;"&amp;C183)),SUM(COUNTIF($K$22:$K183,"&gt;"&amp;C183))),"")</f>
        <v/>
      </c>
      <c r="E183" t="str">
        <f t="shared" ca="1" si="19"/>
        <v/>
      </c>
      <c r="F183" s="9" t="str">
        <f t="shared" ca="1" si="20"/>
        <v/>
      </c>
      <c r="G183" s="9" t="str">
        <f t="shared" ca="1" si="21"/>
        <v/>
      </c>
      <c r="H183" s="9" t="str">
        <f ca="1">IF(AND($A183="несложная работа",$C183&lt;&gt;"",MAX(I$21:$I182,C183)&lt;TIME(18,0,0)),MAX(I$21:$I182,C183),"")</f>
        <v/>
      </c>
      <c r="I183" s="9" t="str">
        <f t="shared" ca="1" si="22"/>
        <v/>
      </c>
      <c r="J183" s="9" t="str">
        <f ca="1">IF(AND($A183="сложная работа",$C183&lt;&gt;"",MAX(K$21:$K182,C183)&lt;TIME(18,0,0)),MAX(K$21:$K182,C183),"")</f>
        <v/>
      </c>
      <c r="K183" s="9" t="str">
        <f t="shared" ca="1" si="23"/>
        <v/>
      </c>
    </row>
    <row r="184" spans="1:11" x14ac:dyDescent="0.3">
      <c r="A184" t="str">
        <f t="shared" ca="1" si="16"/>
        <v>несложная работа</v>
      </c>
      <c r="B184" s="7">
        <f t="shared" ca="1" si="17"/>
        <v>6.6227711384656818</v>
      </c>
      <c r="C184" s="8" t="str">
        <f t="shared" ca="1" si="18"/>
        <v/>
      </c>
      <c r="D184" t="str">
        <f ca="1">IF(C184&lt;&gt;"",IF(A184="несложная работа",SUM(COUNTIF($I$22:$I184,"&gt;"&amp;C184)),SUM(COUNTIF($K$22:$K184,"&gt;"&amp;C184))),"")</f>
        <v/>
      </c>
      <c r="E184" t="str">
        <f t="shared" ca="1" si="19"/>
        <v/>
      </c>
      <c r="F184" s="9" t="str">
        <f t="shared" ca="1" si="20"/>
        <v/>
      </c>
      <c r="G184" s="9" t="str">
        <f t="shared" ca="1" si="21"/>
        <v/>
      </c>
      <c r="H184" s="9" t="str">
        <f ca="1">IF(AND($A184="несложная работа",$C184&lt;&gt;"",MAX(I$21:$I183,C184)&lt;TIME(18,0,0)),MAX(I$21:$I183,C184),"")</f>
        <v/>
      </c>
      <c r="I184" s="9" t="str">
        <f t="shared" ca="1" si="22"/>
        <v/>
      </c>
      <c r="J184" s="9" t="str">
        <f ca="1">IF(AND($A184="сложная работа",$C184&lt;&gt;"",MAX(K$21:$K183,C184)&lt;TIME(18,0,0)),MAX(K$21:$K183,C184),"")</f>
        <v/>
      </c>
      <c r="K184" s="9" t="str">
        <f t="shared" ca="1" si="23"/>
        <v/>
      </c>
    </row>
    <row r="185" spans="1:11" x14ac:dyDescent="0.3">
      <c r="A185" t="str">
        <f t="shared" ca="1" si="16"/>
        <v>сложная работа</v>
      </c>
      <c r="B185" s="7">
        <f t="shared" ca="1" si="17"/>
        <v>9.1966432909661471</v>
      </c>
      <c r="C185" s="8" t="str">
        <f t="shared" ca="1" si="18"/>
        <v/>
      </c>
      <c r="D185" t="str">
        <f ca="1">IF(C185&lt;&gt;"",IF(A185="несложная работа",SUM(COUNTIF($I$22:$I185,"&gt;"&amp;C185)),SUM(COUNTIF($K$22:$K185,"&gt;"&amp;C185))),"")</f>
        <v/>
      </c>
      <c r="E185" t="str">
        <f t="shared" ca="1" si="19"/>
        <v/>
      </c>
      <c r="F185" s="9" t="str">
        <f t="shared" ca="1" si="20"/>
        <v/>
      </c>
      <c r="G185" s="9" t="str">
        <f t="shared" ca="1" si="21"/>
        <v/>
      </c>
      <c r="H185" s="9" t="str">
        <f ca="1">IF(AND($A185="несложная работа",$C185&lt;&gt;"",MAX(I$21:$I184,C185)&lt;TIME(18,0,0)),MAX(I$21:$I184,C185),"")</f>
        <v/>
      </c>
      <c r="I185" s="9" t="str">
        <f t="shared" ca="1" si="22"/>
        <v/>
      </c>
      <c r="J185" s="9" t="str">
        <f ca="1">IF(AND($A185="сложная работа",$C185&lt;&gt;"",MAX(K$21:$K184,C185)&lt;TIME(18,0,0)),MAX(K$21:$K184,C185),"")</f>
        <v/>
      </c>
      <c r="K185" s="9" t="str">
        <f t="shared" ca="1" si="23"/>
        <v/>
      </c>
    </row>
    <row r="186" spans="1:11" x14ac:dyDescent="0.3">
      <c r="A186" t="str">
        <f t="shared" ca="1" si="16"/>
        <v>несложная работа</v>
      </c>
      <c r="B186" s="7">
        <f t="shared" ca="1" si="17"/>
        <v>17.86439883663234</v>
      </c>
      <c r="C186" s="8" t="str">
        <f t="shared" ca="1" si="18"/>
        <v/>
      </c>
      <c r="D186" t="str">
        <f ca="1">IF(C186&lt;&gt;"",IF(A186="несложная работа",SUM(COUNTIF($I$22:$I186,"&gt;"&amp;C186)),SUM(COUNTIF($K$22:$K186,"&gt;"&amp;C186))),"")</f>
        <v/>
      </c>
      <c r="E186" t="str">
        <f t="shared" ca="1" si="19"/>
        <v/>
      </c>
      <c r="F186" s="9" t="str">
        <f t="shared" ca="1" si="20"/>
        <v/>
      </c>
      <c r="G186" s="9" t="str">
        <f t="shared" ca="1" si="21"/>
        <v/>
      </c>
      <c r="H186" s="9" t="str">
        <f ca="1">IF(AND($A186="несложная работа",$C186&lt;&gt;"",MAX(I$21:$I185,C186)&lt;TIME(18,0,0)),MAX(I$21:$I185,C186),"")</f>
        <v/>
      </c>
      <c r="I186" s="9" t="str">
        <f t="shared" ca="1" si="22"/>
        <v/>
      </c>
      <c r="J186" s="9" t="str">
        <f ca="1">IF(AND($A186="сложная работа",$C186&lt;&gt;"",MAX(K$21:$K185,C186)&lt;TIME(18,0,0)),MAX(K$21:$K185,C186),"")</f>
        <v/>
      </c>
      <c r="K186" s="9" t="str">
        <f t="shared" ca="1" si="23"/>
        <v/>
      </c>
    </row>
    <row r="187" spans="1:11" x14ac:dyDescent="0.3">
      <c r="A187" t="str">
        <f t="shared" ca="1" si="16"/>
        <v>сложная работа</v>
      </c>
      <c r="B187" s="7">
        <f t="shared" ca="1" si="17"/>
        <v>3.4015674299181793</v>
      </c>
      <c r="C187" s="8" t="str">
        <f t="shared" ca="1" si="18"/>
        <v/>
      </c>
      <c r="D187" t="str">
        <f ca="1">IF(C187&lt;&gt;"",IF(A187="несложная работа",SUM(COUNTIF($I$22:$I187,"&gt;"&amp;C187)),SUM(COUNTIF($K$22:$K187,"&gt;"&amp;C187))),"")</f>
        <v/>
      </c>
      <c r="E187" t="str">
        <f t="shared" ca="1" si="19"/>
        <v/>
      </c>
      <c r="F187" s="9" t="str">
        <f t="shared" ca="1" si="20"/>
        <v/>
      </c>
      <c r="G187" s="9" t="str">
        <f t="shared" ca="1" si="21"/>
        <v/>
      </c>
      <c r="H187" s="9" t="str">
        <f ca="1">IF(AND($A187="несложная работа",$C187&lt;&gt;"",MAX(I$21:$I186,C187)&lt;TIME(18,0,0)),MAX(I$21:$I186,C187),"")</f>
        <v/>
      </c>
      <c r="I187" s="9" t="str">
        <f t="shared" ca="1" si="22"/>
        <v/>
      </c>
      <c r="J187" s="9" t="str">
        <f ca="1">IF(AND($A187="сложная работа",$C187&lt;&gt;"",MAX(K$21:$K186,C187)&lt;TIME(18,0,0)),MAX(K$21:$K186,C187),"")</f>
        <v/>
      </c>
      <c r="K187" s="9" t="str">
        <f t="shared" ca="1" si="23"/>
        <v/>
      </c>
    </row>
    <row r="188" spans="1:11" x14ac:dyDescent="0.3">
      <c r="A188" t="str">
        <f t="shared" ca="1" si="16"/>
        <v>несложная работа</v>
      </c>
      <c r="B188" s="7">
        <f t="shared" ca="1" si="17"/>
        <v>7.8747337485213729</v>
      </c>
      <c r="C188" s="8" t="str">
        <f t="shared" ca="1" si="18"/>
        <v/>
      </c>
      <c r="D188" t="str">
        <f ca="1">IF(C188&lt;&gt;"",IF(A188="несложная работа",SUM(COUNTIF($I$22:$I188,"&gt;"&amp;C188)),SUM(COUNTIF($K$22:$K188,"&gt;"&amp;C188))),"")</f>
        <v/>
      </c>
      <c r="E188" t="str">
        <f t="shared" ca="1" si="19"/>
        <v/>
      </c>
      <c r="F188" s="9" t="str">
        <f t="shared" ca="1" si="20"/>
        <v/>
      </c>
      <c r="G188" s="9" t="str">
        <f t="shared" ca="1" si="21"/>
        <v/>
      </c>
      <c r="H188" s="9" t="str">
        <f ca="1">IF(AND($A188="несложная работа",$C188&lt;&gt;"",MAX(I$21:$I187,C188)&lt;TIME(18,0,0)),MAX(I$21:$I187,C188),"")</f>
        <v/>
      </c>
      <c r="I188" s="9" t="str">
        <f t="shared" ca="1" si="22"/>
        <v/>
      </c>
      <c r="J188" s="9" t="str">
        <f ca="1">IF(AND($A188="сложная работа",$C188&lt;&gt;"",MAX(K$21:$K187,C188)&lt;TIME(18,0,0)),MAX(K$21:$K187,C188),"")</f>
        <v/>
      </c>
      <c r="K188" s="9" t="str">
        <f t="shared" ca="1" si="23"/>
        <v/>
      </c>
    </row>
    <row r="189" spans="1:11" x14ac:dyDescent="0.3">
      <c r="A189" t="str">
        <f t="shared" ca="1" si="16"/>
        <v>несложная работа</v>
      </c>
      <c r="B189" s="7">
        <f t="shared" ca="1" si="17"/>
        <v>5.3585958438332417</v>
      </c>
      <c r="C189" s="8" t="str">
        <f t="shared" ca="1" si="18"/>
        <v/>
      </c>
      <c r="D189" t="str">
        <f ca="1">IF(C189&lt;&gt;"",IF(A189="несложная работа",SUM(COUNTIF($I$22:$I189,"&gt;"&amp;C189)),SUM(COUNTIF($K$22:$K189,"&gt;"&amp;C189))),"")</f>
        <v/>
      </c>
      <c r="E189" t="str">
        <f t="shared" ca="1" si="19"/>
        <v/>
      </c>
      <c r="F189" s="9" t="str">
        <f t="shared" ca="1" si="20"/>
        <v/>
      </c>
      <c r="G189" s="9" t="str">
        <f t="shared" ca="1" si="21"/>
        <v/>
      </c>
      <c r="H189" s="9" t="str">
        <f ca="1">IF(AND($A189="несложная работа",$C189&lt;&gt;"",MAX(I$21:$I188,C189)&lt;TIME(18,0,0)),MAX(I$21:$I188,C189),"")</f>
        <v/>
      </c>
      <c r="I189" s="9" t="str">
        <f t="shared" ca="1" si="22"/>
        <v/>
      </c>
      <c r="J189" s="9" t="str">
        <f ca="1">IF(AND($A189="сложная работа",$C189&lt;&gt;"",MAX(K$21:$K188,C189)&lt;TIME(18,0,0)),MAX(K$21:$K188,C189),"")</f>
        <v/>
      </c>
      <c r="K189" s="9" t="str">
        <f t="shared" ca="1" si="23"/>
        <v/>
      </c>
    </row>
    <row r="190" spans="1:11" x14ac:dyDescent="0.3">
      <c r="A190" t="str">
        <f t="shared" ca="1" si="16"/>
        <v>несложная работа</v>
      </c>
      <c r="B190" s="7">
        <f t="shared" ca="1" si="17"/>
        <v>10.84296846043271</v>
      </c>
      <c r="C190" s="8" t="str">
        <f t="shared" ca="1" si="18"/>
        <v/>
      </c>
      <c r="D190" t="str">
        <f ca="1">IF(C190&lt;&gt;"",IF(A190="несложная работа",SUM(COUNTIF($I$22:$I190,"&gt;"&amp;C190)),SUM(COUNTIF($K$22:$K190,"&gt;"&amp;C190))),"")</f>
        <v/>
      </c>
      <c r="E190" t="str">
        <f t="shared" ca="1" si="19"/>
        <v/>
      </c>
      <c r="F190" s="9" t="str">
        <f t="shared" ca="1" si="20"/>
        <v/>
      </c>
      <c r="G190" s="9" t="str">
        <f t="shared" ca="1" si="21"/>
        <v/>
      </c>
      <c r="H190" s="9" t="str">
        <f ca="1">IF(AND($A190="несложная работа",$C190&lt;&gt;"",MAX(I$21:$I189,C190)&lt;TIME(18,0,0)),MAX(I$21:$I189,C190),"")</f>
        <v/>
      </c>
      <c r="I190" s="9" t="str">
        <f t="shared" ca="1" si="22"/>
        <v/>
      </c>
      <c r="J190" s="9" t="str">
        <f ca="1">IF(AND($A190="сложная работа",$C190&lt;&gt;"",MAX(K$21:$K189,C190)&lt;TIME(18,0,0)),MAX(K$21:$K189,C190),"")</f>
        <v/>
      </c>
      <c r="K190" s="9" t="str">
        <f t="shared" ca="1" si="23"/>
        <v/>
      </c>
    </row>
    <row r="191" spans="1:11" x14ac:dyDescent="0.3">
      <c r="A191" t="str">
        <f t="shared" ca="1" si="16"/>
        <v>несложная работа</v>
      </c>
      <c r="B191" s="7">
        <f t="shared" ca="1" si="17"/>
        <v>20.009249718876561</v>
      </c>
      <c r="C191" s="8" t="str">
        <f t="shared" ca="1" si="18"/>
        <v/>
      </c>
      <c r="D191" t="str">
        <f ca="1">IF(C191&lt;&gt;"",IF(A191="несложная работа",SUM(COUNTIF($I$22:$I191,"&gt;"&amp;C191)),SUM(COUNTIF($K$22:$K191,"&gt;"&amp;C191))),"")</f>
        <v/>
      </c>
      <c r="E191" t="str">
        <f t="shared" ca="1" si="19"/>
        <v/>
      </c>
      <c r="F191" s="9" t="str">
        <f t="shared" ca="1" si="20"/>
        <v/>
      </c>
      <c r="G191" s="9" t="str">
        <f t="shared" ca="1" si="21"/>
        <v/>
      </c>
      <c r="H191" s="9" t="str">
        <f ca="1">IF(AND($A191="несложная работа",$C191&lt;&gt;"",MAX(I$21:$I190,C191)&lt;TIME(18,0,0)),MAX(I$21:$I190,C191),"")</f>
        <v/>
      </c>
      <c r="I191" s="9" t="str">
        <f t="shared" ca="1" si="22"/>
        <v/>
      </c>
      <c r="J191" s="9" t="str">
        <f ca="1">IF(AND($A191="сложная работа",$C191&lt;&gt;"",MAX(K$21:$K190,C191)&lt;TIME(18,0,0)),MAX(K$21:$K190,C191),"")</f>
        <v/>
      </c>
      <c r="K191" s="9" t="str">
        <f t="shared" ca="1" si="23"/>
        <v/>
      </c>
    </row>
    <row r="192" spans="1:11" x14ac:dyDescent="0.3">
      <c r="A192" t="str">
        <f t="shared" ca="1" si="16"/>
        <v>несложная работа</v>
      </c>
      <c r="B192" s="7">
        <f t="shared" ca="1" si="17"/>
        <v>4.6777123479257785</v>
      </c>
      <c r="C192" s="8" t="str">
        <f t="shared" ca="1" si="18"/>
        <v/>
      </c>
      <c r="D192" t="str">
        <f ca="1">IF(C192&lt;&gt;"",IF(A192="несложная работа",SUM(COUNTIF($I$22:$I192,"&gt;"&amp;C192)),SUM(COUNTIF($K$22:$K192,"&gt;"&amp;C192))),"")</f>
        <v/>
      </c>
      <c r="E192" t="str">
        <f t="shared" ca="1" si="19"/>
        <v/>
      </c>
      <c r="F192" s="9" t="str">
        <f t="shared" ca="1" si="20"/>
        <v/>
      </c>
      <c r="G192" s="9" t="str">
        <f t="shared" ca="1" si="21"/>
        <v/>
      </c>
      <c r="H192" s="9" t="str">
        <f ca="1">IF(AND($A192="несложная работа",$C192&lt;&gt;"",MAX(I$21:$I191,C192)&lt;TIME(18,0,0)),MAX(I$21:$I191,C192),"")</f>
        <v/>
      </c>
      <c r="I192" s="9" t="str">
        <f t="shared" ca="1" si="22"/>
        <v/>
      </c>
      <c r="J192" s="9" t="str">
        <f ca="1">IF(AND($A192="сложная работа",$C192&lt;&gt;"",MAX(K$21:$K191,C192)&lt;TIME(18,0,0)),MAX(K$21:$K191,C192),"")</f>
        <v/>
      </c>
      <c r="K192" s="9" t="str">
        <f t="shared" ca="1" si="23"/>
        <v/>
      </c>
    </row>
    <row r="193" spans="1:11" x14ac:dyDescent="0.3">
      <c r="A193" t="str">
        <f t="shared" ca="1" si="16"/>
        <v>сложная работа</v>
      </c>
      <c r="B193" s="7">
        <f t="shared" ca="1" si="17"/>
        <v>9.9114910109921119</v>
      </c>
      <c r="C193" s="8" t="str">
        <f t="shared" ca="1" si="18"/>
        <v/>
      </c>
      <c r="D193" t="str">
        <f ca="1">IF(C193&lt;&gt;"",IF(A193="несложная работа",SUM(COUNTIF($I$22:$I193,"&gt;"&amp;C193)),SUM(COUNTIF($K$22:$K193,"&gt;"&amp;C193))),"")</f>
        <v/>
      </c>
      <c r="E193" t="str">
        <f t="shared" ca="1" si="19"/>
        <v/>
      </c>
      <c r="F193" s="9" t="str">
        <f t="shared" ca="1" si="20"/>
        <v/>
      </c>
      <c r="G193" s="9" t="str">
        <f t="shared" ca="1" si="21"/>
        <v/>
      </c>
      <c r="H193" s="9" t="str">
        <f ca="1">IF(AND($A193="несложная работа",$C193&lt;&gt;"",MAX(I$21:$I192,C193)&lt;TIME(18,0,0)),MAX(I$21:$I192,C193),"")</f>
        <v/>
      </c>
      <c r="I193" s="9" t="str">
        <f t="shared" ca="1" si="22"/>
        <v/>
      </c>
      <c r="J193" s="9" t="str">
        <f ca="1">IF(AND($A193="сложная работа",$C193&lt;&gt;"",MAX(K$21:$K192,C193)&lt;TIME(18,0,0)),MAX(K$21:$K192,C193),"")</f>
        <v/>
      </c>
      <c r="K193" s="9" t="str">
        <f t="shared" ca="1" si="23"/>
        <v/>
      </c>
    </row>
    <row r="194" spans="1:11" x14ac:dyDescent="0.3">
      <c r="A194" t="str">
        <f t="shared" ca="1" si="16"/>
        <v>несложная работа</v>
      </c>
      <c r="B194" s="7">
        <f t="shared" ca="1" si="17"/>
        <v>7.1058800959261994</v>
      </c>
      <c r="C194" s="8" t="str">
        <f t="shared" ca="1" si="18"/>
        <v/>
      </c>
      <c r="D194" t="str">
        <f ca="1">IF(C194&lt;&gt;"",IF(A194="несложная работа",SUM(COUNTIF($I$22:$I194,"&gt;"&amp;C194)),SUM(COUNTIF($K$22:$K194,"&gt;"&amp;C194))),"")</f>
        <v/>
      </c>
      <c r="E194" t="str">
        <f t="shared" ca="1" si="19"/>
        <v/>
      </c>
      <c r="F194" s="9" t="str">
        <f t="shared" ca="1" si="20"/>
        <v/>
      </c>
      <c r="G194" s="9" t="str">
        <f t="shared" ca="1" si="21"/>
        <v/>
      </c>
      <c r="H194" s="9" t="str">
        <f ca="1">IF(AND($A194="несложная работа",$C194&lt;&gt;"",MAX(I$21:$I193,C194)&lt;TIME(18,0,0)),MAX(I$21:$I193,C194),"")</f>
        <v/>
      </c>
      <c r="I194" s="9" t="str">
        <f t="shared" ca="1" si="22"/>
        <v/>
      </c>
      <c r="J194" s="9" t="str">
        <f ca="1">IF(AND($A194="сложная работа",$C194&lt;&gt;"",MAX(K$21:$K193,C194)&lt;TIME(18,0,0)),MAX(K$21:$K193,C194),"")</f>
        <v/>
      </c>
      <c r="K194" s="9" t="str">
        <f t="shared" ca="1" si="23"/>
        <v/>
      </c>
    </row>
    <row r="195" spans="1:11" x14ac:dyDescent="0.3">
      <c r="A195" t="str">
        <f t="shared" ca="1" si="16"/>
        <v>несложная работа</v>
      </c>
      <c r="B195" s="7">
        <f t="shared" ca="1" si="17"/>
        <v>4.51598946506624</v>
      </c>
      <c r="C195" s="8" t="str">
        <f t="shared" ca="1" si="18"/>
        <v/>
      </c>
      <c r="D195" t="str">
        <f ca="1">IF(C195&lt;&gt;"",IF(A195="несложная работа",SUM(COUNTIF($I$22:$I195,"&gt;"&amp;C195)),SUM(COUNTIF($K$22:$K195,"&gt;"&amp;C195))),"")</f>
        <v/>
      </c>
      <c r="E195" t="str">
        <f t="shared" ca="1" si="19"/>
        <v/>
      </c>
      <c r="F195" s="9" t="str">
        <f t="shared" ca="1" si="20"/>
        <v/>
      </c>
      <c r="G195" s="9" t="str">
        <f t="shared" ca="1" si="21"/>
        <v/>
      </c>
      <c r="H195" s="9" t="str">
        <f ca="1">IF(AND($A195="несложная работа",$C195&lt;&gt;"",MAX(I$21:$I194,C195)&lt;TIME(18,0,0)),MAX(I$21:$I194,C195),"")</f>
        <v/>
      </c>
      <c r="I195" s="9" t="str">
        <f t="shared" ca="1" si="22"/>
        <v/>
      </c>
      <c r="J195" s="9" t="str">
        <f ca="1">IF(AND($A195="сложная работа",$C195&lt;&gt;"",MAX(K$21:$K194,C195)&lt;TIME(18,0,0)),MAX(K$21:$K194,C195),"")</f>
        <v/>
      </c>
      <c r="K195" s="9" t="str">
        <f t="shared" ca="1" si="23"/>
        <v/>
      </c>
    </row>
    <row r="196" spans="1:11" x14ac:dyDescent="0.3">
      <c r="A196" t="str">
        <f t="shared" ca="1" si="16"/>
        <v>несложная работа</v>
      </c>
      <c r="B196" s="7">
        <f t="shared" ca="1" si="17"/>
        <v>8.8622619407345269</v>
      </c>
      <c r="C196" s="8" t="str">
        <f t="shared" ca="1" si="18"/>
        <v/>
      </c>
      <c r="D196" t="str">
        <f ca="1">IF(C196&lt;&gt;"",IF(A196="несложная работа",SUM(COUNTIF($I$22:$I196,"&gt;"&amp;C196)),SUM(COUNTIF($K$22:$K196,"&gt;"&amp;C196))),"")</f>
        <v/>
      </c>
      <c r="E196" t="str">
        <f t="shared" ca="1" si="19"/>
        <v/>
      </c>
      <c r="F196" s="9" t="str">
        <f t="shared" ca="1" si="20"/>
        <v/>
      </c>
      <c r="G196" s="9" t="str">
        <f t="shared" ca="1" si="21"/>
        <v/>
      </c>
      <c r="H196" s="9" t="str">
        <f ca="1">IF(AND($A196="несложная работа",$C196&lt;&gt;"",MAX(I$21:$I195,C196)&lt;TIME(18,0,0)),MAX(I$21:$I195,C196),"")</f>
        <v/>
      </c>
      <c r="I196" s="9" t="str">
        <f t="shared" ca="1" si="22"/>
        <v/>
      </c>
      <c r="J196" s="9" t="str">
        <f ca="1">IF(AND($A196="сложная работа",$C196&lt;&gt;"",MAX(K$21:$K195,C196)&lt;TIME(18,0,0)),MAX(K$21:$K195,C196),"")</f>
        <v/>
      </c>
      <c r="K196" s="9" t="str">
        <f t="shared" ca="1" si="23"/>
        <v/>
      </c>
    </row>
    <row r="197" spans="1:11" x14ac:dyDescent="0.3">
      <c r="A197" t="str">
        <f t="shared" ca="1" si="16"/>
        <v>несложная работа</v>
      </c>
      <c r="B197" s="7">
        <f t="shared" ca="1" si="17"/>
        <v>13.563338575093081</v>
      </c>
      <c r="C197" s="8" t="str">
        <f t="shared" ca="1" si="18"/>
        <v/>
      </c>
      <c r="D197" t="str">
        <f ca="1">IF(C197&lt;&gt;"",IF(A197="несложная работа",SUM(COUNTIF($I$22:$I197,"&gt;"&amp;C197)),SUM(COUNTIF($K$22:$K197,"&gt;"&amp;C197))),"")</f>
        <v/>
      </c>
      <c r="E197" t="str">
        <f t="shared" ca="1" si="19"/>
        <v/>
      </c>
      <c r="F197" s="9" t="str">
        <f t="shared" ca="1" si="20"/>
        <v/>
      </c>
      <c r="G197" s="9" t="str">
        <f t="shared" ca="1" si="21"/>
        <v/>
      </c>
      <c r="H197" s="9" t="str">
        <f ca="1">IF(AND($A197="несложная работа",$C197&lt;&gt;"",MAX(I$21:$I196,C197)&lt;TIME(18,0,0)),MAX(I$21:$I196,C197),"")</f>
        <v/>
      </c>
      <c r="I197" s="9" t="str">
        <f t="shared" ca="1" si="22"/>
        <v/>
      </c>
      <c r="J197" s="9" t="str">
        <f ca="1">IF(AND($A197="сложная работа",$C197&lt;&gt;"",MAX(K$21:$K196,C197)&lt;TIME(18,0,0)),MAX(K$21:$K196,C197),"")</f>
        <v/>
      </c>
      <c r="K197" s="9" t="str">
        <f t="shared" ca="1" si="23"/>
        <v/>
      </c>
    </row>
    <row r="198" spans="1:11" x14ac:dyDescent="0.3">
      <c r="A198" t="str">
        <f t="shared" ca="1" si="16"/>
        <v>сложная работа</v>
      </c>
      <c r="B198" s="7">
        <f t="shared" ca="1" si="17"/>
        <v>20.858535140298862</v>
      </c>
      <c r="C198" s="8" t="str">
        <f t="shared" ca="1" si="18"/>
        <v/>
      </c>
      <c r="D198" t="str">
        <f ca="1">IF(C198&lt;&gt;"",IF(A198="несложная работа",SUM(COUNTIF($I$22:$I198,"&gt;"&amp;C198)),SUM(COUNTIF($K$22:$K198,"&gt;"&amp;C198))),"")</f>
        <v/>
      </c>
      <c r="E198" t="str">
        <f t="shared" ca="1" si="19"/>
        <v/>
      </c>
      <c r="F198" s="9" t="str">
        <f t="shared" ca="1" si="20"/>
        <v/>
      </c>
      <c r="G198" s="9" t="str">
        <f t="shared" ca="1" si="21"/>
        <v/>
      </c>
      <c r="H198" s="9" t="str">
        <f ca="1">IF(AND($A198="несложная работа",$C198&lt;&gt;"",MAX(I$21:$I197,C198)&lt;TIME(18,0,0)),MAX(I$21:$I197,C198),"")</f>
        <v/>
      </c>
      <c r="I198" s="9" t="str">
        <f t="shared" ca="1" si="22"/>
        <v/>
      </c>
      <c r="J198" s="9" t="str">
        <f ca="1">IF(AND($A198="сложная работа",$C198&lt;&gt;"",MAX(K$21:$K197,C198)&lt;TIME(18,0,0)),MAX(K$21:$K197,C198),"")</f>
        <v/>
      </c>
      <c r="K198" s="9" t="str">
        <f t="shared" ca="1" si="23"/>
        <v/>
      </c>
    </row>
    <row r="199" spans="1:11" x14ac:dyDescent="0.3">
      <c r="A199" t="str">
        <f t="shared" ca="1" si="16"/>
        <v>несложная работа</v>
      </c>
      <c r="B199" s="7">
        <f t="shared" ca="1" si="17"/>
        <v>9.7412523156706623</v>
      </c>
      <c r="C199" s="8" t="str">
        <f t="shared" ca="1" si="18"/>
        <v/>
      </c>
      <c r="D199" t="str">
        <f ca="1">IF(C199&lt;&gt;"",IF(A199="несложная работа",SUM(COUNTIF($I$22:$I199,"&gt;"&amp;C199)),SUM(COUNTIF($K$22:$K199,"&gt;"&amp;C199))),"")</f>
        <v/>
      </c>
      <c r="E199" t="str">
        <f t="shared" ca="1" si="19"/>
        <v/>
      </c>
      <c r="F199" s="9" t="str">
        <f t="shared" ca="1" si="20"/>
        <v/>
      </c>
      <c r="G199" s="9" t="str">
        <f t="shared" ca="1" si="21"/>
        <v/>
      </c>
      <c r="H199" s="9" t="str">
        <f ca="1">IF(AND($A199="несложная работа",$C199&lt;&gt;"",MAX(I$21:$I198,C199)&lt;TIME(18,0,0)),MAX(I$21:$I198,C199),"")</f>
        <v/>
      </c>
      <c r="I199" s="9" t="str">
        <f t="shared" ca="1" si="22"/>
        <v/>
      </c>
      <c r="J199" s="9" t="str">
        <f ca="1">IF(AND($A199="сложная работа",$C199&lt;&gt;"",MAX(K$21:$K198,C199)&lt;TIME(18,0,0)),MAX(K$21:$K198,C199),"")</f>
        <v/>
      </c>
      <c r="K199" s="9" t="str">
        <f t="shared" ca="1" si="23"/>
        <v/>
      </c>
    </row>
    <row r="200" spans="1:11" x14ac:dyDescent="0.3">
      <c r="A200" t="str">
        <f t="shared" ca="1" si="16"/>
        <v>несложная работа</v>
      </c>
      <c r="B200" s="7">
        <f t="shared" ca="1" si="17"/>
        <v>9.7019846076579483</v>
      </c>
      <c r="C200" s="8" t="str">
        <f t="shared" ca="1" si="18"/>
        <v/>
      </c>
      <c r="D200" t="str">
        <f ca="1">IF(C200&lt;&gt;"",IF(A200="несложная работа",SUM(COUNTIF($I$22:$I200,"&gt;"&amp;C200)),SUM(COUNTIF($K$22:$K200,"&gt;"&amp;C200))),"")</f>
        <v/>
      </c>
      <c r="E200" t="str">
        <f t="shared" ca="1" si="19"/>
        <v/>
      </c>
      <c r="F200" s="9" t="str">
        <f t="shared" ca="1" si="20"/>
        <v/>
      </c>
      <c r="G200" s="9" t="str">
        <f t="shared" ca="1" si="21"/>
        <v/>
      </c>
      <c r="H200" s="9" t="str">
        <f ca="1">IF(AND($A200="несложная работа",$C200&lt;&gt;"",MAX(I$21:$I199,C200)&lt;TIME(18,0,0)),MAX(I$21:$I199,C200),"")</f>
        <v/>
      </c>
      <c r="I200" s="9" t="str">
        <f t="shared" ca="1" si="22"/>
        <v/>
      </c>
      <c r="J200" s="9" t="str">
        <f ca="1">IF(AND($A200="сложная работа",$C200&lt;&gt;"",MAX(K$21:$K199,C200)&lt;TIME(18,0,0)),MAX(K$21:$K199,C200),"")</f>
        <v/>
      </c>
      <c r="K200" s="9" t="str">
        <f t="shared" ca="1" si="23"/>
        <v/>
      </c>
    </row>
    <row r="201" spans="1:11" x14ac:dyDescent="0.3">
      <c r="A201" t="str">
        <f t="shared" ca="1" si="16"/>
        <v>сложная работа</v>
      </c>
      <c r="B201" s="7">
        <f t="shared" ca="1" si="17"/>
        <v>20.054753320042952</v>
      </c>
      <c r="C201" s="8" t="str">
        <f t="shared" ca="1" si="18"/>
        <v/>
      </c>
      <c r="D201" t="str">
        <f ca="1">IF(C201&lt;&gt;"",IF(A201="несложная работа",SUM(COUNTIF($I$22:$I201,"&gt;"&amp;C201)),SUM(COUNTIF($K$22:$K201,"&gt;"&amp;C201))),"")</f>
        <v/>
      </c>
      <c r="E201" t="str">
        <f t="shared" ca="1" si="19"/>
        <v/>
      </c>
      <c r="F201" s="9" t="str">
        <f t="shared" ca="1" si="20"/>
        <v/>
      </c>
      <c r="G201" s="9" t="str">
        <f t="shared" ca="1" si="21"/>
        <v/>
      </c>
      <c r="H201" s="9" t="str">
        <f ca="1">IF(AND($A201="несложная работа",$C201&lt;&gt;"",MAX(I$21:$I200,C201)&lt;TIME(18,0,0)),MAX(I$21:$I200,C201),"")</f>
        <v/>
      </c>
      <c r="I201" s="9" t="str">
        <f t="shared" ca="1" si="22"/>
        <v/>
      </c>
      <c r="J201" s="9" t="str">
        <f ca="1">IF(AND($A201="сложная работа",$C201&lt;&gt;"",MAX(K$21:$K200,C201)&lt;TIME(18,0,0)),MAX(K$21:$K200,C201),"")</f>
        <v/>
      </c>
      <c r="K201" s="9" t="str">
        <f t="shared" ca="1" si="23"/>
        <v/>
      </c>
    </row>
    <row r="202" spans="1:11" x14ac:dyDescent="0.3">
      <c r="A202" t="str">
        <f t="shared" ca="1" si="16"/>
        <v>сложная работа</v>
      </c>
      <c r="B202" s="7">
        <f t="shared" ca="1" si="17"/>
        <v>10.119562955926105</v>
      </c>
      <c r="C202" s="8" t="str">
        <f t="shared" ca="1" si="18"/>
        <v/>
      </c>
      <c r="D202" t="str">
        <f ca="1">IF(C202&lt;&gt;"",IF(A202="несложная работа",SUM(COUNTIF($I$22:$I202,"&gt;"&amp;C202)),SUM(COUNTIF($K$22:$K202,"&gt;"&amp;C202))),"")</f>
        <v/>
      </c>
      <c r="E202" t="str">
        <f t="shared" ca="1" si="19"/>
        <v/>
      </c>
      <c r="F202" s="9" t="str">
        <f t="shared" ca="1" si="20"/>
        <v/>
      </c>
      <c r="G202" s="9" t="str">
        <f t="shared" ca="1" si="21"/>
        <v/>
      </c>
      <c r="H202" s="9" t="str">
        <f ca="1">IF(AND($A202="несложная работа",$C202&lt;&gt;"",MAX(I$21:$I201,C202)&lt;TIME(18,0,0)),MAX(I$21:$I201,C202),"")</f>
        <v/>
      </c>
      <c r="I202" s="9" t="str">
        <f t="shared" ca="1" si="22"/>
        <v/>
      </c>
      <c r="J202" s="9" t="str">
        <f ca="1">IF(AND($A202="сложная работа",$C202&lt;&gt;"",MAX(K$21:$K201,C202)&lt;TIME(18,0,0)),MAX(K$21:$K201,C202),"")</f>
        <v/>
      </c>
      <c r="K202" s="9" t="str">
        <f t="shared" ca="1" si="23"/>
        <v/>
      </c>
    </row>
    <row r="203" spans="1:11" x14ac:dyDescent="0.3">
      <c r="A203" t="str">
        <f t="shared" ca="1" si="16"/>
        <v>несложная работа</v>
      </c>
      <c r="B203" s="7">
        <f t="shared" ca="1" si="17"/>
        <v>8.3081738749756688</v>
      </c>
      <c r="C203" s="8" t="str">
        <f t="shared" ca="1" si="18"/>
        <v/>
      </c>
      <c r="D203" t="str">
        <f ca="1">IF(C203&lt;&gt;"",IF(A203="несложная работа",SUM(COUNTIF($I$22:$I203,"&gt;"&amp;C203)),SUM(COUNTIF($K$22:$K203,"&gt;"&amp;C203))),"")</f>
        <v/>
      </c>
      <c r="E203" t="str">
        <f t="shared" ca="1" si="19"/>
        <v/>
      </c>
      <c r="F203" s="9" t="str">
        <f t="shared" ca="1" si="20"/>
        <v/>
      </c>
      <c r="G203" s="9" t="str">
        <f t="shared" ca="1" si="21"/>
        <v/>
      </c>
      <c r="H203" s="9" t="str">
        <f ca="1">IF(AND($A203="несложная работа",$C203&lt;&gt;"",MAX(I$21:$I202,C203)&lt;TIME(18,0,0)),MAX(I$21:$I202,C203),"")</f>
        <v/>
      </c>
      <c r="I203" s="9" t="str">
        <f t="shared" ca="1" si="22"/>
        <v/>
      </c>
      <c r="J203" s="9" t="str">
        <f ca="1">IF(AND($A203="сложная работа",$C203&lt;&gt;"",MAX(K$21:$K202,C203)&lt;TIME(18,0,0)),MAX(K$21:$K202,C203),"")</f>
        <v/>
      </c>
      <c r="K203" s="9" t="str">
        <f t="shared" ca="1" si="23"/>
        <v/>
      </c>
    </row>
    <row r="204" spans="1:11" x14ac:dyDescent="0.3">
      <c r="A204" t="str">
        <f t="shared" ca="1" si="16"/>
        <v>несложная работа</v>
      </c>
      <c r="B204" s="7">
        <f t="shared" ca="1" si="17"/>
        <v>3.3512019100951105</v>
      </c>
      <c r="C204" s="8" t="str">
        <f t="shared" ca="1" si="18"/>
        <v/>
      </c>
      <c r="D204" t="str">
        <f ca="1">IF(C204&lt;&gt;"",IF(A204="несложная работа",SUM(COUNTIF($I$22:$I204,"&gt;"&amp;C204)),SUM(COUNTIF($K$22:$K204,"&gt;"&amp;C204))),"")</f>
        <v/>
      </c>
      <c r="E204" t="str">
        <f t="shared" ca="1" si="19"/>
        <v/>
      </c>
      <c r="F204" s="9" t="str">
        <f t="shared" ca="1" si="20"/>
        <v/>
      </c>
      <c r="G204" s="9" t="str">
        <f t="shared" ca="1" si="21"/>
        <v/>
      </c>
      <c r="H204" s="9" t="str">
        <f ca="1">IF(AND($A204="несложная работа",$C204&lt;&gt;"",MAX(I$21:$I203,C204)&lt;TIME(18,0,0)),MAX(I$21:$I203,C204),"")</f>
        <v/>
      </c>
      <c r="I204" s="9" t="str">
        <f t="shared" ca="1" si="22"/>
        <v/>
      </c>
      <c r="J204" s="9" t="str">
        <f ca="1">IF(AND($A204="сложная работа",$C204&lt;&gt;"",MAX(K$21:$K203,C204)&lt;TIME(18,0,0)),MAX(K$21:$K203,C204),"")</f>
        <v/>
      </c>
      <c r="K204" s="9" t="str">
        <f t="shared" ca="1" si="23"/>
        <v/>
      </c>
    </row>
    <row r="205" spans="1:11" x14ac:dyDescent="0.3">
      <c r="A205" t="str">
        <f t="shared" ca="1" si="16"/>
        <v>сложная работа</v>
      </c>
      <c r="B205" s="7">
        <f t="shared" ca="1" si="17"/>
        <v>16.590378667488785</v>
      </c>
      <c r="C205" s="8" t="str">
        <f t="shared" ca="1" si="18"/>
        <v/>
      </c>
      <c r="D205" t="str">
        <f ca="1">IF(C205&lt;&gt;"",IF(A205="несложная работа",SUM(COUNTIF($I$22:$I205,"&gt;"&amp;C205)),SUM(COUNTIF($K$22:$K205,"&gt;"&amp;C205))),"")</f>
        <v/>
      </c>
      <c r="E205" t="str">
        <f t="shared" ca="1" si="19"/>
        <v/>
      </c>
      <c r="F205" s="9" t="str">
        <f t="shared" ca="1" si="20"/>
        <v/>
      </c>
      <c r="G205" s="9" t="str">
        <f t="shared" ca="1" si="21"/>
        <v/>
      </c>
      <c r="H205" s="9" t="str">
        <f ca="1">IF(AND($A205="несложная работа",$C205&lt;&gt;"",MAX(I$21:$I204,C205)&lt;TIME(18,0,0)),MAX(I$21:$I204,C205),"")</f>
        <v/>
      </c>
      <c r="I205" s="9" t="str">
        <f t="shared" ca="1" si="22"/>
        <v/>
      </c>
      <c r="J205" s="9" t="str">
        <f ca="1">IF(AND($A205="сложная работа",$C205&lt;&gt;"",MAX(K$21:$K204,C205)&lt;TIME(18,0,0)),MAX(K$21:$K204,C205),"")</f>
        <v/>
      </c>
      <c r="K205" s="9" t="str">
        <f t="shared" ca="1" si="23"/>
        <v/>
      </c>
    </row>
    <row r="206" spans="1:11" x14ac:dyDescent="0.3">
      <c r="A206" t="str">
        <f t="shared" ca="1" si="16"/>
        <v>несложная работа</v>
      </c>
      <c r="B206" s="7">
        <f t="shared" ca="1" si="17"/>
        <v>11.761845688499365</v>
      </c>
      <c r="C206" s="8" t="str">
        <f t="shared" ca="1" si="18"/>
        <v/>
      </c>
      <c r="D206" t="str">
        <f ca="1">IF(C206&lt;&gt;"",IF(A206="несложная работа",SUM(COUNTIF($I$22:$I206,"&gt;"&amp;C206)),SUM(COUNTIF($K$22:$K206,"&gt;"&amp;C206))),"")</f>
        <v/>
      </c>
      <c r="E206" t="str">
        <f t="shared" ca="1" si="19"/>
        <v/>
      </c>
      <c r="F206" s="9" t="str">
        <f t="shared" ca="1" si="20"/>
        <v/>
      </c>
      <c r="G206" s="9" t="str">
        <f t="shared" ca="1" si="21"/>
        <v/>
      </c>
      <c r="H206" s="9" t="str">
        <f ca="1">IF(AND($A206="несложная работа",$C206&lt;&gt;"",MAX(I$21:$I205,C206)&lt;TIME(18,0,0)),MAX(I$21:$I205,C206),"")</f>
        <v/>
      </c>
      <c r="I206" s="9" t="str">
        <f t="shared" ca="1" si="22"/>
        <v/>
      </c>
      <c r="J206" s="9" t="str">
        <f ca="1">IF(AND($A206="сложная работа",$C206&lt;&gt;"",MAX(K$21:$K205,C206)&lt;TIME(18,0,0)),MAX(K$21:$K205,C206),"")</f>
        <v/>
      </c>
      <c r="K206" s="9" t="str">
        <f t="shared" ca="1" si="23"/>
        <v/>
      </c>
    </row>
    <row r="207" spans="1:11" x14ac:dyDescent="0.3">
      <c r="A207" t="str">
        <f t="shared" ca="1" si="16"/>
        <v>несложная работа</v>
      </c>
      <c r="B207" s="7">
        <f t="shared" ca="1" si="17"/>
        <v>27.880451793729868</v>
      </c>
      <c r="C207" s="8" t="str">
        <f t="shared" ca="1" si="18"/>
        <v/>
      </c>
      <c r="D207" t="str">
        <f ca="1">IF(C207&lt;&gt;"",IF(A207="несложная работа",SUM(COUNTIF($I$22:$I207,"&gt;"&amp;C207)),SUM(COUNTIF($K$22:$K207,"&gt;"&amp;C207))),"")</f>
        <v/>
      </c>
      <c r="E207" t="str">
        <f t="shared" ca="1" si="19"/>
        <v/>
      </c>
      <c r="F207" s="9" t="str">
        <f t="shared" ca="1" si="20"/>
        <v/>
      </c>
      <c r="G207" s="9" t="str">
        <f t="shared" ca="1" si="21"/>
        <v/>
      </c>
      <c r="H207" s="9" t="str">
        <f ca="1">IF(AND($A207="несложная работа",$C207&lt;&gt;"",MAX(I$21:$I206,C207)&lt;TIME(18,0,0)),MAX(I$21:$I206,C207),"")</f>
        <v/>
      </c>
      <c r="I207" s="9" t="str">
        <f t="shared" ca="1" si="22"/>
        <v/>
      </c>
      <c r="J207" s="9" t="str">
        <f ca="1">IF(AND($A207="сложная работа",$C207&lt;&gt;"",MAX(K$21:$K206,C207)&lt;TIME(18,0,0)),MAX(K$21:$K206,C207),"")</f>
        <v/>
      </c>
      <c r="K207" s="9" t="str">
        <f t="shared" ca="1" si="23"/>
        <v/>
      </c>
    </row>
    <row r="208" spans="1:11" x14ac:dyDescent="0.3">
      <c r="A208" t="str">
        <f t="shared" ca="1" si="16"/>
        <v>несложная работа</v>
      </c>
      <c r="B208" s="7">
        <f t="shared" ca="1" si="17"/>
        <v>5.9035079212989405</v>
      </c>
      <c r="C208" s="8" t="str">
        <f t="shared" ca="1" si="18"/>
        <v/>
      </c>
      <c r="D208" t="str">
        <f ca="1">IF(C208&lt;&gt;"",IF(A208="несложная работа",SUM(COUNTIF($I$22:$I208,"&gt;"&amp;C208)),SUM(COUNTIF($K$22:$K208,"&gt;"&amp;C208))),"")</f>
        <v/>
      </c>
      <c r="E208" t="str">
        <f t="shared" ca="1" si="19"/>
        <v/>
      </c>
      <c r="F208" s="9" t="str">
        <f t="shared" ca="1" si="20"/>
        <v/>
      </c>
      <c r="G208" s="9" t="str">
        <f t="shared" ca="1" si="21"/>
        <v/>
      </c>
      <c r="H208" s="9" t="str">
        <f ca="1">IF(AND($A208="несложная работа",$C208&lt;&gt;"",MAX(I$21:$I207,C208)&lt;TIME(18,0,0)),MAX(I$21:$I207,C208),"")</f>
        <v/>
      </c>
      <c r="I208" s="9" t="str">
        <f t="shared" ca="1" si="22"/>
        <v/>
      </c>
      <c r="J208" s="9" t="str">
        <f ca="1">IF(AND($A208="сложная работа",$C208&lt;&gt;"",MAX(K$21:$K207,C208)&lt;TIME(18,0,0)),MAX(K$21:$K207,C208),"")</f>
        <v/>
      </c>
      <c r="K208" s="9" t="str">
        <f t="shared" ca="1" si="23"/>
        <v/>
      </c>
    </row>
    <row r="209" spans="1:11" x14ac:dyDescent="0.3">
      <c r="A209" t="str">
        <f t="shared" ca="1" si="16"/>
        <v>несложная работа</v>
      </c>
      <c r="B209" s="7">
        <f t="shared" ca="1" si="17"/>
        <v>5.7231984921859294</v>
      </c>
      <c r="C209" s="8" t="str">
        <f t="shared" ca="1" si="18"/>
        <v/>
      </c>
      <c r="D209" t="str">
        <f ca="1">IF(C209&lt;&gt;"",IF(A209="несложная работа",SUM(COUNTIF($I$22:$I209,"&gt;"&amp;C209)),SUM(COUNTIF($K$22:$K209,"&gt;"&amp;C209))),"")</f>
        <v/>
      </c>
      <c r="E209" t="str">
        <f t="shared" ca="1" si="19"/>
        <v/>
      </c>
      <c r="F209" s="9" t="str">
        <f t="shared" ca="1" si="20"/>
        <v/>
      </c>
      <c r="G209" s="9" t="str">
        <f t="shared" ca="1" si="21"/>
        <v/>
      </c>
      <c r="H209" s="9" t="str">
        <f ca="1">IF(AND($A209="несложная работа",$C209&lt;&gt;"",MAX(I$21:$I208,C209)&lt;TIME(18,0,0)),MAX(I$21:$I208,C209),"")</f>
        <v/>
      </c>
      <c r="I209" s="9" t="str">
        <f t="shared" ca="1" si="22"/>
        <v/>
      </c>
      <c r="J209" s="9" t="str">
        <f ca="1">IF(AND($A209="сложная работа",$C209&lt;&gt;"",MAX(K$21:$K208,C209)&lt;TIME(18,0,0)),MAX(K$21:$K208,C209),"")</f>
        <v/>
      </c>
      <c r="K209" s="9" t="str">
        <f t="shared" ca="1" si="23"/>
        <v/>
      </c>
    </row>
    <row r="210" spans="1:11" x14ac:dyDescent="0.3">
      <c r="A210" t="str">
        <f t="shared" ca="1" si="16"/>
        <v>несложная работа</v>
      </c>
      <c r="B210" s="7">
        <f t="shared" ca="1" si="17"/>
        <v>8.6950010855801949</v>
      </c>
      <c r="C210" s="8" t="str">
        <f t="shared" ca="1" si="18"/>
        <v/>
      </c>
      <c r="D210" t="str">
        <f ca="1">IF(C210&lt;&gt;"",IF(A210="несложная работа",SUM(COUNTIF($I$22:$I210,"&gt;"&amp;C210)),SUM(COUNTIF($K$22:$K210,"&gt;"&amp;C210))),"")</f>
        <v/>
      </c>
      <c r="E210" t="str">
        <f t="shared" ca="1" si="19"/>
        <v/>
      </c>
      <c r="F210" s="9" t="str">
        <f t="shared" ca="1" si="20"/>
        <v/>
      </c>
      <c r="G210" s="9" t="str">
        <f t="shared" ca="1" si="21"/>
        <v/>
      </c>
      <c r="H210" s="9" t="str">
        <f ca="1">IF(AND($A210="несложная работа",$C210&lt;&gt;"",MAX(I$21:$I209,C210)&lt;TIME(18,0,0)),MAX(I$21:$I209,C210),"")</f>
        <v/>
      </c>
      <c r="I210" s="9" t="str">
        <f t="shared" ca="1" si="22"/>
        <v/>
      </c>
      <c r="J210" s="9" t="str">
        <f ca="1">IF(AND($A210="сложная работа",$C210&lt;&gt;"",MAX(K$21:$K209,C210)&lt;TIME(18,0,0)),MAX(K$21:$K209,C210),"")</f>
        <v/>
      </c>
      <c r="K210" s="9" t="str">
        <f t="shared" ca="1" si="23"/>
        <v/>
      </c>
    </row>
    <row r="211" spans="1:11" x14ac:dyDescent="0.3">
      <c r="A211" t="str">
        <f t="shared" ca="1" si="16"/>
        <v>несложная работа</v>
      </c>
      <c r="B211" s="7">
        <f t="shared" ca="1" si="17"/>
        <v>8.6775853692261968</v>
      </c>
      <c r="C211" s="8" t="str">
        <f t="shared" ca="1" si="18"/>
        <v/>
      </c>
      <c r="D211" t="str">
        <f ca="1">IF(C211&lt;&gt;"",IF(A211="несложная работа",SUM(COUNTIF($I$22:$I211,"&gt;"&amp;C211)),SUM(COUNTIF($K$22:$K211,"&gt;"&amp;C211))),"")</f>
        <v/>
      </c>
      <c r="E211" t="str">
        <f t="shared" ca="1" si="19"/>
        <v/>
      </c>
      <c r="F211" s="9" t="str">
        <f t="shared" ca="1" si="20"/>
        <v/>
      </c>
      <c r="G211" s="9" t="str">
        <f t="shared" ca="1" si="21"/>
        <v/>
      </c>
      <c r="H211" s="9" t="str">
        <f ca="1">IF(AND($A211="несложная работа",$C211&lt;&gt;"",MAX(I$21:$I210,C211)&lt;TIME(18,0,0)),MAX(I$21:$I210,C211),"")</f>
        <v/>
      </c>
      <c r="I211" s="9" t="str">
        <f t="shared" ca="1" si="22"/>
        <v/>
      </c>
      <c r="J211" s="9" t="str">
        <f ca="1">IF(AND($A211="сложная работа",$C211&lt;&gt;"",MAX(K$21:$K210,C211)&lt;TIME(18,0,0)),MAX(K$21:$K210,C211),"")</f>
        <v/>
      </c>
      <c r="K211" s="9" t="str">
        <f t="shared" ca="1" si="23"/>
        <v/>
      </c>
    </row>
    <row r="212" spans="1:11" x14ac:dyDescent="0.3">
      <c r="A212" t="str">
        <f t="shared" ca="1" si="16"/>
        <v>несложная работа</v>
      </c>
      <c r="B212" s="7">
        <f t="shared" ca="1" si="17"/>
        <v>8.431153181014194</v>
      </c>
      <c r="C212" s="8" t="str">
        <f t="shared" ca="1" si="18"/>
        <v/>
      </c>
      <c r="D212" t="str">
        <f ca="1">IF(C212&lt;&gt;"",IF(A212="несложная работа",SUM(COUNTIF($I$22:$I212,"&gt;"&amp;C212)),SUM(COUNTIF($K$22:$K212,"&gt;"&amp;C212))),"")</f>
        <v/>
      </c>
      <c r="E212" t="str">
        <f t="shared" ca="1" si="19"/>
        <v/>
      </c>
      <c r="F212" s="9" t="str">
        <f t="shared" ca="1" si="20"/>
        <v/>
      </c>
      <c r="G212" s="9" t="str">
        <f t="shared" ca="1" si="21"/>
        <v/>
      </c>
      <c r="H212" s="9" t="str">
        <f ca="1">IF(AND($A212="несложная работа",$C212&lt;&gt;"",MAX(I$21:$I211,C212)&lt;TIME(18,0,0)),MAX(I$21:$I211,C212),"")</f>
        <v/>
      </c>
      <c r="I212" s="9" t="str">
        <f t="shared" ca="1" si="22"/>
        <v/>
      </c>
      <c r="J212" s="9" t="str">
        <f ca="1">IF(AND($A212="сложная работа",$C212&lt;&gt;"",MAX(K$21:$K211,C212)&lt;TIME(18,0,0)),MAX(K$21:$K211,C212),"")</f>
        <v/>
      </c>
      <c r="K212" s="9" t="str">
        <f t="shared" ca="1" si="23"/>
        <v/>
      </c>
    </row>
    <row r="213" spans="1:11" x14ac:dyDescent="0.3">
      <c r="A213" t="str">
        <f t="shared" ca="1" si="16"/>
        <v>несложная работа</v>
      </c>
      <c r="B213" s="7">
        <f t="shared" ca="1" si="17"/>
        <v>9.1437325340413853</v>
      </c>
      <c r="C213" s="8" t="str">
        <f t="shared" ca="1" si="18"/>
        <v/>
      </c>
      <c r="D213" t="str">
        <f ca="1">IF(C213&lt;&gt;"",IF(A213="несложная работа",SUM(COUNTIF($I$22:$I213,"&gt;"&amp;C213)),SUM(COUNTIF($K$22:$K213,"&gt;"&amp;C213))),"")</f>
        <v/>
      </c>
      <c r="E213" t="str">
        <f t="shared" ca="1" si="19"/>
        <v/>
      </c>
      <c r="F213" s="9" t="str">
        <f t="shared" ca="1" si="20"/>
        <v/>
      </c>
      <c r="G213" s="9" t="str">
        <f t="shared" ca="1" si="21"/>
        <v/>
      </c>
      <c r="H213" s="9" t="str">
        <f ca="1">IF(AND($A213="несложная работа",$C213&lt;&gt;"",MAX(I$21:$I212,C213)&lt;TIME(18,0,0)),MAX(I$21:$I212,C213),"")</f>
        <v/>
      </c>
      <c r="I213" s="9" t="str">
        <f t="shared" ca="1" si="22"/>
        <v/>
      </c>
      <c r="J213" s="9" t="str">
        <f ca="1">IF(AND($A213="сложная работа",$C213&lt;&gt;"",MAX(K$21:$K212,C213)&lt;TIME(18,0,0)),MAX(K$21:$K212,C213),"")</f>
        <v/>
      </c>
      <c r="K213" s="9" t="str">
        <f t="shared" ca="1" si="23"/>
        <v/>
      </c>
    </row>
    <row r="214" spans="1:11" x14ac:dyDescent="0.3">
      <c r="A214" t="str">
        <f t="shared" ca="1" si="16"/>
        <v>несложная работа</v>
      </c>
      <c r="B214" s="7">
        <f t="shared" ca="1" si="17"/>
        <v>6.5816361820123941</v>
      </c>
      <c r="C214" s="8" t="str">
        <f t="shared" ca="1" si="18"/>
        <v/>
      </c>
      <c r="D214" t="str">
        <f ca="1">IF(C214&lt;&gt;"",IF(A214="несложная работа",SUM(COUNTIF($I$22:$I214,"&gt;"&amp;C214)),SUM(COUNTIF($K$22:$K214,"&gt;"&amp;C214))),"")</f>
        <v/>
      </c>
      <c r="E214" t="str">
        <f t="shared" ca="1" si="19"/>
        <v/>
      </c>
      <c r="F214" s="9" t="str">
        <f t="shared" ca="1" si="20"/>
        <v/>
      </c>
      <c r="G214" s="9" t="str">
        <f t="shared" ca="1" si="21"/>
        <v/>
      </c>
      <c r="H214" s="9" t="str">
        <f ca="1">IF(AND($A214="несложная работа",$C214&lt;&gt;"",MAX(I$21:$I213,C214)&lt;TIME(18,0,0)),MAX(I$21:$I213,C214),"")</f>
        <v/>
      </c>
      <c r="I214" s="9" t="str">
        <f t="shared" ca="1" si="22"/>
        <v/>
      </c>
      <c r="J214" s="9" t="str">
        <f ca="1">IF(AND($A214="сложная работа",$C214&lt;&gt;"",MAX(K$21:$K213,C214)&lt;TIME(18,0,0)),MAX(K$21:$K213,C214),"")</f>
        <v/>
      </c>
      <c r="K214" s="9" t="str">
        <f t="shared" ca="1" si="23"/>
        <v/>
      </c>
    </row>
    <row r="215" spans="1:11" x14ac:dyDescent="0.3">
      <c r="A215" t="str">
        <f t="shared" ref="A215:A278" ca="1" si="24">IF(IF(RAND()&lt;=0.22, RAND()*(1-0.5)+0.5, RAND()*0.5) &gt; 0.5,"сложная работа","несложная работа")</f>
        <v>несложная работа</v>
      </c>
      <c r="B215" s="7">
        <f t="shared" ref="B215:B278" ca="1" si="25" xml:space="preserve"> -(60/4)*LOG(1-RAND())+3</f>
        <v>5.5459697438662507</v>
      </c>
      <c r="C215" s="8" t="str">
        <f t="shared" ref="C215:C278" ca="1" si="26">IF(C214="","",IF(C214+(B215)/1440&lt;=$C$21+10/24,C214+(B215)/1440,""))</f>
        <v/>
      </c>
      <c r="D215" t="str">
        <f ca="1">IF(C215&lt;&gt;"",IF(A215="несложная работа",SUM(COUNTIF($I$22:$I215,"&gt;"&amp;C215)),SUM(COUNTIF($K$22:$K215,"&gt;"&amp;C215))),"")</f>
        <v/>
      </c>
      <c r="E215" t="str">
        <f t="shared" ref="E215:E278" ca="1" si="27">IF(C215&lt;&gt;"",IF(A215="сложная работа",RAND()*(150-90)+90,-20*LOG(1-RAND())+4),"")</f>
        <v/>
      </c>
      <c r="F215" s="9" t="str">
        <f t="shared" ref="F215:F278" ca="1" si="28">IF(E215&lt;&gt;"",E215/1440,"")</f>
        <v/>
      </c>
      <c r="G215" s="9" t="str">
        <f t="shared" ref="G215:G278" ca="1" si="29">IF(AND(C215&lt;&gt;"",OR(I215&lt;&gt;"",K215&lt;&gt;"")),IF(A215="несложная работа",I215-C215,K215-C215),"")</f>
        <v/>
      </c>
      <c r="H215" s="9" t="str">
        <f ca="1">IF(AND($A215="несложная работа",$C215&lt;&gt;"",MAX(I$21:$I214,C215)&lt;TIME(18,0,0)),MAX(I$21:$I214,C215),"")</f>
        <v/>
      </c>
      <c r="I215" s="9" t="str">
        <f t="shared" ref="I215:I278" ca="1" si="30">IF(ISTEXT(H215),"",H215+E215/1440)</f>
        <v/>
      </c>
      <c r="J215" s="9" t="str">
        <f ca="1">IF(AND($A215="сложная работа",$C215&lt;&gt;"",MAX(K$21:$K214,C215)&lt;TIME(18,0,0)),MAX(K$21:$K214,C215),"")</f>
        <v/>
      </c>
      <c r="K215" s="9" t="str">
        <f t="shared" ref="K215:K278" ca="1" si="31">IF(ISTEXT(J215),"",J215+E215/1440)</f>
        <v/>
      </c>
    </row>
    <row r="216" spans="1:11" x14ac:dyDescent="0.3">
      <c r="A216" t="str">
        <f t="shared" ca="1" si="24"/>
        <v>несложная работа</v>
      </c>
      <c r="B216" s="7">
        <f t="shared" ca="1" si="25"/>
        <v>6.2415226201970224</v>
      </c>
      <c r="C216" s="8" t="str">
        <f t="shared" ca="1" si="26"/>
        <v/>
      </c>
      <c r="D216" t="str">
        <f ca="1">IF(C216&lt;&gt;"",IF(A216="несложная работа",SUM(COUNTIF($I$22:$I216,"&gt;"&amp;C216)),SUM(COUNTIF($K$22:$K216,"&gt;"&amp;C216))),"")</f>
        <v/>
      </c>
      <c r="E216" t="str">
        <f t="shared" ca="1" si="27"/>
        <v/>
      </c>
      <c r="F216" s="9" t="str">
        <f t="shared" ca="1" si="28"/>
        <v/>
      </c>
      <c r="G216" s="9" t="str">
        <f t="shared" ca="1" si="29"/>
        <v/>
      </c>
      <c r="H216" s="9" t="str">
        <f ca="1">IF(AND($A216="несложная работа",$C216&lt;&gt;"",MAX(I$21:$I215,C216)&lt;TIME(18,0,0)),MAX(I$21:$I215,C216),"")</f>
        <v/>
      </c>
      <c r="I216" s="9" t="str">
        <f t="shared" ca="1" si="30"/>
        <v/>
      </c>
      <c r="J216" s="9" t="str">
        <f ca="1">IF(AND($A216="сложная работа",$C216&lt;&gt;"",MAX(K$21:$K215,C216)&lt;TIME(18,0,0)),MAX(K$21:$K215,C216),"")</f>
        <v/>
      </c>
      <c r="K216" s="9" t="str">
        <f t="shared" ca="1" si="31"/>
        <v/>
      </c>
    </row>
    <row r="217" spans="1:11" x14ac:dyDescent="0.3">
      <c r="A217" t="str">
        <f t="shared" ca="1" si="24"/>
        <v>несложная работа</v>
      </c>
      <c r="B217" s="7">
        <f t="shared" ca="1" si="25"/>
        <v>5.5996465036846512</v>
      </c>
      <c r="C217" s="8" t="str">
        <f t="shared" ca="1" si="26"/>
        <v/>
      </c>
      <c r="D217" t="str">
        <f ca="1">IF(C217&lt;&gt;"",IF(A217="несложная работа",SUM(COUNTIF($I$22:$I217,"&gt;"&amp;C217)),SUM(COUNTIF($K$22:$K217,"&gt;"&amp;C217))),"")</f>
        <v/>
      </c>
      <c r="E217" t="str">
        <f t="shared" ca="1" si="27"/>
        <v/>
      </c>
      <c r="F217" s="9" t="str">
        <f t="shared" ca="1" si="28"/>
        <v/>
      </c>
      <c r="G217" s="9" t="str">
        <f t="shared" ca="1" si="29"/>
        <v/>
      </c>
      <c r="H217" s="9" t="str">
        <f ca="1">IF(AND($A217="несложная работа",$C217&lt;&gt;"",MAX(I$21:$I216,C217)&lt;TIME(18,0,0)),MAX(I$21:$I216,C217),"")</f>
        <v/>
      </c>
      <c r="I217" s="9" t="str">
        <f t="shared" ca="1" si="30"/>
        <v/>
      </c>
      <c r="J217" s="9" t="str">
        <f ca="1">IF(AND($A217="сложная работа",$C217&lt;&gt;"",MAX(K$21:$K216,C217)&lt;TIME(18,0,0)),MAX(K$21:$K216,C217),"")</f>
        <v/>
      </c>
      <c r="K217" s="9" t="str">
        <f t="shared" ca="1" si="31"/>
        <v/>
      </c>
    </row>
    <row r="218" spans="1:11" x14ac:dyDescent="0.3">
      <c r="A218" t="str">
        <f t="shared" ca="1" si="24"/>
        <v>несложная работа</v>
      </c>
      <c r="B218" s="7">
        <f t="shared" ca="1" si="25"/>
        <v>6.3911167239318569</v>
      </c>
      <c r="C218" s="8" t="str">
        <f t="shared" ca="1" si="26"/>
        <v/>
      </c>
      <c r="D218" t="str">
        <f ca="1">IF(C218&lt;&gt;"",IF(A218="несложная работа",SUM(COUNTIF($I$22:$I218,"&gt;"&amp;C218)),SUM(COUNTIF($K$22:$K218,"&gt;"&amp;C218))),"")</f>
        <v/>
      </c>
      <c r="E218" t="str">
        <f t="shared" ca="1" si="27"/>
        <v/>
      </c>
      <c r="F218" s="9" t="str">
        <f t="shared" ca="1" si="28"/>
        <v/>
      </c>
      <c r="G218" s="9" t="str">
        <f t="shared" ca="1" si="29"/>
        <v/>
      </c>
      <c r="H218" s="9" t="str">
        <f ca="1">IF(AND($A218="несложная работа",$C218&lt;&gt;"",MAX(I$21:$I217,C218)&lt;TIME(18,0,0)),MAX(I$21:$I217,C218),"")</f>
        <v/>
      </c>
      <c r="I218" s="9" t="str">
        <f t="shared" ca="1" si="30"/>
        <v/>
      </c>
      <c r="J218" s="9" t="str">
        <f ca="1">IF(AND($A218="сложная работа",$C218&lt;&gt;"",MAX(K$21:$K217,C218)&lt;TIME(18,0,0)),MAX(K$21:$K217,C218),"")</f>
        <v/>
      </c>
      <c r="K218" s="9" t="str">
        <f t="shared" ca="1" si="31"/>
        <v/>
      </c>
    </row>
    <row r="219" spans="1:11" x14ac:dyDescent="0.3">
      <c r="A219" t="str">
        <f t="shared" ca="1" si="24"/>
        <v>несложная работа</v>
      </c>
      <c r="B219" s="7">
        <f t="shared" ca="1" si="25"/>
        <v>4.5563538038096052</v>
      </c>
      <c r="C219" s="8" t="str">
        <f t="shared" ca="1" si="26"/>
        <v/>
      </c>
      <c r="D219" t="str">
        <f ca="1">IF(C219&lt;&gt;"",IF(A219="несложная работа",SUM(COUNTIF($I$22:$I219,"&gt;"&amp;C219)),SUM(COUNTIF($K$22:$K219,"&gt;"&amp;C219))),"")</f>
        <v/>
      </c>
      <c r="E219" t="str">
        <f t="shared" ca="1" si="27"/>
        <v/>
      </c>
      <c r="F219" s="9" t="str">
        <f t="shared" ca="1" si="28"/>
        <v/>
      </c>
      <c r="G219" s="9" t="str">
        <f t="shared" ca="1" si="29"/>
        <v/>
      </c>
      <c r="H219" s="9" t="str">
        <f ca="1">IF(AND($A219="несложная работа",$C219&lt;&gt;"",MAX(I$21:$I218,C219)&lt;TIME(18,0,0)),MAX(I$21:$I218,C219),"")</f>
        <v/>
      </c>
      <c r="I219" s="9" t="str">
        <f t="shared" ca="1" si="30"/>
        <v/>
      </c>
      <c r="J219" s="9" t="str">
        <f ca="1">IF(AND($A219="сложная работа",$C219&lt;&gt;"",MAX(K$21:$K218,C219)&lt;TIME(18,0,0)),MAX(K$21:$K218,C219),"")</f>
        <v/>
      </c>
      <c r="K219" s="9" t="str">
        <f t="shared" ca="1" si="31"/>
        <v/>
      </c>
    </row>
    <row r="220" spans="1:11" x14ac:dyDescent="0.3">
      <c r="A220" t="str">
        <f t="shared" ca="1" si="24"/>
        <v>сложная работа</v>
      </c>
      <c r="B220" s="7">
        <f t="shared" ca="1" si="25"/>
        <v>4.2305273631062787</v>
      </c>
      <c r="C220" s="8" t="str">
        <f t="shared" ca="1" si="26"/>
        <v/>
      </c>
      <c r="D220" t="str">
        <f ca="1">IF(C220&lt;&gt;"",IF(A220="несложная работа",SUM(COUNTIF($I$22:$I220,"&gt;"&amp;C220)),SUM(COUNTIF($K$22:$K220,"&gt;"&amp;C220))),"")</f>
        <v/>
      </c>
      <c r="E220" t="str">
        <f t="shared" ca="1" si="27"/>
        <v/>
      </c>
      <c r="F220" s="9" t="str">
        <f t="shared" ca="1" si="28"/>
        <v/>
      </c>
      <c r="G220" s="9" t="str">
        <f t="shared" ca="1" si="29"/>
        <v/>
      </c>
      <c r="H220" s="9" t="str">
        <f ca="1">IF(AND($A220="несложная работа",$C220&lt;&gt;"",MAX(I$21:$I219,C220)&lt;TIME(18,0,0)),MAX(I$21:$I219,C220),"")</f>
        <v/>
      </c>
      <c r="I220" s="9" t="str">
        <f t="shared" ca="1" si="30"/>
        <v/>
      </c>
      <c r="J220" s="9" t="str">
        <f ca="1">IF(AND($A220="сложная работа",$C220&lt;&gt;"",MAX(K$21:$K219,C220)&lt;TIME(18,0,0)),MAX(K$21:$K219,C220),"")</f>
        <v/>
      </c>
      <c r="K220" s="9" t="str">
        <f t="shared" ca="1" si="31"/>
        <v/>
      </c>
    </row>
    <row r="221" spans="1:11" x14ac:dyDescent="0.3">
      <c r="A221" t="str">
        <f t="shared" ca="1" si="24"/>
        <v>несложная работа</v>
      </c>
      <c r="B221" s="7">
        <f t="shared" ca="1" si="25"/>
        <v>4.4643111422431208</v>
      </c>
      <c r="C221" s="8" t="str">
        <f t="shared" ca="1" si="26"/>
        <v/>
      </c>
      <c r="D221" t="str">
        <f ca="1">IF(C221&lt;&gt;"",IF(A221="несложная работа",SUM(COUNTIF($I$22:$I221,"&gt;"&amp;C221)),SUM(COUNTIF($K$22:$K221,"&gt;"&amp;C221))),"")</f>
        <v/>
      </c>
      <c r="E221" t="str">
        <f t="shared" ca="1" si="27"/>
        <v/>
      </c>
      <c r="F221" s="9" t="str">
        <f t="shared" ca="1" si="28"/>
        <v/>
      </c>
      <c r="G221" s="9" t="str">
        <f t="shared" ca="1" si="29"/>
        <v/>
      </c>
      <c r="H221" s="9" t="str">
        <f ca="1">IF(AND($A221="несложная работа",$C221&lt;&gt;"",MAX(I$21:$I220,C221)&lt;TIME(18,0,0)),MAX(I$21:$I220,C221),"")</f>
        <v/>
      </c>
      <c r="I221" s="9" t="str">
        <f t="shared" ca="1" si="30"/>
        <v/>
      </c>
      <c r="J221" s="9" t="str">
        <f ca="1">IF(AND($A221="сложная работа",$C221&lt;&gt;"",MAX(K$21:$K220,C221)&lt;TIME(18,0,0)),MAX(K$21:$K220,C221),"")</f>
        <v/>
      </c>
      <c r="K221" s="9" t="str">
        <f t="shared" ca="1" si="31"/>
        <v/>
      </c>
    </row>
    <row r="222" spans="1:11" x14ac:dyDescent="0.3">
      <c r="A222" t="str">
        <f t="shared" ca="1" si="24"/>
        <v>несложная работа</v>
      </c>
      <c r="B222" s="7">
        <f t="shared" ca="1" si="25"/>
        <v>6.8407043874125701</v>
      </c>
      <c r="C222" s="8" t="str">
        <f t="shared" ca="1" si="26"/>
        <v/>
      </c>
      <c r="D222" t="str">
        <f ca="1">IF(C222&lt;&gt;"",IF(A222="несложная работа",SUM(COUNTIF($I$22:$I222,"&gt;"&amp;C222)),SUM(COUNTIF($K$22:$K222,"&gt;"&amp;C222))),"")</f>
        <v/>
      </c>
      <c r="E222" t="str">
        <f t="shared" ca="1" si="27"/>
        <v/>
      </c>
      <c r="F222" s="9" t="str">
        <f t="shared" ca="1" si="28"/>
        <v/>
      </c>
      <c r="G222" s="9" t="str">
        <f t="shared" ca="1" si="29"/>
        <v/>
      </c>
      <c r="H222" s="9" t="str">
        <f ca="1">IF(AND($A222="несложная работа",$C222&lt;&gt;"",MAX(I$21:$I221,C222)&lt;TIME(18,0,0)),MAX(I$21:$I221,C222),"")</f>
        <v/>
      </c>
      <c r="I222" s="9" t="str">
        <f t="shared" ca="1" si="30"/>
        <v/>
      </c>
      <c r="J222" s="9" t="str">
        <f ca="1">IF(AND($A222="сложная работа",$C222&lt;&gt;"",MAX(K$21:$K221,C222)&lt;TIME(18,0,0)),MAX(K$21:$K221,C222),"")</f>
        <v/>
      </c>
      <c r="K222" s="9" t="str">
        <f t="shared" ca="1" si="31"/>
        <v/>
      </c>
    </row>
    <row r="223" spans="1:11" x14ac:dyDescent="0.3">
      <c r="A223" t="str">
        <f t="shared" ca="1" si="24"/>
        <v>сложная работа</v>
      </c>
      <c r="B223" s="7">
        <f t="shared" ca="1" si="25"/>
        <v>7.980634864035296</v>
      </c>
      <c r="C223" s="8" t="str">
        <f t="shared" ca="1" si="26"/>
        <v/>
      </c>
      <c r="D223" t="str">
        <f ca="1">IF(C223&lt;&gt;"",IF(A223="несложная работа",SUM(COUNTIF($I$22:$I223,"&gt;"&amp;C223)),SUM(COUNTIF($K$22:$K223,"&gt;"&amp;C223))),"")</f>
        <v/>
      </c>
      <c r="E223" t="str">
        <f t="shared" ca="1" si="27"/>
        <v/>
      </c>
      <c r="F223" s="9" t="str">
        <f t="shared" ca="1" si="28"/>
        <v/>
      </c>
      <c r="G223" s="9" t="str">
        <f t="shared" ca="1" si="29"/>
        <v/>
      </c>
      <c r="H223" s="9" t="str">
        <f ca="1">IF(AND($A223="несложная работа",$C223&lt;&gt;"",MAX(I$21:$I222,C223)&lt;TIME(18,0,0)),MAX(I$21:$I222,C223),"")</f>
        <v/>
      </c>
      <c r="I223" s="9" t="str">
        <f t="shared" ca="1" si="30"/>
        <v/>
      </c>
      <c r="J223" s="9" t="str">
        <f ca="1">IF(AND($A223="сложная работа",$C223&lt;&gt;"",MAX(K$21:$K222,C223)&lt;TIME(18,0,0)),MAX(K$21:$K222,C223),"")</f>
        <v/>
      </c>
      <c r="K223" s="9" t="str">
        <f t="shared" ca="1" si="31"/>
        <v/>
      </c>
    </row>
    <row r="224" spans="1:11" x14ac:dyDescent="0.3">
      <c r="A224" t="str">
        <f t="shared" ca="1" si="24"/>
        <v>несложная работа</v>
      </c>
      <c r="B224" s="7">
        <f t="shared" ca="1" si="25"/>
        <v>3.622992627899166</v>
      </c>
      <c r="C224" s="8" t="str">
        <f t="shared" ca="1" si="26"/>
        <v/>
      </c>
      <c r="D224" t="str">
        <f ca="1">IF(C224&lt;&gt;"",IF(A224="несложная работа",SUM(COUNTIF($I$22:$I224,"&gt;"&amp;C224)),SUM(COUNTIF($K$22:$K224,"&gt;"&amp;C224))),"")</f>
        <v/>
      </c>
      <c r="E224" t="str">
        <f t="shared" ca="1" si="27"/>
        <v/>
      </c>
      <c r="F224" s="9" t="str">
        <f t="shared" ca="1" si="28"/>
        <v/>
      </c>
      <c r="G224" s="9" t="str">
        <f t="shared" ca="1" si="29"/>
        <v/>
      </c>
      <c r="H224" s="9" t="str">
        <f ca="1">IF(AND($A224="несложная работа",$C224&lt;&gt;"",MAX(I$21:$I223,C224)&lt;TIME(18,0,0)),MAX(I$21:$I223,C224),"")</f>
        <v/>
      </c>
      <c r="I224" s="9" t="str">
        <f t="shared" ca="1" si="30"/>
        <v/>
      </c>
      <c r="J224" s="9" t="str">
        <f ca="1">IF(AND($A224="сложная работа",$C224&lt;&gt;"",MAX(K$21:$K223,C224)&lt;TIME(18,0,0)),MAX(K$21:$K223,C224),"")</f>
        <v/>
      </c>
      <c r="K224" s="9" t="str">
        <f t="shared" ca="1" si="31"/>
        <v/>
      </c>
    </row>
    <row r="225" spans="1:11" x14ac:dyDescent="0.3">
      <c r="A225" t="str">
        <f t="shared" ca="1" si="24"/>
        <v>несложная работа</v>
      </c>
      <c r="B225" s="7">
        <f t="shared" ca="1" si="25"/>
        <v>9.7122928443186112</v>
      </c>
      <c r="C225" s="8" t="str">
        <f t="shared" ca="1" si="26"/>
        <v/>
      </c>
      <c r="D225" t="str">
        <f ca="1">IF(C225&lt;&gt;"",IF(A225="несложная работа",SUM(COUNTIF($I$22:$I225,"&gt;"&amp;C225)),SUM(COUNTIF($K$22:$K225,"&gt;"&amp;C225))),"")</f>
        <v/>
      </c>
      <c r="E225" t="str">
        <f t="shared" ca="1" si="27"/>
        <v/>
      </c>
      <c r="F225" s="9" t="str">
        <f t="shared" ca="1" si="28"/>
        <v/>
      </c>
      <c r="G225" s="9" t="str">
        <f t="shared" ca="1" si="29"/>
        <v/>
      </c>
      <c r="H225" s="9" t="str">
        <f ca="1">IF(AND($A225="несложная работа",$C225&lt;&gt;"",MAX(I$21:$I224,C225)&lt;TIME(18,0,0)),MAX(I$21:$I224,C225),"")</f>
        <v/>
      </c>
      <c r="I225" s="9" t="str">
        <f t="shared" ca="1" si="30"/>
        <v/>
      </c>
      <c r="J225" s="9" t="str">
        <f ca="1">IF(AND($A225="сложная работа",$C225&lt;&gt;"",MAX(K$21:$K224,C225)&lt;TIME(18,0,0)),MAX(K$21:$K224,C225),"")</f>
        <v/>
      </c>
      <c r="K225" s="9" t="str">
        <f t="shared" ca="1" si="31"/>
        <v/>
      </c>
    </row>
    <row r="226" spans="1:11" x14ac:dyDescent="0.3">
      <c r="A226" t="str">
        <f t="shared" ca="1" si="24"/>
        <v>несложная работа</v>
      </c>
      <c r="B226" s="7">
        <f t="shared" ca="1" si="25"/>
        <v>5.3115819195438512</v>
      </c>
      <c r="C226" s="8" t="str">
        <f t="shared" ca="1" si="26"/>
        <v/>
      </c>
      <c r="D226" t="str">
        <f ca="1">IF(C226&lt;&gt;"",IF(A226="несложная работа",SUM(COUNTIF($I$22:$I226,"&gt;"&amp;C226)),SUM(COUNTIF($K$22:$K226,"&gt;"&amp;C226))),"")</f>
        <v/>
      </c>
      <c r="E226" t="str">
        <f t="shared" ca="1" si="27"/>
        <v/>
      </c>
      <c r="F226" s="9" t="str">
        <f t="shared" ca="1" si="28"/>
        <v/>
      </c>
      <c r="G226" s="9" t="str">
        <f t="shared" ca="1" si="29"/>
        <v/>
      </c>
      <c r="H226" s="9" t="str">
        <f ca="1">IF(AND($A226="несложная работа",$C226&lt;&gt;"",MAX(I$21:$I225,C226)&lt;TIME(18,0,0)),MAX(I$21:$I225,C226),"")</f>
        <v/>
      </c>
      <c r="I226" s="9" t="str">
        <f t="shared" ca="1" si="30"/>
        <v/>
      </c>
      <c r="J226" s="9" t="str">
        <f ca="1">IF(AND($A226="сложная работа",$C226&lt;&gt;"",MAX(K$21:$K225,C226)&lt;TIME(18,0,0)),MAX(K$21:$K225,C226),"")</f>
        <v/>
      </c>
      <c r="K226" s="9" t="str">
        <f t="shared" ca="1" si="31"/>
        <v/>
      </c>
    </row>
    <row r="227" spans="1:11" x14ac:dyDescent="0.3">
      <c r="A227" t="str">
        <f t="shared" ca="1" si="24"/>
        <v>сложная работа</v>
      </c>
      <c r="B227" s="7">
        <f t="shared" ca="1" si="25"/>
        <v>4.8417448115527213</v>
      </c>
      <c r="C227" s="8" t="str">
        <f t="shared" ca="1" si="26"/>
        <v/>
      </c>
      <c r="D227" t="str">
        <f ca="1">IF(C227&lt;&gt;"",IF(A227="несложная работа",SUM(COUNTIF($I$22:$I227,"&gt;"&amp;C227)),SUM(COUNTIF($K$22:$K227,"&gt;"&amp;C227))),"")</f>
        <v/>
      </c>
      <c r="E227" t="str">
        <f t="shared" ca="1" si="27"/>
        <v/>
      </c>
      <c r="F227" s="9" t="str">
        <f t="shared" ca="1" si="28"/>
        <v/>
      </c>
      <c r="G227" s="9" t="str">
        <f t="shared" ca="1" si="29"/>
        <v/>
      </c>
      <c r="H227" s="9" t="str">
        <f ca="1">IF(AND($A227="несложная работа",$C227&lt;&gt;"",MAX(I$21:$I226,C227)&lt;TIME(18,0,0)),MAX(I$21:$I226,C227),"")</f>
        <v/>
      </c>
      <c r="I227" s="9" t="str">
        <f t="shared" ca="1" si="30"/>
        <v/>
      </c>
      <c r="J227" s="9" t="str">
        <f ca="1">IF(AND($A227="сложная работа",$C227&lt;&gt;"",MAX(K$21:$K226,C227)&lt;TIME(18,0,0)),MAX(K$21:$K226,C227),"")</f>
        <v/>
      </c>
      <c r="K227" s="9" t="str">
        <f t="shared" ca="1" si="31"/>
        <v/>
      </c>
    </row>
    <row r="228" spans="1:11" x14ac:dyDescent="0.3">
      <c r="A228" t="str">
        <f t="shared" ca="1" si="24"/>
        <v>сложная работа</v>
      </c>
      <c r="B228" s="7">
        <f t="shared" ca="1" si="25"/>
        <v>16.041072930843381</v>
      </c>
      <c r="C228" s="8" t="str">
        <f t="shared" ca="1" si="26"/>
        <v/>
      </c>
      <c r="D228" t="str">
        <f ca="1">IF(C228&lt;&gt;"",IF(A228="несложная работа",SUM(COUNTIF($I$22:$I228,"&gt;"&amp;C228)),SUM(COUNTIF($K$22:$K228,"&gt;"&amp;C228))),"")</f>
        <v/>
      </c>
      <c r="E228" t="str">
        <f t="shared" ca="1" si="27"/>
        <v/>
      </c>
      <c r="F228" s="9" t="str">
        <f t="shared" ca="1" si="28"/>
        <v/>
      </c>
      <c r="G228" s="9" t="str">
        <f t="shared" ca="1" si="29"/>
        <v/>
      </c>
      <c r="H228" s="9" t="str">
        <f ca="1">IF(AND($A228="несложная работа",$C228&lt;&gt;"",MAX(I$21:$I227,C228)&lt;TIME(18,0,0)),MAX(I$21:$I227,C228),"")</f>
        <v/>
      </c>
      <c r="I228" s="9" t="str">
        <f t="shared" ca="1" si="30"/>
        <v/>
      </c>
      <c r="J228" s="9" t="str">
        <f ca="1">IF(AND($A228="сложная работа",$C228&lt;&gt;"",MAX(K$21:$K227,C228)&lt;TIME(18,0,0)),MAX(K$21:$K227,C228),"")</f>
        <v/>
      </c>
      <c r="K228" s="9" t="str">
        <f t="shared" ca="1" si="31"/>
        <v/>
      </c>
    </row>
    <row r="229" spans="1:11" x14ac:dyDescent="0.3">
      <c r="A229" t="str">
        <f t="shared" ca="1" si="24"/>
        <v>несложная работа</v>
      </c>
      <c r="B229" s="7">
        <f t="shared" ca="1" si="25"/>
        <v>36.572932187045325</v>
      </c>
      <c r="C229" s="8" t="str">
        <f t="shared" ca="1" si="26"/>
        <v/>
      </c>
      <c r="D229" t="str">
        <f ca="1">IF(C229&lt;&gt;"",IF(A229="несложная работа",SUM(COUNTIF($I$22:$I229,"&gt;"&amp;C229)),SUM(COUNTIF($K$22:$K229,"&gt;"&amp;C229))),"")</f>
        <v/>
      </c>
      <c r="E229" t="str">
        <f t="shared" ca="1" si="27"/>
        <v/>
      </c>
      <c r="F229" s="9" t="str">
        <f t="shared" ca="1" si="28"/>
        <v/>
      </c>
      <c r="G229" s="9" t="str">
        <f t="shared" ca="1" si="29"/>
        <v/>
      </c>
      <c r="H229" s="9" t="str">
        <f ca="1">IF(AND($A229="несложная работа",$C229&lt;&gt;"",MAX(I$21:$I228,C229)&lt;TIME(18,0,0)),MAX(I$21:$I228,C229),"")</f>
        <v/>
      </c>
      <c r="I229" s="9" t="str">
        <f t="shared" ca="1" si="30"/>
        <v/>
      </c>
      <c r="J229" s="9" t="str">
        <f ca="1">IF(AND($A229="сложная работа",$C229&lt;&gt;"",MAX(K$21:$K228,C229)&lt;TIME(18,0,0)),MAX(K$21:$K228,C229),"")</f>
        <v/>
      </c>
      <c r="K229" s="9" t="str">
        <f t="shared" ca="1" si="31"/>
        <v/>
      </c>
    </row>
    <row r="230" spans="1:11" x14ac:dyDescent="0.3">
      <c r="A230" t="str">
        <f t="shared" ca="1" si="24"/>
        <v>несложная работа</v>
      </c>
      <c r="B230" s="7">
        <f t="shared" ca="1" si="25"/>
        <v>11.446436759278393</v>
      </c>
      <c r="C230" s="8" t="str">
        <f t="shared" ca="1" si="26"/>
        <v/>
      </c>
      <c r="D230" t="str">
        <f ca="1">IF(C230&lt;&gt;"",IF(A230="несложная работа",SUM(COUNTIF($I$22:$I230,"&gt;"&amp;C230)),SUM(COUNTIF($K$22:$K230,"&gt;"&amp;C230))),"")</f>
        <v/>
      </c>
      <c r="E230" t="str">
        <f t="shared" ca="1" si="27"/>
        <v/>
      </c>
      <c r="F230" s="9" t="str">
        <f t="shared" ca="1" si="28"/>
        <v/>
      </c>
      <c r="G230" s="9" t="str">
        <f t="shared" ca="1" si="29"/>
        <v/>
      </c>
      <c r="H230" s="9" t="str">
        <f ca="1">IF(AND($A230="несложная работа",$C230&lt;&gt;"",MAX(I$21:$I229,C230)&lt;TIME(18,0,0)),MAX(I$21:$I229,C230),"")</f>
        <v/>
      </c>
      <c r="I230" s="9" t="str">
        <f t="shared" ca="1" si="30"/>
        <v/>
      </c>
      <c r="J230" s="9" t="str">
        <f ca="1">IF(AND($A230="сложная работа",$C230&lt;&gt;"",MAX(K$21:$K229,C230)&lt;TIME(18,0,0)),MAX(K$21:$K229,C230),"")</f>
        <v/>
      </c>
      <c r="K230" s="9" t="str">
        <f t="shared" ca="1" si="31"/>
        <v/>
      </c>
    </row>
    <row r="231" spans="1:11" x14ac:dyDescent="0.3">
      <c r="A231" t="str">
        <f t="shared" ca="1" si="24"/>
        <v>несложная работа</v>
      </c>
      <c r="B231" s="7">
        <f t="shared" ca="1" si="25"/>
        <v>22.684238231836805</v>
      </c>
      <c r="C231" s="8" t="str">
        <f t="shared" ca="1" si="26"/>
        <v/>
      </c>
      <c r="D231" t="str">
        <f ca="1">IF(C231&lt;&gt;"",IF(A231="несложная работа",SUM(COUNTIF($I$22:$I231,"&gt;"&amp;C231)),SUM(COUNTIF($K$22:$K231,"&gt;"&amp;C231))),"")</f>
        <v/>
      </c>
      <c r="E231" t="str">
        <f t="shared" ca="1" si="27"/>
        <v/>
      </c>
      <c r="F231" s="9" t="str">
        <f t="shared" ca="1" si="28"/>
        <v/>
      </c>
      <c r="G231" s="9" t="str">
        <f t="shared" ca="1" si="29"/>
        <v/>
      </c>
      <c r="H231" s="9" t="str">
        <f ca="1">IF(AND($A231="несложная работа",$C231&lt;&gt;"",MAX(I$21:$I230,C231)&lt;TIME(18,0,0)),MAX(I$21:$I230,C231),"")</f>
        <v/>
      </c>
      <c r="I231" s="9" t="str">
        <f t="shared" ca="1" si="30"/>
        <v/>
      </c>
      <c r="J231" s="9" t="str">
        <f ca="1">IF(AND($A231="сложная работа",$C231&lt;&gt;"",MAX(K$21:$K230,C231)&lt;TIME(18,0,0)),MAX(K$21:$K230,C231),"")</f>
        <v/>
      </c>
      <c r="K231" s="9" t="str">
        <f t="shared" ca="1" si="31"/>
        <v/>
      </c>
    </row>
    <row r="232" spans="1:11" x14ac:dyDescent="0.3">
      <c r="A232" t="str">
        <f t="shared" ca="1" si="24"/>
        <v>несложная работа</v>
      </c>
      <c r="B232" s="7">
        <f t="shared" ca="1" si="25"/>
        <v>12.238492872065139</v>
      </c>
      <c r="C232" s="8" t="str">
        <f t="shared" ca="1" si="26"/>
        <v/>
      </c>
      <c r="D232" t="str">
        <f ca="1">IF(C232&lt;&gt;"",IF(A232="несложная работа",SUM(COUNTIF($I$22:$I232,"&gt;"&amp;C232)),SUM(COUNTIF($K$22:$K232,"&gt;"&amp;C232))),"")</f>
        <v/>
      </c>
      <c r="E232" t="str">
        <f t="shared" ca="1" si="27"/>
        <v/>
      </c>
      <c r="F232" s="9" t="str">
        <f t="shared" ca="1" si="28"/>
        <v/>
      </c>
      <c r="G232" s="9" t="str">
        <f t="shared" ca="1" si="29"/>
        <v/>
      </c>
      <c r="H232" s="9" t="str">
        <f ca="1">IF(AND($A232="несложная работа",$C232&lt;&gt;"",MAX(I$21:$I231,C232)&lt;TIME(18,0,0)),MAX(I$21:$I231,C232),"")</f>
        <v/>
      </c>
      <c r="I232" s="9" t="str">
        <f t="shared" ca="1" si="30"/>
        <v/>
      </c>
      <c r="J232" s="9" t="str">
        <f ca="1">IF(AND($A232="сложная работа",$C232&lt;&gt;"",MAX(K$21:$K231,C232)&lt;TIME(18,0,0)),MAX(K$21:$K231,C232),"")</f>
        <v/>
      </c>
      <c r="K232" s="9" t="str">
        <f t="shared" ca="1" si="31"/>
        <v/>
      </c>
    </row>
    <row r="233" spans="1:11" x14ac:dyDescent="0.3">
      <c r="A233" t="str">
        <f t="shared" ca="1" si="24"/>
        <v>несложная работа</v>
      </c>
      <c r="B233" s="7">
        <f t="shared" ca="1" si="25"/>
        <v>25.910916124395019</v>
      </c>
      <c r="C233" s="8" t="str">
        <f t="shared" ca="1" si="26"/>
        <v/>
      </c>
      <c r="D233" t="str">
        <f ca="1">IF(C233&lt;&gt;"",IF(A233="несложная работа",SUM(COUNTIF($I$22:$I233,"&gt;"&amp;C233)),SUM(COUNTIF($K$22:$K233,"&gt;"&amp;C233))),"")</f>
        <v/>
      </c>
      <c r="E233" t="str">
        <f t="shared" ca="1" si="27"/>
        <v/>
      </c>
      <c r="F233" s="9" t="str">
        <f t="shared" ca="1" si="28"/>
        <v/>
      </c>
      <c r="G233" s="9" t="str">
        <f t="shared" ca="1" si="29"/>
        <v/>
      </c>
      <c r="H233" s="9" t="str">
        <f ca="1">IF(AND($A233="несложная работа",$C233&lt;&gt;"",MAX(I$21:$I232,C233)&lt;TIME(18,0,0)),MAX(I$21:$I232,C233),"")</f>
        <v/>
      </c>
      <c r="I233" s="9" t="str">
        <f t="shared" ca="1" si="30"/>
        <v/>
      </c>
      <c r="J233" s="9" t="str">
        <f ca="1">IF(AND($A233="сложная работа",$C233&lt;&gt;"",MAX(K$21:$K232,C233)&lt;TIME(18,0,0)),MAX(K$21:$K232,C233),"")</f>
        <v/>
      </c>
      <c r="K233" s="9" t="str">
        <f t="shared" ca="1" si="31"/>
        <v/>
      </c>
    </row>
    <row r="234" spans="1:11" x14ac:dyDescent="0.3">
      <c r="A234" t="str">
        <f t="shared" ca="1" si="24"/>
        <v>несложная работа</v>
      </c>
      <c r="B234" s="7">
        <f t="shared" ca="1" si="25"/>
        <v>6.2872996985134559</v>
      </c>
      <c r="C234" s="8" t="str">
        <f t="shared" ca="1" si="26"/>
        <v/>
      </c>
      <c r="D234" t="str">
        <f ca="1">IF(C234&lt;&gt;"",IF(A234="несложная работа",SUM(COUNTIF($I$22:$I234,"&gt;"&amp;C234)),SUM(COUNTIF($K$22:$K234,"&gt;"&amp;C234))),"")</f>
        <v/>
      </c>
      <c r="E234" t="str">
        <f t="shared" ca="1" si="27"/>
        <v/>
      </c>
      <c r="F234" s="9" t="str">
        <f t="shared" ca="1" si="28"/>
        <v/>
      </c>
      <c r="G234" s="9" t="str">
        <f t="shared" ca="1" si="29"/>
        <v/>
      </c>
      <c r="H234" s="9" t="str">
        <f ca="1">IF(AND($A234="несложная работа",$C234&lt;&gt;"",MAX(I$21:$I233,C234)&lt;TIME(18,0,0)),MAX(I$21:$I233,C234),"")</f>
        <v/>
      </c>
      <c r="I234" s="9" t="str">
        <f t="shared" ca="1" si="30"/>
        <v/>
      </c>
      <c r="J234" s="9" t="str">
        <f ca="1">IF(AND($A234="сложная работа",$C234&lt;&gt;"",MAX(K$21:$K233,C234)&lt;TIME(18,0,0)),MAX(K$21:$K233,C234),"")</f>
        <v/>
      </c>
      <c r="K234" s="9" t="str">
        <f t="shared" ca="1" si="31"/>
        <v/>
      </c>
    </row>
    <row r="235" spans="1:11" x14ac:dyDescent="0.3">
      <c r="A235" t="str">
        <f t="shared" ca="1" si="24"/>
        <v>несложная работа</v>
      </c>
      <c r="B235" s="7">
        <f t="shared" ca="1" si="25"/>
        <v>5.0114172798539123</v>
      </c>
      <c r="C235" s="8" t="str">
        <f t="shared" ca="1" si="26"/>
        <v/>
      </c>
      <c r="D235" t="str">
        <f ca="1">IF(C235&lt;&gt;"",IF(A235="несложная работа",SUM(COUNTIF($I$22:$I235,"&gt;"&amp;C235)),SUM(COUNTIF($K$22:$K235,"&gt;"&amp;C235))),"")</f>
        <v/>
      </c>
      <c r="E235" t="str">
        <f t="shared" ca="1" si="27"/>
        <v/>
      </c>
      <c r="F235" s="9" t="str">
        <f t="shared" ca="1" si="28"/>
        <v/>
      </c>
      <c r="G235" s="9" t="str">
        <f t="shared" ca="1" si="29"/>
        <v/>
      </c>
      <c r="H235" s="9" t="str">
        <f ca="1">IF(AND($A235="несложная работа",$C235&lt;&gt;"",MAX(I$21:$I234,C235)&lt;TIME(18,0,0)),MAX(I$21:$I234,C235),"")</f>
        <v/>
      </c>
      <c r="I235" s="9" t="str">
        <f t="shared" ca="1" si="30"/>
        <v/>
      </c>
      <c r="J235" s="9" t="str">
        <f ca="1">IF(AND($A235="сложная работа",$C235&lt;&gt;"",MAX(K$21:$K234,C235)&lt;TIME(18,0,0)),MAX(K$21:$K234,C235),"")</f>
        <v/>
      </c>
      <c r="K235" s="9" t="str">
        <f t="shared" ca="1" si="31"/>
        <v/>
      </c>
    </row>
    <row r="236" spans="1:11" x14ac:dyDescent="0.3">
      <c r="A236" t="str">
        <f t="shared" ca="1" si="24"/>
        <v>сложная работа</v>
      </c>
      <c r="B236" s="7">
        <f t="shared" ca="1" si="25"/>
        <v>3.0020257595469837</v>
      </c>
      <c r="C236" s="8" t="str">
        <f t="shared" ca="1" si="26"/>
        <v/>
      </c>
      <c r="D236" t="str">
        <f ca="1">IF(C236&lt;&gt;"",IF(A236="несложная работа",SUM(COUNTIF($I$22:$I236,"&gt;"&amp;C236)),SUM(COUNTIF($K$22:$K236,"&gt;"&amp;C236))),"")</f>
        <v/>
      </c>
      <c r="E236" t="str">
        <f t="shared" ca="1" si="27"/>
        <v/>
      </c>
      <c r="F236" s="9" t="str">
        <f t="shared" ca="1" si="28"/>
        <v/>
      </c>
      <c r="G236" s="9" t="str">
        <f t="shared" ca="1" si="29"/>
        <v/>
      </c>
      <c r="H236" s="9" t="str">
        <f ca="1">IF(AND($A236="несложная работа",$C236&lt;&gt;"",MAX(I$21:$I235,C236)&lt;TIME(18,0,0)),MAX(I$21:$I235,C236),"")</f>
        <v/>
      </c>
      <c r="I236" s="9" t="str">
        <f t="shared" ca="1" si="30"/>
        <v/>
      </c>
      <c r="J236" s="9" t="str">
        <f ca="1">IF(AND($A236="сложная работа",$C236&lt;&gt;"",MAX(K$21:$K235,C236)&lt;TIME(18,0,0)),MAX(K$21:$K235,C236),"")</f>
        <v/>
      </c>
      <c r="K236" s="9" t="str">
        <f t="shared" ca="1" si="31"/>
        <v/>
      </c>
    </row>
    <row r="237" spans="1:11" x14ac:dyDescent="0.3">
      <c r="A237" t="str">
        <f t="shared" ca="1" si="24"/>
        <v>сложная работа</v>
      </c>
      <c r="B237" s="7">
        <f t="shared" ca="1" si="25"/>
        <v>3.7935945125555222</v>
      </c>
      <c r="C237" s="8" t="str">
        <f t="shared" ca="1" si="26"/>
        <v/>
      </c>
      <c r="D237" t="str">
        <f ca="1">IF(C237&lt;&gt;"",IF(A237="несложная работа",SUM(COUNTIF($I$22:$I237,"&gt;"&amp;C237)),SUM(COUNTIF($K$22:$K237,"&gt;"&amp;C237))),"")</f>
        <v/>
      </c>
      <c r="E237" t="str">
        <f t="shared" ca="1" si="27"/>
        <v/>
      </c>
      <c r="F237" s="9" t="str">
        <f t="shared" ca="1" si="28"/>
        <v/>
      </c>
      <c r="G237" s="9" t="str">
        <f t="shared" ca="1" si="29"/>
        <v/>
      </c>
      <c r="H237" s="9" t="str">
        <f ca="1">IF(AND($A237="несложная работа",$C237&lt;&gt;"",MAX(I$21:$I236,C237)&lt;TIME(18,0,0)),MAX(I$21:$I236,C237),"")</f>
        <v/>
      </c>
      <c r="I237" s="9" t="str">
        <f t="shared" ca="1" si="30"/>
        <v/>
      </c>
      <c r="J237" s="9" t="str">
        <f ca="1">IF(AND($A237="сложная работа",$C237&lt;&gt;"",MAX(K$21:$K236,C237)&lt;TIME(18,0,0)),MAX(K$21:$K236,C237),"")</f>
        <v/>
      </c>
      <c r="K237" s="9" t="str">
        <f t="shared" ca="1" si="31"/>
        <v/>
      </c>
    </row>
    <row r="238" spans="1:11" x14ac:dyDescent="0.3">
      <c r="A238" t="str">
        <f t="shared" ca="1" si="24"/>
        <v>несложная работа</v>
      </c>
      <c r="B238" s="7">
        <f t="shared" ca="1" si="25"/>
        <v>5.5193450569377909</v>
      </c>
      <c r="C238" s="8" t="str">
        <f t="shared" ca="1" si="26"/>
        <v/>
      </c>
      <c r="D238" t="str">
        <f ca="1">IF(C238&lt;&gt;"",IF(A238="несложная работа",SUM(COUNTIF($I$22:$I238,"&gt;"&amp;C238)),SUM(COUNTIF($K$22:$K238,"&gt;"&amp;C238))),"")</f>
        <v/>
      </c>
      <c r="E238" t="str">
        <f t="shared" ca="1" si="27"/>
        <v/>
      </c>
      <c r="F238" s="9" t="str">
        <f t="shared" ca="1" si="28"/>
        <v/>
      </c>
      <c r="G238" s="9" t="str">
        <f t="shared" ca="1" si="29"/>
        <v/>
      </c>
      <c r="H238" s="9" t="str">
        <f ca="1">IF(AND($A238="несложная работа",$C238&lt;&gt;"",MAX(I$21:$I237,C238)&lt;TIME(18,0,0)),MAX(I$21:$I237,C238),"")</f>
        <v/>
      </c>
      <c r="I238" s="9" t="str">
        <f t="shared" ca="1" si="30"/>
        <v/>
      </c>
      <c r="J238" s="9" t="str">
        <f ca="1">IF(AND($A238="сложная работа",$C238&lt;&gt;"",MAX(K$21:$K237,C238)&lt;TIME(18,0,0)),MAX(K$21:$K237,C238),"")</f>
        <v/>
      </c>
      <c r="K238" s="9" t="str">
        <f t="shared" ca="1" si="31"/>
        <v/>
      </c>
    </row>
    <row r="239" spans="1:11" x14ac:dyDescent="0.3">
      <c r="A239" t="str">
        <f t="shared" ca="1" si="24"/>
        <v>несложная работа</v>
      </c>
      <c r="B239" s="7">
        <f t="shared" ca="1" si="25"/>
        <v>11.734577752120668</v>
      </c>
      <c r="C239" s="8" t="str">
        <f t="shared" ca="1" si="26"/>
        <v/>
      </c>
      <c r="D239" t="str">
        <f ca="1">IF(C239&lt;&gt;"",IF(A239="несложная работа",SUM(COUNTIF($I$22:$I239,"&gt;"&amp;C239)),SUM(COUNTIF($K$22:$K239,"&gt;"&amp;C239))),"")</f>
        <v/>
      </c>
      <c r="E239" t="str">
        <f t="shared" ca="1" si="27"/>
        <v/>
      </c>
      <c r="F239" s="9" t="str">
        <f t="shared" ca="1" si="28"/>
        <v/>
      </c>
      <c r="G239" s="9" t="str">
        <f t="shared" ca="1" si="29"/>
        <v/>
      </c>
      <c r="H239" s="9" t="str">
        <f ca="1">IF(AND($A239="несложная работа",$C239&lt;&gt;"",MAX(I$21:$I238,C239)&lt;TIME(18,0,0)),MAX(I$21:$I238,C239),"")</f>
        <v/>
      </c>
      <c r="I239" s="9" t="str">
        <f t="shared" ca="1" si="30"/>
        <v/>
      </c>
      <c r="J239" s="9" t="str">
        <f ca="1">IF(AND($A239="сложная работа",$C239&lt;&gt;"",MAX(K$21:$K238,C239)&lt;TIME(18,0,0)),MAX(K$21:$K238,C239),"")</f>
        <v/>
      </c>
      <c r="K239" s="9" t="str">
        <f t="shared" ca="1" si="31"/>
        <v/>
      </c>
    </row>
    <row r="240" spans="1:11" x14ac:dyDescent="0.3">
      <c r="A240" t="str">
        <f t="shared" ca="1" si="24"/>
        <v>сложная работа</v>
      </c>
      <c r="B240" s="7">
        <f t="shared" ca="1" si="25"/>
        <v>5.2536626714075858</v>
      </c>
      <c r="C240" s="8" t="str">
        <f t="shared" ca="1" si="26"/>
        <v/>
      </c>
      <c r="D240" t="str">
        <f ca="1">IF(C240&lt;&gt;"",IF(A240="несложная работа",SUM(COUNTIF($I$22:$I240,"&gt;"&amp;C240)),SUM(COUNTIF($K$22:$K240,"&gt;"&amp;C240))),"")</f>
        <v/>
      </c>
      <c r="E240" t="str">
        <f t="shared" ca="1" si="27"/>
        <v/>
      </c>
      <c r="F240" s="9" t="str">
        <f t="shared" ca="1" si="28"/>
        <v/>
      </c>
      <c r="G240" s="9" t="str">
        <f t="shared" ca="1" si="29"/>
        <v/>
      </c>
      <c r="H240" s="9" t="str">
        <f ca="1">IF(AND($A240="несложная работа",$C240&lt;&gt;"",MAX(I$21:$I239,C240)&lt;TIME(18,0,0)),MAX(I$21:$I239,C240),"")</f>
        <v/>
      </c>
      <c r="I240" s="9" t="str">
        <f t="shared" ca="1" si="30"/>
        <v/>
      </c>
      <c r="J240" s="9" t="str">
        <f ca="1">IF(AND($A240="сложная работа",$C240&lt;&gt;"",MAX(K$21:$K239,C240)&lt;TIME(18,0,0)),MAX(K$21:$K239,C240),"")</f>
        <v/>
      </c>
      <c r="K240" s="9" t="str">
        <f t="shared" ca="1" si="31"/>
        <v/>
      </c>
    </row>
    <row r="241" spans="1:11" x14ac:dyDescent="0.3">
      <c r="A241" t="str">
        <f t="shared" ca="1" si="24"/>
        <v>сложная работа</v>
      </c>
      <c r="B241" s="7">
        <f t="shared" ca="1" si="25"/>
        <v>7.6672618487540349</v>
      </c>
      <c r="C241" s="8" t="str">
        <f t="shared" ca="1" si="26"/>
        <v/>
      </c>
      <c r="D241" t="str">
        <f ca="1">IF(C241&lt;&gt;"",IF(A241="несложная работа",SUM(COUNTIF($I$22:$I241,"&gt;"&amp;C241)),SUM(COUNTIF($K$22:$K241,"&gt;"&amp;C241))),"")</f>
        <v/>
      </c>
      <c r="E241" t="str">
        <f t="shared" ca="1" si="27"/>
        <v/>
      </c>
      <c r="F241" s="9" t="str">
        <f t="shared" ca="1" si="28"/>
        <v/>
      </c>
      <c r="G241" s="9" t="str">
        <f t="shared" ca="1" si="29"/>
        <v/>
      </c>
      <c r="H241" s="9" t="str">
        <f ca="1">IF(AND($A241="несложная работа",$C241&lt;&gt;"",MAX(I$21:$I240,C241)&lt;TIME(18,0,0)),MAX(I$21:$I240,C241),"")</f>
        <v/>
      </c>
      <c r="I241" s="9" t="str">
        <f t="shared" ca="1" si="30"/>
        <v/>
      </c>
      <c r="J241" s="9" t="str">
        <f ca="1">IF(AND($A241="сложная работа",$C241&lt;&gt;"",MAX(K$21:$K240,C241)&lt;TIME(18,0,0)),MAX(K$21:$K240,C241),"")</f>
        <v/>
      </c>
      <c r="K241" s="9" t="str">
        <f t="shared" ca="1" si="31"/>
        <v/>
      </c>
    </row>
    <row r="242" spans="1:11" x14ac:dyDescent="0.3">
      <c r="A242" t="str">
        <f t="shared" ca="1" si="24"/>
        <v>сложная работа</v>
      </c>
      <c r="B242" s="7">
        <f t="shared" ca="1" si="25"/>
        <v>6.4778869570030171</v>
      </c>
      <c r="C242" s="8" t="str">
        <f t="shared" ca="1" si="26"/>
        <v/>
      </c>
      <c r="D242" t="str">
        <f ca="1">IF(C242&lt;&gt;"",IF(A242="несложная работа",SUM(COUNTIF($I$22:$I242,"&gt;"&amp;C242)),SUM(COUNTIF($K$22:$K242,"&gt;"&amp;C242))),"")</f>
        <v/>
      </c>
      <c r="E242" t="str">
        <f t="shared" ca="1" si="27"/>
        <v/>
      </c>
      <c r="F242" s="9" t="str">
        <f t="shared" ca="1" si="28"/>
        <v/>
      </c>
      <c r="G242" s="9" t="str">
        <f t="shared" ca="1" si="29"/>
        <v/>
      </c>
      <c r="H242" s="9" t="str">
        <f ca="1">IF(AND($A242="несложная работа",$C242&lt;&gt;"",MAX(I$21:$I241,C242)&lt;TIME(18,0,0)),MAX(I$21:$I241,C242),"")</f>
        <v/>
      </c>
      <c r="I242" s="9" t="str">
        <f t="shared" ca="1" si="30"/>
        <v/>
      </c>
      <c r="J242" s="9" t="str">
        <f ca="1">IF(AND($A242="сложная работа",$C242&lt;&gt;"",MAX(K$21:$K241,C242)&lt;TIME(18,0,0)),MAX(K$21:$K241,C242),"")</f>
        <v/>
      </c>
      <c r="K242" s="9" t="str">
        <f t="shared" ca="1" si="31"/>
        <v/>
      </c>
    </row>
    <row r="243" spans="1:11" x14ac:dyDescent="0.3">
      <c r="A243" t="str">
        <f t="shared" ca="1" si="24"/>
        <v>несложная работа</v>
      </c>
      <c r="B243" s="7">
        <f t="shared" ca="1" si="25"/>
        <v>11.454531331030353</v>
      </c>
      <c r="C243" s="8" t="str">
        <f t="shared" ca="1" si="26"/>
        <v/>
      </c>
      <c r="D243" t="str">
        <f ca="1">IF(C243&lt;&gt;"",IF(A243="несложная работа",SUM(COUNTIF($I$22:$I243,"&gt;"&amp;C243)),SUM(COUNTIF($K$22:$K243,"&gt;"&amp;C243))),"")</f>
        <v/>
      </c>
      <c r="E243" t="str">
        <f t="shared" ca="1" si="27"/>
        <v/>
      </c>
      <c r="F243" s="9" t="str">
        <f t="shared" ca="1" si="28"/>
        <v/>
      </c>
      <c r="G243" s="9" t="str">
        <f t="shared" ca="1" si="29"/>
        <v/>
      </c>
      <c r="H243" s="9" t="str">
        <f ca="1">IF(AND($A243="несложная работа",$C243&lt;&gt;"",MAX(I$21:$I242,C243)&lt;TIME(18,0,0)),MAX(I$21:$I242,C243),"")</f>
        <v/>
      </c>
      <c r="I243" s="9" t="str">
        <f t="shared" ca="1" si="30"/>
        <v/>
      </c>
      <c r="J243" s="9" t="str">
        <f ca="1">IF(AND($A243="сложная работа",$C243&lt;&gt;"",MAX(K$21:$K242,C243)&lt;TIME(18,0,0)),MAX(K$21:$K242,C243),"")</f>
        <v/>
      </c>
      <c r="K243" s="9" t="str">
        <f t="shared" ca="1" si="31"/>
        <v/>
      </c>
    </row>
    <row r="244" spans="1:11" x14ac:dyDescent="0.3">
      <c r="A244" t="str">
        <f t="shared" ca="1" si="24"/>
        <v>несложная работа</v>
      </c>
      <c r="B244" s="7">
        <f t="shared" ca="1" si="25"/>
        <v>7.4775894923001429</v>
      </c>
      <c r="C244" s="8" t="str">
        <f t="shared" ca="1" si="26"/>
        <v/>
      </c>
      <c r="D244" t="str">
        <f ca="1">IF(C244&lt;&gt;"",IF(A244="несложная работа",SUM(COUNTIF($I$22:$I244,"&gt;"&amp;C244)),SUM(COUNTIF($K$22:$K244,"&gt;"&amp;C244))),"")</f>
        <v/>
      </c>
      <c r="E244" t="str">
        <f t="shared" ca="1" si="27"/>
        <v/>
      </c>
      <c r="F244" s="9" t="str">
        <f t="shared" ca="1" si="28"/>
        <v/>
      </c>
      <c r="G244" s="9" t="str">
        <f t="shared" ca="1" si="29"/>
        <v/>
      </c>
      <c r="H244" s="9" t="str">
        <f ca="1">IF(AND($A244="несложная работа",$C244&lt;&gt;"",MAX(I$21:$I243,C244)&lt;TIME(18,0,0)),MAX(I$21:$I243,C244),"")</f>
        <v/>
      </c>
      <c r="I244" s="9" t="str">
        <f t="shared" ca="1" si="30"/>
        <v/>
      </c>
      <c r="J244" s="9" t="str">
        <f ca="1">IF(AND($A244="сложная работа",$C244&lt;&gt;"",MAX(K$21:$K243,C244)&lt;TIME(18,0,0)),MAX(K$21:$K243,C244),"")</f>
        <v/>
      </c>
      <c r="K244" s="9" t="str">
        <f t="shared" ca="1" si="31"/>
        <v/>
      </c>
    </row>
    <row r="245" spans="1:11" x14ac:dyDescent="0.3">
      <c r="A245" t="str">
        <f t="shared" ca="1" si="24"/>
        <v>сложная работа</v>
      </c>
      <c r="B245" s="7">
        <f t="shared" ca="1" si="25"/>
        <v>14.30433614299303</v>
      </c>
      <c r="C245" s="8" t="str">
        <f t="shared" ca="1" si="26"/>
        <v/>
      </c>
      <c r="D245" t="str">
        <f ca="1">IF(C245&lt;&gt;"",IF(A245="несложная работа",SUM(COUNTIF($I$22:$I245,"&gt;"&amp;C245)),SUM(COUNTIF($K$22:$K245,"&gt;"&amp;C245))),"")</f>
        <v/>
      </c>
      <c r="E245" t="str">
        <f t="shared" ca="1" si="27"/>
        <v/>
      </c>
      <c r="F245" s="9" t="str">
        <f t="shared" ca="1" si="28"/>
        <v/>
      </c>
      <c r="G245" s="9" t="str">
        <f t="shared" ca="1" si="29"/>
        <v/>
      </c>
      <c r="H245" s="9" t="str">
        <f ca="1">IF(AND($A245="несложная работа",$C245&lt;&gt;"",MAX(I$21:$I244,C245)&lt;TIME(18,0,0)),MAX(I$21:$I244,C245),"")</f>
        <v/>
      </c>
      <c r="I245" s="9" t="str">
        <f t="shared" ca="1" si="30"/>
        <v/>
      </c>
      <c r="J245" s="9" t="str">
        <f ca="1">IF(AND($A245="сложная работа",$C245&lt;&gt;"",MAX(K$21:$K244,C245)&lt;TIME(18,0,0)),MAX(K$21:$K244,C245),"")</f>
        <v/>
      </c>
      <c r="K245" s="9" t="str">
        <f t="shared" ca="1" si="31"/>
        <v/>
      </c>
    </row>
    <row r="246" spans="1:11" x14ac:dyDescent="0.3">
      <c r="A246" t="str">
        <f t="shared" ca="1" si="24"/>
        <v>несложная работа</v>
      </c>
      <c r="B246" s="7">
        <f t="shared" ca="1" si="25"/>
        <v>5.5802989376878829</v>
      </c>
      <c r="C246" s="8" t="str">
        <f t="shared" ca="1" si="26"/>
        <v/>
      </c>
      <c r="D246" t="str">
        <f ca="1">IF(C246&lt;&gt;"",IF(A246="несложная работа",SUM(COUNTIF($I$22:$I246,"&gt;"&amp;C246)),SUM(COUNTIF($K$22:$K246,"&gt;"&amp;C246))),"")</f>
        <v/>
      </c>
      <c r="E246" t="str">
        <f t="shared" ca="1" si="27"/>
        <v/>
      </c>
      <c r="F246" s="9" t="str">
        <f t="shared" ca="1" si="28"/>
        <v/>
      </c>
      <c r="G246" s="9" t="str">
        <f t="shared" ca="1" si="29"/>
        <v/>
      </c>
      <c r="H246" s="9" t="str">
        <f ca="1">IF(AND($A246="несложная работа",$C246&lt;&gt;"",MAX(I$21:$I245,C246)&lt;TIME(18,0,0)),MAX(I$21:$I245,C246),"")</f>
        <v/>
      </c>
      <c r="I246" s="9" t="str">
        <f t="shared" ca="1" si="30"/>
        <v/>
      </c>
      <c r="J246" s="9" t="str">
        <f ca="1">IF(AND($A246="сложная работа",$C246&lt;&gt;"",MAX(K$21:$K245,C246)&lt;TIME(18,0,0)),MAX(K$21:$K245,C246),"")</f>
        <v/>
      </c>
      <c r="K246" s="9" t="str">
        <f t="shared" ca="1" si="31"/>
        <v/>
      </c>
    </row>
    <row r="247" spans="1:11" x14ac:dyDescent="0.3">
      <c r="A247" t="str">
        <f t="shared" ca="1" si="24"/>
        <v>несложная работа</v>
      </c>
      <c r="B247" s="7">
        <f t="shared" ca="1" si="25"/>
        <v>18.189880825206863</v>
      </c>
      <c r="C247" s="8" t="str">
        <f t="shared" ca="1" si="26"/>
        <v/>
      </c>
      <c r="D247" t="str">
        <f ca="1">IF(C247&lt;&gt;"",IF(A247="несложная работа",SUM(COUNTIF($I$22:$I247,"&gt;"&amp;C247)),SUM(COUNTIF($K$22:$K247,"&gt;"&amp;C247))),"")</f>
        <v/>
      </c>
      <c r="E247" t="str">
        <f t="shared" ca="1" si="27"/>
        <v/>
      </c>
      <c r="F247" s="9" t="str">
        <f t="shared" ca="1" si="28"/>
        <v/>
      </c>
      <c r="G247" s="9" t="str">
        <f t="shared" ca="1" si="29"/>
        <v/>
      </c>
      <c r="H247" s="9" t="str">
        <f ca="1">IF(AND($A247="несложная работа",$C247&lt;&gt;"",MAX(I$21:$I246,C247)&lt;TIME(18,0,0)),MAX(I$21:$I246,C247),"")</f>
        <v/>
      </c>
      <c r="I247" s="9" t="str">
        <f t="shared" ca="1" si="30"/>
        <v/>
      </c>
      <c r="J247" s="9" t="str">
        <f ca="1">IF(AND($A247="сложная работа",$C247&lt;&gt;"",MAX(K$21:$K246,C247)&lt;TIME(18,0,0)),MAX(K$21:$K246,C247),"")</f>
        <v/>
      </c>
      <c r="K247" s="9" t="str">
        <f t="shared" ca="1" si="31"/>
        <v/>
      </c>
    </row>
    <row r="248" spans="1:11" x14ac:dyDescent="0.3">
      <c r="A248" t="str">
        <f t="shared" ca="1" si="24"/>
        <v>несложная работа</v>
      </c>
      <c r="B248" s="7">
        <f t="shared" ca="1" si="25"/>
        <v>4.7339103282920387</v>
      </c>
      <c r="C248" s="8" t="str">
        <f t="shared" ca="1" si="26"/>
        <v/>
      </c>
      <c r="D248" t="str">
        <f ca="1">IF(C248&lt;&gt;"",IF(A248="несложная работа",SUM(COUNTIF($I$22:$I248,"&gt;"&amp;C248)),SUM(COUNTIF($K$22:$K248,"&gt;"&amp;C248))),"")</f>
        <v/>
      </c>
      <c r="E248" t="str">
        <f t="shared" ca="1" si="27"/>
        <v/>
      </c>
      <c r="F248" s="9" t="str">
        <f t="shared" ca="1" si="28"/>
        <v/>
      </c>
      <c r="G248" s="9" t="str">
        <f t="shared" ca="1" si="29"/>
        <v/>
      </c>
      <c r="H248" s="9" t="str">
        <f ca="1">IF(AND($A248="несложная работа",$C248&lt;&gt;"",MAX(I$21:$I247,C248)&lt;TIME(18,0,0)),MAX(I$21:$I247,C248),"")</f>
        <v/>
      </c>
      <c r="I248" s="9" t="str">
        <f t="shared" ca="1" si="30"/>
        <v/>
      </c>
      <c r="J248" s="9" t="str">
        <f ca="1">IF(AND($A248="сложная работа",$C248&lt;&gt;"",MAX(K$21:$K247,C248)&lt;TIME(18,0,0)),MAX(K$21:$K247,C248),"")</f>
        <v/>
      </c>
      <c r="K248" s="9" t="str">
        <f t="shared" ca="1" si="31"/>
        <v/>
      </c>
    </row>
    <row r="249" spans="1:11" x14ac:dyDescent="0.3">
      <c r="A249" t="str">
        <f t="shared" ca="1" si="24"/>
        <v>несложная работа</v>
      </c>
      <c r="B249" s="7">
        <f t="shared" ca="1" si="25"/>
        <v>5.5193376789625219</v>
      </c>
      <c r="C249" s="8" t="str">
        <f t="shared" ca="1" si="26"/>
        <v/>
      </c>
      <c r="D249" t="str">
        <f ca="1">IF(C249&lt;&gt;"",IF(A249="несложная работа",SUM(COUNTIF($I$22:$I249,"&gt;"&amp;C249)),SUM(COUNTIF($K$22:$K249,"&gt;"&amp;C249))),"")</f>
        <v/>
      </c>
      <c r="E249" t="str">
        <f t="shared" ca="1" si="27"/>
        <v/>
      </c>
      <c r="F249" s="9" t="str">
        <f t="shared" ca="1" si="28"/>
        <v/>
      </c>
      <c r="G249" s="9" t="str">
        <f t="shared" ca="1" si="29"/>
        <v/>
      </c>
      <c r="H249" s="9" t="str">
        <f ca="1">IF(AND($A249="несложная работа",$C249&lt;&gt;"",MAX(I$21:$I248,C249)&lt;TIME(18,0,0)),MAX(I$21:$I248,C249),"")</f>
        <v/>
      </c>
      <c r="I249" s="9" t="str">
        <f t="shared" ca="1" si="30"/>
        <v/>
      </c>
      <c r="J249" s="9" t="str">
        <f ca="1">IF(AND($A249="сложная работа",$C249&lt;&gt;"",MAX(K$21:$K248,C249)&lt;TIME(18,0,0)),MAX(K$21:$K248,C249),"")</f>
        <v/>
      </c>
      <c r="K249" s="9" t="str">
        <f t="shared" ca="1" si="31"/>
        <v/>
      </c>
    </row>
    <row r="250" spans="1:11" x14ac:dyDescent="0.3">
      <c r="A250" t="str">
        <f t="shared" ca="1" si="24"/>
        <v>несложная работа</v>
      </c>
      <c r="B250" s="7">
        <f t="shared" ca="1" si="25"/>
        <v>6.7381875937103173</v>
      </c>
      <c r="C250" s="8" t="str">
        <f t="shared" ca="1" si="26"/>
        <v/>
      </c>
      <c r="D250" t="str">
        <f ca="1">IF(C250&lt;&gt;"",IF(A250="несложная работа",SUM(COUNTIF($I$22:$I250,"&gt;"&amp;C250)),SUM(COUNTIF($K$22:$K250,"&gt;"&amp;C250))),"")</f>
        <v/>
      </c>
      <c r="E250" t="str">
        <f t="shared" ca="1" si="27"/>
        <v/>
      </c>
      <c r="F250" s="9" t="str">
        <f t="shared" ca="1" si="28"/>
        <v/>
      </c>
      <c r="G250" s="9" t="str">
        <f t="shared" ca="1" si="29"/>
        <v/>
      </c>
      <c r="H250" s="9" t="str">
        <f ca="1">IF(AND($A250="несложная работа",$C250&lt;&gt;"",MAX(I$21:$I249,C250)&lt;TIME(18,0,0)),MAX(I$21:$I249,C250),"")</f>
        <v/>
      </c>
      <c r="I250" s="9" t="str">
        <f t="shared" ca="1" si="30"/>
        <v/>
      </c>
      <c r="J250" s="9" t="str">
        <f ca="1">IF(AND($A250="сложная работа",$C250&lt;&gt;"",MAX(K$21:$K249,C250)&lt;TIME(18,0,0)),MAX(K$21:$K249,C250),"")</f>
        <v/>
      </c>
      <c r="K250" s="9" t="str">
        <f t="shared" ca="1" si="31"/>
        <v/>
      </c>
    </row>
    <row r="251" spans="1:11" x14ac:dyDescent="0.3">
      <c r="A251" t="str">
        <f t="shared" ca="1" si="24"/>
        <v>несложная работа</v>
      </c>
      <c r="B251" s="7">
        <f t="shared" ca="1" si="25"/>
        <v>24.14561893922124</v>
      </c>
      <c r="C251" s="8" t="str">
        <f t="shared" ca="1" si="26"/>
        <v/>
      </c>
      <c r="D251" t="str">
        <f ca="1">IF(C251&lt;&gt;"",IF(A251="несложная работа",SUM(COUNTIF($I$22:$I251,"&gt;"&amp;C251)),SUM(COUNTIF($K$22:$K251,"&gt;"&amp;C251))),"")</f>
        <v/>
      </c>
      <c r="E251" t="str">
        <f t="shared" ca="1" si="27"/>
        <v/>
      </c>
      <c r="F251" s="9" t="str">
        <f t="shared" ca="1" si="28"/>
        <v/>
      </c>
      <c r="G251" s="9" t="str">
        <f t="shared" ca="1" si="29"/>
        <v/>
      </c>
      <c r="H251" s="9" t="str">
        <f ca="1">IF(AND($A251="несложная работа",$C251&lt;&gt;"",MAX(I$21:$I250,C251)&lt;TIME(18,0,0)),MAX(I$21:$I250,C251),"")</f>
        <v/>
      </c>
      <c r="I251" s="9" t="str">
        <f t="shared" ca="1" si="30"/>
        <v/>
      </c>
      <c r="J251" s="9" t="str">
        <f ca="1">IF(AND($A251="сложная работа",$C251&lt;&gt;"",MAX(K$21:$K250,C251)&lt;TIME(18,0,0)),MAX(K$21:$K250,C251),"")</f>
        <v/>
      </c>
      <c r="K251" s="9" t="str">
        <f t="shared" ca="1" si="31"/>
        <v/>
      </c>
    </row>
    <row r="252" spans="1:11" x14ac:dyDescent="0.3">
      <c r="A252" t="str">
        <f t="shared" ca="1" si="24"/>
        <v>сложная работа</v>
      </c>
      <c r="B252" s="7">
        <f t="shared" ca="1" si="25"/>
        <v>13.345627028879569</v>
      </c>
      <c r="C252" s="8" t="str">
        <f t="shared" ca="1" si="26"/>
        <v/>
      </c>
      <c r="D252" t="str">
        <f ca="1">IF(C252&lt;&gt;"",IF(A252="несложная работа",SUM(COUNTIF($I$22:$I252,"&gt;"&amp;C252)),SUM(COUNTIF($K$22:$K252,"&gt;"&amp;C252))),"")</f>
        <v/>
      </c>
      <c r="E252" t="str">
        <f t="shared" ca="1" si="27"/>
        <v/>
      </c>
      <c r="F252" s="9" t="str">
        <f t="shared" ca="1" si="28"/>
        <v/>
      </c>
      <c r="G252" s="9" t="str">
        <f t="shared" ca="1" si="29"/>
        <v/>
      </c>
      <c r="H252" s="9" t="str">
        <f ca="1">IF(AND($A252="несложная работа",$C252&lt;&gt;"",MAX(I$21:$I251,C252)&lt;TIME(18,0,0)),MAX(I$21:$I251,C252),"")</f>
        <v/>
      </c>
      <c r="I252" s="9" t="str">
        <f t="shared" ca="1" si="30"/>
        <v/>
      </c>
      <c r="J252" s="9" t="str">
        <f ca="1">IF(AND($A252="сложная работа",$C252&lt;&gt;"",MAX(K$21:$K251,C252)&lt;TIME(18,0,0)),MAX(K$21:$K251,C252),"")</f>
        <v/>
      </c>
      <c r="K252" s="9" t="str">
        <f t="shared" ca="1" si="31"/>
        <v/>
      </c>
    </row>
    <row r="253" spans="1:11" x14ac:dyDescent="0.3">
      <c r="A253" t="str">
        <f t="shared" ca="1" si="24"/>
        <v>сложная работа</v>
      </c>
      <c r="B253" s="7">
        <f t="shared" ca="1" si="25"/>
        <v>7.3260168417080376</v>
      </c>
      <c r="C253" s="8" t="str">
        <f t="shared" ca="1" si="26"/>
        <v/>
      </c>
      <c r="D253" t="str">
        <f ca="1">IF(C253&lt;&gt;"",IF(A253="несложная работа",SUM(COUNTIF($I$22:$I253,"&gt;"&amp;C253)),SUM(COUNTIF($K$22:$K253,"&gt;"&amp;C253))),"")</f>
        <v/>
      </c>
      <c r="E253" t="str">
        <f t="shared" ca="1" si="27"/>
        <v/>
      </c>
      <c r="F253" s="9" t="str">
        <f t="shared" ca="1" si="28"/>
        <v/>
      </c>
      <c r="G253" s="9" t="str">
        <f t="shared" ca="1" si="29"/>
        <v/>
      </c>
      <c r="H253" s="9" t="str">
        <f ca="1">IF(AND($A253="несложная работа",$C253&lt;&gt;"",MAX(I$21:$I252,C253)&lt;TIME(18,0,0)),MAX(I$21:$I252,C253),"")</f>
        <v/>
      </c>
      <c r="I253" s="9" t="str">
        <f t="shared" ca="1" si="30"/>
        <v/>
      </c>
      <c r="J253" s="9" t="str">
        <f ca="1">IF(AND($A253="сложная работа",$C253&lt;&gt;"",MAX(K$21:$K252,C253)&lt;TIME(18,0,0)),MAX(K$21:$K252,C253),"")</f>
        <v/>
      </c>
      <c r="K253" s="9" t="str">
        <f t="shared" ca="1" si="31"/>
        <v/>
      </c>
    </row>
    <row r="254" spans="1:11" x14ac:dyDescent="0.3">
      <c r="A254" t="str">
        <f t="shared" ca="1" si="24"/>
        <v>сложная работа</v>
      </c>
      <c r="B254" s="7">
        <f t="shared" ca="1" si="25"/>
        <v>4.3203440678866212</v>
      </c>
      <c r="C254" s="8" t="str">
        <f t="shared" ca="1" si="26"/>
        <v/>
      </c>
      <c r="D254" t="str">
        <f ca="1">IF(C254&lt;&gt;"",IF(A254="несложная работа",SUM(COUNTIF($I$22:$I254,"&gt;"&amp;C254)),SUM(COUNTIF($K$22:$K254,"&gt;"&amp;C254))),"")</f>
        <v/>
      </c>
      <c r="E254" t="str">
        <f t="shared" ca="1" si="27"/>
        <v/>
      </c>
      <c r="F254" s="9" t="str">
        <f t="shared" ca="1" si="28"/>
        <v/>
      </c>
      <c r="G254" s="9" t="str">
        <f t="shared" ca="1" si="29"/>
        <v/>
      </c>
      <c r="H254" s="9" t="str">
        <f ca="1">IF(AND($A254="несложная работа",$C254&lt;&gt;"",MAX(I$21:$I253,C254)&lt;TIME(18,0,0)),MAX(I$21:$I253,C254),"")</f>
        <v/>
      </c>
      <c r="I254" s="9" t="str">
        <f t="shared" ca="1" si="30"/>
        <v/>
      </c>
      <c r="J254" s="9" t="str">
        <f ca="1">IF(AND($A254="сложная работа",$C254&lt;&gt;"",MAX(K$21:$K253,C254)&lt;TIME(18,0,0)),MAX(K$21:$K253,C254),"")</f>
        <v/>
      </c>
      <c r="K254" s="9" t="str">
        <f t="shared" ca="1" si="31"/>
        <v/>
      </c>
    </row>
    <row r="255" spans="1:11" x14ac:dyDescent="0.3">
      <c r="A255" t="str">
        <f t="shared" ca="1" si="24"/>
        <v>несложная работа</v>
      </c>
      <c r="B255" s="7">
        <f t="shared" ca="1" si="25"/>
        <v>18.17985946726618</v>
      </c>
      <c r="C255" s="8" t="str">
        <f t="shared" ca="1" si="26"/>
        <v/>
      </c>
      <c r="D255" t="str">
        <f ca="1">IF(C255&lt;&gt;"",IF(A255="несложная работа",SUM(COUNTIF($I$22:$I255,"&gt;"&amp;C255)),SUM(COUNTIF($K$22:$K255,"&gt;"&amp;C255))),"")</f>
        <v/>
      </c>
      <c r="E255" t="str">
        <f t="shared" ca="1" si="27"/>
        <v/>
      </c>
      <c r="F255" s="9" t="str">
        <f t="shared" ca="1" si="28"/>
        <v/>
      </c>
      <c r="G255" s="9" t="str">
        <f t="shared" ca="1" si="29"/>
        <v/>
      </c>
      <c r="H255" s="9" t="str">
        <f ca="1">IF(AND($A255="несложная работа",$C255&lt;&gt;"",MAX(I$21:$I254,C255)&lt;TIME(18,0,0)),MAX(I$21:$I254,C255),"")</f>
        <v/>
      </c>
      <c r="I255" s="9" t="str">
        <f t="shared" ca="1" si="30"/>
        <v/>
      </c>
      <c r="J255" s="9" t="str">
        <f ca="1">IF(AND($A255="сложная работа",$C255&lt;&gt;"",MAX(K$21:$K254,C255)&lt;TIME(18,0,0)),MAX(K$21:$K254,C255),"")</f>
        <v/>
      </c>
      <c r="K255" s="9" t="str">
        <f t="shared" ca="1" si="31"/>
        <v/>
      </c>
    </row>
    <row r="256" spans="1:11" x14ac:dyDescent="0.3">
      <c r="A256" t="str">
        <f t="shared" ca="1" si="24"/>
        <v>несложная работа</v>
      </c>
      <c r="B256" s="7">
        <f t="shared" ca="1" si="25"/>
        <v>6.5190323073301268</v>
      </c>
      <c r="C256" s="8" t="str">
        <f t="shared" ca="1" si="26"/>
        <v/>
      </c>
      <c r="D256" t="str">
        <f ca="1">IF(C256&lt;&gt;"",IF(A256="несложная работа",SUM(COUNTIF($I$22:$I256,"&gt;"&amp;C256)),SUM(COUNTIF($K$22:$K256,"&gt;"&amp;C256))),"")</f>
        <v/>
      </c>
      <c r="E256" t="str">
        <f t="shared" ca="1" si="27"/>
        <v/>
      </c>
      <c r="F256" s="9" t="str">
        <f t="shared" ca="1" si="28"/>
        <v/>
      </c>
      <c r="G256" s="9" t="str">
        <f t="shared" ca="1" si="29"/>
        <v/>
      </c>
      <c r="H256" s="9" t="str">
        <f ca="1">IF(AND($A256="несложная работа",$C256&lt;&gt;"",MAX(I$21:$I255,C256)&lt;TIME(18,0,0)),MAX(I$21:$I255,C256),"")</f>
        <v/>
      </c>
      <c r="I256" s="9" t="str">
        <f t="shared" ca="1" si="30"/>
        <v/>
      </c>
      <c r="J256" s="9" t="str">
        <f ca="1">IF(AND($A256="сложная работа",$C256&lt;&gt;"",MAX(K$21:$K255,C256)&lt;TIME(18,0,0)),MAX(K$21:$K255,C256),"")</f>
        <v/>
      </c>
      <c r="K256" s="9" t="str">
        <f t="shared" ca="1" si="31"/>
        <v/>
      </c>
    </row>
    <row r="257" spans="1:11" x14ac:dyDescent="0.3">
      <c r="A257" t="str">
        <f t="shared" ca="1" si="24"/>
        <v>несложная работа</v>
      </c>
      <c r="B257" s="7">
        <f t="shared" ca="1" si="25"/>
        <v>13.445249620631765</v>
      </c>
      <c r="C257" s="8" t="str">
        <f t="shared" ca="1" si="26"/>
        <v/>
      </c>
      <c r="D257" t="str">
        <f ca="1">IF(C257&lt;&gt;"",IF(A257="несложная работа",SUM(COUNTIF($I$22:$I257,"&gt;"&amp;C257)),SUM(COUNTIF($K$22:$K257,"&gt;"&amp;C257))),"")</f>
        <v/>
      </c>
      <c r="E257" t="str">
        <f t="shared" ca="1" si="27"/>
        <v/>
      </c>
      <c r="F257" s="9" t="str">
        <f t="shared" ca="1" si="28"/>
        <v/>
      </c>
      <c r="G257" s="9" t="str">
        <f t="shared" ca="1" si="29"/>
        <v/>
      </c>
      <c r="H257" s="9" t="str">
        <f ca="1">IF(AND($A257="несложная работа",$C257&lt;&gt;"",MAX(I$21:$I256,C257)&lt;TIME(18,0,0)),MAX(I$21:$I256,C257),"")</f>
        <v/>
      </c>
      <c r="I257" s="9" t="str">
        <f t="shared" ca="1" si="30"/>
        <v/>
      </c>
      <c r="J257" s="9" t="str">
        <f ca="1">IF(AND($A257="сложная работа",$C257&lt;&gt;"",MAX(K$21:$K256,C257)&lt;TIME(18,0,0)),MAX(K$21:$K256,C257),"")</f>
        <v/>
      </c>
      <c r="K257" s="9" t="str">
        <f t="shared" ca="1" si="31"/>
        <v/>
      </c>
    </row>
    <row r="258" spans="1:11" x14ac:dyDescent="0.3">
      <c r="A258" t="str">
        <f t="shared" ca="1" si="24"/>
        <v>несложная работа</v>
      </c>
      <c r="B258" s="7">
        <f t="shared" ca="1" si="25"/>
        <v>19.495031801044036</v>
      </c>
      <c r="C258" s="8" t="str">
        <f t="shared" ca="1" si="26"/>
        <v/>
      </c>
      <c r="D258" t="str">
        <f ca="1">IF(C258&lt;&gt;"",IF(A258="несложная работа",SUM(COUNTIF($I$22:$I258,"&gt;"&amp;C258)),SUM(COUNTIF($K$22:$K258,"&gt;"&amp;C258))),"")</f>
        <v/>
      </c>
      <c r="E258" t="str">
        <f t="shared" ca="1" si="27"/>
        <v/>
      </c>
      <c r="F258" s="9" t="str">
        <f t="shared" ca="1" si="28"/>
        <v/>
      </c>
      <c r="G258" s="9" t="str">
        <f t="shared" ca="1" si="29"/>
        <v/>
      </c>
      <c r="H258" s="9" t="str">
        <f ca="1">IF(AND($A258="несложная работа",$C258&lt;&gt;"",MAX(I$21:$I257,C258)&lt;TIME(18,0,0)),MAX(I$21:$I257,C258),"")</f>
        <v/>
      </c>
      <c r="I258" s="9" t="str">
        <f t="shared" ca="1" si="30"/>
        <v/>
      </c>
      <c r="J258" s="9" t="str">
        <f ca="1">IF(AND($A258="сложная работа",$C258&lt;&gt;"",MAX(K$21:$K257,C258)&lt;TIME(18,0,0)),MAX(K$21:$K257,C258),"")</f>
        <v/>
      </c>
      <c r="K258" s="9" t="str">
        <f t="shared" ca="1" si="31"/>
        <v/>
      </c>
    </row>
    <row r="259" spans="1:11" x14ac:dyDescent="0.3">
      <c r="A259" t="str">
        <f t="shared" ca="1" si="24"/>
        <v>сложная работа</v>
      </c>
      <c r="B259" s="7">
        <f t="shared" ca="1" si="25"/>
        <v>4.0753390988862233</v>
      </c>
      <c r="C259" s="8" t="str">
        <f t="shared" ca="1" si="26"/>
        <v/>
      </c>
      <c r="D259" t="str">
        <f ca="1">IF(C259&lt;&gt;"",IF(A259="несложная работа",SUM(COUNTIF($I$22:$I259,"&gt;"&amp;C259)),SUM(COUNTIF($K$22:$K259,"&gt;"&amp;C259))),"")</f>
        <v/>
      </c>
      <c r="E259" t="str">
        <f t="shared" ca="1" si="27"/>
        <v/>
      </c>
      <c r="F259" s="9" t="str">
        <f t="shared" ca="1" si="28"/>
        <v/>
      </c>
      <c r="G259" s="9" t="str">
        <f t="shared" ca="1" si="29"/>
        <v/>
      </c>
      <c r="H259" s="9" t="str">
        <f ca="1">IF(AND($A259="несложная работа",$C259&lt;&gt;"",MAX(I$21:$I258,C259)&lt;TIME(18,0,0)),MAX(I$21:$I258,C259),"")</f>
        <v/>
      </c>
      <c r="I259" s="9" t="str">
        <f t="shared" ca="1" si="30"/>
        <v/>
      </c>
      <c r="J259" s="9" t="str">
        <f ca="1">IF(AND($A259="сложная работа",$C259&lt;&gt;"",MAX(K$21:$K258,C259)&lt;TIME(18,0,0)),MAX(K$21:$K258,C259),"")</f>
        <v/>
      </c>
      <c r="K259" s="9" t="str">
        <f t="shared" ca="1" si="31"/>
        <v/>
      </c>
    </row>
    <row r="260" spans="1:11" x14ac:dyDescent="0.3">
      <c r="A260" t="str">
        <f t="shared" ca="1" si="24"/>
        <v>несложная работа</v>
      </c>
      <c r="B260" s="7">
        <f t="shared" ca="1" si="25"/>
        <v>6.3362976157479096</v>
      </c>
      <c r="C260" s="8" t="str">
        <f t="shared" ca="1" si="26"/>
        <v/>
      </c>
      <c r="D260" t="str">
        <f ca="1">IF(C260&lt;&gt;"",IF(A260="несложная работа",SUM(COUNTIF($I$22:$I260,"&gt;"&amp;C260)),SUM(COUNTIF($K$22:$K260,"&gt;"&amp;C260))),"")</f>
        <v/>
      </c>
      <c r="E260" t="str">
        <f t="shared" ca="1" si="27"/>
        <v/>
      </c>
      <c r="F260" s="9" t="str">
        <f t="shared" ca="1" si="28"/>
        <v/>
      </c>
      <c r="G260" s="9" t="str">
        <f t="shared" ca="1" si="29"/>
        <v/>
      </c>
      <c r="H260" s="9" t="str">
        <f ca="1">IF(AND($A260="несложная работа",$C260&lt;&gt;"",MAX(I$21:$I259,C260)&lt;TIME(18,0,0)),MAX(I$21:$I259,C260),"")</f>
        <v/>
      </c>
      <c r="I260" s="9" t="str">
        <f t="shared" ca="1" si="30"/>
        <v/>
      </c>
      <c r="J260" s="9" t="str">
        <f ca="1">IF(AND($A260="сложная работа",$C260&lt;&gt;"",MAX(K$21:$K259,C260)&lt;TIME(18,0,0)),MAX(K$21:$K259,C260),"")</f>
        <v/>
      </c>
      <c r="K260" s="9" t="str">
        <f t="shared" ca="1" si="31"/>
        <v/>
      </c>
    </row>
    <row r="261" spans="1:11" x14ac:dyDescent="0.3">
      <c r="A261" t="str">
        <f t="shared" ca="1" si="24"/>
        <v>несложная работа</v>
      </c>
      <c r="B261" s="7">
        <f t="shared" ca="1" si="25"/>
        <v>6.0680265247897118</v>
      </c>
      <c r="C261" s="8" t="str">
        <f t="shared" ca="1" si="26"/>
        <v/>
      </c>
      <c r="D261" t="str">
        <f ca="1">IF(C261&lt;&gt;"",IF(A261="несложная работа",SUM(COUNTIF($I$22:$I261,"&gt;"&amp;C261)),SUM(COUNTIF($K$22:$K261,"&gt;"&amp;C261))),"")</f>
        <v/>
      </c>
      <c r="E261" t="str">
        <f t="shared" ca="1" si="27"/>
        <v/>
      </c>
      <c r="F261" s="9" t="str">
        <f t="shared" ca="1" si="28"/>
        <v/>
      </c>
      <c r="G261" s="9" t="str">
        <f t="shared" ca="1" si="29"/>
        <v/>
      </c>
      <c r="H261" s="9" t="str">
        <f ca="1">IF(AND($A261="несложная работа",$C261&lt;&gt;"",MAX(I$21:$I260,C261)&lt;TIME(18,0,0)),MAX(I$21:$I260,C261),"")</f>
        <v/>
      </c>
      <c r="I261" s="9" t="str">
        <f t="shared" ca="1" si="30"/>
        <v/>
      </c>
      <c r="J261" s="9" t="str">
        <f ca="1">IF(AND($A261="сложная работа",$C261&lt;&gt;"",MAX(K$21:$K260,C261)&lt;TIME(18,0,0)),MAX(K$21:$K260,C261),"")</f>
        <v/>
      </c>
      <c r="K261" s="9" t="str">
        <f t="shared" ca="1" si="31"/>
        <v/>
      </c>
    </row>
    <row r="262" spans="1:11" x14ac:dyDescent="0.3">
      <c r="A262" t="str">
        <f t="shared" ca="1" si="24"/>
        <v>несложная работа</v>
      </c>
      <c r="B262" s="7">
        <f t="shared" ca="1" si="25"/>
        <v>12.391218635659142</v>
      </c>
      <c r="C262" s="8" t="str">
        <f t="shared" ca="1" si="26"/>
        <v/>
      </c>
      <c r="D262" t="str">
        <f ca="1">IF(C262&lt;&gt;"",IF(A262="несложная работа",SUM(COUNTIF($I$22:$I262,"&gt;"&amp;C262)),SUM(COUNTIF($K$22:$K262,"&gt;"&amp;C262))),"")</f>
        <v/>
      </c>
      <c r="E262" t="str">
        <f t="shared" ca="1" si="27"/>
        <v/>
      </c>
      <c r="F262" s="9" t="str">
        <f t="shared" ca="1" si="28"/>
        <v/>
      </c>
      <c r="G262" s="9" t="str">
        <f t="shared" ca="1" si="29"/>
        <v/>
      </c>
      <c r="H262" s="9" t="str">
        <f ca="1">IF(AND($A262="несложная работа",$C262&lt;&gt;"",MAX(I$21:$I261,C262)&lt;TIME(18,0,0)),MAX(I$21:$I261,C262),"")</f>
        <v/>
      </c>
      <c r="I262" s="9" t="str">
        <f t="shared" ca="1" si="30"/>
        <v/>
      </c>
      <c r="J262" s="9" t="str">
        <f ca="1">IF(AND($A262="сложная работа",$C262&lt;&gt;"",MAX(K$21:$K261,C262)&lt;TIME(18,0,0)),MAX(K$21:$K261,C262),"")</f>
        <v/>
      </c>
      <c r="K262" s="9" t="str">
        <f t="shared" ca="1" si="31"/>
        <v/>
      </c>
    </row>
    <row r="263" spans="1:11" x14ac:dyDescent="0.3">
      <c r="A263" t="str">
        <f t="shared" ca="1" si="24"/>
        <v>сложная работа</v>
      </c>
      <c r="B263" s="7">
        <f t="shared" ca="1" si="25"/>
        <v>4.1264375327163965</v>
      </c>
      <c r="C263" s="8" t="str">
        <f t="shared" ca="1" si="26"/>
        <v/>
      </c>
      <c r="D263" t="str">
        <f ca="1">IF(C263&lt;&gt;"",IF(A263="несложная работа",SUM(COUNTIF($I$22:$I263,"&gt;"&amp;C263)),SUM(COUNTIF($K$22:$K263,"&gt;"&amp;C263))),"")</f>
        <v/>
      </c>
      <c r="E263" t="str">
        <f t="shared" ca="1" si="27"/>
        <v/>
      </c>
      <c r="F263" s="9" t="str">
        <f t="shared" ca="1" si="28"/>
        <v/>
      </c>
      <c r="G263" s="9" t="str">
        <f t="shared" ca="1" si="29"/>
        <v/>
      </c>
      <c r="H263" s="9" t="str">
        <f ca="1">IF(AND($A263="несложная работа",$C263&lt;&gt;"",MAX(I$21:$I262,C263)&lt;TIME(18,0,0)),MAX(I$21:$I262,C263),"")</f>
        <v/>
      </c>
      <c r="I263" s="9" t="str">
        <f t="shared" ca="1" si="30"/>
        <v/>
      </c>
      <c r="J263" s="9" t="str">
        <f ca="1">IF(AND($A263="сложная работа",$C263&lt;&gt;"",MAX(K$21:$K262,C263)&lt;TIME(18,0,0)),MAX(K$21:$K262,C263),"")</f>
        <v/>
      </c>
      <c r="K263" s="9" t="str">
        <f t="shared" ca="1" si="31"/>
        <v/>
      </c>
    </row>
    <row r="264" spans="1:11" x14ac:dyDescent="0.3">
      <c r="A264" t="str">
        <f t="shared" ca="1" si="24"/>
        <v>несложная работа</v>
      </c>
      <c r="B264" s="7">
        <f t="shared" ca="1" si="25"/>
        <v>10.079775766994139</v>
      </c>
      <c r="C264" s="8" t="str">
        <f t="shared" ca="1" si="26"/>
        <v/>
      </c>
      <c r="D264" t="str">
        <f ca="1">IF(C264&lt;&gt;"",IF(A264="несложная работа",SUM(COUNTIF($I$22:$I264,"&gt;"&amp;C264)),SUM(COUNTIF($K$22:$K264,"&gt;"&amp;C264))),"")</f>
        <v/>
      </c>
      <c r="E264" t="str">
        <f t="shared" ca="1" si="27"/>
        <v/>
      </c>
      <c r="F264" s="9" t="str">
        <f t="shared" ca="1" si="28"/>
        <v/>
      </c>
      <c r="G264" s="9" t="str">
        <f t="shared" ca="1" si="29"/>
        <v/>
      </c>
      <c r="H264" s="9" t="str">
        <f ca="1">IF(AND($A264="несложная работа",$C264&lt;&gt;"",MAX(I$21:$I263,C264)&lt;TIME(18,0,0)),MAX(I$21:$I263,C264),"")</f>
        <v/>
      </c>
      <c r="I264" s="9" t="str">
        <f t="shared" ca="1" si="30"/>
        <v/>
      </c>
      <c r="J264" s="9" t="str">
        <f ca="1">IF(AND($A264="сложная работа",$C264&lt;&gt;"",MAX(K$21:$K263,C264)&lt;TIME(18,0,0)),MAX(K$21:$K263,C264),"")</f>
        <v/>
      </c>
      <c r="K264" s="9" t="str">
        <f t="shared" ca="1" si="31"/>
        <v/>
      </c>
    </row>
    <row r="265" spans="1:11" x14ac:dyDescent="0.3">
      <c r="A265" t="str">
        <f t="shared" ca="1" si="24"/>
        <v>несложная работа</v>
      </c>
      <c r="B265" s="7">
        <f t="shared" ca="1" si="25"/>
        <v>26.111065779520754</v>
      </c>
      <c r="C265" s="8" t="str">
        <f t="shared" ca="1" si="26"/>
        <v/>
      </c>
      <c r="D265" t="str">
        <f ca="1">IF(C265&lt;&gt;"",IF(A265="несложная работа",SUM(COUNTIF($I$22:$I265,"&gt;"&amp;C265)),SUM(COUNTIF($K$22:$K265,"&gt;"&amp;C265))),"")</f>
        <v/>
      </c>
      <c r="E265" t="str">
        <f t="shared" ca="1" si="27"/>
        <v/>
      </c>
      <c r="F265" s="9" t="str">
        <f t="shared" ca="1" si="28"/>
        <v/>
      </c>
      <c r="G265" s="9" t="str">
        <f t="shared" ca="1" si="29"/>
        <v/>
      </c>
      <c r="H265" s="9" t="str">
        <f ca="1">IF(AND($A265="несложная работа",$C265&lt;&gt;"",MAX(I$21:$I264,C265)&lt;TIME(18,0,0)),MAX(I$21:$I264,C265),"")</f>
        <v/>
      </c>
      <c r="I265" s="9" t="str">
        <f t="shared" ca="1" si="30"/>
        <v/>
      </c>
      <c r="J265" s="9" t="str">
        <f ca="1">IF(AND($A265="сложная работа",$C265&lt;&gt;"",MAX(K$21:$K264,C265)&lt;TIME(18,0,0)),MAX(K$21:$K264,C265),"")</f>
        <v/>
      </c>
      <c r="K265" s="9" t="str">
        <f t="shared" ca="1" si="31"/>
        <v/>
      </c>
    </row>
    <row r="266" spans="1:11" x14ac:dyDescent="0.3">
      <c r="A266" t="str">
        <f t="shared" ca="1" si="24"/>
        <v>несложная работа</v>
      </c>
      <c r="B266" s="7">
        <f t="shared" ca="1" si="25"/>
        <v>8.0942732780779227</v>
      </c>
      <c r="C266" s="8" t="str">
        <f t="shared" ca="1" si="26"/>
        <v/>
      </c>
      <c r="D266" t="str">
        <f ca="1">IF(C266&lt;&gt;"",IF(A266="несложная работа",SUM(COUNTIF($I$22:$I266,"&gt;"&amp;C266)),SUM(COUNTIF($K$22:$K266,"&gt;"&amp;C266))),"")</f>
        <v/>
      </c>
      <c r="E266" t="str">
        <f t="shared" ca="1" si="27"/>
        <v/>
      </c>
      <c r="F266" s="9" t="str">
        <f t="shared" ca="1" si="28"/>
        <v/>
      </c>
      <c r="G266" s="9" t="str">
        <f t="shared" ca="1" si="29"/>
        <v/>
      </c>
      <c r="H266" s="9" t="str">
        <f ca="1">IF(AND($A266="несложная работа",$C266&lt;&gt;"",MAX(I$21:$I265,C266)&lt;TIME(18,0,0)),MAX(I$21:$I265,C266),"")</f>
        <v/>
      </c>
      <c r="I266" s="9" t="str">
        <f t="shared" ca="1" si="30"/>
        <v/>
      </c>
      <c r="J266" s="9" t="str">
        <f ca="1">IF(AND($A266="сложная работа",$C266&lt;&gt;"",MAX(K$21:$K265,C266)&lt;TIME(18,0,0)),MAX(K$21:$K265,C266),"")</f>
        <v/>
      </c>
      <c r="K266" s="9" t="str">
        <f t="shared" ca="1" si="31"/>
        <v/>
      </c>
    </row>
    <row r="267" spans="1:11" x14ac:dyDescent="0.3">
      <c r="A267" t="str">
        <f t="shared" ca="1" si="24"/>
        <v>несложная работа</v>
      </c>
      <c r="B267" s="7">
        <f t="shared" ca="1" si="25"/>
        <v>12.677966419245207</v>
      </c>
      <c r="C267" s="8" t="str">
        <f t="shared" ca="1" si="26"/>
        <v/>
      </c>
      <c r="D267" t="str">
        <f ca="1">IF(C267&lt;&gt;"",IF(A267="несложная работа",SUM(COUNTIF($I$22:$I267,"&gt;"&amp;C267)),SUM(COUNTIF($K$22:$K267,"&gt;"&amp;C267))),"")</f>
        <v/>
      </c>
      <c r="E267" t="str">
        <f t="shared" ca="1" si="27"/>
        <v/>
      </c>
      <c r="F267" s="9" t="str">
        <f t="shared" ca="1" si="28"/>
        <v/>
      </c>
      <c r="G267" s="9" t="str">
        <f t="shared" ca="1" si="29"/>
        <v/>
      </c>
      <c r="H267" s="9" t="str">
        <f ca="1">IF(AND($A267="несложная работа",$C267&lt;&gt;"",MAX(I$21:$I266,C267)&lt;TIME(18,0,0)),MAX(I$21:$I266,C267),"")</f>
        <v/>
      </c>
      <c r="I267" s="9" t="str">
        <f t="shared" ca="1" si="30"/>
        <v/>
      </c>
      <c r="J267" s="9" t="str">
        <f ca="1">IF(AND($A267="сложная работа",$C267&lt;&gt;"",MAX(K$21:$K266,C267)&lt;TIME(18,0,0)),MAX(K$21:$K266,C267),"")</f>
        <v/>
      </c>
      <c r="K267" s="9" t="str">
        <f t="shared" ca="1" si="31"/>
        <v/>
      </c>
    </row>
    <row r="268" spans="1:11" x14ac:dyDescent="0.3">
      <c r="A268" t="str">
        <f t="shared" ca="1" si="24"/>
        <v>несложная работа</v>
      </c>
      <c r="B268" s="7">
        <f t="shared" ca="1" si="25"/>
        <v>8.2888739932392124</v>
      </c>
      <c r="C268" s="8" t="str">
        <f t="shared" ca="1" si="26"/>
        <v/>
      </c>
      <c r="D268" t="str">
        <f ca="1">IF(C268&lt;&gt;"",IF(A268="несложная работа",SUM(COUNTIF($I$22:$I268,"&gt;"&amp;C268)),SUM(COUNTIF($K$22:$K268,"&gt;"&amp;C268))),"")</f>
        <v/>
      </c>
      <c r="E268" t="str">
        <f t="shared" ca="1" si="27"/>
        <v/>
      </c>
      <c r="F268" s="9" t="str">
        <f t="shared" ca="1" si="28"/>
        <v/>
      </c>
      <c r="G268" s="9" t="str">
        <f t="shared" ca="1" si="29"/>
        <v/>
      </c>
      <c r="H268" s="9" t="str">
        <f ca="1">IF(AND($A268="несложная работа",$C268&lt;&gt;"",MAX(I$21:$I267,C268)&lt;TIME(18,0,0)),MAX(I$21:$I267,C268),"")</f>
        <v/>
      </c>
      <c r="I268" s="9" t="str">
        <f t="shared" ca="1" si="30"/>
        <v/>
      </c>
      <c r="J268" s="9" t="str">
        <f ca="1">IF(AND($A268="сложная работа",$C268&lt;&gt;"",MAX(K$21:$K267,C268)&lt;TIME(18,0,0)),MAX(K$21:$K267,C268),"")</f>
        <v/>
      </c>
      <c r="K268" s="9" t="str">
        <f t="shared" ca="1" si="31"/>
        <v/>
      </c>
    </row>
    <row r="269" spans="1:11" x14ac:dyDescent="0.3">
      <c r="A269" t="str">
        <f t="shared" ca="1" si="24"/>
        <v>несложная работа</v>
      </c>
      <c r="B269" s="7">
        <f t="shared" ca="1" si="25"/>
        <v>13.391733286319061</v>
      </c>
      <c r="C269" s="8" t="str">
        <f t="shared" ca="1" si="26"/>
        <v/>
      </c>
      <c r="D269" t="str">
        <f ca="1">IF(C269&lt;&gt;"",IF(A269="несложная работа",SUM(COUNTIF($I$22:$I269,"&gt;"&amp;C269)),SUM(COUNTIF($K$22:$K269,"&gt;"&amp;C269))),"")</f>
        <v/>
      </c>
      <c r="E269" t="str">
        <f t="shared" ca="1" si="27"/>
        <v/>
      </c>
      <c r="F269" s="9" t="str">
        <f t="shared" ca="1" si="28"/>
        <v/>
      </c>
      <c r="G269" s="9" t="str">
        <f t="shared" ca="1" si="29"/>
        <v/>
      </c>
      <c r="H269" s="9" t="str">
        <f ca="1">IF(AND($A269="несложная работа",$C269&lt;&gt;"",MAX(I$21:$I268,C269)&lt;TIME(18,0,0)),MAX(I$21:$I268,C269),"")</f>
        <v/>
      </c>
      <c r="I269" s="9" t="str">
        <f t="shared" ca="1" si="30"/>
        <v/>
      </c>
      <c r="J269" s="9" t="str">
        <f ca="1">IF(AND($A269="сложная работа",$C269&lt;&gt;"",MAX(K$21:$K268,C269)&lt;TIME(18,0,0)),MAX(K$21:$K268,C269),"")</f>
        <v/>
      </c>
      <c r="K269" s="9" t="str">
        <f t="shared" ca="1" si="31"/>
        <v/>
      </c>
    </row>
    <row r="270" spans="1:11" x14ac:dyDescent="0.3">
      <c r="A270" t="str">
        <f t="shared" ca="1" si="24"/>
        <v>несложная работа</v>
      </c>
      <c r="B270" s="7">
        <f t="shared" ca="1" si="25"/>
        <v>8.9066988496545925</v>
      </c>
      <c r="C270" s="8" t="str">
        <f t="shared" ca="1" si="26"/>
        <v/>
      </c>
      <c r="D270" t="str">
        <f ca="1">IF(C270&lt;&gt;"",IF(A270="несложная работа",SUM(COUNTIF($I$22:$I270,"&gt;"&amp;C270)),SUM(COUNTIF($K$22:$K270,"&gt;"&amp;C270))),"")</f>
        <v/>
      </c>
      <c r="E270" t="str">
        <f t="shared" ca="1" si="27"/>
        <v/>
      </c>
      <c r="F270" s="9" t="str">
        <f t="shared" ca="1" si="28"/>
        <v/>
      </c>
      <c r="G270" s="9" t="str">
        <f t="shared" ca="1" si="29"/>
        <v/>
      </c>
      <c r="H270" s="9" t="str">
        <f ca="1">IF(AND($A270="несложная работа",$C270&lt;&gt;"",MAX(I$21:$I269,C270)&lt;TIME(18,0,0)),MAX(I$21:$I269,C270),"")</f>
        <v/>
      </c>
      <c r="I270" s="9" t="str">
        <f t="shared" ca="1" si="30"/>
        <v/>
      </c>
      <c r="J270" s="9" t="str">
        <f ca="1">IF(AND($A270="сложная работа",$C270&lt;&gt;"",MAX(K$21:$K269,C270)&lt;TIME(18,0,0)),MAX(K$21:$K269,C270),"")</f>
        <v/>
      </c>
      <c r="K270" s="9" t="str">
        <f t="shared" ca="1" si="31"/>
        <v/>
      </c>
    </row>
    <row r="271" spans="1:11" x14ac:dyDescent="0.3">
      <c r="A271" t="str">
        <f t="shared" ca="1" si="24"/>
        <v>несложная работа</v>
      </c>
      <c r="B271" s="7">
        <f t="shared" ca="1" si="25"/>
        <v>5.1204775804842519</v>
      </c>
      <c r="C271" s="8" t="str">
        <f t="shared" ca="1" si="26"/>
        <v/>
      </c>
      <c r="D271" t="str">
        <f ca="1">IF(C271&lt;&gt;"",IF(A271="несложная работа",SUM(COUNTIF($I$22:$I271,"&gt;"&amp;C271)),SUM(COUNTIF($K$22:$K271,"&gt;"&amp;C271))),"")</f>
        <v/>
      </c>
      <c r="E271" t="str">
        <f t="shared" ca="1" si="27"/>
        <v/>
      </c>
      <c r="F271" s="9" t="str">
        <f t="shared" ca="1" si="28"/>
        <v/>
      </c>
      <c r="G271" s="9" t="str">
        <f t="shared" ca="1" si="29"/>
        <v/>
      </c>
      <c r="H271" s="9" t="str">
        <f ca="1">IF(AND($A271="несложная работа",$C271&lt;&gt;"",MAX(I$21:$I270,C271)&lt;TIME(18,0,0)),MAX(I$21:$I270,C271),"")</f>
        <v/>
      </c>
      <c r="I271" s="9" t="str">
        <f t="shared" ca="1" si="30"/>
        <v/>
      </c>
      <c r="J271" s="9" t="str">
        <f ca="1">IF(AND($A271="сложная работа",$C271&lt;&gt;"",MAX(K$21:$K270,C271)&lt;TIME(18,0,0)),MAX(K$21:$K270,C271),"")</f>
        <v/>
      </c>
      <c r="K271" s="9" t="str">
        <f t="shared" ca="1" si="31"/>
        <v/>
      </c>
    </row>
    <row r="272" spans="1:11" x14ac:dyDescent="0.3">
      <c r="A272" t="str">
        <f t="shared" ca="1" si="24"/>
        <v>несложная работа</v>
      </c>
      <c r="B272" s="7">
        <f t="shared" ca="1" si="25"/>
        <v>12.474719444091289</v>
      </c>
      <c r="C272" s="8" t="str">
        <f t="shared" ca="1" si="26"/>
        <v/>
      </c>
      <c r="D272" t="str">
        <f ca="1">IF(C272&lt;&gt;"",IF(A272="несложная работа",SUM(COUNTIF($I$22:$I272,"&gt;"&amp;C272)),SUM(COUNTIF($K$22:$K272,"&gt;"&amp;C272))),"")</f>
        <v/>
      </c>
      <c r="E272" t="str">
        <f t="shared" ca="1" si="27"/>
        <v/>
      </c>
      <c r="F272" s="9" t="str">
        <f t="shared" ca="1" si="28"/>
        <v/>
      </c>
      <c r="G272" s="9" t="str">
        <f t="shared" ca="1" si="29"/>
        <v/>
      </c>
      <c r="H272" s="9" t="str">
        <f ca="1">IF(AND($A272="несложная работа",$C272&lt;&gt;"",MAX(I$21:$I271,C272)&lt;TIME(18,0,0)),MAX(I$21:$I271,C272),"")</f>
        <v/>
      </c>
      <c r="I272" s="9" t="str">
        <f t="shared" ca="1" si="30"/>
        <v/>
      </c>
      <c r="J272" s="9" t="str">
        <f ca="1">IF(AND($A272="сложная работа",$C272&lt;&gt;"",MAX(K$21:$K271,C272)&lt;TIME(18,0,0)),MAX(K$21:$K271,C272),"")</f>
        <v/>
      </c>
      <c r="K272" s="9" t="str">
        <f t="shared" ca="1" si="31"/>
        <v/>
      </c>
    </row>
    <row r="273" spans="1:11" x14ac:dyDescent="0.3">
      <c r="A273" t="str">
        <f t="shared" ca="1" si="24"/>
        <v>сложная работа</v>
      </c>
      <c r="B273" s="7">
        <f t="shared" ca="1" si="25"/>
        <v>4.0364039342399556</v>
      </c>
      <c r="C273" s="8" t="str">
        <f t="shared" ca="1" si="26"/>
        <v/>
      </c>
      <c r="D273" t="str">
        <f ca="1">IF(C273&lt;&gt;"",IF(A273="несложная работа",SUM(COUNTIF($I$22:$I273,"&gt;"&amp;C273)),SUM(COUNTIF($K$22:$K273,"&gt;"&amp;C273))),"")</f>
        <v/>
      </c>
      <c r="E273" t="str">
        <f t="shared" ca="1" si="27"/>
        <v/>
      </c>
      <c r="F273" s="9" t="str">
        <f t="shared" ca="1" si="28"/>
        <v/>
      </c>
      <c r="G273" s="9" t="str">
        <f t="shared" ca="1" si="29"/>
        <v/>
      </c>
      <c r="H273" s="9" t="str">
        <f ca="1">IF(AND($A273="несложная работа",$C273&lt;&gt;"",MAX(I$21:$I272,C273)&lt;TIME(18,0,0)),MAX(I$21:$I272,C273),"")</f>
        <v/>
      </c>
      <c r="I273" s="9" t="str">
        <f t="shared" ca="1" si="30"/>
        <v/>
      </c>
      <c r="J273" s="9" t="str">
        <f ca="1">IF(AND($A273="сложная работа",$C273&lt;&gt;"",MAX(K$21:$K272,C273)&lt;TIME(18,0,0)),MAX(K$21:$K272,C273),"")</f>
        <v/>
      </c>
      <c r="K273" s="9" t="str">
        <f t="shared" ca="1" si="31"/>
        <v/>
      </c>
    </row>
    <row r="274" spans="1:11" x14ac:dyDescent="0.3">
      <c r="A274" t="str">
        <f t="shared" ca="1" si="24"/>
        <v>несложная работа</v>
      </c>
      <c r="B274" s="7">
        <f t="shared" ca="1" si="25"/>
        <v>21.809467621445375</v>
      </c>
      <c r="C274" s="8" t="str">
        <f t="shared" ca="1" si="26"/>
        <v/>
      </c>
      <c r="D274" t="str">
        <f ca="1">IF(C274&lt;&gt;"",IF(A274="несложная работа",SUM(COUNTIF($I$22:$I274,"&gt;"&amp;C274)),SUM(COUNTIF($K$22:$K274,"&gt;"&amp;C274))),"")</f>
        <v/>
      </c>
      <c r="E274" t="str">
        <f t="shared" ca="1" si="27"/>
        <v/>
      </c>
      <c r="F274" s="9" t="str">
        <f t="shared" ca="1" si="28"/>
        <v/>
      </c>
      <c r="G274" s="9" t="str">
        <f t="shared" ca="1" si="29"/>
        <v/>
      </c>
      <c r="H274" s="9" t="str">
        <f ca="1">IF(AND($A274="несложная работа",$C274&lt;&gt;"",MAX(I$21:$I273,C274)&lt;TIME(18,0,0)),MAX(I$21:$I273,C274),"")</f>
        <v/>
      </c>
      <c r="I274" s="9" t="str">
        <f t="shared" ca="1" si="30"/>
        <v/>
      </c>
      <c r="J274" s="9" t="str">
        <f ca="1">IF(AND($A274="сложная работа",$C274&lt;&gt;"",MAX(K$21:$K273,C274)&lt;TIME(18,0,0)),MAX(K$21:$K273,C274),"")</f>
        <v/>
      </c>
      <c r="K274" s="9" t="str">
        <f t="shared" ca="1" si="31"/>
        <v/>
      </c>
    </row>
    <row r="275" spans="1:11" x14ac:dyDescent="0.3">
      <c r="A275" t="str">
        <f t="shared" ca="1" si="24"/>
        <v>несложная работа</v>
      </c>
      <c r="B275" s="7">
        <f t="shared" ca="1" si="25"/>
        <v>7.6450065910307963</v>
      </c>
      <c r="C275" s="8" t="str">
        <f t="shared" ca="1" si="26"/>
        <v/>
      </c>
      <c r="D275" t="str">
        <f ca="1">IF(C275&lt;&gt;"",IF(A275="несложная работа",SUM(COUNTIF($I$22:$I275,"&gt;"&amp;C275)),SUM(COUNTIF($K$22:$K275,"&gt;"&amp;C275))),"")</f>
        <v/>
      </c>
      <c r="E275" t="str">
        <f t="shared" ca="1" si="27"/>
        <v/>
      </c>
      <c r="F275" s="9" t="str">
        <f t="shared" ca="1" si="28"/>
        <v/>
      </c>
      <c r="G275" s="9" t="str">
        <f t="shared" ca="1" si="29"/>
        <v/>
      </c>
      <c r="H275" s="9" t="str">
        <f ca="1">IF(AND($A275="несложная работа",$C275&lt;&gt;"",MAX(I$21:$I274,C275)&lt;TIME(18,0,0)),MAX(I$21:$I274,C275),"")</f>
        <v/>
      </c>
      <c r="I275" s="9" t="str">
        <f t="shared" ca="1" si="30"/>
        <v/>
      </c>
      <c r="J275" s="9" t="str">
        <f ca="1">IF(AND($A275="сложная работа",$C275&lt;&gt;"",MAX(K$21:$K274,C275)&lt;TIME(18,0,0)),MAX(K$21:$K274,C275),"")</f>
        <v/>
      </c>
      <c r="K275" s="9" t="str">
        <f t="shared" ca="1" si="31"/>
        <v/>
      </c>
    </row>
    <row r="276" spans="1:11" x14ac:dyDescent="0.3">
      <c r="A276" t="str">
        <f t="shared" ca="1" si="24"/>
        <v>несложная работа</v>
      </c>
      <c r="B276" s="7">
        <f t="shared" ca="1" si="25"/>
        <v>7.9963480415743211</v>
      </c>
      <c r="C276" s="8" t="str">
        <f t="shared" ca="1" si="26"/>
        <v/>
      </c>
      <c r="D276" t="str">
        <f ca="1">IF(C276&lt;&gt;"",IF(A276="несложная работа",SUM(COUNTIF($I$22:$I276,"&gt;"&amp;C276)),SUM(COUNTIF($K$22:$K276,"&gt;"&amp;C276))),"")</f>
        <v/>
      </c>
      <c r="E276" t="str">
        <f t="shared" ca="1" si="27"/>
        <v/>
      </c>
      <c r="F276" s="9" t="str">
        <f t="shared" ca="1" si="28"/>
        <v/>
      </c>
      <c r="G276" s="9" t="str">
        <f t="shared" ca="1" si="29"/>
        <v/>
      </c>
      <c r="H276" s="9" t="str">
        <f ca="1">IF(AND($A276="несложная работа",$C276&lt;&gt;"",MAX(I$21:$I275,C276)&lt;TIME(18,0,0)),MAX(I$21:$I275,C276),"")</f>
        <v/>
      </c>
      <c r="I276" s="9" t="str">
        <f t="shared" ca="1" si="30"/>
        <v/>
      </c>
      <c r="J276" s="9" t="str">
        <f ca="1">IF(AND($A276="сложная работа",$C276&lt;&gt;"",MAX(K$21:$K275,C276)&lt;TIME(18,0,0)),MAX(K$21:$K275,C276),"")</f>
        <v/>
      </c>
      <c r="K276" s="9" t="str">
        <f t="shared" ca="1" si="31"/>
        <v/>
      </c>
    </row>
    <row r="277" spans="1:11" x14ac:dyDescent="0.3">
      <c r="A277" t="str">
        <f t="shared" ca="1" si="24"/>
        <v>несложная работа</v>
      </c>
      <c r="B277" s="7">
        <f t="shared" ca="1" si="25"/>
        <v>6.0094886903333737</v>
      </c>
      <c r="C277" s="8" t="str">
        <f t="shared" ca="1" si="26"/>
        <v/>
      </c>
      <c r="D277" t="str">
        <f ca="1">IF(C277&lt;&gt;"",IF(A277="несложная работа",SUM(COUNTIF($I$22:$I277,"&gt;"&amp;C277)),SUM(COUNTIF($K$22:$K277,"&gt;"&amp;C277))),"")</f>
        <v/>
      </c>
      <c r="E277" t="str">
        <f t="shared" ca="1" si="27"/>
        <v/>
      </c>
      <c r="F277" s="9" t="str">
        <f t="shared" ca="1" si="28"/>
        <v/>
      </c>
      <c r="G277" s="9" t="str">
        <f t="shared" ca="1" si="29"/>
        <v/>
      </c>
      <c r="H277" s="9" t="str">
        <f ca="1">IF(AND($A277="несложная работа",$C277&lt;&gt;"",MAX(I$21:$I276,C277)&lt;TIME(18,0,0)),MAX(I$21:$I276,C277),"")</f>
        <v/>
      </c>
      <c r="I277" s="9" t="str">
        <f t="shared" ca="1" si="30"/>
        <v/>
      </c>
      <c r="J277" s="9" t="str">
        <f ca="1">IF(AND($A277="сложная работа",$C277&lt;&gt;"",MAX(K$21:$K276,C277)&lt;TIME(18,0,0)),MAX(K$21:$K276,C277),"")</f>
        <v/>
      </c>
      <c r="K277" s="9" t="str">
        <f t="shared" ca="1" si="31"/>
        <v/>
      </c>
    </row>
    <row r="278" spans="1:11" x14ac:dyDescent="0.3">
      <c r="A278" t="str">
        <f t="shared" ca="1" si="24"/>
        <v>несложная работа</v>
      </c>
      <c r="B278" s="7">
        <f t="shared" ca="1" si="25"/>
        <v>6.2149514601553904</v>
      </c>
      <c r="C278" s="8" t="str">
        <f t="shared" ca="1" si="26"/>
        <v/>
      </c>
      <c r="D278" t="str">
        <f ca="1">IF(C278&lt;&gt;"",IF(A278="несложная работа",SUM(COUNTIF($I$22:$I278,"&gt;"&amp;C278)),SUM(COUNTIF($K$22:$K278,"&gt;"&amp;C278))),"")</f>
        <v/>
      </c>
      <c r="E278" t="str">
        <f t="shared" ca="1" si="27"/>
        <v/>
      </c>
      <c r="F278" s="9" t="str">
        <f t="shared" ca="1" si="28"/>
        <v/>
      </c>
      <c r="G278" s="9" t="str">
        <f t="shared" ca="1" si="29"/>
        <v/>
      </c>
      <c r="H278" s="9" t="str">
        <f ca="1">IF(AND($A278="несложная работа",$C278&lt;&gt;"",MAX(I$21:$I277,C278)&lt;TIME(18,0,0)),MAX(I$21:$I277,C278),"")</f>
        <v/>
      </c>
      <c r="I278" s="9" t="str">
        <f t="shared" ca="1" si="30"/>
        <v/>
      </c>
      <c r="J278" s="9" t="str">
        <f ca="1">IF(AND($A278="сложная работа",$C278&lt;&gt;"",MAX(K$21:$K277,C278)&lt;TIME(18,0,0)),MAX(K$21:$K277,C278),"")</f>
        <v/>
      </c>
      <c r="K278" s="9" t="str">
        <f t="shared" ca="1" si="31"/>
        <v/>
      </c>
    </row>
    <row r="279" spans="1:11" x14ac:dyDescent="0.3">
      <c r="A279" t="str">
        <f t="shared" ref="A279:A342" ca="1" si="32">IF(IF(RAND()&lt;=0.22, RAND()*(1-0.5)+0.5, RAND()*0.5) &gt; 0.5,"сложная работа","несложная работа")</f>
        <v>несложная работа</v>
      </c>
      <c r="B279" s="7">
        <f t="shared" ref="B279:B342" ca="1" si="33" xml:space="preserve"> -(60/4)*LOG(1-RAND())+3</f>
        <v>22.89521941022322</v>
      </c>
      <c r="C279" s="8" t="str">
        <f t="shared" ref="C279:C342" ca="1" si="34">IF(C278="","",IF(C278+(B279)/1440&lt;=$C$21+10/24,C278+(B279)/1440,""))</f>
        <v/>
      </c>
      <c r="D279" t="str">
        <f ca="1">IF(C279&lt;&gt;"",IF(A279="несложная работа",SUM(COUNTIF($I$22:$I279,"&gt;"&amp;C279)),SUM(COUNTIF($K$22:$K279,"&gt;"&amp;C279))),"")</f>
        <v/>
      </c>
      <c r="E279" t="str">
        <f t="shared" ref="E279:E342" ca="1" si="35">IF(C279&lt;&gt;"",IF(A279="сложная работа",RAND()*(150-90)+90,-20*LOG(1-RAND())+4),"")</f>
        <v/>
      </c>
      <c r="F279" s="9" t="str">
        <f t="shared" ref="F279:F342" ca="1" si="36">IF(E279&lt;&gt;"",E279/1440,"")</f>
        <v/>
      </c>
      <c r="G279" s="9" t="str">
        <f t="shared" ref="G279:G342" ca="1" si="37">IF(AND(C279&lt;&gt;"",OR(I279&lt;&gt;"",K279&lt;&gt;"")),IF(A279="несложная работа",I279-C279,K279-C279),"")</f>
        <v/>
      </c>
      <c r="H279" s="9" t="str">
        <f ca="1">IF(AND($A279="несложная работа",$C279&lt;&gt;"",MAX(I$21:$I278,C279)&lt;TIME(18,0,0)),MAX(I$21:$I278,C279),"")</f>
        <v/>
      </c>
      <c r="I279" s="9" t="str">
        <f t="shared" ref="I279:I342" ca="1" si="38">IF(ISTEXT(H279),"",H279+E279/1440)</f>
        <v/>
      </c>
      <c r="J279" s="9" t="str">
        <f ca="1">IF(AND($A279="сложная работа",$C279&lt;&gt;"",MAX(K$21:$K278,C279)&lt;TIME(18,0,0)),MAX(K$21:$K278,C279),"")</f>
        <v/>
      </c>
      <c r="K279" s="9" t="str">
        <f t="shared" ref="K279:K342" ca="1" si="39">IF(ISTEXT(J279),"",J279+E279/1440)</f>
        <v/>
      </c>
    </row>
    <row r="280" spans="1:11" x14ac:dyDescent="0.3">
      <c r="A280" t="str">
        <f t="shared" ca="1" si="32"/>
        <v>несложная работа</v>
      </c>
      <c r="B280" s="7">
        <f t="shared" ca="1" si="33"/>
        <v>7.4022809482762302</v>
      </c>
      <c r="C280" s="8" t="str">
        <f t="shared" ca="1" si="34"/>
        <v/>
      </c>
      <c r="D280" t="str">
        <f ca="1">IF(C280&lt;&gt;"",IF(A280="несложная работа",SUM(COUNTIF($I$22:$I280,"&gt;"&amp;C280)),SUM(COUNTIF($K$22:$K280,"&gt;"&amp;C280))),"")</f>
        <v/>
      </c>
      <c r="E280" t="str">
        <f t="shared" ca="1" si="35"/>
        <v/>
      </c>
      <c r="F280" s="9" t="str">
        <f t="shared" ca="1" si="36"/>
        <v/>
      </c>
      <c r="G280" s="9" t="str">
        <f t="shared" ca="1" si="37"/>
        <v/>
      </c>
      <c r="H280" s="9" t="str">
        <f ca="1">IF(AND($A280="несложная работа",$C280&lt;&gt;"",MAX(I$21:$I279,C280)&lt;TIME(18,0,0)),MAX(I$21:$I279,C280),"")</f>
        <v/>
      </c>
      <c r="I280" s="9" t="str">
        <f t="shared" ca="1" si="38"/>
        <v/>
      </c>
      <c r="J280" s="9" t="str">
        <f ca="1">IF(AND($A280="сложная работа",$C280&lt;&gt;"",MAX(K$21:$K279,C280)&lt;TIME(18,0,0)),MAX(K$21:$K279,C280),"")</f>
        <v/>
      </c>
      <c r="K280" s="9" t="str">
        <f t="shared" ca="1" si="39"/>
        <v/>
      </c>
    </row>
    <row r="281" spans="1:11" x14ac:dyDescent="0.3">
      <c r="A281" t="str">
        <f t="shared" ca="1" si="32"/>
        <v>несложная работа</v>
      </c>
      <c r="B281" s="7">
        <f t="shared" ca="1" si="33"/>
        <v>6.0242154331265017</v>
      </c>
      <c r="C281" s="8" t="str">
        <f t="shared" ca="1" si="34"/>
        <v/>
      </c>
      <c r="D281" t="str">
        <f ca="1">IF(C281&lt;&gt;"",IF(A281="несложная работа",SUM(COUNTIF($I$22:$I281,"&gt;"&amp;C281)),SUM(COUNTIF($K$22:$K281,"&gt;"&amp;C281))),"")</f>
        <v/>
      </c>
      <c r="E281" t="str">
        <f t="shared" ca="1" si="35"/>
        <v/>
      </c>
      <c r="F281" s="9" t="str">
        <f t="shared" ca="1" si="36"/>
        <v/>
      </c>
      <c r="G281" s="9" t="str">
        <f t="shared" ca="1" si="37"/>
        <v/>
      </c>
      <c r="H281" s="9" t="str">
        <f ca="1">IF(AND($A281="несложная работа",$C281&lt;&gt;"",MAX(I$21:$I280,C281)&lt;TIME(18,0,0)),MAX(I$21:$I280,C281),"")</f>
        <v/>
      </c>
      <c r="I281" s="9" t="str">
        <f t="shared" ca="1" si="38"/>
        <v/>
      </c>
      <c r="J281" s="9" t="str">
        <f ca="1">IF(AND($A281="сложная работа",$C281&lt;&gt;"",MAX(K$21:$K280,C281)&lt;TIME(18,0,0)),MAX(K$21:$K280,C281),"")</f>
        <v/>
      </c>
      <c r="K281" s="9" t="str">
        <f t="shared" ca="1" si="39"/>
        <v/>
      </c>
    </row>
    <row r="282" spans="1:11" x14ac:dyDescent="0.3">
      <c r="A282" t="str">
        <f t="shared" ca="1" si="32"/>
        <v>несложная работа</v>
      </c>
      <c r="B282" s="7">
        <f t="shared" ca="1" si="33"/>
        <v>12.229485667871135</v>
      </c>
      <c r="C282" s="8" t="str">
        <f t="shared" ca="1" si="34"/>
        <v/>
      </c>
      <c r="D282" t="str">
        <f ca="1">IF(C282&lt;&gt;"",IF(A282="несложная работа",SUM(COUNTIF($I$22:$I282,"&gt;"&amp;C282)),SUM(COUNTIF($K$22:$K282,"&gt;"&amp;C282))),"")</f>
        <v/>
      </c>
      <c r="E282" t="str">
        <f t="shared" ca="1" si="35"/>
        <v/>
      </c>
      <c r="F282" s="9" t="str">
        <f t="shared" ca="1" si="36"/>
        <v/>
      </c>
      <c r="G282" s="9" t="str">
        <f t="shared" ca="1" si="37"/>
        <v/>
      </c>
      <c r="H282" s="9" t="str">
        <f ca="1">IF(AND($A282="несложная работа",$C282&lt;&gt;"",MAX(I$21:$I281,C282)&lt;TIME(18,0,0)),MAX(I$21:$I281,C282),"")</f>
        <v/>
      </c>
      <c r="I282" s="9" t="str">
        <f t="shared" ca="1" si="38"/>
        <v/>
      </c>
      <c r="J282" s="9" t="str">
        <f ca="1">IF(AND($A282="сложная работа",$C282&lt;&gt;"",MAX(K$21:$K281,C282)&lt;TIME(18,0,0)),MAX(K$21:$K281,C282),"")</f>
        <v/>
      </c>
      <c r="K282" s="9" t="str">
        <f t="shared" ca="1" si="39"/>
        <v/>
      </c>
    </row>
    <row r="283" spans="1:11" x14ac:dyDescent="0.3">
      <c r="A283" t="str">
        <f t="shared" ca="1" si="32"/>
        <v>сложная работа</v>
      </c>
      <c r="B283" s="7">
        <f t="shared" ca="1" si="33"/>
        <v>14.769668008118856</v>
      </c>
      <c r="C283" s="8" t="str">
        <f t="shared" ca="1" si="34"/>
        <v/>
      </c>
      <c r="D283" t="str">
        <f ca="1">IF(C283&lt;&gt;"",IF(A283="несложная работа",SUM(COUNTIF($I$22:$I283,"&gt;"&amp;C283)),SUM(COUNTIF($K$22:$K283,"&gt;"&amp;C283))),"")</f>
        <v/>
      </c>
      <c r="E283" t="str">
        <f t="shared" ca="1" si="35"/>
        <v/>
      </c>
      <c r="F283" s="9" t="str">
        <f t="shared" ca="1" si="36"/>
        <v/>
      </c>
      <c r="G283" s="9" t="str">
        <f t="shared" ca="1" si="37"/>
        <v/>
      </c>
      <c r="H283" s="9" t="str">
        <f ca="1">IF(AND($A283="несложная работа",$C283&lt;&gt;"",MAX(I$21:$I282,C283)&lt;TIME(18,0,0)),MAX(I$21:$I282,C283),"")</f>
        <v/>
      </c>
      <c r="I283" s="9" t="str">
        <f t="shared" ca="1" si="38"/>
        <v/>
      </c>
      <c r="J283" s="9" t="str">
        <f ca="1">IF(AND($A283="сложная работа",$C283&lt;&gt;"",MAX(K$21:$K282,C283)&lt;TIME(18,0,0)),MAX(K$21:$K282,C283),"")</f>
        <v/>
      </c>
      <c r="K283" s="9" t="str">
        <f t="shared" ca="1" si="39"/>
        <v/>
      </c>
    </row>
    <row r="284" spans="1:11" x14ac:dyDescent="0.3">
      <c r="A284" t="str">
        <f t="shared" ca="1" si="32"/>
        <v>сложная работа</v>
      </c>
      <c r="B284" s="7">
        <f t="shared" ca="1" si="33"/>
        <v>11.523354571717819</v>
      </c>
      <c r="C284" s="8" t="str">
        <f t="shared" ca="1" si="34"/>
        <v/>
      </c>
      <c r="D284" t="str">
        <f ca="1">IF(C284&lt;&gt;"",IF(A284="несложная работа",SUM(COUNTIF($I$22:$I284,"&gt;"&amp;C284)),SUM(COUNTIF($K$22:$K284,"&gt;"&amp;C284))),"")</f>
        <v/>
      </c>
      <c r="E284" t="str">
        <f t="shared" ca="1" si="35"/>
        <v/>
      </c>
      <c r="F284" s="9" t="str">
        <f t="shared" ca="1" si="36"/>
        <v/>
      </c>
      <c r="G284" s="9" t="str">
        <f t="shared" ca="1" si="37"/>
        <v/>
      </c>
      <c r="H284" s="9" t="str">
        <f ca="1">IF(AND($A284="несложная работа",$C284&lt;&gt;"",MAX(I$21:$I283,C284)&lt;TIME(18,0,0)),MAX(I$21:$I283,C284),"")</f>
        <v/>
      </c>
      <c r="I284" s="9" t="str">
        <f t="shared" ca="1" si="38"/>
        <v/>
      </c>
      <c r="J284" s="9" t="str">
        <f ca="1">IF(AND($A284="сложная работа",$C284&lt;&gt;"",MAX(K$21:$K283,C284)&lt;TIME(18,0,0)),MAX(K$21:$K283,C284),"")</f>
        <v/>
      </c>
      <c r="K284" s="9" t="str">
        <f t="shared" ca="1" si="39"/>
        <v/>
      </c>
    </row>
    <row r="285" spans="1:11" x14ac:dyDescent="0.3">
      <c r="A285" t="str">
        <f t="shared" ca="1" si="32"/>
        <v>сложная работа</v>
      </c>
      <c r="B285" s="7">
        <f t="shared" ca="1" si="33"/>
        <v>6.2491330416026685</v>
      </c>
      <c r="C285" s="8" t="str">
        <f t="shared" ca="1" si="34"/>
        <v/>
      </c>
      <c r="D285" t="str">
        <f ca="1">IF(C285&lt;&gt;"",IF(A285="несложная работа",SUM(COUNTIF($I$22:$I285,"&gt;"&amp;C285)),SUM(COUNTIF($K$22:$K285,"&gt;"&amp;C285))),"")</f>
        <v/>
      </c>
      <c r="E285" t="str">
        <f t="shared" ca="1" si="35"/>
        <v/>
      </c>
      <c r="F285" s="9" t="str">
        <f t="shared" ca="1" si="36"/>
        <v/>
      </c>
      <c r="G285" s="9" t="str">
        <f t="shared" ca="1" si="37"/>
        <v/>
      </c>
      <c r="H285" s="9" t="str">
        <f ca="1">IF(AND($A285="несложная работа",$C285&lt;&gt;"",MAX(I$21:$I284,C285)&lt;TIME(18,0,0)),MAX(I$21:$I284,C285),"")</f>
        <v/>
      </c>
      <c r="I285" s="9" t="str">
        <f t="shared" ca="1" si="38"/>
        <v/>
      </c>
      <c r="J285" s="9" t="str">
        <f ca="1">IF(AND($A285="сложная работа",$C285&lt;&gt;"",MAX(K$21:$K284,C285)&lt;TIME(18,0,0)),MAX(K$21:$K284,C285),"")</f>
        <v/>
      </c>
      <c r="K285" s="9" t="str">
        <f t="shared" ca="1" si="39"/>
        <v/>
      </c>
    </row>
    <row r="286" spans="1:11" x14ac:dyDescent="0.3">
      <c r="A286" t="str">
        <f t="shared" ca="1" si="32"/>
        <v>несложная работа</v>
      </c>
      <c r="B286" s="7">
        <f t="shared" ca="1" si="33"/>
        <v>11.733022434312607</v>
      </c>
      <c r="C286" s="8" t="str">
        <f t="shared" ca="1" si="34"/>
        <v/>
      </c>
      <c r="D286" t="str">
        <f ca="1">IF(C286&lt;&gt;"",IF(A286="несложная работа",SUM(COUNTIF($I$22:$I286,"&gt;"&amp;C286)),SUM(COUNTIF($K$22:$K286,"&gt;"&amp;C286))),"")</f>
        <v/>
      </c>
      <c r="E286" t="str">
        <f t="shared" ca="1" si="35"/>
        <v/>
      </c>
      <c r="F286" s="9" t="str">
        <f t="shared" ca="1" si="36"/>
        <v/>
      </c>
      <c r="G286" s="9" t="str">
        <f t="shared" ca="1" si="37"/>
        <v/>
      </c>
      <c r="H286" s="9" t="str">
        <f ca="1">IF(AND($A286="несложная работа",$C286&lt;&gt;"",MAX(I$21:$I285,C286)&lt;TIME(18,0,0)),MAX(I$21:$I285,C286),"")</f>
        <v/>
      </c>
      <c r="I286" s="9" t="str">
        <f t="shared" ca="1" si="38"/>
        <v/>
      </c>
      <c r="J286" s="9" t="str">
        <f ca="1">IF(AND($A286="сложная работа",$C286&lt;&gt;"",MAX(K$21:$K285,C286)&lt;TIME(18,0,0)),MAX(K$21:$K285,C286),"")</f>
        <v/>
      </c>
      <c r="K286" s="9" t="str">
        <f t="shared" ca="1" si="39"/>
        <v/>
      </c>
    </row>
    <row r="287" spans="1:11" x14ac:dyDescent="0.3">
      <c r="A287" t="str">
        <f t="shared" ca="1" si="32"/>
        <v>сложная работа</v>
      </c>
      <c r="B287" s="7">
        <f t="shared" ca="1" si="33"/>
        <v>5.1205183899822897</v>
      </c>
      <c r="C287" s="8" t="str">
        <f t="shared" ca="1" si="34"/>
        <v/>
      </c>
      <c r="D287" t="str">
        <f ca="1">IF(C287&lt;&gt;"",IF(A287="несложная работа",SUM(COUNTIF($I$22:$I287,"&gt;"&amp;C287)),SUM(COUNTIF($K$22:$K287,"&gt;"&amp;C287))),"")</f>
        <v/>
      </c>
      <c r="E287" t="str">
        <f t="shared" ca="1" si="35"/>
        <v/>
      </c>
      <c r="F287" s="9" t="str">
        <f t="shared" ca="1" si="36"/>
        <v/>
      </c>
      <c r="G287" s="9" t="str">
        <f t="shared" ca="1" si="37"/>
        <v/>
      </c>
      <c r="H287" s="9" t="str">
        <f ca="1">IF(AND($A287="несложная работа",$C287&lt;&gt;"",MAX(I$21:$I286,C287)&lt;TIME(18,0,0)),MAX(I$21:$I286,C287),"")</f>
        <v/>
      </c>
      <c r="I287" s="9" t="str">
        <f t="shared" ca="1" si="38"/>
        <v/>
      </c>
      <c r="J287" s="9" t="str">
        <f ca="1">IF(AND($A287="сложная работа",$C287&lt;&gt;"",MAX(K$21:$K286,C287)&lt;TIME(18,0,0)),MAX(K$21:$K286,C287),"")</f>
        <v/>
      </c>
      <c r="K287" s="9" t="str">
        <f t="shared" ca="1" si="39"/>
        <v/>
      </c>
    </row>
    <row r="288" spans="1:11" x14ac:dyDescent="0.3">
      <c r="A288" t="str">
        <f t="shared" ca="1" si="32"/>
        <v>сложная работа</v>
      </c>
      <c r="B288" s="7">
        <f t="shared" ca="1" si="33"/>
        <v>13.329768517910058</v>
      </c>
      <c r="C288" s="8" t="str">
        <f t="shared" ca="1" si="34"/>
        <v/>
      </c>
      <c r="D288" t="str">
        <f ca="1">IF(C288&lt;&gt;"",IF(A288="несложная работа",SUM(COUNTIF($I$22:$I288,"&gt;"&amp;C288)),SUM(COUNTIF($K$22:$K288,"&gt;"&amp;C288))),"")</f>
        <v/>
      </c>
      <c r="E288" t="str">
        <f t="shared" ca="1" si="35"/>
        <v/>
      </c>
      <c r="F288" s="9" t="str">
        <f t="shared" ca="1" si="36"/>
        <v/>
      </c>
      <c r="G288" s="9" t="str">
        <f t="shared" ca="1" si="37"/>
        <v/>
      </c>
      <c r="H288" s="9" t="str">
        <f ca="1">IF(AND($A288="несложная работа",$C288&lt;&gt;"",MAX(I$21:$I287,C288)&lt;TIME(18,0,0)),MAX(I$21:$I287,C288),"")</f>
        <v/>
      </c>
      <c r="I288" s="9" t="str">
        <f t="shared" ca="1" si="38"/>
        <v/>
      </c>
      <c r="J288" s="9" t="str">
        <f ca="1">IF(AND($A288="сложная работа",$C288&lt;&gt;"",MAX(K$21:$K287,C288)&lt;TIME(18,0,0)),MAX(K$21:$K287,C288),"")</f>
        <v/>
      </c>
      <c r="K288" s="9" t="str">
        <f t="shared" ca="1" si="39"/>
        <v/>
      </c>
    </row>
    <row r="289" spans="1:11" x14ac:dyDescent="0.3">
      <c r="A289" t="str">
        <f t="shared" ca="1" si="32"/>
        <v>несложная работа</v>
      </c>
      <c r="B289" s="7">
        <f t="shared" ca="1" si="33"/>
        <v>3.7469017922531132</v>
      </c>
      <c r="C289" s="8" t="str">
        <f t="shared" ca="1" si="34"/>
        <v/>
      </c>
      <c r="D289" t="str">
        <f ca="1">IF(C289&lt;&gt;"",IF(A289="несложная работа",SUM(COUNTIF($I$22:$I289,"&gt;"&amp;C289)),SUM(COUNTIF($K$22:$K289,"&gt;"&amp;C289))),"")</f>
        <v/>
      </c>
      <c r="E289" t="str">
        <f t="shared" ca="1" si="35"/>
        <v/>
      </c>
      <c r="F289" s="9" t="str">
        <f t="shared" ca="1" si="36"/>
        <v/>
      </c>
      <c r="G289" s="9" t="str">
        <f t="shared" ca="1" si="37"/>
        <v/>
      </c>
      <c r="H289" s="9" t="str">
        <f ca="1">IF(AND($A289="несложная работа",$C289&lt;&gt;"",MAX(I$21:$I288,C289)&lt;TIME(18,0,0)),MAX(I$21:$I288,C289),"")</f>
        <v/>
      </c>
      <c r="I289" s="9" t="str">
        <f t="shared" ca="1" si="38"/>
        <v/>
      </c>
      <c r="J289" s="9" t="str">
        <f ca="1">IF(AND($A289="сложная работа",$C289&lt;&gt;"",MAX(K$21:$K288,C289)&lt;TIME(18,0,0)),MAX(K$21:$K288,C289),"")</f>
        <v/>
      </c>
      <c r="K289" s="9" t="str">
        <f t="shared" ca="1" si="39"/>
        <v/>
      </c>
    </row>
    <row r="290" spans="1:11" x14ac:dyDescent="0.3">
      <c r="A290" t="str">
        <f t="shared" ca="1" si="32"/>
        <v>несложная работа</v>
      </c>
      <c r="B290" s="7">
        <f t="shared" ca="1" si="33"/>
        <v>13.022206286241504</v>
      </c>
      <c r="C290" s="8" t="str">
        <f t="shared" ca="1" si="34"/>
        <v/>
      </c>
      <c r="D290" t="str">
        <f ca="1">IF(C290&lt;&gt;"",IF(A290="несложная работа",SUM(COUNTIF($I$22:$I290,"&gt;"&amp;C290)),SUM(COUNTIF($K$22:$K290,"&gt;"&amp;C290))),"")</f>
        <v/>
      </c>
      <c r="E290" t="str">
        <f t="shared" ca="1" si="35"/>
        <v/>
      </c>
      <c r="F290" s="9" t="str">
        <f t="shared" ca="1" si="36"/>
        <v/>
      </c>
      <c r="G290" s="9" t="str">
        <f t="shared" ca="1" si="37"/>
        <v/>
      </c>
      <c r="H290" s="9" t="str">
        <f ca="1">IF(AND($A290="несложная работа",$C290&lt;&gt;"",MAX(I$21:$I289,C290)&lt;TIME(18,0,0)),MAX(I$21:$I289,C290),"")</f>
        <v/>
      </c>
      <c r="I290" s="9" t="str">
        <f t="shared" ca="1" si="38"/>
        <v/>
      </c>
      <c r="J290" s="9" t="str">
        <f ca="1">IF(AND($A290="сложная работа",$C290&lt;&gt;"",MAX(K$21:$K289,C290)&lt;TIME(18,0,0)),MAX(K$21:$K289,C290),"")</f>
        <v/>
      </c>
      <c r="K290" s="9" t="str">
        <f t="shared" ca="1" si="39"/>
        <v/>
      </c>
    </row>
    <row r="291" spans="1:11" x14ac:dyDescent="0.3">
      <c r="A291" t="str">
        <f t="shared" ca="1" si="32"/>
        <v>несложная работа</v>
      </c>
      <c r="B291" s="7">
        <f t="shared" ca="1" si="33"/>
        <v>14.355826574332911</v>
      </c>
      <c r="C291" s="8" t="str">
        <f t="shared" ca="1" si="34"/>
        <v/>
      </c>
      <c r="D291" t="str">
        <f ca="1">IF(C291&lt;&gt;"",IF(A291="несложная работа",SUM(COUNTIF($I$22:$I291,"&gt;"&amp;C291)),SUM(COUNTIF($K$22:$K291,"&gt;"&amp;C291))),"")</f>
        <v/>
      </c>
      <c r="E291" t="str">
        <f t="shared" ca="1" si="35"/>
        <v/>
      </c>
      <c r="F291" s="9" t="str">
        <f t="shared" ca="1" si="36"/>
        <v/>
      </c>
      <c r="G291" s="9" t="str">
        <f t="shared" ca="1" si="37"/>
        <v/>
      </c>
      <c r="H291" s="9" t="str">
        <f ca="1">IF(AND($A291="несложная работа",$C291&lt;&gt;"",MAX(I$21:$I290,C291)&lt;TIME(18,0,0)),MAX(I$21:$I290,C291),"")</f>
        <v/>
      </c>
      <c r="I291" s="9" t="str">
        <f t="shared" ca="1" si="38"/>
        <v/>
      </c>
      <c r="J291" s="9" t="str">
        <f ca="1">IF(AND($A291="сложная работа",$C291&lt;&gt;"",MAX(K$21:$K290,C291)&lt;TIME(18,0,0)),MAX(K$21:$K290,C291),"")</f>
        <v/>
      </c>
      <c r="K291" s="9" t="str">
        <f t="shared" ca="1" si="39"/>
        <v/>
      </c>
    </row>
    <row r="292" spans="1:11" x14ac:dyDescent="0.3">
      <c r="A292" t="str">
        <f t="shared" ca="1" si="32"/>
        <v>несложная работа</v>
      </c>
      <c r="B292" s="7">
        <f t="shared" ca="1" si="33"/>
        <v>19.248982844409149</v>
      </c>
      <c r="C292" s="8" t="str">
        <f t="shared" ca="1" si="34"/>
        <v/>
      </c>
      <c r="D292" t="str">
        <f ca="1">IF(C292&lt;&gt;"",IF(A292="несложная работа",SUM(COUNTIF($I$22:$I292,"&gt;"&amp;C292)),SUM(COUNTIF($K$22:$K292,"&gt;"&amp;C292))),"")</f>
        <v/>
      </c>
      <c r="E292" t="str">
        <f t="shared" ca="1" si="35"/>
        <v/>
      </c>
      <c r="F292" s="9" t="str">
        <f t="shared" ca="1" si="36"/>
        <v/>
      </c>
      <c r="G292" s="9" t="str">
        <f t="shared" ca="1" si="37"/>
        <v/>
      </c>
      <c r="H292" s="9" t="str">
        <f ca="1">IF(AND($A292="несложная работа",$C292&lt;&gt;"",MAX(I$21:$I291,C292)&lt;TIME(18,0,0)),MAX(I$21:$I291,C292),"")</f>
        <v/>
      </c>
      <c r="I292" s="9" t="str">
        <f t="shared" ca="1" si="38"/>
        <v/>
      </c>
      <c r="J292" s="9" t="str">
        <f ca="1">IF(AND($A292="сложная работа",$C292&lt;&gt;"",MAX(K$21:$K291,C292)&lt;TIME(18,0,0)),MAX(K$21:$K291,C292),"")</f>
        <v/>
      </c>
      <c r="K292" s="9" t="str">
        <f t="shared" ca="1" si="39"/>
        <v/>
      </c>
    </row>
    <row r="293" spans="1:11" x14ac:dyDescent="0.3">
      <c r="A293" t="str">
        <f t="shared" ca="1" si="32"/>
        <v>сложная работа</v>
      </c>
      <c r="B293" s="7">
        <f t="shared" ca="1" si="33"/>
        <v>7.7411766401948805</v>
      </c>
      <c r="C293" s="8" t="str">
        <f t="shared" ca="1" si="34"/>
        <v/>
      </c>
      <c r="D293" t="str">
        <f ca="1">IF(C293&lt;&gt;"",IF(A293="несложная работа",SUM(COUNTIF($I$22:$I293,"&gt;"&amp;C293)),SUM(COUNTIF($K$22:$K293,"&gt;"&amp;C293))),"")</f>
        <v/>
      </c>
      <c r="E293" t="str">
        <f t="shared" ca="1" si="35"/>
        <v/>
      </c>
      <c r="F293" s="9" t="str">
        <f t="shared" ca="1" si="36"/>
        <v/>
      </c>
      <c r="G293" s="9" t="str">
        <f t="shared" ca="1" si="37"/>
        <v/>
      </c>
      <c r="H293" s="9" t="str">
        <f ca="1">IF(AND($A293="несложная работа",$C293&lt;&gt;"",MAX(I$21:$I292,C293)&lt;TIME(18,0,0)),MAX(I$21:$I292,C293),"")</f>
        <v/>
      </c>
      <c r="I293" s="9" t="str">
        <f t="shared" ca="1" si="38"/>
        <v/>
      </c>
      <c r="J293" s="9" t="str">
        <f ca="1">IF(AND($A293="сложная работа",$C293&lt;&gt;"",MAX(K$21:$K292,C293)&lt;TIME(18,0,0)),MAX(K$21:$K292,C293),"")</f>
        <v/>
      </c>
      <c r="K293" s="9" t="str">
        <f t="shared" ca="1" si="39"/>
        <v/>
      </c>
    </row>
    <row r="294" spans="1:11" x14ac:dyDescent="0.3">
      <c r="A294" t="str">
        <f t="shared" ca="1" si="32"/>
        <v>несложная работа</v>
      </c>
      <c r="B294" s="7">
        <f t="shared" ca="1" si="33"/>
        <v>8.218597876654389</v>
      </c>
      <c r="C294" s="8" t="str">
        <f t="shared" ca="1" si="34"/>
        <v/>
      </c>
      <c r="D294" t="str">
        <f ca="1">IF(C294&lt;&gt;"",IF(A294="несложная работа",SUM(COUNTIF($I$22:$I294,"&gt;"&amp;C294)),SUM(COUNTIF($K$22:$K294,"&gt;"&amp;C294))),"")</f>
        <v/>
      </c>
      <c r="E294" t="str">
        <f t="shared" ca="1" si="35"/>
        <v/>
      </c>
      <c r="F294" s="9" t="str">
        <f t="shared" ca="1" si="36"/>
        <v/>
      </c>
      <c r="G294" s="9" t="str">
        <f t="shared" ca="1" si="37"/>
        <v/>
      </c>
      <c r="H294" s="9" t="str">
        <f ca="1">IF(AND($A294="несложная работа",$C294&lt;&gt;"",MAX(I$21:$I293,C294)&lt;TIME(18,0,0)),MAX(I$21:$I293,C294),"")</f>
        <v/>
      </c>
      <c r="I294" s="9" t="str">
        <f t="shared" ca="1" si="38"/>
        <v/>
      </c>
      <c r="J294" s="9" t="str">
        <f ca="1">IF(AND($A294="сложная работа",$C294&lt;&gt;"",MAX(K$21:$K293,C294)&lt;TIME(18,0,0)),MAX(K$21:$K293,C294),"")</f>
        <v/>
      </c>
      <c r="K294" s="9" t="str">
        <f t="shared" ca="1" si="39"/>
        <v/>
      </c>
    </row>
    <row r="295" spans="1:11" x14ac:dyDescent="0.3">
      <c r="A295" t="str">
        <f t="shared" ca="1" si="32"/>
        <v>несложная работа</v>
      </c>
      <c r="B295" s="7">
        <f t="shared" ca="1" si="33"/>
        <v>16.350359894425353</v>
      </c>
      <c r="C295" s="8" t="str">
        <f t="shared" ca="1" si="34"/>
        <v/>
      </c>
      <c r="D295" t="str">
        <f ca="1">IF(C295&lt;&gt;"",IF(A295="несложная работа",SUM(COUNTIF($I$22:$I295,"&gt;"&amp;C295)),SUM(COUNTIF($K$22:$K295,"&gt;"&amp;C295))),"")</f>
        <v/>
      </c>
      <c r="E295" t="str">
        <f t="shared" ca="1" si="35"/>
        <v/>
      </c>
      <c r="F295" s="9" t="str">
        <f t="shared" ca="1" si="36"/>
        <v/>
      </c>
      <c r="G295" s="9" t="str">
        <f t="shared" ca="1" si="37"/>
        <v/>
      </c>
      <c r="H295" s="9" t="str">
        <f ca="1">IF(AND($A295="несложная работа",$C295&lt;&gt;"",MAX(I$21:$I294,C295)&lt;TIME(18,0,0)),MAX(I$21:$I294,C295),"")</f>
        <v/>
      </c>
      <c r="I295" s="9" t="str">
        <f t="shared" ca="1" si="38"/>
        <v/>
      </c>
      <c r="J295" s="9" t="str">
        <f ca="1">IF(AND($A295="сложная работа",$C295&lt;&gt;"",MAX(K$21:$K294,C295)&lt;TIME(18,0,0)),MAX(K$21:$K294,C295),"")</f>
        <v/>
      </c>
      <c r="K295" s="9" t="str">
        <f t="shared" ca="1" si="39"/>
        <v/>
      </c>
    </row>
    <row r="296" spans="1:11" x14ac:dyDescent="0.3">
      <c r="A296" t="str">
        <f t="shared" ca="1" si="32"/>
        <v>сложная работа</v>
      </c>
      <c r="B296" s="7">
        <f t="shared" ca="1" si="33"/>
        <v>6.5779803432568267</v>
      </c>
      <c r="C296" s="8" t="str">
        <f t="shared" ca="1" si="34"/>
        <v/>
      </c>
      <c r="D296" t="str">
        <f ca="1">IF(C296&lt;&gt;"",IF(A296="несложная работа",SUM(COUNTIF($I$22:$I296,"&gt;"&amp;C296)),SUM(COUNTIF($K$22:$K296,"&gt;"&amp;C296))),"")</f>
        <v/>
      </c>
      <c r="E296" t="str">
        <f t="shared" ca="1" si="35"/>
        <v/>
      </c>
      <c r="F296" s="9" t="str">
        <f t="shared" ca="1" si="36"/>
        <v/>
      </c>
      <c r="G296" s="9" t="str">
        <f t="shared" ca="1" si="37"/>
        <v/>
      </c>
      <c r="H296" s="9" t="str">
        <f ca="1">IF(AND($A296="несложная работа",$C296&lt;&gt;"",MAX(I$21:$I295,C296)&lt;TIME(18,0,0)),MAX(I$21:$I295,C296),"")</f>
        <v/>
      </c>
      <c r="I296" s="9" t="str">
        <f t="shared" ca="1" si="38"/>
        <v/>
      </c>
      <c r="J296" s="9" t="str">
        <f ca="1">IF(AND($A296="сложная работа",$C296&lt;&gt;"",MAX(K$21:$K295,C296)&lt;TIME(18,0,0)),MAX(K$21:$K295,C296),"")</f>
        <v/>
      </c>
      <c r="K296" s="9" t="str">
        <f t="shared" ca="1" si="39"/>
        <v/>
      </c>
    </row>
    <row r="297" spans="1:11" x14ac:dyDescent="0.3">
      <c r="A297" t="str">
        <f t="shared" ca="1" si="32"/>
        <v>несложная работа</v>
      </c>
      <c r="B297" s="7">
        <f t="shared" ca="1" si="33"/>
        <v>23.033023252267494</v>
      </c>
      <c r="C297" s="8" t="str">
        <f t="shared" ca="1" si="34"/>
        <v/>
      </c>
      <c r="D297" t="str">
        <f ca="1">IF(C297&lt;&gt;"",IF(A297="несложная работа",SUM(COUNTIF($I$22:$I297,"&gt;"&amp;C297)),SUM(COUNTIF($K$22:$K297,"&gt;"&amp;C297))),"")</f>
        <v/>
      </c>
      <c r="E297" t="str">
        <f t="shared" ca="1" si="35"/>
        <v/>
      </c>
      <c r="F297" s="9" t="str">
        <f t="shared" ca="1" si="36"/>
        <v/>
      </c>
      <c r="G297" s="9" t="str">
        <f t="shared" ca="1" si="37"/>
        <v/>
      </c>
      <c r="H297" s="9" t="str">
        <f ca="1">IF(AND($A297="несложная работа",$C297&lt;&gt;"",MAX(I$21:$I296,C297)&lt;TIME(18,0,0)),MAX(I$21:$I296,C297),"")</f>
        <v/>
      </c>
      <c r="I297" s="9" t="str">
        <f t="shared" ca="1" si="38"/>
        <v/>
      </c>
      <c r="J297" s="9" t="str">
        <f ca="1">IF(AND($A297="сложная работа",$C297&lt;&gt;"",MAX(K$21:$K296,C297)&lt;TIME(18,0,0)),MAX(K$21:$K296,C297),"")</f>
        <v/>
      </c>
      <c r="K297" s="9" t="str">
        <f t="shared" ca="1" si="39"/>
        <v/>
      </c>
    </row>
    <row r="298" spans="1:11" x14ac:dyDescent="0.3">
      <c r="A298" t="str">
        <f t="shared" ca="1" si="32"/>
        <v>сложная работа</v>
      </c>
      <c r="B298" s="7">
        <f t="shared" ca="1" si="33"/>
        <v>18.31269327510703</v>
      </c>
      <c r="C298" s="8" t="str">
        <f t="shared" ca="1" si="34"/>
        <v/>
      </c>
      <c r="D298" t="str">
        <f ca="1">IF(C298&lt;&gt;"",IF(A298="несложная работа",SUM(COUNTIF($I$22:$I298,"&gt;"&amp;C298)),SUM(COUNTIF($K$22:$K298,"&gt;"&amp;C298))),"")</f>
        <v/>
      </c>
      <c r="E298" t="str">
        <f t="shared" ca="1" si="35"/>
        <v/>
      </c>
      <c r="F298" s="9" t="str">
        <f t="shared" ca="1" si="36"/>
        <v/>
      </c>
      <c r="G298" s="9" t="str">
        <f t="shared" ca="1" si="37"/>
        <v/>
      </c>
      <c r="H298" s="9" t="str">
        <f ca="1">IF(AND($A298="несложная работа",$C298&lt;&gt;"",MAX(I$21:$I297,C298)&lt;TIME(18,0,0)),MAX(I$21:$I297,C298),"")</f>
        <v/>
      </c>
      <c r="I298" s="9" t="str">
        <f t="shared" ca="1" si="38"/>
        <v/>
      </c>
      <c r="J298" s="9" t="str">
        <f ca="1">IF(AND($A298="сложная работа",$C298&lt;&gt;"",MAX(K$21:$K297,C298)&lt;TIME(18,0,0)),MAX(K$21:$K297,C298),"")</f>
        <v/>
      </c>
      <c r="K298" s="9" t="str">
        <f t="shared" ca="1" si="39"/>
        <v/>
      </c>
    </row>
    <row r="299" spans="1:11" x14ac:dyDescent="0.3">
      <c r="A299" t="str">
        <f t="shared" ca="1" si="32"/>
        <v>несложная работа</v>
      </c>
      <c r="B299" s="7">
        <f t="shared" ca="1" si="33"/>
        <v>3.099164297174243</v>
      </c>
      <c r="C299" s="8" t="str">
        <f t="shared" ca="1" si="34"/>
        <v/>
      </c>
      <c r="D299" t="str">
        <f ca="1">IF(C299&lt;&gt;"",IF(A299="несложная работа",SUM(COUNTIF($I$22:$I299,"&gt;"&amp;C299)),SUM(COUNTIF($K$22:$K299,"&gt;"&amp;C299))),"")</f>
        <v/>
      </c>
      <c r="E299" t="str">
        <f t="shared" ca="1" si="35"/>
        <v/>
      </c>
      <c r="F299" s="9" t="str">
        <f t="shared" ca="1" si="36"/>
        <v/>
      </c>
      <c r="G299" s="9" t="str">
        <f t="shared" ca="1" si="37"/>
        <v/>
      </c>
      <c r="H299" s="9" t="str">
        <f ca="1">IF(AND($A299="несложная работа",$C299&lt;&gt;"",MAX(I$21:$I298,C299)&lt;TIME(18,0,0)),MAX(I$21:$I298,C299),"")</f>
        <v/>
      </c>
      <c r="I299" s="9" t="str">
        <f t="shared" ca="1" si="38"/>
        <v/>
      </c>
      <c r="J299" s="9" t="str">
        <f ca="1">IF(AND($A299="сложная работа",$C299&lt;&gt;"",MAX(K$21:$K298,C299)&lt;TIME(18,0,0)),MAX(K$21:$K298,C299),"")</f>
        <v/>
      </c>
      <c r="K299" s="9" t="str">
        <f t="shared" ca="1" si="39"/>
        <v/>
      </c>
    </row>
    <row r="300" spans="1:11" x14ac:dyDescent="0.3">
      <c r="A300" t="str">
        <f t="shared" ca="1" si="32"/>
        <v>сложная работа</v>
      </c>
      <c r="B300" s="7">
        <f t="shared" ca="1" si="33"/>
        <v>13.70310100392455</v>
      </c>
      <c r="C300" s="8" t="str">
        <f t="shared" ca="1" si="34"/>
        <v/>
      </c>
      <c r="D300" t="str">
        <f ca="1">IF(C300&lt;&gt;"",IF(A300="несложная работа",SUM(COUNTIF($I$22:$I300,"&gt;"&amp;C300)),SUM(COUNTIF($K$22:$K300,"&gt;"&amp;C300))),"")</f>
        <v/>
      </c>
      <c r="E300" t="str">
        <f t="shared" ca="1" si="35"/>
        <v/>
      </c>
      <c r="F300" s="9" t="str">
        <f t="shared" ca="1" si="36"/>
        <v/>
      </c>
      <c r="G300" s="9" t="str">
        <f t="shared" ca="1" si="37"/>
        <v/>
      </c>
      <c r="H300" s="9" t="str">
        <f ca="1">IF(AND($A300="несложная работа",$C300&lt;&gt;"",MAX(I$21:$I299,C300)&lt;TIME(18,0,0)),MAX(I$21:$I299,C300),"")</f>
        <v/>
      </c>
      <c r="I300" s="9" t="str">
        <f t="shared" ca="1" si="38"/>
        <v/>
      </c>
      <c r="J300" s="9" t="str">
        <f ca="1">IF(AND($A300="сложная работа",$C300&lt;&gt;"",MAX(K$21:$K299,C300)&lt;TIME(18,0,0)),MAX(K$21:$K299,C300),"")</f>
        <v/>
      </c>
      <c r="K300" s="9" t="str">
        <f t="shared" ca="1" si="39"/>
        <v/>
      </c>
    </row>
    <row r="301" spans="1:11" x14ac:dyDescent="0.3">
      <c r="A301" t="str">
        <f t="shared" ca="1" si="32"/>
        <v>несложная работа</v>
      </c>
      <c r="B301" s="7">
        <f t="shared" ca="1" si="33"/>
        <v>8.7642667469287794</v>
      </c>
      <c r="C301" s="8" t="str">
        <f t="shared" ca="1" si="34"/>
        <v/>
      </c>
      <c r="D301" t="str">
        <f ca="1">IF(C301&lt;&gt;"",IF(A301="несложная работа",SUM(COUNTIF($I$22:$I301,"&gt;"&amp;C301)),SUM(COUNTIF($K$22:$K301,"&gt;"&amp;C301))),"")</f>
        <v/>
      </c>
      <c r="E301" t="str">
        <f t="shared" ca="1" si="35"/>
        <v/>
      </c>
      <c r="F301" s="9" t="str">
        <f t="shared" ca="1" si="36"/>
        <v/>
      </c>
      <c r="G301" s="9" t="str">
        <f t="shared" ca="1" si="37"/>
        <v/>
      </c>
      <c r="H301" s="9" t="str">
        <f ca="1">IF(AND($A301="несложная работа",$C301&lt;&gt;"",MAX(I$21:$I300,C301)&lt;TIME(18,0,0)),MAX(I$21:$I300,C301),"")</f>
        <v/>
      </c>
      <c r="I301" s="9" t="str">
        <f t="shared" ca="1" si="38"/>
        <v/>
      </c>
      <c r="J301" s="9" t="str">
        <f ca="1">IF(AND($A301="сложная работа",$C301&lt;&gt;"",MAX(K$21:$K300,C301)&lt;TIME(18,0,0)),MAX(K$21:$K300,C301),"")</f>
        <v/>
      </c>
      <c r="K301" s="9" t="str">
        <f t="shared" ca="1" si="39"/>
        <v/>
      </c>
    </row>
    <row r="302" spans="1:11" x14ac:dyDescent="0.3">
      <c r="A302" t="str">
        <f t="shared" ca="1" si="32"/>
        <v>несложная работа</v>
      </c>
      <c r="B302" s="7">
        <f t="shared" ca="1" si="33"/>
        <v>16.005213196668159</v>
      </c>
      <c r="C302" s="8" t="str">
        <f t="shared" ca="1" si="34"/>
        <v/>
      </c>
      <c r="D302" t="str">
        <f ca="1">IF(C302&lt;&gt;"",IF(A302="несложная работа",SUM(COUNTIF($I$22:$I302,"&gt;"&amp;C302)),SUM(COUNTIF($K$22:$K302,"&gt;"&amp;C302))),"")</f>
        <v/>
      </c>
      <c r="E302" t="str">
        <f t="shared" ca="1" si="35"/>
        <v/>
      </c>
      <c r="F302" s="9" t="str">
        <f t="shared" ca="1" si="36"/>
        <v/>
      </c>
      <c r="G302" s="9" t="str">
        <f t="shared" ca="1" si="37"/>
        <v/>
      </c>
      <c r="H302" s="9" t="str">
        <f ca="1">IF(AND($A302="несложная работа",$C302&lt;&gt;"",MAX(I$21:$I301,C302)&lt;TIME(18,0,0)),MAX(I$21:$I301,C302),"")</f>
        <v/>
      </c>
      <c r="I302" s="9" t="str">
        <f t="shared" ca="1" si="38"/>
        <v/>
      </c>
      <c r="J302" s="9" t="str">
        <f ca="1">IF(AND($A302="сложная работа",$C302&lt;&gt;"",MAX(K$21:$K301,C302)&lt;TIME(18,0,0)),MAX(K$21:$K301,C302),"")</f>
        <v/>
      </c>
      <c r="K302" s="9" t="str">
        <f t="shared" ca="1" si="39"/>
        <v/>
      </c>
    </row>
    <row r="303" spans="1:11" x14ac:dyDescent="0.3">
      <c r="A303" t="str">
        <f t="shared" ca="1" si="32"/>
        <v>несложная работа</v>
      </c>
      <c r="B303" s="7">
        <f t="shared" ca="1" si="33"/>
        <v>9.2360123594977441</v>
      </c>
      <c r="C303" s="8" t="str">
        <f t="shared" ca="1" si="34"/>
        <v/>
      </c>
      <c r="D303" t="str">
        <f ca="1">IF(C303&lt;&gt;"",IF(A303="несложная работа",SUM(COUNTIF($I$22:$I303,"&gt;"&amp;C303)),SUM(COUNTIF($K$22:$K303,"&gt;"&amp;C303))),"")</f>
        <v/>
      </c>
      <c r="E303" t="str">
        <f t="shared" ca="1" si="35"/>
        <v/>
      </c>
      <c r="F303" s="9" t="str">
        <f t="shared" ca="1" si="36"/>
        <v/>
      </c>
      <c r="G303" s="9" t="str">
        <f t="shared" ca="1" si="37"/>
        <v/>
      </c>
      <c r="H303" s="9" t="str">
        <f ca="1">IF(AND($A303="несложная работа",$C303&lt;&gt;"",MAX(I$21:$I302,C303)&lt;TIME(18,0,0)),MAX(I$21:$I302,C303),"")</f>
        <v/>
      </c>
      <c r="I303" s="9" t="str">
        <f t="shared" ca="1" si="38"/>
        <v/>
      </c>
      <c r="J303" s="9" t="str">
        <f ca="1">IF(AND($A303="сложная работа",$C303&lt;&gt;"",MAX(K$21:$K302,C303)&lt;TIME(18,0,0)),MAX(K$21:$K302,C303),"")</f>
        <v/>
      </c>
      <c r="K303" s="9" t="str">
        <f t="shared" ca="1" si="39"/>
        <v/>
      </c>
    </row>
    <row r="304" spans="1:11" x14ac:dyDescent="0.3">
      <c r="A304" t="str">
        <f t="shared" ca="1" si="32"/>
        <v>несложная работа</v>
      </c>
      <c r="B304" s="7">
        <f t="shared" ca="1" si="33"/>
        <v>21.159025777289255</v>
      </c>
      <c r="C304" s="8" t="str">
        <f t="shared" ca="1" si="34"/>
        <v/>
      </c>
      <c r="D304" t="str">
        <f ca="1">IF(C304&lt;&gt;"",IF(A304="несложная работа",SUM(COUNTIF($I$22:$I304,"&gt;"&amp;C304)),SUM(COUNTIF($K$22:$K304,"&gt;"&amp;C304))),"")</f>
        <v/>
      </c>
      <c r="E304" t="str">
        <f t="shared" ca="1" si="35"/>
        <v/>
      </c>
      <c r="F304" s="9" t="str">
        <f t="shared" ca="1" si="36"/>
        <v/>
      </c>
      <c r="G304" s="9" t="str">
        <f t="shared" ca="1" si="37"/>
        <v/>
      </c>
      <c r="H304" s="9" t="str">
        <f ca="1">IF(AND($A304="несложная работа",$C304&lt;&gt;"",MAX(I$21:$I303,C304)&lt;TIME(18,0,0)),MAX(I$21:$I303,C304),"")</f>
        <v/>
      </c>
      <c r="I304" s="9" t="str">
        <f t="shared" ca="1" si="38"/>
        <v/>
      </c>
      <c r="J304" s="9" t="str">
        <f ca="1">IF(AND($A304="сложная работа",$C304&lt;&gt;"",MAX(K$21:$K303,C304)&lt;TIME(18,0,0)),MAX(K$21:$K303,C304),"")</f>
        <v/>
      </c>
      <c r="K304" s="9" t="str">
        <f t="shared" ca="1" si="39"/>
        <v/>
      </c>
    </row>
    <row r="305" spans="1:11" x14ac:dyDescent="0.3">
      <c r="A305" t="str">
        <f t="shared" ca="1" si="32"/>
        <v>сложная работа</v>
      </c>
      <c r="B305" s="7">
        <f t="shared" ca="1" si="33"/>
        <v>15.124963059212272</v>
      </c>
      <c r="C305" s="8" t="str">
        <f t="shared" ca="1" si="34"/>
        <v/>
      </c>
      <c r="D305" t="str">
        <f ca="1">IF(C305&lt;&gt;"",IF(A305="несложная работа",SUM(COUNTIF($I$22:$I305,"&gt;"&amp;C305)),SUM(COUNTIF($K$22:$K305,"&gt;"&amp;C305))),"")</f>
        <v/>
      </c>
      <c r="E305" t="str">
        <f t="shared" ca="1" si="35"/>
        <v/>
      </c>
      <c r="F305" s="9" t="str">
        <f t="shared" ca="1" si="36"/>
        <v/>
      </c>
      <c r="G305" s="9" t="str">
        <f t="shared" ca="1" si="37"/>
        <v/>
      </c>
      <c r="H305" s="9" t="str">
        <f ca="1">IF(AND($A305="несложная работа",$C305&lt;&gt;"",MAX(I$21:$I304,C305)&lt;TIME(18,0,0)),MAX(I$21:$I304,C305),"")</f>
        <v/>
      </c>
      <c r="I305" s="9" t="str">
        <f t="shared" ca="1" si="38"/>
        <v/>
      </c>
      <c r="J305" s="9" t="str">
        <f ca="1">IF(AND($A305="сложная работа",$C305&lt;&gt;"",MAX(K$21:$K304,C305)&lt;TIME(18,0,0)),MAX(K$21:$K304,C305),"")</f>
        <v/>
      </c>
      <c r="K305" s="9" t="str">
        <f t="shared" ca="1" si="39"/>
        <v/>
      </c>
    </row>
    <row r="306" spans="1:11" x14ac:dyDescent="0.3">
      <c r="A306" t="str">
        <f t="shared" ca="1" si="32"/>
        <v>несложная работа</v>
      </c>
      <c r="B306" s="7">
        <f t="shared" ca="1" si="33"/>
        <v>5.0732156044395929</v>
      </c>
      <c r="C306" s="8" t="str">
        <f t="shared" ca="1" si="34"/>
        <v/>
      </c>
      <c r="D306" t="str">
        <f ca="1">IF(C306&lt;&gt;"",IF(A306="несложная работа",SUM(COUNTIF($I$22:$I306,"&gt;"&amp;C306)),SUM(COUNTIF($K$22:$K306,"&gt;"&amp;C306))),"")</f>
        <v/>
      </c>
      <c r="E306" t="str">
        <f t="shared" ca="1" si="35"/>
        <v/>
      </c>
      <c r="F306" s="9" t="str">
        <f t="shared" ca="1" si="36"/>
        <v/>
      </c>
      <c r="G306" s="9" t="str">
        <f t="shared" ca="1" si="37"/>
        <v/>
      </c>
      <c r="H306" s="9" t="str">
        <f ca="1">IF(AND($A306="несложная работа",$C306&lt;&gt;"",MAX(I$21:$I305,C306)&lt;TIME(18,0,0)),MAX(I$21:$I305,C306),"")</f>
        <v/>
      </c>
      <c r="I306" s="9" t="str">
        <f t="shared" ca="1" si="38"/>
        <v/>
      </c>
      <c r="J306" s="9" t="str">
        <f ca="1">IF(AND($A306="сложная работа",$C306&lt;&gt;"",MAX(K$21:$K305,C306)&lt;TIME(18,0,0)),MAX(K$21:$K305,C306),"")</f>
        <v/>
      </c>
      <c r="K306" s="9" t="str">
        <f t="shared" ca="1" si="39"/>
        <v/>
      </c>
    </row>
    <row r="307" spans="1:11" x14ac:dyDescent="0.3">
      <c r="A307" t="str">
        <f t="shared" ca="1" si="32"/>
        <v>несложная работа</v>
      </c>
      <c r="B307" s="7">
        <f t="shared" ca="1" si="33"/>
        <v>3.0804384609661275</v>
      </c>
      <c r="C307" s="8" t="str">
        <f t="shared" ca="1" si="34"/>
        <v/>
      </c>
      <c r="D307" t="str">
        <f ca="1">IF(C307&lt;&gt;"",IF(A307="несложная работа",SUM(COUNTIF($I$22:$I307,"&gt;"&amp;C307)),SUM(COUNTIF($K$22:$K307,"&gt;"&amp;C307))),"")</f>
        <v/>
      </c>
      <c r="E307" t="str">
        <f t="shared" ca="1" si="35"/>
        <v/>
      </c>
      <c r="F307" s="9" t="str">
        <f t="shared" ca="1" si="36"/>
        <v/>
      </c>
      <c r="G307" s="9" t="str">
        <f t="shared" ca="1" si="37"/>
        <v/>
      </c>
      <c r="H307" s="9" t="str">
        <f ca="1">IF(AND($A307="несложная работа",$C307&lt;&gt;"",MAX(I$21:$I306,C307)&lt;TIME(18,0,0)),MAX(I$21:$I306,C307),"")</f>
        <v/>
      </c>
      <c r="I307" s="9" t="str">
        <f t="shared" ca="1" si="38"/>
        <v/>
      </c>
      <c r="J307" s="9" t="str">
        <f ca="1">IF(AND($A307="сложная работа",$C307&lt;&gt;"",MAX(K$21:$K306,C307)&lt;TIME(18,0,0)),MAX(K$21:$K306,C307),"")</f>
        <v/>
      </c>
      <c r="K307" s="9" t="str">
        <f t="shared" ca="1" si="39"/>
        <v/>
      </c>
    </row>
    <row r="308" spans="1:11" x14ac:dyDescent="0.3">
      <c r="A308" t="str">
        <f t="shared" ca="1" si="32"/>
        <v>сложная работа</v>
      </c>
      <c r="B308" s="7">
        <f t="shared" ca="1" si="33"/>
        <v>4.2252914977514013</v>
      </c>
      <c r="C308" s="8" t="str">
        <f t="shared" ca="1" si="34"/>
        <v/>
      </c>
      <c r="D308" t="str">
        <f ca="1">IF(C308&lt;&gt;"",IF(A308="несложная работа",SUM(COUNTIF($I$22:$I308,"&gt;"&amp;C308)),SUM(COUNTIF($K$22:$K308,"&gt;"&amp;C308))),"")</f>
        <v/>
      </c>
      <c r="E308" t="str">
        <f t="shared" ca="1" si="35"/>
        <v/>
      </c>
      <c r="F308" s="9" t="str">
        <f t="shared" ca="1" si="36"/>
        <v/>
      </c>
      <c r="G308" s="9" t="str">
        <f t="shared" ca="1" si="37"/>
        <v/>
      </c>
      <c r="H308" s="9" t="str">
        <f ca="1">IF(AND($A308="несложная работа",$C308&lt;&gt;"",MAX(I$21:$I307,C308)&lt;TIME(18,0,0)),MAX(I$21:$I307,C308),"")</f>
        <v/>
      </c>
      <c r="I308" s="9" t="str">
        <f t="shared" ca="1" si="38"/>
        <v/>
      </c>
      <c r="J308" s="9" t="str">
        <f ca="1">IF(AND($A308="сложная работа",$C308&lt;&gt;"",MAX(K$21:$K307,C308)&lt;TIME(18,0,0)),MAX(K$21:$K307,C308),"")</f>
        <v/>
      </c>
      <c r="K308" s="9" t="str">
        <f t="shared" ca="1" si="39"/>
        <v/>
      </c>
    </row>
    <row r="309" spans="1:11" x14ac:dyDescent="0.3">
      <c r="A309" t="str">
        <f t="shared" ca="1" si="32"/>
        <v>несложная работа</v>
      </c>
      <c r="B309" s="7">
        <f t="shared" ca="1" si="33"/>
        <v>8.234827404620237</v>
      </c>
      <c r="C309" s="8" t="str">
        <f t="shared" ca="1" si="34"/>
        <v/>
      </c>
      <c r="D309" t="str">
        <f ca="1">IF(C309&lt;&gt;"",IF(A309="несложная работа",SUM(COUNTIF($I$22:$I309,"&gt;"&amp;C309)),SUM(COUNTIF($K$22:$K309,"&gt;"&amp;C309))),"")</f>
        <v/>
      </c>
      <c r="E309" t="str">
        <f t="shared" ca="1" si="35"/>
        <v/>
      </c>
      <c r="F309" s="9" t="str">
        <f t="shared" ca="1" si="36"/>
        <v/>
      </c>
      <c r="G309" s="9" t="str">
        <f t="shared" ca="1" si="37"/>
        <v/>
      </c>
      <c r="H309" s="9" t="str">
        <f ca="1">IF(AND($A309="несложная работа",$C309&lt;&gt;"",MAX(I$21:$I308,C309)&lt;TIME(18,0,0)),MAX(I$21:$I308,C309),"")</f>
        <v/>
      </c>
      <c r="I309" s="9" t="str">
        <f t="shared" ca="1" si="38"/>
        <v/>
      </c>
      <c r="J309" s="9" t="str">
        <f ca="1">IF(AND($A309="сложная работа",$C309&lt;&gt;"",MAX(K$21:$K308,C309)&lt;TIME(18,0,0)),MAX(K$21:$K308,C309),"")</f>
        <v/>
      </c>
      <c r="K309" s="9" t="str">
        <f t="shared" ca="1" si="39"/>
        <v/>
      </c>
    </row>
    <row r="310" spans="1:11" x14ac:dyDescent="0.3">
      <c r="A310" t="str">
        <f t="shared" ca="1" si="32"/>
        <v>несложная работа</v>
      </c>
      <c r="B310" s="7">
        <f t="shared" ca="1" si="33"/>
        <v>4.8964062453988895</v>
      </c>
      <c r="C310" s="8" t="str">
        <f t="shared" ca="1" si="34"/>
        <v/>
      </c>
      <c r="D310" t="str">
        <f ca="1">IF(C310&lt;&gt;"",IF(A310="несложная работа",SUM(COUNTIF($I$22:$I310,"&gt;"&amp;C310)),SUM(COUNTIF($K$22:$K310,"&gt;"&amp;C310))),"")</f>
        <v/>
      </c>
      <c r="E310" t="str">
        <f t="shared" ca="1" si="35"/>
        <v/>
      </c>
      <c r="F310" s="9" t="str">
        <f t="shared" ca="1" si="36"/>
        <v/>
      </c>
      <c r="G310" s="9" t="str">
        <f t="shared" ca="1" si="37"/>
        <v/>
      </c>
      <c r="H310" s="9" t="str">
        <f ca="1">IF(AND($A310="несложная работа",$C310&lt;&gt;"",MAX(I$21:$I309,C310)&lt;TIME(18,0,0)),MAX(I$21:$I309,C310),"")</f>
        <v/>
      </c>
      <c r="I310" s="9" t="str">
        <f t="shared" ca="1" si="38"/>
        <v/>
      </c>
      <c r="J310" s="9" t="str">
        <f ca="1">IF(AND($A310="сложная работа",$C310&lt;&gt;"",MAX(K$21:$K309,C310)&lt;TIME(18,0,0)),MAX(K$21:$K309,C310),"")</f>
        <v/>
      </c>
      <c r="K310" s="9" t="str">
        <f t="shared" ca="1" si="39"/>
        <v/>
      </c>
    </row>
    <row r="311" spans="1:11" x14ac:dyDescent="0.3">
      <c r="A311" t="str">
        <f t="shared" ca="1" si="32"/>
        <v>несложная работа</v>
      </c>
      <c r="B311" s="7">
        <f t="shared" ca="1" si="33"/>
        <v>8.6962574536439075</v>
      </c>
      <c r="C311" s="8" t="str">
        <f t="shared" ca="1" si="34"/>
        <v/>
      </c>
      <c r="D311" t="str">
        <f ca="1">IF(C311&lt;&gt;"",IF(A311="несложная работа",SUM(COUNTIF($I$22:$I311,"&gt;"&amp;C311)),SUM(COUNTIF($K$22:$K311,"&gt;"&amp;C311))),"")</f>
        <v/>
      </c>
      <c r="E311" t="str">
        <f t="shared" ca="1" si="35"/>
        <v/>
      </c>
      <c r="F311" s="9" t="str">
        <f t="shared" ca="1" si="36"/>
        <v/>
      </c>
      <c r="G311" s="9" t="str">
        <f t="shared" ca="1" si="37"/>
        <v/>
      </c>
      <c r="H311" s="9" t="str">
        <f ca="1">IF(AND($A311="несложная работа",$C311&lt;&gt;"",MAX(I$21:$I310,C311)&lt;TIME(18,0,0)),MAX(I$21:$I310,C311),"")</f>
        <v/>
      </c>
      <c r="I311" s="9" t="str">
        <f t="shared" ca="1" si="38"/>
        <v/>
      </c>
      <c r="J311" s="9" t="str">
        <f ca="1">IF(AND($A311="сложная работа",$C311&lt;&gt;"",MAX(K$21:$K310,C311)&lt;TIME(18,0,0)),MAX(K$21:$K310,C311),"")</f>
        <v/>
      </c>
      <c r="K311" s="9" t="str">
        <f t="shared" ca="1" si="39"/>
        <v/>
      </c>
    </row>
    <row r="312" spans="1:11" x14ac:dyDescent="0.3">
      <c r="A312" t="str">
        <f t="shared" ca="1" si="32"/>
        <v>несложная работа</v>
      </c>
      <c r="B312" s="7">
        <f t="shared" ca="1" si="33"/>
        <v>12.429202466489283</v>
      </c>
      <c r="C312" s="8" t="str">
        <f t="shared" ca="1" si="34"/>
        <v/>
      </c>
      <c r="D312" t="str">
        <f ca="1">IF(C312&lt;&gt;"",IF(A312="несложная работа",SUM(COUNTIF($I$22:$I312,"&gt;"&amp;C312)),SUM(COUNTIF($K$22:$K312,"&gt;"&amp;C312))),"")</f>
        <v/>
      </c>
      <c r="E312" t="str">
        <f t="shared" ca="1" si="35"/>
        <v/>
      </c>
      <c r="F312" s="9" t="str">
        <f t="shared" ca="1" si="36"/>
        <v/>
      </c>
      <c r="G312" s="9" t="str">
        <f t="shared" ca="1" si="37"/>
        <v/>
      </c>
      <c r="H312" s="9" t="str">
        <f ca="1">IF(AND($A312="несложная работа",$C312&lt;&gt;"",MAX(I$21:$I311,C312)&lt;TIME(18,0,0)),MAX(I$21:$I311,C312),"")</f>
        <v/>
      </c>
      <c r="I312" s="9" t="str">
        <f t="shared" ca="1" si="38"/>
        <v/>
      </c>
      <c r="J312" s="9" t="str">
        <f ca="1">IF(AND($A312="сложная работа",$C312&lt;&gt;"",MAX(K$21:$K311,C312)&lt;TIME(18,0,0)),MAX(K$21:$K311,C312),"")</f>
        <v/>
      </c>
      <c r="K312" s="9" t="str">
        <f t="shared" ca="1" si="39"/>
        <v/>
      </c>
    </row>
    <row r="313" spans="1:11" x14ac:dyDescent="0.3">
      <c r="A313" t="str">
        <f t="shared" ca="1" si="32"/>
        <v>несложная работа</v>
      </c>
      <c r="B313" s="7">
        <f t="shared" ca="1" si="33"/>
        <v>3.7263633872021327</v>
      </c>
      <c r="C313" s="8" t="str">
        <f t="shared" ca="1" si="34"/>
        <v/>
      </c>
      <c r="D313" t="str">
        <f ca="1">IF(C313&lt;&gt;"",IF(A313="несложная работа",SUM(COUNTIF($I$22:$I313,"&gt;"&amp;C313)),SUM(COUNTIF($K$22:$K313,"&gt;"&amp;C313))),"")</f>
        <v/>
      </c>
      <c r="E313" t="str">
        <f t="shared" ca="1" si="35"/>
        <v/>
      </c>
      <c r="F313" s="9" t="str">
        <f t="shared" ca="1" si="36"/>
        <v/>
      </c>
      <c r="G313" s="9" t="str">
        <f t="shared" ca="1" si="37"/>
        <v/>
      </c>
      <c r="H313" s="9" t="str">
        <f ca="1">IF(AND($A313="несложная работа",$C313&lt;&gt;"",MAX(I$21:$I312,C313)&lt;TIME(18,0,0)),MAX(I$21:$I312,C313),"")</f>
        <v/>
      </c>
      <c r="I313" s="9" t="str">
        <f t="shared" ca="1" si="38"/>
        <v/>
      </c>
      <c r="J313" s="9" t="str">
        <f ca="1">IF(AND($A313="сложная работа",$C313&lt;&gt;"",MAX(K$21:$K312,C313)&lt;TIME(18,0,0)),MAX(K$21:$K312,C313),"")</f>
        <v/>
      </c>
      <c r="K313" s="9" t="str">
        <f t="shared" ca="1" si="39"/>
        <v/>
      </c>
    </row>
    <row r="314" spans="1:11" x14ac:dyDescent="0.3">
      <c r="A314" t="str">
        <f t="shared" ca="1" si="32"/>
        <v>сложная работа</v>
      </c>
      <c r="B314" s="7">
        <f t="shared" ca="1" si="33"/>
        <v>3.8830953195516722</v>
      </c>
      <c r="C314" s="8" t="str">
        <f t="shared" ca="1" si="34"/>
        <v/>
      </c>
      <c r="D314" t="str">
        <f ca="1">IF(C314&lt;&gt;"",IF(A314="несложная работа",SUM(COUNTIF($I$22:$I314,"&gt;"&amp;C314)),SUM(COUNTIF($K$22:$K314,"&gt;"&amp;C314))),"")</f>
        <v/>
      </c>
      <c r="E314" t="str">
        <f t="shared" ca="1" si="35"/>
        <v/>
      </c>
      <c r="F314" s="9" t="str">
        <f t="shared" ca="1" si="36"/>
        <v/>
      </c>
      <c r="G314" s="9" t="str">
        <f t="shared" ca="1" si="37"/>
        <v/>
      </c>
      <c r="H314" s="9" t="str">
        <f ca="1">IF(AND($A314="несложная работа",$C314&lt;&gt;"",MAX(I$21:$I313,C314)&lt;TIME(18,0,0)),MAX(I$21:$I313,C314),"")</f>
        <v/>
      </c>
      <c r="I314" s="9" t="str">
        <f t="shared" ca="1" si="38"/>
        <v/>
      </c>
      <c r="J314" s="9" t="str">
        <f ca="1">IF(AND($A314="сложная работа",$C314&lt;&gt;"",MAX(K$21:$K313,C314)&lt;TIME(18,0,0)),MAX(K$21:$K313,C314),"")</f>
        <v/>
      </c>
      <c r="K314" s="9" t="str">
        <f t="shared" ca="1" si="39"/>
        <v/>
      </c>
    </row>
    <row r="315" spans="1:11" x14ac:dyDescent="0.3">
      <c r="A315" t="str">
        <f t="shared" ca="1" si="32"/>
        <v>несложная работа</v>
      </c>
      <c r="B315" s="7">
        <f t="shared" ca="1" si="33"/>
        <v>7.2313695737304702</v>
      </c>
      <c r="C315" s="8" t="str">
        <f t="shared" ca="1" si="34"/>
        <v/>
      </c>
      <c r="D315" t="str">
        <f ca="1">IF(C315&lt;&gt;"",IF(A315="несложная работа",SUM(COUNTIF($I$22:$I315,"&gt;"&amp;C315)),SUM(COUNTIF($K$22:$K315,"&gt;"&amp;C315))),"")</f>
        <v/>
      </c>
      <c r="E315" t="str">
        <f t="shared" ca="1" si="35"/>
        <v/>
      </c>
      <c r="F315" s="9" t="str">
        <f t="shared" ca="1" si="36"/>
        <v/>
      </c>
      <c r="G315" s="9" t="str">
        <f t="shared" ca="1" si="37"/>
        <v/>
      </c>
      <c r="H315" s="9" t="str">
        <f ca="1">IF(AND($A315="несложная работа",$C315&lt;&gt;"",MAX(I$21:$I314,C315)&lt;TIME(18,0,0)),MAX(I$21:$I314,C315),"")</f>
        <v/>
      </c>
      <c r="I315" s="9" t="str">
        <f t="shared" ca="1" si="38"/>
        <v/>
      </c>
      <c r="J315" s="9" t="str">
        <f ca="1">IF(AND($A315="сложная работа",$C315&lt;&gt;"",MAX(K$21:$K314,C315)&lt;TIME(18,0,0)),MAX(K$21:$K314,C315),"")</f>
        <v/>
      </c>
      <c r="K315" s="9" t="str">
        <f t="shared" ca="1" si="39"/>
        <v/>
      </c>
    </row>
    <row r="316" spans="1:11" x14ac:dyDescent="0.3">
      <c r="A316" t="str">
        <f t="shared" ca="1" si="32"/>
        <v>несложная работа</v>
      </c>
      <c r="B316" s="7">
        <f t="shared" ca="1" si="33"/>
        <v>5.6509425731642713</v>
      </c>
      <c r="C316" s="8" t="str">
        <f t="shared" ca="1" si="34"/>
        <v/>
      </c>
      <c r="D316" t="str">
        <f ca="1">IF(C316&lt;&gt;"",IF(A316="несложная работа",SUM(COUNTIF($I$22:$I316,"&gt;"&amp;C316)),SUM(COUNTIF($K$22:$K316,"&gt;"&amp;C316))),"")</f>
        <v/>
      </c>
      <c r="E316" t="str">
        <f t="shared" ca="1" si="35"/>
        <v/>
      </c>
      <c r="F316" s="9" t="str">
        <f t="shared" ca="1" si="36"/>
        <v/>
      </c>
      <c r="G316" s="9" t="str">
        <f t="shared" ca="1" si="37"/>
        <v/>
      </c>
      <c r="H316" s="9" t="str">
        <f ca="1">IF(AND($A316="несложная работа",$C316&lt;&gt;"",MAX(I$21:$I315,C316)&lt;TIME(18,0,0)),MAX(I$21:$I315,C316),"")</f>
        <v/>
      </c>
      <c r="I316" s="9" t="str">
        <f t="shared" ca="1" si="38"/>
        <v/>
      </c>
      <c r="J316" s="9" t="str">
        <f ca="1">IF(AND($A316="сложная работа",$C316&lt;&gt;"",MAX(K$21:$K315,C316)&lt;TIME(18,0,0)),MAX(K$21:$K315,C316),"")</f>
        <v/>
      </c>
      <c r="K316" s="9" t="str">
        <f t="shared" ca="1" si="39"/>
        <v/>
      </c>
    </row>
    <row r="317" spans="1:11" x14ac:dyDescent="0.3">
      <c r="A317" t="str">
        <f t="shared" ca="1" si="32"/>
        <v>несложная работа</v>
      </c>
      <c r="B317" s="7">
        <f t="shared" ca="1" si="33"/>
        <v>8.7105989097279597</v>
      </c>
      <c r="C317" s="8" t="str">
        <f t="shared" ca="1" si="34"/>
        <v/>
      </c>
      <c r="D317" t="str">
        <f ca="1">IF(C317&lt;&gt;"",IF(A317="несложная работа",SUM(COUNTIF($I$22:$I317,"&gt;"&amp;C317)),SUM(COUNTIF($K$22:$K317,"&gt;"&amp;C317))),"")</f>
        <v/>
      </c>
      <c r="E317" t="str">
        <f t="shared" ca="1" si="35"/>
        <v/>
      </c>
      <c r="F317" s="9" t="str">
        <f t="shared" ca="1" si="36"/>
        <v/>
      </c>
      <c r="G317" s="9" t="str">
        <f t="shared" ca="1" si="37"/>
        <v/>
      </c>
      <c r="H317" s="9" t="str">
        <f ca="1">IF(AND($A317="несложная работа",$C317&lt;&gt;"",MAX(I$21:$I316,C317)&lt;TIME(18,0,0)),MAX(I$21:$I316,C317),"")</f>
        <v/>
      </c>
      <c r="I317" s="9" t="str">
        <f t="shared" ca="1" si="38"/>
        <v/>
      </c>
      <c r="J317" s="9" t="str">
        <f ca="1">IF(AND($A317="сложная работа",$C317&lt;&gt;"",MAX(K$21:$K316,C317)&lt;TIME(18,0,0)),MAX(K$21:$K316,C317),"")</f>
        <v/>
      </c>
      <c r="K317" s="9" t="str">
        <f t="shared" ca="1" si="39"/>
        <v/>
      </c>
    </row>
    <row r="318" spans="1:11" x14ac:dyDescent="0.3">
      <c r="A318" t="str">
        <f t="shared" ca="1" si="32"/>
        <v>сложная работа</v>
      </c>
      <c r="B318" s="7">
        <f t="shared" ca="1" si="33"/>
        <v>6.0474181466276429</v>
      </c>
      <c r="C318" s="8" t="str">
        <f t="shared" ca="1" si="34"/>
        <v/>
      </c>
      <c r="D318" t="str">
        <f ca="1">IF(C318&lt;&gt;"",IF(A318="несложная работа",SUM(COUNTIF($I$22:$I318,"&gt;"&amp;C318)),SUM(COUNTIF($K$22:$K318,"&gt;"&amp;C318))),"")</f>
        <v/>
      </c>
      <c r="E318" t="str">
        <f t="shared" ca="1" si="35"/>
        <v/>
      </c>
      <c r="F318" s="9" t="str">
        <f t="shared" ca="1" si="36"/>
        <v/>
      </c>
      <c r="G318" s="9" t="str">
        <f t="shared" ca="1" si="37"/>
        <v/>
      </c>
      <c r="H318" s="9" t="str">
        <f ca="1">IF(AND($A318="несложная работа",$C318&lt;&gt;"",MAX(I$21:$I317,C318)&lt;TIME(18,0,0)),MAX(I$21:$I317,C318),"")</f>
        <v/>
      </c>
      <c r="I318" s="9" t="str">
        <f t="shared" ca="1" si="38"/>
        <v/>
      </c>
      <c r="J318" s="9" t="str">
        <f ca="1">IF(AND($A318="сложная работа",$C318&lt;&gt;"",MAX(K$21:$K317,C318)&lt;TIME(18,0,0)),MAX(K$21:$K317,C318),"")</f>
        <v/>
      </c>
      <c r="K318" s="9" t="str">
        <f t="shared" ca="1" si="39"/>
        <v/>
      </c>
    </row>
    <row r="319" spans="1:11" x14ac:dyDescent="0.3">
      <c r="A319" t="str">
        <f t="shared" ca="1" si="32"/>
        <v>несложная работа</v>
      </c>
      <c r="B319" s="7">
        <f t="shared" ca="1" si="33"/>
        <v>5.8035523213752231</v>
      </c>
      <c r="C319" s="8" t="str">
        <f t="shared" ca="1" si="34"/>
        <v/>
      </c>
      <c r="D319" t="str">
        <f ca="1">IF(C319&lt;&gt;"",IF(A319="несложная работа",SUM(COUNTIF($I$22:$I319,"&gt;"&amp;C319)),SUM(COUNTIF($K$22:$K319,"&gt;"&amp;C319))),"")</f>
        <v/>
      </c>
      <c r="E319" t="str">
        <f t="shared" ca="1" si="35"/>
        <v/>
      </c>
      <c r="F319" s="9" t="str">
        <f t="shared" ca="1" si="36"/>
        <v/>
      </c>
      <c r="G319" s="9" t="str">
        <f t="shared" ca="1" si="37"/>
        <v/>
      </c>
      <c r="H319" s="9" t="str">
        <f ca="1">IF(AND($A319="несложная работа",$C319&lt;&gt;"",MAX(I$21:$I318,C319)&lt;TIME(18,0,0)),MAX(I$21:$I318,C319),"")</f>
        <v/>
      </c>
      <c r="I319" s="9" t="str">
        <f t="shared" ca="1" si="38"/>
        <v/>
      </c>
      <c r="J319" s="9" t="str">
        <f ca="1">IF(AND($A319="сложная работа",$C319&lt;&gt;"",MAX(K$21:$K318,C319)&lt;TIME(18,0,0)),MAX(K$21:$K318,C319),"")</f>
        <v/>
      </c>
      <c r="K319" s="9" t="str">
        <f t="shared" ca="1" si="39"/>
        <v/>
      </c>
    </row>
    <row r="320" spans="1:11" x14ac:dyDescent="0.3">
      <c r="A320" t="str">
        <f t="shared" ca="1" si="32"/>
        <v>несложная работа</v>
      </c>
      <c r="B320" s="7">
        <f t="shared" ca="1" si="33"/>
        <v>5.622793751850784</v>
      </c>
      <c r="C320" s="8" t="str">
        <f t="shared" ca="1" si="34"/>
        <v/>
      </c>
      <c r="D320" t="str">
        <f ca="1">IF(C320&lt;&gt;"",IF(A320="несложная работа",SUM(COUNTIF($I$22:$I320,"&gt;"&amp;C320)),SUM(COUNTIF($K$22:$K320,"&gt;"&amp;C320))),"")</f>
        <v/>
      </c>
      <c r="E320" t="str">
        <f t="shared" ca="1" si="35"/>
        <v/>
      </c>
      <c r="F320" s="9" t="str">
        <f t="shared" ca="1" si="36"/>
        <v/>
      </c>
      <c r="G320" s="9" t="str">
        <f t="shared" ca="1" si="37"/>
        <v/>
      </c>
      <c r="H320" s="9" t="str">
        <f ca="1">IF(AND($A320="несложная работа",$C320&lt;&gt;"",MAX(I$21:$I319,C320)&lt;TIME(18,0,0)),MAX(I$21:$I319,C320),"")</f>
        <v/>
      </c>
      <c r="I320" s="9" t="str">
        <f t="shared" ca="1" si="38"/>
        <v/>
      </c>
      <c r="J320" s="9" t="str">
        <f ca="1">IF(AND($A320="сложная работа",$C320&lt;&gt;"",MAX(K$21:$K319,C320)&lt;TIME(18,0,0)),MAX(K$21:$K319,C320),"")</f>
        <v/>
      </c>
      <c r="K320" s="9" t="str">
        <f t="shared" ca="1" si="39"/>
        <v/>
      </c>
    </row>
    <row r="321" spans="1:11" x14ac:dyDescent="0.3">
      <c r="A321" t="str">
        <f t="shared" ca="1" si="32"/>
        <v>несложная работа</v>
      </c>
      <c r="B321" s="7">
        <f t="shared" ca="1" si="33"/>
        <v>19.636973207273218</v>
      </c>
      <c r="C321" s="8" t="str">
        <f t="shared" ca="1" si="34"/>
        <v/>
      </c>
      <c r="D321" t="str">
        <f ca="1">IF(C321&lt;&gt;"",IF(A321="несложная работа",SUM(COUNTIF($I$22:$I321,"&gt;"&amp;C321)),SUM(COUNTIF($K$22:$K321,"&gt;"&amp;C321))),"")</f>
        <v/>
      </c>
      <c r="E321" t="str">
        <f t="shared" ca="1" si="35"/>
        <v/>
      </c>
      <c r="F321" s="9" t="str">
        <f t="shared" ca="1" si="36"/>
        <v/>
      </c>
      <c r="G321" s="9" t="str">
        <f t="shared" ca="1" si="37"/>
        <v/>
      </c>
      <c r="H321" s="9" t="str">
        <f ca="1">IF(AND($A321="несложная работа",$C321&lt;&gt;"",MAX(I$21:$I320,C321)&lt;TIME(18,0,0)),MAX(I$21:$I320,C321),"")</f>
        <v/>
      </c>
      <c r="I321" s="9" t="str">
        <f t="shared" ca="1" si="38"/>
        <v/>
      </c>
      <c r="J321" s="9" t="str">
        <f ca="1">IF(AND($A321="сложная работа",$C321&lt;&gt;"",MAX(K$21:$K320,C321)&lt;TIME(18,0,0)),MAX(K$21:$K320,C321),"")</f>
        <v/>
      </c>
      <c r="K321" s="9" t="str">
        <f t="shared" ca="1" si="39"/>
        <v/>
      </c>
    </row>
    <row r="322" spans="1:11" x14ac:dyDescent="0.3">
      <c r="A322" t="str">
        <f t="shared" ca="1" si="32"/>
        <v>несложная работа</v>
      </c>
      <c r="B322" s="7">
        <f t="shared" ca="1" si="33"/>
        <v>7.9671486864953946</v>
      </c>
      <c r="C322" s="8" t="str">
        <f t="shared" ca="1" si="34"/>
        <v/>
      </c>
      <c r="D322" t="str">
        <f ca="1">IF(C322&lt;&gt;"",IF(A322="несложная работа",SUM(COUNTIF($I$22:$I322,"&gt;"&amp;C322)),SUM(COUNTIF($K$22:$K322,"&gt;"&amp;C322))),"")</f>
        <v/>
      </c>
      <c r="E322" t="str">
        <f t="shared" ca="1" si="35"/>
        <v/>
      </c>
      <c r="F322" s="9" t="str">
        <f t="shared" ca="1" si="36"/>
        <v/>
      </c>
      <c r="G322" s="9" t="str">
        <f t="shared" ca="1" si="37"/>
        <v/>
      </c>
      <c r="H322" s="9" t="str">
        <f ca="1">IF(AND($A322="несложная работа",$C322&lt;&gt;"",MAX(I$21:$I321,C322)&lt;TIME(18,0,0)),MAX(I$21:$I321,C322),"")</f>
        <v/>
      </c>
      <c r="I322" s="9" t="str">
        <f t="shared" ca="1" si="38"/>
        <v/>
      </c>
      <c r="J322" s="9" t="str">
        <f ca="1">IF(AND($A322="сложная работа",$C322&lt;&gt;"",MAX(K$21:$K321,C322)&lt;TIME(18,0,0)),MAX(K$21:$K321,C322),"")</f>
        <v/>
      </c>
      <c r="K322" s="9" t="str">
        <f t="shared" ca="1" si="39"/>
        <v/>
      </c>
    </row>
    <row r="323" spans="1:11" x14ac:dyDescent="0.3">
      <c r="A323" t="str">
        <f t="shared" ca="1" si="32"/>
        <v>несложная работа</v>
      </c>
      <c r="B323" s="7">
        <f t="shared" ca="1" si="33"/>
        <v>8.7184870886683576</v>
      </c>
      <c r="C323" s="8" t="str">
        <f t="shared" ca="1" si="34"/>
        <v/>
      </c>
      <c r="D323" t="str">
        <f ca="1">IF(C323&lt;&gt;"",IF(A323="несложная работа",SUM(COUNTIF($I$22:$I323,"&gt;"&amp;C323)),SUM(COUNTIF($K$22:$K323,"&gt;"&amp;C323))),"")</f>
        <v/>
      </c>
      <c r="E323" t="str">
        <f t="shared" ca="1" si="35"/>
        <v/>
      </c>
      <c r="F323" s="9" t="str">
        <f t="shared" ca="1" si="36"/>
        <v/>
      </c>
      <c r="G323" s="9" t="str">
        <f t="shared" ca="1" si="37"/>
        <v/>
      </c>
      <c r="H323" s="9" t="str">
        <f ca="1">IF(AND($A323="несложная работа",$C323&lt;&gt;"",MAX(I$21:$I322,C323)&lt;TIME(18,0,0)),MAX(I$21:$I322,C323),"")</f>
        <v/>
      </c>
      <c r="I323" s="9" t="str">
        <f t="shared" ca="1" si="38"/>
        <v/>
      </c>
      <c r="J323" s="9" t="str">
        <f ca="1">IF(AND($A323="сложная работа",$C323&lt;&gt;"",MAX(K$21:$K322,C323)&lt;TIME(18,0,0)),MAX(K$21:$K322,C323),"")</f>
        <v/>
      </c>
      <c r="K323" s="9" t="str">
        <f t="shared" ca="1" si="39"/>
        <v/>
      </c>
    </row>
    <row r="324" spans="1:11" x14ac:dyDescent="0.3">
      <c r="A324" t="str">
        <f t="shared" ca="1" si="32"/>
        <v>несложная работа</v>
      </c>
      <c r="B324" s="7">
        <f t="shared" ca="1" si="33"/>
        <v>4.4855173464483418</v>
      </c>
      <c r="C324" s="8" t="str">
        <f t="shared" ca="1" si="34"/>
        <v/>
      </c>
      <c r="D324" t="str">
        <f ca="1">IF(C324&lt;&gt;"",IF(A324="несложная работа",SUM(COUNTIF($I$22:$I324,"&gt;"&amp;C324)),SUM(COUNTIF($K$22:$K324,"&gt;"&amp;C324))),"")</f>
        <v/>
      </c>
      <c r="E324" t="str">
        <f t="shared" ca="1" si="35"/>
        <v/>
      </c>
      <c r="F324" s="9" t="str">
        <f t="shared" ca="1" si="36"/>
        <v/>
      </c>
      <c r="G324" s="9" t="str">
        <f t="shared" ca="1" si="37"/>
        <v/>
      </c>
      <c r="H324" s="9" t="str">
        <f ca="1">IF(AND($A324="несложная работа",$C324&lt;&gt;"",MAX(I$21:$I323,C324)&lt;TIME(18,0,0)),MAX(I$21:$I323,C324),"")</f>
        <v/>
      </c>
      <c r="I324" s="9" t="str">
        <f t="shared" ca="1" si="38"/>
        <v/>
      </c>
      <c r="J324" s="9" t="str">
        <f ca="1">IF(AND($A324="сложная работа",$C324&lt;&gt;"",MAX(K$21:$K323,C324)&lt;TIME(18,0,0)),MAX(K$21:$K323,C324),"")</f>
        <v/>
      </c>
      <c r="K324" s="9" t="str">
        <f t="shared" ca="1" si="39"/>
        <v/>
      </c>
    </row>
    <row r="325" spans="1:11" x14ac:dyDescent="0.3">
      <c r="A325" t="str">
        <f t="shared" ca="1" si="32"/>
        <v>несложная работа</v>
      </c>
      <c r="B325" s="7">
        <f t="shared" ca="1" si="33"/>
        <v>3.0640107650264339</v>
      </c>
      <c r="C325" s="8" t="str">
        <f t="shared" ca="1" si="34"/>
        <v/>
      </c>
      <c r="D325" t="str">
        <f ca="1">IF(C325&lt;&gt;"",IF(A325="несложная работа",SUM(COUNTIF($I$22:$I325,"&gt;"&amp;C325)),SUM(COUNTIF($K$22:$K325,"&gt;"&amp;C325))),"")</f>
        <v/>
      </c>
      <c r="E325" t="str">
        <f t="shared" ca="1" si="35"/>
        <v/>
      </c>
      <c r="F325" s="9" t="str">
        <f t="shared" ca="1" si="36"/>
        <v/>
      </c>
      <c r="G325" s="9" t="str">
        <f t="shared" ca="1" si="37"/>
        <v/>
      </c>
      <c r="H325" s="9" t="str">
        <f ca="1">IF(AND($A325="несложная работа",$C325&lt;&gt;"",MAX(I$21:$I324,C325)&lt;TIME(18,0,0)),MAX(I$21:$I324,C325),"")</f>
        <v/>
      </c>
      <c r="I325" s="9" t="str">
        <f t="shared" ca="1" si="38"/>
        <v/>
      </c>
      <c r="J325" s="9" t="str">
        <f ca="1">IF(AND($A325="сложная работа",$C325&lt;&gt;"",MAX(K$21:$K324,C325)&lt;TIME(18,0,0)),MAX(K$21:$K324,C325),"")</f>
        <v/>
      </c>
      <c r="K325" s="9" t="str">
        <f t="shared" ca="1" si="39"/>
        <v/>
      </c>
    </row>
    <row r="326" spans="1:11" x14ac:dyDescent="0.3">
      <c r="A326" t="str">
        <f t="shared" ca="1" si="32"/>
        <v>несложная работа</v>
      </c>
      <c r="B326" s="7">
        <f t="shared" ca="1" si="33"/>
        <v>4.9054495852680633</v>
      </c>
      <c r="C326" s="8" t="str">
        <f t="shared" ca="1" si="34"/>
        <v/>
      </c>
      <c r="D326" t="str">
        <f ca="1">IF(C326&lt;&gt;"",IF(A326="несложная работа",SUM(COUNTIF($I$22:$I326,"&gt;"&amp;C326)),SUM(COUNTIF($K$22:$K326,"&gt;"&amp;C326))),"")</f>
        <v/>
      </c>
      <c r="E326" t="str">
        <f t="shared" ca="1" si="35"/>
        <v/>
      </c>
      <c r="F326" s="9" t="str">
        <f t="shared" ca="1" si="36"/>
        <v/>
      </c>
      <c r="G326" s="9" t="str">
        <f t="shared" ca="1" si="37"/>
        <v/>
      </c>
      <c r="H326" s="9" t="str">
        <f ca="1">IF(AND($A326="несложная работа",$C326&lt;&gt;"",MAX(I$21:$I325,C326)&lt;TIME(18,0,0)),MAX(I$21:$I325,C326),"")</f>
        <v/>
      </c>
      <c r="I326" s="9" t="str">
        <f t="shared" ca="1" si="38"/>
        <v/>
      </c>
      <c r="J326" s="9" t="str">
        <f ca="1">IF(AND($A326="сложная работа",$C326&lt;&gt;"",MAX(K$21:$K325,C326)&lt;TIME(18,0,0)),MAX(K$21:$K325,C326),"")</f>
        <v/>
      </c>
      <c r="K326" s="9" t="str">
        <f t="shared" ca="1" si="39"/>
        <v/>
      </c>
    </row>
    <row r="327" spans="1:11" x14ac:dyDescent="0.3">
      <c r="A327" t="str">
        <f t="shared" ca="1" si="32"/>
        <v>несложная работа</v>
      </c>
      <c r="B327" s="7">
        <f t="shared" ca="1" si="33"/>
        <v>7.7767887203612549</v>
      </c>
      <c r="C327" s="8" t="str">
        <f t="shared" ca="1" si="34"/>
        <v/>
      </c>
      <c r="D327" t="str">
        <f ca="1">IF(C327&lt;&gt;"",IF(A327="несложная работа",SUM(COUNTIF($I$22:$I327,"&gt;"&amp;C327)),SUM(COUNTIF($K$22:$K327,"&gt;"&amp;C327))),"")</f>
        <v/>
      </c>
      <c r="E327" t="str">
        <f t="shared" ca="1" si="35"/>
        <v/>
      </c>
      <c r="F327" s="9" t="str">
        <f t="shared" ca="1" si="36"/>
        <v/>
      </c>
      <c r="G327" s="9" t="str">
        <f t="shared" ca="1" si="37"/>
        <v/>
      </c>
      <c r="H327" s="9" t="str">
        <f ca="1">IF(AND($A327="несложная работа",$C327&lt;&gt;"",MAX(I$21:$I326,C327)&lt;TIME(18,0,0)),MAX(I$21:$I326,C327),"")</f>
        <v/>
      </c>
      <c r="I327" s="9" t="str">
        <f t="shared" ca="1" si="38"/>
        <v/>
      </c>
      <c r="J327" s="9" t="str">
        <f ca="1">IF(AND($A327="сложная работа",$C327&lt;&gt;"",MAX(K$21:$K326,C327)&lt;TIME(18,0,0)),MAX(K$21:$K326,C327),"")</f>
        <v/>
      </c>
      <c r="K327" s="9" t="str">
        <f t="shared" ca="1" si="39"/>
        <v/>
      </c>
    </row>
    <row r="328" spans="1:11" x14ac:dyDescent="0.3">
      <c r="A328" t="str">
        <f t="shared" ca="1" si="32"/>
        <v>сложная работа</v>
      </c>
      <c r="B328" s="7">
        <f t="shared" ca="1" si="33"/>
        <v>3.1798510079842752</v>
      </c>
      <c r="C328" s="8" t="str">
        <f t="shared" ca="1" si="34"/>
        <v/>
      </c>
      <c r="D328" t="str">
        <f ca="1">IF(C328&lt;&gt;"",IF(A328="несложная работа",SUM(COUNTIF($I$22:$I328,"&gt;"&amp;C328)),SUM(COUNTIF($K$22:$K328,"&gt;"&amp;C328))),"")</f>
        <v/>
      </c>
      <c r="E328" t="str">
        <f t="shared" ca="1" si="35"/>
        <v/>
      </c>
      <c r="F328" s="9" t="str">
        <f t="shared" ca="1" si="36"/>
        <v/>
      </c>
      <c r="G328" s="9" t="str">
        <f t="shared" ca="1" si="37"/>
        <v/>
      </c>
      <c r="H328" s="9" t="str">
        <f ca="1">IF(AND($A328="несложная работа",$C328&lt;&gt;"",MAX(I$21:$I327,C328)&lt;TIME(18,0,0)),MAX(I$21:$I327,C328),"")</f>
        <v/>
      </c>
      <c r="I328" s="9" t="str">
        <f t="shared" ca="1" si="38"/>
        <v/>
      </c>
      <c r="J328" s="9" t="str">
        <f ca="1">IF(AND($A328="сложная работа",$C328&lt;&gt;"",MAX(K$21:$K327,C328)&lt;TIME(18,0,0)),MAX(K$21:$K327,C328),"")</f>
        <v/>
      </c>
      <c r="K328" s="9" t="str">
        <f t="shared" ca="1" si="39"/>
        <v/>
      </c>
    </row>
    <row r="329" spans="1:11" x14ac:dyDescent="0.3">
      <c r="A329" t="str">
        <f t="shared" ca="1" si="32"/>
        <v>несложная работа</v>
      </c>
      <c r="B329" s="7">
        <f t="shared" ca="1" si="33"/>
        <v>3.9550407732656909</v>
      </c>
      <c r="C329" s="8" t="str">
        <f t="shared" ca="1" si="34"/>
        <v/>
      </c>
      <c r="D329" t="str">
        <f ca="1">IF(C329&lt;&gt;"",IF(A329="несложная работа",SUM(COUNTIF($I$22:$I329,"&gt;"&amp;C329)),SUM(COUNTIF($K$22:$K329,"&gt;"&amp;C329))),"")</f>
        <v/>
      </c>
      <c r="E329" t="str">
        <f t="shared" ca="1" si="35"/>
        <v/>
      </c>
      <c r="F329" s="9" t="str">
        <f t="shared" ca="1" si="36"/>
        <v/>
      </c>
      <c r="G329" s="9" t="str">
        <f t="shared" ca="1" si="37"/>
        <v/>
      </c>
      <c r="H329" s="9" t="str">
        <f ca="1">IF(AND($A329="несложная работа",$C329&lt;&gt;"",MAX(I$21:$I328,C329)&lt;TIME(18,0,0)),MAX(I$21:$I328,C329),"")</f>
        <v/>
      </c>
      <c r="I329" s="9" t="str">
        <f t="shared" ca="1" si="38"/>
        <v/>
      </c>
      <c r="J329" s="9" t="str">
        <f ca="1">IF(AND($A329="сложная работа",$C329&lt;&gt;"",MAX(K$21:$K328,C329)&lt;TIME(18,0,0)),MAX(K$21:$K328,C329),"")</f>
        <v/>
      </c>
      <c r="K329" s="9" t="str">
        <f t="shared" ca="1" si="39"/>
        <v/>
      </c>
    </row>
    <row r="330" spans="1:11" x14ac:dyDescent="0.3">
      <c r="A330" t="str">
        <f t="shared" ca="1" si="32"/>
        <v>несложная работа</v>
      </c>
      <c r="B330" s="7">
        <f t="shared" ca="1" si="33"/>
        <v>4.5249463709687561</v>
      </c>
      <c r="C330" s="8" t="str">
        <f t="shared" ca="1" si="34"/>
        <v/>
      </c>
      <c r="D330" t="str">
        <f ca="1">IF(C330&lt;&gt;"",IF(A330="несложная работа",SUM(COUNTIF($I$22:$I330,"&gt;"&amp;C330)),SUM(COUNTIF($K$22:$K330,"&gt;"&amp;C330))),"")</f>
        <v/>
      </c>
      <c r="E330" t="str">
        <f t="shared" ca="1" si="35"/>
        <v/>
      </c>
      <c r="F330" s="9" t="str">
        <f t="shared" ca="1" si="36"/>
        <v/>
      </c>
      <c r="G330" s="9" t="str">
        <f t="shared" ca="1" si="37"/>
        <v/>
      </c>
      <c r="H330" s="9" t="str">
        <f ca="1">IF(AND($A330="несложная работа",$C330&lt;&gt;"",MAX(I$21:$I329,C330)&lt;TIME(18,0,0)),MAX(I$21:$I329,C330),"")</f>
        <v/>
      </c>
      <c r="I330" s="9" t="str">
        <f t="shared" ca="1" si="38"/>
        <v/>
      </c>
      <c r="J330" s="9" t="str">
        <f ca="1">IF(AND($A330="сложная работа",$C330&lt;&gt;"",MAX(K$21:$K329,C330)&lt;TIME(18,0,0)),MAX(K$21:$K329,C330),"")</f>
        <v/>
      </c>
      <c r="K330" s="9" t="str">
        <f t="shared" ca="1" si="39"/>
        <v/>
      </c>
    </row>
    <row r="331" spans="1:11" x14ac:dyDescent="0.3">
      <c r="A331" t="str">
        <f t="shared" ca="1" si="32"/>
        <v>несложная работа</v>
      </c>
      <c r="B331" s="7">
        <f t="shared" ca="1" si="33"/>
        <v>12.078604470264761</v>
      </c>
      <c r="C331" s="8" t="str">
        <f t="shared" ca="1" si="34"/>
        <v/>
      </c>
      <c r="D331" t="str">
        <f ca="1">IF(C331&lt;&gt;"",IF(A331="несложная работа",SUM(COUNTIF($I$22:$I331,"&gt;"&amp;C331)),SUM(COUNTIF($K$22:$K331,"&gt;"&amp;C331))),"")</f>
        <v/>
      </c>
      <c r="E331" t="str">
        <f t="shared" ca="1" si="35"/>
        <v/>
      </c>
      <c r="F331" s="9" t="str">
        <f t="shared" ca="1" si="36"/>
        <v/>
      </c>
      <c r="G331" s="9" t="str">
        <f t="shared" ca="1" si="37"/>
        <v/>
      </c>
      <c r="H331" s="9" t="str">
        <f ca="1">IF(AND($A331="несложная работа",$C331&lt;&gt;"",MAX(I$21:$I330,C331)&lt;TIME(18,0,0)),MAX(I$21:$I330,C331),"")</f>
        <v/>
      </c>
      <c r="I331" s="9" t="str">
        <f t="shared" ca="1" si="38"/>
        <v/>
      </c>
      <c r="J331" s="9" t="str">
        <f ca="1">IF(AND($A331="сложная работа",$C331&lt;&gt;"",MAX(K$21:$K330,C331)&lt;TIME(18,0,0)),MAX(K$21:$K330,C331),"")</f>
        <v/>
      </c>
      <c r="K331" s="9" t="str">
        <f t="shared" ca="1" si="39"/>
        <v/>
      </c>
    </row>
    <row r="332" spans="1:11" x14ac:dyDescent="0.3">
      <c r="A332" t="str">
        <f t="shared" ca="1" si="32"/>
        <v>сложная работа</v>
      </c>
      <c r="B332" s="7">
        <f t="shared" ca="1" si="33"/>
        <v>3.5230549567906966</v>
      </c>
      <c r="C332" s="8" t="str">
        <f t="shared" ca="1" si="34"/>
        <v/>
      </c>
      <c r="D332" t="str">
        <f ca="1">IF(C332&lt;&gt;"",IF(A332="несложная работа",SUM(COUNTIF($I$22:$I332,"&gt;"&amp;C332)),SUM(COUNTIF($K$22:$K332,"&gt;"&amp;C332))),"")</f>
        <v/>
      </c>
      <c r="E332" t="str">
        <f t="shared" ca="1" si="35"/>
        <v/>
      </c>
      <c r="F332" s="9" t="str">
        <f t="shared" ca="1" si="36"/>
        <v/>
      </c>
      <c r="G332" s="9" t="str">
        <f t="shared" ca="1" si="37"/>
        <v/>
      </c>
      <c r="H332" s="9" t="str">
        <f ca="1">IF(AND($A332="несложная работа",$C332&lt;&gt;"",MAX(I$21:$I331,C332)&lt;TIME(18,0,0)),MAX(I$21:$I331,C332),"")</f>
        <v/>
      </c>
      <c r="I332" s="9" t="str">
        <f t="shared" ca="1" si="38"/>
        <v/>
      </c>
      <c r="J332" s="9" t="str">
        <f ca="1">IF(AND($A332="сложная работа",$C332&lt;&gt;"",MAX(K$21:$K331,C332)&lt;TIME(18,0,0)),MAX(K$21:$K331,C332),"")</f>
        <v/>
      </c>
      <c r="K332" s="9" t="str">
        <f t="shared" ca="1" si="39"/>
        <v/>
      </c>
    </row>
    <row r="333" spans="1:11" x14ac:dyDescent="0.3">
      <c r="A333" t="str">
        <f t="shared" ca="1" si="32"/>
        <v>несложная работа</v>
      </c>
      <c r="B333" s="7">
        <f t="shared" ca="1" si="33"/>
        <v>3.4145713476434838</v>
      </c>
      <c r="C333" s="8" t="str">
        <f t="shared" ca="1" si="34"/>
        <v/>
      </c>
      <c r="D333" t="str">
        <f ca="1">IF(C333&lt;&gt;"",IF(A333="несложная работа",SUM(COUNTIF($I$22:$I333,"&gt;"&amp;C333)),SUM(COUNTIF($K$22:$K333,"&gt;"&amp;C333))),"")</f>
        <v/>
      </c>
      <c r="E333" t="str">
        <f t="shared" ca="1" si="35"/>
        <v/>
      </c>
      <c r="F333" s="9" t="str">
        <f t="shared" ca="1" si="36"/>
        <v/>
      </c>
      <c r="G333" s="9" t="str">
        <f t="shared" ca="1" si="37"/>
        <v/>
      </c>
      <c r="H333" s="9" t="str">
        <f ca="1">IF(AND($A333="несложная работа",$C333&lt;&gt;"",MAX(I$21:$I332,C333)&lt;TIME(18,0,0)),MAX(I$21:$I332,C333),"")</f>
        <v/>
      </c>
      <c r="I333" s="9" t="str">
        <f t="shared" ca="1" si="38"/>
        <v/>
      </c>
      <c r="J333" s="9" t="str">
        <f ca="1">IF(AND($A333="сложная работа",$C333&lt;&gt;"",MAX(K$21:$K332,C333)&lt;TIME(18,0,0)),MAX(K$21:$K332,C333),"")</f>
        <v/>
      </c>
      <c r="K333" s="9" t="str">
        <f t="shared" ca="1" si="39"/>
        <v/>
      </c>
    </row>
    <row r="334" spans="1:11" x14ac:dyDescent="0.3">
      <c r="A334" t="str">
        <f t="shared" ca="1" si="32"/>
        <v>несложная работа</v>
      </c>
      <c r="B334" s="7">
        <f t="shared" ca="1" si="33"/>
        <v>4.869210905650581</v>
      </c>
      <c r="C334" s="8" t="str">
        <f t="shared" ca="1" si="34"/>
        <v/>
      </c>
      <c r="D334" t="str">
        <f ca="1">IF(C334&lt;&gt;"",IF(A334="несложная работа",SUM(COUNTIF($I$22:$I334,"&gt;"&amp;C334)),SUM(COUNTIF($K$22:$K334,"&gt;"&amp;C334))),"")</f>
        <v/>
      </c>
      <c r="E334" t="str">
        <f t="shared" ca="1" si="35"/>
        <v/>
      </c>
      <c r="F334" s="9" t="str">
        <f t="shared" ca="1" si="36"/>
        <v/>
      </c>
      <c r="G334" s="9" t="str">
        <f t="shared" ca="1" si="37"/>
        <v/>
      </c>
      <c r="H334" s="9" t="str">
        <f ca="1">IF(AND($A334="несложная работа",$C334&lt;&gt;"",MAX(I$21:$I333,C334)&lt;TIME(18,0,0)),MAX(I$21:$I333,C334),"")</f>
        <v/>
      </c>
      <c r="I334" s="9" t="str">
        <f t="shared" ca="1" si="38"/>
        <v/>
      </c>
      <c r="J334" s="9" t="str">
        <f ca="1">IF(AND($A334="сложная работа",$C334&lt;&gt;"",MAX(K$21:$K333,C334)&lt;TIME(18,0,0)),MAX(K$21:$K333,C334),"")</f>
        <v/>
      </c>
      <c r="K334" s="9" t="str">
        <f t="shared" ca="1" si="39"/>
        <v/>
      </c>
    </row>
    <row r="335" spans="1:11" x14ac:dyDescent="0.3">
      <c r="A335" t="str">
        <f t="shared" ca="1" si="32"/>
        <v>несложная работа</v>
      </c>
      <c r="B335" s="7">
        <f t="shared" ca="1" si="33"/>
        <v>16.322810903414346</v>
      </c>
      <c r="C335" s="8" t="str">
        <f t="shared" ca="1" si="34"/>
        <v/>
      </c>
      <c r="D335" t="str">
        <f ca="1">IF(C335&lt;&gt;"",IF(A335="несложная работа",SUM(COUNTIF($I$22:$I335,"&gt;"&amp;C335)),SUM(COUNTIF($K$22:$K335,"&gt;"&amp;C335))),"")</f>
        <v/>
      </c>
      <c r="E335" t="str">
        <f t="shared" ca="1" si="35"/>
        <v/>
      </c>
      <c r="F335" s="9" t="str">
        <f t="shared" ca="1" si="36"/>
        <v/>
      </c>
      <c r="G335" s="9" t="str">
        <f t="shared" ca="1" si="37"/>
        <v/>
      </c>
      <c r="H335" s="9" t="str">
        <f ca="1">IF(AND($A335="несложная работа",$C335&lt;&gt;"",MAX(I$21:$I334,C335)&lt;TIME(18,0,0)),MAX(I$21:$I334,C335),"")</f>
        <v/>
      </c>
      <c r="I335" s="9" t="str">
        <f t="shared" ca="1" si="38"/>
        <v/>
      </c>
      <c r="J335" s="9" t="str">
        <f ca="1">IF(AND($A335="сложная работа",$C335&lt;&gt;"",MAX(K$21:$K334,C335)&lt;TIME(18,0,0)),MAX(K$21:$K334,C335),"")</f>
        <v/>
      </c>
      <c r="K335" s="9" t="str">
        <f t="shared" ca="1" si="39"/>
        <v/>
      </c>
    </row>
    <row r="336" spans="1:11" x14ac:dyDescent="0.3">
      <c r="A336" t="str">
        <f t="shared" ca="1" si="32"/>
        <v>сложная работа</v>
      </c>
      <c r="B336" s="7">
        <f t="shared" ca="1" si="33"/>
        <v>6.5055668309607491</v>
      </c>
      <c r="C336" s="8" t="str">
        <f t="shared" ca="1" si="34"/>
        <v/>
      </c>
      <c r="D336" t="str">
        <f ca="1">IF(C336&lt;&gt;"",IF(A336="несложная работа",SUM(COUNTIF($I$22:$I336,"&gt;"&amp;C336)),SUM(COUNTIF($K$22:$K336,"&gt;"&amp;C336))),"")</f>
        <v/>
      </c>
      <c r="E336" t="str">
        <f t="shared" ca="1" si="35"/>
        <v/>
      </c>
      <c r="F336" s="9" t="str">
        <f t="shared" ca="1" si="36"/>
        <v/>
      </c>
      <c r="G336" s="9" t="str">
        <f t="shared" ca="1" si="37"/>
        <v/>
      </c>
      <c r="H336" s="9" t="str">
        <f ca="1">IF(AND($A336="несложная работа",$C336&lt;&gt;"",MAX(I$21:$I335,C336)&lt;TIME(18,0,0)),MAX(I$21:$I335,C336),"")</f>
        <v/>
      </c>
      <c r="I336" s="9" t="str">
        <f t="shared" ca="1" si="38"/>
        <v/>
      </c>
      <c r="J336" s="9" t="str">
        <f ca="1">IF(AND($A336="сложная работа",$C336&lt;&gt;"",MAX(K$21:$K335,C336)&lt;TIME(18,0,0)),MAX(K$21:$K335,C336),"")</f>
        <v/>
      </c>
      <c r="K336" s="9" t="str">
        <f t="shared" ca="1" si="39"/>
        <v/>
      </c>
    </row>
    <row r="337" spans="1:11" x14ac:dyDescent="0.3">
      <c r="A337" t="str">
        <f t="shared" ca="1" si="32"/>
        <v>несложная работа</v>
      </c>
      <c r="B337" s="7">
        <f t="shared" ca="1" si="33"/>
        <v>11.306444840466709</v>
      </c>
      <c r="C337" s="8" t="str">
        <f t="shared" ca="1" si="34"/>
        <v/>
      </c>
      <c r="D337" t="str">
        <f ca="1">IF(C337&lt;&gt;"",IF(A337="несложная работа",SUM(COUNTIF($I$22:$I337,"&gt;"&amp;C337)),SUM(COUNTIF($K$22:$K337,"&gt;"&amp;C337))),"")</f>
        <v/>
      </c>
      <c r="E337" t="str">
        <f t="shared" ca="1" si="35"/>
        <v/>
      </c>
      <c r="F337" s="9" t="str">
        <f t="shared" ca="1" si="36"/>
        <v/>
      </c>
      <c r="G337" s="9" t="str">
        <f t="shared" ca="1" si="37"/>
        <v/>
      </c>
      <c r="H337" s="9" t="str">
        <f ca="1">IF(AND($A337="несложная работа",$C337&lt;&gt;"",MAX(I$21:$I336,C337)&lt;TIME(18,0,0)),MAX(I$21:$I336,C337),"")</f>
        <v/>
      </c>
      <c r="I337" s="9" t="str">
        <f t="shared" ca="1" si="38"/>
        <v/>
      </c>
      <c r="J337" s="9" t="str">
        <f ca="1">IF(AND($A337="сложная работа",$C337&lt;&gt;"",MAX(K$21:$K336,C337)&lt;TIME(18,0,0)),MAX(K$21:$K336,C337),"")</f>
        <v/>
      </c>
      <c r="K337" s="9" t="str">
        <f t="shared" ca="1" si="39"/>
        <v/>
      </c>
    </row>
    <row r="338" spans="1:11" x14ac:dyDescent="0.3">
      <c r="A338" t="str">
        <f t="shared" ca="1" si="32"/>
        <v>несложная работа</v>
      </c>
      <c r="B338" s="7">
        <f t="shared" ca="1" si="33"/>
        <v>6.9481702881204299</v>
      </c>
      <c r="C338" s="8" t="str">
        <f t="shared" ca="1" si="34"/>
        <v/>
      </c>
      <c r="D338" t="str">
        <f ca="1">IF(C338&lt;&gt;"",IF(A338="несложная работа",SUM(COUNTIF($I$22:$I338,"&gt;"&amp;C338)),SUM(COUNTIF($K$22:$K338,"&gt;"&amp;C338))),"")</f>
        <v/>
      </c>
      <c r="E338" t="str">
        <f t="shared" ca="1" si="35"/>
        <v/>
      </c>
      <c r="F338" s="9" t="str">
        <f t="shared" ca="1" si="36"/>
        <v/>
      </c>
      <c r="G338" s="9" t="str">
        <f t="shared" ca="1" si="37"/>
        <v/>
      </c>
      <c r="H338" s="9" t="str">
        <f ca="1">IF(AND($A338="несложная работа",$C338&lt;&gt;"",MAX(I$21:$I337,C338)&lt;TIME(18,0,0)),MAX(I$21:$I337,C338),"")</f>
        <v/>
      </c>
      <c r="I338" s="9" t="str">
        <f t="shared" ca="1" si="38"/>
        <v/>
      </c>
      <c r="J338" s="9" t="str">
        <f ca="1">IF(AND($A338="сложная работа",$C338&lt;&gt;"",MAX(K$21:$K337,C338)&lt;TIME(18,0,0)),MAX(K$21:$K337,C338),"")</f>
        <v/>
      </c>
      <c r="K338" s="9" t="str">
        <f t="shared" ca="1" si="39"/>
        <v/>
      </c>
    </row>
    <row r="339" spans="1:11" x14ac:dyDescent="0.3">
      <c r="A339" t="str">
        <f t="shared" ca="1" si="32"/>
        <v>несложная работа</v>
      </c>
      <c r="B339" s="7">
        <f t="shared" ca="1" si="33"/>
        <v>4.403332862134242</v>
      </c>
      <c r="C339" s="8" t="str">
        <f t="shared" ca="1" si="34"/>
        <v/>
      </c>
      <c r="D339" t="str">
        <f ca="1">IF(C339&lt;&gt;"",IF(A339="несложная работа",SUM(COUNTIF($I$22:$I339,"&gt;"&amp;C339)),SUM(COUNTIF($K$22:$K339,"&gt;"&amp;C339))),"")</f>
        <v/>
      </c>
      <c r="E339" t="str">
        <f t="shared" ca="1" si="35"/>
        <v/>
      </c>
      <c r="F339" s="9" t="str">
        <f t="shared" ca="1" si="36"/>
        <v/>
      </c>
      <c r="G339" s="9" t="str">
        <f t="shared" ca="1" si="37"/>
        <v/>
      </c>
      <c r="H339" s="9" t="str">
        <f ca="1">IF(AND($A339="несложная работа",$C339&lt;&gt;"",MAX(I$21:$I338,C339)&lt;TIME(18,0,0)),MAX(I$21:$I338,C339),"")</f>
        <v/>
      </c>
      <c r="I339" s="9" t="str">
        <f t="shared" ca="1" si="38"/>
        <v/>
      </c>
      <c r="J339" s="9" t="str">
        <f ca="1">IF(AND($A339="сложная работа",$C339&lt;&gt;"",MAX(K$21:$K338,C339)&lt;TIME(18,0,0)),MAX(K$21:$K338,C339),"")</f>
        <v/>
      </c>
      <c r="K339" s="9" t="str">
        <f t="shared" ca="1" si="39"/>
        <v/>
      </c>
    </row>
    <row r="340" spans="1:11" x14ac:dyDescent="0.3">
      <c r="A340" t="str">
        <f t="shared" ca="1" si="32"/>
        <v>несложная работа</v>
      </c>
      <c r="B340" s="7">
        <f t="shared" ca="1" si="33"/>
        <v>11.997287138662266</v>
      </c>
      <c r="C340" s="8" t="str">
        <f t="shared" ca="1" si="34"/>
        <v/>
      </c>
      <c r="D340" t="str">
        <f ca="1">IF(C340&lt;&gt;"",IF(A340="несложная работа",SUM(COUNTIF($I$22:$I340,"&gt;"&amp;C340)),SUM(COUNTIF($K$22:$K340,"&gt;"&amp;C340))),"")</f>
        <v/>
      </c>
      <c r="E340" t="str">
        <f t="shared" ca="1" si="35"/>
        <v/>
      </c>
      <c r="F340" s="9" t="str">
        <f t="shared" ca="1" si="36"/>
        <v/>
      </c>
      <c r="G340" s="9" t="str">
        <f t="shared" ca="1" si="37"/>
        <v/>
      </c>
      <c r="H340" s="9" t="str">
        <f ca="1">IF(AND($A340="несложная работа",$C340&lt;&gt;"",MAX(I$21:$I339,C340)&lt;TIME(18,0,0)),MAX(I$21:$I339,C340),"")</f>
        <v/>
      </c>
      <c r="I340" s="9" t="str">
        <f t="shared" ca="1" si="38"/>
        <v/>
      </c>
      <c r="J340" s="9" t="str">
        <f ca="1">IF(AND($A340="сложная работа",$C340&lt;&gt;"",MAX(K$21:$K339,C340)&lt;TIME(18,0,0)),MAX(K$21:$K339,C340),"")</f>
        <v/>
      </c>
      <c r="K340" s="9" t="str">
        <f t="shared" ca="1" si="39"/>
        <v/>
      </c>
    </row>
    <row r="341" spans="1:11" x14ac:dyDescent="0.3">
      <c r="A341" t="str">
        <f t="shared" ca="1" si="32"/>
        <v>несложная работа</v>
      </c>
      <c r="B341" s="7">
        <f t="shared" ca="1" si="33"/>
        <v>5.8188285829165256</v>
      </c>
      <c r="C341" s="8" t="str">
        <f t="shared" ca="1" si="34"/>
        <v/>
      </c>
      <c r="D341" t="str">
        <f ca="1">IF(C341&lt;&gt;"",IF(A341="несложная работа",SUM(COUNTIF($I$22:$I341,"&gt;"&amp;C341)),SUM(COUNTIF($K$22:$K341,"&gt;"&amp;C341))),"")</f>
        <v/>
      </c>
      <c r="E341" t="str">
        <f t="shared" ca="1" si="35"/>
        <v/>
      </c>
      <c r="F341" s="9" t="str">
        <f t="shared" ca="1" si="36"/>
        <v/>
      </c>
      <c r="G341" s="9" t="str">
        <f t="shared" ca="1" si="37"/>
        <v/>
      </c>
      <c r="H341" s="9" t="str">
        <f ca="1">IF(AND($A341="несложная работа",$C341&lt;&gt;"",MAX(I$21:$I340,C341)&lt;TIME(18,0,0)),MAX(I$21:$I340,C341),"")</f>
        <v/>
      </c>
      <c r="I341" s="9" t="str">
        <f t="shared" ca="1" si="38"/>
        <v/>
      </c>
      <c r="J341" s="9" t="str">
        <f ca="1">IF(AND($A341="сложная работа",$C341&lt;&gt;"",MAX(K$21:$K340,C341)&lt;TIME(18,0,0)),MAX(K$21:$K340,C341),"")</f>
        <v/>
      </c>
      <c r="K341" s="9" t="str">
        <f t="shared" ca="1" si="39"/>
        <v/>
      </c>
    </row>
    <row r="342" spans="1:11" x14ac:dyDescent="0.3">
      <c r="A342" t="str">
        <f t="shared" ca="1" si="32"/>
        <v>несложная работа</v>
      </c>
      <c r="B342" s="7">
        <f t="shared" ca="1" si="33"/>
        <v>11.668894336376452</v>
      </c>
      <c r="C342" s="8" t="str">
        <f t="shared" ca="1" si="34"/>
        <v/>
      </c>
      <c r="D342" t="str">
        <f ca="1">IF(C342&lt;&gt;"",IF(A342="несложная работа",SUM(COUNTIF($I$22:$I342,"&gt;"&amp;C342)),SUM(COUNTIF($K$22:$K342,"&gt;"&amp;C342))),"")</f>
        <v/>
      </c>
      <c r="E342" t="str">
        <f t="shared" ca="1" si="35"/>
        <v/>
      </c>
      <c r="F342" s="9" t="str">
        <f t="shared" ca="1" si="36"/>
        <v/>
      </c>
      <c r="G342" s="9" t="str">
        <f t="shared" ca="1" si="37"/>
        <v/>
      </c>
      <c r="H342" s="9" t="str">
        <f ca="1">IF(AND($A342="несложная работа",$C342&lt;&gt;"",MAX(I$21:$I341,C342)&lt;TIME(18,0,0)),MAX(I$21:$I341,C342),"")</f>
        <v/>
      </c>
      <c r="I342" s="9" t="str">
        <f t="shared" ca="1" si="38"/>
        <v/>
      </c>
      <c r="J342" s="9" t="str">
        <f ca="1">IF(AND($A342="сложная работа",$C342&lt;&gt;"",MAX(K$21:$K341,C342)&lt;TIME(18,0,0)),MAX(K$21:$K341,C342),"")</f>
        <v/>
      </c>
      <c r="K342" s="9" t="str">
        <f t="shared" ca="1" si="39"/>
        <v/>
      </c>
    </row>
    <row r="343" spans="1:11" x14ac:dyDescent="0.3">
      <c r="A343" t="str">
        <f t="shared" ref="A343:A406" ca="1" si="40">IF(IF(RAND()&lt;=0.22, RAND()*(1-0.5)+0.5, RAND()*0.5) &gt; 0.5,"сложная работа","несложная работа")</f>
        <v>сложная работа</v>
      </c>
      <c r="B343" s="7">
        <f t="shared" ref="B343:B406" ca="1" si="41" xml:space="preserve"> -(60/4)*LOG(1-RAND())+3</f>
        <v>35.792272392301832</v>
      </c>
      <c r="C343" s="8" t="str">
        <f t="shared" ref="C343:C406" ca="1" si="42">IF(C342="","",IF(C342+(B343)/1440&lt;=$C$21+10/24,C342+(B343)/1440,""))</f>
        <v/>
      </c>
      <c r="D343" t="str">
        <f ca="1">IF(C343&lt;&gt;"",IF(A343="несложная работа",SUM(COUNTIF($I$22:$I343,"&gt;"&amp;C343)),SUM(COUNTIF($K$22:$K343,"&gt;"&amp;C343))),"")</f>
        <v/>
      </c>
      <c r="E343" t="str">
        <f t="shared" ref="E343:E406" ca="1" si="43">IF(C343&lt;&gt;"",IF(A343="сложная работа",RAND()*(150-90)+90,-20*LOG(1-RAND())+4),"")</f>
        <v/>
      </c>
      <c r="F343" s="9" t="str">
        <f t="shared" ref="F343:F406" ca="1" si="44">IF(E343&lt;&gt;"",E343/1440,"")</f>
        <v/>
      </c>
      <c r="G343" s="9" t="str">
        <f t="shared" ref="G343:G406" ca="1" si="45">IF(AND(C343&lt;&gt;"",OR(I343&lt;&gt;"",K343&lt;&gt;"")),IF(A343="несложная работа",I343-C343,K343-C343),"")</f>
        <v/>
      </c>
      <c r="H343" s="9" t="str">
        <f ca="1">IF(AND($A343="несложная работа",$C343&lt;&gt;"",MAX(I$21:$I342,C343)&lt;TIME(18,0,0)),MAX(I$21:$I342,C343),"")</f>
        <v/>
      </c>
      <c r="I343" s="9" t="str">
        <f t="shared" ref="I343:I406" ca="1" si="46">IF(ISTEXT(H343),"",H343+E343/1440)</f>
        <v/>
      </c>
      <c r="J343" s="9" t="str">
        <f ca="1">IF(AND($A343="сложная работа",$C343&lt;&gt;"",MAX(K$21:$K342,C343)&lt;TIME(18,0,0)),MAX(K$21:$K342,C343),"")</f>
        <v/>
      </c>
      <c r="K343" s="9" t="str">
        <f t="shared" ref="K343:K406" ca="1" si="47">IF(ISTEXT(J343),"",J343+E343/1440)</f>
        <v/>
      </c>
    </row>
    <row r="344" spans="1:11" x14ac:dyDescent="0.3">
      <c r="A344" t="str">
        <f t="shared" ca="1" si="40"/>
        <v>сложная работа</v>
      </c>
      <c r="B344" s="7">
        <f t="shared" ca="1" si="41"/>
        <v>7.1280982606597005</v>
      </c>
      <c r="C344" s="8" t="str">
        <f t="shared" ca="1" si="42"/>
        <v/>
      </c>
      <c r="D344" t="str">
        <f ca="1">IF(C344&lt;&gt;"",IF(A344="несложная работа",SUM(COUNTIF($I$22:$I344,"&gt;"&amp;C344)),SUM(COUNTIF($K$22:$K344,"&gt;"&amp;C344))),"")</f>
        <v/>
      </c>
      <c r="E344" t="str">
        <f t="shared" ca="1" si="43"/>
        <v/>
      </c>
      <c r="F344" s="9" t="str">
        <f t="shared" ca="1" si="44"/>
        <v/>
      </c>
      <c r="G344" s="9" t="str">
        <f t="shared" ca="1" si="45"/>
        <v/>
      </c>
      <c r="H344" s="9" t="str">
        <f ca="1">IF(AND($A344="несложная работа",$C344&lt;&gt;"",MAX(I$21:$I343,C344)&lt;TIME(18,0,0)),MAX(I$21:$I343,C344),"")</f>
        <v/>
      </c>
      <c r="I344" s="9" t="str">
        <f t="shared" ca="1" si="46"/>
        <v/>
      </c>
      <c r="J344" s="9" t="str">
        <f ca="1">IF(AND($A344="сложная работа",$C344&lt;&gt;"",MAX(K$21:$K343,C344)&lt;TIME(18,0,0)),MAX(K$21:$K343,C344),"")</f>
        <v/>
      </c>
      <c r="K344" s="9" t="str">
        <f t="shared" ca="1" si="47"/>
        <v/>
      </c>
    </row>
    <row r="345" spans="1:11" x14ac:dyDescent="0.3">
      <c r="A345" t="str">
        <f t="shared" ca="1" si="40"/>
        <v>несложная работа</v>
      </c>
      <c r="B345" s="7">
        <f t="shared" ca="1" si="41"/>
        <v>20.221310579195393</v>
      </c>
      <c r="C345" s="8" t="str">
        <f t="shared" ca="1" si="42"/>
        <v/>
      </c>
      <c r="D345" t="str">
        <f ca="1">IF(C345&lt;&gt;"",IF(A345="несложная работа",SUM(COUNTIF($I$22:$I345,"&gt;"&amp;C345)),SUM(COUNTIF($K$22:$K345,"&gt;"&amp;C345))),"")</f>
        <v/>
      </c>
      <c r="E345" t="str">
        <f t="shared" ca="1" si="43"/>
        <v/>
      </c>
      <c r="F345" s="9" t="str">
        <f t="shared" ca="1" si="44"/>
        <v/>
      </c>
      <c r="G345" s="9" t="str">
        <f t="shared" ca="1" si="45"/>
        <v/>
      </c>
      <c r="H345" s="9" t="str">
        <f ca="1">IF(AND($A345="несложная работа",$C345&lt;&gt;"",MAX(I$21:$I344,C345)&lt;TIME(18,0,0)),MAX(I$21:$I344,C345),"")</f>
        <v/>
      </c>
      <c r="I345" s="9" t="str">
        <f t="shared" ca="1" si="46"/>
        <v/>
      </c>
      <c r="J345" s="9" t="str">
        <f ca="1">IF(AND($A345="сложная работа",$C345&lt;&gt;"",MAX(K$21:$K344,C345)&lt;TIME(18,0,0)),MAX(K$21:$K344,C345),"")</f>
        <v/>
      </c>
      <c r="K345" s="9" t="str">
        <f t="shared" ca="1" si="47"/>
        <v/>
      </c>
    </row>
    <row r="346" spans="1:11" x14ac:dyDescent="0.3">
      <c r="A346" t="str">
        <f t="shared" ca="1" si="40"/>
        <v>несложная работа</v>
      </c>
      <c r="B346" s="7">
        <f t="shared" ca="1" si="41"/>
        <v>5.5953399091751059</v>
      </c>
      <c r="C346" s="8" t="str">
        <f t="shared" ca="1" si="42"/>
        <v/>
      </c>
      <c r="D346" t="str">
        <f ca="1">IF(C346&lt;&gt;"",IF(A346="несложная работа",SUM(COUNTIF($I$22:$I346,"&gt;"&amp;C346)),SUM(COUNTIF($K$22:$K346,"&gt;"&amp;C346))),"")</f>
        <v/>
      </c>
      <c r="E346" t="str">
        <f t="shared" ca="1" si="43"/>
        <v/>
      </c>
      <c r="F346" s="9" t="str">
        <f t="shared" ca="1" si="44"/>
        <v/>
      </c>
      <c r="G346" s="9" t="str">
        <f t="shared" ca="1" si="45"/>
        <v/>
      </c>
      <c r="H346" s="9" t="str">
        <f ca="1">IF(AND($A346="несложная работа",$C346&lt;&gt;"",MAX(I$21:$I345,C346)&lt;TIME(18,0,0)),MAX(I$21:$I345,C346),"")</f>
        <v/>
      </c>
      <c r="I346" s="9" t="str">
        <f t="shared" ca="1" si="46"/>
        <v/>
      </c>
      <c r="J346" s="9" t="str">
        <f ca="1">IF(AND($A346="сложная работа",$C346&lt;&gt;"",MAX(K$21:$K345,C346)&lt;TIME(18,0,0)),MAX(K$21:$K345,C346),"")</f>
        <v/>
      </c>
      <c r="K346" s="9" t="str">
        <f t="shared" ca="1" si="47"/>
        <v/>
      </c>
    </row>
    <row r="347" spans="1:11" x14ac:dyDescent="0.3">
      <c r="A347" t="str">
        <f t="shared" ca="1" si="40"/>
        <v>несложная работа</v>
      </c>
      <c r="B347" s="7">
        <f t="shared" ca="1" si="41"/>
        <v>4.812467807862669</v>
      </c>
      <c r="C347" s="8" t="str">
        <f t="shared" ca="1" si="42"/>
        <v/>
      </c>
      <c r="D347" t="str">
        <f ca="1">IF(C347&lt;&gt;"",IF(A347="несложная работа",SUM(COUNTIF($I$22:$I347,"&gt;"&amp;C347)),SUM(COUNTIF($K$22:$K347,"&gt;"&amp;C347))),"")</f>
        <v/>
      </c>
      <c r="E347" t="str">
        <f t="shared" ca="1" si="43"/>
        <v/>
      </c>
      <c r="F347" s="9" t="str">
        <f t="shared" ca="1" si="44"/>
        <v/>
      </c>
      <c r="G347" s="9" t="str">
        <f t="shared" ca="1" si="45"/>
        <v/>
      </c>
      <c r="H347" s="9" t="str">
        <f ca="1">IF(AND($A347="несложная работа",$C347&lt;&gt;"",MAX(I$21:$I346,C347)&lt;TIME(18,0,0)),MAX(I$21:$I346,C347),"")</f>
        <v/>
      </c>
      <c r="I347" s="9" t="str">
        <f t="shared" ca="1" si="46"/>
        <v/>
      </c>
      <c r="J347" s="9" t="str">
        <f ca="1">IF(AND($A347="сложная работа",$C347&lt;&gt;"",MAX(K$21:$K346,C347)&lt;TIME(18,0,0)),MAX(K$21:$K346,C347),"")</f>
        <v/>
      </c>
      <c r="K347" s="9" t="str">
        <f t="shared" ca="1" si="47"/>
        <v/>
      </c>
    </row>
    <row r="348" spans="1:11" x14ac:dyDescent="0.3">
      <c r="A348" t="str">
        <f t="shared" ca="1" si="40"/>
        <v>несложная работа</v>
      </c>
      <c r="B348" s="7">
        <f t="shared" ca="1" si="41"/>
        <v>3.8036151180879685</v>
      </c>
      <c r="C348" s="8" t="str">
        <f t="shared" ca="1" si="42"/>
        <v/>
      </c>
      <c r="D348" t="str">
        <f ca="1">IF(C348&lt;&gt;"",IF(A348="несложная работа",SUM(COUNTIF($I$22:$I348,"&gt;"&amp;C348)),SUM(COUNTIF($K$22:$K348,"&gt;"&amp;C348))),"")</f>
        <v/>
      </c>
      <c r="E348" t="str">
        <f t="shared" ca="1" si="43"/>
        <v/>
      </c>
      <c r="F348" s="9" t="str">
        <f t="shared" ca="1" si="44"/>
        <v/>
      </c>
      <c r="G348" s="9" t="str">
        <f t="shared" ca="1" si="45"/>
        <v/>
      </c>
      <c r="H348" s="9" t="str">
        <f ca="1">IF(AND($A348="несложная работа",$C348&lt;&gt;"",MAX(I$21:$I347,C348)&lt;TIME(18,0,0)),MAX(I$21:$I347,C348),"")</f>
        <v/>
      </c>
      <c r="I348" s="9" t="str">
        <f t="shared" ca="1" si="46"/>
        <v/>
      </c>
      <c r="J348" s="9" t="str">
        <f ca="1">IF(AND($A348="сложная работа",$C348&lt;&gt;"",MAX(K$21:$K347,C348)&lt;TIME(18,0,0)),MAX(K$21:$K347,C348),"")</f>
        <v/>
      </c>
      <c r="K348" s="9" t="str">
        <f t="shared" ca="1" si="47"/>
        <v/>
      </c>
    </row>
    <row r="349" spans="1:11" x14ac:dyDescent="0.3">
      <c r="A349" t="str">
        <f t="shared" ca="1" si="40"/>
        <v>несложная работа</v>
      </c>
      <c r="B349" s="7">
        <f t="shared" ca="1" si="41"/>
        <v>10.67298769252241</v>
      </c>
      <c r="C349" s="8" t="str">
        <f t="shared" ca="1" si="42"/>
        <v/>
      </c>
      <c r="D349" t="str">
        <f ca="1">IF(C349&lt;&gt;"",IF(A349="несложная работа",SUM(COUNTIF($I$22:$I349,"&gt;"&amp;C349)),SUM(COUNTIF($K$22:$K349,"&gt;"&amp;C349))),"")</f>
        <v/>
      </c>
      <c r="E349" t="str">
        <f t="shared" ca="1" si="43"/>
        <v/>
      </c>
      <c r="F349" s="9" t="str">
        <f t="shared" ca="1" si="44"/>
        <v/>
      </c>
      <c r="G349" s="9" t="str">
        <f t="shared" ca="1" si="45"/>
        <v/>
      </c>
      <c r="H349" s="9" t="str">
        <f ca="1">IF(AND($A349="несложная работа",$C349&lt;&gt;"",MAX(I$21:$I348,C349)&lt;TIME(18,0,0)),MAX(I$21:$I348,C349),"")</f>
        <v/>
      </c>
      <c r="I349" s="9" t="str">
        <f t="shared" ca="1" si="46"/>
        <v/>
      </c>
      <c r="J349" s="9" t="str">
        <f ca="1">IF(AND($A349="сложная работа",$C349&lt;&gt;"",MAX(K$21:$K348,C349)&lt;TIME(18,0,0)),MAX(K$21:$K348,C349),"")</f>
        <v/>
      </c>
      <c r="K349" s="9" t="str">
        <f t="shared" ca="1" si="47"/>
        <v/>
      </c>
    </row>
    <row r="350" spans="1:11" x14ac:dyDescent="0.3">
      <c r="A350" t="str">
        <f t="shared" ca="1" si="40"/>
        <v>несложная работа</v>
      </c>
      <c r="B350" s="7">
        <f t="shared" ca="1" si="41"/>
        <v>3.7623919039264102</v>
      </c>
      <c r="C350" s="8" t="str">
        <f t="shared" ca="1" si="42"/>
        <v/>
      </c>
      <c r="D350" t="str">
        <f ca="1">IF(C350&lt;&gt;"",IF(A350="несложная работа",SUM(COUNTIF($I$22:$I350,"&gt;"&amp;C350)),SUM(COUNTIF($K$22:$K350,"&gt;"&amp;C350))),"")</f>
        <v/>
      </c>
      <c r="E350" t="str">
        <f t="shared" ca="1" si="43"/>
        <v/>
      </c>
      <c r="F350" s="9" t="str">
        <f t="shared" ca="1" si="44"/>
        <v/>
      </c>
      <c r="G350" s="9" t="str">
        <f t="shared" ca="1" si="45"/>
        <v/>
      </c>
      <c r="H350" s="9" t="str">
        <f ca="1">IF(AND($A350="несложная работа",$C350&lt;&gt;"",MAX(I$21:$I349,C350)&lt;TIME(18,0,0)),MAX(I$21:$I349,C350),"")</f>
        <v/>
      </c>
      <c r="I350" s="9" t="str">
        <f t="shared" ca="1" si="46"/>
        <v/>
      </c>
      <c r="J350" s="9" t="str">
        <f ca="1">IF(AND($A350="сложная работа",$C350&lt;&gt;"",MAX(K$21:$K349,C350)&lt;TIME(18,0,0)),MAX(K$21:$K349,C350),"")</f>
        <v/>
      </c>
      <c r="K350" s="9" t="str">
        <f t="shared" ca="1" si="47"/>
        <v/>
      </c>
    </row>
    <row r="351" spans="1:11" x14ac:dyDescent="0.3">
      <c r="A351" t="str">
        <f t="shared" ca="1" si="40"/>
        <v>несложная работа</v>
      </c>
      <c r="B351" s="7">
        <f t="shared" ca="1" si="41"/>
        <v>7.5107863713297993</v>
      </c>
      <c r="C351" s="8" t="str">
        <f t="shared" ca="1" si="42"/>
        <v/>
      </c>
      <c r="D351" t="str">
        <f ca="1">IF(C351&lt;&gt;"",IF(A351="несложная работа",SUM(COUNTIF($I$22:$I351,"&gt;"&amp;C351)),SUM(COUNTIF($K$22:$K351,"&gt;"&amp;C351))),"")</f>
        <v/>
      </c>
      <c r="E351" t="str">
        <f t="shared" ca="1" si="43"/>
        <v/>
      </c>
      <c r="F351" s="9" t="str">
        <f t="shared" ca="1" si="44"/>
        <v/>
      </c>
      <c r="G351" s="9" t="str">
        <f t="shared" ca="1" si="45"/>
        <v/>
      </c>
      <c r="H351" s="9" t="str">
        <f ca="1">IF(AND($A351="несложная работа",$C351&lt;&gt;"",MAX(I$21:$I350,C351)&lt;TIME(18,0,0)),MAX(I$21:$I350,C351),"")</f>
        <v/>
      </c>
      <c r="I351" s="9" t="str">
        <f t="shared" ca="1" si="46"/>
        <v/>
      </c>
      <c r="J351" s="9" t="str">
        <f ca="1">IF(AND($A351="сложная работа",$C351&lt;&gt;"",MAX(K$21:$K350,C351)&lt;TIME(18,0,0)),MAX(K$21:$K350,C351),"")</f>
        <v/>
      </c>
      <c r="K351" s="9" t="str">
        <f t="shared" ca="1" si="47"/>
        <v/>
      </c>
    </row>
    <row r="352" spans="1:11" x14ac:dyDescent="0.3">
      <c r="A352" t="str">
        <f t="shared" ca="1" si="40"/>
        <v>несложная работа</v>
      </c>
      <c r="B352" s="7">
        <f t="shared" ca="1" si="41"/>
        <v>5.6974195396178695</v>
      </c>
      <c r="C352" s="8" t="str">
        <f t="shared" ca="1" si="42"/>
        <v/>
      </c>
      <c r="D352" t="str">
        <f ca="1">IF(C352&lt;&gt;"",IF(A352="несложная работа",SUM(COUNTIF($I$22:$I352,"&gt;"&amp;C352)),SUM(COUNTIF($K$22:$K352,"&gt;"&amp;C352))),"")</f>
        <v/>
      </c>
      <c r="E352" t="str">
        <f t="shared" ca="1" si="43"/>
        <v/>
      </c>
      <c r="F352" s="9" t="str">
        <f t="shared" ca="1" si="44"/>
        <v/>
      </c>
      <c r="G352" s="9" t="str">
        <f t="shared" ca="1" si="45"/>
        <v/>
      </c>
      <c r="H352" s="9" t="str">
        <f ca="1">IF(AND($A352="несложная работа",$C352&lt;&gt;"",MAX(I$21:$I351,C352)&lt;TIME(18,0,0)),MAX(I$21:$I351,C352),"")</f>
        <v/>
      </c>
      <c r="I352" s="9" t="str">
        <f t="shared" ca="1" si="46"/>
        <v/>
      </c>
      <c r="J352" s="9" t="str">
        <f ca="1">IF(AND($A352="сложная работа",$C352&lt;&gt;"",MAX(K$21:$K351,C352)&lt;TIME(18,0,0)),MAX(K$21:$K351,C352),"")</f>
        <v/>
      </c>
      <c r="K352" s="9" t="str">
        <f t="shared" ca="1" si="47"/>
        <v/>
      </c>
    </row>
    <row r="353" spans="1:11" x14ac:dyDescent="0.3">
      <c r="A353" t="str">
        <f t="shared" ca="1" si="40"/>
        <v>несложная работа</v>
      </c>
      <c r="B353" s="7">
        <f t="shared" ca="1" si="41"/>
        <v>7.2106342189085719</v>
      </c>
      <c r="C353" s="8" t="str">
        <f t="shared" ca="1" si="42"/>
        <v/>
      </c>
      <c r="D353" t="str">
        <f ca="1">IF(C353&lt;&gt;"",IF(A353="несложная работа",SUM(COUNTIF($I$22:$I353,"&gt;"&amp;C353)),SUM(COUNTIF($K$22:$K353,"&gt;"&amp;C353))),"")</f>
        <v/>
      </c>
      <c r="E353" t="str">
        <f t="shared" ca="1" si="43"/>
        <v/>
      </c>
      <c r="F353" s="9" t="str">
        <f t="shared" ca="1" si="44"/>
        <v/>
      </c>
      <c r="G353" s="9" t="str">
        <f t="shared" ca="1" si="45"/>
        <v/>
      </c>
      <c r="H353" s="9" t="str">
        <f ca="1">IF(AND($A353="несложная работа",$C353&lt;&gt;"",MAX(I$21:$I352,C353)&lt;TIME(18,0,0)),MAX(I$21:$I352,C353),"")</f>
        <v/>
      </c>
      <c r="I353" s="9" t="str">
        <f t="shared" ca="1" si="46"/>
        <v/>
      </c>
      <c r="J353" s="9" t="str">
        <f ca="1">IF(AND($A353="сложная работа",$C353&lt;&gt;"",MAX(K$21:$K352,C353)&lt;TIME(18,0,0)),MAX(K$21:$K352,C353),"")</f>
        <v/>
      </c>
      <c r="K353" s="9" t="str">
        <f t="shared" ca="1" si="47"/>
        <v/>
      </c>
    </row>
    <row r="354" spans="1:11" x14ac:dyDescent="0.3">
      <c r="A354" t="str">
        <f t="shared" ca="1" si="40"/>
        <v>несложная работа</v>
      </c>
      <c r="B354" s="7">
        <f t="shared" ca="1" si="41"/>
        <v>6.3499249653561609</v>
      </c>
      <c r="C354" s="8" t="str">
        <f t="shared" ca="1" si="42"/>
        <v/>
      </c>
      <c r="D354" t="str">
        <f ca="1">IF(C354&lt;&gt;"",IF(A354="несложная работа",SUM(COUNTIF($I$22:$I354,"&gt;"&amp;C354)),SUM(COUNTIF($K$22:$K354,"&gt;"&amp;C354))),"")</f>
        <v/>
      </c>
      <c r="E354" t="str">
        <f t="shared" ca="1" si="43"/>
        <v/>
      </c>
      <c r="F354" s="9" t="str">
        <f t="shared" ca="1" si="44"/>
        <v/>
      </c>
      <c r="G354" s="9" t="str">
        <f t="shared" ca="1" si="45"/>
        <v/>
      </c>
      <c r="H354" s="9" t="str">
        <f ca="1">IF(AND($A354="несложная работа",$C354&lt;&gt;"",MAX(I$21:$I353,C354)&lt;TIME(18,0,0)),MAX(I$21:$I353,C354),"")</f>
        <v/>
      </c>
      <c r="I354" s="9" t="str">
        <f t="shared" ca="1" si="46"/>
        <v/>
      </c>
      <c r="J354" s="9" t="str">
        <f ca="1">IF(AND($A354="сложная работа",$C354&lt;&gt;"",MAX(K$21:$K353,C354)&lt;TIME(18,0,0)),MAX(K$21:$K353,C354),"")</f>
        <v/>
      </c>
      <c r="K354" s="9" t="str">
        <f t="shared" ca="1" si="47"/>
        <v/>
      </c>
    </row>
    <row r="355" spans="1:11" x14ac:dyDescent="0.3">
      <c r="A355" t="str">
        <f t="shared" ca="1" si="40"/>
        <v>несложная работа</v>
      </c>
      <c r="B355" s="7">
        <f t="shared" ca="1" si="41"/>
        <v>4.292589290849925</v>
      </c>
      <c r="C355" s="8" t="str">
        <f t="shared" ca="1" si="42"/>
        <v/>
      </c>
      <c r="D355" t="str">
        <f ca="1">IF(C355&lt;&gt;"",IF(A355="несложная работа",SUM(COUNTIF($I$22:$I355,"&gt;"&amp;C355)),SUM(COUNTIF($K$22:$K355,"&gt;"&amp;C355))),"")</f>
        <v/>
      </c>
      <c r="E355" t="str">
        <f t="shared" ca="1" si="43"/>
        <v/>
      </c>
      <c r="F355" s="9" t="str">
        <f t="shared" ca="1" si="44"/>
        <v/>
      </c>
      <c r="G355" s="9" t="str">
        <f t="shared" ca="1" si="45"/>
        <v/>
      </c>
      <c r="H355" s="9" t="str">
        <f ca="1">IF(AND($A355="несложная работа",$C355&lt;&gt;"",MAX(I$21:$I354,C355)&lt;TIME(18,0,0)),MAX(I$21:$I354,C355),"")</f>
        <v/>
      </c>
      <c r="I355" s="9" t="str">
        <f t="shared" ca="1" si="46"/>
        <v/>
      </c>
      <c r="J355" s="9" t="str">
        <f ca="1">IF(AND($A355="сложная работа",$C355&lt;&gt;"",MAX(K$21:$K354,C355)&lt;TIME(18,0,0)),MAX(K$21:$K354,C355),"")</f>
        <v/>
      </c>
      <c r="K355" s="9" t="str">
        <f t="shared" ca="1" si="47"/>
        <v/>
      </c>
    </row>
    <row r="356" spans="1:11" x14ac:dyDescent="0.3">
      <c r="A356" t="str">
        <f t="shared" ca="1" si="40"/>
        <v>несложная работа</v>
      </c>
      <c r="B356" s="7">
        <f t="shared" ca="1" si="41"/>
        <v>8.5109114923405507</v>
      </c>
      <c r="C356" s="8" t="str">
        <f t="shared" ca="1" si="42"/>
        <v/>
      </c>
      <c r="D356" t="str">
        <f ca="1">IF(C356&lt;&gt;"",IF(A356="несложная работа",SUM(COUNTIF($I$22:$I356,"&gt;"&amp;C356)),SUM(COUNTIF($K$22:$K356,"&gt;"&amp;C356))),"")</f>
        <v/>
      </c>
      <c r="E356" t="str">
        <f t="shared" ca="1" si="43"/>
        <v/>
      </c>
      <c r="F356" s="9" t="str">
        <f t="shared" ca="1" si="44"/>
        <v/>
      </c>
      <c r="G356" s="9" t="str">
        <f t="shared" ca="1" si="45"/>
        <v/>
      </c>
      <c r="H356" s="9" t="str">
        <f ca="1">IF(AND($A356="несложная работа",$C356&lt;&gt;"",MAX(I$21:$I355,C356)&lt;TIME(18,0,0)),MAX(I$21:$I355,C356),"")</f>
        <v/>
      </c>
      <c r="I356" s="9" t="str">
        <f t="shared" ca="1" si="46"/>
        <v/>
      </c>
      <c r="J356" s="9" t="str">
        <f ca="1">IF(AND($A356="сложная работа",$C356&lt;&gt;"",MAX(K$21:$K355,C356)&lt;TIME(18,0,0)),MAX(K$21:$K355,C356),"")</f>
        <v/>
      </c>
      <c r="K356" s="9" t="str">
        <f t="shared" ca="1" si="47"/>
        <v/>
      </c>
    </row>
    <row r="357" spans="1:11" x14ac:dyDescent="0.3">
      <c r="A357" t="str">
        <f t="shared" ca="1" si="40"/>
        <v>несложная работа</v>
      </c>
      <c r="B357" s="7">
        <f t="shared" ca="1" si="41"/>
        <v>7.0969028961221552</v>
      </c>
      <c r="C357" s="8" t="str">
        <f t="shared" ca="1" si="42"/>
        <v/>
      </c>
      <c r="D357" t="str">
        <f ca="1">IF(C357&lt;&gt;"",IF(A357="несложная работа",SUM(COUNTIF($I$22:$I357,"&gt;"&amp;C357)),SUM(COUNTIF($K$22:$K357,"&gt;"&amp;C357))),"")</f>
        <v/>
      </c>
      <c r="E357" t="str">
        <f t="shared" ca="1" si="43"/>
        <v/>
      </c>
      <c r="F357" s="9" t="str">
        <f t="shared" ca="1" si="44"/>
        <v/>
      </c>
      <c r="G357" s="9" t="str">
        <f t="shared" ca="1" si="45"/>
        <v/>
      </c>
      <c r="H357" s="9" t="str">
        <f ca="1">IF(AND($A357="несложная работа",$C357&lt;&gt;"",MAX(I$21:$I356,C357)&lt;TIME(18,0,0)),MAX(I$21:$I356,C357),"")</f>
        <v/>
      </c>
      <c r="I357" s="9" t="str">
        <f t="shared" ca="1" si="46"/>
        <v/>
      </c>
      <c r="J357" s="9" t="str">
        <f ca="1">IF(AND($A357="сложная работа",$C357&lt;&gt;"",MAX(K$21:$K356,C357)&lt;TIME(18,0,0)),MAX(K$21:$K356,C357),"")</f>
        <v/>
      </c>
      <c r="K357" s="9" t="str">
        <f t="shared" ca="1" si="47"/>
        <v/>
      </c>
    </row>
    <row r="358" spans="1:11" x14ac:dyDescent="0.3">
      <c r="A358" t="str">
        <f t="shared" ca="1" si="40"/>
        <v>несложная работа</v>
      </c>
      <c r="B358" s="7">
        <f t="shared" ca="1" si="41"/>
        <v>4.3553155911577957</v>
      </c>
      <c r="C358" s="8" t="str">
        <f t="shared" ca="1" si="42"/>
        <v/>
      </c>
      <c r="D358" t="str">
        <f ca="1">IF(C358&lt;&gt;"",IF(A358="несложная работа",SUM(COUNTIF($I$22:$I358,"&gt;"&amp;C358)),SUM(COUNTIF($K$22:$K358,"&gt;"&amp;C358))),"")</f>
        <v/>
      </c>
      <c r="E358" t="str">
        <f t="shared" ca="1" si="43"/>
        <v/>
      </c>
      <c r="F358" s="9" t="str">
        <f t="shared" ca="1" si="44"/>
        <v/>
      </c>
      <c r="G358" s="9" t="str">
        <f t="shared" ca="1" si="45"/>
        <v/>
      </c>
      <c r="H358" s="9" t="str">
        <f ca="1">IF(AND($A358="несложная работа",$C358&lt;&gt;"",MAX(I$21:$I357,C358)&lt;TIME(18,0,0)),MAX(I$21:$I357,C358),"")</f>
        <v/>
      </c>
      <c r="I358" s="9" t="str">
        <f t="shared" ca="1" si="46"/>
        <v/>
      </c>
      <c r="J358" s="9" t="str">
        <f ca="1">IF(AND($A358="сложная работа",$C358&lt;&gt;"",MAX(K$21:$K357,C358)&lt;TIME(18,0,0)),MAX(K$21:$K357,C358),"")</f>
        <v/>
      </c>
      <c r="K358" s="9" t="str">
        <f t="shared" ca="1" si="47"/>
        <v/>
      </c>
    </row>
    <row r="359" spans="1:11" x14ac:dyDescent="0.3">
      <c r="A359" t="str">
        <f t="shared" ca="1" si="40"/>
        <v>несложная работа</v>
      </c>
      <c r="B359" s="7">
        <f t="shared" ca="1" si="41"/>
        <v>9.1436111520072654</v>
      </c>
      <c r="C359" s="8" t="str">
        <f t="shared" ca="1" si="42"/>
        <v/>
      </c>
      <c r="D359" t="str">
        <f ca="1">IF(C359&lt;&gt;"",IF(A359="несложная работа",SUM(COUNTIF($I$22:$I359,"&gt;"&amp;C359)),SUM(COUNTIF($K$22:$K359,"&gt;"&amp;C359))),"")</f>
        <v/>
      </c>
      <c r="E359" t="str">
        <f t="shared" ca="1" si="43"/>
        <v/>
      </c>
      <c r="F359" s="9" t="str">
        <f t="shared" ca="1" si="44"/>
        <v/>
      </c>
      <c r="G359" s="9" t="str">
        <f t="shared" ca="1" si="45"/>
        <v/>
      </c>
      <c r="H359" s="9" t="str">
        <f ca="1">IF(AND($A359="несложная работа",$C359&lt;&gt;"",MAX(I$21:$I358,C359)&lt;TIME(18,0,0)),MAX(I$21:$I358,C359),"")</f>
        <v/>
      </c>
      <c r="I359" s="9" t="str">
        <f t="shared" ca="1" si="46"/>
        <v/>
      </c>
      <c r="J359" s="9" t="str">
        <f ca="1">IF(AND($A359="сложная работа",$C359&lt;&gt;"",MAX(K$21:$K358,C359)&lt;TIME(18,0,0)),MAX(K$21:$K358,C359),"")</f>
        <v/>
      </c>
      <c r="K359" s="9" t="str">
        <f t="shared" ca="1" si="47"/>
        <v/>
      </c>
    </row>
    <row r="360" spans="1:11" x14ac:dyDescent="0.3">
      <c r="A360" t="str">
        <f t="shared" ca="1" si="40"/>
        <v>несложная работа</v>
      </c>
      <c r="B360" s="7">
        <f t="shared" ca="1" si="41"/>
        <v>10.69636395718365</v>
      </c>
      <c r="C360" s="8" t="str">
        <f t="shared" ca="1" si="42"/>
        <v/>
      </c>
      <c r="D360" t="str">
        <f ca="1">IF(C360&lt;&gt;"",IF(A360="несложная работа",SUM(COUNTIF($I$22:$I360,"&gt;"&amp;C360)),SUM(COUNTIF($K$22:$K360,"&gt;"&amp;C360))),"")</f>
        <v/>
      </c>
      <c r="E360" t="str">
        <f t="shared" ca="1" si="43"/>
        <v/>
      </c>
      <c r="F360" s="9" t="str">
        <f t="shared" ca="1" si="44"/>
        <v/>
      </c>
      <c r="G360" s="9" t="str">
        <f t="shared" ca="1" si="45"/>
        <v/>
      </c>
      <c r="H360" s="9" t="str">
        <f ca="1">IF(AND($A360="несложная работа",$C360&lt;&gt;"",MAX(I$21:$I359,C360)&lt;TIME(18,0,0)),MAX(I$21:$I359,C360),"")</f>
        <v/>
      </c>
      <c r="I360" s="9" t="str">
        <f t="shared" ca="1" si="46"/>
        <v/>
      </c>
      <c r="J360" s="9" t="str">
        <f ca="1">IF(AND($A360="сложная работа",$C360&lt;&gt;"",MAX(K$21:$K359,C360)&lt;TIME(18,0,0)),MAX(K$21:$K359,C360),"")</f>
        <v/>
      </c>
      <c r="K360" s="9" t="str">
        <f t="shared" ca="1" si="47"/>
        <v/>
      </c>
    </row>
    <row r="361" spans="1:11" x14ac:dyDescent="0.3">
      <c r="A361" t="str">
        <f t="shared" ca="1" si="40"/>
        <v>несложная работа</v>
      </c>
      <c r="B361" s="7">
        <f t="shared" ca="1" si="41"/>
        <v>19.85761297805908</v>
      </c>
      <c r="C361" s="8" t="str">
        <f t="shared" ca="1" si="42"/>
        <v/>
      </c>
      <c r="D361" t="str">
        <f ca="1">IF(C361&lt;&gt;"",IF(A361="несложная работа",SUM(COUNTIF($I$22:$I361,"&gt;"&amp;C361)),SUM(COUNTIF($K$22:$K361,"&gt;"&amp;C361))),"")</f>
        <v/>
      </c>
      <c r="E361" t="str">
        <f t="shared" ca="1" si="43"/>
        <v/>
      </c>
      <c r="F361" s="9" t="str">
        <f t="shared" ca="1" si="44"/>
        <v/>
      </c>
      <c r="G361" s="9" t="str">
        <f t="shared" ca="1" si="45"/>
        <v/>
      </c>
      <c r="H361" s="9" t="str">
        <f ca="1">IF(AND($A361="несложная работа",$C361&lt;&gt;"",MAX(I$21:$I360,C361)&lt;TIME(18,0,0)),MAX(I$21:$I360,C361),"")</f>
        <v/>
      </c>
      <c r="I361" s="9" t="str">
        <f t="shared" ca="1" si="46"/>
        <v/>
      </c>
      <c r="J361" s="9" t="str">
        <f ca="1">IF(AND($A361="сложная работа",$C361&lt;&gt;"",MAX(K$21:$K360,C361)&lt;TIME(18,0,0)),MAX(K$21:$K360,C361),"")</f>
        <v/>
      </c>
      <c r="K361" s="9" t="str">
        <f t="shared" ca="1" si="47"/>
        <v/>
      </c>
    </row>
    <row r="362" spans="1:11" x14ac:dyDescent="0.3">
      <c r="A362" t="str">
        <f t="shared" ca="1" si="40"/>
        <v>несложная работа</v>
      </c>
      <c r="B362" s="7">
        <f t="shared" ca="1" si="41"/>
        <v>8.615996123068097</v>
      </c>
      <c r="C362" s="8" t="str">
        <f t="shared" ca="1" si="42"/>
        <v/>
      </c>
      <c r="D362" t="str">
        <f ca="1">IF(C362&lt;&gt;"",IF(A362="несложная работа",SUM(COUNTIF($I$22:$I362,"&gt;"&amp;C362)),SUM(COUNTIF($K$22:$K362,"&gt;"&amp;C362))),"")</f>
        <v/>
      </c>
      <c r="E362" t="str">
        <f t="shared" ca="1" si="43"/>
        <v/>
      </c>
      <c r="F362" s="9" t="str">
        <f t="shared" ca="1" si="44"/>
        <v/>
      </c>
      <c r="G362" s="9" t="str">
        <f t="shared" ca="1" si="45"/>
        <v/>
      </c>
      <c r="H362" s="9" t="str">
        <f ca="1">IF(AND($A362="несложная работа",$C362&lt;&gt;"",MAX(I$21:$I361,C362)&lt;TIME(18,0,0)),MAX(I$21:$I361,C362),"")</f>
        <v/>
      </c>
      <c r="I362" s="9" t="str">
        <f t="shared" ca="1" si="46"/>
        <v/>
      </c>
      <c r="J362" s="9" t="str">
        <f ca="1">IF(AND($A362="сложная работа",$C362&lt;&gt;"",MAX(K$21:$K361,C362)&lt;TIME(18,0,0)),MAX(K$21:$K361,C362),"")</f>
        <v/>
      </c>
      <c r="K362" s="9" t="str">
        <f t="shared" ca="1" si="47"/>
        <v/>
      </c>
    </row>
    <row r="363" spans="1:11" x14ac:dyDescent="0.3">
      <c r="A363" t="str">
        <f t="shared" ca="1" si="40"/>
        <v>сложная работа</v>
      </c>
      <c r="B363" s="7">
        <f t="shared" ca="1" si="41"/>
        <v>7.3533454746831124</v>
      </c>
      <c r="C363" s="8" t="str">
        <f t="shared" ca="1" si="42"/>
        <v/>
      </c>
      <c r="D363" t="str">
        <f ca="1">IF(C363&lt;&gt;"",IF(A363="несложная работа",SUM(COUNTIF($I$22:$I363,"&gt;"&amp;C363)),SUM(COUNTIF($K$22:$K363,"&gt;"&amp;C363))),"")</f>
        <v/>
      </c>
      <c r="E363" t="str">
        <f t="shared" ca="1" si="43"/>
        <v/>
      </c>
      <c r="F363" s="9" t="str">
        <f t="shared" ca="1" si="44"/>
        <v/>
      </c>
      <c r="G363" s="9" t="str">
        <f t="shared" ca="1" si="45"/>
        <v/>
      </c>
      <c r="H363" s="9" t="str">
        <f ca="1">IF(AND($A363="несложная работа",$C363&lt;&gt;"",MAX(I$21:$I362,C363)&lt;TIME(18,0,0)),MAX(I$21:$I362,C363),"")</f>
        <v/>
      </c>
      <c r="I363" s="9" t="str">
        <f t="shared" ca="1" si="46"/>
        <v/>
      </c>
      <c r="J363" s="9" t="str">
        <f ca="1">IF(AND($A363="сложная работа",$C363&lt;&gt;"",MAX(K$21:$K362,C363)&lt;TIME(18,0,0)),MAX(K$21:$K362,C363),"")</f>
        <v/>
      </c>
      <c r="K363" s="9" t="str">
        <f t="shared" ca="1" si="47"/>
        <v/>
      </c>
    </row>
    <row r="364" spans="1:11" x14ac:dyDescent="0.3">
      <c r="A364" t="str">
        <f t="shared" ca="1" si="40"/>
        <v>сложная работа</v>
      </c>
      <c r="B364" s="7">
        <f t="shared" ca="1" si="41"/>
        <v>6.2790039507002184</v>
      </c>
      <c r="C364" s="8" t="str">
        <f t="shared" ca="1" si="42"/>
        <v/>
      </c>
      <c r="D364" t="str">
        <f ca="1">IF(C364&lt;&gt;"",IF(A364="несложная работа",SUM(COUNTIF($I$22:$I364,"&gt;"&amp;C364)),SUM(COUNTIF($K$22:$K364,"&gt;"&amp;C364))),"")</f>
        <v/>
      </c>
      <c r="E364" t="str">
        <f t="shared" ca="1" si="43"/>
        <v/>
      </c>
      <c r="F364" s="9" t="str">
        <f t="shared" ca="1" si="44"/>
        <v/>
      </c>
      <c r="G364" s="9" t="str">
        <f t="shared" ca="1" si="45"/>
        <v/>
      </c>
      <c r="H364" s="9" t="str">
        <f ca="1">IF(AND($A364="несложная работа",$C364&lt;&gt;"",MAX(I$21:$I363,C364)&lt;TIME(18,0,0)),MAX(I$21:$I363,C364),"")</f>
        <v/>
      </c>
      <c r="I364" s="9" t="str">
        <f t="shared" ca="1" si="46"/>
        <v/>
      </c>
      <c r="J364" s="9" t="str">
        <f ca="1">IF(AND($A364="сложная работа",$C364&lt;&gt;"",MAX(K$21:$K363,C364)&lt;TIME(18,0,0)),MAX(K$21:$K363,C364),"")</f>
        <v/>
      </c>
      <c r="K364" s="9" t="str">
        <f t="shared" ca="1" si="47"/>
        <v/>
      </c>
    </row>
    <row r="365" spans="1:11" x14ac:dyDescent="0.3">
      <c r="A365" t="str">
        <f t="shared" ca="1" si="40"/>
        <v>несложная работа</v>
      </c>
      <c r="B365" s="7">
        <f t="shared" ca="1" si="41"/>
        <v>6.4239096320448734</v>
      </c>
      <c r="C365" s="8" t="str">
        <f t="shared" ca="1" si="42"/>
        <v/>
      </c>
      <c r="D365" t="str">
        <f ca="1">IF(C365&lt;&gt;"",IF(A365="несложная работа",SUM(COUNTIF($I$22:$I365,"&gt;"&amp;C365)),SUM(COUNTIF($K$22:$K365,"&gt;"&amp;C365))),"")</f>
        <v/>
      </c>
      <c r="E365" t="str">
        <f t="shared" ca="1" si="43"/>
        <v/>
      </c>
      <c r="F365" s="9" t="str">
        <f t="shared" ca="1" si="44"/>
        <v/>
      </c>
      <c r="G365" s="9" t="str">
        <f t="shared" ca="1" si="45"/>
        <v/>
      </c>
      <c r="H365" s="9" t="str">
        <f ca="1">IF(AND($A365="несложная работа",$C365&lt;&gt;"",MAX(I$21:$I364,C365)&lt;TIME(18,0,0)),MAX(I$21:$I364,C365),"")</f>
        <v/>
      </c>
      <c r="I365" s="9" t="str">
        <f t="shared" ca="1" si="46"/>
        <v/>
      </c>
      <c r="J365" s="9" t="str">
        <f ca="1">IF(AND($A365="сложная работа",$C365&lt;&gt;"",MAX(K$21:$K364,C365)&lt;TIME(18,0,0)),MAX(K$21:$K364,C365),"")</f>
        <v/>
      </c>
      <c r="K365" s="9" t="str">
        <f t="shared" ca="1" si="47"/>
        <v/>
      </c>
    </row>
    <row r="366" spans="1:11" x14ac:dyDescent="0.3">
      <c r="A366" t="str">
        <f t="shared" ca="1" si="40"/>
        <v>несложная работа</v>
      </c>
      <c r="B366" s="7">
        <f t="shared" ca="1" si="41"/>
        <v>3.3794585613367563</v>
      </c>
      <c r="C366" s="8" t="str">
        <f t="shared" ca="1" si="42"/>
        <v/>
      </c>
      <c r="D366" t="str">
        <f ca="1">IF(C366&lt;&gt;"",IF(A366="несложная работа",SUM(COUNTIF($I$22:$I366,"&gt;"&amp;C366)),SUM(COUNTIF($K$22:$K366,"&gt;"&amp;C366))),"")</f>
        <v/>
      </c>
      <c r="E366" t="str">
        <f t="shared" ca="1" si="43"/>
        <v/>
      </c>
      <c r="F366" s="9" t="str">
        <f t="shared" ca="1" si="44"/>
        <v/>
      </c>
      <c r="G366" s="9" t="str">
        <f t="shared" ca="1" si="45"/>
        <v/>
      </c>
      <c r="H366" s="9" t="str">
        <f ca="1">IF(AND($A366="несложная работа",$C366&lt;&gt;"",MAX(I$21:$I365,C366)&lt;TIME(18,0,0)),MAX(I$21:$I365,C366),"")</f>
        <v/>
      </c>
      <c r="I366" s="9" t="str">
        <f t="shared" ca="1" si="46"/>
        <v/>
      </c>
      <c r="J366" s="9" t="str">
        <f ca="1">IF(AND($A366="сложная работа",$C366&lt;&gt;"",MAX(K$21:$K365,C366)&lt;TIME(18,0,0)),MAX(K$21:$K365,C366),"")</f>
        <v/>
      </c>
      <c r="K366" s="9" t="str">
        <f t="shared" ca="1" si="47"/>
        <v/>
      </c>
    </row>
    <row r="367" spans="1:11" x14ac:dyDescent="0.3">
      <c r="A367" t="str">
        <f t="shared" ca="1" si="40"/>
        <v>несложная работа</v>
      </c>
      <c r="B367" s="7">
        <f t="shared" ca="1" si="41"/>
        <v>7.2953185382479209</v>
      </c>
      <c r="C367" s="8" t="str">
        <f t="shared" ca="1" si="42"/>
        <v/>
      </c>
      <c r="D367" t="str">
        <f ca="1">IF(C367&lt;&gt;"",IF(A367="несложная работа",SUM(COUNTIF($I$22:$I367,"&gt;"&amp;C367)),SUM(COUNTIF($K$22:$K367,"&gt;"&amp;C367))),"")</f>
        <v/>
      </c>
      <c r="E367" t="str">
        <f t="shared" ca="1" si="43"/>
        <v/>
      </c>
      <c r="F367" s="9" t="str">
        <f t="shared" ca="1" si="44"/>
        <v/>
      </c>
      <c r="G367" s="9" t="str">
        <f t="shared" ca="1" si="45"/>
        <v/>
      </c>
      <c r="H367" s="9" t="str">
        <f ca="1">IF(AND($A367="несложная работа",$C367&lt;&gt;"",MAX(I$21:$I366,C367)&lt;TIME(18,0,0)),MAX(I$21:$I366,C367),"")</f>
        <v/>
      </c>
      <c r="I367" s="9" t="str">
        <f t="shared" ca="1" si="46"/>
        <v/>
      </c>
      <c r="J367" s="9" t="str">
        <f ca="1">IF(AND($A367="сложная работа",$C367&lt;&gt;"",MAX(K$21:$K366,C367)&lt;TIME(18,0,0)),MAX(K$21:$K366,C367),"")</f>
        <v/>
      </c>
      <c r="K367" s="9" t="str">
        <f t="shared" ca="1" si="47"/>
        <v/>
      </c>
    </row>
    <row r="368" spans="1:11" x14ac:dyDescent="0.3">
      <c r="A368" t="str">
        <f t="shared" ca="1" si="40"/>
        <v>несложная работа</v>
      </c>
      <c r="B368" s="7">
        <f t="shared" ca="1" si="41"/>
        <v>8.7367418663870922</v>
      </c>
      <c r="C368" s="8" t="str">
        <f t="shared" ca="1" si="42"/>
        <v/>
      </c>
      <c r="D368" t="str">
        <f ca="1">IF(C368&lt;&gt;"",IF(A368="несложная работа",SUM(COUNTIF($I$22:$I368,"&gt;"&amp;C368)),SUM(COUNTIF($K$22:$K368,"&gt;"&amp;C368))),"")</f>
        <v/>
      </c>
      <c r="E368" t="str">
        <f t="shared" ca="1" si="43"/>
        <v/>
      </c>
      <c r="F368" s="9" t="str">
        <f t="shared" ca="1" si="44"/>
        <v/>
      </c>
      <c r="G368" s="9" t="str">
        <f t="shared" ca="1" si="45"/>
        <v/>
      </c>
      <c r="H368" s="9" t="str">
        <f ca="1">IF(AND($A368="несложная работа",$C368&lt;&gt;"",MAX(I$21:$I367,C368)&lt;TIME(18,0,0)),MAX(I$21:$I367,C368),"")</f>
        <v/>
      </c>
      <c r="I368" s="9" t="str">
        <f t="shared" ca="1" si="46"/>
        <v/>
      </c>
      <c r="J368" s="9" t="str">
        <f ca="1">IF(AND($A368="сложная работа",$C368&lt;&gt;"",MAX(K$21:$K367,C368)&lt;TIME(18,0,0)),MAX(K$21:$K367,C368),"")</f>
        <v/>
      </c>
      <c r="K368" s="9" t="str">
        <f t="shared" ca="1" si="47"/>
        <v/>
      </c>
    </row>
    <row r="369" spans="1:11" x14ac:dyDescent="0.3">
      <c r="A369" t="str">
        <f t="shared" ca="1" si="40"/>
        <v>несложная работа</v>
      </c>
      <c r="B369" s="7">
        <f t="shared" ca="1" si="41"/>
        <v>11.498324886424214</v>
      </c>
      <c r="C369" s="8" t="str">
        <f t="shared" ca="1" si="42"/>
        <v/>
      </c>
      <c r="D369" t="str">
        <f ca="1">IF(C369&lt;&gt;"",IF(A369="несложная работа",SUM(COUNTIF($I$22:$I369,"&gt;"&amp;C369)),SUM(COUNTIF($K$22:$K369,"&gt;"&amp;C369))),"")</f>
        <v/>
      </c>
      <c r="E369" t="str">
        <f t="shared" ca="1" si="43"/>
        <v/>
      </c>
      <c r="F369" s="9" t="str">
        <f t="shared" ca="1" si="44"/>
        <v/>
      </c>
      <c r="G369" s="9" t="str">
        <f t="shared" ca="1" si="45"/>
        <v/>
      </c>
      <c r="H369" s="9" t="str">
        <f ca="1">IF(AND($A369="несложная работа",$C369&lt;&gt;"",MAX(I$21:$I368,C369)&lt;TIME(18,0,0)),MAX(I$21:$I368,C369),"")</f>
        <v/>
      </c>
      <c r="I369" s="9" t="str">
        <f t="shared" ca="1" si="46"/>
        <v/>
      </c>
      <c r="J369" s="9" t="str">
        <f ca="1">IF(AND($A369="сложная работа",$C369&lt;&gt;"",MAX(K$21:$K368,C369)&lt;TIME(18,0,0)),MAX(K$21:$K368,C369),"")</f>
        <v/>
      </c>
      <c r="K369" s="9" t="str">
        <f t="shared" ca="1" si="47"/>
        <v/>
      </c>
    </row>
    <row r="370" spans="1:11" x14ac:dyDescent="0.3">
      <c r="A370" t="str">
        <f t="shared" ca="1" si="40"/>
        <v>несложная работа</v>
      </c>
      <c r="B370" s="7">
        <f t="shared" ca="1" si="41"/>
        <v>6.398042670868195</v>
      </c>
      <c r="C370" s="8" t="str">
        <f t="shared" ca="1" si="42"/>
        <v/>
      </c>
      <c r="D370" t="str">
        <f ca="1">IF(C370&lt;&gt;"",IF(A370="несложная работа",SUM(COUNTIF($I$22:$I370,"&gt;"&amp;C370)),SUM(COUNTIF($K$22:$K370,"&gt;"&amp;C370))),"")</f>
        <v/>
      </c>
      <c r="E370" t="str">
        <f t="shared" ca="1" si="43"/>
        <v/>
      </c>
      <c r="F370" s="9" t="str">
        <f t="shared" ca="1" si="44"/>
        <v/>
      </c>
      <c r="G370" s="9" t="str">
        <f t="shared" ca="1" si="45"/>
        <v/>
      </c>
      <c r="H370" s="9" t="str">
        <f ca="1">IF(AND($A370="несложная работа",$C370&lt;&gt;"",MAX(I$21:$I369,C370)&lt;TIME(18,0,0)),MAX(I$21:$I369,C370),"")</f>
        <v/>
      </c>
      <c r="I370" s="9" t="str">
        <f t="shared" ca="1" si="46"/>
        <v/>
      </c>
      <c r="J370" s="9" t="str">
        <f ca="1">IF(AND($A370="сложная работа",$C370&lt;&gt;"",MAX(K$21:$K369,C370)&lt;TIME(18,0,0)),MAX(K$21:$K369,C370),"")</f>
        <v/>
      </c>
      <c r="K370" s="9" t="str">
        <f t="shared" ca="1" si="47"/>
        <v/>
      </c>
    </row>
    <row r="371" spans="1:11" x14ac:dyDescent="0.3">
      <c r="A371" t="str">
        <f t="shared" ca="1" si="40"/>
        <v>сложная работа</v>
      </c>
      <c r="B371" s="7">
        <f t="shared" ca="1" si="41"/>
        <v>6.9468991492706689</v>
      </c>
      <c r="C371" s="8" t="str">
        <f t="shared" ca="1" si="42"/>
        <v/>
      </c>
      <c r="D371" t="str">
        <f ca="1">IF(C371&lt;&gt;"",IF(A371="несложная работа",SUM(COUNTIF($I$22:$I371,"&gt;"&amp;C371)),SUM(COUNTIF($K$22:$K371,"&gt;"&amp;C371))),"")</f>
        <v/>
      </c>
      <c r="E371" t="str">
        <f t="shared" ca="1" si="43"/>
        <v/>
      </c>
      <c r="F371" s="9" t="str">
        <f t="shared" ca="1" si="44"/>
        <v/>
      </c>
      <c r="G371" s="9" t="str">
        <f t="shared" ca="1" si="45"/>
        <v/>
      </c>
      <c r="H371" s="9" t="str">
        <f ca="1">IF(AND($A371="несложная работа",$C371&lt;&gt;"",MAX(I$21:$I370,C371)&lt;TIME(18,0,0)),MAX(I$21:$I370,C371),"")</f>
        <v/>
      </c>
      <c r="I371" s="9" t="str">
        <f t="shared" ca="1" si="46"/>
        <v/>
      </c>
      <c r="J371" s="9" t="str">
        <f ca="1">IF(AND($A371="сложная работа",$C371&lt;&gt;"",MAX(K$21:$K370,C371)&lt;TIME(18,0,0)),MAX(K$21:$K370,C371),"")</f>
        <v/>
      </c>
      <c r="K371" s="9" t="str">
        <f t="shared" ca="1" si="47"/>
        <v/>
      </c>
    </row>
    <row r="372" spans="1:11" x14ac:dyDescent="0.3">
      <c r="A372" t="str">
        <f t="shared" ca="1" si="40"/>
        <v>несложная работа</v>
      </c>
      <c r="B372" s="7">
        <f t="shared" ca="1" si="41"/>
        <v>9.3637336949614074</v>
      </c>
      <c r="C372" s="8" t="str">
        <f t="shared" ca="1" si="42"/>
        <v/>
      </c>
      <c r="D372" t="str">
        <f ca="1">IF(C372&lt;&gt;"",IF(A372="несложная работа",SUM(COUNTIF($I$22:$I372,"&gt;"&amp;C372)),SUM(COUNTIF($K$22:$K372,"&gt;"&amp;C372))),"")</f>
        <v/>
      </c>
      <c r="E372" t="str">
        <f t="shared" ca="1" si="43"/>
        <v/>
      </c>
      <c r="F372" s="9" t="str">
        <f t="shared" ca="1" si="44"/>
        <v/>
      </c>
      <c r="G372" s="9" t="str">
        <f t="shared" ca="1" si="45"/>
        <v/>
      </c>
      <c r="H372" s="9" t="str">
        <f ca="1">IF(AND($A372="несложная работа",$C372&lt;&gt;"",MAX(I$21:$I371,C372)&lt;TIME(18,0,0)),MAX(I$21:$I371,C372),"")</f>
        <v/>
      </c>
      <c r="I372" s="9" t="str">
        <f t="shared" ca="1" si="46"/>
        <v/>
      </c>
      <c r="J372" s="9" t="str">
        <f ca="1">IF(AND($A372="сложная работа",$C372&lt;&gt;"",MAX(K$21:$K371,C372)&lt;TIME(18,0,0)),MAX(K$21:$K371,C372),"")</f>
        <v/>
      </c>
      <c r="K372" s="9" t="str">
        <f t="shared" ca="1" si="47"/>
        <v/>
      </c>
    </row>
    <row r="373" spans="1:11" x14ac:dyDescent="0.3">
      <c r="A373" t="str">
        <f t="shared" ca="1" si="40"/>
        <v>несложная работа</v>
      </c>
      <c r="B373" s="7">
        <f t="shared" ca="1" si="41"/>
        <v>17.803642190980078</v>
      </c>
      <c r="C373" s="8" t="str">
        <f t="shared" ca="1" si="42"/>
        <v/>
      </c>
      <c r="D373" t="str">
        <f ca="1">IF(C373&lt;&gt;"",IF(A373="несложная работа",SUM(COUNTIF($I$22:$I373,"&gt;"&amp;C373)),SUM(COUNTIF($K$22:$K373,"&gt;"&amp;C373))),"")</f>
        <v/>
      </c>
      <c r="E373" t="str">
        <f t="shared" ca="1" si="43"/>
        <v/>
      </c>
      <c r="F373" s="9" t="str">
        <f t="shared" ca="1" si="44"/>
        <v/>
      </c>
      <c r="G373" s="9" t="str">
        <f t="shared" ca="1" si="45"/>
        <v/>
      </c>
      <c r="H373" s="9" t="str">
        <f ca="1">IF(AND($A373="несложная работа",$C373&lt;&gt;"",MAX(I$21:$I372,C373)&lt;TIME(18,0,0)),MAX(I$21:$I372,C373),"")</f>
        <v/>
      </c>
      <c r="I373" s="9" t="str">
        <f t="shared" ca="1" si="46"/>
        <v/>
      </c>
      <c r="J373" s="9" t="str">
        <f ca="1">IF(AND($A373="сложная работа",$C373&lt;&gt;"",MAX(K$21:$K372,C373)&lt;TIME(18,0,0)),MAX(K$21:$K372,C373),"")</f>
        <v/>
      </c>
      <c r="K373" s="9" t="str">
        <f t="shared" ca="1" si="47"/>
        <v/>
      </c>
    </row>
    <row r="374" spans="1:11" x14ac:dyDescent="0.3">
      <c r="A374" t="str">
        <f t="shared" ca="1" si="40"/>
        <v>несложная работа</v>
      </c>
      <c r="B374" s="7">
        <f t="shared" ca="1" si="41"/>
        <v>4.7890321992874174</v>
      </c>
      <c r="C374" s="8" t="str">
        <f t="shared" ca="1" si="42"/>
        <v/>
      </c>
      <c r="D374" t="str">
        <f ca="1">IF(C374&lt;&gt;"",IF(A374="несложная работа",SUM(COUNTIF($I$22:$I374,"&gt;"&amp;C374)),SUM(COUNTIF($K$22:$K374,"&gt;"&amp;C374))),"")</f>
        <v/>
      </c>
      <c r="E374" t="str">
        <f t="shared" ca="1" si="43"/>
        <v/>
      </c>
      <c r="F374" s="9" t="str">
        <f t="shared" ca="1" si="44"/>
        <v/>
      </c>
      <c r="G374" s="9" t="str">
        <f t="shared" ca="1" si="45"/>
        <v/>
      </c>
      <c r="H374" s="9" t="str">
        <f ca="1">IF(AND($A374="несложная работа",$C374&lt;&gt;"",MAX(I$21:$I373,C374)&lt;TIME(18,0,0)),MAX(I$21:$I373,C374),"")</f>
        <v/>
      </c>
      <c r="I374" s="9" t="str">
        <f t="shared" ca="1" si="46"/>
        <v/>
      </c>
      <c r="J374" s="9" t="str">
        <f ca="1">IF(AND($A374="сложная работа",$C374&lt;&gt;"",MAX(K$21:$K373,C374)&lt;TIME(18,0,0)),MAX(K$21:$K373,C374),"")</f>
        <v/>
      </c>
      <c r="K374" s="9" t="str">
        <f t="shared" ca="1" si="47"/>
        <v/>
      </c>
    </row>
    <row r="375" spans="1:11" x14ac:dyDescent="0.3">
      <c r="A375" t="str">
        <f t="shared" ca="1" si="40"/>
        <v>несложная работа</v>
      </c>
      <c r="B375" s="7">
        <f t="shared" ca="1" si="41"/>
        <v>11.649910206742621</v>
      </c>
      <c r="C375" s="8" t="str">
        <f t="shared" ca="1" si="42"/>
        <v/>
      </c>
      <c r="D375" t="str">
        <f ca="1">IF(C375&lt;&gt;"",IF(A375="несложная работа",SUM(COUNTIF($I$22:$I375,"&gt;"&amp;C375)),SUM(COUNTIF($K$22:$K375,"&gt;"&amp;C375))),"")</f>
        <v/>
      </c>
      <c r="E375" t="str">
        <f t="shared" ca="1" si="43"/>
        <v/>
      </c>
      <c r="F375" s="9" t="str">
        <f t="shared" ca="1" si="44"/>
        <v/>
      </c>
      <c r="G375" s="9" t="str">
        <f t="shared" ca="1" si="45"/>
        <v/>
      </c>
      <c r="H375" s="9" t="str">
        <f ca="1">IF(AND($A375="несложная работа",$C375&lt;&gt;"",MAX(I$21:$I374,C375)&lt;TIME(18,0,0)),MAX(I$21:$I374,C375),"")</f>
        <v/>
      </c>
      <c r="I375" s="9" t="str">
        <f t="shared" ca="1" si="46"/>
        <v/>
      </c>
      <c r="J375" s="9" t="str">
        <f ca="1">IF(AND($A375="сложная работа",$C375&lt;&gt;"",MAX(K$21:$K374,C375)&lt;TIME(18,0,0)),MAX(K$21:$K374,C375),"")</f>
        <v/>
      </c>
      <c r="K375" s="9" t="str">
        <f t="shared" ca="1" si="47"/>
        <v/>
      </c>
    </row>
    <row r="376" spans="1:11" x14ac:dyDescent="0.3">
      <c r="A376" t="str">
        <f t="shared" ca="1" si="40"/>
        <v>несложная работа</v>
      </c>
      <c r="B376" s="7">
        <f t="shared" ca="1" si="41"/>
        <v>10.877047488653265</v>
      </c>
      <c r="C376" s="8" t="str">
        <f t="shared" ca="1" si="42"/>
        <v/>
      </c>
      <c r="D376" t="str">
        <f ca="1">IF(C376&lt;&gt;"",IF(A376="несложная работа",SUM(COUNTIF($I$22:$I376,"&gt;"&amp;C376)),SUM(COUNTIF($K$22:$K376,"&gt;"&amp;C376))),"")</f>
        <v/>
      </c>
      <c r="E376" t="str">
        <f t="shared" ca="1" si="43"/>
        <v/>
      </c>
      <c r="F376" s="9" t="str">
        <f t="shared" ca="1" si="44"/>
        <v/>
      </c>
      <c r="G376" s="9" t="str">
        <f t="shared" ca="1" si="45"/>
        <v/>
      </c>
      <c r="H376" s="9" t="str">
        <f ca="1">IF(AND($A376="несложная работа",$C376&lt;&gt;"",MAX(I$21:$I375,C376)&lt;TIME(18,0,0)),MAX(I$21:$I375,C376),"")</f>
        <v/>
      </c>
      <c r="I376" s="9" t="str">
        <f t="shared" ca="1" si="46"/>
        <v/>
      </c>
      <c r="J376" s="9" t="str">
        <f ca="1">IF(AND($A376="сложная работа",$C376&lt;&gt;"",MAX(K$21:$K375,C376)&lt;TIME(18,0,0)),MAX(K$21:$K375,C376),"")</f>
        <v/>
      </c>
      <c r="K376" s="9" t="str">
        <f t="shared" ca="1" si="47"/>
        <v/>
      </c>
    </row>
    <row r="377" spans="1:11" x14ac:dyDescent="0.3">
      <c r="A377" t="str">
        <f t="shared" ca="1" si="40"/>
        <v>несложная работа</v>
      </c>
      <c r="B377" s="7">
        <f t="shared" ca="1" si="41"/>
        <v>16.876639505863047</v>
      </c>
      <c r="C377" s="8" t="str">
        <f t="shared" ca="1" si="42"/>
        <v/>
      </c>
      <c r="D377" t="str">
        <f ca="1">IF(C377&lt;&gt;"",IF(A377="несложная работа",SUM(COUNTIF($I$22:$I377,"&gt;"&amp;C377)),SUM(COUNTIF($K$22:$K377,"&gt;"&amp;C377))),"")</f>
        <v/>
      </c>
      <c r="E377" t="str">
        <f t="shared" ca="1" si="43"/>
        <v/>
      </c>
      <c r="F377" s="9" t="str">
        <f t="shared" ca="1" si="44"/>
        <v/>
      </c>
      <c r="G377" s="9" t="str">
        <f t="shared" ca="1" si="45"/>
        <v/>
      </c>
      <c r="H377" s="9" t="str">
        <f ca="1">IF(AND($A377="несложная работа",$C377&lt;&gt;"",MAX(I$21:$I376,C377)&lt;TIME(18,0,0)),MAX(I$21:$I376,C377),"")</f>
        <v/>
      </c>
      <c r="I377" s="9" t="str">
        <f t="shared" ca="1" si="46"/>
        <v/>
      </c>
      <c r="J377" s="9" t="str">
        <f ca="1">IF(AND($A377="сложная работа",$C377&lt;&gt;"",MAX(K$21:$K376,C377)&lt;TIME(18,0,0)),MAX(K$21:$K376,C377),"")</f>
        <v/>
      </c>
      <c r="K377" s="9" t="str">
        <f t="shared" ca="1" si="47"/>
        <v/>
      </c>
    </row>
    <row r="378" spans="1:11" x14ac:dyDescent="0.3">
      <c r="A378" t="str">
        <f t="shared" ca="1" si="40"/>
        <v>несложная работа</v>
      </c>
      <c r="B378" s="7">
        <f t="shared" ca="1" si="41"/>
        <v>5.0016312471938384</v>
      </c>
      <c r="C378" s="8" t="str">
        <f t="shared" ca="1" si="42"/>
        <v/>
      </c>
      <c r="D378" t="str">
        <f ca="1">IF(C378&lt;&gt;"",IF(A378="несложная работа",SUM(COUNTIF($I$22:$I378,"&gt;"&amp;C378)),SUM(COUNTIF($K$22:$K378,"&gt;"&amp;C378))),"")</f>
        <v/>
      </c>
      <c r="E378" t="str">
        <f t="shared" ca="1" si="43"/>
        <v/>
      </c>
      <c r="F378" s="9" t="str">
        <f t="shared" ca="1" si="44"/>
        <v/>
      </c>
      <c r="G378" s="9" t="str">
        <f t="shared" ca="1" si="45"/>
        <v/>
      </c>
      <c r="H378" s="9" t="str">
        <f ca="1">IF(AND($A378="несложная работа",$C378&lt;&gt;"",MAX(I$21:$I377,C378)&lt;TIME(18,0,0)),MAX(I$21:$I377,C378),"")</f>
        <v/>
      </c>
      <c r="I378" s="9" t="str">
        <f t="shared" ca="1" si="46"/>
        <v/>
      </c>
      <c r="J378" s="9" t="str">
        <f ca="1">IF(AND($A378="сложная работа",$C378&lt;&gt;"",MAX(K$21:$K377,C378)&lt;TIME(18,0,0)),MAX(K$21:$K377,C378),"")</f>
        <v/>
      </c>
      <c r="K378" s="9" t="str">
        <f t="shared" ca="1" si="47"/>
        <v/>
      </c>
    </row>
    <row r="379" spans="1:11" x14ac:dyDescent="0.3">
      <c r="A379" t="str">
        <f t="shared" ca="1" si="40"/>
        <v>несложная работа</v>
      </c>
      <c r="B379" s="7">
        <f t="shared" ca="1" si="41"/>
        <v>3.4073213782291587</v>
      </c>
      <c r="C379" s="8" t="str">
        <f t="shared" ca="1" si="42"/>
        <v/>
      </c>
      <c r="D379" t="str">
        <f ca="1">IF(C379&lt;&gt;"",IF(A379="несложная работа",SUM(COUNTIF($I$22:$I379,"&gt;"&amp;C379)),SUM(COUNTIF($K$22:$K379,"&gt;"&amp;C379))),"")</f>
        <v/>
      </c>
      <c r="E379" t="str">
        <f t="shared" ca="1" si="43"/>
        <v/>
      </c>
      <c r="F379" s="9" t="str">
        <f t="shared" ca="1" si="44"/>
        <v/>
      </c>
      <c r="G379" s="9" t="str">
        <f t="shared" ca="1" si="45"/>
        <v/>
      </c>
      <c r="H379" s="9" t="str">
        <f ca="1">IF(AND($A379="несложная работа",$C379&lt;&gt;"",MAX(I$21:$I378,C379)&lt;TIME(18,0,0)),MAX(I$21:$I378,C379),"")</f>
        <v/>
      </c>
      <c r="I379" s="9" t="str">
        <f t="shared" ca="1" si="46"/>
        <v/>
      </c>
      <c r="J379" s="9" t="str">
        <f ca="1">IF(AND($A379="сложная работа",$C379&lt;&gt;"",MAX(K$21:$K378,C379)&lt;TIME(18,0,0)),MAX(K$21:$K378,C379),"")</f>
        <v/>
      </c>
      <c r="K379" s="9" t="str">
        <f t="shared" ca="1" si="47"/>
        <v/>
      </c>
    </row>
    <row r="380" spans="1:11" x14ac:dyDescent="0.3">
      <c r="A380" t="str">
        <f t="shared" ca="1" si="40"/>
        <v>несложная работа</v>
      </c>
      <c r="B380" s="7">
        <f t="shared" ca="1" si="41"/>
        <v>4.8742539339551971</v>
      </c>
      <c r="C380" s="8" t="str">
        <f t="shared" ca="1" si="42"/>
        <v/>
      </c>
      <c r="D380" t="str">
        <f ca="1">IF(C380&lt;&gt;"",IF(A380="несложная работа",SUM(COUNTIF($I$22:$I380,"&gt;"&amp;C380)),SUM(COUNTIF($K$22:$K380,"&gt;"&amp;C380))),"")</f>
        <v/>
      </c>
      <c r="E380" t="str">
        <f t="shared" ca="1" si="43"/>
        <v/>
      </c>
      <c r="F380" s="9" t="str">
        <f t="shared" ca="1" si="44"/>
        <v/>
      </c>
      <c r="G380" s="9" t="str">
        <f t="shared" ca="1" si="45"/>
        <v/>
      </c>
      <c r="H380" s="9" t="str">
        <f ca="1">IF(AND($A380="несложная работа",$C380&lt;&gt;"",MAX(I$21:$I379,C380)&lt;TIME(18,0,0)),MAX(I$21:$I379,C380),"")</f>
        <v/>
      </c>
      <c r="I380" s="9" t="str">
        <f t="shared" ca="1" si="46"/>
        <v/>
      </c>
      <c r="J380" s="9" t="str">
        <f ca="1">IF(AND($A380="сложная работа",$C380&lt;&gt;"",MAX(K$21:$K379,C380)&lt;TIME(18,0,0)),MAX(K$21:$K379,C380),"")</f>
        <v/>
      </c>
      <c r="K380" s="9" t="str">
        <f t="shared" ca="1" si="47"/>
        <v/>
      </c>
    </row>
    <row r="381" spans="1:11" x14ac:dyDescent="0.3">
      <c r="A381" t="str">
        <f t="shared" ca="1" si="40"/>
        <v>несложная работа</v>
      </c>
      <c r="B381" s="7">
        <f t="shared" ca="1" si="41"/>
        <v>8.0262015032379956</v>
      </c>
      <c r="C381" s="8" t="str">
        <f t="shared" ca="1" si="42"/>
        <v/>
      </c>
      <c r="D381" t="str">
        <f ca="1">IF(C381&lt;&gt;"",IF(A381="несложная работа",SUM(COUNTIF($I$22:$I381,"&gt;"&amp;C381)),SUM(COUNTIF($K$22:$K381,"&gt;"&amp;C381))),"")</f>
        <v/>
      </c>
      <c r="E381" t="str">
        <f t="shared" ca="1" si="43"/>
        <v/>
      </c>
      <c r="F381" s="9" t="str">
        <f t="shared" ca="1" si="44"/>
        <v/>
      </c>
      <c r="G381" s="9" t="str">
        <f t="shared" ca="1" si="45"/>
        <v/>
      </c>
      <c r="H381" s="9" t="str">
        <f ca="1">IF(AND($A381="несложная работа",$C381&lt;&gt;"",MAX(I$21:$I380,C381)&lt;TIME(18,0,0)),MAX(I$21:$I380,C381),"")</f>
        <v/>
      </c>
      <c r="I381" s="9" t="str">
        <f t="shared" ca="1" si="46"/>
        <v/>
      </c>
      <c r="J381" s="9" t="str">
        <f ca="1">IF(AND($A381="сложная работа",$C381&lt;&gt;"",MAX(K$21:$K380,C381)&lt;TIME(18,0,0)),MAX(K$21:$K380,C381),"")</f>
        <v/>
      </c>
      <c r="K381" s="9" t="str">
        <f t="shared" ca="1" si="47"/>
        <v/>
      </c>
    </row>
    <row r="382" spans="1:11" x14ac:dyDescent="0.3">
      <c r="A382" t="str">
        <f t="shared" ca="1" si="40"/>
        <v>несложная работа</v>
      </c>
      <c r="B382" s="7">
        <f t="shared" ca="1" si="41"/>
        <v>11.288565226637289</v>
      </c>
      <c r="C382" s="8" t="str">
        <f t="shared" ca="1" si="42"/>
        <v/>
      </c>
      <c r="D382" t="str">
        <f ca="1">IF(C382&lt;&gt;"",IF(A382="несложная работа",SUM(COUNTIF($I$22:$I382,"&gt;"&amp;C382)),SUM(COUNTIF($K$22:$K382,"&gt;"&amp;C382))),"")</f>
        <v/>
      </c>
      <c r="E382" t="str">
        <f t="shared" ca="1" si="43"/>
        <v/>
      </c>
      <c r="F382" s="9" t="str">
        <f t="shared" ca="1" si="44"/>
        <v/>
      </c>
      <c r="G382" s="9" t="str">
        <f t="shared" ca="1" si="45"/>
        <v/>
      </c>
      <c r="H382" s="9" t="str">
        <f ca="1">IF(AND($A382="несложная работа",$C382&lt;&gt;"",MAX(I$21:$I381,C382)&lt;TIME(18,0,0)),MAX(I$21:$I381,C382),"")</f>
        <v/>
      </c>
      <c r="I382" s="9" t="str">
        <f t="shared" ca="1" si="46"/>
        <v/>
      </c>
      <c r="J382" s="9" t="str">
        <f ca="1">IF(AND($A382="сложная работа",$C382&lt;&gt;"",MAX(K$21:$K381,C382)&lt;TIME(18,0,0)),MAX(K$21:$K381,C382),"")</f>
        <v/>
      </c>
      <c r="K382" s="9" t="str">
        <f t="shared" ca="1" si="47"/>
        <v/>
      </c>
    </row>
    <row r="383" spans="1:11" x14ac:dyDescent="0.3">
      <c r="A383" t="str">
        <f t="shared" ca="1" si="40"/>
        <v>несложная работа</v>
      </c>
      <c r="B383" s="7">
        <f t="shared" ca="1" si="41"/>
        <v>15.794150247205852</v>
      </c>
      <c r="C383" s="8" t="str">
        <f t="shared" ca="1" si="42"/>
        <v/>
      </c>
      <c r="D383" t="str">
        <f ca="1">IF(C383&lt;&gt;"",IF(A383="несложная работа",SUM(COUNTIF($I$22:$I383,"&gt;"&amp;C383)),SUM(COUNTIF($K$22:$K383,"&gt;"&amp;C383))),"")</f>
        <v/>
      </c>
      <c r="E383" t="str">
        <f t="shared" ca="1" si="43"/>
        <v/>
      </c>
      <c r="F383" s="9" t="str">
        <f t="shared" ca="1" si="44"/>
        <v/>
      </c>
      <c r="G383" s="9" t="str">
        <f t="shared" ca="1" si="45"/>
        <v/>
      </c>
      <c r="H383" s="9" t="str">
        <f ca="1">IF(AND($A383="несложная работа",$C383&lt;&gt;"",MAX(I$21:$I382,C383)&lt;TIME(18,0,0)),MAX(I$21:$I382,C383),"")</f>
        <v/>
      </c>
      <c r="I383" s="9" t="str">
        <f t="shared" ca="1" si="46"/>
        <v/>
      </c>
      <c r="J383" s="9" t="str">
        <f ca="1">IF(AND($A383="сложная работа",$C383&lt;&gt;"",MAX(K$21:$K382,C383)&lt;TIME(18,0,0)),MAX(K$21:$K382,C383),"")</f>
        <v/>
      </c>
      <c r="K383" s="9" t="str">
        <f t="shared" ca="1" si="47"/>
        <v/>
      </c>
    </row>
    <row r="384" spans="1:11" x14ac:dyDescent="0.3">
      <c r="A384" t="str">
        <f t="shared" ca="1" si="40"/>
        <v>несложная работа</v>
      </c>
      <c r="B384" s="7">
        <f t="shared" ca="1" si="41"/>
        <v>3.9844029544989019</v>
      </c>
      <c r="C384" s="8" t="str">
        <f t="shared" ca="1" si="42"/>
        <v/>
      </c>
      <c r="D384" t="str">
        <f ca="1">IF(C384&lt;&gt;"",IF(A384="несложная работа",SUM(COUNTIF($I$22:$I384,"&gt;"&amp;C384)),SUM(COUNTIF($K$22:$K384,"&gt;"&amp;C384))),"")</f>
        <v/>
      </c>
      <c r="E384" t="str">
        <f t="shared" ca="1" si="43"/>
        <v/>
      </c>
      <c r="F384" s="9" t="str">
        <f t="shared" ca="1" si="44"/>
        <v/>
      </c>
      <c r="G384" s="9" t="str">
        <f t="shared" ca="1" si="45"/>
        <v/>
      </c>
      <c r="H384" s="9" t="str">
        <f ca="1">IF(AND($A384="несложная работа",$C384&lt;&gt;"",MAX(I$21:$I383,C384)&lt;TIME(18,0,0)),MAX(I$21:$I383,C384),"")</f>
        <v/>
      </c>
      <c r="I384" s="9" t="str">
        <f t="shared" ca="1" si="46"/>
        <v/>
      </c>
      <c r="J384" s="9" t="str">
        <f ca="1">IF(AND($A384="сложная работа",$C384&lt;&gt;"",MAX(K$21:$K383,C384)&lt;TIME(18,0,0)),MAX(K$21:$K383,C384),"")</f>
        <v/>
      </c>
      <c r="K384" s="9" t="str">
        <f t="shared" ca="1" si="47"/>
        <v/>
      </c>
    </row>
    <row r="385" spans="1:11" x14ac:dyDescent="0.3">
      <c r="A385" t="str">
        <f t="shared" ca="1" si="40"/>
        <v>сложная работа</v>
      </c>
      <c r="B385" s="7">
        <f t="shared" ca="1" si="41"/>
        <v>3.3432425148672995</v>
      </c>
      <c r="C385" s="8" t="str">
        <f t="shared" ca="1" si="42"/>
        <v/>
      </c>
      <c r="D385" t="str">
        <f ca="1">IF(C385&lt;&gt;"",IF(A385="несложная работа",SUM(COUNTIF($I$22:$I385,"&gt;"&amp;C385)),SUM(COUNTIF($K$22:$K385,"&gt;"&amp;C385))),"")</f>
        <v/>
      </c>
      <c r="E385" t="str">
        <f t="shared" ca="1" si="43"/>
        <v/>
      </c>
      <c r="F385" s="9" t="str">
        <f t="shared" ca="1" si="44"/>
        <v/>
      </c>
      <c r="G385" s="9" t="str">
        <f t="shared" ca="1" si="45"/>
        <v/>
      </c>
      <c r="H385" s="9" t="str">
        <f ca="1">IF(AND($A385="несложная работа",$C385&lt;&gt;"",MAX(I$21:$I384,C385)&lt;TIME(18,0,0)),MAX(I$21:$I384,C385),"")</f>
        <v/>
      </c>
      <c r="I385" s="9" t="str">
        <f t="shared" ca="1" si="46"/>
        <v/>
      </c>
      <c r="J385" s="9" t="str">
        <f ca="1">IF(AND($A385="сложная работа",$C385&lt;&gt;"",MAX(K$21:$K384,C385)&lt;TIME(18,0,0)),MAX(K$21:$K384,C385),"")</f>
        <v/>
      </c>
      <c r="K385" s="9" t="str">
        <f t="shared" ca="1" si="47"/>
        <v/>
      </c>
    </row>
    <row r="386" spans="1:11" x14ac:dyDescent="0.3">
      <c r="A386" t="str">
        <f t="shared" ca="1" si="40"/>
        <v>сложная работа</v>
      </c>
      <c r="B386" s="7">
        <f t="shared" ca="1" si="41"/>
        <v>10.518353421329753</v>
      </c>
      <c r="C386" s="8" t="str">
        <f t="shared" ca="1" si="42"/>
        <v/>
      </c>
      <c r="D386" t="str">
        <f ca="1">IF(C386&lt;&gt;"",IF(A386="несложная работа",SUM(COUNTIF($I$22:$I386,"&gt;"&amp;C386)),SUM(COUNTIF($K$22:$K386,"&gt;"&amp;C386))),"")</f>
        <v/>
      </c>
      <c r="E386" t="str">
        <f t="shared" ca="1" si="43"/>
        <v/>
      </c>
      <c r="F386" s="9" t="str">
        <f t="shared" ca="1" si="44"/>
        <v/>
      </c>
      <c r="G386" s="9" t="str">
        <f t="shared" ca="1" si="45"/>
        <v/>
      </c>
      <c r="H386" s="9" t="str">
        <f ca="1">IF(AND($A386="несложная работа",$C386&lt;&gt;"",MAX(I$21:$I385,C386)&lt;TIME(18,0,0)),MAX(I$21:$I385,C386),"")</f>
        <v/>
      </c>
      <c r="I386" s="9" t="str">
        <f t="shared" ca="1" si="46"/>
        <v/>
      </c>
      <c r="J386" s="9" t="str">
        <f ca="1">IF(AND($A386="сложная работа",$C386&lt;&gt;"",MAX(K$21:$K385,C386)&lt;TIME(18,0,0)),MAX(K$21:$K385,C386),"")</f>
        <v/>
      </c>
      <c r="K386" s="9" t="str">
        <f t="shared" ca="1" si="47"/>
        <v/>
      </c>
    </row>
    <row r="387" spans="1:11" x14ac:dyDescent="0.3">
      <c r="A387" t="str">
        <f t="shared" ca="1" si="40"/>
        <v>несложная работа</v>
      </c>
      <c r="B387" s="7">
        <f t="shared" ca="1" si="41"/>
        <v>18.41584920159476</v>
      </c>
      <c r="C387" s="8" t="str">
        <f t="shared" ca="1" si="42"/>
        <v/>
      </c>
      <c r="D387" t="str">
        <f ca="1">IF(C387&lt;&gt;"",IF(A387="несложная работа",SUM(COUNTIF($I$22:$I387,"&gt;"&amp;C387)),SUM(COUNTIF($K$22:$K387,"&gt;"&amp;C387))),"")</f>
        <v/>
      </c>
      <c r="E387" t="str">
        <f t="shared" ca="1" si="43"/>
        <v/>
      </c>
      <c r="F387" s="9" t="str">
        <f t="shared" ca="1" si="44"/>
        <v/>
      </c>
      <c r="G387" s="9" t="str">
        <f t="shared" ca="1" si="45"/>
        <v/>
      </c>
      <c r="H387" s="9" t="str">
        <f ca="1">IF(AND($A387="несложная работа",$C387&lt;&gt;"",MAX(I$21:$I386,C387)&lt;TIME(18,0,0)),MAX(I$21:$I386,C387),"")</f>
        <v/>
      </c>
      <c r="I387" s="9" t="str">
        <f t="shared" ca="1" si="46"/>
        <v/>
      </c>
      <c r="J387" s="9" t="str">
        <f ca="1">IF(AND($A387="сложная работа",$C387&lt;&gt;"",MAX(K$21:$K386,C387)&lt;TIME(18,0,0)),MAX(K$21:$K386,C387),"")</f>
        <v/>
      </c>
      <c r="K387" s="9" t="str">
        <f t="shared" ca="1" si="47"/>
        <v/>
      </c>
    </row>
    <row r="388" spans="1:11" x14ac:dyDescent="0.3">
      <c r="A388" t="str">
        <f t="shared" ca="1" si="40"/>
        <v>несложная работа</v>
      </c>
      <c r="B388" s="7">
        <f t="shared" ca="1" si="41"/>
        <v>6.7079456969711195</v>
      </c>
      <c r="C388" s="8" t="str">
        <f t="shared" ca="1" si="42"/>
        <v/>
      </c>
      <c r="D388" t="str">
        <f ca="1">IF(C388&lt;&gt;"",IF(A388="несложная работа",SUM(COUNTIF($I$22:$I388,"&gt;"&amp;C388)),SUM(COUNTIF($K$22:$K388,"&gt;"&amp;C388))),"")</f>
        <v/>
      </c>
      <c r="E388" t="str">
        <f t="shared" ca="1" si="43"/>
        <v/>
      </c>
      <c r="F388" s="9" t="str">
        <f t="shared" ca="1" si="44"/>
        <v/>
      </c>
      <c r="G388" s="9" t="str">
        <f t="shared" ca="1" si="45"/>
        <v/>
      </c>
      <c r="H388" s="9" t="str">
        <f ca="1">IF(AND($A388="несложная работа",$C388&lt;&gt;"",MAX(I$21:$I387,C388)&lt;TIME(18,0,0)),MAX(I$21:$I387,C388),"")</f>
        <v/>
      </c>
      <c r="I388" s="9" t="str">
        <f t="shared" ca="1" si="46"/>
        <v/>
      </c>
      <c r="J388" s="9" t="str">
        <f ca="1">IF(AND($A388="сложная работа",$C388&lt;&gt;"",MAX(K$21:$K387,C388)&lt;TIME(18,0,0)),MAX(K$21:$K387,C388),"")</f>
        <v/>
      </c>
      <c r="K388" s="9" t="str">
        <f t="shared" ca="1" si="47"/>
        <v/>
      </c>
    </row>
    <row r="389" spans="1:11" x14ac:dyDescent="0.3">
      <c r="A389" t="str">
        <f t="shared" ca="1" si="40"/>
        <v>несложная работа</v>
      </c>
      <c r="B389" s="7">
        <f t="shared" ca="1" si="41"/>
        <v>13.973601952788288</v>
      </c>
      <c r="C389" s="8" t="str">
        <f t="shared" ca="1" si="42"/>
        <v/>
      </c>
      <c r="D389" t="str">
        <f ca="1">IF(C389&lt;&gt;"",IF(A389="несложная работа",SUM(COUNTIF($I$22:$I389,"&gt;"&amp;C389)),SUM(COUNTIF($K$22:$K389,"&gt;"&amp;C389))),"")</f>
        <v/>
      </c>
      <c r="E389" t="str">
        <f t="shared" ca="1" si="43"/>
        <v/>
      </c>
      <c r="F389" s="9" t="str">
        <f t="shared" ca="1" si="44"/>
        <v/>
      </c>
      <c r="G389" s="9" t="str">
        <f t="shared" ca="1" si="45"/>
        <v/>
      </c>
      <c r="H389" s="9" t="str">
        <f ca="1">IF(AND($A389="несложная работа",$C389&lt;&gt;"",MAX(I$21:$I388,C389)&lt;TIME(18,0,0)),MAX(I$21:$I388,C389),"")</f>
        <v/>
      </c>
      <c r="I389" s="9" t="str">
        <f t="shared" ca="1" si="46"/>
        <v/>
      </c>
      <c r="J389" s="9" t="str">
        <f ca="1">IF(AND($A389="сложная работа",$C389&lt;&gt;"",MAX(K$21:$K388,C389)&lt;TIME(18,0,0)),MAX(K$21:$K388,C389),"")</f>
        <v/>
      </c>
      <c r="K389" s="9" t="str">
        <f t="shared" ca="1" si="47"/>
        <v/>
      </c>
    </row>
    <row r="390" spans="1:11" x14ac:dyDescent="0.3">
      <c r="A390" t="str">
        <f t="shared" ca="1" si="40"/>
        <v>несложная работа</v>
      </c>
      <c r="B390" s="7">
        <f t="shared" ca="1" si="41"/>
        <v>9.4721418935902548</v>
      </c>
      <c r="C390" s="8" t="str">
        <f t="shared" ca="1" si="42"/>
        <v/>
      </c>
      <c r="D390" t="str">
        <f ca="1">IF(C390&lt;&gt;"",IF(A390="несложная работа",SUM(COUNTIF($I$22:$I390,"&gt;"&amp;C390)),SUM(COUNTIF($K$22:$K390,"&gt;"&amp;C390))),"")</f>
        <v/>
      </c>
      <c r="E390" t="str">
        <f t="shared" ca="1" si="43"/>
        <v/>
      </c>
      <c r="F390" s="9" t="str">
        <f t="shared" ca="1" si="44"/>
        <v/>
      </c>
      <c r="G390" s="9" t="str">
        <f t="shared" ca="1" si="45"/>
        <v/>
      </c>
      <c r="H390" s="9" t="str">
        <f ca="1">IF(AND($A390="несложная работа",$C390&lt;&gt;"",MAX(I$21:$I389,C390)&lt;TIME(18,0,0)),MAX(I$21:$I389,C390),"")</f>
        <v/>
      </c>
      <c r="I390" s="9" t="str">
        <f t="shared" ca="1" si="46"/>
        <v/>
      </c>
      <c r="J390" s="9" t="str">
        <f ca="1">IF(AND($A390="сложная работа",$C390&lt;&gt;"",MAX(K$21:$K389,C390)&lt;TIME(18,0,0)),MAX(K$21:$K389,C390),"")</f>
        <v/>
      </c>
      <c r="K390" s="9" t="str">
        <f t="shared" ca="1" si="47"/>
        <v/>
      </c>
    </row>
    <row r="391" spans="1:11" x14ac:dyDescent="0.3">
      <c r="A391" t="str">
        <f t="shared" ca="1" si="40"/>
        <v>несложная работа</v>
      </c>
      <c r="B391" s="7">
        <f t="shared" ca="1" si="41"/>
        <v>16.443981570536018</v>
      </c>
      <c r="C391" s="8" t="str">
        <f t="shared" ca="1" si="42"/>
        <v/>
      </c>
      <c r="D391" t="str">
        <f ca="1">IF(C391&lt;&gt;"",IF(A391="несложная работа",SUM(COUNTIF($I$22:$I391,"&gt;"&amp;C391)),SUM(COUNTIF($K$22:$K391,"&gt;"&amp;C391))),"")</f>
        <v/>
      </c>
      <c r="E391" t="str">
        <f t="shared" ca="1" si="43"/>
        <v/>
      </c>
      <c r="F391" s="9" t="str">
        <f t="shared" ca="1" si="44"/>
        <v/>
      </c>
      <c r="G391" s="9" t="str">
        <f t="shared" ca="1" si="45"/>
        <v/>
      </c>
      <c r="H391" s="9" t="str">
        <f ca="1">IF(AND($A391="несложная работа",$C391&lt;&gt;"",MAX(I$21:$I390,C391)&lt;TIME(18,0,0)),MAX(I$21:$I390,C391),"")</f>
        <v/>
      </c>
      <c r="I391" s="9" t="str">
        <f t="shared" ca="1" si="46"/>
        <v/>
      </c>
      <c r="J391" s="9" t="str">
        <f ca="1">IF(AND($A391="сложная работа",$C391&lt;&gt;"",MAX(K$21:$K390,C391)&lt;TIME(18,0,0)),MAX(K$21:$K390,C391),"")</f>
        <v/>
      </c>
      <c r="K391" s="9" t="str">
        <f t="shared" ca="1" si="47"/>
        <v/>
      </c>
    </row>
    <row r="392" spans="1:11" x14ac:dyDescent="0.3">
      <c r="A392" t="str">
        <f t="shared" ca="1" si="40"/>
        <v>несложная работа</v>
      </c>
      <c r="B392" s="7">
        <f t="shared" ca="1" si="41"/>
        <v>4.1349929380764285</v>
      </c>
      <c r="C392" s="8" t="str">
        <f t="shared" ca="1" si="42"/>
        <v/>
      </c>
      <c r="D392" t="str">
        <f ca="1">IF(C392&lt;&gt;"",IF(A392="несложная работа",SUM(COUNTIF($I$22:$I392,"&gt;"&amp;C392)),SUM(COUNTIF($K$22:$K392,"&gt;"&amp;C392))),"")</f>
        <v/>
      </c>
      <c r="E392" t="str">
        <f t="shared" ca="1" si="43"/>
        <v/>
      </c>
      <c r="F392" s="9" t="str">
        <f t="shared" ca="1" si="44"/>
        <v/>
      </c>
      <c r="G392" s="9" t="str">
        <f t="shared" ca="1" si="45"/>
        <v/>
      </c>
      <c r="H392" s="9" t="str">
        <f ca="1">IF(AND($A392="несложная работа",$C392&lt;&gt;"",MAX(I$21:$I391,C392)&lt;TIME(18,0,0)),MAX(I$21:$I391,C392),"")</f>
        <v/>
      </c>
      <c r="I392" s="9" t="str">
        <f t="shared" ca="1" si="46"/>
        <v/>
      </c>
      <c r="J392" s="9" t="str">
        <f ca="1">IF(AND($A392="сложная работа",$C392&lt;&gt;"",MAX(K$21:$K391,C392)&lt;TIME(18,0,0)),MAX(K$21:$K391,C392),"")</f>
        <v/>
      </c>
      <c r="K392" s="9" t="str">
        <f t="shared" ca="1" si="47"/>
        <v/>
      </c>
    </row>
    <row r="393" spans="1:11" x14ac:dyDescent="0.3">
      <c r="A393" t="str">
        <f t="shared" ca="1" si="40"/>
        <v>несложная работа</v>
      </c>
      <c r="B393" s="7">
        <f t="shared" ca="1" si="41"/>
        <v>22.879170387446521</v>
      </c>
      <c r="C393" s="8" t="str">
        <f t="shared" ca="1" si="42"/>
        <v/>
      </c>
      <c r="D393" t="str">
        <f ca="1">IF(C393&lt;&gt;"",IF(A393="несложная работа",SUM(COUNTIF($I$22:$I393,"&gt;"&amp;C393)),SUM(COUNTIF($K$22:$K393,"&gt;"&amp;C393))),"")</f>
        <v/>
      </c>
      <c r="E393" t="str">
        <f t="shared" ca="1" si="43"/>
        <v/>
      </c>
      <c r="F393" s="9" t="str">
        <f t="shared" ca="1" si="44"/>
        <v/>
      </c>
      <c r="G393" s="9" t="str">
        <f t="shared" ca="1" si="45"/>
        <v/>
      </c>
      <c r="H393" s="9" t="str">
        <f ca="1">IF(AND($A393="несложная работа",$C393&lt;&gt;"",MAX(I$21:$I392,C393)&lt;TIME(18,0,0)),MAX(I$21:$I392,C393),"")</f>
        <v/>
      </c>
      <c r="I393" s="9" t="str">
        <f t="shared" ca="1" si="46"/>
        <v/>
      </c>
      <c r="J393" s="9" t="str">
        <f ca="1">IF(AND($A393="сложная работа",$C393&lt;&gt;"",MAX(K$21:$K392,C393)&lt;TIME(18,0,0)),MAX(K$21:$K392,C393),"")</f>
        <v/>
      </c>
      <c r="K393" s="9" t="str">
        <f t="shared" ca="1" si="47"/>
        <v/>
      </c>
    </row>
    <row r="394" spans="1:11" x14ac:dyDescent="0.3">
      <c r="A394" t="str">
        <f t="shared" ca="1" si="40"/>
        <v>несложная работа</v>
      </c>
      <c r="B394" s="7">
        <f t="shared" ca="1" si="41"/>
        <v>6.6935123611556522</v>
      </c>
      <c r="C394" s="8" t="str">
        <f t="shared" ca="1" si="42"/>
        <v/>
      </c>
      <c r="D394" t="str">
        <f ca="1">IF(C394&lt;&gt;"",IF(A394="несложная работа",SUM(COUNTIF($I$22:$I394,"&gt;"&amp;C394)),SUM(COUNTIF($K$22:$K394,"&gt;"&amp;C394))),"")</f>
        <v/>
      </c>
      <c r="E394" t="str">
        <f t="shared" ca="1" si="43"/>
        <v/>
      </c>
      <c r="F394" s="9" t="str">
        <f t="shared" ca="1" si="44"/>
        <v/>
      </c>
      <c r="G394" s="9" t="str">
        <f t="shared" ca="1" si="45"/>
        <v/>
      </c>
      <c r="H394" s="9" t="str">
        <f ca="1">IF(AND($A394="несложная работа",$C394&lt;&gt;"",MAX(I$21:$I393,C394)&lt;TIME(18,0,0)),MAX(I$21:$I393,C394),"")</f>
        <v/>
      </c>
      <c r="I394" s="9" t="str">
        <f t="shared" ca="1" si="46"/>
        <v/>
      </c>
      <c r="J394" s="9" t="str">
        <f ca="1">IF(AND($A394="сложная работа",$C394&lt;&gt;"",MAX(K$21:$K393,C394)&lt;TIME(18,0,0)),MAX(K$21:$K393,C394),"")</f>
        <v/>
      </c>
      <c r="K394" s="9" t="str">
        <f t="shared" ca="1" si="47"/>
        <v/>
      </c>
    </row>
    <row r="395" spans="1:11" x14ac:dyDescent="0.3">
      <c r="A395" t="str">
        <f t="shared" ca="1" si="40"/>
        <v>несложная работа</v>
      </c>
      <c r="B395" s="7">
        <f t="shared" ca="1" si="41"/>
        <v>6.1613376397152626</v>
      </c>
      <c r="C395" s="8" t="str">
        <f t="shared" ca="1" si="42"/>
        <v/>
      </c>
      <c r="D395" t="str">
        <f ca="1">IF(C395&lt;&gt;"",IF(A395="несложная работа",SUM(COUNTIF($I$22:$I395,"&gt;"&amp;C395)),SUM(COUNTIF($K$22:$K395,"&gt;"&amp;C395))),"")</f>
        <v/>
      </c>
      <c r="E395" t="str">
        <f t="shared" ca="1" si="43"/>
        <v/>
      </c>
      <c r="F395" s="9" t="str">
        <f t="shared" ca="1" si="44"/>
        <v/>
      </c>
      <c r="G395" s="9" t="str">
        <f t="shared" ca="1" si="45"/>
        <v/>
      </c>
      <c r="H395" s="9" t="str">
        <f ca="1">IF(AND($A395="несложная работа",$C395&lt;&gt;"",MAX(I$21:$I394,C395)&lt;TIME(18,0,0)),MAX(I$21:$I394,C395),"")</f>
        <v/>
      </c>
      <c r="I395" s="9" t="str">
        <f t="shared" ca="1" si="46"/>
        <v/>
      </c>
      <c r="J395" s="9" t="str">
        <f ca="1">IF(AND($A395="сложная работа",$C395&lt;&gt;"",MAX(K$21:$K394,C395)&lt;TIME(18,0,0)),MAX(K$21:$K394,C395),"")</f>
        <v/>
      </c>
      <c r="K395" s="9" t="str">
        <f t="shared" ca="1" si="47"/>
        <v/>
      </c>
    </row>
    <row r="396" spans="1:11" x14ac:dyDescent="0.3">
      <c r="A396" t="str">
        <f t="shared" ca="1" si="40"/>
        <v>несложная работа</v>
      </c>
      <c r="B396" s="7">
        <f t="shared" ca="1" si="41"/>
        <v>3.8436546871728381</v>
      </c>
      <c r="C396" s="8" t="str">
        <f t="shared" ca="1" si="42"/>
        <v/>
      </c>
      <c r="D396" t="str">
        <f ca="1">IF(C396&lt;&gt;"",IF(A396="несложная работа",SUM(COUNTIF($I$22:$I396,"&gt;"&amp;C396)),SUM(COUNTIF($K$22:$K396,"&gt;"&amp;C396))),"")</f>
        <v/>
      </c>
      <c r="E396" t="str">
        <f t="shared" ca="1" si="43"/>
        <v/>
      </c>
      <c r="F396" s="9" t="str">
        <f t="shared" ca="1" si="44"/>
        <v/>
      </c>
      <c r="G396" s="9" t="str">
        <f t="shared" ca="1" si="45"/>
        <v/>
      </c>
      <c r="H396" s="9" t="str">
        <f ca="1">IF(AND($A396="несложная работа",$C396&lt;&gt;"",MAX(I$21:$I395,C396)&lt;TIME(18,0,0)),MAX(I$21:$I395,C396),"")</f>
        <v/>
      </c>
      <c r="I396" s="9" t="str">
        <f t="shared" ca="1" si="46"/>
        <v/>
      </c>
      <c r="J396" s="9" t="str">
        <f ca="1">IF(AND($A396="сложная работа",$C396&lt;&gt;"",MAX(K$21:$K395,C396)&lt;TIME(18,0,0)),MAX(K$21:$K395,C396),"")</f>
        <v/>
      </c>
      <c r="K396" s="9" t="str">
        <f t="shared" ca="1" si="47"/>
        <v/>
      </c>
    </row>
    <row r="397" spans="1:11" x14ac:dyDescent="0.3">
      <c r="A397" t="str">
        <f t="shared" ca="1" si="40"/>
        <v>сложная работа</v>
      </c>
      <c r="B397" s="7">
        <f t="shared" ca="1" si="41"/>
        <v>6.5200856764519788</v>
      </c>
      <c r="C397" s="8" t="str">
        <f t="shared" ca="1" si="42"/>
        <v/>
      </c>
      <c r="D397" t="str">
        <f ca="1">IF(C397&lt;&gt;"",IF(A397="несложная работа",SUM(COUNTIF($I$22:$I397,"&gt;"&amp;C397)),SUM(COUNTIF($K$22:$K397,"&gt;"&amp;C397))),"")</f>
        <v/>
      </c>
      <c r="E397" t="str">
        <f t="shared" ca="1" si="43"/>
        <v/>
      </c>
      <c r="F397" s="9" t="str">
        <f t="shared" ca="1" si="44"/>
        <v/>
      </c>
      <c r="G397" s="9" t="str">
        <f t="shared" ca="1" si="45"/>
        <v/>
      </c>
      <c r="H397" s="9" t="str">
        <f ca="1">IF(AND($A397="несложная работа",$C397&lt;&gt;"",MAX(I$21:$I396,C397)&lt;TIME(18,0,0)),MAX(I$21:$I396,C397),"")</f>
        <v/>
      </c>
      <c r="I397" s="9" t="str">
        <f t="shared" ca="1" si="46"/>
        <v/>
      </c>
      <c r="J397" s="9" t="str">
        <f ca="1">IF(AND($A397="сложная работа",$C397&lt;&gt;"",MAX(K$21:$K396,C397)&lt;TIME(18,0,0)),MAX(K$21:$K396,C397),"")</f>
        <v/>
      </c>
      <c r="K397" s="9" t="str">
        <f t="shared" ca="1" si="47"/>
        <v/>
      </c>
    </row>
    <row r="398" spans="1:11" x14ac:dyDescent="0.3">
      <c r="A398" t="str">
        <f t="shared" ca="1" si="40"/>
        <v>несложная работа</v>
      </c>
      <c r="B398" s="7">
        <f t="shared" ca="1" si="41"/>
        <v>5.6257738394435934</v>
      </c>
      <c r="C398" s="8" t="str">
        <f t="shared" ca="1" si="42"/>
        <v/>
      </c>
      <c r="D398" t="str">
        <f ca="1">IF(C398&lt;&gt;"",IF(A398="несложная работа",SUM(COUNTIF($I$22:$I398,"&gt;"&amp;C398)),SUM(COUNTIF($K$22:$K398,"&gt;"&amp;C398))),"")</f>
        <v/>
      </c>
      <c r="E398" t="str">
        <f t="shared" ca="1" si="43"/>
        <v/>
      </c>
      <c r="F398" s="9" t="str">
        <f t="shared" ca="1" si="44"/>
        <v/>
      </c>
      <c r="G398" s="9" t="str">
        <f t="shared" ca="1" si="45"/>
        <v/>
      </c>
      <c r="H398" s="9" t="str">
        <f ca="1">IF(AND($A398="несложная работа",$C398&lt;&gt;"",MAX(I$21:$I397,C398)&lt;TIME(18,0,0)),MAX(I$21:$I397,C398),"")</f>
        <v/>
      </c>
      <c r="I398" s="9" t="str">
        <f t="shared" ca="1" si="46"/>
        <v/>
      </c>
      <c r="J398" s="9" t="str">
        <f ca="1">IF(AND($A398="сложная работа",$C398&lt;&gt;"",MAX(K$21:$K397,C398)&lt;TIME(18,0,0)),MAX(K$21:$K397,C398),"")</f>
        <v/>
      </c>
      <c r="K398" s="9" t="str">
        <f t="shared" ca="1" si="47"/>
        <v/>
      </c>
    </row>
    <row r="399" spans="1:11" x14ac:dyDescent="0.3">
      <c r="A399" t="str">
        <f t="shared" ca="1" si="40"/>
        <v>несложная работа</v>
      </c>
      <c r="B399" s="7">
        <f t="shared" ca="1" si="41"/>
        <v>12.428836233925653</v>
      </c>
      <c r="C399" s="8" t="str">
        <f t="shared" ca="1" si="42"/>
        <v/>
      </c>
      <c r="D399" t="str">
        <f ca="1">IF(C399&lt;&gt;"",IF(A399="несложная работа",SUM(COUNTIF($I$22:$I399,"&gt;"&amp;C399)),SUM(COUNTIF($K$22:$K399,"&gt;"&amp;C399))),"")</f>
        <v/>
      </c>
      <c r="E399" t="str">
        <f t="shared" ca="1" si="43"/>
        <v/>
      </c>
      <c r="F399" s="9" t="str">
        <f t="shared" ca="1" si="44"/>
        <v/>
      </c>
      <c r="G399" s="9" t="str">
        <f t="shared" ca="1" si="45"/>
        <v/>
      </c>
      <c r="H399" s="9" t="str">
        <f ca="1">IF(AND($A399="несложная работа",$C399&lt;&gt;"",MAX(I$21:$I398,C399)&lt;TIME(18,0,0)),MAX(I$21:$I398,C399),"")</f>
        <v/>
      </c>
      <c r="I399" s="9" t="str">
        <f t="shared" ca="1" si="46"/>
        <v/>
      </c>
      <c r="J399" s="9" t="str">
        <f ca="1">IF(AND($A399="сложная работа",$C399&lt;&gt;"",MAX(K$21:$K398,C399)&lt;TIME(18,0,0)),MAX(K$21:$K398,C399),"")</f>
        <v/>
      </c>
      <c r="K399" s="9" t="str">
        <f t="shared" ca="1" si="47"/>
        <v/>
      </c>
    </row>
    <row r="400" spans="1:11" x14ac:dyDescent="0.3">
      <c r="A400" t="str">
        <f t="shared" ca="1" si="40"/>
        <v>сложная работа</v>
      </c>
      <c r="B400" s="7">
        <f t="shared" ca="1" si="41"/>
        <v>6.4918161063224398</v>
      </c>
      <c r="C400" s="8" t="str">
        <f t="shared" ca="1" si="42"/>
        <v/>
      </c>
      <c r="D400" t="str">
        <f ca="1">IF(C400&lt;&gt;"",IF(A400="несложная работа",SUM(COUNTIF($I$22:$I400,"&gt;"&amp;C400)),SUM(COUNTIF($K$22:$K400,"&gt;"&amp;C400))),"")</f>
        <v/>
      </c>
      <c r="E400" t="str">
        <f t="shared" ca="1" si="43"/>
        <v/>
      </c>
      <c r="F400" s="9" t="str">
        <f t="shared" ca="1" si="44"/>
        <v/>
      </c>
      <c r="G400" s="9" t="str">
        <f t="shared" ca="1" si="45"/>
        <v/>
      </c>
      <c r="H400" s="9" t="str">
        <f ca="1">IF(AND($A400="несложная работа",$C400&lt;&gt;"",MAX(I$21:$I399,C400)&lt;TIME(18,0,0)),MAX(I$21:$I399,C400),"")</f>
        <v/>
      </c>
      <c r="I400" s="9" t="str">
        <f t="shared" ca="1" si="46"/>
        <v/>
      </c>
      <c r="J400" s="9" t="str">
        <f ca="1">IF(AND($A400="сложная работа",$C400&lt;&gt;"",MAX(K$21:$K399,C400)&lt;TIME(18,0,0)),MAX(K$21:$K399,C400),"")</f>
        <v/>
      </c>
      <c r="K400" s="9" t="str">
        <f t="shared" ca="1" si="47"/>
        <v/>
      </c>
    </row>
    <row r="401" spans="1:11" x14ac:dyDescent="0.3">
      <c r="A401" t="str">
        <f t="shared" ca="1" si="40"/>
        <v>несложная работа</v>
      </c>
      <c r="B401" s="7">
        <f t="shared" ca="1" si="41"/>
        <v>12.722916233376701</v>
      </c>
      <c r="C401" s="8" t="str">
        <f t="shared" ca="1" si="42"/>
        <v/>
      </c>
      <c r="D401" t="str">
        <f ca="1">IF(C401&lt;&gt;"",IF(A401="несложная работа",SUM(COUNTIF($I$22:$I401,"&gt;"&amp;C401)),SUM(COUNTIF($K$22:$K401,"&gt;"&amp;C401))),"")</f>
        <v/>
      </c>
      <c r="E401" t="str">
        <f t="shared" ca="1" si="43"/>
        <v/>
      </c>
      <c r="F401" s="9" t="str">
        <f t="shared" ca="1" si="44"/>
        <v/>
      </c>
      <c r="G401" s="9" t="str">
        <f t="shared" ca="1" si="45"/>
        <v/>
      </c>
      <c r="H401" s="9" t="str">
        <f ca="1">IF(AND($A401="несложная работа",$C401&lt;&gt;"",MAX(I$21:$I400,C401)&lt;TIME(18,0,0)),MAX(I$21:$I400,C401),"")</f>
        <v/>
      </c>
      <c r="I401" s="9" t="str">
        <f t="shared" ca="1" si="46"/>
        <v/>
      </c>
      <c r="J401" s="9" t="str">
        <f ca="1">IF(AND($A401="сложная работа",$C401&lt;&gt;"",MAX(K$21:$K400,C401)&lt;TIME(18,0,0)),MAX(K$21:$K400,C401),"")</f>
        <v/>
      </c>
      <c r="K401" s="9" t="str">
        <f t="shared" ca="1" si="47"/>
        <v/>
      </c>
    </row>
    <row r="402" spans="1:11" x14ac:dyDescent="0.3">
      <c r="A402" t="str">
        <f t="shared" ca="1" si="40"/>
        <v>сложная работа</v>
      </c>
      <c r="B402" s="7">
        <f t="shared" ca="1" si="41"/>
        <v>5.0346013291406067</v>
      </c>
      <c r="C402" s="8" t="str">
        <f t="shared" ca="1" si="42"/>
        <v/>
      </c>
      <c r="D402" t="str">
        <f ca="1">IF(C402&lt;&gt;"",IF(A402="несложная работа",SUM(COUNTIF($I$22:$I402,"&gt;"&amp;C402)),SUM(COUNTIF($K$22:$K402,"&gt;"&amp;C402))),"")</f>
        <v/>
      </c>
      <c r="E402" t="str">
        <f t="shared" ca="1" si="43"/>
        <v/>
      </c>
      <c r="F402" s="9" t="str">
        <f t="shared" ca="1" si="44"/>
        <v/>
      </c>
      <c r="G402" s="9" t="str">
        <f t="shared" ca="1" si="45"/>
        <v/>
      </c>
      <c r="H402" s="9" t="str">
        <f ca="1">IF(AND($A402="несложная работа",$C402&lt;&gt;"",MAX(I$21:$I401,C402)&lt;TIME(18,0,0)),MAX(I$21:$I401,C402),"")</f>
        <v/>
      </c>
      <c r="I402" s="9" t="str">
        <f t="shared" ca="1" si="46"/>
        <v/>
      </c>
      <c r="J402" s="9" t="str">
        <f ca="1">IF(AND($A402="сложная работа",$C402&lt;&gt;"",MAX(K$21:$K401,C402)&lt;TIME(18,0,0)),MAX(K$21:$K401,C402),"")</f>
        <v/>
      </c>
      <c r="K402" s="9" t="str">
        <f t="shared" ca="1" si="47"/>
        <v/>
      </c>
    </row>
    <row r="403" spans="1:11" x14ac:dyDescent="0.3">
      <c r="A403" t="str">
        <f t="shared" ca="1" si="40"/>
        <v>несложная работа</v>
      </c>
      <c r="B403" s="7">
        <f t="shared" ca="1" si="41"/>
        <v>3.0749943794785146</v>
      </c>
      <c r="C403" s="8" t="str">
        <f t="shared" ca="1" si="42"/>
        <v/>
      </c>
      <c r="D403" t="str">
        <f ca="1">IF(C403&lt;&gt;"",IF(A403="несложная работа",SUM(COUNTIF($I$22:$I403,"&gt;"&amp;C403)),SUM(COUNTIF($K$22:$K403,"&gt;"&amp;C403))),"")</f>
        <v/>
      </c>
      <c r="E403" t="str">
        <f t="shared" ca="1" si="43"/>
        <v/>
      </c>
      <c r="F403" s="9" t="str">
        <f t="shared" ca="1" si="44"/>
        <v/>
      </c>
      <c r="G403" s="9" t="str">
        <f t="shared" ca="1" si="45"/>
        <v/>
      </c>
      <c r="H403" s="9" t="str">
        <f ca="1">IF(AND($A403="несложная работа",$C403&lt;&gt;"",MAX(I$21:$I402,C403)&lt;TIME(18,0,0)),MAX(I$21:$I402,C403),"")</f>
        <v/>
      </c>
      <c r="I403" s="9" t="str">
        <f t="shared" ca="1" si="46"/>
        <v/>
      </c>
      <c r="J403" s="9" t="str">
        <f ca="1">IF(AND($A403="сложная работа",$C403&lt;&gt;"",MAX(K$21:$K402,C403)&lt;TIME(18,0,0)),MAX(K$21:$K402,C403),"")</f>
        <v/>
      </c>
      <c r="K403" s="9" t="str">
        <f t="shared" ca="1" si="47"/>
        <v/>
      </c>
    </row>
    <row r="404" spans="1:11" x14ac:dyDescent="0.3">
      <c r="A404" t="str">
        <f t="shared" ca="1" si="40"/>
        <v>несложная работа</v>
      </c>
      <c r="B404" s="7">
        <f t="shared" ca="1" si="41"/>
        <v>15.228214413996941</v>
      </c>
      <c r="C404" s="8" t="str">
        <f t="shared" ca="1" si="42"/>
        <v/>
      </c>
      <c r="D404" t="str">
        <f ca="1">IF(C404&lt;&gt;"",IF(A404="несложная работа",SUM(COUNTIF($I$22:$I404,"&gt;"&amp;C404)),SUM(COUNTIF($K$22:$K404,"&gt;"&amp;C404))),"")</f>
        <v/>
      </c>
      <c r="E404" t="str">
        <f t="shared" ca="1" si="43"/>
        <v/>
      </c>
      <c r="F404" s="9" t="str">
        <f t="shared" ca="1" si="44"/>
        <v/>
      </c>
      <c r="G404" s="9" t="str">
        <f t="shared" ca="1" si="45"/>
        <v/>
      </c>
      <c r="H404" s="9" t="str">
        <f ca="1">IF(AND($A404="несложная работа",$C404&lt;&gt;"",MAX(I$21:$I403,C404)&lt;TIME(18,0,0)),MAX(I$21:$I403,C404),"")</f>
        <v/>
      </c>
      <c r="I404" s="9" t="str">
        <f t="shared" ca="1" si="46"/>
        <v/>
      </c>
      <c r="J404" s="9" t="str">
        <f ca="1">IF(AND($A404="сложная работа",$C404&lt;&gt;"",MAX(K$21:$K403,C404)&lt;TIME(18,0,0)),MAX(K$21:$K403,C404),"")</f>
        <v/>
      </c>
      <c r="K404" s="9" t="str">
        <f t="shared" ca="1" si="47"/>
        <v/>
      </c>
    </row>
    <row r="405" spans="1:11" x14ac:dyDescent="0.3">
      <c r="A405" t="str">
        <f t="shared" ca="1" si="40"/>
        <v>несложная работа</v>
      </c>
      <c r="B405" s="7">
        <f t="shared" ca="1" si="41"/>
        <v>25.437151011768659</v>
      </c>
      <c r="C405" s="8" t="str">
        <f t="shared" ca="1" si="42"/>
        <v/>
      </c>
      <c r="D405" t="str">
        <f ca="1">IF(C405&lt;&gt;"",IF(A405="несложная работа",SUM(COUNTIF($I$22:$I405,"&gt;"&amp;C405)),SUM(COUNTIF($K$22:$K405,"&gt;"&amp;C405))),"")</f>
        <v/>
      </c>
      <c r="E405" t="str">
        <f t="shared" ca="1" si="43"/>
        <v/>
      </c>
      <c r="F405" s="9" t="str">
        <f t="shared" ca="1" si="44"/>
        <v/>
      </c>
      <c r="G405" s="9" t="str">
        <f t="shared" ca="1" si="45"/>
        <v/>
      </c>
      <c r="H405" s="9" t="str">
        <f ca="1">IF(AND($A405="несложная работа",$C405&lt;&gt;"",MAX(I$21:$I404,C405)&lt;TIME(18,0,0)),MAX(I$21:$I404,C405),"")</f>
        <v/>
      </c>
      <c r="I405" s="9" t="str">
        <f t="shared" ca="1" si="46"/>
        <v/>
      </c>
      <c r="J405" s="9" t="str">
        <f ca="1">IF(AND($A405="сложная работа",$C405&lt;&gt;"",MAX(K$21:$K404,C405)&lt;TIME(18,0,0)),MAX(K$21:$K404,C405),"")</f>
        <v/>
      </c>
      <c r="K405" s="9" t="str">
        <f t="shared" ca="1" si="47"/>
        <v/>
      </c>
    </row>
    <row r="406" spans="1:11" x14ac:dyDescent="0.3">
      <c r="A406" t="str">
        <f t="shared" ca="1" si="40"/>
        <v>сложная работа</v>
      </c>
      <c r="B406" s="7">
        <f t="shared" ca="1" si="41"/>
        <v>17.781469880387959</v>
      </c>
      <c r="C406" s="8" t="str">
        <f t="shared" ca="1" si="42"/>
        <v/>
      </c>
      <c r="D406" t="str">
        <f ca="1">IF(C406&lt;&gt;"",IF(A406="несложная работа",SUM(COUNTIF($I$22:$I406,"&gt;"&amp;C406)),SUM(COUNTIF($K$22:$K406,"&gt;"&amp;C406))),"")</f>
        <v/>
      </c>
      <c r="E406" t="str">
        <f t="shared" ca="1" si="43"/>
        <v/>
      </c>
      <c r="F406" s="9" t="str">
        <f t="shared" ca="1" si="44"/>
        <v/>
      </c>
      <c r="G406" s="9" t="str">
        <f t="shared" ca="1" si="45"/>
        <v/>
      </c>
      <c r="H406" s="9" t="str">
        <f ca="1">IF(AND($A406="несложная работа",$C406&lt;&gt;"",MAX(I$21:$I405,C406)&lt;TIME(18,0,0)),MAX(I$21:$I405,C406),"")</f>
        <v/>
      </c>
      <c r="I406" s="9" t="str">
        <f t="shared" ca="1" si="46"/>
        <v/>
      </c>
      <c r="J406" s="9" t="str">
        <f ca="1">IF(AND($A406="сложная работа",$C406&lt;&gt;"",MAX(K$21:$K405,C406)&lt;TIME(18,0,0)),MAX(K$21:$K405,C406),"")</f>
        <v/>
      </c>
      <c r="K406" s="9" t="str">
        <f t="shared" ca="1" si="47"/>
        <v/>
      </c>
    </row>
    <row r="407" spans="1:11" x14ac:dyDescent="0.3">
      <c r="A407" t="str">
        <f t="shared" ref="A407:A430" ca="1" si="48">IF(IF(RAND()&lt;=0.22, RAND()*(1-0.5)+0.5, RAND()*0.5) &gt; 0.5,"сложная работа","несложная работа")</f>
        <v>несложная работа</v>
      </c>
      <c r="B407" s="7">
        <f t="shared" ref="B407:B430" ca="1" si="49" xml:space="preserve"> -(60/4)*LOG(1-RAND())+3</f>
        <v>7.0910080799284536</v>
      </c>
      <c r="C407" s="8" t="str">
        <f t="shared" ref="C407:C430" ca="1" si="50">IF(C406="","",IF(C406+(B407)/1440&lt;=$C$21+10/24,C406+(B407)/1440,""))</f>
        <v/>
      </c>
      <c r="D407" t="str">
        <f ca="1">IF(C407&lt;&gt;"",IF(A407="несложная работа",SUM(COUNTIF($I$22:$I407,"&gt;"&amp;C407)),SUM(COUNTIF($K$22:$K407,"&gt;"&amp;C407))),"")</f>
        <v/>
      </c>
      <c r="E407" t="str">
        <f t="shared" ref="E407:E430" ca="1" si="51">IF(C407&lt;&gt;"",IF(A407="сложная работа",RAND()*(150-90)+90,-20*LOG(1-RAND())+4),"")</f>
        <v/>
      </c>
      <c r="F407" s="9" t="str">
        <f t="shared" ref="F407:F430" ca="1" si="52">IF(E407&lt;&gt;"",E407/1440,"")</f>
        <v/>
      </c>
      <c r="G407" s="9" t="str">
        <f t="shared" ref="G407:G430" ca="1" si="53">IF(AND(C407&lt;&gt;"",OR(I407&lt;&gt;"",K407&lt;&gt;"")),IF(A407="несложная работа",I407-C407,K407-C407),"")</f>
        <v/>
      </c>
      <c r="H407" s="9" t="str">
        <f ca="1">IF(AND($A407="несложная работа",$C407&lt;&gt;"",MAX(I$21:$I406,C407)&lt;TIME(18,0,0)),MAX(I$21:$I406,C407),"")</f>
        <v/>
      </c>
      <c r="I407" s="9" t="str">
        <f t="shared" ref="I407:I430" ca="1" si="54">IF(ISTEXT(H407),"",H407+E407/1440)</f>
        <v/>
      </c>
      <c r="J407" s="9" t="str">
        <f ca="1">IF(AND($A407="сложная работа",$C407&lt;&gt;"",MAX(K$21:$K406,C407)&lt;TIME(18,0,0)),MAX(K$21:$K406,C407),"")</f>
        <v/>
      </c>
      <c r="K407" s="9" t="str">
        <f t="shared" ref="K407:K430" ca="1" si="55">IF(ISTEXT(J407),"",J407+E407/1440)</f>
        <v/>
      </c>
    </row>
    <row r="408" spans="1:11" x14ac:dyDescent="0.3">
      <c r="A408" t="str">
        <f t="shared" ca="1" si="48"/>
        <v>несложная работа</v>
      </c>
      <c r="B408" s="7">
        <f t="shared" ca="1" si="49"/>
        <v>15.227485878918936</v>
      </c>
      <c r="C408" s="8" t="str">
        <f t="shared" ca="1" si="50"/>
        <v/>
      </c>
      <c r="D408" t="str">
        <f ca="1">IF(C408&lt;&gt;"",IF(A408="несложная работа",SUM(COUNTIF($I$22:$I408,"&gt;"&amp;C408)),SUM(COUNTIF($K$22:$K408,"&gt;"&amp;C408))),"")</f>
        <v/>
      </c>
      <c r="E408" t="str">
        <f t="shared" ca="1" si="51"/>
        <v/>
      </c>
      <c r="F408" s="9" t="str">
        <f t="shared" ca="1" si="52"/>
        <v/>
      </c>
      <c r="G408" s="9" t="str">
        <f t="shared" ca="1" si="53"/>
        <v/>
      </c>
      <c r="H408" s="9" t="str">
        <f ca="1">IF(AND($A408="несложная работа",$C408&lt;&gt;"",MAX(I$21:$I407,C408)&lt;TIME(18,0,0)),MAX(I$21:$I407,C408),"")</f>
        <v/>
      </c>
      <c r="I408" s="9" t="str">
        <f t="shared" ca="1" si="54"/>
        <v/>
      </c>
      <c r="J408" s="9" t="str">
        <f ca="1">IF(AND($A408="сложная работа",$C408&lt;&gt;"",MAX(K$21:$K407,C408)&lt;TIME(18,0,0)),MAX(K$21:$K407,C408),"")</f>
        <v/>
      </c>
      <c r="K408" s="9" t="str">
        <f t="shared" ca="1" si="55"/>
        <v/>
      </c>
    </row>
    <row r="409" spans="1:11" x14ac:dyDescent="0.3">
      <c r="A409" t="str">
        <f t="shared" ca="1" si="48"/>
        <v>несложная работа</v>
      </c>
      <c r="B409" s="7">
        <f t="shared" ca="1" si="49"/>
        <v>8.9569282754604362</v>
      </c>
      <c r="C409" s="8" t="str">
        <f t="shared" ca="1" si="50"/>
        <v/>
      </c>
      <c r="D409" t="str">
        <f ca="1">IF(C409&lt;&gt;"",IF(A409="несложная работа",SUM(COUNTIF($I$22:$I409,"&gt;"&amp;C409)),SUM(COUNTIF($K$22:$K409,"&gt;"&amp;C409))),"")</f>
        <v/>
      </c>
      <c r="E409" t="str">
        <f t="shared" ca="1" si="51"/>
        <v/>
      </c>
      <c r="F409" s="9" t="str">
        <f t="shared" ca="1" si="52"/>
        <v/>
      </c>
      <c r="G409" s="9" t="str">
        <f t="shared" ca="1" si="53"/>
        <v/>
      </c>
      <c r="H409" s="9" t="str">
        <f ca="1">IF(AND($A409="несложная работа",$C409&lt;&gt;"",MAX(I$21:$I408,C409)&lt;TIME(18,0,0)),MAX(I$21:$I408,C409),"")</f>
        <v/>
      </c>
      <c r="I409" s="9" t="str">
        <f t="shared" ca="1" si="54"/>
        <v/>
      </c>
      <c r="J409" s="9" t="str">
        <f ca="1">IF(AND($A409="сложная работа",$C409&lt;&gt;"",MAX(K$21:$K408,C409)&lt;TIME(18,0,0)),MAX(K$21:$K408,C409),"")</f>
        <v/>
      </c>
      <c r="K409" s="9" t="str">
        <f t="shared" ca="1" si="55"/>
        <v/>
      </c>
    </row>
    <row r="410" spans="1:11" x14ac:dyDescent="0.3">
      <c r="A410" t="str">
        <f t="shared" ca="1" si="48"/>
        <v>несложная работа</v>
      </c>
      <c r="B410" s="7">
        <f t="shared" ca="1" si="49"/>
        <v>12.215086309833756</v>
      </c>
      <c r="C410" s="8" t="str">
        <f t="shared" ca="1" si="50"/>
        <v/>
      </c>
      <c r="D410" t="str">
        <f ca="1">IF(C410&lt;&gt;"",IF(A410="несложная работа",SUM(COUNTIF($I$22:$I410,"&gt;"&amp;C410)),SUM(COUNTIF($K$22:$K410,"&gt;"&amp;C410))),"")</f>
        <v/>
      </c>
      <c r="E410" t="str">
        <f t="shared" ca="1" si="51"/>
        <v/>
      </c>
      <c r="F410" s="9" t="str">
        <f t="shared" ca="1" si="52"/>
        <v/>
      </c>
      <c r="G410" s="9" t="str">
        <f t="shared" ca="1" si="53"/>
        <v/>
      </c>
      <c r="H410" s="9" t="str">
        <f ca="1">IF(AND($A410="несложная работа",$C410&lt;&gt;"",MAX(I$21:$I409,C410)&lt;TIME(18,0,0)),MAX(I$21:$I409,C410),"")</f>
        <v/>
      </c>
      <c r="I410" s="9" t="str">
        <f t="shared" ca="1" si="54"/>
        <v/>
      </c>
      <c r="J410" s="9" t="str">
        <f ca="1">IF(AND($A410="сложная работа",$C410&lt;&gt;"",MAX(K$21:$K409,C410)&lt;TIME(18,0,0)),MAX(K$21:$K409,C410),"")</f>
        <v/>
      </c>
      <c r="K410" s="9" t="str">
        <f t="shared" ca="1" si="55"/>
        <v/>
      </c>
    </row>
    <row r="411" spans="1:11" x14ac:dyDescent="0.3">
      <c r="A411" t="str">
        <f t="shared" ca="1" si="48"/>
        <v>несложная работа</v>
      </c>
      <c r="B411" s="7">
        <f t="shared" ca="1" si="49"/>
        <v>12.818261480901526</v>
      </c>
      <c r="C411" s="8" t="str">
        <f t="shared" ca="1" si="50"/>
        <v/>
      </c>
      <c r="D411" t="str">
        <f ca="1">IF(C411&lt;&gt;"",IF(A411="несложная работа",SUM(COUNTIF($I$22:$I411,"&gt;"&amp;C411)),SUM(COUNTIF($K$22:$K411,"&gt;"&amp;C411))),"")</f>
        <v/>
      </c>
      <c r="E411" t="str">
        <f t="shared" ca="1" si="51"/>
        <v/>
      </c>
      <c r="F411" s="9" t="str">
        <f t="shared" ca="1" si="52"/>
        <v/>
      </c>
      <c r="G411" s="9" t="str">
        <f t="shared" ca="1" si="53"/>
        <v/>
      </c>
      <c r="H411" s="9" t="str">
        <f ca="1">IF(AND($A411="несложная работа",$C411&lt;&gt;"",MAX(I$21:$I410,C411)&lt;TIME(18,0,0)),MAX(I$21:$I410,C411),"")</f>
        <v/>
      </c>
      <c r="I411" s="9" t="str">
        <f t="shared" ca="1" si="54"/>
        <v/>
      </c>
      <c r="J411" s="9" t="str">
        <f ca="1">IF(AND($A411="сложная работа",$C411&lt;&gt;"",MAX(K$21:$K410,C411)&lt;TIME(18,0,0)),MAX(K$21:$K410,C411),"")</f>
        <v/>
      </c>
      <c r="K411" s="9" t="str">
        <f t="shared" ca="1" si="55"/>
        <v/>
      </c>
    </row>
    <row r="412" spans="1:11" x14ac:dyDescent="0.3">
      <c r="A412" t="str">
        <f t="shared" ca="1" si="48"/>
        <v>сложная работа</v>
      </c>
      <c r="B412" s="7">
        <f t="shared" ca="1" si="49"/>
        <v>3.0046044240567205</v>
      </c>
      <c r="C412" s="8" t="str">
        <f t="shared" ca="1" si="50"/>
        <v/>
      </c>
      <c r="D412" t="str">
        <f ca="1">IF(C412&lt;&gt;"",IF(A412="несложная работа",SUM(COUNTIF($I$22:$I412,"&gt;"&amp;C412)),SUM(COUNTIF($K$22:$K412,"&gt;"&amp;C412))),"")</f>
        <v/>
      </c>
      <c r="E412" t="str">
        <f t="shared" ca="1" si="51"/>
        <v/>
      </c>
      <c r="F412" s="9" t="str">
        <f t="shared" ca="1" si="52"/>
        <v/>
      </c>
      <c r="G412" s="9" t="str">
        <f t="shared" ca="1" si="53"/>
        <v/>
      </c>
      <c r="H412" s="9" t="str">
        <f ca="1">IF(AND($A412="несложная работа",$C412&lt;&gt;"",MAX(I$21:$I411,C412)&lt;TIME(18,0,0)),MAX(I$21:$I411,C412),"")</f>
        <v/>
      </c>
      <c r="I412" s="9" t="str">
        <f t="shared" ca="1" si="54"/>
        <v/>
      </c>
      <c r="J412" s="9" t="str">
        <f ca="1">IF(AND($A412="сложная работа",$C412&lt;&gt;"",MAX(K$21:$K411,C412)&lt;TIME(18,0,0)),MAX(K$21:$K411,C412),"")</f>
        <v/>
      </c>
      <c r="K412" s="9" t="str">
        <f t="shared" ca="1" si="55"/>
        <v/>
      </c>
    </row>
    <row r="413" spans="1:11" x14ac:dyDescent="0.3">
      <c r="A413" t="str">
        <f t="shared" ca="1" si="48"/>
        <v>несложная работа</v>
      </c>
      <c r="B413" s="7">
        <f t="shared" ca="1" si="49"/>
        <v>5.3949881112416262</v>
      </c>
      <c r="C413" s="8" t="str">
        <f t="shared" ca="1" si="50"/>
        <v/>
      </c>
      <c r="D413" t="str">
        <f ca="1">IF(C413&lt;&gt;"",IF(A413="несложная работа",SUM(COUNTIF($I$22:$I413,"&gt;"&amp;C413)),SUM(COUNTIF($K$22:$K413,"&gt;"&amp;C413))),"")</f>
        <v/>
      </c>
      <c r="E413" t="str">
        <f t="shared" ca="1" si="51"/>
        <v/>
      </c>
      <c r="F413" s="9" t="str">
        <f t="shared" ca="1" si="52"/>
        <v/>
      </c>
      <c r="G413" s="9" t="str">
        <f t="shared" ca="1" si="53"/>
        <v/>
      </c>
      <c r="H413" s="9" t="str">
        <f ca="1">IF(AND($A413="несложная работа",$C413&lt;&gt;"",MAX(I$21:$I412,C413)&lt;TIME(18,0,0)),MAX(I$21:$I412,C413),"")</f>
        <v/>
      </c>
      <c r="I413" s="9" t="str">
        <f t="shared" ca="1" si="54"/>
        <v/>
      </c>
      <c r="J413" s="9" t="str">
        <f ca="1">IF(AND($A413="сложная работа",$C413&lt;&gt;"",MAX(K$21:$K412,C413)&lt;TIME(18,0,0)),MAX(K$21:$K412,C413),"")</f>
        <v/>
      </c>
      <c r="K413" s="9" t="str">
        <f t="shared" ca="1" si="55"/>
        <v/>
      </c>
    </row>
    <row r="414" spans="1:11" x14ac:dyDescent="0.3">
      <c r="A414" t="str">
        <f t="shared" ca="1" si="48"/>
        <v>несложная работа</v>
      </c>
      <c r="B414" s="7">
        <f t="shared" ca="1" si="49"/>
        <v>15.989519340684378</v>
      </c>
      <c r="C414" s="8" t="str">
        <f t="shared" ca="1" si="50"/>
        <v/>
      </c>
      <c r="D414" t="str">
        <f ca="1">IF(C414&lt;&gt;"",IF(A414="несложная работа",SUM(COUNTIF($I$22:$I414,"&gt;"&amp;C414)),SUM(COUNTIF($K$22:$K414,"&gt;"&amp;C414))),"")</f>
        <v/>
      </c>
      <c r="E414" t="str">
        <f t="shared" ca="1" si="51"/>
        <v/>
      </c>
      <c r="F414" s="9" t="str">
        <f t="shared" ca="1" si="52"/>
        <v/>
      </c>
      <c r="G414" s="9" t="str">
        <f t="shared" ca="1" si="53"/>
        <v/>
      </c>
      <c r="H414" s="9" t="str">
        <f ca="1">IF(AND($A414="несложная работа",$C414&lt;&gt;"",MAX(I$21:$I413,C414)&lt;TIME(18,0,0)),MAX(I$21:$I413,C414),"")</f>
        <v/>
      </c>
      <c r="I414" s="9" t="str">
        <f t="shared" ca="1" si="54"/>
        <v/>
      </c>
      <c r="J414" s="9" t="str">
        <f ca="1">IF(AND($A414="сложная работа",$C414&lt;&gt;"",MAX(K$21:$K413,C414)&lt;TIME(18,0,0)),MAX(K$21:$K413,C414),"")</f>
        <v/>
      </c>
      <c r="K414" s="9" t="str">
        <f t="shared" ca="1" si="55"/>
        <v/>
      </c>
    </row>
    <row r="415" spans="1:11" x14ac:dyDescent="0.3">
      <c r="A415" t="str">
        <f t="shared" ca="1" si="48"/>
        <v>несложная работа</v>
      </c>
      <c r="B415" s="7">
        <f t="shared" ca="1" si="49"/>
        <v>4.4032703085435578</v>
      </c>
      <c r="C415" s="8" t="str">
        <f t="shared" ca="1" si="50"/>
        <v/>
      </c>
      <c r="D415" t="str">
        <f ca="1">IF(C415&lt;&gt;"",IF(A415="несложная работа",SUM(COUNTIF($I$22:$I415,"&gt;"&amp;C415)),SUM(COUNTIF($K$22:$K415,"&gt;"&amp;C415))),"")</f>
        <v/>
      </c>
      <c r="E415" t="str">
        <f t="shared" ca="1" si="51"/>
        <v/>
      </c>
      <c r="F415" s="9" t="str">
        <f t="shared" ca="1" si="52"/>
        <v/>
      </c>
      <c r="G415" s="9" t="str">
        <f t="shared" ca="1" si="53"/>
        <v/>
      </c>
      <c r="H415" s="9" t="str">
        <f ca="1">IF(AND($A415="несложная работа",$C415&lt;&gt;"",MAX(I$21:$I414,C415)&lt;TIME(18,0,0)),MAX(I$21:$I414,C415),"")</f>
        <v/>
      </c>
      <c r="I415" s="9" t="str">
        <f t="shared" ca="1" si="54"/>
        <v/>
      </c>
      <c r="J415" s="9" t="str">
        <f ca="1">IF(AND($A415="сложная работа",$C415&lt;&gt;"",MAX(K$21:$K414,C415)&lt;TIME(18,0,0)),MAX(K$21:$K414,C415),"")</f>
        <v/>
      </c>
      <c r="K415" s="9" t="str">
        <f t="shared" ca="1" si="55"/>
        <v/>
      </c>
    </row>
    <row r="416" spans="1:11" x14ac:dyDescent="0.3">
      <c r="A416" t="str">
        <f t="shared" ca="1" si="48"/>
        <v>несложная работа</v>
      </c>
      <c r="B416" s="7">
        <f t="shared" ca="1" si="49"/>
        <v>12.780623092287533</v>
      </c>
      <c r="C416" s="8" t="str">
        <f t="shared" ca="1" si="50"/>
        <v/>
      </c>
      <c r="D416" t="str">
        <f ca="1">IF(C416&lt;&gt;"",IF(A416="несложная работа",SUM(COUNTIF($I$22:$I416,"&gt;"&amp;C416)),SUM(COUNTIF($K$22:$K416,"&gt;"&amp;C416))),"")</f>
        <v/>
      </c>
      <c r="E416" t="str">
        <f t="shared" ca="1" si="51"/>
        <v/>
      </c>
      <c r="F416" s="9" t="str">
        <f t="shared" ca="1" si="52"/>
        <v/>
      </c>
      <c r="G416" s="9" t="str">
        <f t="shared" ca="1" si="53"/>
        <v/>
      </c>
      <c r="H416" s="9" t="str">
        <f ca="1">IF(AND($A416="несложная работа",$C416&lt;&gt;"",MAX(I$21:$I415,C416)&lt;TIME(18,0,0)),MAX(I$21:$I415,C416),"")</f>
        <v/>
      </c>
      <c r="I416" s="9" t="str">
        <f t="shared" ca="1" si="54"/>
        <v/>
      </c>
      <c r="J416" s="9" t="str">
        <f ca="1">IF(AND($A416="сложная работа",$C416&lt;&gt;"",MAX(K$21:$K415,C416)&lt;TIME(18,0,0)),MAX(K$21:$K415,C416),"")</f>
        <v/>
      </c>
      <c r="K416" s="9" t="str">
        <f t="shared" ca="1" si="55"/>
        <v/>
      </c>
    </row>
    <row r="417" spans="1:11" x14ac:dyDescent="0.3">
      <c r="A417" t="str">
        <f t="shared" ca="1" si="48"/>
        <v>несложная работа</v>
      </c>
      <c r="B417" s="7">
        <f t="shared" ca="1" si="49"/>
        <v>4.959179112028524</v>
      </c>
      <c r="C417" s="8" t="str">
        <f t="shared" ca="1" si="50"/>
        <v/>
      </c>
      <c r="D417" t="str">
        <f ca="1">IF(C417&lt;&gt;"",IF(A417="несложная работа",SUM(COUNTIF($I$22:$I417,"&gt;"&amp;C417)),SUM(COUNTIF($K$22:$K417,"&gt;"&amp;C417))),"")</f>
        <v/>
      </c>
      <c r="E417" t="str">
        <f t="shared" ca="1" si="51"/>
        <v/>
      </c>
      <c r="F417" s="9" t="str">
        <f t="shared" ca="1" si="52"/>
        <v/>
      </c>
      <c r="G417" s="9" t="str">
        <f t="shared" ca="1" si="53"/>
        <v/>
      </c>
      <c r="H417" s="9" t="str">
        <f ca="1">IF(AND($A417="несложная работа",$C417&lt;&gt;"",MAX(I$21:$I416,C417)&lt;TIME(18,0,0)),MAX(I$21:$I416,C417),"")</f>
        <v/>
      </c>
      <c r="I417" s="9" t="str">
        <f t="shared" ca="1" si="54"/>
        <v/>
      </c>
      <c r="J417" s="9" t="str">
        <f ca="1">IF(AND($A417="сложная работа",$C417&lt;&gt;"",MAX(K$21:$K416,C417)&lt;TIME(18,0,0)),MAX(K$21:$K416,C417),"")</f>
        <v/>
      </c>
      <c r="K417" s="9" t="str">
        <f t="shared" ca="1" si="55"/>
        <v/>
      </c>
    </row>
    <row r="418" spans="1:11" x14ac:dyDescent="0.3">
      <c r="A418" t="str">
        <f t="shared" ca="1" si="48"/>
        <v>несложная работа</v>
      </c>
      <c r="B418" s="7">
        <f t="shared" ca="1" si="49"/>
        <v>8.1503419673598536</v>
      </c>
      <c r="C418" s="8" t="str">
        <f t="shared" ca="1" si="50"/>
        <v/>
      </c>
      <c r="D418" t="str">
        <f ca="1">IF(C418&lt;&gt;"",IF(A418="несложная работа",SUM(COUNTIF($I$22:$I418,"&gt;"&amp;C418)),SUM(COUNTIF($K$22:$K418,"&gt;"&amp;C418))),"")</f>
        <v/>
      </c>
      <c r="E418" t="str">
        <f t="shared" ca="1" si="51"/>
        <v/>
      </c>
      <c r="F418" s="9" t="str">
        <f t="shared" ca="1" si="52"/>
        <v/>
      </c>
      <c r="G418" s="9" t="str">
        <f t="shared" ca="1" si="53"/>
        <v/>
      </c>
      <c r="H418" s="9" t="str">
        <f ca="1">IF(AND($A418="несложная работа",$C418&lt;&gt;"",MAX(I$21:$I417,C418)&lt;TIME(18,0,0)),MAX(I$21:$I417,C418),"")</f>
        <v/>
      </c>
      <c r="I418" s="9" t="str">
        <f t="shared" ca="1" si="54"/>
        <v/>
      </c>
      <c r="J418" s="9" t="str">
        <f ca="1">IF(AND($A418="сложная работа",$C418&lt;&gt;"",MAX(K$21:$K417,C418)&lt;TIME(18,0,0)),MAX(K$21:$K417,C418),"")</f>
        <v/>
      </c>
      <c r="K418" s="9" t="str">
        <f t="shared" ca="1" si="55"/>
        <v/>
      </c>
    </row>
    <row r="419" spans="1:11" x14ac:dyDescent="0.3">
      <c r="A419" t="str">
        <f t="shared" ca="1" si="48"/>
        <v>несложная работа</v>
      </c>
      <c r="B419" s="7">
        <f t="shared" ca="1" si="49"/>
        <v>24.958406993734648</v>
      </c>
      <c r="C419" s="8" t="str">
        <f t="shared" ca="1" si="50"/>
        <v/>
      </c>
      <c r="D419" t="str">
        <f ca="1">IF(C419&lt;&gt;"",IF(A419="несложная работа",SUM(COUNTIF($I$22:$I419,"&gt;"&amp;C419)),SUM(COUNTIF($K$22:$K419,"&gt;"&amp;C419))),"")</f>
        <v/>
      </c>
      <c r="E419" t="str">
        <f t="shared" ca="1" si="51"/>
        <v/>
      </c>
      <c r="F419" s="9" t="str">
        <f t="shared" ca="1" si="52"/>
        <v/>
      </c>
      <c r="G419" s="9" t="str">
        <f t="shared" ca="1" si="53"/>
        <v/>
      </c>
      <c r="H419" s="9" t="str">
        <f ca="1">IF(AND($A419="несложная работа",$C419&lt;&gt;"",MAX(I$21:$I418,C419)&lt;TIME(18,0,0)),MAX(I$21:$I418,C419),"")</f>
        <v/>
      </c>
      <c r="I419" s="9" t="str">
        <f t="shared" ca="1" si="54"/>
        <v/>
      </c>
      <c r="J419" s="9" t="str">
        <f ca="1">IF(AND($A419="сложная работа",$C419&lt;&gt;"",MAX(K$21:$K418,C419)&lt;TIME(18,0,0)),MAX(K$21:$K418,C419),"")</f>
        <v/>
      </c>
      <c r="K419" s="9" t="str">
        <f t="shared" ca="1" si="55"/>
        <v/>
      </c>
    </row>
    <row r="420" spans="1:11" x14ac:dyDescent="0.3">
      <c r="A420" t="str">
        <f t="shared" ca="1" si="48"/>
        <v>несложная работа</v>
      </c>
      <c r="B420" s="7">
        <f t="shared" ca="1" si="49"/>
        <v>3.6541223525961946</v>
      </c>
      <c r="C420" s="8" t="str">
        <f t="shared" ca="1" si="50"/>
        <v/>
      </c>
      <c r="D420" t="str">
        <f ca="1">IF(C420&lt;&gt;"",IF(A420="несложная работа",SUM(COUNTIF($I$22:$I420,"&gt;"&amp;C420)),SUM(COUNTIF($K$22:$K420,"&gt;"&amp;C420))),"")</f>
        <v/>
      </c>
      <c r="E420" t="str">
        <f t="shared" ca="1" si="51"/>
        <v/>
      </c>
      <c r="F420" s="9" t="str">
        <f t="shared" ca="1" si="52"/>
        <v/>
      </c>
      <c r="G420" s="9" t="str">
        <f t="shared" ca="1" si="53"/>
        <v/>
      </c>
      <c r="H420" s="9" t="str">
        <f ca="1">IF(AND($A420="несложная работа",$C420&lt;&gt;"",MAX(I$21:$I419,C420)&lt;TIME(18,0,0)),MAX(I$21:$I419,C420),"")</f>
        <v/>
      </c>
      <c r="I420" s="9" t="str">
        <f t="shared" ca="1" si="54"/>
        <v/>
      </c>
      <c r="J420" s="9" t="str">
        <f ca="1">IF(AND($A420="сложная работа",$C420&lt;&gt;"",MAX(K$21:$K419,C420)&lt;TIME(18,0,0)),MAX(K$21:$K419,C420),"")</f>
        <v/>
      </c>
      <c r="K420" s="9" t="str">
        <f t="shared" ca="1" si="55"/>
        <v/>
      </c>
    </row>
    <row r="421" spans="1:11" x14ac:dyDescent="0.3">
      <c r="A421" t="str">
        <f t="shared" ca="1" si="48"/>
        <v>несложная работа</v>
      </c>
      <c r="B421" s="7">
        <f t="shared" ca="1" si="49"/>
        <v>11.627678306335442</v>
      </c>
      <c r="C421" s="8" t="str">
        <f t="shared" ca="1" si="50"/>
        <v/>
      </c>
      <c r="D421" t="str">
        <f ca="1">IF(C421&lt;&gt;"",IF(A421="несложная работа",SUM(COUNTIF($I$22:$I421,"&gt;"&amp;C421)),SUM(COUNTIF($K$22:$K421,"&gt;"&amp;C421))),"")</f>
        <v/>
      </c>
      <c r="E421" t="str">
        <f t="shared" ca="1" si="51"/>
        <v/>
      </c>
      <c r="F421" s="9" t="str">
        <f t="shared" ca="1" si="52"/>
        <v/>
      </c>
      <c r="G421" s="9" t="str">
        <f t="shared" ca="1" si="53"/>
        <v/>
      </c>
      <c r="H421" s="9" t="str">
        <f ca="1">IF(AND($A421="несложная работа",$C421&lt;&gt;"",MAX(I$21:$I420,C421)&lt;TIME(18,0,0)),MAX(I$21:$I420,C421),"")</f>
        <v/>
      </c>
      <c r="I421" s="9" t="str">
        <f t="shared" ca="1" si="54"/>
        <v/>
      </c>
      <c r="J421" s="9" t="str">
        <f ca="1">IF(AND($A421="сложная работа",$C421&lt;&gt;"",MAX(K$21:$K420,C421)&lt;TIME(18,0,0)),MAX(K$21:$K420,C421),"")</f>
        <v/>
      </c>
      <c r="K421" s="9" t="str">
        <f t="shared" ca="1" si="55"/>
        <v/>
      </c>
    </row>
    <row r="422" spans="1:11" x14ac:dyDescent="0.3">
      <c r="A422" t="str">
        <f t="shared" ca="1" si="48"/>
        <v>несложная работа</v>
      </c>
      <c r="B422" s="7">
        <f t="shared" ca="1" si="49"/>
        <v>6.2823239353762155</v>
      </c>
      <c r="C422" s="8" t="str">
        <f t="shared" ca="1" si="50"/>
        <v/>
      </c>
      <c r="D422" t="str">
        <f ca="1">IF(C422&lt;&gt;"",IF(A422="несложная работа",SUM(COUNTIF($I$22:$I422,"&gt;"&amp;C422)),SUM(COUNTIF($K$22:$K422,"&gt;"&amp;C422))),"")</f>
        <v/>
      </c>
      <c r="E422" t="str">
        <f t="shared" ca="1" si="51"/>
        <v/>
      </c>
      <c r="F422" s="9" t="str">
        <f t="shared" ca="1" si="52"/>
        <v/>
      </c>
      <c r="G422" s="9" t="str">
        <f t="shared" ca="1" si="53"/>
        <v/>
      </c>
      <c r="H422" s="9" t="str">
        <f ca="1">IF(AND($A422="несложная работа",$C422&lt;&gt;"",MAX(I$21:$I421,C422)&lt;TIME(18,0,0)),MAX(I$21:$I421,C422),"")</f>
        <v/>
      </c>
      <c r="I422" s="9" t="str">
        <f t="shared" ca="1" si="54"/>
        <v/>
      </c>
      <c r="J422" s="9" t="str">
        <f ca="1">IF(AND($A422="сложная работа",$C422&lt;&gt;"",MAX(K$21:$K421,C422)&lt;TIME(18,0,0)),MAX(K$21:$K421,C422),"")</f>
        <v/>
      </c>
      <c r="K422" s="9" t="str">
        <f t="shared" ca="1" si="55"/>
        <v/>
      </c>
    </row>
    <row r="423" spans="1:11" x14ac:dyDescent="0.3">
      <c r="A423" t="str">
        <f t="shared" ca="1" si="48"/>
        <v>несложная работа</v>
      </c>
      <c r="B423" s="7">
        <f t="shared" ca="1" si="49"/>
        <v>6.7637672739956685</v>
      </c>
      <c r="C423" s="8" t="str">
        <f t="shared" ca="1" si="50"/>
        <v/>
      </c>
      <c r="D423" t="str">
        <f ca="1">IF(C423&lt;&gt;"",IF(A423="несложная работа",SUM(COUNTIF($I$22:$I423,"&gt;"&amp;C423)),SUM(COUNTIF($K$22:$K423,"&gt;"&amp;C423))),"")</f>
        <v/>
      </c>
      <c r="E423" t="str">
        <f t="shared" ca="1" si="51"/>
        <v/>
      </c>
      <c r="F423" s="9" t="str">
        <f t="shared" ca="1" si="52"/>
        <v/>
      </c>
      <c r="G423" s="9" t="str">
        <f t="shared" ca="1" si="53"/>
        <v/>
      </c>
      <c r="H423" s="9" t="str">
        <f ca="1">IF(AND($A423="несложная работа",$C423&lt;&gt;"",MAX(I$21:$I422,C423)&lt;TIME(18,0,0)),MAX(I$21:$I422,C423),"")</f>
        <v/>
      </c>
      <c r="I423" s="9" t="str">
        <f t="shared" ca="1" si="54"/>
        <v/>
      </c>
      <c r="J423" s="9" t="str">
        <f ca="1">IF(AND($A423="сложная работа",$C423&lt;&gt;"",MAX(K$21:$K422,C423)&lt;TIME(18,0,0)),MAX(K$21:$K422,C423),"")</f>
        <v/>
      </c>
      <c r="K423" s="9" t="str">
        <f t="shared" ca="1" si="55"/>
        <v/>
      </c>
    </row>
    <row r="424" spans="1:11" x14ac:dyDescent="0.3">
      <c r="A424" t="str">
        <f t="shared" ca="1" si="48"/>
        <v>несложная работа</v>
      </c>
      <c r="B424" s="7">
        <f t="shared" ca="1" si="49"/>
        <v>3.4508920418386548</v>
      </c>
      <c r="C424" s="8" t="str">
        <f t="shared" ca="1" si="50"/>
        <v/>
      </c>
      <c r="D424" t="str">
        <f ca="1">IF(C424&lt;&gt;"",IF(A424="несложная работа",SUM(COUNTIF($I$22:$I424,"&gt;"&amp;C424)),SUM(COUNTIF($K$22:$K424,"&gt;"&amp;C424))),"")</f>
        <v/>
      </c>
      <c r="E424" t="str">
        <f t="shared" ca="1" si="51"/>
        <v/>
      </c>
      <c r="F424" s="9" t="str">
        <f t="shared" ca="1" si="52"/>
        <v/>
      </c>
      <c r="G424" s="9" t="str">
        <f t="shared" ca="1" si="53"/>
        <v/>
      </c>
      <c r="H424" s="9" t="str">
        <f ca="1">IF(AND($A424="несложная работа",$C424&lt;&gt;"",MAX(I$21:$I423,C424)&lt;TIME(18,0,0)),MAX(I$21:$I423,C424),"")</f>
        <v/>
      </c>
      <c r="I424" s="9" t="str">
        <f t="shared" ca="1" si="54"/>
        <v/>
      </c>
      <c r="J424" s="9" t="str">
        <f ca="1">IF(AND($A424="сложная работа",$C424&lt;&gt;"",MAX(K$21:$K423,C424)&lt;TIME(18,0,0)),MAX(K$21:$K423,C424),"")</f>
        <v/>
      </c>
      <c r="K424" s="9" t="str">
        <f t="shared" ca="1" si="55"/>
        <v/>
      </c>
    </row>
    <row r="425" spans="1:11" x14ac:dyDescent="0.3">
      <c r="A425" t="str">
        <f t="shared" ca="1" si="48"/>
        <v>несложная работа</v>
      </c>
      <c r="B425" s="7">
        <f t="shared" ca="1" si="49"/>
        <v>9.4612582565117123</v>
      </c>
      <c r="C425" s="8" t="str">
        <f t="shared" ca="1" si="50"/>
        <v/>
      </c>
      <c r="D425" t="str">
        <f ca="1">IF(C425&lt;&gt;"",IF(A425="несложная работа",SUM(COUNTIF($I$22:$I425,"&gt;"&amp;C425)),SUM(COUNTIF($K$22:$K425,"&gt;"&amp;C425))),"")</f>
        <v/>
      </c>
      <c r="E425" t="str">
        <f t="shared" ca="1" si="51"/>
        <v/>
      </c>
      <c r="F425" s="9" t="str">
        <f t="shared" ca="1" si="52"/>
        <v/>
      </c>
      <c r="G425" s="9" t="str">
        <f t="shared" ca="1" si="53"/>
        <v/>
      </c>
      <c r="H425" s="9" t="str">
        <f ca="1">IF(AND($A425="несложная работа",$C425&lt;&gt;"",MAX(I$21:$I424,C425)&lt;TIME(18,0,0)),MAX(I$21:$I424,C425),"")</f>
        <v/>
      </c>
      <c r="I425" s="9" t="str">
        <f t="shared" ca="1" si="54"/>
        <v/>
      </c>
      <c r="J425" s="9" t="str">
        <f ca="1">IF(AND($A425="сложная работа",$C425&lt;&gt;"",MAX(K$21:$K424,C425)&lt;TIME(18,0,0)),MAX(K$21:$K424,C425),"")</f>
        <v/>
      </c>
      <c r="K425" s="9" t="str">
        <f t="shared" ca="1" si="55"/>
        <v/>
      </c>
    </row>
    <row r="426" spans="1:11" x14ac:dyDescent="0.3">
      <c r="A426" t="str">
        <f t="shared" ca="1" si="48"/>
        <v>несложная работа</v>
      </c>
      <c r="B426" s="7">
        <f t="shared" ca="1" si="49"/>
        <v>8.1716510931874016</v>
      </c>
      <c r="C426" s="8" t="str">
        <f t="shared" ca="1" si="50"/>
        <v/>
      </c>
      <c r="D426" t="str">
        <f ca="1">IF(C426&lt;&gt;"",IF(A426="несложная работа",SUM(COUNTIF($I$22:$I426,"&gt;"&amp;C426)),SUM(COUNTIF($K$22:$K426,"&gt;"&amp;C426))),"")</f>
        <v/>
      </c>
      <c r="E426" t="str">
        <f t="shared" ca="1" si="51"/>
        <v/>
      </c>
      <c r="F426" s="9" t="str">
        <f t="shared" ca="1" si="52"/>
        <v/>
      </c>
      <c r="G426" s="9" t="str">
        <f t="shared" ca="1" si="53"/>
        <v/>
      </c>
      <c r="H426" s="9" t="str">
        <f ca="1">IF(AND($A426="несложная работа",$C426&lt;&gt;"",MAX(I$21:$I425,C426)&lt;TIME(18,0,0)),MAX(I$21:$I425,C426),"")</f>
        <v/>
      </c>
      <c r="I426" s="9" t="str">
        <f t="shared" ca="1" si="54"/>
        <v/>
      </c>
      <c r="J426" s="9" t="str">
        <f ca="1">IF(AND($A426="сложная работа",$C426&lt;&gt;"",MAX(K$21:$K425,C426)&lt;TIME(18,0,0)),MAX(K$21:$K425,C426),"")</f>
        <v/>
      </c>
      <c r="K426" s="9" t="str">
        <f t="shared" ca="1" si="55"/>
        <v/>
      </c>
    </row>
    <row r="427" spans="1:11" x14ac:dyDescent="0.3">
      <c r="A427" t="str">
        <f t="shared" ca="1" si="48"/>
        <v>несложная работа</v>
      </c>
      <c r="B427" s="7">
        <f t="shared" ca="1" si="49"/>
        <v>3.4894900050950812</v>
      </c>
      <c r="C427" s="8" t="str">
        <f t="shared" ca="1" si="50"/>
        <v/>
      </c>
      <c r="D427" t="str">
        <f ca="1">IF(C427&lt;&gt;"",IF(A427="несложная работа",SUM(COUNTIF($I$22:$I427,"&gt;"&amp;C427)),SUM(COUNTIF($K$22:$K427,"&gt;"&amp;C427))),"")</f>
        <v/>
      </c>
      <c r="E427" t="str">
        <f t="shared" ca="1" si="51"/>
        <v/>
      </c>
      <c r="F427" s="9" t="str">
        <f t="shared" ca="1" si="52"/>
        <v/>
      </c>
      <c r="G427" s="9" t="str">
        <f t="shared" ca="1" si="53"/>
        <v/>
      </c>
      <c r="H427" s="9" t="str">
        <f ca="1">IF(AND($A427="несложная работа",$C427&lt;&gt;"",MAX(I$21:$I426,C427)&lt;TIME(18,0,0)),MAX(I$21:$I426,C427),"")</f>
        <v/>
      </c>
      <c r="I427" s="9" t="str">
        <f t="shared" ca="1" si="54"/>
        <v/>
      </c>
      <c r="J427" s="9" t="str">
        <f ca="1">IF(AND($A427="сложная работа",$C427&lt;&gt;"",MAX(K$21:$K426,C427)&lt;TIME(18,0,0)),MAX(K$21:$K426,C427),"")</f>
        <v/>
      </c>
      <c r="K427" s="9" t="str">
        <f t="shared" ca="1" si="55"/>
        <v/>
      </c>
    </row>
    <row r="428" spans="1:11" x14ac:dyDescent="0.3">
      <c r="A428" t="str">
        <f t="shared" ca="1" si="48"/>
        <v>сложная работа</v>
      </c>
      <c r="B428" s="7">
        <f t="shared" ca="1" si="49"/>
        <v>4.2581268620918546</v>
      </c>
      <c r="C428" s="8" t="str">
        <f t="shared" ca="1" si="50"/>
        <v/>
      </c>
      <c r="D428" t="str">
        <f ca="1">IF(C428&lt;&gt;"",IF(A428="несложная работа",SUM(COUNTIF($I$22:$I428,"&gt;"&amp;C428)),SUM(COUNTIF($K$22:$K428,"&gt;"&amp;C428))),"")</f>
        <v/>
      </c>
      <c r="E428" t="str">
        <f t="shared" ca="1" si="51"/>
        <v/>
      </c>
      <c r="F428" s="9" t="str">
        <f t="shared" ca="1" si="52"/>
        <v/>
      </c>
      <c r="G428" s="9" t="str">
        <f t="shared" ca="1" si="53"/>
        <v/>
      </c>
      <c r="H428" s="9" t="str">
        <f ca="1">IF(AND($A428="несложная работа",$C428&lt;&gt;"",MAX(I$21:$I427,C428)&lt;TIME(18,0,0)),MAX(I$21:$I427,C428),"")</f>
        <v/>
      </c>
      <c r="I428" s="9" t="str">
        <f t="shared" ca="1" si="54"/>
        <v/>
      </c>
      <c r="J428" s="9" t="str">
        <f ca="1">IF(AND($A428="сложная работа",$C428&lt;&gt;"",MAX(K$21:$K427,C428)&lt;TIME(18,0,0)),MAX(K$21:$K427,C428),"")</f>
        <v/>
      </c>
      <c r="K428" s="9" t="str">
        <f t="shared" ca="1" si="55"/>
        <v/>
      </c>
    </row>
    <row r="429" spans="1:11" x14ac:dyDescent="0.3">
      <c r="A429" t="str">
        <f t="shared" ca="1" si="48"/>
        <v>несложная работа</v>
      </c>
      <c r="B429" s="7">
        <f t="shared" ca="1" si="49"/>
        <v>12.513676674671286</v>
      </c>
      <c r="C429" s="8" t="str">
        <f t="shared" ca="1" si="50"/>
        <v/>
      </c>
      <c r="D429" t="str">
        <f ca="1">IF(C429&lt;&gt;"",IF(A429="несложная работа",SUM(COUNTIF($I$22:$I429,"&gt;"&amp;C429)),SUM(COUNTIF($K$22:$K429,"&gt;"&amp;C429))),"")</f>
        <v/>
      </c>
      <c r="E429" t="str">
        <f t="shared" ca="1" si="51"/>
        <v/>
      </c>
      <c r="F429" s="9" t="str">
        <f t="shared" ca="1" si="52"/>
        <v/>
      </c>
      <c r="G429" s="9" t="str">
        <f t="shared" ca="1" si="53"/>
        <v/>
      </c>
      <c r="H429" s="9" t="str">
        <f ca="1">IF(AND($A429="несложная работа",$C429&lt;&gt;"",MAX(I$21:$I428,C429)&lt;TIME(18,0,0)),MAX(I$21:$I428,C429),"")</f>
        <v/>
      </c>
      <c r="I429" s="9" t="str">
        <f t="shared" ca="1" si="54"/>
        <v/>
      </c>
      <c r="J429" s="9" t="str">
        <f ca="1">IF(AND($A429="сложная работа",$C429&lt;&gt;"",MAX(K$21:$K428,C429)&lt;TIME(18,0,0)),MAX(K$21:$K428,C429),"")</f>
        <v/>
      </c>
      <c r="K429" s="9" t="str">
        <f t="shared" ca="1" si="55"/>
        <v/>
      </c>
    </row>
    <row r="430" spans="1:11" x14ac:dyDescent="0.3">
      <c r="A430" t="str">
        <f t="shared" ca="1" si="48"/>
        <v>несложная работа</v>
      </c>
      <c r="B430" s="7">
        <f t="shared" ca="1" si="49"/>
        <v>8.3086100089477632</v>
      </c>
      <c r="C430" s="8" t="str">
        <f t="shared" ca="1" si="50"/>
        <v/>
      </c>
      <c r="D430" t="str">
        <f ca="1">IF(C430&lt;&gt;"",IF(A430="несложная работа",SUM(COUNTIF($I$22:$I430,"&gt;"&amp;C430)),SUM(COUNTIF($K$22:$K430,"&gt;"&amp;C430))),"")</f>
        <v/>
      </c>
      <c r="E430" t="str">
        <f t="shared" ca="1" si="51"/>
        <v/>
      </c>
      <c r="F430" s="9" t="str">
        <f t="shared" ca="1" si="52"/>
        <v/>
      </c>
      <c r="G430" s="9" t="str">
        <f t="shared" ca="1" si="53"/>
        <v/>
      </c>
      <c r="H430" s="9" t="str">
        <f ca="1">IF(AND($A430="несложная работа",$C430&lt;&gt;"",MAX(I$21:$I429,C430)&lt;TIME(18,0,0)),MAX(I$21:$I429,C430),"")</f>
        <v/>
      </c>
      <c r="I430" s="9" t="str">
        <f t="shared" ca="1" si="54"/>
        <v/>
      </c>
      <c r="J430" s="9" t="str">
        <f ca="1">IF(AND($A430="сложная работа",$C430&lt;&gt;"",MAX(K$21:$K429,C430)&lt;TIME(18,0,0)),MAX(K$21:$K429,C430),"")</f>
        <v/>
      </c>
      <c r="K430" s="9" t="str">
        <f t="shared" ca="1" si="55"/>
        <v/>
      </c>
    </row>
    <row r="431" spans="1:11" x14ac:dyDescent="0.3">
      <c r="C431" s="8"/>
    </row>
  </sheetData>
  <mergeCells count="10">
    <mergeCell ref="A1:N9"/>
    <mergeCell ref="A19:A20"/>
    <mergeCell ref="B19:B20"/>
    <mergeCell ref="C19:C20"/>
    <mergeCell ref="D19:D20"/>
    <mergeCell ref="E19:E20"/>
    <mergeCell ref="F19:F20"/>
    <mergeCell ref="G19:G20"/>
    <mergeCell ref="H19:I19"/>
    <mergeCell ref="J19:K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05"/>
  <sheetViews>
    <sheetView workbookViewId="0">
      <selection activeCell="E14" sqref="E14"/>
    </sheetView>
  </sheetViews>
  <sheetFormatPr defaultRowHeight="14.4" x14ac:dyDescent="0.3"/>
  <cols>
    <col min="1" max="1" width="16.21875" customWidth="1"/>
    <col min="2" max="2" width="19.77734375" customWidth="1"/>
    <col min="3" max="3" width="19.44140625" customWidth="1"/>
    <col min="4" max="4" width="11.21875" customWidth="1"/>
    <col min="5" max="5" width="15.109375" customWidth="1"/>
    <col min="6" max="6" width="15.77734375" customWidth="1"/>
    <col min="7" max="7" width="11.77734375" customWidth="1"/>
    <col min="8" max="8" width="14.5546875" customWidth="1"/>
    <col min="9" max="9" width="11.5546875" customWidth="1"/>
    <col min="10" max="10" width="14.6640625" customWidth="1"/>
    <col min="11" max="11" width="12.5546875" customWidth="1"/>
    <col min="12" max="12" width="13.77734375" customWidth="1"/>
    <col min="13" max="13" width="12.6640625" customWidth="1"/>
  </cols>
  <sheetData>
    <row r="1" spans="1:14" x14ac:dyDescent="0.3">
      <c r="A1" s="19" t="s">
        <v>17</v>
      </c>
      <c r="B1" s="20"/>
      <c r="C1" s="20"/>
      <c r="D1" s="20"/>
      <c r="E1" s="20"/>
      <c r="F1" s="20"/>
      <c r="G1" s="20"/>
      <c r="H1" s="20"/>
      <c r="I1" s="20"/>
      <c r="J1" s="20"/>
      <c r="K1" s="20"/>
      <c r="L1" s="20"/>
      <c r="M1" s="20"/>
      <c r="N1" s="21"/>
    </row>
    <row r="2" spans="1:14" x14ac:dyDescent="0.3">
      <c r="A2" s="22"/>
      <c r="B2" s="23"/>
      <c r="C2" s="23"/>
      <c r="D2" s="23"/>
      <c r="E2" s="23"/>
      <c r="F2" s="23"/>
      <c r="G2" s="23"/>
      <c r="H2" s="23"/>
      <c r="I2" s="23"/>
      <c r="J2" s="23"/>
      <c r="K2" s="23"/>
      <c r="L2" s="23"/>
      <c r="M2" s="23"/>
      <c r="N2" s="24"/>
    </row>
    <row r="3" spans="1:14" x14ac:dyDescent="0.3">
      <c r="A3" s="22"/>
      <c r="B3" s="23"/>
      <c r="C3" s="23"/>
      <c r="D3" s="23"/>
      <c r="E3" s="23"/>
      <c r="F3" s="23"/>
      <c r="G3" s="23"/>
      <c r="H3" s="23"/>
      <c r="I3" s="23"/>
      <c r="J3" s="23"/>
      <c r="K3" s="23"/>
      <c r="L3" s="23"/>
      <c r="M3" s="23"/>
      <c r="N3" s="24"/>
    </row>
    <row r="4" spans="1:14" x14ac:dyDescent="0.3">
      <c r="A4" s="22"/>
      <c r="B4" s="23"/>
      <c r="C4" s="23"/>
      <c r="D4" s="23"/>
      <c r="E4" s="23"/>
      <c r="F4" s="23"/>
      <c r="G4" s="23"/>
      <c r="H4" s="23"/>
      <c r="I4" s="23"/>
      <c r="J4" s="23"/>
      <c r="K4" s="23"/>
      <c r="L4" s="23"/>
      <c r="M4" s="23"/>
      <c r="N4" s="24"/>
    </row>
    <row r="5" spans="1:14" x14ac:dyDescent="0.3">
      <c r="A5" s="22"/>
      <c r="B5" s="23"/>
      <c r="C5" s="23"/>
      <c r="D5" s="23"/>
      <c r="E5" s="23"/>
      <c r="F5" s="23"/>
      <c r="G5" s="23"/>
      <c r="H5" s="23"/>
      <c r="I5" s="23"/>
      <c r="J5" s="23"/>
      <c r="K5" s="23"/>
      <c r="L5" s="23"/>
      <c r="M5" s="23"/>
      <c r="N5" s="24"/>
    </row>
    <row r="6" spans="1:14" x14ac:dyDescent="0.3">
      <c r="A6" s="22"/>
      <c r="B6" s="23"/>
      <c r="C6" s="23"/>
      <c r="D6" s="23"/>
      <c r="E6" s="23"/>
      <c r="F6" s="23"/>
      <c r="G6" s="23"/>
      <c r="H6" s="23"/>
      <c r="I6" s="23"/>
      <c r="J6" s="23"/>
      <c r="K6" s="23"/>
      <c r="L6" s="23"/>
      <c r="M6" s="23"/>
      <c r="N6" s="24"/>
    </row>
    <row r="7" spans="1:14" x14ac:dyDescent="0.3">
      <c r="A7" s="22"/>
      <c r="B7" s="23"/>
      <c r="C7" s="23"/>
      <c r="D7" s="23"/>
      <c r="E7" s="23"/>
      <c r="F7" s="23"/>
      <c r="G7" s="23"/>
      <c r="H7" s="23"/>
      <c r="I7" s="23"/>
      <c r="J7" s="23"/>
      <c r="K7" s="23"/>
      <c r="L7" s="23"/>
      <c r="M7" s="23"/>
      <c r="N7" s="24"/>
    </row>
    <row r="8" spans="1:14" x14ac:dyDescent="0.3">
      <c r="A8" s="22"/>
      <c r="B8" s="23"/>
      <c r="C8" s="23"/>
      <c r="D8" s="23"/>
      <c r="E8" s="23"/>
      <c r="F8" s="23"/>
      <c r="G8" s="23"/>
      <c r="H8" s="23"/>
      <c r="I8" s="23"/>
      <c r="J8" s="23"/>
      <c r="K8" s="23"/>
      <c r="L8" s="23"/>
      <c r="M8" s="23"/>
      <c r="N8" s="24"/>
    </row>
    <row r="9" spans="1:14" ht="15" thickBot="1" x14ac:dyDescent="0.35">
      <c r="A9" s="25"/>
      <c r="B9" s="26"/>
      <c r="C9" s="26"/>
      <c r="D9" s="26"/>
      <c r="E9" s="26"/>
      <c r="F9" s="26"/>
      <c r="G9" s="26"/>
      <c r="H9" s="26"/>
      <c r="I9" s="26"/>
      <c r="J9" s="26"/>
      <c r="K9" s="26"/>
      <c r="L9" s="26"/>
      <c r="M9" s="26"/>
      <c r="N9" s="27"/>
    </row>
    <row r="10" spans="1:14" ht="15" thickBot="1" x14ac:dyDescent="0.35">
      <c r="A10" s="1"/>
      <c r="B10" s="1"/>
      <c r="C10" s="1"/>
      <c r="D10" s="1"/>
      <c r="E10" s="1"/>
      <c r="F10" s="1"/>
      <c r="G10" s="1"/>
      <c r="H10" s="1"/>
      <c r="I10" s="1"/>
      <c r="J10" s="1"/>
      <c r="K10" s="1"/>
      <c r="L10" s="1"/>
      <c r="M10" s="1"/>
      <c r="N10" s="1"/>
    </row>
    <row r="11" spans="1:14" ht="15" thickBot="1" x14ac:dyDescent="0.35">
      <c r="A11" s="1"/>
      <c r="B11" s="17" t="s">
        <v>22</v>
      </c>
      <c r="C11" s="18" t="s">
        <v>23</v>
      </c>
      <c r="D11" s="1"/>
      <c r="E11" s="1"/>
      <c r="F11" s="1"/>
      <c r="G11" s="1"/>
      <c r="H11" s="1"/>
      <c r="I11" s="1"/>
      <c r="J11" s="1"/>
      <c r="K11" s="1"/>
      <c r="L11" s="1"/>
      <c r="M11" s="1"/>
      <c r="N11" s="1"/>
    </row>
    <row r="12" spans="1:14" ht="28.8" x14ac:dyDescent="0.3">
      <c r="A12" s="10" t="s">
        <v>16</v>
      </c>
      <c r="B12" s="15">
        <f ca="1">AVERAGEIF(A22:A405,"выдача",F22:F405)</f>
        <v>1.576633752425282E-3</v>
      </c>
      <c r="C12" s="16">
        <f ca="1">AVERAGEIF(A22:A405,"приём",F22:F405)</f>
        <v>3.4552060349300529E-3</v>
      </c>
      <c r="D12" s="1"/>
      <c r="E12" s="1"/>
      <c r="F12" s="1"/>
      <c r="G12" s="1"/>
      <c r="H12" s="1"/>
      <c r="I12" s="1"/>
      <c r="J12" s="1"/>
      <c r="K12" s="1"/>
      <c r="L12" s="1"/>
      <c r="M12" s="1"/>
      <c r="N12" s="1"/>
    </row>
    <row r="13" spans="1:14" ht="28.8" x14ac:dyDescent="0.3">
      <c r="A13" s="11" t="s">
        <v>1</v>
      </c>
      <c r="B13" s="13">
        <f ca="1">AVERAGEIF(A22:A405,"выдача",D22:D405)</f>
        <v>0.10365853658536585</v>
      </c>
      <c r="C13" s="2">
        <f ca="1">AVERAGEIF(A22:A405,"приём",D22:D405)</f>
        <v>0.30303030303030304</v>
      </c>
      <c r="D13" s="1"/>
      <c r="E13" s="1"/>
      <c r="F13" s="1"/>
      <c r="G13" s="1"/>
      <c r="H13" s="1"/>
      <c r="I13" s="1"/>
      <c r="J13" s="1"/>
      <c r="K13" s="1"/>
      <c r="L13" s="1"/>
      <c r="M13" s="1"/>
      <c r="N13" s="1"/>
    </row>
    <row r="14" spans="1:14" ht="29.4" thickBot="1" x14ac:dyDescent="0.35">
      <c r="A14" s="12" t="s">
        <v>2</v>
      </c>
      <c r="B14" s="14">
        <f ca="1">_xlfn.MAXIFS(D22:D405,A22:A405,"выдача")</f>
        <v>1</v>
      </c>
      <c r="C14" s="3">
        <f ca="1">_xlfn.MAXIFS(D22:D405,A22:A405,"приём")</f>
        <v>1</v>
      </c>
      <c r="D14" s="1"/>
      <c r="E14" s="1"/>
      <c r="F14" s="1"/>
      <c r="G14" s="1"/>
      <c r="H14" s="1"/>
      <c r="I14" s="1"/>
      <c r="J14" s="1"/>
      <c r="K14" s="1"/>
      <c r="L14" s="1"/>
      <c r="M14" s="1"/>
      <c r="N14" s="1"/>
    </row>
    <row r="15" spans="1:14" x14ac:dyDescent="0.3">
      <c r="A15" s="1"/>
      <c r="B15" s="1"/>
      <c r="C15" s="1"/>
      <c r="D15" s="1"/>
      <c r="E15" s="1"/>
      <c r="F15" s="1"/>
      <c r="G15" s="1"/>
      <c r="H15" s="1"/>
      <c r="I15" s="1"/>
      <c r="J15" s="1"/>
      <c r="K15" s="1"/>
      <c r="L15" s="1"/>
      <c r="M15" s="1"/>
      <c r="N15" s="1"/>
    </row>
    <row r="16" spans="1:14" x14ac:dyDescent="0.3">
      <c r="A16" s="1"/>
      <c r="B16" s="1"/>
      <c r="C16" s="1"/>
      <c r="D16" s="1"/>
      <c r="E16" s="1"/>
      <c r="F16" s="1"/>
      <c r="G16" s="1"/>
      <c r="H16" s="1"/>
      <c r="I16" s="1"/>
      <c r="J16" s="1"/>
      <c r="K16" s="1"/>
      <c r="L16" s="1"/>
      <c r="M16" s="1"/>
      <c r="N16" s="1"/>
    </row>
    <row r="17" spans="1:13" x14ac:dyDescent="0.3">
      <c r="E17" s="4"/>
    </row>
    <row r="18" spans="1:13" ht="15" thickBot="1" x14ac:dyDescent="0.35"/>
    <row r="19" spans="1:13" ht="32.4" customHeight="1" thickBot="1" x14ac:dyDescent="0.35">
      <c r="A19" s="28" t="s">
        <v>21</v>
      </c>
      <c r="B19" s="30" t="s">
        <v>4</v>
      </c>
      <c r="C19" s="32" t="s">
        <v>5</v>
      </c>
      <c r="D19" s="30" t="s">
        <v>6</v>
      </c>
      <c r="E19" s="30" t="s">
        <v>10</v>
      </c>
      <c r="F19" s="30" t="s">
        <v>11</v>
      </c>
      <c r="G19" s="30" t="s">
        <v>7</v>
      </c>
      <c r="H19" s="34" t="s">
        <v>18</v>
      </c>
      <c r="I19" s="35"/>
      <c r="J19" s="34" t="s">
        <v>19</v>
      </c>
      <c r="K19" s="36"/>
      <c r="L19" s="34" t="s">
        <v>20</v>
      </c>
      <c r="M19" s="36"/>
    </row>
    <row r="20" spans="1:13" ht="36.6" customHeight="1" thickBot="1" x14ac:dyDescent="0.35">
      <c r="A20" s="29"/>
      <c r="B20" s="31"/>
      <c r="C20" s="33"/>
      <c r="D20" s="31"/>
      <c r="E20" s="31"/>
      <c r="F20" s="31"/>
      <c r="G20" s="31"/>
      <c r="H20" s="5" t="s">
        <v>8</v>
      </c>
      <c r="I20" s="5" t="s">
        <v>9</v>
      </c>
      <c r="J20" s="5" t="s">
        <v>8</v>
      </c>
      <c r="K20" s="6" t="s">
        <v>9</v>
      </c>
      <c r="L20" s="5" t="s">
        <v>8</v>
      </c>
      <c r="M20" s="6" t="s">
        <v>9</v>
      </c>
    </row>
    <row r="21" spans="1:13" x14ac:dyDescent="0.3">
      <c r="C21" s="8">
        <v>0.33333333333333331</v>
      </c>
      <c r="F21" s="9"/>
      <c r="G21" s="9"/>
      <c r="H21" s="9"/>
      <c r="I21" s="9"/>
      <c r="J21" s="9"/>
      <c r="K21" s="9"/>
      <c r="L21" s="9"/>
      <c r="M21" s="9"/>
    </row>
    <row r="22" spans="1:13" x14ac:dyDescent="0.3">
      <c r="A22" t="str">
        <f ca="1">IF(IF(RAND()&lt;=0.2, RAND()*(1-0.5)+0.5, RAND()*0.5) &gt; 0.5,"приём","выдача")</f>
        <v>выдача</v>
      </c>
      <c r="B22" s="7">
        <f ca="1">IF(-(60/20)*LOG(1-RAND())+1&gt;3,3,-(60/20)*LOG(1-RAND())+1)</f>
        <v>3.5922424221088507</v>
      </c>
      <c r="C22" s="9">
        <f ca="1">IF(C21="","",IF(C21+(B22)/1440&lt;=$C$21+8/24,C21+(B22)/1440,""))</f>
        <v>0.33582794612646444</v>
      </c>
      <c r="D22">
        <f ca="1">IF(C22&lt;&gt;"",SUM(COUNTIF($H$22:$H22,"&gt;"&amp;C22),COUNTIF($J$22:$J22,"&gt;"&amp;C22),COUNTIF($L$22:$L22,"&gt;"&amp;C22)),"")</f>
        <v>0</v>
      </c>
      <c r="E22">
        <f ca="1">IF(C22&lt;&gt;"",IF(A22="выдача",-3*LOG(1-RAND())+1,-7*LOG(1-RAND())+1),"")</f>
        <v>1.1123261760682481</v>
      </c>
      <c r="F22" s="9">
        <f ca="1">IF(E22&lt;&gt;"",E22/1440,"")</f>
        <v>7.7244873338072791E-4</v>
      </c>
      <c r="G22" s="9">
        <f ca="1">IF(AND(C22&lt;&gt;"",OR(I22&lt;&gt;"",K22&lt;&gt;"",M22&lt;&gt;"")),IF(A22="выдача",MAX(I22,K22)-C22,M22-C22),"")</f>
        <v>7.7244873338072617E-4</v>
      </c>
      <c r="H22" s="9">
        <f ca="1">IF($A22="выдача",IF(AND(MAX(I$21:$I21)&lt;=MAX(K$21:$K21),$C22&lt;&gt;"",MAX(I$21:$I21)&lt;TIME(16,0,0)),MAX(I$21:$I21,$C22),""),"")</f>
        <v>0.33582794612646444</v>
      </c>
      <c r="I22" s="9">
        <f ca="1">IF(ISTEXT(H22),"",H22+E22/1440)</f>
        <v>0.33660039485984516</v>
      </c>
      <c r="J22" s="9" t="str">
        <f ca="1">IF($A22="выдача",IF(AND(MAX(I$21:$I21)&gt;MAX(K$21:$K21),$C22&lt;&gt;"",MAX(K$21:$K21)&lt;TIME(16,0,0)),MAX(K$21:$K21,$C22),""),"")</f>
        <v/>
      </c>
      <c r="K22" s="9" t="str">
        <f ca="1">IF(ISTEXT(J22),"",J22+E22/1440)</f>
        <v/>
      </c>
      <c r="L22" s="9" t="str">
        <f ca="1">IF(AND($A22="приём",$C22&lt;&gt;"",MAX(M$21:$M21,C22)&lt;TIME(16,0,0)),MAX(M$21:$M21,C22),"")</f>
        <v/>
      </c>
      <c r="M22" s="9" t="str">
        <f ca="1">IF(ISTEXT(L22),"",L22+E22/1440)</f>
        <v/>
      </c>
    </row>
    <row r="23" spans="1:13" x14ac:dyDescent="0.3">
      <c r="A23" t="str">
        <f t="shared" ref="A23:A86" ca="1" si="0">IF(IF(RAND()&lt;=0.2, RAND()*(1-0.5)+0.5, RAND()*0.5) &gt; 0.5,"приём","выдача")</f>
        <v>выдача</v>
      </c>
      <c r="B23" s="7">
        <f t="shared" ref="B23:B86" ca="1" si="1">IF(-(60/20)*LOG(1-RAND())+1&gt;3,3,-(60/20)*LOG(1-RAND())+1)</f>
        <v>1.7801626760823761</v>
      </c>
      <c r="C23" s="9">
        <f t="shared" ref="C23:C86" ca="1" si="2">IF(C22="","",IF(C22+(B23)/1440&lt;=$C$21+8/24,C22+(B23)/1440,""))</f>
        <v>0.33706417020707719</v>
      </c>
      <c r="D23">
        <f ca="1">IF(C23&lt;&gt;"",SUM(COUNTIF($H$22:$H23,"&gt;"&amp;C23),COUNTIF($J$22:$J23,"&gt;"&amp;C23),COUNTIF($L$22:$L23,"&gt;"&amp;C23)),"")</f>
        <v>0</v>
      </c>
      <c r="E23">
        <f t="shared" ref="E23:E86" ca="1" si="3">IF(C23&lt;&gt;"",IF(A23="выдача",-3*LOG(1-RAND())+1,-7*LOG(1-RAND())+1),"")</f>
        <v>1.2882728756575315</v>
      </c>
      <c r="F23" s="9">
        <f t="shared" ref="F23:F86" ca="1" si="4">IF(E23&lt;&gt;"",E23/1440,"")</f>
        <v>8.9463394142884128E-4</v>
      </c>
      <c r="G23" s="9">
        <f t="shared" ref="G23:G86" ca="1" si="5">IF(AND(C23&lt;&gt;"",OR(I23&lt;&gt;"",K23&lt;&gt;"",M23&lt;&gt;"")),IF(A23="выдача",MAX(I23,K23)-C23,M23-C23),"")</f>
        <v>8.9463394142885733E-4</v>
      </c>
      <c r="H23" s="9" t="str">
        <f ca="1">IF($A23="выдача",IF(AND(MAX(I$21:$I22)&lt;=MAX(K$21:$K22),$C23&lt;&gt;"",MAX(I$21:$I22)&lt;TIME(16,0,0)),MAX(I$21:$I22,$C23),""),"")</f>
        <v/>
      </c>
      <c r="I23" s="9" t="str">
        <f t="shared" ref="I23:I86" ca="1" si="6">IF(ISTEXT(H23),"",H23+E23/1440)</f>
        <v/>
      </c>
      <c r="J23" s="9">
        <f ca="1">IF($A23="выдача",IF(AND(MAX(I$21:$I22)&gt;MAX(K$21:$K22),$C23&lt;&gt;"",MAX(K$21:$K22)&lt;TIME(16,0,0)),MAX(K$21:$K22,$C23),""),"")</f>
        <v>0.33706417020707719</v>
      </c>
      <c r="K23" s="9">
        <f t="shared" ref="K23:K86" ca="1" si="7">IF(ISTEXT(J23),"",J23+E23/1440)</f>
        <v>0.33795880414850604</v>
      </c>
      <c r="L23" s="9" t="str">
        <f ca="1">IF(AND($A23="приём",$C23&lt;&gt;"",MAX(M$21:$M22,C23)&lt;TIME(16,0,0)),MAX(M$21:$M22,C23),"")</f>
        <v/>
      </c>
      <c r="M23" s="9" t="str">
        <f ca="1">IF(ISTEXT(L23),"",L23+E23/1440)</f>
        <v/>
      </c>
    </row>
    <row r="24" spans="1:13" x14ac:dyDescent="0.3">
      <c r="A24" t="str">
        <f t="shared" ca="1" si="0"/>
        <v>выдача</v>
      </c>
      <c r="B24" s="7">
        <f t="shared" ca="1" si="1"/>
        <v>1.5826457500017173</v>
      </c>
      <c r="C24" s="9">
        <f t="shared" ca="1" si="2"/>
        <v>0.33816322975568947</v>
      </c>
      <c r="D24">
        <f ca="1">IF(C24&lt;&gt;"",SUM(COUNTIF($H$22:$H24,"&gt;"&amp;C24),COUNTIF($J$22:$J24,"&gt;"&amp;C24),COUNTIF($L$22:$L24,"&gt;"&amp;C24)),"")</f>
        <v>0</v>
      </c>
      <c r="E24">
        <f t="shared" ca="1" si="3"/>
        <v>1.2489340297814564</v>
      </c>
      <c r="F24" s="9">
        <f t="shared" ca="1" si="4"/>
        <v>8.6731529845934471E-4</v>
      </c>
      <c r="G24" s="9">
        <f t="shared" ca="1" si="5"/>
        <v>8.6731529845934796E-4</v>
      </c>
      <c r="H24" s="9">
        <f ca="1">IF($A24="выдача",IF(AND(MAX(I$21:$I23)&lt;=MAX(K$21:$K23),$C24&lt;&gt;"",MAX(I$21:$I23)&lt;TIME(16,0,0)),MAX(I$21:$I23,$C24),""),"")</f>
        <v>0.33816322975568947</v>
      </c>
      <c r="I24" s="9">
        <f t="shared" ca="1" si="6"/>
        <v>0.33903054505414881</v>
      </c>
      <c r="J24" s="9" t="str">
        <f ca="1">IF($A24="выдача",IF(AND(MAX(I$21:$I23)&gt;MAX(K$21:$K23),$C24&lt;&gt;"",MAX(K$21:$K23)&lt;TIME(16,0,0)),MAX(K$21:$K23,$C24),""),"")</f>
        <v/>
      </c>
      <c r="K24" s="9" t="str">
        <f t="shared" ca="1" si="7"/>
        <v/>
      </c>
      <c r="L24" s="9" t="str">
        <f ca="1">IF(AND($A24="приём",$C24&lt;&gt;"",MAX(M$21:$M23,C24)&lt;TIME(16,0,0)),MAX(M$21:$M23,C24),"")</f>
        <v/>
      </c>
      <c r="M24" s="9" t="str">
        <f t="shared" ref="M24:M86" ca="1" si="8">IF(ISTEXT(L24),"",L24+E24/1440)</f>
        <v/>
      </c>
    </row>
    <row r="25" spans="1:13" x14ac:dyDescent="0.3">
      <c r="A25" t="str">
        <f t="shared" ca="1" si="0"/>
        <v>приём</v>
      </c>
      <c r="B25" s="7">
        <f t="shared" ca="1" si="1"/>
        <v>1.0227442440122783</v>
      </c>
      <c r="C25" s="9">
        <f t="shared" ca="1" si="2"/>
        <v>0.3388734688140313</v>
      </c>
      <c r="D25">
        <f ca="1">IF(C25&lt;&gt;"",SUM(COUNTIF($H$22:$H25,"&gt;"&amp;C25),COUNTIF($J$22:$J25,"&gt;"&amp;C25),COUNTIF($L$22:$L25,"&gt;"&amp;C25)),"")</f>
        <v>0</v>
      </c>
      <c r="E25">
        <f t="shared" ca="1" si="3"/>
        <v>1.7950479359320926</v>
      </c>
      <c r="F25" s="9">
        <f t="shared" ca="1" si="4"/>
        <v>1.2465610666195087E-3</v>
      </c>
      <c r="G25" s="9">
        <f t="shared" ca="1" si="5"/>
        <v>1.2465610666195226E-3</v>
      </c>
      <c r="H25" s="9" t="str">
        <f ca="1">IF($A25="выдача",IF(AND(MAX(I$21:$I24)&lt;=MAX(K$21:$K24),$C25&lt;&gt;"",MAX(I$21:$I24)&lt;TIME(16,0,0)),MAX(I$21:$I24,$C25),""),"")</f>
        <v/>
      </c>
      <c r="I25" s="9" t="str">
        <f t="shared" ca="1" si="6"/>
        <v/>
      </c>
      <c r="J25" s="9" t="str">
        <f ca="1">IF($A25="выдача",IF(AND(MAX(I$21:$I24)&gt;MAX(K$21:$K24),$C25&lt;&gt;"",MAX(K$21:$K24)&lt;TIME(16,0,0)),MAX(K$21:$K24,$C25),""),"")</f>
        <v/>
      </c>
      <c r="K25" s="9" t="str">
        <f t="shared" ca="1" si="7"/>
        <v/>
      </c>
      <c r="L25" s="9">
        <f ca="1">IF(AND($A25="приём",$C25&lt;&gt;"",MAX(M$21:$M24,C25)&lt;TIME(16,0,0)),MAX(M$21:$M24,C25),"")</f>
        <v>0.3388734688140313</v>
      </c>
      <c r="M25" s="9">
        <f t="shared" ca="1" si="8"/>
        <v>0.34012002988065082</v>
      </c>
    </row>
    <row r="26" spans="1:13" x14ac:dyDescent="0.3">
      <c r="A26" t="str">
        <f t="shared" ca="1" si="0"/>
        <v>выдача</v>
      </c>
      <c r="B26" s="7">
        <f t="shared" ca="1" si="1"/>
        <v>2.1786013286620718</v>
      </c>
      <c r="C26" s="9">
        <f t="shared" ca="1" si="2"/>
        <v>0.34038638640337998</v>
      </c>
      <c r="D26">
        <f ca="1">IF(C26&lt;&gt;"",SUM(COUNTIF($H$22:$H26,"&gt;"&amp;C26),COUNTIF($J$22:$J26,"&gt;"&amp;C26),COUNTIF($L$22:$L26,"&gt;"&amp;C26)),"")</f>
        <v>0</v>
      </c>
      <c r="E26">
        <f t="shared" ca="1" si="3"/>
        <v>2.6102370173701197</v>
      </c>
      <c r="F26" s="9">
        <f t="shared" ca="1" si="4"/>
        <v>1.8126645953959165E-3</v>
      </c>
      <c r="G26" s="9">
        <f t="shared" ca="1" si="5"/>
        <v>1.8126645953959186E-3</v>
      </c>
      <c r="H26" s="9" t="str">
        <f ca="1">IF($A26="выдача",IF(AND(MAX(I$21:$I25)&lt;=MAX(K$21:$K25),$C26&lt;&gt;"",MAX(I$21:$I25)&lt;TIME(16,0,0)),MAX(I$21:$I25,$C26),""),"")</f>
        <v/>
      </c>
      <c r="I26" s="9" t="str">
        <f t="shared" ca="1" si="6"/>
        <v/>
      </c>
      <c r="J26" s="9">
        <f ca="1">IF($A26="выдача",IF(AND(MAX(I$21:$I25)&gt;MAX(K$21:$K25),$C26&lt;&gt;"",MAX(K$21:$K25)&lt;TIME(16,0,0)),MAX(K$21:$K25,$C26),""),"")</f>
        <v>0.34038638640337998</v>
      </c>
      <c r="K26" s="9">
        <f t="shared" ca="1" si="7"/>
        <v>0.3421990509987759</v>
      </c>
      <c r="L26" s="9" t="str">
        <f ca="1">IF(AND($A26="приём",$C26&lt;&gt;"",MAX(M$21:$M25,C26)&lt;TIME(16,0,0)),MAX(M$21:$M25,C26),"")</f>
        <v/>
      </c>
      <c r="M26" s="9" t="str">
        <f t="shared" ca="1" si="8"/>
        <v/>
      </c>
    </row>
    <row r="27" spans="1:13" x14ac:dyDescent="0.3">
      <c r="A27" t="str">
        <f t="shared" ca="1" si="0"/>
        <v>выдача</v>
      </c>
      <c r="B27" s="7">
        <f t="shared" ca="1" si="1"/>
        <v>1.6825521280540263</v>
      </c>
      <c r="C27" s="9">
        <f t="shared" ca="1" si="2"/>
        <v>0.3415548253811953</v>
      </c>
      <c r="D27">
        <f ca="1">IF(C27&lt;&gt;"",SUM(COUNTIF($H$22:$H27,"&gt;"&amp;C27),COUNTIF($J$22:$J27,"&gt;"&amp;C27),COUNTIF($L$22:$L27,"&gt;"&amp;C27)),"")</f>
        <v>0</v>
      </c>
      <c r="E27">
        <f t="shared" ca="1" si="3"/>
        <v>1.1646317385733305</v>
      </c>
      <c r="F27" s="9">
        <f t="shared" ca="1" si="4"/>
        <v>8.0877204067592392E-4</v>
      </c>
      <c r="G27" s="9">
        <f t="shared" ca="1" si="5"/>
        <v>8.0877204067592023E-4</v>
      </c>
      <c r="H27" s="9">
        <f ca="1">IF($A27="выдача",IF(AND(MAX(I$21:$I26)&lt;=MAX(K$21:$K26),$C27&lt;&gt;"",MAX(I$21:$I26)&lt;TIME(16,0,0)),MAX(I$21:$I26,$C27),""),"")</f>
        <v>0.3415548253811953</v>
      </c>
      <c r="I27" s="9">
        <f t="shared" ca="1" si="6"/>
        <v>0.34236359742187122</v>
      </c>
      <c r="J27" s="9" t="str">
        <f ca="1">IF($A27="выдача",IF(AND(MAX(I$21:$I26)&gt;MAX(K$21:$K26),$C27&lt;&gt;"",MAX(K$21:$K26)&lt;TIME(16,0,0)),MAX(K$21:$K26,$C27),""),"")</f>
        <v/>
      </c>
      <c r="K27" s="9" t="str">
        <f t="shared" ca="1" si="7"/>
        <v/>
      </c>
      <c r="L27" s="9" t="str">
        <f ca="1">IF(AND($A27="приём",$C27&lt;&gt;"",MAX(M$21:$M26,C27)&lt;TIME(16,0,0)),MAX(M$21:$M26,C27),"")</f>
        <v/>
      </c>
      <c r="M27" s="9" t="str">
        <f t="shared" ca="1" si="8"/>
        <v/>
      </c>
    </row>
    <row r="28" spans="1:13" x14ac:dyDescent="0.3">
      <c r="A28" t="str">
        <f t="shared" ca="1" si="0"/>
        <v>выдача</v>
      </c>
      <c r="B28" s="7">
        <f t="shared" ca="1" si="1"/>
        <v>1.1435571956166155</v>
      </c>
      <c r="C28" s="9">
        <f t="shared" ca="1" si="2"/>
        <v>0.34234896232259571</v>
      </c>
      <c r="D28">
        <f ca="1">IF(C28&lt;&gt;"",SUM(COUNTIF($H$22:$H28,"&gt;"&amp;C28),COUNTIF($J$22:$J28,"&gt;"&amp;C28),COUNTIF($L$22:$L28,"&gt;"&amp;C28)),"")</f>
        <v>0</v>
      </c>
      <c r="E28">
        <f t="shared" ca="1" si="3"/>
        <v>1.2762577150218928</v>
      </c>
      <c r="F28" s="9">
        <f t="shared" ca="1" si="4"/>
        <v>8.8629007987631441E-4</v>
      </c>
      <c r="G28" s="9">
        <f t="shared" ca="1" si="5"/>
        <v>8.8629007987633956E-4</v>
      </c>
      <c r="H28" s="9" t="str">
        <f ca="1">IF($A28="выдача",IF(AND(MAX(I$21:$I27)&lt;=MAX(K$21:$K27),$C28&lt;&gt;"",MAX(I$21:$I27)&lt;TIME(16,0,0)),MAX(I$21:$I27,$C28),""),"")</f>
        <v/>
      </c>
      <c r="I28" s="9" t="str">
        <f t="shared" ca="1" si="6"/>
        <v/>
      </c>
      <c r="J28" s="9">
        <f ca="1">IF($A28="выдача",IF(AND(MAX(I$21:$I27)&gt;MAX(K$21:$K27),$C28&lt;&gt;"",MAX(K$21:$K27)&lt;TIME(16,0,0)),MAX(K$21:$K27,$C28),""),"")</f>
        <v>0.34234896232259571</v>
      </c>
      <c r="K28" s="9">
        <f t="shared" ca="1" si="7"/>
        <v>0.34323525240247205</v>
      </c>
      <c r="L28" s="9" t="str">
        <f ca="1">IF(AND($A28="приём",$C28&lt;&gt;"",MAX(M$21:$M27,C28)&lt;TIME(16,0,0)),MAX(M$21:$M27,C28),"")</f>
        <v/>
      </c>
      <c r="M28" s="9" t="str">
        <f t="shared" ca="1" si="8"/>
        <v/>
      </c>
    </row>
    <row r="29" spans="1:13" x14ac:dyDescent="0.3">
      <c r="A29" t="str">
        <f t="shared" ca="1" si="0"/>
        <v>выдача</v>
      </c>
      <c r="B29" s="7">
        <f t="shared" ca="1" si="1"/>
        <v>4.2545199510152774</v>
      </c>
      <c r="C29" s="9">
        <f t="shared" ca="1" si="2"/>
        <v>0.3453034900663563</v>
      </c>
      <c r="D29">
        <f ca="1">IF(C29&lt;&gt;"",SUM(COUNTIF($H$22:$H29,"&gt;"&amp;C29),COUNTIF($J$22:$J29,"&gt;"&amp;C29),COUNTIF($L$22:$L29,"&gt;"&amp;C29)),"")</f>
        <v>0</v>
      </c>
      <c r="E29">
        <f t="shared" ca="1" si="3"/>
        <v>1.3989781556151615</v>
      </c>
      <c r="F29" s="9">
        <f t="shared" ca="1" si="4"/>
        <v>9.7151260806608436E-4</v>
      </c>
      <c r="G29" s="9">
        <f t="shared" ca="1" si="5"/>
        <v>9.7151260806610518E-4</v>
      </c>
      <c r="H29" s="9">
        <f ca="1">IF($A29="выдача",IF(AND(MAX(I$21:$I28)&lt;=MAX(K$21:$K28),$C29&lt;&gt;"",MAX(I$21:$I28)&lt;TIME(16,0,0)),MAX(I$21:$I28,$C29),""),"")</f>
        <v>0.3453034900663563</v>
      </c>
      <c r="I29" s="9">
        <f t="shared" ca="1" si="6"/>
        <v>0.34627500267442241</v>
      </c>
      <c r="J29" s="9" t="str">
        <f ca="1">IF($A29="выдача",IF(AND(MAX(I$21:$I28)&gt;MAX(K$21:$K28),$C29&lt;&gt;"",MAX(K$21:$K28)&lt;TIME(16,0,0)),MAX(K$21:$K28,$C29),""),"")</f>
        <v/>
      </c>
      <c r="K29" s="9" t="str">
        <f t="shared" ca="1" si="7"/>
        <v/>
      </c>
      <c r="L29" s="9" t="str">
        <f ca="1">IF(AND($A29="приём",$C29&lt;&gt;"",MAX(M$21:$M28,C29)&lt;TIME(16,0,0)),MAX(M$21:$M28,C29),"")</f>
        <v/>
      </c>
      <c r="M29" s="9" t="str">
        <f t="shared" ca="1" si="8"/>
        <v/>
      </c>
    </row>
    <row r="30" spans="1:13" x14ac:dyDescent="0.3">
      <c r="A30" t="str">
        <f t="shared" ca="1" si="0"/>
        <v>выдача</v>
      </c>
      <c r="B30" s="7">
        <f t="shared" ca="1" si="1"/>
        <v>3.8150234952492981</v>
      </c>
      <c r="C30" s="9">
        <f t="shared" ca="1" si="2"/>
        <v>0.34795281193805722</v>
      </c>
      <c r="D30">
        <f ca="1">IF(C30&lt;&gt;"",SUM(COUNTIF($H$22:$H30,"&gt;"&amp;C30),COUNTIF($J$22:$J30,"&gt;"&amp;C30),COUNTIF($L$22:$L30,"&gt;"&amp;C30)),"")</f>
        <v>0</v>
      </c>
      <c r="E30">
        <f t="shared" ca="1" si="3"/>
        <v>1.253358544283623</v>
      </c>
      <c r="F30" s="9">
        <f t="shared" ca="1" si="4"/>
        <v>8.7038787797473819E-4</v>
      </c>
      <c r="G30" s="9">
        <f t="shared" ca="1" si="5"/>
        <v>8.7038787797472095E-4</v>
      </c>
      <c r="H30" s="9" t="str">
        <f ca="1">IF($A30="выдача",IF(AND(MAX(I$21:$I29)&lt;=MAX(K$21:$K29),$C30&lt;&gt;"",MAX(I$21:$I29)&lt;TIME(16,0,0)),MAX(I$21:$I29,$C30),""),"")</f>
        <v/>
      </c>
      <c r="I30" s="9" t="str">
        <f t="shared" ca="1" si="6"/>
        <v/>
      </c>
      <c r="J30" s="9">
        <f ca="1">IF($A30="выдача",IF(AND(MAX(I$21:$I29)&gt;MAX(K$21:$K29),$C30&lt;&gt;"",MAX(K$21:$K29)&lt;TIME(16,0,0)),MAX(K$21:$K29,$C30),""),"")</f>
        <v>0.34795281193805722</v>
      </c>
      <c r="K30" s="9">
        <f t="shared" ca="1" si="7"/>
        <v>0.34882319981603194</v>
      </c>
      <c r="L30" s="9" t="str">
        <f ca="1">IF(AND($A30="приём",$C30&lt;&gt;"",MAX(M$21:$M29,C30)&lt;TIME(16,0,0)),MAX(M$21:$M29,C30),"")</f>
        <v/>
      </c>
      <c r="M30" s="9" t="str">
        <f t="shared" ca="1" si="8"/>
        <v/>
      </c>
    </row>
    <row r="31" spans="1:13" x14ac:dyDescent="0.3">
      <c r="A31" t="str">
        <f t="shared" ca="1" si="0"/>
        <v>выдача</v>
      </c>
      <c r="B31" s="7">
        <f t="shared" ca="1" si="1"/>
        <v>3.6036882926937981</v>
      </c>
      <c r="C31" s="9">
        <f t="shared" ca="1" si="2"/>
        <v>0.35045537325242793</v>
      </c>
      <c r="D31">
        <f ca="1">IF(C31&lt;&gt;"",SUM(COUNTIF($H$22:$H31,"&gt;"&amp;C31),COUNTIF($J$22:$J31,"&gt;"&amp;C31),COUNTIF($L$22:$L31,"&gt;"&amp;C31)),"")</f>
        <v>0</v>
      </c>
      <c r="E31">
        <f t="shared" ca="1" si="3"/>
        <v>1.6558907911663776</v>
      </c>
      <c r="F31" s="9">
        <f t="shared" ca="1" si="4"/>
        <v>1.1499241605322068E-3</v>
      </c>
      <c r="G31" s="9">
        <f t="shared" ca="1" si="5"/>
        <v>1.149924160532223E-3</v>
      </c>
      <c r="H31" s="9">
        <f ca="1">IF($A31="выдача",IF(AND(MAX(I$21:$I30)&lt;=MAX(K$21:$K30),$C31&lt;&gt;"",MAX(I$21:$I30)&lt;TIME(16,0,0)),MAX(I$21:$I30,$C31),""),"")</f>
        <v>0.35045537325242793</v>
      </c>
      <c r="I31" s="9">
        <f t="shared" ca="1" si="6"/>
        <v>0.35160529741296015</v>
      </c>
      <c r="J31" s="9" t="str">
        <f ca="1">IF($A31="выдача",IF(AND(MAX(I$21:$I30)&gt;MAX(K$21:$K30),$C31&lt;&gt;"",MAX(K$21:$K30)&lt;TIME(16,0,0)),MAX(K$21:$K30,$C31),""),"")</f>
        <v/>
      </c>
      <c r="K31" s="9" t="str">
        <f t="shared" ca="1" si="7"/>
        <v/>
      </c>
      <c r="L31" s="9" t="str">
        <f ca="1">IF(AND($A31="приём",$C31&lt;&gt;"",MAX(M$21:$M30,C31)&lt;TIME(16,0,0)),MAX(M$21:$M30,C31),"")</f>
        <v/>
      </c>
      <c r="M31" s="9" t="str">
        <f t="shared" ca="1" si="8"/>
        <v/>
      </c>
    </row>
    <row r="32" spans="1:13" x14ac:dyDescent="0.3">
      <c r="A32" t="str">
        <f t="shared" ca="1" si="0"/>
        <v>выдача</v>
      </c>
      <c r="B32" s="7">
        <f t="shared" ca="1" si="1"/>
        <v>1.1831175545036341</v>
      </c>
      <c r="C32" s="9">
        <f t="shared" ca="1" si="2"/>
        <v>0.35127698266527768</v>
      </c>
      <c r="D32">
        <f ca="1">IF(C32&lt;&gt;"",SUM(COUNTIF($H$22:$H32,"&gt;"&amp;C32),COUNTIF($J$22:$J32,"&gt;"&amp;C32),COUNTIF($L$22:$L32,"&gt;"&amp;C32)),"")</f>
        <v>0</v>
      </c>
      <c r="E32">
        <f t="shared" ca="1" si="3"/>
        <v>3.5753161823384461</v>
      </c>
      <c r="F32" s="9">
        <f t="shared" ca="1" si="4"/>
        <v>2.4828584599572543E-3</v>
      </c>
      <c r="G32" s="9">
        <f t="shared" ca="1" si="5"/>
        <v>2.4828584599572712E-3</v>
      </c>
      <c r="H32" s="9" t="str">
        <f ca="1">IF($A32="выдача",IF(AND(MAX(I$21:$I31)&lt;=MAX(K$21:$K31),$C32&lt;&gt;"",MAX(I$21:$I31)&lt;TIME(16,0,0)),MAX(I$21:$I31,$C32),""),"")</f>
        <v/>
      </c>
      <c r="I32" s="9" t="str">
        <f t="shared" ca="1" si="6"/>
        <v/>
      </c>
      <c r="J32" s="9">
        <f ca="1">IF($A32="выдача",IF(AND(MAX(I$21:$I31)&gt;MAX(K$21:$K31),$C32&lt;&gt;"",MAX(K$21:$K31)&lt;TIME(16,0,0)),MAX(K$21:$K31,$C32),""),"")</f>
        <v>0.35127698266527768</v>
      </c>
      <c r="K32" s="9">
        <f t="shared" ca="1" si="7"/>
        <v>0.35375984112523495</v>
      </c>
      <c r="L32" s="9" t="str">
        <f ca="1">IF(AND($A32="приём",$C32&lt;&gt;"",MAX(M$21:$M31,C32)&lt;TIME(16,0,0)),MAX(M$21:$M31,C32),"")</f>
        <v/>
      </c>
      <c r="M32" s="9" t="str">
        <f t="shared" ca="1" si="8"/>
        <v/>
      </c>
    </row>
    <row r="33" spans="1:13" x14ac:dyDescent="0.3">
      <c r="A33" t="str">
        <f t="shared" ca="1" si="0"/>
        <v>выдача</v>
      </c>
      <c r="B33" s="7">
        <f t="shared" ca="1" si="1"/>
        <v>4.0190513005020279</v>
      </c>
      <c r="C33" s="9">
        <f t="shared" ca="1" si="2"/>
        <v>0.35406799051284854</v>
      </c>
      <c r="D33">
        <f ca="1">IF(C33&lt;&gt;"",SUM(COUNTIF($H$22:$H33,"&gt;"&amp;C33),COUNTIF($J$22:$J33,"&gt;"&amp;C33),COUNTIF($L$22:$L33,"&gt;"&amp;C33)),"")</f>
        <v>0</v>
      </c>
      <c r="E33">
        <f t="shared" ca="1" si="3"/>
        <v>3.1285779995143859</v>
      </c>
      <c r="F33" s="9">
        <f t="shared" ca="1" si="4"/>
        <v>2.1726236107738792E-3</v>
      </c>
      <c r="G33" s="9">
        <f t="shared" ca="1" si="5"/>
        <v>2.1726236107738606E-3</v>
      </c>
      <c r="H33" s="9">
        <f ca="1">IF($A33="выдача",IF(AND(MAX(I$21:$I32)&lt;=MAX(K$21:$K32),$C33&lt;&gt;"",MAX(I$21:$I32)&lt;TIME(16,0,0)),MAX(I$21:$I32,$C33),""),"")</f>
        <v>0.35406799051284854</v>
      </c>
      <c r="I33" s="9">
        <f t="shared" ca="1" si="6"/>
        <v>0.3562406141236224</v>
      </c>
      <c r="J33" s="9" t="str">
        <f ca="1">IF($A33="выдача",IF(AND(MAX(I$21:$I32)&gt;MAX(K$21:$K32),$C33&lt;&gt;"",MAX(K$21:$K32)&lt;TIME(16,0,0)),MAX(K$21:$K32,$C33),""),"")</f>
        <v/>
      </c>
      <c r="K33" s="9" t="str">
        <f t="shared" ca="1" si="7"/>
        <v/>
      </c>
      <c r="L33" s="9" t="str">
        <f ca="1">IF(AND($A33="приём",$C33&lt;&gt;"",MAX(M$21:$M32,C33)&lt;TIME(16,0,0)),MAX(M$21:$M32,C33),"")</f>
        <v/>
      </c>
      <c r="M33" s="9" t="str">
        <f t="shared" ca="1" si="8"/>
        <v/>
      </c>
    </row>
    <row r="34" spans="1:13" x14ac:dyDescent="0.3">
      <c r="A34" t="str">
        <f t="shared" ca="1" si="0"/>
        <v>выдача</v>
      </c>
      <c r="B34" s="7">
        <f t="shared" ca="1" si="1"/>
        <v>1.2532259936966903</v>
      </c>
      <c r="C34" s="9">
        <f t="shared" ca="1" si="2"/>
        <v>0.35493828634180458</v>
      </c>
      <c r="D34">
        <f ca="1">IF(C34&lt;&gt;"",SUM(COUNTIF($H$22:$H34,"&gt;"&amp;C34),COUNTIF($J$22:$J34,"&gt;"&amp;C34),COUNTIF($L$22:$L34,"&gt;"&amp;C34)),"")</f>
        <v>0</v>
      </c>
      <c r="E34">
        <f t="shared" ca="1" si="3"/>
        <v>2.028095396502549</v>
      </c>
      <c r="F34" s="9">
        <f t="shared" ca="1" si="4"/>
        <v>1.4083995809045478E-3</v>
      </c>
      <c r="G34" s="9">
        <f t="shared" ca="1" si="5"/>
        <v>1.4083995809045513E-3</v>
      </c>
      <c r="H34" s="9" t="str">
        <f ca="1">IF($A34="выдача",IF(AND(MAX(I$21:$I33)&lt;=MAX(K$21:$K33),$C34&lt;&gt;"",MAX(I$21:$I33)&lt;TIME(16,0,0)),MAX(I$21:$I33,$C34),""),"")</f>
        <v/>
      </c>
      <c r="I34" s="9" t="str">
        <f t="shared" ca="1" si="6"/>
        <v/>
      </c>
      <c r="J34" s="9">
        <f ca="1">IF($A34="выдача",IF(AND(MAX(I$21:$I33)&gt;MAX(K$21:$K33),$C34&lt;&gt;"",MAX(K$21:$K33)&lt;TIME(16,0,0)),MAX(K$21:$K33,$C34),""),"")</f>
        <v>0.35493828634180458</v>
      </c>
      <c r="K34" s="9">
        <f t="shared" ca="1" si="7"/>
        <v>0.35634668592270913</v>
      </c>
      <c r="L34" s="9" t="str">
        <f ca="1">IF(AND($A34="приём",$C34&lt;&gt;"",MAX(M$21:$M33,C34)&lt;TIME(16,0,0)),MAX(M$21:$M33,C34),"")</f>
        <v/>
      </c>
      <c r="M34" s="9" t="str">
        <f t="shared" ca="1" si="8"/>
        <v/>
      </c>
    </row>
    <row r="35" spans="1:13" x14ac:dyDescent="0.3">
      <c r="A35" t="str">
        <f t="shared" ca="1" si="0"/>
        <v>выдача</v>
      </c>
      <c r="B35" s="7">
        <f t="shared" ca="1" si="1"/>
        <v>2.5203554424640391</v>
      </c>
      <c r="C35" s="9">
        <f t="shared" ca="1" si="2"/>
        <v>0.35668853317684907</v>
      </c>
      <c r="D35">
        <f ca="1">IF(C35&lt;&gt;"",SUM(COUNTIF($H$22:$H35,"&gt;"&amp;C35),COUNTIF($J$22:$J35,"&gt;"&amp;C35),COUNTIF($L$22:$L35,"&gt;"&amp;C35)),"")</f>
        <v>0</v>
      </c>
      <c r="E35">
        <f t="shared" ca="1" si="3"/>
        <v>2.6449890942441825</v>
      </c>
      <c r="F35" s="9">
        <f t="shared" ca="1" si="4"/>
        <v>1.8367979821140156E-3</v>
      </c>
      <c r="G35" s="9">
        <f t="shared" ca="1" si="5"/>
        <v>1.8367979821140024E-3</v>
      </c>
      <c r="H35" s="9">
        <f ca="1">IF($A35="выдача",IF(AND(MAX(I$21:$I34)&lt;=MAX(K$21:$K34),$C35&lt;&gt;"",MAX(I$21:$I34)&lt;TIME(16,0,0)),MAX(I$21:$I34,$C35),""),"")</f>
        <v>0.35668853317684907</v>
      </c>
      <c r="I35" s="9">
        <f t="shared" ca="1" si="6"/>
        <v>0.35852533115896307</v>
      </c>
      <c r="J35" s="9" t="str">
        <f ca="1">IF($A35="выдача",IF(AND(MAX(I$21:$I34)&gt;MAX(K$21:$K34),$C35&lt;&gt;"",MAX(K$21:$K34)&lt;TIME(16,0,0)),MAX(K$21:$K34,$C35),""),"")</f>
        <v/>
      </c>
      <c r="K35" s="9" t="str">
        <f t="shared" ca="1" si="7"/>
        <v/>
      </c>
      <c r="L35" s="9" t="str">
        <f ca="1">IF(AND($A35="приём",$C35&lt;&gt;"",MAX(M$21:$M34,C35)&lt;TIME(16,0,0)),MAX(M$21:$M34,C35),"")</f>
        <v/>
      </c>
      <c r="M35" s="9" t="str">
        <f t="shared" ca="1" si="8"/>
        <v/>
      </c>
    </row>
    <row r="36" spans="1:13" x14ac:dyDescent="0.3">
      <c r="A36" t="str">
        <f t="shared" ca="1" si="0"/>
        <v>выдача</v>
      </c>
      <c r="B36" s="7">
        <f t="shared" ca="1" si="1"/>
        <v>1.4103546464657088</v>
      </c>
      <c r="C36" s="9">
        <f t="shared" ca="1" si="2"/>
        <v>0.35766794612578356</v>
      </c>
      <c r="D36">
        <f ca="1">IF(C36&lt;&gt;"",SUM(COUNTIF($H$22:$H36,"&gt;"&amp;C36),COUNTIF($J$22:$J36,"&gt;"&amp;C36),COUNTIF($L$22:$L36,"&gt;"&amp;C36)),"")</f>
        <v>0</v>
      </c>
      <c r="E36">
        <f t="shared" ca="1" si="3"/>
        <v>1.8915249518956523</v>
      </c>
      <c r="F36" s="9">
        <f t="shared" ca="1" si="4"/>
        <v>1.3135589943719808E-3</v>
      </c>
      <c r="G36" s="9">
        <f t="shared" ca="1" si="5"/>
        <v>1.3135589943719661E-3</v>
      </c>
      <c r="H36" s="9" t="str">
        <f ca="1">IF($A36="выдача",IF(AND(MAX(I$21:$I35)&lt;=MAX(K$21:$K35),$C36&lt;&gt;"",MAX(I$21:$I35)&lt;TIME(16,0,0)),MAX(I$21:$I35,$C36),""),"")</f>
        <v/>
      </c>
      <c r="I36" s="9" t="str">
        <f t="shared" ca="1" si="6"/>
        <v/>
      </c>
      <c r="J36" s="9">
        <f ca="1">IF($A36="выдача",IF(AND(MAX(I$21:$I35)&gt;MAX(K$21:$K35),$C36&lt;&gt;"",MAX(K$21:$K35)&lt;TIME(16,0,0)),MAX(K$21:$K35,$C36),""),"")</f>
        <v>0.35766794612578356</v>
      </c>
      <c r="K36" s="9">
        <f t="shared" ca="1" si="7"/>
        <v>0.35898150512015553</v>
      </c>
      <c r="L36" s="9" t="str">
        <f ca="1">IF(AND($A36="приём",$C36&lt;&gt;"",MAX(M$21:$M35,C36)&lt;TIME(16,0,0)),MAX(M$21:$M35,C36),"")</f>
        <v/>
      </c>
      <c r="M36" s="9" t="str">
        <f t="shared" ca="1" si="8"/>
        <v/>
      </c>
    </row>
    <row r="37" spans="1:13" x14ac:dyDescent="0.3">
      <c r="A37" t="str">
        <f t="shared" ca="1" si="0"/>
        <v>выдача</v>
      </c>
      <c r="B37" s="7">
        <f t="shared" ca="1" si="1"/>
        <v>1.5781978334953446</v>
      </c>
      <c r="C37" s="9">
        <f t="shared" ca="1" si="2"/>
        <v>0.35876391684348868</v>
      </c>
      <c r="D37">
        <f ca="1">IF(C37&lt;&gt;"",SUM(COUNTIF($H$22:$H37,"&gt;"&amp;C37),COUNTIF($J$22:$J37,"&gt;"&amp;C37),COUNTIF($L$22:$L37,"&gt;"&amp;C37)),"")</f>
        <v>0</v>
      </c>
      <c r="E37">
        <f t="shared" ca="1" si="3"/>
        <v>1.7069099338738249</v>
      </c>
      <c r="F37" s="9">
        <f t="shared" ca="1" si="4"/>
        <v>1.1853541207457118E-3</v>
      </c>
      <c r="G37" s="9">
        <f t="shared" ca="1" si="5"/>
        <v>1.1853541207457186E-3</v>
      </c>
      <c r="H37" s="9">
        <f ca="1">IF($A37="выдача",IF(AND(MAX(I$21:$I36)&lt;=MAX(K$21:$K36),$C37&lt;&gt;"",MAX(I$21:$I36)&lt;TIME(16,0,0)),MAX(I$21:$I36,$C37),""),"")</f>
        <v>0.35876391684348868</v>
      </c>
      <c r="I37" s="9">
        <f t="shared" ca="1" si="6"/>
        <v>0.3599492709642344</v>
      </c>
      <c r="J37" s="9" t="str">
        <f ca="1">IF($A37="выдача",IF(AND(MAX(I$21:$I36)&gt;MAX(K$21:$K36),$C37&lt;&gt;"",MAX(K$21:$K36)&lt;TIME(16,0,0)),MAX(K$21:$K36,$C37),""),"")</f>
        <v/>
      </c>
      <c r="K37" s="9" t="str">
        <f t="shared" ca="1" si="7"/>
        <v/>
      </c>
      <c r="L37" s="9" t="str">
        <f ca="1">IF(AND($A37="приём",$C37&lt;&gt;"",MAX(M$21:$M36,C37)&lt;TIME(16,0,0)),MAX(M$21:$M36,C37),"")</f>
        <v/>
      </c>
      <c r="M37" s="9" t="str">
        <f t="shared" ca="1" si="8"/>
        <v/>
      </c>
    </row>
    <row r="38" spans="1:13" x14ac:dyDescent="0.3">
      <c r="A38" t="str">
        <f t="shared" ca="1" si="0"/>
        <v>выдача</v>
      </c>
      <c r="B38" s="7">
        <f t="shared" ca="1" si="1"/>
        <v>3</v>
      </c>
      <c r="C38" s="9">
        <f t="shared" ca="1" si="2"/>
        <v>0.36084725017682201</v>
      </c>
      <c r="D38">
        <f ca="1">IF(C38&lt;&gt;"",SUM(COUNTIF($H$22:$H38,"&gt;"&amp;C38),COUNTIF($J$22:$J38,"&gt;"&amp;C38),COUNTIF($L$22:$L38,"&gt;"&amp;C38)),"")</f>
        <v>0</v>
      </c>
      <c r="E38">
        <f t="shared" ca="1" si="3"/>
        <v>2.6907536596774251</v>
      </c>
      <c r="F38" s="9">
        <f t="shared" ca="1" si="4"/>
        <v>1.8685789303315452E-3</v>
      </c>
      <c r="G38" s="9">
        <f t="shared" ca="1" si="5"/>
        <v>1.8685789303315437E-3</v>
      </c>
      <c r="H38" s="9" t="str">
        <f ca="1">IF($A38="выдача",IF(AND(MAX(I$21:$I37)&lt;=MAX(K$21:$K37),$C38&lt;&gt;"",MAX(I$21:$I37)&lt;TIME(16,0,0)),MAX(I$21:$I37,$C38),""),"")</f>
        <v/>
      </c>
      <c r="I38" s="9" t="str">
        <f t="shared" ca="1" si="6"/>
        <v/>
      </c>
      <c r="J38" s="9">
        <f ca="1">IF($A38="выдача",IF(AND(MAX(I$21:$I37)&gt;MAX(K$21:$K37),$C38&lt;&gt;"",MAX(K$21:$K37)&lt;TIME(16,0,0)),MAX(K$21:$K37,$C38),""),"")</f>
        <v>0.36084725017682201</v>
      </c>
      <c r="K38" s="9">
        <f t="shared" ca="1" si="7"/>
        <v>0.36271582910715355</v>
      </c>
      <c r="L38" s="9" t="str">
        <f ca="1">IF(AND($A38="приём",$C38&lt;&gt;"",MAX(M$21:$M37,C38)&lt;TIME(16,0,0)),MAX(M$21:$M37,C38),"")</f>
        <v/>
      </c>
      <c r="M38" s="9" t="str">
        <f t="shared" ca="1" si="8"/>
        <v/>
      </c>
    </row>
    <row r="39" spans="1:13" x14ac:dyDescent="0.3">
      <c r="A39" t="str">
        <f t="shared" ca="1" si="0"/>
        <v>выдача</v>
      </c>
      <c r="B39" s="7">
        <f t="shared" ca="1" si="1"/>
        <v>3</v>
      </c>
      <c r="C39" s="9">
        <f t="shared" ca="1" si="2"/>
        <v>0.36293058351015534</v>
      </c>
      <c r="D39">
        <f ca="1">IF(C39&lt;&gt;"",SUM(COUNTIF($H$22:$H39,"&gt;"&amp;C39),COUNTIF($J$22:$J39,"&gt;"&amp;C39),COUNTIF($L$22:$L39,"&gt;"&amp;C39)),"")</f>
        <v>0</v>
      </c>
      <c r="E39">
        <f t="shared" ca="1" si="3"/>
        <v>2.7357173038547087</v>
      </c>
      <c r="F39" s="9">
        <f t="shared" ca="1" si="4"/>
        <v>1.8998036832324366E-3</v>
      </c>
      <c r="G39" s="9">
        <f t="shared" ca="1" si="5"/>
        <v>1.8998036832324483E-3</v>
      </c>
      <c r="H39" s="9">
        <f ca="1">IF($A39="выдача",IF(AND(MAX(I$21:$I38)&lt;=MAX(K$21:$K38),$C39&lt;&gt;"",MAX(I$21:$I38)&lt;TIME(16,0,0)),MAX(I$21:$I38,$C39),""),"")</f>
        <v>0.36293058351015534</v>
      </c>
      <c r="I39" s="9">
        <f t="shared" ca="1" si="6"/>
        <v>0.36483038719338778</v>
      </c>
      <c r="J39" s="9" t="str">
        <f ca="1">IF($A39="выдача",IF(AND(MAX(I$21:$I38)&gt;MAX(K$21:$K38),$C39&lt;&gt;"",MAX(K$21:$K38)&lt;TIME(16,0,0)),MAX(K$21:$K38,$C39),""),"")</f>
        <v/>
      </c>
      <c r="K39" s="9" t="str">
        <f t="shared" ca="1" si="7"/>
        <v/>
      </c>
      <c r="L39" s="9" t="str">
        <f ca="1">IF(AND($A39="приём",$C39&lt;&gt;"",MAX(M$21:$M38,C39)&lt;TIME(16,0,0)),MAX(M$21:$M38,C39),"")</f>
        <v/>
      </c>
      <c r="M39" s="9" t="str">
        <f t="shared" ca="1" si="8"/>
        <v/>
      </c>
    </row>
    <row r="40" spans="1:13" x14ac:dyDescent="0.3">
      <c r="A40" t="str">
        <f t="shared" ca="1" si="0"/>
        <v>выдача</v>
      </c>
      <c r="B40" s="7">
        <f t="shared" ca="1" si="1"/>
        <v>1.297033889256995</v>
      </c>
      <c r="C40" s="9">
        <f t="shared" ca="1" si="2"/>
        <v>0.36383130148880605</v>
      </c>
      <c r="D40">
        <f ca="1">IF(C40&lt;&gt;"",SUM(COUNTIF($H$22:$H40,"&gt;"&amp;C40),COUNTIF($J$22:$J40,"&gt;"&amp;C40),COUNTIF($L$22:$L40,"&gt;"&amp;C40)),"")</f>
        <v>0</v>
      </c>
      <c r="E40">
        <f t="shared" ca="1" si="3"/>
        <v>1.4327141448894045</v>
      </c>
      <c r="F40" s="9">
        <f t="shared" ca="1" si="4"/>
        <v>9.9494037839541975E-4</v>
      </c>
      <c r="G40" s="9">
        <f t="shared" ca="1" si="5"/>
        <v>9.9494037839542582E-4</v>
      </c>
      <c r="H40" s="9" t="str">
        <f ca="1">IF($A40="выдача",IF(AND(MAX(I$21:$I39)&lt;=MAX(K$21:$K39),$C40&lt;&gt;"",MAX(I$21:$I39)&lt;TIME(16,0,0)),MAX(I$21:$I39,$C40),""),"")</f>
        <v/>
      </c>
      <c r="I40" s="9" t="str">
        <f t="shared" ca="1" si="6"/>
        <v/>
      </c>
      <c r="J40" s="9">
        <f ca="1">IF($A40="выдача",IF(AND(MAX(I$21:$I39)&gt;MAX(K$21:$K39),$C40&lt;&gt;"",MAX(K$21:$K39)&lt;TIME(16,0,0)),MAX(K$21:$K39,$C40),""),"")</f>
        <v>0.36383130148880605</v>
      </c>
      <c r="K40" s="9">
        <f t="shared" ca="1" si="7"/>
        <v>0.36482624186720147</v>
      </c>
      <c r="L40" s="9" t="str">
        <f ca="1">IF(AND($A40="приём",$C40&lt;&gt;"",MAX(M$21:$M39,C40)&lt;TIME(16,0,0)),MAX(M$21:$M39,C40),"")</f>
        <v/>
      </c>
      <c r="M40" s="9" t="str">
        <f t="shared" ca="1" si="8"/>
        <v/>
      </c>
    </row>
    <row r="41" spans="1:13" x14ac:dyDescent="0.3">
      <c r="A41" t="str">
        <f t="shared" ca="1" si="0"/>
        <v>приём</v>
      </c>
      <c r="B41" s="7">
        <f t="shared" ca="1" si="1"/>
        <v>1.4467947673057093</v>
      </c>
      <c r="C41" s="9">
        <f t="shared" ca="1" si="2"/>
        <v>0.36483602007721277</v>
      </c>
      <c r="D41">
        <f ca="1">IF(C41&lt;&gt;"",SUM(COUNTIF($H$22:$H41,"&gt;"&amp;C41),COUNTIF($J$22:$J41,"&gt;"&amp;C41),COUNTIF($L$22:$L41,"&gt;"&amp;C41)),"")</f>
        <v>0</v>
      </c>
      <c r="E41">
        <f t="shared" ca="1" si="3"/>
        <v>1.0673368249372168</v>
      </c>
      <c r="F41" s="9">
        <f t="shared" ca="1" si="4"/>
        <v>7.4120612842862278E-4</v>
      </c>
      <c r="G41" s="9">
        <f t="shared" ca="1" si="5"/>
        <v>7.4120612842859535E-4</v>
      </c>
      <c r="H41" s="9" t="str">
        <f ca="1">IF($A41="выдача",IF(AND(MAX(I$21:$I40)&lt;=MAX(K$21:$K40),$C41&lt;&gt;"",MAX(I$21:$I40)&lt;TIME(16,0,0)),MAX(I$21:$I40,$C41),""),"")</f>
        <v/>
      </c>
      <c r="I41" s="9" t="str">
        <f t="shared" ca="1" si="6"/>
        <v/>
      </c>
      <c r="J41" s="9" t="str">
        <f ca="1">IF($A41="выдача",IF(AND(MAX(I$21:$I40)&gt;MAX(K$21:$K40),$C41&lt;&gt;"",MAX(K$21:$K40)&lt;TIME(16,0,0)),MAX(K$21:$K40,$C41),""),"")</f>
        <v/>
      </c>
      <c r="K41" s="9" t="str">
        <f t="shared" ca="1" si="7"/>
        <v/>
      </c>
      <c r="L41" s="9">
        <f ca="1">IF(AND($A41="приём",$C41&lt;&gt;"",MAX(M$21:$M40,C41)&lt;TIME(16,0,0)),MAX(M$21:$M40,C41),"")</f>
        <v>0.36483602007721277</v>
      </c>
      <c r="M41" s="9">
        <f t="shared" ca="1" si="8"/>
        <v>0.36557722620564137</v>
      </c>
    </row>
    <row r="42" spans="1:13" x14ac:dyDescent="0.3">
      <c r="A42" t="str">
        <f t="shared" ca="1" si="0"/>
        <v>выдача</v>
      </c>
      <c r="B42" s="7">
        <f t="shared" ca="1" si="1"/>
        <v>1.0321670104124046</v>
      </c>
      <c r="C42" s="9">
        <f t="shared" ca="1" si="2"/>
        <v>0.36555280272333252</v>
      </c>
      <c r="D42">
        <f ca="1">IF(C42&lt;&gt;"",SUM(COUNTIF($H$22:$H42,"&gt;"&amp;C42),COUNTIF($J$22:$J42,"&gt;"&amp;C42),COUNTIF($L$22:$L42,"&gt;"&amp;C42)),"")</f>
        <v>0</v>
      </c>
      <c r="E42">
        <f t="shared" ca="1" si="3"/>
        <v>1.9144233150809882</v>
      </c>
      <c r="F42" s="9">
        <f t="shared" ca="1" si="4"/>
        <v>1.3294606354729084E-3</v>
      </c>
      <c r="G42" s="9">
        <f t="shared" ca="1" si="5"/>
        <v>1.3294606354729011E-3</v>
      </c>
      <c r="H42" s="9" t="str">
        <f ca="1">IF($A42="выдача",IF(AND(MAX(I$21:$I41)&lt;=MAX(K$21:$K41),$C42&lt;&gt;"",MAX(I$21:$I41)&lt;TIME(16,0,0)),MAX(I$21:$I41,$C42),""),"")</f>
        <v/>
      </c>
      <c r="I42" s="9" t="str">
        <f t="shared" ca="1" si="6"/>
        <v/>
      </c>
      <c r="J42" s="9">
        <f ca="1">IF($A42="выдача",IF(AND(MAX(I$21:$I41)&gt;MAX(K$21:$K41),$C42&lt;&gt;"",MAX(K$21:$K41)&lt;TIME(16,0,0)),MAX(K$21:$K41,$C42),""),"")</f>
        <v>0.36555280272333252</v>
      </c>
      <c r="K42" s="9">
        <f t="shared" ca="1" si="7"/>
        <v>0.36688226335880542</v>
      </c>
      <c r="L42" s="9" t="str">
        <f ca="1">IF(AND($A42="приём",$C42&lt;&gt;"",MAX(M$21:$M41,C42)&lt;TIME(16,0,0)),MAX(M$21:$M41,C42),"")</f>
        <v/>
      </c>
      <c r="M42" s="9" t="str">
        <f t="shared" ca="1" si="8"/>
        <v/>
      </c>
    </row>
    <row r="43" spans="1:13" x14ac:dyDescent="0.3">
      <c r="A43" t="str">
        <f t="shared" ca="1" si="0"/>
        <v>выдача</v>
      </c>
      <c r="B43" s="7">
        <f t="shared" ca="1" si="1"/>
        <v>5.3924968321303295</v>
      </c>
      <c r="C43" s="9">
        <f t="shared" ca="1" si="2"/>
        <v>0.36929759219008967</v>
      </c>
      <c r="D43">
        <f ca="1">IF(C43&lt;&gt;"",SUM(COUNTIF($H$22:$H43,"&gt;"&amp;C43),COUNTIF($J$22:$J43,"&gt;"&amp;C43),COUNTIF($L$22:$L43,"&gt;"&amp;C43)),"")</f>
        <v>0</v>
      </c>
      <c r="E43">
        <f t="shared" ca="1" si="3"/>
        <v>1.3986180933733718</v>
      </c>
      <c r="F43" s="9">
        <f t="shared" ca="1" si="4"/>
        <v>9.7126256484261937E-4</v>
      </c>
      <c r="G43" s="9">
        <f t="shared" ca="1" si="5"/>
        <v>9.7126256484264539E-4</v>
      </c>
      <c r="H43" s="9">
        <f ca="1">IF($A43="выдача",IF(AND(MAX(I$21:$I42)&lt;=MAX(K$21:$K42),$C43&lt;&gt;"",MAX(I$21:$I42)&lt;TIME(16,0,0)),MAX(I$21:$I42,$C43),""),"")</f>
        <v>0.36929759219008967</v>
      </c>
      <c r="I43" s="9">
        <f t="shared" ca="1" si="6"/>
        <v>0.37026885475493232</v>
      </c>
      <c r="J43" s="9" t="str">
        <f ca="1">IF($A43="выдача",IF(AND(MAX(I$21:$I42)&gt;MAX(K$21:$K42),$C43&lt;&gt;"",MAX(K$21:$K42)&lt;TIME(16,0,0)),MAX(K$21:$K42,$C43),""),"")</f>
        <v/>
      </c>
      <c r="K43" s="9" t="str">
        <f t="shared" ca="1" si="7"/>
        <v/>
      </c>
      <c r="L43" s="9" t="str">
        <f ca="1">IF(AND($A43="приём",$C43&lt;&gt;"",MAX(M$21:$M42,C43)&lt;TIME(16,0,0)),MAX(M$21:$M42,C43),"")</f>
        <v/>
      </c>
      <c r="M43" s="9" t="str">
        <f t="shared" ca="1" si="8"/>
        <v/>
      </c>
    </row>
    <row r="44" spans="1:13" x14ac:dyDescent="0.3">
      <c r="A44" t="str">
        <f t="shared" ca="1" si="0"/>
        <v>выдача</v>
      </c>
      <c r="B44" s="7">
        <f t="shared" ca="1" si="1"/>
        <v>1.9893803184347518</v>
      </c>
      <c r="C44" s="9">
        <f t="shared" ca="1" si="2"/>
        <v>0.3706791063001138</v>
      </c>
      <c r="D44">
        <f ca="1">IF(C44&lt;&gt;"",SUM(COUNTIF($H$22:$H44,"&gt;"&amp;C44),COUNTIF($J$22:$J44,"&gt;"&amp;C44),COUNTIF($L$22:$L44,"&gt;"&amp;C44)),"")</f>
        <v>0</v>
      </c>
      <c r="E44">
        <f t="shared" ca="1" si="3"/>
        <v>2.026213681220765</v>
      </c>
      <c r="F44" s="9">
        <f t="shared" ca="1" si="4"/>
        <v>1.4070928341810868E-3</v>
      </c>
      <c r="G44" s="9">
        <f t="shared" ca="1" si="5"/>
        <v>1.4070928341811118E-3</v>
      </c>
      <c r="H44" s="9" t="str">
        <f ca="1">IF($A44="выдача",IF(AND(MAX(I$21:$I43)&lt;=MAX(K$21:$K43),$C44&lt;&gt;"",MAX(I$21:$I43)&lt;TIME(16,0,0)),MAX(I$21:$I43,$C44),""),"")</f>
        <v/>
      </c>
      <c r="I44" s="9" t="str">
        <f t="shared" ca="1" si="6"/>
        <v/>
      </c>
      <c r="J44" s="9">
        <f ca="1">IF($A44="выдача",IF(AND(MAX(I$21:$I43)&gt;MAX(K$21:$K43),$C44&lt;&gt;"",MAX(K$21:$K43)&lt;TIME(16,0,0)),MAX(K$21:$K43,$C44),""),"")</f>
        <v>0.3706791063001138</v>
      </c>
      <c r="K44" s="9">
        <f t="shared" ca="1" si="7"/>
        <v>0.37208619913429491</v>
      </c>
      <c r="L44" s="9" t="str">
        <f ca="1">IF(AND($A44="приём",$C44&lt;&gt;"",MAX(M$21:$M43,C44)&lt;TIME(16,0,0)),MAX(M$21:$M43,C44),"")</f>
        <v/>
      </c>
      <c r="M44" s="9" t="str">
        <f t="shared" ca="1" si="8"/>
        <v/>
      </c>
    </row>
    <row r="45" spans="1:13" x14ac:dyDescent="0.3">
      <c r="A45" t="str">
        <f t="shared" ca="1" si="0"/>
        <v>приём</v>
      </c>
      <c r="B45" s="7">
        <f t="shared" ca="1" si="1"/>
        <v>3.3622532411838195</v>
      </c>
      <c r="C45" s="9">
        <f t="shared" ca="1" si="2"/>
        <v>0.37301400438426924</v>
      </c>
      <c r="D45">
        <f ca="1">IF(C45&lt;&gt;"",SUM(COUNTIF($H$22:$H45,"&gt;"&amp;C45),COUNTIF($J$22:$J45,"&gt;"&amp;C45),COUNTIF($L$22:$L45,"&gt;"&amp;C45)),"")</f>
        <v>0</v>
      </c>
      <c r="E45">
        <f t="shared" ca="1" si="3"/>
        <v>11.096980255639354</v>
      </c>
      <c r="F45" s="9">
        <f t="shared" ca="1" si="4"/>
        <v>7.7062362886384395E-3</v>
      </c>
      <c r="G45" s="9">
        <f t="shared" ca="1" si="5"/>
        <v>7.7062362886384239E-3</v>
      </c>
      <c r="H45" s="9" t="str">
        <f ca="1">IF($A45="выдача",IF(AND(MAX(I$21:$I44)&lt;=MAX(K$21:$K44),$C45&lt;&gt;"",MAX(I$21:$I44)&lt;TIME(16,0,0)),MAX(I$21:$I44,$C45),""),"")</f>
        <v/>
      </c>
      <c r="I45" s="9" t="str">
        <f t="shared" ca="1" si="6"/>
        <v/>
      </c>
      <c r="J45" s="9" t="str">
        <f ca="1">IF($A45="выдача",IF(AND(MAX(I$21:$I44)&gt;MAX(K$21:$K44),$C45&lt;&gt;"",MAX(K$21:$K44)&lt;TIME(16,0,0)),MAX(K$21:$K44,$C45),""),"")</f>
        <v/>
      </c>
      <c r="K45" s="9" t="str">
        <f t="shared" ca="1" si="7"/>
        <v/>
      </c>
      <c r="L45" s="9">
        <f ca="1">IF(AND($A45="приём",$C45&lt;&gt;"",MAX(M$21:$M44,C45)&lt;TIME(16,0,0)),MAX(M$21:$M44,C45),"")</f>
        <v>0.37301400438426924</v>
      </c>
      <c r="M45" s="9">
        <f t="shared" ca="1" si="8"/>
        <v>0.38072024067290766</v>
      </c>
    </row>
    <row r="46" spans="1:13" x14ac:dyDescent="0.3">
      <c r="A46" t="str">
        <f t="shared" ca="1" si="0"/>
        <v>выдача</v>
      </c>
      <c r="B46" s="7">
        <f t="shared" ca="1" si="1"/>
        <v>1.107824094049904</v>
      </c>
      <c r="C46" s="9">
        <f t="shared" ca="1" si="2"/>
        <v>0.37378332667180392</v>
      </c>
      <c r="D46">
        <f ca="1">IF(C46&lt;&gt;"",SUM(COUNTIF($H$22:$H46,"&gt;"&amp;C46),COUNTIF($J$22:$J46,"&gt;"&amp;C46),COUNTIF($L$22:$L46,"&gt;"&amp;C46)),"")</f>
        <v>0</v>
      </c>
      <c r="E46">
        <f t="shared" ca="1" si="3"/>
        <v>2.97603588683645</v>
      </c>
      <c r="F46" s="9">
        <f t="shared" ca="1" si="4"/>
        <v>2.0666915880808681E-3</v>
      </c>
      <c r="G46" s="9">
        <f t="shared" ca="1" si="5"/>
        <v>2.0666915880808712E-3</v>
      </c>
      <c r="H46" s="9">
        <f ca="1">IF($A46="выдача",IF(AND(MAX(I$21:$I45)&lt;=MAX(K$21:$K45),$C46&lt;&gt;"",MAX(I$21:$I45)&lt;TIME(16,0,0)),MAX(I$21:$I45,$C46),""),"")</f>
        <v>0.37378332667180392</v>
      </c>
      <c r="I46" s="9">
        <f t="shared" ca="1" si="6"/>
        <v>0.37585001825988479</v>
      </c>
      <c r="J46" s="9" t="str">
        <f ca="1">IF($A46="выдача",IF(AND(MAX(I$21:$I45)&gt;MAX(K$21:$K45),$C46&lt;&gt;"",MAX(K$21:$K45)&lt;TIME(16,0,0)),MAX(K$21:$K45,$C46),""),"")</f>
        <v/>
      </c>
      <c r="K46" s="9" t="str">
        <f t="shared" ca="1" si="7"/>
        <v/>
      </c>
      <c r="L46" s="9" t="str">
        <f ca="1">IF(AND($A46="приём",$C46&lt;&gt;"",MAX(M$21:$M45,C46)&lt;TIME(16,0,0)),MAX(M$21:$M45,C46),"")</f>
        <v/>
      </c>
      <c r="M46" s="9" t="str">
        <f t="shared" ca="1" si="8"/>
        <v/>
      </c>
    </row>
    <row r="47" spans="1:13" x14ac:dyDescent="0.3">
      <c r="A47" t="str">
        <f t="shared" ca="1" si="0"/>
        <v>выдача</v>
      </c>
      <c r="B47" s="7">
        <f t="shared" ca="1" si="1"/>
        <v>1.8689767102823325</v>
      </c>
      <c r="C47" s="9">
        <f t="shared" ca="1" si="2"/>
        <v>0.37508122716505554</v>
      </c>
      <c r="D47">
        <f ca="1">IF(C47&lt;&gt;"",SUM(COUNTIF($H$22:$H47,"&gt;"&amp;C47),COUNTIF($J$22:$J47,"&gt;"&amp;C47),COUNTIF($L$22:$L47,"&gt;"&amp;C47)),"")</f>
        <v>0</v>
      </c>
      <c r="E47">
        <f t="shared" ca="1" si="3"/>
        <v>1.4975693987905032</v>
      </c>
      <c r="F47" s="9">
        <f t="shared" ca="1" si="4"/>
        <v>1.0399787491600716E-3</v>
      </c>
      <c r="G47" s="9">
        <f t="shared" ca="1" si="5"/>
        <v>1.0399787491600643E-3</v>
      </c>
      <c r="H47" s="9" t="str">
        <f ca="1">IF($A47="выдача",IF(AND(MAX(I$21:$I46)&lt;=MAX(K$21:$K46),$C47&lt;&gt;"",MAX(I$21:$I46)&lt;TIME(16,0,0)),MAX(I$21:$I46,$C47),""),"")</f>
        <v/>
      </c>
      <c r="I47" s="9" t="str">
        <f t="shared" ca="1" si="6"/>
        <v/>
      </c>
      <c r="J47" s="9">
        <f ca="1">IF($A47="выдача",IF(AND(MAX(I$21:$I46)&gt;MAX(K$21:$K46),$C47&lt;&gt;"",MAX(K$21:$K46)&lt;TIME(16,0,0)),MAX(K$21:$K46,$C47),""),"")</f>
        <v>0.37508122716505554</v>
      </c>
      <c r="K47" s="9">
        <f t="shared" ca="1" si="7"/>
        <v>0.37612120591421561</v>
      </c>
      <c r="L47" s="9" t="str">
        <f ca="1">IF(AND($A47="приём",$C47&lt;&gt;"",MAX(M$21:$M46,C47)&lt;TIME(16,0,0)),MAX(M$21:$M46,C47),"")</f>
        <v/>
      </c>
      <c r="M47" s="9" t="str">
        <f t="shared" ca="1" si="8"/>
        <v/>
      </c>
    </row>
    <row r="48" spans="1:13" x14ac:dyDescent="0.3">
      <c r="A48" t="str">
        <f t="shared" ca="1" si="0"/>
        <v>приём</v>
      </c>
      <c r="B48" s="7">
        <f t="shared" ca="1" si="1"/>
        <v>2.673304775774719</v>
      </c>
      <c r="C48" s="9">
        <f t="shared" ca="1" si="2"/>
        <v>0.37693768881489909</v>
      </c>
      <c r="D48">
        <f ca="1">IF(C48&lt;&gt;"",SUM(COUNTIF($H$22:$H48,"&gt;"&amp;C48),COUNTIF($J$22:$J48,"&gt;"&amp;C48),COUNTIF($L$22:$L48,"&gt;"&amp;C48)),"")</f>
        <v>1</v>
      </c>
      <c r="E48">
        <f t="shared" ca="1" si="3"/>
        <v>5.5790569458271229</v>
      </c>
      <c r="F48" s="9">
        <f t="shared" ca="1" si="4"/>
        <v>3.8743451012688353E-3</v>
      </c>
      <c r="G48" s="9">
        <f t="shared" ca="1" si="5"/>
        <v>7.6568969592774039E-3</v>
      </c>
      <c r="H48" s="9" t="str">
        <f ca="1">IF($A48="выдача",IF(AND(MAX(I$21:$I47)&lt;=MAX(K$21:$K47),$C48&lt;&gt;"",MAX(I$21:$I47)&lt;TIME(16,0,0)),MAX(I$21:$I47,$C48),""),"")</f>
        <v/>
      </c>
      <c r="I48" s="9" t="str">
        <f t="shared" ca="1" si="6"/>
        <v/>
      </c>
      <c r="J48" s="9" t="str">
        <f ca="1">IF($A48="выдача",IF(AND(MAX(I$21:$I47)&gt;MAX(K$21:$K47),$C48&lt;&gt;"",MAX(K$21:$K47)&lt;TIME(16,0,0)),MAX(K$21:$K47,$C48),""),"")</f>
        <v/>
      </c>
      <c r="K48" s="9" t="str">
        <f t="shared" ca="1" si="7"/>
        <v/>
      </c>
      <c r="L48" s="9">
        <f ca="1">IF(AND($A48="приём",$C48&lt;&gt;"",MAX(M$21:$M47,C48)&lt;TIME(16,0,0)),MAX(M$21:$M47,C48),"")</f>
        <v>0.38072024067290766</v>
      </c>
      <c r="M48" s="9">
        <f t="shared" ca="1" si="8"/>
        <v>0.38459458577417649</v>
      </c>
    </row>
    <row r="49" spans="1:13" x14ac:dyDescent="0.3">
      <c r="A49" t="str">
        <f t="shared" ca="1" si="0"/>
        <v>выдача</v>
      </c>
      <c r="B49" s="7">
        <f t="shared" ca="1" si="1"/>
        <v>1.7727112039548834</v>
      </c>
      <c r="C49" s="9">
        <f t="shared" ca="1" si="2"/>
        <v>0.37816873826208997</v>
      </c>
      <c r="D49">
        <f ca="1">IF(C49&lt;&gt;"",SUM(COUNTIF($H$22:$H49,"&gt;"&amp;C49),COUNTIF($J$22:$J49,"&gt;"&amp;C49),COUNTIF($L$22:$L49,"&gt;"&amp;C49)),"")</f>
        <v>1</v>
      </c>
      <c r="E49">
        <f t="shared" ca="1" si="3"/>
        <v>1.3761647564877113</v>
      </c>
      <c r="F49" s="9">
        <f t="shared" ca="1" si="4"/>
        <v>9.5566996978313284E-4</v>
      </c>
      <c r="G49" s="9">
        <f t="shared" ca="1" si="5"/>
        <v>9.5566996978313501E-4</v>
      </c>
      <c r="H49" s="9">
        <f ca="1">IF($A49="выдача",IF(AND(MAX(I$21:$I48)&lt;=MAX(K$21:$K48),$C49&lt;&gt;"",MAX(I$21:$I48)&lt;TIME(16,0,0)),MAX(I$21:$I48,$C49),""),"")</f>
        <v>0.37816873826208997</v>
      </c>
      <c r="I49" s="9">
        <f t="shared" ca="1" si="6"/>
        <v>0.3791244082318731</v>
      </c>
      <c r="J49" s="9" t="str">
        <f ca="1">IF($A49="выдача",IF(AND(MAX(I$21:$I48)&gt;MAX(K$21:$K48),$C49&lt;&gt;"",MAX(K$21:$K48)&lt;TIME(16,0,0)),MAX(K$21:$K48,$C49),""),"")</f>
        <v/>
      </c>
      <c r="K49" s="9" t="str">
        <f t="shared" ca="1" si="7"/>
        <v/>
      </c>
      <c r="L49" s="9" t="str">
        <f ca="1">IF(AND($A49="приём",$C49&lt;&gt;"",MAX(M$21:$M48,C49)&lt;TIME(16,0,0)),MAX(M$21:$M48,C49),"")</f>
        <v/>
      </c>
      <c r="M49" s="9" t="str">
        <f t="shared" ca="1" si="8"/>
        <v/>
      </c>
    </row>
    <row r="50" spans="1:13" x14ac:dyDescent="0.3">
      <c r="A50" t="str">
        <f t="shared" ca="1" si="0"/>
        <v>выдача</v>
      </c>
      <c r="B50" s="7">
        <f t="shared" ca="1" si="1"/>
        <v>1.9714205384717649</v>
      </c>
      <c r="C50" s="9">
        <f t="shared" ca="1" si="2"/>
        <v>0.37953778030269536</v>
      </c>
      <c r="D50">
        <f ca="1">IF(C50&lt;&gt;"",SUM(COUNTIF($H$22:$H50,"&gt;"&amp;C50),COUNTIF($J$22:$J50,"&gt;"&amp;C50),COUNTIF($L$22:$L50,"&gt;"&amp;C50)),"")</f>
        <v>1</v>
      </c>
      <c r="E50">
        <f t="shared" ca="1" si="3"/>
        <v>1.1811374015734659</v>
      </c>
      <c r="F50" s="9">
        <f t="shared" ca="1" si="4"/>
        <v>8.202343066482402E-4</v>
      </c>
      <c r="G50" s="9">
        <f t="shared" ca="1" si="5"/>
        <v>8.202343066482376E-4</v>
      </c>
      <c r="H50" s="9" t="str">
        <f ca="1">IF($A50="выдача",IF(AND(MAX(I$21:$I49)&lt;=MAX(K$21:$K49),$C50&lt;&gt;"",MAX(I$21:$I49)&lt;TIME(16,0,0)),MAX(I$21:$I49,$C50),""),"")</f>
        <v/>
      </c>
      <c r="I50" s="9" t="str">
        <f t="shared" ca="1" si="6"/>
        <v/>
      </c>
      <c r="J50" s="9">
        <f ca="1">IF($A50="выдача",IF(AND(MAX(I$21:$I49)&gt;MAX(K$21:$K49),$C50&lt;&gt;"",MAX(K$21:$K49)&lt;TIME(16,0,0)),MAX(K$21:$K49,$C50),""),"")</f>
        <v>0.37953778030269536</v>
      </c>
      <c r="K50" s="9">
        <f t="shared" ca="1" si="7"/>
        <v>0.3803580146093436</v>
      </c>
      <c r="L50" s="9" t="str">
        <f ca="1">IF(AND($A50="приём",$C50&lt;&gt;"",MAX(M$21:$M49,C50)&lt;TIME(16,0,0)),MAX(M$21:$M49,C50),"")</f>
        <v/>
      </c>
      <c r="M50" s="9" t="str">
        <f t="shared" ca="1" si="8"/>
        <v/>
      </c>
    </row>
    <row r="51" spans="1:13" x14ac:dyDescent="0.3">
      <c r="A51" t="str">
        <f t="shared" ca="1" si="0"/>
        <v>выдача</v>
      </c>
      <c r="B51" s="7">
        <f t="shared" ca="1" si="1"/>
        <v>4.5189741666977712</v>
      </c>
      <c r="C51" s="9">
        <f t="shared" ca="1" si="2"/>
        <v>0.38267595680734656</v>
      </c>
      <c r="D51">
        <f ca="1">IF(C51&lt;&gt;"",SUM(COUNTIF($H$22:$H51,"&gt;"&amp;C51),COUNTIF($J$22:$J51,"&gt;"&amp;C51),COUNTIF($L$22:$L51,"&gt;"&amp;C51)),"")</f>
        <v>0</v>
      </c>
      <c r="E51">
        <f t="shared" ca="1" si="3"/>
        <v>4.4629060542167718</v>
      </c>
      <c r="F51" s="9">
        <f t="shared" ca="1" si="4"/>
        <v>3.0992403154283137E-3</v>
      </c>
      <c r="G51" s="9">
        <f t="shared" ca="1" si="5"/>
        <v>3.0992403154282977E-3</v>
      </c>
      <c r="H51" s="9">
        <f ca="1">IF($A51="выдача",IF(AND(MAX(I$21:$I50)&lt;=MAX(K$21:$K50),$C51&lt;&gt;"",MAX(I$21:$I50)&lt;TIME(16,0,0)),MAX(I$21:$I50,$C51),""),"")</f>
        <v>0.38267595680734656</v>
      </c>
      <c r="I51" s="9">
        <f t="shared" ca="1" si="6"/>
        <v>0.38577519712277486</v>
      </c>
      <c r="J51" s="9" t="str">
        <f ca="1">IF($A51="выдача",IF(AND(MAX(I$21:$I50)&gt;MAX(K$21:$K50),$C51&lt;&gt;"",MAX(K$21:$K50)&lt;TIME(16,0,0)),MAX(K$21:$K50,$C51),""),"")</f>
        <v/>
      </c>
      <c r="K51" s="9" t="str">
        <f t="shared" ca="1" si="7"/>
        <v/>
      </c>
      <c r="L51" s="9" t="str">
        <f ca="1">IF(AND($A51="приём",$C51&lt;&gt;"",MAX(M$21:$M50,C51)&lt;TIME(16,0,0)),MAX(M$21:$M50,C51),"")</f>
        <v/>
      </c>
      <c r="M51" s="9" t="str">
        <f t="shared" ca="1" si="8"/>
        <v/>
      </c>
    </row>
    <row r="52" spans="1:13" x14ac:dyDescent="0.3">
      <c r="A52" t="str">
        <f t="shared" ca="1" si="0"/>
        <v>выдача</v>
      </c>
      <c r="B52" s="7">
        <f t="shared" ca="1" si="1"/>
        <v>3</v>
      </c>
      <c r="C52" s="9">
        <f t="shared" ca="1" si="2"/>
        <v>0.38475929014067989</v>
      </c>
      <c r="D52">
        <f ca="1">IF(C52&lt;&gt;"",SUM(COUNTIF($H$22:$H52,"&gt;"&amp;C52),COUNTIF($J$22:$J52,"&gt;"&amp;C52),COUNTIF($L$22:$L52,"&gt;"&amp;C52)),"")</f>
        <v>0</v>
      </c>
      <c r="E52">
        <f t="shared" ca="1" si="3"/>
        <v>1.1073772863372491</v>
      </c>
      <c r="F52" s="9">
        <f t="shared" ca="1" si="4"/>
        <v>7.6901200440086738E-4</v>
      </c>
      <c r="G52" s="9">
        <f t="shared" ca="1" si="5"/>
        <v>7.6901200440088191E-4</v>
      </c>
      <c r="H52" s="9" t="str">
        <f ca="1">IF($A52="выдача",IF(AND(MAX(I$21:$I51)&lt;=MAX(K$21:$K51),$C52&lt;&gt;"",MAX(I$21:$I51)&lt;TIME(16,0,0)),MAX(I$21:$I51,$C52),""),"")</f>
        <v/>
      </c>
      <c r="I52" s="9" t="str">
        <f t="shared" ca="1" si="6"/>
        <v/>
      </c>
      <c r="J52" s="9">
        <f ca="1">IF($A52="выдача",IF(AND(MAX(I$21:$I51)&gt;MAX(K$21:$K51),$C52&lt;&gt;"",MAX(K$21:$K51)&lt;TIME(16,0,0)),MAX(K$21:$K51,$C52),""),"")</f>
        <v>0.38475929014067989</v>
      </c>
      <c r="K52" s="9">
        <f t="shared" ca="1" si="7"/>
        <v>0.38552830214508077</v>
      </c>
      <c r="L52" s="9" t="str">
        <f ca="1">IF(AND($A52="приём",$C52&lt;&gt;"",MAX(M$21:$M51,C52)&lt;TIME(16,0,0)),MAX(M$21:$M51,C52),"")</f>
        <v/>
      </c>
      <c r="M52" s="9" t="str">
        <f t="shared" ca="1" si="8"/>
        <v/>
      </c>
    </row>
    <row r="53" spans="1:13" x14ac:dyDescent="0.3">
      <c r="A53" t="str">
        <f t="shared" ca="1" si="0"/>
        <v>выдача</v>
      </c>
      <c r="B53" s="7">
        <f t="shared" ca="1" si="1"/>
        <v>1.1508574149489399</v>
      </c>
      <c r="C53" s="9">
        <f t="shared" ca="1" si="2"/>
        <v>0.38555849667883885</v>
      </c>
      <c r="D53">
        <f ca="1">IF(C53&lt;&gt;"",SUM(COUNTIF($H$22:$H53,"&gt;"&amp;C53),COUNTIF($J$22:$J53,"&gt;"&amp;C53),COUNTIF($L$22:$L53,"&gt;"&amp;C53)),"")</f>
        <v>0</v>
      </c>
      <c r="E53">
        <f t="shared" ca="1" si="3"/>
        <v>1.7030584359049257</v>
      </c>
      <c r="F53" s="9">
        <f t="shared" ca="1" si="4"/>
        <v>1.1826794693784205E-3</v>
      </c>
      <c r="G53" s="9">
        <f t="shared" ca="1" si="5"/>
        <v>1.1826794693784448E-3</v>
      </c>
      <c r="H53" s="9" t="str">
        <f ca="1">IF($A53="выдача",IF(AND(MAX(I$21:$I52)&lt;=MAX(K$21:$K52),$C53&lt;&gt;"",MAX(I$21:$I52)&lt;TIME(16,0,0)),MAX(I$21:$I52,$C53),""),"")</f>
        <v/>
      </c>
      <c r="I53" s="9" t="str">
        <f t="shared" ca="1" si="6"/>
        <v/>
      </c>
      <c r="J53" s="9">
        <f ca="1">IF($A53="выдача",IF(AND(MAX(I$21:$I52)&gt;MAX(K$21:$K52),$C53&lt;&gt;"",MAX(K$21:$K52)&lt;TIME(16,0,0)),MAX(K$21:$K52,$C53),""),"")</f>
        <v>0.38555849667883885</v>
      </c>
      <c r="K53" s="9">
        <f t="shared" ca="1" si="7"/>
        <v>0.38674117614821729</v>
      </c>
      <c r="L53" s="9" t="str">
        <f ca="1">IF(AND($A53="приём",$C53&lt;&gt;"",MAX(M$21:$M52,C53)&lt;TIME(16,0,0)),MAX(M$21:$M52,C53),"")</f>
        <v/>
      </c>
      <c r="M53" s="9" t="str">
        <f t="shared" ca="1" si="8"/>
        <v/>
      </c>
    </row>
    <row r="54" spans="1:13" x14ac:dyDescent="0.3">
      <c r="A54" t="str">
        <f t="shared" ca="1" si="0"/>
        <v>выдача</v>
      </c>
      <c r="B54" s="7">
        <f t="shared" ca="1" si="1"/>
        <v>2.288816668543153</v>
      </c>
      <c r="C54" s="9">
        <f t="shared" ca="1" si="2"/>
        <v>0.38714795269866048</v>
      </c>
      <c r="D54">
        <f ca="1">IF(C54&lt;&gt;"",SUM(COUNTIF($H$22:$H54,"&gt;"&amp;C54),COUNTIF($J$22:$J54,"&gt;"&amp;C54),COUNTIF($L$22:$L54,"&gt;"&amp;C54)),"")</f>
        <v>0</v>
      </c>
      <c r="E54">
        <f t="shared" ca="1" si="3"/>
        <v>1.8048777349209622</v>
      </c>
      <c r="F54" s="9">
        <f t="shared" ca="1" si="4"/>
        <v>1.2533873159173347E-3</v>
      </c>
      <c r="G54" s="9">
        <f t="shared" ca="1" si="5"/>
        <v>1.2533873159173425E-3</v>
      </c>
      <c r="H54" s="9">
        <f ca="1">IF($A54="выдача",IF(AND(MAX(I$21:$I53)&lt;=MAX(K$21:$K53),$C54&lt;&gt;"",MAX(I$21:$I53)&lt;TIME(16,0,0)),MAX(I$21:$I53,$C54),""),"")</f>
        <v>0.38714795269866048</v>
      </c>
      <c r="I54" s="9">
        <f t="shared" ca="1" si="6"/>
        <v>0.38840134001457782</v>
      </c>
      <c r="J54" s="9" t="str">
        <f ca="1">IF($A54="выдача",IF(AND(MAX(I$21:$I53)&gt;MAX(K$21:$K53),$C54&lt;&gt;"",MAX(K$21:$K53)&lt;TIME(16,0,0)),MAX(K$21:$K53,$C54),""),"")</f>
        <v/>
      </c>
      <c r="K54" s="9" t="str">
        <f t="shared" ca="1" si="7"/>
        <v/>
      </c>
      <c r="L54" s="9" t="str">
        <f ca="1">IF(AND($A54="приём",$C54&lt;&gt;"",MAX(M$21:$M53,C54)&lt;TIME(16,0,0)),MAX(M$21:$M53,C54),"")</f>
        <v/>
      </c>
      <c r="M54" s="9" t="str">
        <f t="shared" ca="1" si="8"/>
        <v/>
      </c>
    </row>
    <row r="55" spans="1:13" x14ac:dyDescent="0.3">
      <c r="A55" t="str">
        <f t="shared" ca="1" si="0"/>
        <v>выдача</v>
      </c>
      <c r="B55" s="7">
        <f t="shared" ca="1" si="1"/>
        <v>1.1381899395701418</v>
      </c>
      <c r="C55" s="9">
        <f t="shared" ca="1" si="2"/>
        <v>0.38793836237891755</v>
      </c>
      <c r="D55">
        <f ca="1">IF(C55&lt;&gt;"",SUM(COUNTIF($H$22:$H55,"&gt;"&amp;C55),COUNTIF($J$22:$J55,"&gt;"&amp;C55),COUNTIF($L$22:$L55,"&gt;"&amp;C55)),"")</f>
        <v>0</v>
      </c>
      <c r="E55">
        <f t="shared" ca="1" si="3"/>
        <v>1.2404900980893789</v>
      </c>
      <c r="F55" s="9">
        <f t="shared" ca="1" si="4"/>
        <v>8.614514570065132E-4</v>
      </c>
      <c r="G55" s="9">
        <f t="shared" ca="1" si="5"/>
        <v>8.6145145700650128E-4</v>
      </c>
      <c r="H55" s="9" t="str">
        <f ca="1">IF($A55="выдача",IF(AND(MAX(I$21:$I54)&lt;=MAX(K$21:$K54),$C55&lt;&gt;"",MAX(I$21:$I54)&lt;TIME(16,0,0)),MAX(I$21:$I54,$C55),""),"")</f>
        <v/>
      </c>
      <c r="I55" s="9" t="str">
        <f t="shared" ca="1" si="6"/>
        <v/>
      </c>
      <c r="J55" s="9">
        <f ca="1">IF($A55="выдача",IF(AND(MAX(I$21:$I54)&gt;MAX(K$21:$K54),$C55&lt;&gt;"",MAX(K$21:$K54)&lt;TIME(16,0,0)),MAX(K$21:$K54,$C55),""),"")</f>
        <v>0.38793836237891755</v>
      </c>
      <c r="K55" s="9">
        <f t="shared" ca="1" si="7"/>
        <v>0.38879981383592405</v>
      </c>
      <c r="L55" s="9" t="str">
        <f ca="1">IF(AND($A55="приём",$C55&lt;&gt;"",MAX(M$21:$M54,C55)&lt;TIME(16,0,0)),MAX(M$21:$M54,C55),"")</f>
        <v/>
      </c>
      <c r="M55" s="9" t="str">
        <f t="shared" ca="1" si="8"/>
        <v/>
      </c>
    </row>
    <row r="56" spans="1:13" x14ac:dyDescent="0.3">
      <c r="A56" t="str">
        <f t="shared" ca="1" si="0"/>
        <v>выдача</v>
      </c>
      <c r="B56" s="7">
        <f t="shared" ca="1" si="1"/>
        <v>1.003963702556842</v>
      </c>
      <c r="C56" s="9">
        <f t="shared" ca="1" si="2"/>
        <v>0.388635559394582</v>
      </c>
      <c r="D56">
        <f ca="1">IF(C56&lt;&gt;"",SUM(COUNTIF($H$22:$H56,"&gt;"&amp;C56),COUNTIF($J$22:$J56,"&gt;"&amp;C56),COUNTIF($L$22:$L56,"&gt;"&amp;C56)),"")</f>
        <v>0</v>
      </c>
      <c r="E56">
        <f t="shared" ca="1" si="3"/>
        <v>1.1289041514201887</v>
      </c>
      <c r="F56" s="9">
        <f t="shared" ca="1" si="4"/>
        <v>7.8396121626401994E-4</v>
      </c>
      <c r="G56" s="9">
        <f t="shared" ca="1" si="5"/>
        <v>7.8396121626400639E-4</v>
      </c>
      <c r="H56" s="9">
        <f ca="1">IF($A56="выдача",IF(AND(MAX(I$21:$I55)&lt;=MAX(K$21:$K55),$C56&lt;&gt;"",MAX(I$21:$I55)&lt;TIME(16,0,0)),MAX(I$21:$I55,$C56),""),"")</f>
        <v>0.388635559394582</v>
      </c>
      <c r="I56" s="9">
        <f t="shared" ca="1" si="6"/>
        <v>0.389419520610846</v>
      </c>
      <c r="J56" s="9" t="str">
        <f ca="1">IF($A56="выдача",IF(AND(MAX(I$21:$I55)&gt;MAX(K$21:$K55),$C56&lt;&gt;"",MAX(K$21:$K55)&lt;TIME(16,0,0)),MAX(K$21:$K55,$C56),""),"")</f>
        <v/>
      </c>
      <c r="K56" s="9" t="str">
        <f t="shared" ca="1" si="7"/>
        <v/>
      </c>
      <c r="L56" s="9" t="str">
        <f ca="1">IF(AND($A56="приём",$C56&lt;&gt;"",MAX(M$21:$M55,C56)&lt;TIME(16,0,0)),MAX(M$21:$M55,C56),"")</f>
        <v/>
      </c>
      <c r="M56" s="9" t="str">
        <f t="shared" ca="1" si="8"/>
        <v/>
      </c>
    </row>
    <row r="57" spans="1:13" x14ac:dyDescent="0.3">
      <c r="A57" t="str">
        <f t="shared" ca="1" si="0"/>
        <v>приём</v>
      </c>
      <c r="B57" s="7">
        <f t="shared" ca="1" si="1"/>
        <v>1.0240045848903556</v>
      </c>
      <c r="C57" s="9">
        <f t="shared" ca="1" si="2"/>
        <v>0.38934667368964476</v>
      </c>
      <c r="D57">
        <f ca="1">IF(C57&lt;&gt;"",SUM(COUNTIF($H$22:$H57,"&gt;"&amp;C57),COUNTIF($J$22:$J57,"&gt;"&amp;C57),COUNTIF($L$22:$L57,"&gt;"&amp;C57)),"")</f>
        <v>0</v>
      </c>
      <c r="E57">
        <f t="shared" ca="1" si="3"/>
        <v>2.0581678840679922</v>
      </c>
      <c r="F57" s="9">
        <f t="shared" ca="1" si="4"/>
        <v>1.4292832528249946E-3</v>
      </c>
      <c r="G57" s="9">
        <f t="shared" ca="1" si="5"/>
        <v>1.4292832528249866E-3</v>
      </c>
      <c r="H57" s="9" t="str">
        <f ca="1">IF($A57="выдача",IF(AND(MAX(I$21:$I56)&lt;=MAX(K$21:$K56),$C57&lt;&gt;"",MAX(I$21:$I56)&lt;TIME(16,0,0)),MAX(I$21:$I56,$C57),""),"")</f>
        <v/>
      </c>
      <c r="I57" s="9" t="str">
        <f t="shared" ca="1" si="6"/>
        <v/>
      </c>
      <c r="J57" s="9" t="str">
        <f ca="1">IF($A57="выдача",IF(AND(MAX(I$21:$I56)&gt;MAX(K$21:$K56),$C57&lt;&gt;"",MAX(K$21:$K56)&lt;TIME(16,0,0)),MAX(K$21:$K56,$C57),""),"")</f>
        <v/>
      </c>
      <c r="K57" s="9" t="str">
        <f t="shared" ca="1" si="7"/>
        <v/>
      </c>
      <c r="L57" s="9">
        <f ca="1">IF(AND($A57="приём",$C57&lt;&gt;"",MAX(M$21:$M56,C57)&lt;TIME(16,0,0)),MAX(M$21:$M56,C57),"")</f>
        <v>0.38934667368964476</v>
      </c>
      <c r="M57" s="9">
        <f t="shared" ca="1" si="8"/>
        <v>0.39077595694246975</v>
      </c>
    </row>
    <row r="58" spans="1:13" x14ac:dyDescent="0.3">
      <c r="A58" t="str">
        <f t="shared" ca="1" si="0"/>
        <v>выдача</v>
      </c>
      <c r="B58" s="7">
        <f t="shared" ca="1" si="1"/>
        <v>1.5919006798694044</v>
      </c>
      <c r="C58" s="9">
        <f t="shared" ca="1" si="2"/>
        <v>0.39045216027288743</v>
      </c>
      <c r="D58">
        <f ca="1">IF(C58&lt;&gt;"",SUM(COUNTIF($H$22:$H58,"&gt;"&amp;C58),COUNTIF($J$22:$J58,"&gt;"&amp;C58),COUNTIF($L$22:$L58,"&gt;"&amp;C58)),"")</f>
        <v>0</v>
      </c>
      <c r="E58">
        <f t="shared" ca="1" si="3"/>
        <v>1.9489042174187519</v>
      </c>
      <c r="F58" s="9">
        <f t="shared" ca="1" si="4"/>
        <v>1.3534057065407998E-3</v>
      </c>
      <c r="G58" s="9">
        <f t="shared" ca="1" si="5"/>
        <v>1.3534057065408001E-3</v>
      </c>
      <c r="H58" s="9" t="str">
        <f ca="1">IF($A58="выдача",IF(AND(MAX(I$21:$I57)&lt;=MAX(K$21:$K57),$C58&lt;&gt;"",MAX(I$21:$I57)&lt;TIME(16,0,0)),MAX(I$21:$I57,$C58),""),"")</f>
        <v/>
      </c>
      <c r="I58" s="9" t="str">
        <f t="shared" ca="1" si="6"/>
        <v/>
      </c>
      <c r="J58" s="9">
        <f ca="1">IF($A58="выдача",IF(AND(MAX(I$21:$I57)&gt;MAX(K$21:$K57),$C58&lt;&gt;"",MAX(K$21:$K57)&lt;TIME(16,0,0)),MAX(K$21:$K57,$C58),""),"")</f>
        <v>0.39045216027288743</v>
      </c>
      <c r="K58" s="9">
        <f t="shared" ca="1" si="7"/>
        <v>0.39180556597942823</v>
      </c>
      <c r="L58" s="9" t="str">
        <f ca="1">IF(AND($A58="приём",$C58&lt;&gt;"",MAX(M$21:$M57,C58)&lt;TIME(16,0,0)),MAX(M$21:$M57,C58),"")</f>
        <v/>
      </c>
      <c r="M58" s="9" t="str">
        <f t="shared" ca="1" si="8"/>
        <v/>
      </c>
    </row>
    <row r="59" spans="1:13" x14ac:dyDescent="0.3">
      <c r="A59" t="str">
        <f t="shared" ca="1" si="0"/>
        <v>приём</v>
      </c>
      <c r="B59" s="7">
        <f t="shared" ca="1" si="1"/>
        <v>4.3542515770530565</v>
      </c>
      <c r="C59" s="9">
        <f t="shared" ca="1" si="2"/>
        <v>0.39347594609028536</v>
      </c>
      <c r="D59">
        <f ca="1">IF(C59&lt;&gt;"",SUM(COUNTIF($H$22:$H59,"&gt;"&amp;C59),COUNTIF($J$22:$J59,"&gt;"&amp;C59),COUNTIF($L$22:$L59,"&gt;"&amp;C59)),"")</f>
        <v>0</v>
      </c>
      <c r="E59">
        <f t="shared" ca="1" si="3"/>
        <v>3.9147424901232619</v>
      </c>
      <c r="F59" s="9">
        <f t="shared" ca="1" si="4"/>
        <v>2.7185711736967097E-3</v>
      </c>
      <c r="G59" s="9">
        <f t="shared" ca="1" si="5"/>
        <v>2.7185711736967266E-3</v>
      </c>
      <c r="H59" s="9" t="str">
        <f ca="1">IF($A59="выдача",IF(AND(MAX(I$21:$I58)&lt;=MAX(K$21:$K58),$C59&lt;&gt;"",MAX(I$21:$I58)&lt;TIME(16,0,0)),MAX(I$21:$I58,$C59),""),"")</f>
        <v/>
      </c>
      <c r="I59" s="9" t="str">
        <f t="shared" ca="1" si="6"/>
        <v/>
      </c>
      <c r="J59" s="9" t="str">
        <f ca="1">IF($A59="выдача",IF(AND(MAX(I$21:$I58)&gt;MAX(K$21:$K58),$C59&lt;&gt;"",MAX(K$21:$K58)&lt;TIME(16,0,0)),MAX(K$21:$K58,$C59),""),"")</f>
        <v/>
      </c>
      <c r="K59" s="9" t="str">
        <f t="shared" ca="1" si="7"/>
        <v/>
      </c>
      <c r="L59" s="9">
        <f ca="1">IF(AND($A59="приём",$C59&lt;&gt;"",MAX(M$21:$M58,C59)&lt;TIME(16,0,0)),MAX(M$21:$M58,C59),"")</f>
        <v>0.39347594609028536</v>
      </c>
      <c r="M59" s="9">
        <f t="shared" ca="1" si="8"/>
        <v>0.39619451726398208</v>
      </c>
    </row>
    <row r="60" spans="1:13" x14ac:dyDescent="0.3">
      <c r="A60" t="str">
        <f t="shared" ca="1" si="0"/>
        <v>выдача</v>
      </c>
      <c r="B60" s="7">
        <f t="shared" ca="1" si="1"/>
        <v>3</v>
      </c>
      <c r="C60" s="9">
        <f t="shared" ca="1" si="2"/>
        <v>0.39555927942361868</v>
      </c>
      <c r="D60">
        <f ca="1">IF(C60&lt;&gt;"",SUM(COUNTIF($H$22:$H60,"&gt;"&amp;C60),COUNTIF($J$22:$J60,"&gt;"&amp;C60),COUNTIF($L$22:$L60,"&gt;"&amp;C60)),"")</f>
        <v>0</v>
      </c>
      <c r="E60">
        <f t="shared" ca="1" si="3"/>
        <v>1.3504926156313557</v>
      </c>
      <c r="F60" s="9">
        <f t="shared" ca="1" si="4"/>
        <v>9.3784209418844148E-4</v>
      </c>
      <c r="G60" s="9">
        <f t="shared" ca="1" si="5"/>
        <v>9.3784209418845688E-4</v>
      </c>
      <c r="H60" s="9">
        <f ca="1">IF($A60="выдача",IF(AND(MAX(I$21:$I59)&lt;=MAX(K$21:$K59),$C60&lt;&gt;"",MAX(I$21:$I59)&lt;TIME(16,0,0)),MAX(I$21:$I59,$C60),""),"")</f>
        <v>0.39555927942361868</v>
      </c>
      <c r="I60" s="9">
        <f t="shared" ca="1" si="6"/>
        <v>0.39649712151780714</v>
      </c>
      <c r="J60" s="9" t="str">
        <f ca="1">IF($A60="выдача",IF(AND(MAX(I$21:$I59)&gt;MAX(K$21:$K59),$C60&lt;&gt;"",MAX(K$21:$K59)&lt;TIME(16,0,0)),MAX(K$21:$K59,$C60),""),"")</f>
        <v/>
      </c>
      <c r="K60" s="9" t="str">
        <f t="shared" ca="1" si="7"/>
        <v/>
      </c>
      <c r="L60" s="9" t="str">
        <f ca="1">IF(AND($A60="приём",$C60&lt;&gt;"",MAX(M$21:$M59,C60)&lt;TIME(16,0,0)),MAX(M$21:$M59,C60),"")</f>
        <v/>
      </c>
      <c r="M60" s="9" t="str">
        <f t="shared" ca="1" si="8"/>
        <v/>
      </c>
    </row>
    <row r="61" spans="1:13" x14ac:dyDescent="0.3">
      <c r="A61" t="str">
        <f t="shared" ca="1" si="0"/>
        <v>выдача</v>
      </c>
      <c r="B61" s="7">
        <f t="shared" ca="1" si="1"/>
        <v>1.3004799443033919</v>
      </c>
      <c r="C61" s="9">
        <f t="shared" ca="1" si="2"/>
        <v>0.39646239049605159</v>
      </c>
      <c r="D61">
        <f ca="1">IF(C61&lt;&gt;"",SUM(COUNTIF($H$22:$H61,"&gt;"&amp;C61),COUNTIF($J$22:$J61,"&gt;"&amp;C61),COUNTIF($L$22:$L61,"&gt;"&amp;C61)),"")</f>
        <v>0</v>
      </c>
      <c r="E61">
        <f t="shared" ca="1" si="3"/>
        <v>1.0207781706523562</v>
      </c>
      <c r="F61" s="9">
        <f t="shared" ca="1" si="4"/>
        <v>7.0887372961969176E-4</v>
      </c>
      <c r="G61" s="9">
        <f t="shared" ca="1" si="5"/>
        <v>7.0887372961969675E-4</v>
      </c>
      <c r="H61" s="9" t="str">
        <f ca="1">IF($A61="выдача",IF(AND(MAX(I$21:$I60)&lt;=MAX(K$21:$K60),$C61&lt;&gt;"",MAX(I$21:$I60)&lt;TIME(16,0,0)),MAX(I$21:$I60,$C61),""),"")</f>
        <v/>
      </c>
      <c r="I61" s="9" t="str">
        <f t="shared" ca="1" si="6"/>
        <v/>
      </c>
      <c r="J61" s="9">
        <f ca="1">IF($A61="выдача",IF(AND(MAX(I$21:$I60)&gt;MAX(K$21:$K60),$C61&lt;&gt;"",MAX(K$21:$K60)&lt;TIME(16,0,0)),MAX(K$21:$K60,$C61),""),"")</f>
        <v>0.39646239049605159</v>
      </c>
      <c r="K61" s="9">
        <f t="shared" ca="1" si="7"/>
        <v>0.39717126422567128</v>
      </c>
      <c r="L61" s="9" t="str">
        <f ca="1">IF(AND($A61="приём",$C61&lt;&gt;"",MAX(M$21:$M60,C61)&lt;TIME(16,0,0)),MAX(M$21:$M60,C61),"")</f>
        <v/>
      </c>
      <c r="M61" s="9" t="str">
        <f t="shared" ca="1" si="8"/>
        <v/>
      </c>
    </row>
    <row r="62" spans="1:13" x14ac:dyDescent="0.3">
      <c r="A62" t="str">
        <f t="shared" ca="1" si="0"/>
        <v>выдача</v>
      </c>
      <c r="B62" s="7">
        <f t="shared" ca="1" si="1"/>
        <v>1.6403867838952018</v>
      </c>
      <c r="C62" s="9">
        <f t="shared" ca="1" si="2"/>
        <v>0.39760154798486769</v>
      </c>
      <c r="D62">
        <f ca="1">IF(C62&lt;&gt;"",SUM(COUNTIF($H$22:$H62,"&gt;"&amp;C62),COUNTIF($J$22:$J62,"&gt;"&amp;C62),COUNTIF($L$22:$L62,"&gt;"&amp;C62)),"")</f>
        <v>0</v>
      </c>
      <c r="E62">
        <f t="shared" ca="1" si="3"/>
        <v>1.4764261214729226</v>
      </c>
      <c r="F62" s="9">
        <f t="shared" ca="1" si="4"/>
        <v>1.0252959176895297E-3</v>
      </c>
      <c r="G62" s="9">
        <f t="shared" ca="1" si="5"/>
        <v>1.0252959176895171E-3</v>
      </c>
      <c r="H62" s="9">
        <f ca="1">IF($A62="выдача",IF(AND(MAX(I$21:$I61)&lt;=MAX(K$21:$K61),$C62&lt;&gt;"",MAX(I$21:$I61)&lt;TIME(16,0,0)),MAX(I$21:$I61,$C62),""),"")</f>
        <v>0.39760154798486769</v>
      </c>
      <c r="I62" s="9">
        <f t="shared" ca="1" si="6"/>
        <v>0.3986268439025572</v>
      </c>
      <c r="J62" s="9" t="str">
        <f ca="1">IF($A62="выдача",IF(AND(MAX(I$21:$I61)&gt;MAX(K$21:$K61),$C62&lt;&gt;"",MAX(K$21:$K61)&lt;TIME(16,0,0)),MAX(K$21:$K61,$C62),""),"")</f>
        <v/>
      </c>
      <c r="K62" s="9" t="str">
        <f t="shared" ca="1" si="7"/>
        <v/>
      </c>
      <c r="L62" s="9" t="str">
        <f ca="1">IF(AND($A62="приём",$C62&lt;&gt;"",MAX(M$21:$M61,C62)&lt;TIME(16,0,0)),MAX(M$21:$M61,C62),"")</f>
        <v/>
      </c>
      <c r="M62" s="9" t="str">
        <f t="shared" ca="1" si="8"/>
        <v/>
      </c>
    </row>
    <row r="63" spans="1:13" x14ac:dyDescent="0.3">
      <c r="A63" t="str">
        <f t="shared" ca="1" si="0"/>
        <v>выдача</v>
      </c>
      <c r="B63" s="7">
        <f t="shared" ca="1" si="1"/>
        <v>4.6812073189371333</v>
      </c>
      <c r="C63" s="9">
        <f t="shared" ca="1" si="2"/>
        <v>0.40085238640079623</v>
      </c>
      <c r="D63">
        <f ca="1">IF(C63&lt;&gt;"",SUM(COUNTIF($H$22:$H63,"&gt;"&amp;C63),COUNTIF($J$22:$J63,"&gt;"&amp;C63),COUNTIF($L$22:$L63,"&gt;"&amp;C63)),"")</f>
        <v>0</v>
      </c>
      <c r="E63">
        <f t="shared" ca="1" si="3"/>
        <v>1.6186003167756333</v>
      </c>
      <c r="F63" s="9">
        <f t="shared" ca="1" si="4"/>
        <v>1.1240279977608565E-3</v>
      </c>
      <c r="G63" s="9">
        <f t="shared" ca="1" si="5"/>
        <v>1.1240279977608458E-3</v>
      </c>
      <c r="H63" s="9" t="str">
        <f ca="1">IF($A63="выдача",IF(AND(MAX(I$21:$I62)&lt;=MAX(K$21:$K62),$C63&lt;&gt;"",MAX(I$21:$I62)&lt;TIME(16,0,0)),MAX(I$21:$I62,$C63),""),"")</f>
        <v/>
      </c>
      <c r="I63" s="9" t="str">
        <f t="shared" ca="1" si="6"/>
        <v/>
      </c>
      <c r="J63" s="9">
        <f ca="1">IF($A63="выдача",IF(AND(MAX(I$21:$I62)&gt;MAX(K$21:$K62),$C63&lt;&gt;"",MAX(K$21:$K62)&lt;TIME(16,0,0)),MAX(K$21:$K62,$C63),""),"")</f>
        <v>0.40085238640079623</v>
      </c>
      <c r="K63" s="9">
        <f t="shared" ca="1" si="7"/>
        <v>0.40197641439855708</v>
      </c>
      <c r="L63" s="9" t="str">
        <f ca="1">IF(AND($A63="приём",$C63&lt;&gt;"",MAX(M$21:$M62,C63)&lt;TIME(16,0,0)),MAX(M$21:$M62,C63),"")</f>
        <v/>
      </c>
      <c r="M63" s="9" t="str">
        <f t="shared" ca="1" si="8"/>
        <v/>
      </c>
    </row>
    <row r="64" spans="1:13" x14ac:dyDescent="0.3">
      <c r="A64" t="str">
        <f t="shared" ca="1" si="0"/>
        <v>выдача</v>
      </c>
      <c r="B64" s="7">
        <f t="shared" ca="1" si="1"/>
        <v>3</v>
      </c>
      <c r="C64" s="9">
        <f t="shared" ca="1" si="2"/>
        <v>0.40293571973412956</v>
      </c>
      <c r="D64">
        <f ca="1">IF(C64&lt;&gt;"",SUM(COUNTIF($H$22:$H64,"&gt;"&amp;C64),COUNTIF($J$22:$J64,"&gt;"&amp;C64),COUNTIF($L$22:$L64,"&gt;"&amp;C64)),"")</f>
        <v>0</v>
      </c>
      <c r="E64">
        <f t="shared" ca="1" si="3"/>
        <v>4.9333701862119419</v>
      </c>
      <c r="F64" s="9">
        <f t="shared" ca="1" si="4"/>
        <v>3.4259515182027372E-3</v>
      </c>
      <c r="G64" s="9">
        <f t="shared" ca="1" si="5"/>
        <v>3.4259515182027411E-3</v>
      </c>
      <c r="H64" s="9">
        <f ca="1">IF($A64="выдача",IF(AND(MAX(I$21:$I63)&lt;=MAX(K$21:$K63),$C64&lt;&gt;"",MAX(I$21:$I63)&lt;TIME(16,0,0)),MAX(I$21:$I63,$C64),""),"")</f>
        <v>0.40293571973412956</v>
      </c>
      <c r="I64" s="9">
        <f t="shared" ca="1" si="6"/>
        <v>0.4063616712523323</v>
      </c>
      <c r="J64" s="9" t="str">
        <f ca="1">IF($A64="выдача",IF(AND(MAX(I$21:$I63)&gt;MAX(K$21:$K63),$C64&lt;&gt;"",MAX(K$21:$K63)&lt;TIME(16,0,0)),MAX(K$21:$K63,$C64),""),"")</f>
        <v/>
      </c>
      <c r="K64" s="9" t="str">
        <f t="shared" ca="1" si="7"/>
        <v/>
      </c>
      <c r="L64" s="9" t="str">
        <f ca="1">IF(AND($A64="приём",$C64&lt;&gt;"",MAX(M$21:$M63,C64)&lt;TIME(16,0,0)),MAX(M$21:$M63,C64),"")</f>
        <v/>
      </c>
      <c r="M64" s="9" t="str">
        <f t="shared" ca="1" si="8"/>
        <v/>
      </c>
    </row>
    <row r="65" spans="1:13" x14ac:dyDescent="0.3">
      <c r="A65" t="str">
        <f t="shared" ca="1" si="0"/>
        <v>выдача</v>
      </c>
      <c r="B65" s="7">
        <f t="shared" ca="1" si="1"/>
        <v>1.5295055244389535</v>
      </c>
      <c r="C65" s="9">
        <f t="shared" ca="1" si="2"/>
        <v>0.40399787634832329</v>
      </c>
      <c r="D65">
        <f ca="1">IF(C65&lt;&gt;"",SUM(COUNTIF($H$22:$H65,"&gt;"&amp;C65),COUNTIF($J$22:$J65,"&gt;"&amp;C65),COUNTIF($L$22:$L65,"&gt;"&amp;C65)),"")</f>
        <v>0</v>
      </c>
      <c r="E65">
        <f t="shared" ca="1" si="3"/>
        <v>1.3087246240779544</v>
      </c>
      <c r="F65" s="9">
        <f t="shared" ca="1" si="4"/>
        <v>9.0883654449857947E-4</v>
      </c>
      <c r="G65" s="9">
        <f t="shared" ca="1" si="5"/>
        <v>9.0883654449858131E-4</v>
      </c>
      <c r="H65" s="9" t="str">
        <f ca="1">IF($A65="выдача",IF(AND(MAX(I$21:$I64)&lt;=MAX(K$21:$K64),$C65&lt;&gt;"",MAX(I$21:$I64)&lt;TIME(16,0,0)),MAX(I$21:$I64,$C65),""),"")</f>
        <v/>
      </c>
      <c r="I65" s="9" t="str">
        <f t="shared" ca="1" si="6"/>
        <v/>
      </c>
      <c r="J65" s="9">
        <f ca="1">IF($A65="выдача",IF(AND(MAX(I$21:$I64)&gt;MAX(K$21:$K64),$C65&lt;&gt;"",MAX(K$21:$K64)&lt;TIME(16,0,0)),MAX(K$21:$K64,$C65),""),"")</f>
        <v>0.40399787634832329</v>
      </c>
      <c r="K65" s="9">
        <f t="shared" ca="1" si="7"/>
        <v>0.40490671289282187</v>
      </c>
      <c r="L65" s="9" t="str">
        <f ca="1">IF(AND($A65="приём",$C65&lt;&gt;"",MAX(M$21:$M64,C65)&lt;TIME(16,0,0)),MAX(M$21:$M64,C65),"")</f>
        <v/>
      </c>
      <c r="M65" s="9" t="str">
        <f t="shared" ca="1" si="8"/>
        <v/>
      </c>
    </row>
    <row r="66" spans="1:13" x14ac:dyDescent="0.3">
      <c r="A66" t="str">
        <f t="shared" ca="1" si="0"/>
        <v>выдача</v>
      </c>
      <c r="B66" s="7">
        <f t="shared" ca="1" si="1"/>
        <v>1.1740911313488662</v>
      </c>
      <c r="C66" s="9">
        <f t="shared" ca="1" si="2"/>
        <v>0.40481321741176002</v>
      </c>
      <c r="D66">
        <f ca="1">IF(C66&lt;&gt;"",SUM(COUNTIF($H$22:$H66,"&gt;"&amp;C66),COUNTIF($J$22:$J66,"&gt;"&amp;C66),COUNTIF($L$22:$L66,"&gt;"&amp;C66)),"")</f>
        <v>1</v>
      </c>
      <c r="E66">
        <f t="shared" ca="1" si="3"/>
        <v>4.9281052368132494</v>
      </c>
      <c r="F66" s="9">
        <f t="shared" ca="1" si="4"/>
        <v>3.4222953033425344E-3</v>
      </c>
      <c r="G66" s="9">
        <f t="shared" ca="1" si="5"/>
        <v>3.5157907844043934E-3</v>
      </c>
      <c r="H66" s="9" t="str">
        <f ca="1">IF($A66="выдача",IF(AND(MAX(I$21:$I65)&lt;=MAX(K$21:$K65),$C66&lt;&gt;"",MAX(I$21:$I65)&lt;TIME(16,0,0)),MAX(I$21:$I65,$C66),""),"")</f>
        <v/>
      </c>
      <c r="I66" s="9" t="str">
        <f t="shared" ca="1" si="6"/>
        <v/>
      </c>
      <c r="J66" s="9">
        <f ca="1">IF($A66="выдача",IF(AND(MAX(I$21:$I65)&gt;MAX(K$21:$K65),$C66&lt;&gt;"",MAX(K$21:$K65)&lt;TIME(16,0,0)),MAX(K$21:$K65,$C66),""),"")</f>
        <v>0.40490671289282187</v>
      </c>
      <c r="K66" s="9">
        <f t="shared" ca="1" si="7"/>
        <v>0.40832900819616441</v>
      </c>
      <c r="L66" s="9" t="str">
        <f ca="1">IF(AND($A66="приём",$C66&lt;&gt;"",MAX(M$21:$M65,C66)&lt;TIME(16,0,0)),MAX(M$21:$M65,C66),"")</f>
        <v/>
      </c>
      <c r="M66" s="9" t="str">
        <f t="shared" ca="1" si="8"/>
        <v/>
      </c>
    </row>
    <row r="67" spans="1:13" x14ac:dyDescent="0.3">
      <c r="A67" t="str">
        <f t="shared" ca="1" si="0"/>
        <v>выдача</v>
      </c>
      <c r="B67" s="7">
        <f t="shared" ca="1" si="1"/>
        <v>3</v>
      </c>
      <c r="C67" s="9">
        <f t="shared" ca="1" si="2"/>
        <v>0.40689655074509334</v>
      </c>
      <c r="D67">
        <f ca="1">IF(C67&lt;&gt;"",SUM(COUNTIF($H$22:$H67,"&gt;"&amp;C67),COUNTIF($J$22:$J67,"&gt;"&amp;C67),COUNTIF($L$22:$L67,"&gt;"&amp;C67)),"")</f>
        <v>0</v>
      </c>
      <c r="E67">
        <f t="shared" ca="1" si="3"/>
        <v>4.4427293840211881</v>
      </c>
      <c r="F67" s="9">
        <f t="shared" ca="1" si="4"/>
        <v>3.085228738903603E-3</v>
      </c>
      <c r="G67" s="9">
        <f t="shared" ca="1" si="5"/>
        <v>3.0852287389036004E-3</v>
      </c>
      <c r="H67" s="9">
        <f ca="1">IF($A67="выдача",IF(AND(MAX(I$21:$I66)&lt;=MAX(K$21:$K66),$C67&lt;&gt;"",MAX(I$21:$I66)&lt;TIME(16,0,0)),MAX(I$21:$I66,$C67),""),"")</f>
        <v>0.40689655074509334</v>
      </c>
      <c r="I67" s="9">
        <f t="shared" ca="1" si="6"/>
        <v>0.40998177948399694</v>
      </c>
      <c r="J67" s="9" t="str">
        <f ca="1">IF($A67="выдача",IF(AND(MAX(I$21:$I66)&gt;MAX(K$21:$K66),$C67&lt;&gt;"",MAX(K$21:$K66)&lt;TIME(16,0,0)),MAX(K$21:$K66,$C67),""),"")</f>
        <v/>
      </c>
      <c r="K67" s="9" t="str">
        <f t="shared" ca="1" si="7"/>
        <v/>
      </c>
      <c r="L67" s="9" t="str">
        <f ca="1">IF(AND($A67="приём",$C67&lt;&gt;"",MAX(M$21:$M66,C67)&lt;TIME(16,0,0)),MAX(M$21:$M66,C67),"")</f>
        <v/>
      </c>
      <c r="M67" s="9" t="str">
        <f t="shared" ca="1" si="8"/>
        <v/>
      </c>
    </row>
    <row r="68" spans="1:13" x14ac:dyDescent="0.3">
      <c r="A68" t="str">
        <f t="shared" ca="1" si="0"/>
        <v>выдача</v>
      </c>
      <c r="B68" s="7">
        <f t="shared" ca="1" si="1"/>
        <v>1.5244502550287691</v>
      </c>
      <c r="C68" s="9">
        <f t="shared" ca="1" si="2"/>
        <v>0.40795519675552999</v>
      </c>
      <c r="D68">
        <f ca="1">IF(C68&lt;&gt;"",SUM(COUNTIF($H$22:$H68,"&gt;"&amp;C68),COUNTIF($J$22:$J68,"&gt;"&amp;C68),COUNTIF($L$22:$L68,"&gt;"&amp;C68)),"")</f>
        <v>1</v>
      </c>
      <c r="E68">
        <f t="shared" ca="1" si="3"/>
        <v>1.2650406842814235</v>
      </c>
      <c r="F68" s="9">
        <f t="shared" ca="1" si="4"/>
        <v>8.7850047519543297E-4</v>
      </c>
      <c r="G68" s="9">
        <f t="shared" ca="1" si="5"/>
        <v>1.2523119158298623E-3</v>
      </c>
      <c r="H68" s="9" t="str">
        <f ca="1">IF($A68="выдача",IF(AND(MAX(I$21:$I67)&lt;=MAX(K$21:$K67),$C68&lt;&gt;"",MAX(I$21:$I67)&lt;TIME(16,0,0)),MAX(I$21:$I67,$C68),""),"")</f>
        <v/>
      </c>
      <c r="I68" s="9" t="str">
        <f t="shared" ca="1" si="6"/>
        <v/>
      </c>
      <c r="J68" s="9">
        <f ca="1">IF($A68="выдача",IF(AND(MAX(I$21:$I67)&gt;MAX(K$21:$K67),$C68&lt;&gt;"",MAX(K$21:$K67)&lt;TIME(16,0,0)),MAX(K$21:$K67,$C68),""),"")</f>
        <v>0.40832900819616441</v>
      </c>
      <c r="K68" s="9">
        <f t="shared" ca="1" si="7"/>
        <v>0.40920750867135985</v>
      </c>
      <c r="L68" s="9" t="str">
        <f ca="1">IF(AND($A68="приём",$C68&lt;&gt;"",MAX(M$21:$M67,C68)&lt;TIME(16,0,0)),MAX(M$21:$M67,C68),"")</f>
        <v/>
      </c>
      <c r="M68" s="9" t="str">
        <f t="shared" ca="1" si="8"/>
        <v/>
      </c>
    </row>
    <row r="69" spans="1:13" x14ac:dyDescent="0.3">
      <c r="A69" t="str">
        <f t="shared" ca="1" si="0"/>
        <v>выдача</v>
      </c>
      <c r="B69" s="7">
        <f t="shared" ca="1" si="1"/>
        <v>1.2933525702073094</v>
      </c>
      <c r="C69" s="9">
        <f t="shared" ca="1" si="2"/>
        <v>0.40885335826261843</v>
      </c>
      <c r="D69">
        <f ca="1">IF(C69&lt;&gt;"",SUM(COUNTIF($H$22:$H69,"&gt;"&amp;C69),COUNTIF($J$22:$J69,"&gt;"&amp;C69),COUNTIF($L$22:$L69,"&gt;"&amp;C69)),"")</f>
        <v>1</v>
      </c>
      <c r="E69">
        <f t="shared" ca="1" si="3"/>
        <v>4.4911912053403089</v>
      </c>
      <c r="F69" s="9">
        <f t="shared" ca="1" si="4"/>
        <v>3.1188827814863256E-3</v>
      </c>
      <c r="G69" s="9">
        <f t="shared" ca="1" si="5"/>
        <v>3.4730331902277367E-3</v>
      </c>
      <c r="H69" s="9" t="str">
        <f ca="1">IF($A69="выдача",IF(AND(MAX(I$21:$I68)&lt;=MAX(K$21:$K68),$C69&lt;&gt;"",MAX(I$21:$I68)&lt;TIME(16,0,0)),MAX(I$21:$I68,$C69),""),"")</f>
        <v/>
      </c>
      <c r="I69" s="9" t="str">
        <f t="shared" ca="1" si="6"/>
        <v/>
      </c>
      <c r="J69" s="9">
        <f ca="1">IF($A69="выдача",IF(AND(MAX(I$21:$I68)&gt;MAX(K$21:$K68),$C69&lt;&gt;"",MAX(K$21:$K68)&lt;TIME(16,0,0)),MAX(K$21:$K68,$C69),""),"")</f>
        <v>0.40920750867135985</v>
      </c>
      <c r="K69" s="9">
        <f t="shared" ca="1" si="7"/>
        <v>0.41232639145284616</v>
      </c>
      <c r="L69" s="9" t="str">
        <f ca="1">IF(AND($A69="приём",$C69&lt;&gt;"",MAX(M$21:$M68,C69)&lt;TIME(16,0,0)),MAX(M$21:$M68,C69),"")</f>
        <v/>
      </c>
      <c r="M69" s="9" t="str">
        <f t="shared" ca="1" si="8"/>
        <v/>
      </c>
    </row>
    <row r="70" spans="1:13" x14ac:dyDescent="0.3">
      <c r="A70" t="str">
        <f t="shared" ca="1" si="0"/>
        <v>выдача</v>
      </c>
      <c r="B70" s="7">
        <f t="shared" ca="1" si="1"/>
        <v>3</v>
      </c>
      <c r="C70" s="9">
        <f t="shared" ca="1" si="2"/>
        <v>0.41093669159595175</v>
      </c>
      <c r="D70">
        <f ca="1">IF(C70&lt;&gt;"",SUM(COUNTIF($H$22:$H70,"&gt;"&amp;C70),COUNTIF($J$22:$J70,"&gt;"&amp;C70),COUNTIF($L$22:$L70,"&gt;"&amp;C70)),"")</f>
        <v>0</v>
      </c>
      <c r="E70">
        <f t="shared" ca="1" si="3"/>
        <v>1.3633487208491817</v>
      </c>
      <c r="F70" s="9">
        <f t="shared" ca="1" si="4"/>
        <v>9.4676994503415399E-4</v>
      </c>
      <c r="G70" s="9">
        <f t="shared" ca="1" si="5"/>
        <v>9.46769945034176E-4</v>
      </c>
      <c r="H70" s="9">
        <f ca="1">IF($A70="выдача",IF(AND(MAX(I$21:$I69)&lt;=MAX(K$21:$K69),$C70&lt;&gt;"",MAX(I$21:$I69)&lt;TIME(16,0,0)),MAX(I$21:$I69,$C70),""),"")</f>
        <v>0.41093669159595175</v>
      </c>
      <c r="I70" s="9">
        <f t="shared" ca="1" si="6"/>
        <v>0.41188346154098593</v>
      </c>
      <c r="J70" s="9" t="str">
        <f ca="1">IF($A70="выдача",IF(AND(MAX(I$21:$I69)&gt;MAX(K$21:$K69),$C70&lt;&gt;"",MAX(K$21:$K69)&lt;TIME(16,0,0)),MAX(K$21:$K69,$C70),""),"")</f>
        <v/>
      </c>
      <c r="K70" s="9" t="str">
        <f t="shared" ca="1" si="7"/>
        <v/>
      </c>
      <c r="L70" s="9" t="str">
        <f ca="1">IF(AND($A70="приём",$C70&lt;&gt;"",MAX(M$21:$M69,C70)&lt;TIME(16,0,0)),MAX(M$21:$M69,C70),"")</f>
        <v/>
      </c>
      <c r="M70" s="9" t="str">
        <f t="shared" ca="1" si="8"/>
        <v/>
      </c>
    </row>
    <row r="71" spans="1:13" x14ac:dyDescent="0.3">
      <c r="A71" t="str">
        <f t="shared" ca="1" si="0"/>
        <v>приём</v>
      </c>
      <c r="B71" s="7">
        <f t="shared" ca="1" si="1"/>
        <v>3</v>
      </c>
      <c r="C71" s="9">
        <f t="shared" ca="1" si="2"/>
        <v>0.41302002492928508</v>
      </c>
      <c r="D71">
        <f ca="1">IF(C71&lt;&gt;"",SUM(COUNTIF($H$22:$H71,"&gt;"&amp;C71),COUNTIF($J$22:$J71,"&gt;"&amp;C71),COUNTIF($L$22:$L71,"&gt;"&amp;C71)),"")</f>
        <v>0</v>
      </c>
      <c r="E71">
        <f t="shared" ca="1" si="3"/>
        <v>2.9248740761808709</v>
      </c>
      <c r="F71" s="9">
        <f t="shared" ca="1" si="4"/>
        <v>2.0311625529033828E-3</v>
      </c>
      <c r="G71" s="9">
        <f t="shared" ca="1" si="5"/>
        <v>2.031162552903365E-3</v>
      </c>
      <c r="H71" s="9" t="str">
        <f ca="1">IF($A71="выдача",IF(AND(MAX(I$21:$I70)&lt;=MAX(K$21:$K70),$C71&lt;&gt;"",MAX(I$21:$I70)&lt;TIME(16,0,0)),MAX(I$21:$I70,$C71),""),"")</f>
        <v/>
      </c>
      <c r="I71" s="9" t="str">
        <f t="shared" ca="1" si="6"/>
        <v/>
      </c>
      <c r="J71" s="9" t="str">
        <f ca="1">IF($A71="выдача",IF(AND(MAX(I$21:$I70)&gt;MAX(K$21:$K70),$C71&lt;&gt;"",MAX(K$21:$K70)&lt;TIME(16,0,0)),MAX(K$21:$K70,$C71),""),"")</f>
        <v/>
      </c>
      <c r="K71" s="9" t="str">
        <f t="shared" ca="1" si="7"/>
        <v/>
      </c>
      <c r="L71" s="9">
        <f ca="1">IF(AND($A71="приём",$C71&lt;&gt;"",MAX(M$21:$M70,C71)&lt;TIME(16,0,0)),MAX(M$21:$M70,C71),"")</f>
        <v>0.41302002492928508</v>
      </c>
      <c r="M71" s="9">
        <f t="shared" ca="1" si="8"/>
        <v>0.41505118748218844</v>
      </c>
    </row>
    <row r="72" spans="1:13" x14ac:dyDescent="0.3">
      <c r="A72" t="str">
        <f t="shared" ca="1" si="0"/>
        <v>приём</v>
      </c>
      <c r="B72" s="7">
        <f t="shared" ca="1" si="1"/>
        <v>2.5000801821549858</v>
      </c>
      <c r="C72" s="9">
        <f t="shared" ca="1" si="2"/>
        <v>0.41475619172244826</v>
      </c>
      <c r="D72">
        <f ca="1">IF(C72&lt;&gt;"",SUM(COUNTIF($H$22:$H72,"&gt;"&amp;C72),COUNTIF($J$22:$J72,"&gt;"&amp;C72),COUNTIF($L$22:$L72,"&gt;"&amp;C72)),"")</f>
        <v>1</v>
      </c>
      <c r="E72">
        <f t="shared" ca="1" si="3"/>
        <v>2.7249436912416978</v>
      </c>
      <c r="F72" s="9">
        <f t="shared" ca="1" si="4"/>
        <v>1.8923220078067345E-3</v>
      </c>
      <c r="G72" s="9">
        <f t="shared" ca="1" si="5"/>
        <v>2.1873177675469369E-3</v>
      </c>
      <c r="H72" s="9" t="str">
        <f ca="1">IF($A72="выдача",IF(AND(MAX(I$21:$I71)&lt;=MAX(K$21:$K71),$C72&lt;&gt;"",MAX(I$21:$I71)&lt;TIME(16,0,0)),MAX(I$21:$I71,$C72),""),"")</f>
        <v/>
      </c>
      <c r="I72" s="9" t="str">
        <f t="shared" ca="1" si="6"/>
        <v/>
      </c>
      <c r="J72" s="9" t="str">
        <f ca="1">IF($A72="выдача",IF(AND(MAX(I$21:$I71)&gt;MAX(K$21:$K71),$C72&lt;&gt;"",MAX(K$21:$K71)&lt;TIME(16,0,0)),MAX(K$21:$K71,$C72),""),"")</f>
        <v/>
      </c>
      <c r="K72" s="9" t="str">
        <f t="shared" ca="1" si="7"/>
        <v/>
      </c>
      <c r="L72" s="9">
        <f ca="1">IF(AND($A72="приём",$C72&lt;&gt;"",MAX(M$21:$M71,C72)&lt;TIME(16,0,0)),MAX(M$21:$M71,C72),"")</f>
        <v>0.41505118748218844</v>
      </c>
      <c r="M72" s="9">
        <f t="shared" ca="1" si="8"/>
        <v>0.4169435094899952</v>
      </c>
    </row>
    <row r="73" spans="1:13" x14ac:dyDescent="0.3">
      <c r="A73" t="str">
        <f t="shared" ca="1" si="0"/>
        <v>выдача</v>
      </c>
      <c r="B73" s="7">
        <f t="shared" ca="1" si="1"/>
        <v>6.8764194734859201</v>
      </c>
      <c r="C73" s="9">
        <f t="shared" ca="1" si="2"/>
        <v>0.41953148302348015</v>
      </c>
      <c r="D73">
        <f ca="1">IF(C73&lt;&gt;"",SUM(COUNTIF($H$22:$H73,"&gt;"&amp;C73),COUNTIF($J$22:$J73,"&gt;"&amp;C73),COUNTIF($L$22:$L73,"&gt;"&amp;C73)),"")</f>
        <v>0</v>
      </c>
      <c r="E73">
        <f t="shared" ca="1" si="3"/>
        <v>1.3646160458091776</v>
      </c>
      <c r="F73" s="9">
        <f t="shared" ca="1" si="4"/>
        <v>9.4765003181192893E-4</v>
      </c>
      <c r="G73" s="9">
        <f t="shared" ca="1" si="5"/>
        <v>9.4765003181190854E-4</v>
      </c>
      <c r="H73" s="9">
        <f ca="1">IF($A73="выдача",IF(AND(MAX(I$21:$I72)&lt;=MAX(K$21:$K72),$C73&lt;&gt;"",MAX(I$21:$I72)&lt;TIME(16,0,0)),MAX(I$21:$I72,$C73),""),"")</f>
        <v>0.41953148302348015</v>
      </c>
      <c r="I73" s="9">
        <f t="shared" ca="1" si="6"/>
        <v>0.42047913305529205</v>
      </c>
      <c r="J73" s="9" t="str">
        <f ca="1">IF($A73="выдача",IF(AND(MAX(I$21:$I72)&gt;MAX(K$21:$K72),$C73&lt;&gt;"",MAX(K$21:$K72)&lt;TIME(16,0,0)),MAX(K$21:$K72,$C73),""),"")</f>
        <v/>
      </c>
      <c r="K73" s="9" t="str">
        <f t="shared" ca="1" si="7"/>
        <v/>
      </c>
      <c r="L73" s="9" t="str">
        <f ca="1">IF(AND($A73="приём",$C73&lt;&gt;"",MAX(M$21:$M72,C73)&lt;TIME(16,0,0)),MAX(M$21:$M72,C73),"")</f>
        <v/>
      </c>
      <c r="M73" s="9" t="str">
        <f t="shared" ca="1" si="8"/>
        <v/>
      </c>
    </row>
    <row r="74" spans="1:13" x14ac:dyDescent="0.3">
      <c r="A74" t="str">
        <f t="shared" ca="1" si="0"/>
        <v>приём</v>
      </c>
      <c r="B74" s="7">
        <f t="shared" ca="1" si="1"/>
        <v>1.3052572111476546</v>
      </c>
      <c r="C74" s="9">
        <f t="shared" ca="1" si="2"/>
        <v>0.42043791164233268</v>
      </c>
      <c r="D74">
        <f ca="1">IF(C74&lt;&gt;"",SUM(COUNTIF($H$22:$H74,"&gt;"&amp;C74),COUNTIF($J$22:$J74,"&gt;"&amp;C74),COUNTIF($L$22:$L74,"&gt;"&amp;C74)),"")</f>
        <v>0</v>
      </c>
      <c r="E74">
        <f t="shared" ca="1" si="3"/>
        <v>8.7600384425159312</v>
      </c>
      <c r="F74" s="9">
        <f t="shared" ca="1" si="4"/>
        <v>6.0833600295249523E-3</v>
      </c>
      <c r="G74" s="9">
        <f t="shared" ca="1" si="5"/>
        <v>6.0833600295249757E-3</v>
      </c>
      <c r="H74" s="9" t="str">
        <f ca="1">IF($A74="выдача",IF(AND(MAX(I$21:$I73)&lt;=MAX(K$21:$K73),$C74&lt;&gt;"",MAX(I$21:$I73)&lt;TIME(16,0,0)),MAX(I$21:$I73,$C74),""),"")</f>
        <v/>
      </c>
      <c r="I74" s="9" t="str">
        <f t="shared" ca="1" si="6"/>
        <v/>
      </c>
      <c r="J74" s="9" t="str">
        <f ca="1">IF($A74="выдача",IF(AND(MAX(I$21:$I73)&gt;MAX(K$21:$K73),$C74&lt;&gt;"",MAX(K$21:$K73)&lt;TIME(16,0,0)),MAX(K$21:$K73,$C74),""),"")</f>
        <v/>
      </c>
      <c r="K74" s="9" t="str">
        <f t="shared" ca="1" si="7"/>
        <v/>
      </c>
      <c r="L74" s="9">
        <f ca="1">IF(AND($A74="приём",$C74&lt;&gt;"",MAX(M$21:$M73,C74)&lt;TIME(16,0,0)),MAX(M$21:$M73,C74),"")</f>
        <v>0.42043791164233268</v>
      </c>
      <c r="M74" s="9">
        <f t="shared" ca="1" si="8"/>
        <v>0.42652127167185766</v>
      </c>
    </row>
    <row r="75" spans="1:13" x14ac:dyDescent="0.3">
      <c r="A75" t="str">
        <f t="shared" ca="1" si="0"/>
        <v>выдача</v>
      </c>
      <c r="B75" s="7">
        <f t="shared" ca="1" si="1"/>
        <v>3.8929355674234576</v>
      </c>
      <c r="C75" s="9">
        <f t="shared" ca="1" si="2"/>
        <v>0.42314133911971008</v>
      </c>
      <c r="D75">
        <f ca="1">IF(C75&lt;&gt;"",SUM(COUNTIF($H$22:$H75,"&gt;"&amp;C75),COUNTIF($J$22:$J75,"&gt;"&amp;C75),COUNTIF($L$22:$L75,"&gt;"&amp;C75)),"")</f>
        <v>0</v>
      </c>
      <c r="E75">
        <f t="shared" ca="1" si="3"/>
        <v>1.6210715952910115</v>
      </c>
      <c r="F75" s="9">
        <f t="shared" ca="1" si="4"/>
        <v>1.1257441633965358E-3</v>
      </c>
      <c r="G75" s="9">
        <f t="shared" ca="1" si="5"/>
        <v>1.1257441633965581E-3</v>
      </c>
      <c r="H75" s="9" t="str">
        <f ca="1">IF($A75="выдача",IF(AND(MAX(I$21:$I74)&lt;=MAX(K$21:$K74),$C75&lt;&gt;"",MAX(I$21:$I74)&lt;TIME(16,0,0)),MAX(I$21:$I74,$C75),""),"")</f>
        <v/>
      </c>
      <c r="I75" s="9" t="str">
        <f t="shared" ca="1" si="6"/>
        <v/>
      </c>
      <c r="J75" s="9">
        <f ca="1">IF($A75="выдача",IF(AND(MAX(I$21:$I74)&gt;MAX(K$21:$K74),$C75&lt;&gt;"",MAX(K$21:$K74)&lt;TIME(16,0,0)),MAX(K$21:$K74,$C75),""),"")</f>
        <v>0.42314133911971008</v>
      </c>
      <c r="K75" s="9">
        <f t="shared" ca="1" si="7"/>
        <v>0.42426708328310664</v>
      </c>
      <c r="L75" s="9" t="str">
        <f ca="1">IF(AND($A75="приём",$C75&lt;&gt;"",MAX(M$21:$M74,C75)&lt;TIME(16,0,0)),MAX(M$21:$M74,C75),"")</f>
        <v/>
      </c>
      <c r="M75" s="9" t="str">
        <f t="shared" ca="1" si="8"/>
        <v/>
      </c>
    </row>
    <row r="76" spans="1:13" x14ac:dyDescent="0.3">
      <c r="A76" t="str">
        <f t="shared" ca="1" si="0"/>
        <v>выдача</v>
      </c>
      <c r="B76" s="7">
        <f t="shared" ca="1" si="1"/>
        <v>1.6890231264560858</v>
      </c>
      <c r="C76" s="9">
        <f t="shared" ca="1" si="2"/>
        <v>0.42431427184641568</v>
      </c>
      <c r="D76">
        <f ca="1">IF(C76&lt;&gt;"",SUM(COUNTIF($H$22:$H76,"&gt;"&amp;C76),COUNTIF($J$22:$J76,"&gt;"&amp;C76),COUNTIF($L$22:$L76,"&gt;"&amp;C76)),"")</f>
        <v>0</v>
      </c>
      <c r="E76">
        <f t="shared" ca="1" si="3"/>
        <v>2.8425950357264296</v>
      </c>
      <c r="F76" s="9">
        <f t="shared" ca="1" si="4"/>
        <v>1.974024330365576E-3</v>
      </c>
      <c r="G76" s="9">
        <f t="shared" ca="1" si="5"/>
        <v>1.9740243303655869E-3</v>
      </c>
      <c r="H76" s="9">
        <f ca="1">IF($A76="выдача",IF(AND(MAX(I$21:$I75)&lt;=MAX(K$21:$K75),$C76&lt;&gt;"",MAX(I$21:$I75)&lt;TIME(16,0,0)),MAX(I$21:$I75,$C76),""),"")</f>
        <v>0.42431427184641568</v>
      </c>
      <c r="I76" s="9">
        <f t="shared" ca="1" si="6"/>
        <v>0.42628829617678127</v>
      </c>
      <c r="J76" s="9" t="str">
        <f ca="1">IF($A76="выдача",IF(AND(MAX(I$21:$I75)&gt;MAX(K$21:$K75),$C76&lt;&gt;"",MAX(K$21:$K75)&lt;TIME(16,0,0)),MAX(K$21:$K75,$C76),""),"")</f>
        <v/>
      </c>
      <c r="K76" s="9" t="str">
        <f t="shared" ca="1" si="7"/>
        <v/>
      </c>
      <c r="L76" s="9" t="str">
        <f ca="1">IF(AND($A76="приём",$C76&lt;&gt;"",MAX(M$21:$M75,C76)&lt;TIME(16,0,0)),MAX(M$21:$M75,C76),"")</f>
        <v/>
      </c>
      <c r="M76" s="9" t="str">
        <f t="shared" ca="1" si="8"/>
        <v/>
      </c>
    </row>
    <row r="77" spans="1:13" x14ac:dyDescent="0.3">
      <c r="A77" t="str">
        <f t="shared" ca="1" si="0"/>
        <v>выдача</v>
      </c>
      <c r="B77" s="7">
        <f t="shared" ca="1" si="1"/>
        <v>3</v>
      </c>
      <c r="C77" s="9">
        <f t="shared" ca="1" si="2"/>
        <v>0.42639760517974901</v>
      </c>
      <c r="D77">
        <f ca="1">IF(C77&lt;&gt;"",SUM(COUNTIF($H$22:$H77,"&gt;"&amp;C77),COUNTIF($J$22:$J77,"&gt;"&amp;C77),COUNTIF($L$22:$L77,"&gt;"&amp;C77)),"")</f>
        <v>0</v>
      </c>
      <c r="E77">
        <f t="shared" ca="1" si="3"/>
        <v>2.4840420108828445</v>
      </c>
      <c r="F77" s="9">
        <f t="shared" ca="1" si="4"/>
        <v>1.7250291742241975E-3</v>
      </c>
      <c r="G77" s="9">
        <f t="shared" ca="1" si="5"/>
        <v>1.7250291742241797E-3</v>
      </c>
      <c r="H77" s="9" t="str">
        <f ca="1">IF($A77="выдача",IF(AND(MAX(I$21:$I76)&lt;=MAX(K$21:$K76),$C77&lt;&gt;"",MAX(I$21:$I76)&lt;TIME(16,0,0)),MAX(I$21:$I76,$C77),""),"")</f>
        <v/>
      </c>
      <c r="I77" s="9" t="str">
        <f t="shared" ca="1" si="6"/>
        <v/>
      </c>
      <c r="J77" s="9">
        <f ca="1">IF($A77="выдача",IF(AND(MAX(I$21:$I76)&gt;MAX(K$21:$K76),$C77&lt;&gt;"",MAX(K$21:$K76)&lt;TIME(16,0,0)),MAX(K$21:$K76,$C77),""),"")</f>
        <v>0.42639760517974901</v>
      </c>
      <c r="K77" s="9">
        <f t="shared" ca="1" si="7"/>
        <v>0.42812263435397319</v>
      </c>
      <c r="L77" s="9" t="str">
        <f ca="1">IF(AND($A77="приём",$C77&lt;&gt;"",MAX(M$21:$M76,C77)&lt;TIME(16,0,0)),MAX(M$21:$M76,C77),"")</f>
        <v/>
      </c>
      <c r="M77" s="9" t="str">
        <f t="shared" ca="1" si="8"/>
        <v/>
      </c>
    </row>
    <row r="78" spans="1:13" x14ac:dyDescent="0.3">
      <c r="A78" t="str">
        <f t="shared" ca="1" si="0"/>
        <v>выдача</v>
      </c>
      <c r="B78" s="7">
        <f t="shared" ca="1" si="1"/>
        <v>3</v>
      </c>
      <c r="C78" s="9">
        <f t="shared" ca="1" si="2"/>
        <v>0.42848093851308233</v>
      </c>
      <c r="D78">
        <f ca="1">IF(C78&lt;&gt;"",SUM(COUNTIF($H$22:$H78,"&gt;"&amp;C78),COUNTIF($J$22:$J78,"&gt;"&amp;C78),COUNTIF($L$22:$L78,"&gt;"&amp;C78)),"")</f>
        <v>0</v>
      </c>
      <c r="E78">
        <f t="shared" ca="1" si="3"/>
        <v>1.914624730890103</v>
      </c>
      <c r="F78" s="9">
        <f t="shared" ca="1" si="4"/>
        <v>1.3296005075625716E-3</v>
      </c>
      <c r="G78" s="9">
        <f t="shared" ca="1" si="5"/>
        <v>1.3296005075625894E-3</v>
      </c>
      <c r="H78" s="9">
        <f ca="1">IF($A78="выдача",IF(AND(MAX(I$21:$I77)&lt;=MAX(K$21:$K77),$C78&lt;&gt;"",MAX(I$21:$I77)&lt;TIME(16,0,0)),MAX(I$21:$I77,$C78),""),"")</f>
        <v>0.42848093851308233</v>
      </c>
      <c r="I78" s="9">
        <f t="shared" ca="1" si="6"/>
        <v>0.42981053902064492</v>
      </c>
      <c r="J78" s="9" t="str">
        <f ca="1">IF($A78="выдача",IF(AND(MAX(I$21:$I77)&gt;MAX(K$21:$K77),$C78&lt;&gt;"",MAX(K$21:$K77)&lt;TIME(16,0,0)),MAX(K$21:$K77,$C78),""),"")</f>
        <v/>
      </c>
      <c r="K78" s="9" t="str">
        <f t="shared" ca="1" si="7"/>
        <v/>
      </c>
      <c r="L78" s="9" t="str">
        <f ca="1">IF(AND($A78="приём",$C78&lt;&gt;"",MAX(M$21:$M77,C78)&lt;TIME(16,0,0)),MAX(M$21:$M77,C78),"")</f>
        <v/>
      </c>
      <c r="M78" s="9" t="str">
        <f t="shared" ca="1" si="8"/>
        <v/>
      </c>
    </row>
    <row r="79" spans="1:13" x14ac:dyDescent="0.3">
      <c r="A79" t="str">
        <f t="shared" ca="1" si="0"/>
        <v>приём</v>
      </c>
      <c r="B79" s="7">
        <f t="shared" ca="1" si="1"/>
        <v>2.9114488491768524</v>
      </c>
      <c r="C79" s="9">
        <f t="shared" ca="1" si="2"/>
        <v>0.43050277799167735</v>
      </c>
      <c r="D79">
        <f ca="1">IF(C79&lt;&gt;"",SUM(COUNTIF($H$22:$H79,"&gt;"&amp;C79),COUNTIF($J$22:$J79,"&gt;"&amp;C79),COUNTIF($L$22:$L79,"&gt;"&amp;C79)),"")</f>
        <v>0</v>
      </c>
      <c r="E79">
        <f t="shared" ca="1" si="3"/>
        <v>4.1411716053203662</v>
      </c>
      <c r="F79" s="9">
        <f t="shared" ca="1" si="4"/>
        <v>2.8758136148058101E-3</v>
      </c>
      <c r="G79" s="9">
        <f t="shared" ca="1" si="5"/>
        <v>2.8758136148058222E-3</v>
      </c>
      <c r="H79" s="9" t="str">
        <f ca="1">IF($A79="выдача",IF(AND(MAX(I$21:$I78)&lt;=MAX(K$21:$K78),$C79&lt;&gt;"",MAX(I$21:$I78)&lt;TIME(16,0,0)),MAX(I$21:$I78,$C79),""),"")</f>
        <v/>
      </c>
      <c r="I79" s="9" t="str">
        <f t="shared" ca="1" si="6"/>
        <v/>
      </c>
      <c r="J79" s="9" t="str">
        <f ca="1">IF($A79="выдача",IF(AND(MAX(I$21:$I78)&gt;MAX(K$21:$K78),$C79&lt;&gt;"",MAX(K$21:$K78)&lt;TIME(16,0,0)),MAX(K$21:$K78,$C79),""),"")</f>
        <v/>
      </c>
      <c r="K79" s="9" t="str">
        <f t="shared" ca="1" si="7"/>
        <v/>
      </c>
      <c r="L79" s="9">
        <f ca="1">IF(AND($A79="приём",$C79&lt;&gt;"",MAX(M$21:$M78,C79)&lt;TIME(16,0,0)),MAX(M$21:$M78,C79),"")</f>
        <v>0.43050277799167735</v>
      </c>
      <c r="M79" s="9">
        <f t="shared" ca="1" si="8"/>
        <v>0.43337859160648318</v>
      </c>
    </row>
    <row r="80" spans="1:13" x14ac:dyDescent="0.3">
      <c r="A80" t="str">
        <f t="shared" ca="1" si="0"/>
        <v>выдача</v>
      </c>
      <c r="B80" s="7">
        <f t="shared" ca="1" si="1"/>
        <v>3</v>
      </c>
      <c r="C80" s="9">
        <f t="shared" ca="1" si="2"/>
        <v>0.43258611132501068</v>
      </c>
      <c r="D80">
        <f ca="1">IF(C80&lt;&gt;"",SUM(COUNTIF($H$22:$H80,"&gt;"&amp;C80),COUNTIF($J$22:$J80,"&gt;"&amp;C80),COUNTIF($L$22:$L80,"&gt;"&amp;C80)),"")</f>
        <v>0</v>
      </c>
      <c r="E80">
        <f t="shared" ca="1" si="3"/>
        <v>1.0194946845441495</v>
      </c>
      <c r="F80" s="9">
        <f t="shared" ca="1" si="4"/>
        <v>7.07982419822326E-4</v>
      </c>
      <c r="G80" s="9">
        <f t="shared" ca="1" si="5"/>
        <v>7.0798241982233945E-4</v>
      </c>
      <c r="H80" s="9" t="str">
        <f ca="1">IF($A80="выдача",IF(AND(MAX(I$21:$I79)&lt;=MAX(K$21:$K79),$C80&lt;&gt;"",MAX(I$21:$I79)&lt;TIME(16,0,0)),MAX(I$21:$I79,$C80),""),"")</f>
        <v/>
      </c>
      <c r="I80" s="9" t="str">
        <f t="shared" ca="1" si="6"/>
        <v/>
      </c>
      <c r="J80" s="9">
        <f ca="1">IF($A80="выдача",IF(AND(MAX(I$21:$I79)&gt;MAX(K$21:$K79),$C80&lt;&gt;"",MAX(K$21:$K79)&lt;TIME(16,0,0)),MAX(K$21:$K79,$C80),""),"")</f>
        <v>0.43258611132501068</v>
      </c>
      <c r="K80" s="9">
        <f t="shared" ca="1" si="7"/>
        <v>0.43329409374483302</v>
      </c>
      <c r="L80" s="9" t="str">
        <f ca="1">IF(AND($A80="приём",$C80&lt;&gt;"",MAX(M$21:$M79,C80)&lt;TIME(16,0,0)),MAX(M$21:$M79,C80),"")</f>
        <v/>
      </c>
      <c r="M80" s="9" t="str">
        <f t="shared" ca="1" si="8"/>
        <v/>
      </c>
    </row>
    <row r="81" spans="1:13" x14ac:dyDescent="0.3">
      <c r="A81" t="str">
        <f t="shared" ca="1" si="0"/>
        <v>выдача</v>
      </c>
      <c r="B81" s="7">
        <f t="shared" ca="1" si="1"/>
        <v>1.4498905524344292</v>
      </c>
      <c r="C81" s="9">
        <f t="shared" ca="1" si="2"/>
        <v>0.43359297976420125</v>
      </c>
      <c r="D81">
        <f ca="1">IF(C81&lt;&gt;"",SUM(COUNTIF($H$22:$H81,"&gt;"&amp;C81),COUNTIF($J$22:$J81,"&gt;"&amp;C81),COUNTIF($L$22:$L81,"&gt;"&amp;C81)),"")</f>
        <v>0</v>
      </c>
      <c r="E81">
        <f t="shared" ca="1" si="3"/>
        <v>6.0755259686239729</v>
      </c>
      <c r="F81" s="9">
        <f t="shared" ca="1" si="4"/>
        <v>4.2191152559888697E-3</v>
      </c>
      <c r="G81" s="9">
        <f t="shared" ca="1" si="5"/>
        <v>4.2191152559888923E-3</v>
      </c>
      <c r="H81" s="9">
        <f ca="1">IF($A81="выдача",IF(AND(MAX(I$21:$I80)&lt;=MAX(K$21:$K80),$C81&lt;&gt;"",MAX(I$21:$I80)&lt;TIME(16,0,0)),MAX(I$21:$I80,$C81),""),"")</f>
        <v>0.43359297976420125</v>
      </c>
      <c r="I81" s="9">
        <f t="shared" ca="1" si="6"/>
        <v>0.43781209502019014</v>
      </c>
      <c r="J81" s="9" t="str">
        <f ca="1">IF($A81="выдача",IF(AND(MAX(I$21:$I80)&gt;MAX(K$21:$K80),$C81&lt;&gt;"",MAX(K$21:$K80)&lt;TIME(16,0,0)),MAX(K$21:$K80,$C81),""),"")</f>
        <v/>
      </c>
      <c r="K81" s="9" t="str">
        <f t="shared" ca="1" si="7"/>
        <v/>
      </c>
      <c r="L81" s="9" t="str">
        <f ca="1">IF(AND($A81="приём",$C81&lt;&gt;"",MAX(M$21:$M80,C81)&lt;TIME(16,0,0)),MAX(M$21:$M80,C81),"")</f>
        <v/>
      </c>
      <c r="M81" s="9" t="str">
        <f t="shared" ca="1" si="8"/>
        <v/>
      </c>
    </row>
    <row r="82" spans="1:13" x14ac:dyDescent="0.3">
      <c r="A82" t="str">
        <f t="shared" ca="1" si="0"/>
        <v>приём</v>
      </c>
      <c r="B82" s="7">
        <f t="shared" ca="1" si="1"/>
        <v>1.9963206693641358</v>
      </c>
      <c r="C82" s="9">
        <f t="shared" ca="1" si="2"/>
        <v>0.4349793135623708</v>
      </c>
      <c r="D82">
        <f ca="1">IF(C82&lt;&gt;"",SUM(COUNTIF($H$22:$H82,"&gt;"&amp;C82),COUNTIF($J$22:$J82,"&gt;"&amp;C82),COUNTIF($L$22:$L82,"&gt;"&amp;C82)),"")</f>
        <v>0</v>
      </c>
      <c r="E82">
        <f t="shared" ca="1" si="3"/>
        <v>2.6906196892931726</v>
      </c>
      <c r="F82" s="9">
        <f t="shared" ca="1" si="4"/>
        <v>1.868485895342481E-3</v>
      </c>
      <c r="G82" s="9">
        <f t="shared" ca="1" si="5"/>
        <v>1.8684858953424976E-3</v>
      </c>
      <c r="H82" s="9" t="str">
        <f ca="1">IF($A82="выдача",IF(AND(MAX(I$21:$I81)&lt;=MAX(K$21:$K81),$C82&lt;&gt;"",MAX(I$21:$I81)&lt;TIME(16,0,0)),MAX(I$21:$I81,$C82),""),"")</f>
        <v/>
      </c>
      <c r="I82" s="9" t="str">
        <f t="shared" ca="1" si="6"/>
        <v/>
      </c>
      <c r="J82" s="9" t="str">
        <f ca="1">IF($A82="выдача",IF(AND(MAX(I$21:$I81)&gt;MAX(K$21:$K81),$C82&lt;&gt;"",MAX(K$21:$K81)&lt;TIME(16,0,0)),MAX(K$21:$K81,$C82),""),"")</f>
        <v/>
      </c>
      <c r="K82" s="9" t="str">
        <f t="shared" ca="1" si="7"/>
        <v/>
      </c>
      <c r="L82" s="9">
        <f ca="1">IF(AND($A82="приём",$C82&lt;&gt;"",MAX(M$21:$M81,C82)&lt;TIME(16,0,0)),MAX(M$21:$M81,C82),"")</f>
        <v>0.4349793135623708</v>
      </c>
      <c r="M82" s="9">
        <f t="shared" ca="1" si="8"/>
        <v>0.43684779945771329</v>
      </c>
    </row>
    <row r="83" spans="1:13" x14ac:dyDescent="0.3">
      <c r="A83" t="str">
        <f t="shared" ca="1" si="0"/>
        <v>выдача</v>
      </c>
      <c r="B83" s="7">
        <f t="shared" ca="1" si="1"/>
        <v>1.2135196351459792</v>
      </c>
      <c r="C83" s="9">
        <f t="shared" ca="1" si="2"/>
        <v>0.43582203553122217</v>
      </c>
      <c r="D83">
        <f ca="1">IF(C83&lt;&gt;"",SUM(COUNTIF($H$22:$H83,"&gt;"&amp;C83),COUNTIF($J$22:$J83,"&gt;"&amp;C83),COUNTIF($L$22:$L83,"&gt;"&amp;C83)),"")</f>
        <v>0</v>
      </c>
      <c r="E83">
        <f t="shared" ca="1" si="3"/>
        <v>3.1093454111035714</v>
      </c>
      <c r="F83" s="9">
        <f t="shared" ca="1" si="4"/>
        <v>2.1592676465997025E-3</v>
      </c>
      <c r="G83" s="9">
        <f t="shared" ca="1" si="5"/>
        <v>2.159267646599683E-3</v>
      </c>
      <c r="H83" s="9" t="str">
        <f ca="1">IF($A83="выдача",IF(AND(MAX(I$21:$I82)&lt;=MAX(K$21:$K82),$C83&lt;&gt;"",MAX(I$21:$I82)&lt;TIME(16,0,0)),MAX(I$21:$I82,$C83),""),"")</f>
        <v/>
      </c>
      <c r="I83" s="9" t="str">
        <f t="shared" ca="1" si="6"/>
        <v/>
      </c>
      <c r="J83" s="9">
        <f ca="1">IF($A83="выдача",IF(AND(MAX(I$21:$I82)&gt;MAX(K$21:$K82),$C83&lt;&gt;"",MAX(K$21:$K82)&lt;TIME(16,0,0)),MAX(K$21:$K82,$C83),""),"")</f>
        <v>0.43582203553122217</v>
      </c>
      <c r="K83" s="9">
        <f t="shared" ca="1" si="7"/>
        <v>0.43798130317782186</v>
      </c>
      <c r="L83" s="9" t="str">
        <f ca="1">IF(AND($A83="приём",$C83&lt;&gt;"",MAX(M$21:$M82,C83)&lt;TIME(16,0,0)),MAX(M$21:$M82,C83),"")</f>
        <v/>
      </c>
      <c r="M83" s="9" t="str">
        <f t="shared" ca="1" si="8"/>
        <v/>
      </c>
    </row>
    <row r="84" spans="1:13" x14ac:dyDescent="0.3">
      <c r="A84" t="str">
        <f t="shared" ca="1" si="0"/>
        <v>приём</v>
      </c>
      <c r="B84" s="7">
        <f t="shared" ca="1" si="1"/>
        <v>1.2106817419106592</v>
      </c>
      <c r="C84" s="9">
        <f t="shared" ca="1" si="2"/>
        <v>0.43666278674088238</v>
      </c>
      <c r="D84">
        <f ca="1">IF(C84&lt;&gt;"",SUM(COUNTIF($H$22:$H84,"&gt;"&amp;C84),COUNTIF($J$22:$J84,"&gt;"&amp;C84),COUNTIF($L$22:$L84,"&gt;"&amp;C84)),"")</f>
        <v>1</v>
      </c>
      <c r="E84">
        <f t="shared" ca="1" si="3"/>
        <v>8.6863343408662956</v>
      </c>
      <c r="F84" s="9">
        <f t="shared" ca="1" si="4"/>
        <v>6.0321766256015942E-3</v>
      </c>
      <c r="G84" s="9">
        <f t="shared" ca="1" si="5"/>
        <v>6.2171893424324831E-3</v>
      </c>
      <c r="H84" s="9" t="str">
        <f ca="1">IF($A84="выдача",IF(AND(MAX(I$21:$I83)&lt;=MAX(K$21:$K83),$C84&lt;&gt;"",MAX(I$21:$I83)&lt;TIME(16,0,0)),MAX(I$21:$I83,$C84),""),"")</f>
        <v/>
      </c>
      <c r="I84" s="9" t="str">
        <f t="shared" ca="1" si="6"/>
        <v/>
      </c>
      <c r="J84" s="9" t="str">
        <f ca="1">IF($A84="выдача",IF(AND(MAX(I$21:$I83)&gt;MAX(K$21:$K83),$C84&lt;&gt;"",MAX(K$21:$K83)&lt;TIME(16,0,0)),MAX(K$21:$K83,$C84),""),"")</f>
        <v/>
      </c>
      <c r="K84" s="9" t="str">
        <f t="shared" ca="1" si="7"/>
        <v/>
      </c>
      <c r="L84" s="9">
        <f ca="1">IF(AND($A84="приём",$C84&lt;&gt;"",MAX(M$21:$M83,C84)&lt;TIME(16,0,0)),MAX(M$21:$M83,C84),"")</f>
        <v>0.43684779945771329</v>
      </c>
      <c r="M84" s="9">
        <f t="shared" ca="1" si="8"/>
        <v>0.44287997608331486</v>
      </c>
    </row>
    <row r="85" spans="1:13" x14ac:dyDescent="0.3">
      <c r="A85" t="str">
        <f t="shared" ca="1" si="0"/>
        <v>выдача</v>
      </c>
      <c r="B85" s="7">
        <f t="shared" ca="1" si="1"/>
        <v>2.1549100102982104</v>
      </c>
      <c r="C85" s="9">
        <f t="shared" ca="1" si="2"/>
        <v>0.43815925202581169</v>
      </c>
      <c r="D85">
        <f ca="1">IF(C85&lt;&gt;"",SUM(COUNTIF($H$22:$H85,"&gt;"&amp;C85),COUNTIF($J$22:$J85,"&gt;"&amp;C85),COUNTIF($L$22:$L85,"&gt;"&amp;C85)),"")</f>
        <v>0</v>
      </c>
      <c r="E85">
        <f t="shared" ca="1" si="3"/>
        <v>1.8380254408783512</v>
      </c>
      <c r="F85" s="9">
        <f t="shared" ca="1" si="4"/>
        <v>1.2764065561655217E-3</v>
      </c>
      <c r="G85" s="9">
        <f t="shared" ca="1" si="5"/>
        <v>1.2764065561655102E-3</v>
      </c>
      <c r="H85" s="9">
        <f ca="1">IF($A85="выдача",IF(AND(MAX(I$21:$I84)&lt;=MAX(K$21:$K84),$C85&lt;&gt;"",MAX(I$21:$I84)&lt;TIME(16,0,0)),MAX(I$21:$I84,$C85),""),"")</f>
        <v>0.43815925202581169</v>
      </c>
      <c r="I85" s="9">
        <f t="shared" ca="1" si="6"/>
        <v>0.4394356585819772</v>
      </c>
      <c r="J85" s="9" t="str">
        <f ca="1">IF($A85="выдача",IF(AND(MAX(I$21:$I84)&gt;MAX(K$21:$K84),$C85&lt;&gt;"",MAX(K$21:$K84)&lt;TIME(16,0,0)),MAX(K$21:$K84,$C85),""),"")</f>
        <v/>
      </c>
      <c r="K85" s="9" t="str">
        <f t="shared" ca="1" si="7"/>
        <v/>
      </c>
      <c r="L85" s="9" t="str">
        <f ca="1">IF(AND($A85="приём",$C85&lt;&gt;"",MAX(M$21:$M84,C85)&lt;TIME(16,0,0)),MAX(M$21:$M84,C85),"")</f>
        <v/>
      </c>
      <c r="M85" s="9" t="str">
        <f t="shared" ca="1" si="8"/>
        <v/>
      </c>
    </row>
    <row r="86" spans="1:13" x14ac:dyDescent="0.3">
      <c r="A86" t="str">
        <f t="shared" ca="1" si="0"/>
        <v>выдача</v>
      </c>
      <c r="B86" s="7">
        <f t="shared" ca="1" si="1"/>
        <v>4.4105342329721777</v>
      </c>
      <c r="C86" s="9">
        <f t="shared" ca="1" si="2"/>
        <v>0.44122212302093128</v>
      </c>
      <c r="D86">
        <f ca="1">IF(C86&lt;&gt;"",SUM(COUNTIF($H$22:$H86,"&gt;"&amp;C86),COUNTIF($J$22:$J86,"&gt;"&amp;C86),COUNTIF($L$22:$L86,"&gt;"&amp;C86)),"")</f>
        <v>0</v>
      </c>
      <c r="E86">
        <f t="shared" ca="1" si="3"/>
        <v>1.7067235697908265</v>
      </c>
      <c r="F86" s="9">
        <f t="shared" ca="1" si="4"/>
        <v>1.1852247012436295E-3</v>
      </c>
      <c r="G86" s="9">
        <f t="shared" ca="1" si="5"/>
        <v>1.1852247012436035E-3</v>
      </c>
      <c r="H86" s="9" t="str">
        <f ca="1">IF($A86="выдача",IF(AND(MAX(I$21:$I85)&lt;=MAX(K$21:$K85),$C86&lt;&gt;"",MAX(I$21:$I85)&lt;TIME(16,0,0)),MAX(I$21:$I85,$C86),""),"")</f>
        <v/>
      </c>
      <c r="I86" s="9" t="str">
        <f t="shared" ca="1" si="6"/>
        <v/>
      </c>
      <c r="J86" s="9">
        <f ca="1">IF($A86="выдача",IF(AND(MAX(I$21:$I85)&gt;MAX(K$21:$K85),$C86&lt;&gt;"",MAX(K$21:$K85)&lt;TIME(16,0,0)),MAX(K$21:$K85,$C86),""),"")</f>
        <v>0.44122212302093128</v>
      </c>
      <c r="K86" s="9">
        <f t="shared" ca="1" si="7"/>
        <v>0.44240734772217488</v>
      </c>
      <c r="L86" s="9" t="str">
        <f ca="1">IF(AND($A86="приём",$C86&lt;&gt;"",MAX(M$21:$M85,C86)&lt;TIME(16,0,0)),MAX(M$21:$M85,C86),"")</f>
        <v/>
      </c>
      <c r="M86" s="9" t="str">
        <f t="shared" ca="1" si="8"/>
        <v/>
      </c>
    </row>
    <row r="87" spans="1:13" x14ac:dyDescent="0.3">
      <c r="A87" t="str">
        <f t="shared" ref="A87:A150" ca="1" si="9">IF(IF(RAND()&lt;=0.2, RAND()*(1-0.5)+0.5, RAND()*0.5) &gt; 0.5,"приём","выдача")</f>
        <v>выдача</v>
      </c>
      <c r="B87" s="7">
        <f t="shared" ref="B87:B150" ca="1" si="10">IF(-(60/20)*LOG(1-RAND())+1&gt;3,3,-(60/20)*LOG(1-RAND())+1)</f>
        <v>1.552145667649885</v>
      </c>
      <c r="C87" s="9">
        <f t="shared" ref="C87:C150" ca="1" si="11">IF(C86="","",IF(C86+(B87)/1440&lt;=$C$21+8/24,C86+(B87)/1440,""))</f>
        <v>0.44230000195679925</v>
      </c>
      <c r="D87">
        <f ca="1">IF(C87&lt;&gt;"",SUM(COUNTIF($H$22:$H87,"&gt;"&amp;C87),COUNTIF($J$22:$J87,"&gt;"&amp;C87),COUNTIF($L$22:$L87,"&gt;"&amp;C87)),"")</f>
        <v>0</v>
      </c>
      <c r="E87">
        <f t="shared" ref="E87:E150" ca="1" si="12">IF(C87&lt;&gt;"",IF(A87="выдача",-3*LOG(1-RAND())+1,-7*LOG(1-RAND())+1),"")</f>
        <v>1.2566007144692333</v>
      </c>
      <c r="F87" s="9">
        <f t="shared" ref="F87:F150" ca="1" si="13">IF(E87&lt;&gt;"",E87/1440,"")</f>
        <v>8.7263938504807863E-4</v>
      </c>
      <c r="G87" s="9">
        <f t="shared" ref="G87:G150" ca="1" si="14">IF(AND(C87&lt;&gt;"",OR(I87&lt;&gt;"",K87&lt;&gt;"",M87&lt;&gt;"")),IF(A87="выдача",MAX(I87,K87)-C87,M87-C87),"")</f>
        <v>8.7263938504805738E-4</v>
      </c>
      <c r="H87" s="9">
        <f ca="1">IF($A87="выдача",IF(AND(MAX(I$21:$I86)&lt;=MAX(K$21:$K86),$C87&lt;&gt;"",MAX(I$21:$I86)&lt;TIME(16,0,0)),MAX(I$21:$I86,$C87),""),"")</f>
        <v>0.44230000195679925</v>
      </c>
      <c r="I87" s="9">
        <f t="shared" ref="I87:I150" ca="1" si="15">IF(ISTEXT(H87),"",H87+E87/1440)</f>
        <v>0.44317264134184731</v>
      </c>
      <c r="J87" s="9" t="str">
        <f ca="1">IF($A87="выдача",IF(AND(MAX(I$21:$I86)&gt;MAX(K$21:$K86),$C87&lt;&gt;"",MAX(K$21:$K86)&lt;TIME(16,0,0)),MAX(K$21:$K86,$C87),""),"")</f>
        <v/>
      </c>
      <c r="K87" s="9" t="str">
        <f t="shared" ref="K87:K150" ca="1" si="16">IF(ISTEXT(J87),"",J87+E87/1440)</f>
        <v/>
      </c>
      <c r="L87" s="9" t="str">
        <f ca="1">IF(AND($A87="приём",$C87&lt;&gt;"",MAX(M$21:$M86,C87)&lt;TIME(16,0,0)),MAX(M$21:$M86,C87),"")</f>
        <v/>
      </c>
      <c r="M87" s="9" t="str">
        <f t="shared" ref="M87:M150" ca="1" si="17">IF(ISTEXT(L87),"",L87+E87/1440)</f>
        <v/>
      </c>
    </row>
    <row r="88" spans="1:13" x14ac:dyDescent="0.3">
      <c r="A88" t="str">
        <f t="shared" ca="1" si="9"/>
        <v>выдача</v>
      </c>
      <c r="B88" s="7">
        <f t="shared" ca="1" si="10"/>
        <v>1.6306168265099767</v>
      </c>
      <c r="C88" s="9">
        <f t="shared" ca="1" si="11"/>
        <v>0.44343237475298675</v>
      </c>
      <c r="D88">
        <f ca="1">IF(C88&lt;&gt;"",SUM(COUNTIF($H$22:$H88,"&gt;"&amp;C88),COUNTIF($J$22:$J88,"&gt;"&amp;C88),COUNTIF($L$22:$L88,"&gt;"&amp;C88)),"")</f>
        <v>0</v>
      </c>
      <c r="E88">
        <f t="shared" ca="1" si="12"/>
        <v>3.0023815923875414</v>
      </c>
      <c r="F88" s="9">
        <f t="shared" ca="1" si="13"/>
        <v>2.0849872169357926E-3</v>
      </c>
      <c r="G88" s="9">
        <f t="shared" ca="1" si="14"/>
        <v>2.0849872169357853E-3</v>
      </c>
      <c r="H88" s="9" t="str">
        <f ca="1">IF($A88="выдача",IF(AND(MAX(I$21:$I87)&lt;=MAX(K$21:$K87),$C88&lt;&gt;"",MAX(I$21:$I87)&lt;TIME(16,0,0)),MAX(I$21:$I87,$C88),""),"")</f>
        <v/>
      </c>
      <c r="I88" s="9" t="str">
        <f t="shared" ca="1" si="15"/>
        <v/>
      </c>
      <c r="J88" s="9">
        <f ca="1">IF($A88="выдача",IF(AND(MAX(I$21:$I87)&gt;MAX(K$21:$K87),$C88&lt;&gt;"",MAX(K$21:$K87)&lt;TIME(16,0,0)),MAX(K$21:$K87,$C88),""),"")</f>
        <v>0.44343237475298675</v>
      </c>
      <c r="K88" s="9">
        <f t="shared" ca="1" si="16"/>
        <v>0.44551736196992253</v>
      </c>
      <c r="L88" s="9" t="str">
        <f ca="1">IF(AND($A88="приём",$C88&lt;&gt;"",MAX(M$21:$M87,C88)&lt;TIME(16,0,0)),MAX(M$21:$M87,C88),"")</f>
        <v/>
      </c>
      <c r="M88" s="9" t="str">
        <f t="shared" ca="1" si="17"/>
        <v/>
      </c>
    </row>
    <row r="89" spans="1:13" x14ac:dyDescent="0.3">
      <c r="A89" t="str">
        <f t="shared" ca="1" si="9"/>
        <v>выдача</v>
      </c>
      <c r="B89" s="7">
        <f t="shared" ca="1" si="10"/>
        <v>1.0245388719332076</v>
      </c>
      <c r="C89" s="9">
        <f t="shared" ca="1" si="11"/>
        <v>0.44414386008071816</v>
      </c>
      <c r="D89">
        <f ca="1">IF(C89&lt;&gt;"",SUM(COUNTIF($H$22:$H89,"&gt;"&amp;C89),COUNTIF($J$22:$J89,"&gt;"&amp;C89),COUNTIF($L$22:$L89,"&gt;"&amp;C89)),"")</f>
        <v>0</v>
      </c>
      <c r="E89">
        <f t="shared" ca="1" si="12"/>
        <v>4.1688463821587938</v>
      </c>
      <c r="F89" s="9">
        <f t="shared" ca="1" si="13"/>
        <v>2.8950322098324956E-3</v>
      </c>
      <c r="G89" s="9">
        <f t="shared" ca="1" si="14"/>
        <v>2.8950322098325043E-3</v>
      </c>
      <c r="H89" s="9">
        <f ca="1">IF($A89="выдача",IF(AND(MAX(I$21:$I88)&lt;=MAX(K$21:$K88),$C89&lt;&gt;"",MAX(I$21:$I88)&lt;TIME(16,0,0)),MAX(I$21:$I88,$C89),""),"")</f>
        <v>0.44414386008071816</v>
      </c>
      <c r="I89" s="9">
        <f t="shared" ca="1" si="15"/>
        <v>0.44703889229055066</v>
      </c>
      <c r="J89" s="9" t="str">
        <f ca="1">IF($A89="выдача",IF(AND(MAX(I$21:$I88)&gt;MAX(K$21:$K88),$C89&lt;&gt;"",MAX(K$21:$K88)&lt;TIME(16,0,0)),MAX(K$21:$K88,$C89),""),"")</f>
        <v/>
      </c>
      <c r="K89" s="9" t="str">
        <f t="shared" ca="1" si="16"/>
        <v/>
      </c>
      <c r="L89" s="9" t="str">
        <f ca="1">IF(AND($A89="приём",$C89&lt;&gt;"",MAX(M$21:$M88,C89)&lt;TIME(16,0,0)),MAX(M$21:$M88,C89),"")</f>
        <v/>
      </c>
      <c r="M89" s="9" t="str">
        <f t="shared" ca="1" si="17"/>
        <v/>
      </c>
    </row>
    <row r="90" spans="1:13" x14ac:dyDescent="0.3">
      <c r="A90" t="str">
        <f t="shared" ca="1" si="9"/>
        <v>приём</v>
      </c>
      <c r="B90" s="7">
        <f t="shared" ca="1" si="10"/>
        <v>3</v>
      </c>
      <c r="C90" s="9">
        <f t="shared" ca="1" si="11"/>
        <v>0.44622719341405148</v>
      </c>
      <c r="D90">
        <f ca="1">IF(C90&lt;&gt;"",SUM(COUNTIF($H$22:$H90,"&gt;"&amp;C90),COUNTIF($J$22:$J90,"&gt;"&amp;C90),COUNTIF($L$22:$L90,"&gt;"&amp;C90)),"")</f>
        <v>0</v>
      </c>
      <c r="E90">
        <f t="shared" ca="1" si="12"/>
        <v>5.0752739592554921</v>
      </c>
      <c r="F90" s="9">
        <f t="shared" ca="1" si="13"/>
        <v>3.5244958050385362E-3</v>
      </c>
      <c r="G90" s="9">
        <f t="shared" ca="1" si="14"/>
        <v>3.5244958050385522E-3</v>
      </c>
      <c r="H90" s="9" t="str">
        <f ca="1">IF($A90="выдача",IF(AND(MAX(I$21:$I89)&lt;=MAX(K$21:$K89),$C90&lt;&gt;"",MAX(I$21:$I89)&lt;TIME(16,0,0)),MAX(I$21:$I89,$C90),""),"")</f>
        <v/>
      </c>
      <c r="I90" s="9" t="str">
        <f t="shared" ca="1" si="15"/>
        <v/>
      </c>
      <c r="J90" s="9" t="str">
        <f ca="1">IF($A90="выдача",IF(AND(MAX(I$21:$I89)&gt;MAX(K$21:$K89),$C90&lt;&gt;"",MAX(K$21:$K89)&lt;TIME(16,0,0)),MAX(K$21:$K89,$C90),""),"")</f>
        <v/>
      </c>
      <c r="K90" s="9" t="str">
        <f t="shared" ca="1" si="16"/>
        <v/>
      </c>
      <c r="L90" s="9">
        <f ca="1">IF(AND($A90="приём",$C90&lt;&gt;"",MAX(M$21:$M89,C90)&lt;TIME(16,0,0)),MAX(M$21:$M89,C90),"")</f>
        <v>0.44622719341405148</v>
      </c>
      <c r="M90" s="9">
        <f t="shared" ca="1" si="17"/>
        <v>0.44975168921909003</v>
      </c>
    </row>
    <row r="91" spans="1:13" x14ac:dyDescent="0.3">
      <c r="A91" t="str">
        <f t="shared" ca="1" si="9"/>
        <v>выдача</v>
      </c>
      <c r="B91" s="7">
        <f t="shared" ca="1" si="10"/>
        <v>3.31669094475602</v>
      </c>
      <c r="C91" s="9">
        <f t="shared" ca="1" si="11"/>
        <v>0.4485304510145765</v>
      </c>
      <c r="D91">
        <f ca="1">IF(C91&lt;&gt;"",SUM(COUNTIF($H$22:$H91,"&gt;"&amp;C91),COUNTIF($J$22:$J91,"&gt;"&amp;C91),COUNTIF($L$22:$L91,"&gt;"&amp;C91)),"")</f>
        <v>0</v>
      </c>
      <c r="E91">
        <f t="shared" ca="1" si="12"/>
        <v>1.8261983038847194</v>
      </c>
      <c r="F91" s="9">
        <f t="shared" ca="1" si="13"/>
        <v>1.2681932665866108E-3</v>
      </c>
      <c r="G91" s="9">
        <f t="shared" ca="1" si="14"/>
        <v>1.2681932665866147E-3</v>
      </c>
      <c r="H91" s="9" t="str">
        <f ca="1">IF($A91="выдача",IF(AND(MAX(I$21:$I90)&lt;=MAX(K$21:$K90),$C91&lt;&gt;"",MAX(I$21:$I90)&lt;TIME(16,0,0)),MAX(I$21:$I90,$C91),""),"")</f>
        <v/>
      </c>
      <c r="I91" s="9" t="str">
        <f t="shared" ca="1" si="15"/>
        <v/>
      </c>
      <c r="J91" s="9">
        <f ca="1">IF($A91="выдача",IF(AND(MAX(I$21:$I90)&gt;MAX(K$21:$K90),$C91&lt;&gt;"",MAX(K$21:$K90)&lt;TIME(16,0,0)),MAX(K$21:$K90,$C91),""),"")</f>
        <v>0.4485304510145765</v>
      </c>
      <c r="K91" s="9">
        <f t="shared" ca="1" si="16"/>
        <v>0.44979864428116312</v>
      </c>
      <c r="L91" s="9" t="str">
        <f ca="1">IF(AND($A91="приём",$C91&lt;&gt;"",MAX(M$21:$M90,C91)&lt;TIME(16,0,0)),MAX(M$21:$M90,C91),"")</f>
        <v/>
      </c>
      <c r="M91" s="9" t="str">
        <f t="shared" ca="1" si="17"/>
        <v/>
      </c>
    </row>
    <row r="92" spans="1:13" x14ac:dyDescent="0.3">
      <c r="A92" t="str">
        <f t="shared" ca="1" si="9"/>
        <v>выдача</v>
      </c>
      <c r="B92" s="7">
        <f t="shared" ca="1" si="10"/>
        <v>1.3842491796390797</v>
      </c>
      <c r="C92" s="9">
        <f t="shared" ca="1" si="11"/>
        <v>0.44949173516710367</v>
      </c>
      <c r="D92">
        <f ca="1">IF(C92&lt;&gt;"",SUM(COUNTIF($H$22:$H92,"&gt;"&amp;C92),COUNTIF($J$22:$J92,"&gt;"&amp;C92),COUNTIF($L$22:$L92,"&gt;"&amp;C92)),"")</f>
        <v>0</v>
      </c>
      <c r="E92">
        <f t="shared" ca="1" si="12"/>
        <v>2.5408958960868371</v>
      </c>
      <c r="F92" s="9">
        <f t="shared" ca="1" si="13"/>
        <v>1.7645110389491925E-3</v>
      </c>
      <c r="G92" s="9">
        <f t="shared" ca="1" si="14"/>
        <v>1.7645110389492014E-3</v>
      </c>
      <c r="H92" s="9">
        <f ca="1">IF($A92="выдача",IF(AND(MAX(I$21:$I91)&lt;=MAX(K$21:$K91),$C92&lt;&gt;"",MAX(I$21:$I91)&lt;TIME(16,0,0)),MAX(I$21:$I91,$C92),""),"")</f>
        <v>0.44949173516710367</v>
      </c>
      <c r="I92" s="9">
        <f t="shared" ca="1" si="15"/>
        <v>0.45125624620605287</v>
      </c>
      <c r="J92" s="9" t="str">
        <f ca="1">IF($A92="выдача",IF(AND(MAX(I$21:$I91)&gt;MAX(K$21:$K91),$C92&lt;&gt;"",MAX(K$21:$K91)&lt;TIME(16,0,0)),MAX(K$21:$K91,$C92),""),"")</f>
        <v/>
      </c>
      <c r="K92" s="9" t="str">
        <f t="shared" ca="1" si="16"/>
        <v/>
      </c>
      <c r="L92" s="9" t="str">
        <f ca="1">IF(AND($A92="приём",$C92&lt;&gt;"",MAX(M$21:$M91,C92)&lt;TIME(16,0,0)),MAX(M$21:$M91,C92),"")</f>
        <v/>
      </c>
      <c r="M92" s="9" t="str">
        <f t="shared" ca="1" si="17"/>
        <v/>
      </c>
    </row>
    <row r="93" spans="1:13" x14ac:dyDescent="0.3">
      <c r="A93" t="str">
        <f t="shared" ca="1" si="9"/>
        <v>выдача</v>
      </c>
      <c r="B93" s="7">
        <f t="shared" ca="1" si="10"/>
        <v>5.6293706628270996</v>
      </c>
      <c r="C93" s="9">
        <f t="shared" ca="1" si="11"/>
        <v>0.45340102034962249</v>
      </c>
      <c r="D93">
        <f ca="1">IF(C93&lt;&gt;"",SUM(COUNTIF($H$22:$H93,"&gt;"&amp;C93),COUNTIF($J$22:$J93,"&gt;"&amp;C93),COUNTIF($L$22:$L93,"&gt;"&amp;C93)),"")</f>
        <v>0</v>
      </c>
      <c r="E93">
        <f t="shared" ca="1" si="12"/>
        <v>2.1931918623809965</v>
      </c>
      <c r="F93" s="9">
        <f t="shared" ca="1" si="13"/>
        <v>1.5230499044312476E-3</v>
      </c>
      <c r="G93" s="9">
        <f t="shared" ca="1" si="14"/>
        <v>1.5230499044312507E-3</v>
      </c>
      <c r="H93" s="9" t="str">
        <f ca="1">IF($A93="выдача",IF(AND(MAX(I$21:$I92)&lt;=MAX(K$21:$K92),$C93&lt;&gt;"",MAX(I$21:$I92)&lt;TIME(16,0,0)),MAX(I$21:$I92,$C93),""),"")</f>
        <v/>
      </c>
      <c r="I93" s="9" t="str">
        <f t="shared" ca="1" si="15"/>
        <v/>
      </c>
      <c r="J93" s="9">
        <f ca="1">IF($A93="выдача",IF(AND(MAX(I$21:$I92)&gt;MAX(K$21:$K92),$C93&lt;&gt;"",MAX(K$21:$K92)&lt;TIME(16,0,0)),MAX(K$21:$K92,$C93),""),"")</f>
        <v>0.45340102034962249</v>
      </c>
      <c r="K93" s="9">
        <f t="shared" ca="1" si="16"/>
        <v>0.45492407025405374</v>
      </c>
      <c r="L93" s="9" t="str">
        <f ca="1">IF(AND($A93="приём",$C93&lt;&gt;"",MAX(M$21:$M92,C93)&lt;TIME(16,0,0)),MAX(M$21:$M92,C93),"")</f>
        <v/>
      </c>
      <c r="M93" s="9" t="str">
        <f t="shared" ca="1" si="17"/>
        <v/>
      </c>
    </row>
    <row r="94" spans="1:13" x14ac:dyDescent="0.3">
      <c r="A94" t="str">
        <f t="shared" ca="1" si="9"/>
        <v>выдача</v>
      </c>
      <c r="B94" s="7">
        <f t="shared" ca="1" si="10"/>
        <v>4.8594175214735715</v>
      </c>
      <c r="C94" s="9">
        <f t="shared" ca="1" si="11"/>
        <v>0.4567756158506458</v>
      </c>
      <c r="D94">
        <f ca="1">IF(C94&lt;&gt;"",SUM(COUNTIF($H$22:$H94,"&gt;"&amp;C94),COUNTIF($J$22:$J94,"&gt;"&amp;C94),COUNTIF($L$22:$L94,"&gt;"&amp;C94)),"")</f>
        <v>0</v>
      </c>
      <c r="E94">
        <f t="shared" ca="1" si="12"/>
        <v>2.2658446761790785</v>
      </c>
      <c r="F94" s="9">
        <f t="shared" ca="1" si="13"/>
        <v>1.5735032473465822E-3</v>
      </c>
      <c r="G94" s="9">
        <f t="shared" ca="1" si="14"/>
        <v>1.5735032473465638E-3</v>
      </c>
      <c r="H94" s="9">
        <f ca="1">IF($A94="выдача",IF(AND(MAX(I$21:$I93)&lt;=MAX(K$21:$K93),$C94&lt;&gt;"",MAX(I$21:$I93)&lt;TIME(16,0,0)),MAX(I$21:$I93,$C94),""),"")</f>
        <v>0.4567756158506458</v>
      </c>
      <c r="I94" s="9">
        <f t="shared" ca="1" si="15"/>
        <v>0.45834911909799236</v>
      </c>
      <c r="J94" s="9" t="str">
        <f ca="1">IF($A94="выдача",IF(AND(MAX(I$21:$I93)&gt;MAX(K$21:$K93),$C94&lt;&gt;"",MAX(K$21:$K93)&lt;TIME(16,0,0)),MAX(K$21:$K93,$C94),""),"")</f>
        <v/>
      </c>
      <c r="K94" s="9" t="str">
        <f t="shared" ca="1" si="16"/>
        <v/>
      </c>
      <c r="L94" s="9" t="str">
        <f ca="1">IF(AND($A94="приём",$C94&lt;&gt;"",MAX(M$21:$M93,C94)&lt;TIME(16,0,0)),MAX(M$21:$M93,C94),"")</f>
        <v/>
      </c>
      <c r="M94" s="9" t="str">
        <f t="shared" ca="1" si="17"/>
        <v/>
      </c>
    </row>
    <row r="95" spans="1:13" x14ac:dyDescent="0.3">
      <c r="A95" t="str">
        <f t="shared" ca="1" si="9"/>
        <v>выдача</v>
      </c>
      <c r="B95" s="7">
        <f t="shared" ca="1" si="10"/>
        <v>1.0336577559205258</v>
      </c>
      <c r="C95" s="9">
        <f t="shared" ca="1" si="11"/>
        <v>0.4574934337367017</v>
      </c>
      <c r="D95">
        <f ca="1">IF(C95&lt;&gt;"",SUM(COUNTIF($H$22:$H95,"&gt;"&amp;C95),COUNTIF($J$22:$J95,"&gt;"&amp;C95),COUNTIF($L$22:$L95,"&gt;"&amp;C95)),"")</f>
        <v>0</v>
      </c>
      <c r="E95">
        <f t="shared" ca="1" si="12"/>
        <v>2.0998700349148516</v>
      </c>
      <c r="F95" s="9">
        <f t="shared" ca="1" si="13"/>
        <v>1.4582430798019803E-3</v>
      </c>
      <c r="G95" s="9">
        <f t="shared" ca="1" si="14"/>
        <v>1.4582430798019685E-3</v>
      </c>
      <c r="H95" s="9" t="str">
        <f ca="1">IF($A95="выдача",IF(AND(MAX(I$21:$I94)&lt;=MAX(K$21:$K94),$C95&lt;&gt;"",MAX(I$21:$I94)&lt;TIME(16,0,0)),MAX(I$21:$I94,$C95),""),"")</f>
        <v/>
      </c>
      <c r="I95" s="9" t="str">
        <f t="shared" ca="1" si="15"/>
        <v/>
      </c>
      <c r="J95" s="9">
        <f ca="1">IF($A95="выдача",IF(AND(MAX(I$21:$I94)&gt;MAX(K$21:$K94),$C95&lt;&gt;"",MAX(K$21:$K94)&lt;TIME(16,0,0)),MAX(K$21:$K94,$C95),""),"")</f>
        <v>0.4574934337367017</v>
      </c>
      <c r="K95" s="9">
        <f t="shared" ca="1" si="16"/>
        <v>0.45895167681650367</v>
      </c>
      <c r="L95" s="9" t="str">
        <f ca="1">IF(AND($A95="приём",$C95&lt;&gt;"",MAX(M$21:$M94,C95)&lt;TIME(16,0,0)),MAX(M$21:$M94,C95),"")</f>
        <v/>
      </c>
      <c r="M95" s="9" t="str">
        <f t="shared" ca="1" si="17"/>
        <v/>
      </c>
    </row>
    <row r="96" spans="1:13" x14ac:dyDescent="0.3">
      <c r="A96" t="str">
        <f t="shared" ca="1" si="9"/>
        <v>выдача</v>
      </c>
      <c r="B96" s="7">
        <f t="shared" ca="1" si="10"/>
        <v>5.1622323930371374</v>
      </c>
      <c r="C96" s="9">
        <f t="shared" ca="1" si="11"/>
        <v>0.4610783173429775</v>
      </c>
      <c r="D96">
        <f ca="1">IF(C96&lt;&gt;"",SUM(COUNTIF($H$22:$H96,"&gt;"&amp;C96),COUNTIF($J$22:$J96,"&gt;"&amp;C96),COUNTIF($L$22:$L96,"&gt;"&amp;C96)),"")</f>
        <v>0</v>
      </c>
      <c r="E96">
        <f t="shared" ca="1" si="12"/>
        <v>4.2696294642044768</v>
      </c>
      <c r="F96" s="9">
        <f t="shared" ca="1" si="13"/>
        <v>2.9650204612531087E-3</v>
      </c>
      <c r="G96" s="9">
        <f t="shared" ca="1" si="14"/>
        <v>2.9650204612531317E-3</v>
      </c>
      <c r="H96" s="9">
        <f ca="1">IF($A96="выдача",IF(AND(MAX(I$21:$I95)&lt;=MAX(K$21:$K95),$C96&lt;&gt;"",MAX(I$21:$I95)&lt;TIME(16,0,0)),MAX(I$21:$I95,$C96),""),"")</f>
        <v>0.4610783173429775</v>
      </c>
      <c r="I96" s="9">
        <f t="shared" ca="1" si="15"/>
        <v>0.46404333780423063</v>
      </c>
      <c r="J96" s="9" t="str">
        <f ca="1">IF($A96="выдача",IF(AND(MAX(I$21:$I95)&gt;MAX(K$21:$K95),$C96&lt;&gt;"",MAX(K$21:$K95)&lt;TIME(16,0,0)),MAX(K$21:$K95,$C96),""),"")</f>
        <v/>
      </c>
      <c r="K96" s="9" t="str">
        <f t="shared" ca="1" si="16"/>
        <v/>
      </c>
      <c r="L96" s="9" t="str">
        <f ca="1">IF(AND($A96="приём",$C96&lt;&gt;"",MAX(M$21:$M95,C96)&lt;TIME(16,0,0)),MAX(M$21:$M95,C96),"")</f>
        <v/>
      </c>
      <c r="M96" s="9" t="str">
        <f t="shared" ca="1" si="17"/>
        <v/>
      </c>
    </row>
    <row r="97" spans="1:13" x14ac:dyDescent="0.3">
      <c r="A97" t="str">
        <f t="shared" ca="1" si="9"/>
        <v>выдача</v>
      </c>
      <c r="B97" s="7">
        <f t="shared" ca="1" si="10"/>
        <v>3.123565874582336</v>
      </c>
      <c r="C97" s="9">
        <f t="shared" ca="1" si="11"/>
        <v>0.46324746031143743</v>
      </c>
      <c r="D97">
        <f ca="1">IF(C97&lt;&gt;"",SUM(COUNTIF($H$22:$H97,"&gt;"&amp;C97),COUNTIF($J$22:$J97,"&gt;"&amp;C97),COUNTIF($L$22:$L97,"&gt;"&amp;C97)),"")</f>
        <v>0</v>
      </c>
      <c r="E97">
        <f t="shared" ca="1" si="12"/>
        <v>2.8248601590904734</v>
      </c>
      <c r="F97" s="9">
        <f t="shared" ca="1" si="13"/>
        <v>1.9617084438128289E-3</v>
      </c>
      <c r="G97" s="9">
        <f t="shared" ca="1" si="14"/>
        <v>1.9617084438128263E-3</v>
      </c>
      <c r="H97" s="9" t="str">
        <f ca="1">IF($A97="выдача",IF(AND(MAX(I$21:$I96)&lt;=MAX(K$21:$K96),$C97&lt;&gt;"",MAX(I$21:$I96)&lt;TIME(16,0,0)),MAX(I$21:$I96,$C97),""),"")</f>
        <v/>
      </c>
      <c r="I97" s="9" t="str">
        <f t="shared" ca="1" si="15"/>
        <v/>
      </c>
      <c r="J97" s="9">
        <f ca="1">IF($A97="выдача",IF(AND(MAX(I$21:$I96)&gt;MAX(K$21:$K96),$C97&lt;&gt;"",MAX(K$21:$K96)&lt;TIME(16,0,0)),MAX(K$21:$K96,$C97),""),"")</f>
        <v>0.46324746031143743</v>
      </c>
      <c r="K97" s="9">
        <f t="shared" ca="1" si="16"/>
        <v>0.46520916875525026</v>
      </c>
      <c r="L97" s="9" t="str">
        <f ca="1">IF(AND($A97="приём",$C97&lt;&gt;"",MAX(M$21:$M96,C97)&lt;TIME(16,0,0)),MAX(M$21:$M96,C97),"")</f>
        <v/>
      </c>
      <c r="M97" s="9" t="str">
        <f t="shared" ca="1" si="17"/>
        <v/>
      </c>
    </row>
    <row r="98" spans="1:13" x14ac:dyDescent="0.3">
      <c r="A98" t="str">
        <f t="shared" ca="1" si="9"/>
        <v>выдача</v>
      </c>
      <c r="B98" s="7">
        <f t="shared" ca="1" si="10"/>
        <v>3</v>
      </c>
      <c r="C98" s="9">
        <f t="shared" ca="1" si="11"/>
        <v>0.46533079364477076</v>
      </c>
      <c r="D98">
        <f ca="1">IF(C98&lt;&gt;"",SUM(COUNTIF($H$22:$H98,"&gt;"&amp;C98),COUNTIF($J$22:$J98,"&gt;"&amp;C98),COUNTIF($L$22:$L98,"&gt;"&amp;C98)),"")</f>
        <v>0</v>
      </c>
      <c r="E98">
        <f t="shared" ca="1" si="12"/>
        <v>1.6476934407753778</v>
      </c>
      <c r="F98" s="9">
        <f t="shared" ca="1" si="13"/>
        <v>1.1442315560940123E-3</v>
      </c>
      <c r="G98" s="9">
        <f t="shared" ca="1" si="14"/>
        <v>1.1442315560939997E-3</v>
      </c>
      <c r="H98" s="9">
        <f ca="1">IF($A98="выдача",IF(AND(MAX(I$21:$I97)&lt;=MAX(K$21:$K97),$C98&lt;&gt;"",MAX(I$21:$I97)&lt;TIME(16,0,0)),MAX(I$21:$I97,$C98),""),"")</f>
        <v>0.46533079364477076</v>
      </c>
      <c r="I98" s="9">
        <f t="shared" ca="1" si="15"/>
        <v>0.46647502520086476</v>
      </c>
      <c r="J98" s="9" t="str">
        <f ca="1">IF($A98="выдача",IF(AND(MAX(I$21:$I97)&gt;MAX(K$21:$K97),$C98&lt;&gt;"",MAX(K$21:$K97)&lt;TIME(16,0,0)),MAX(K$21:$K97,$C98),""),"")</f>
        <v/>
      </c>
      <c r="K98" s="9" t="str">
        <f t="shared" ca="1" si="16"/>
        <v/>
      </c>
      <c r="L98" s="9" t="str">
        <f ca="1">IF(AND($A98="приём",$C98&lt;&gt;"",MAX(M$21:$M97,C98)&lt;TIME(16,0,0)),MAX(M$21:$M97,C98),"")</f>
        <v/>
      </c>
      <c r="M98" s="9" t="str">
        <f t="shared" ca="1" si="17"/>
        <v/>
      </c>
    </row>
    <row r="99" spans="1:13" x14ac:dyDescent="0.3">
      <c r="A99" t="str">
        <f t="shared" ca="1" si="9"/>
        <v>выдача</v>
      </c>
      <c r="B99" s="7">
        <f t="shared" ca="1" si="10"/>
        <v>3</v>
      </c>
      <c r="C99" s="9">
        <f t="shared" ca="1" si="11"/>
        <v>0.46741412697810408</v>
      </c>
      <c r="D99">
        <f ca="1">IF(C99&lt;&gt;"",SUM(COUNTIF($H$22:$H99,"&gt;"&amp;C99),COUNTIF($J$22:$J99,"&gt;"&amp;C99),COUNTIF($L$22:$L99,"&gt;"&amp;C99)),"")</f>
        <v>0</v>
      </c>
      <c r="E99">
        <f t="shared" ca="1" si="12"/>
        <v>4.1840209361628187</v>
      </c>
      <c r="F99" s="9">
        <f t="shared" ca="1" si="13"/>
        <v>2.905570094557513E-3</v>
      </c>
      <c r="G99" s="9">
        <f t="shared" ca="1" si="14"/>
        <v>2.9055700945574969E-3</v>
      </c>
      <c r="H99" s="9" t="str">
        <f ca="1">IF($A99="выдача",IF(AND(MAX(I$21:$I98)&lt;=MAX(K$21:$K98),$C99&lt;&gt;"",MAX(I$21:$I98)&lt;TIME(16,0,0)),MAX(I$21:$I98,$C99),""),"")</f>
        <v/>
      </c>
      <c r="I99" s="9" t="str">
        <f t="shared" ca="1" si="15"/>
        <v/>
      </c>
      <c r="J99" s="9">
        <f ca="1">IF($A99="выдача",IF(AND(MAX(I$21:$I98)&gt;MAX(K$21:$K98),$C99&lt;&gt;"",MAX(K$21:$K98)&lt;TIME(16,0,0)),MAX(K$21:$K98,$C99),""),"")</f>
        <v>0.46741412697810408</v>
      </c>
      <c r="K99" s="9">
        <f t="shared" ca="1" si="16"/>
        <v>0.47031969707266158</v>
      </c>
      <c r="L99" s="9" t="str">
        <f ca="1">IF(AND($A99="приём",$C99&lt;&gt;"",MAX(M$21:$M98,C99)&lt;TIME(16,0,0)),MAX(M$21:$M98,C99),"")</f>
        <v/>
      </c>
      <c r="M99" s="9" t="str">
        <f t="shared" ca="1" si="17"/>
        <v/>
      </c>
    </row>
    <row r="100" spans="1:13" x14ac:dyDescent="0.3">
      <c r="A100" t="str">
        <f t="shared" ca="1" si="9"/>
        <v>выдача</v>
      </c>
      <c r="B100" s="7">
        <f t="shared" ca="1" si="10"/>
        <v>1.2548815045276229</v>
      </c>
      <c r="C100" s="9">
        <f t="shared" ca="1" si="11"/>
        <v>0.46828557246735936</v>
      </c>
      <c r="D100">
        <f ca="1">IF(C100&lt;&gt;"",SUM(COUNTIF($H$22:$H100,"&gt;"&amp;C100),COUNTIF($J$22:$J100,"&gt;"&amp;C100),COUNTIF($L$22:$L100,"&gt;"&amp;C100)),"")</f>
        <v>0</v>
      </c>
      <c r="E100">
        <f t="shared" ca="1" si="12"/>
        <v>1.2055786882609025</v>
      </c>
      <c r="F100" s="9">
        <f t="shared" ca="1" si="13"/>
        <v>8.3720742240340454E-4</v>
      </c>
      <c r="G100" s="9">
        <f t="shared" ca="1" si="14"/>
        <v>8.3720742240339652E-4</v>
      </c>
      <c r="H100" s="9">
        <f ca="1">IF($A100="выдача",IF(AND(MAX(I$21:$I99)&lt;=MAX(K$21:$K99),$C100&lt;&gt;"",MAX(I$21:$I99)&lt;TIME(16,0,0)),MAX(I$21:$I99,$C100),""),"")</f>
        <v>0.46828557246735936</v>
      </c>
      <c r="I100" s="9">
        <f t="shared" ca="1" si="15"/>
        <v>0.46912277988976275</v>
      </c>
      <c r="J100" s="9" t="str">
        <f ca="1">IF($A100="выдача",IF(AND(MAX(I$21:$I99)&gt;MAX(K$21:$K99),$C100&lt;&gt;"",MAX(K$21:$K99)&lt;TIME(16,0,0)),MAX(K$21:$K99,$C100),""),"")</f>
        <v/>
      </c>
      <c r="K100" s="9" t="str">
        <f t="shared" ca="1" si="16"/>
        <v/>
      </c>
      <c r="L100" s="9" t="str">
        <f ca="1">IF(AND($A100="приём",$C100&lt;&gt;"",MAX(M$21:$M99,C100)&lt;TIME(16,0,0)),MAX(M$21:$M99,C100),"")</f>
        <v/>
      </c>
      <c r="M100" s="9" t="str">
        <f t="shared" ca="1" si="17"/>
        <v/>
      </c>
    </row>
    <row r="101" spans="1:13" x14ac:dyDescent="0.3">
      <c r="A101" t="str">
        <f t="shared" ca="1" si="9"/>
        <v>выдача</v>
      </c>
      <c r="B101" s="7">
        <f t="shared" ca="1" si="10"/>
        <v>4.2869001491383507</v>
      </c>
      <c r="C101" s="9">
        <f t="shared" ca="1" si="11"/>
        <v>0.47126258645981656</v>
      </c>
      <c r="D101">
        <f ca="1">IF(C101&lt;&gt;"",SUM(COUNTIF($H$22:$H101,"&gt;"&amp;C101),COUNTIF($J$22:$J101,"&gt;"&amp;C101),COUNTIF($L$22:$L101,"&gt;"&amp;C101)),"")</f>
        <v>0</v>
      </c>
      <c r="E101">
        <f t="shared" ca="1" si="12"/>
        <v>2.2956370780691868</v>
      </c>
      <c r="F101" s="9">
        <f t="shared" ca="1" si="13"/>
        <v>1.5941924153258242E-3</v>
      </c>
      <c r="G101" s="9">
        <f t="shared" ca="1" si="14"/>
        <v>1.5941924153258236E-3</v>
      </c>
      <c r="H101" s="9">
        <f ca="1">IF($A101="выдача",IF(AND(MAX(I$21:$I100)&lt;=MAX(K$21:$K100),$C101&lt;&gt;"",MAX(I$21:$I100)&lt;TIME(16,0,0)),MAX(I$21:$I100,$C101),""),"")</f>
        <v>0.47126258645981656</v>
      </c>
      <c r="I101" s="9">
        <f t="shared" ca="1" si="15"/>
        <v>0.47285677887514238</v>
      </c>
      <c r="J101" s="9" t="str">
        <f ca="1">IF($A101="выдача",IF(AND(MAX(I$21:$I100)&gt;MAX(K$21:$K100),$C101&lt;&gt;"",MAX(K$21:$K100)&lt;TIME(16,0,0)),MAX(K$21:$K100,$C101),""),"")</f>
        <v/>
      </c>
      <c r="K101" s="9" t="str">
        <f t="shared" ca="1" si="16"/>
        <v/>
      </c>
      <c r="L101" s="9" t="str">
        <f ca="1">IF(AND($A101="приём",$C101&lt;&gt;"",MAX(M$21:$M100,C101)&lt;TIME(16,0,0)),MAX(M$21:$M100,C101),"")</f>
        <v/>
      </c>
      <c r="M101" s="9" t="str">
        <f t="shared" ca="1" si="17"/>
        <v/>
      </c>
    </row>
    <row r="102" spans="1:13" x14ac:dyDescent="0.3">
      <c r="A102" t="str">
        <f t="shared" ca="1" si="9"/>
        <v>выдача</v>
      </c>
      <c r="B102" s="7">
        <f t="shared" ca="1" si="10"/>
        <v>8.6069468095666988</v>
      </c>
      <c r="C102" s="9">
        <f t="shared" ca="1" si="11"/>
        <v>0.47723963285534898</v>
      </c>
      <c r="D102">
        <f ca="1">IF(C102&lt;&gt;"",SUM(COUNTIF($H$22:$H102,"&gt;"&amp;C102),COUNTIF($J$22:$J102,"&gt;"&amp;C102),COUNTIF($L$22:$L102,"&gt;"&amp;C102)),"")</f>
        <v>0</v>
      </c>
      <c r="E102">
        <f t="shared" ca="1" si="12"/>
        <v>2.9438147727823121</v>
      </c>
      <c r="F102" s="9">
        <f t="shared" ca="1" si="13"/>
        <v>2.0443158144321611E-3</v>
      </c>
      <c r="G102" s="9">
        <f t="shared" ca="1" si="14"/>
        <v>2.0443158144321516E-3</v>
      </c>
      <c r="H102" s="9" t="str">
        <f ca="1">IF($A102="выдача",IF(AND(MAX(I$21:$I101)&lt;=MAX(K$21:$K101),$C102&lt;&gt;"",MAX(I$21:$I101)&lt;TIME(16,0,0)),MAX(I$21:$I101,$C102),""),"")</f>
        <v/>
      </c>
      <c r="I102" s="9" t="str">
        <f t="shared" ca="1" si="15"/>
        <v/>
      </c>
      <c r="J102" s="9">
        <f ca="1">IF($A102="выдача",IF(AND(MAX(I$21:$I101)&gt;MAX(K$21:$K101),$C102&lt;&gt;"",MAX(K$21:$K101)&lt;TIME(16,0,0)),MAX(K$21:$K101,$C102),""),"")</f>
        <v>0.47723963285534898</v>
      </c>
      <c r="K102" s="9">
        <f t="shared" ca="1" si="16"/>
        <v>0.47928394866978113</v>
      </c>
      <c r="L102" s="9" t="str">
        <f ca="1">IF(AND($A102="приём",$C102&lt;&gt;"",MAX(M$21:$M101,C102)&lt;TIME(16,0,0)),MAX(M$21:$M101,C102),"")</f>
        <v/>
      </c>
      <c r="M102" s="9" t="str">
        <f t="shared" ca="1" si="17"/>
        <v/>
      </c>
    </row>
    <row r="103" spans="1:13" x14ac:dyDescent="0.3">
      <c r="A103" t="str">
        <f t="shared" ca="1" si="9"/>
        <v>выдача</v>
      </c>
      <c r="B103" s="7">
        <f t="shared" ca="1" si="10"/>
        <v>2.2219586317473881</v>
      </c>
      <c r="C103" s="9">
        <f t="shared" ca="1" si="11"/>
        <v>0.47878265968295136</v>
      </c>
      <c r="D103">
        <f ca="1">IF(C103&lt;&gt;"",SUM(COUNTIF($H$22:$H103,"&gt;"&amp;C103),COUNTIF($J$22:$J103,"&gt;"&amp;C103),COUNTIF($L$22:$L103,"&gt;"&amp;C103)),"")</f>
        <v>0</v>
      </c>
      <c r="E103">
        <f t="shared" ca="1" si="12"/>
        <v>1.231133411766586</v>
      </c>
      <c r="F103" s="9">
        <f t="shared" ca="1" si="13"/>
        <v>8.5495375817124029E-4</v>
      </c>
      <c r="G103" s="9">
        <f t="shared" ca="1" si="14"/>
        <v>8.5495375817123964E-4</v>
      </c>
      <c r="H103" s="9">
        <f ca="1">IF($A103="выдача",IF(AND(MAX(I$21:$I102)&lt;=MAX(K$21:$K102),$C103&lt;&gt;"",MAX(I$21:$I102)&lt;TIME(16,0,0)),MAX(I$21:$I102,$C103),""),"")</f>
        <v>0.47878265968295136</v>
      </c>
      <c r="I103" s="9">
        <f t="shared" ca="1" si="15"/>
        <v>0.4796376134411226</v>
      </c>
      <c r="J103" s="9" t="str">
        <f ca="1">IF($A103="выдача",IF(AND(MAX(I$21:$I102)&gt;MAX(K$21:$K102),$C103&lt;&gt;"",MAX(K$21:$K102)&lt;TIME(16,0,0)),MAX(K$21:$K102,$C103),""),"")</f>
        <v/>
      </c>
      <c r="K103" s="9" t="str">
        <f t="shared" ca="1" si="16"/>
        <v/>
      </c>
      <c r="L103" s="9" t="str">
        <f ca="1">IF(AND($A103="приём",$C103&lt;&gt;"",MAX(M$21:$M102,C103)&lt;TIME(16,0,0)),MAX(M$21:$M102,C103),"")</f>
        <v/>
      </c>
      <c r="M103" s="9" t="str">
        <f t="shared" ca="1" si="17"/>
        <v/>
      </c>
    </row>
    <row r="104" spans="1:13" x14ac:dyDescent="0.3">
      <c r="A104" t="str">
        <f t="shared" ca="1" si="9"/>
        <v>выдача</v>
      </c>
      <c r="B104" s="7">
        <f t="shared" ca="1" si="10"/>
        <v>1.9708665834430024</v>
      </c>
      <c r="C104" s="9">
        <f t="shared" ca="1" si="11"/>
        <v>0.48015131703256458</v>
      </c>
      <c r="D104">
        <f ca="1">IF(C104&lt;&gt;"",SUM(COUNTIF($H$22:$H104,"&gt;"&amp;C104),COUNTIF($J$22:$J104,"&gt;"&amp;C104),COUNTIF($L$22:$L104,"&gt;"&amp;C104)),"")</f>
        <v>0</v>
      </c>
      <c r="E104">
        <f t="shared" ca="1" si="12"/>
        <v>1.3499378931347308</v>
      </c>
      <c r="F104" s="9">
        <f t="shared" ca="1" si="13"/>
        <v>9.3745687023245189E-4</v>
      </c>
      <c r="G104" s="9">
        <f t="shared" ca="1" si="14"/>
        <v>9.3745687023244484E-4</v>
      </c>
      <c r="H104" s="9" t="str">
        <f ca="1">IF($A104="выдача",IF(AND(MAX(I$21:$I103)&lt;=MAX(K$21:$K103),$C104&lt;&gt;"",MAX(I$21:$I103)&lt;TIME(16,0,0)),MAX(I$21:$I103,$C104),""),"")</f>
        <v/>
      </c>
      <c r="I104" s="9" t="str">
        <f t="shared" ca="1" si="15"/>
        <v/>
      </c>
      <c r="J104" s="9">
        <f ca="1">IF($A104="выдача",IF(AND(MAX(I$21:$I103)&gt;MAX(K$21:$K103),$C104&lt;&gt;"",MAX(K$21:$K103)&lt;TIME(16,0,0)),MAX(K$21:$K103,$C104),""),"")</f>
        <v>0.48015131703256458</v>
      </c>
      <c r="K104" s="9">
        <f t="shared" ca="1" si="16"/>
        <v>0.48108877390279703</v>
      </c>
      <c r="L104" s="9" t="str">
        <f ca="1">IF(AND($A104="приём",$C104&lt;&gt;"",MAX(M$21:$M103,C104)&lt;TIME(16,0,0)),MAX(M$21:$M103,C104),"")</f>
        <v/>
      </c>
      <c r="M104" s="9" t="str">
        <f t="shared" ca="1" si="17"/>
        <v/>
      </c>
    </row>
    <row r="105" spans="1:13" x14ac:dyDescent="0.3">
      <c r="A105" t="str">
        <f t="shared" ca="1" si="9"/>
        <v>выдача</v>
      </c>
      <c r="B105" s="7">
        <f t="shared" ca="1" si="10"/>
        <v>1.987574911316133</v>
      </c>
      <c r="C105" s="9">
        <f t="shared" ca="1" si="11"/>
        <v>0.48153157738764524</v>
      </c>
      <c r="D105">
        <f ca="1">IF(C105&lt;&gt;"",SUM(COUNTIF($H$22:$H105,"&gt;"&amp;C105),COUNTIF($J$22:$J105,"&gt;"&amp;C105),COUNTIF($L$22:$L105,"&gt;"&amp;C105)),"")</f>
        <v>0</v>
      </c>
      <c r="E105">
        <f t="shared" ca="1" si="12"/>
        <v>1.0326391175971512</v>
      </c>
      <c r="F105" s="9">
        <f t="shared" ca="1" si="13"/>
        <v>7.1711049833135499E-4</v>
      </c>
      <c r="G105" s="9">
        <f t="shared" ca="1" si="14"/>
        <v>7.1711049833134144E-4</v>
      </c>
      <c r="H105" s="9">
        <f ca="1">IF($A105="выдача",IF(AND(MAX(I$21:$I104)&lt;=MAX(K$21:$K104),$C105&lt;&gt;"",MAX(I$21:$I104)&lt;TIME(16,0,0)),MAX(I$21:$I104,$C105),""),"")</f>
        <v>0.48153157738764524</v>
      </c>
      <c r="I105" s="9">
        <f t="shared" ca="1" si="15"/>
        <v>0.48224868788597658</v>
      </c>
      <c r="J105" s="9" t="str">
        <f ca="1">IF($A105="выдача",IF(AND(MAX(I$21:$I104)&gt;MAX(K$21:$K104),$C105&lt;&gt;"",MAX(K$21:$K104)&lt;TIME(16,0,0)),MAX(K$21:$K104,$C105),""),"")</f>
        <v/>
      </c>
      <c r="K105" s="9" t="str">
        <f t="shared" ca="1" si="16"/>
        <v/>
      </c>
      <c r="L105" s="9" t="str">
        <f ca="1">IF(AND($A105="приём",$C105&lt;&gt;"",MAX(M$21:$M104,C105)&lt;TIME(16,0,0)),MAX(M$21:$M104,C105),"")</f>
        <v/>
      </c>
      <c r="M105" s="9" t="str">
        <f t="shared" ca="1" si="17"/>
        <v/>
      </c>
    </row>
    <row r="106" spans="1:13" x14ac:dyDescent="0.3">
      <c r="A106" t="str">
        <f t="shared" ca="1" si="9"/>
        <v>приём</v>
      </c>
      <c r="B106" s="7">
        <f t="shared" ca="1" si="10"/>
        <v>4.7967728104021852</v>
      </c>
      <c r="C106" s="9">
        <f t="shared" ca="1" si="11"/>
        <v>0.48486266961709118</v>
      </c>
      <c r="D106">
        <f ca="1">IF(C106&lt;&gt;"",SUM(COUNTIF($H$22:$H106,"&gt;"&amp;C106),COUNTIF($J$22:$J106,"&gt;"&amp;C106),COUNTIF($L$22:$L106,"&gt;"&amp;C106)),"")</f>
        <v>0</v>
      </c>
      <c r="E106">
        <f t="shared" ca="1" si="12"/>
        <v>1.2958977200152917</v>
      </c>
      <c r="F106" s="9">
        <f t="shared" ca="1" si="13"/>
        <v>8.9992897223284147E-4</v>
      </c>
      <c r="G106" s="9">
        <f t="shared" ca="1" si="14"/>
        <v>8.9992897223284407E-4</v>
      </c>
      <c r="H106" s="9" t="str">
        <f ca="1">IF($A106="выдача",IF(AND(MAX(I$21:$I105)&lt;=MAX(K$21:$K105),$C106&lt;&gt;"",MAX(I$21:$I105)&lt;TIME(16,0,0)),MAX(I$21:$I105,$C106),""),"")</f>
        <v/>
      </c>
      <c r="I106" s="9" t="str">
        <f t="shared" ca="1" si="15"/>
        <v/>
      </c>
      <c r="J106" s="9" t="str">
        <f ca="1">IF($A106="выдача",IF(AND(MAX(I$21:$I105)&gt;MAX(K$21:$K105),$C106&lt;&gt;"",MAX(K$21:$K105)&lt;TIME(16,0,0)),MAX(K$21:$K105,$C106),""),"")</f>
        <v/>
      </c>
      <c r="K106" s="9" t="str">
        <f t="shared" ca="1" si="16"/>
        <v/>
      </c>
      <c r="L106" s="9">
        <f ca="1">IF(AND($A106="приём",$C106&lt;&gt;"",MAX(M$21:$M105,C106)&lt;TIME(16,0,0)),MAX(M$21:$M105,C106),"")</f>
        <v>0.48486266961709118</v>
      </c>
      <c r="M106" s="9">
        <f t="shared" ca="1" si="17"/>
        <v>0.48576259858932402</v>
      </c>
    </row>
    <row r="107" spans="1:13" x14ac:dyDescent="0.3">
      <c r="A107" t="str">
        <f t="shared" ca="1" si="9"/>
        <v>выдача</v>
      </c>
      <c r="B107" s="7">
        <f t="shared" ca="1" si="10"/>
        <v>1.041855710284328</v>
      </c>
      <c r="C107" s="9">
        <f t="shared" ca="1" si="11"/>
        <v>0.48558618052701086</v>
      </c>
      <c r="D107">
        <f ca="1">IF(C107&lt;&gt;"",SUM(COUNTIF($H$22:$H107,"&gt;"&amp;C107),COUNTIF($J$22:$J107,"&gt;"&amp;C107),COUNTIF($L$22:$L107,"&gt;"&amp;C107)),"")</f>
        <v>0</v>
      </c>
      <c r="E107">
        <f t="shared" ca="1" si="12"/>
        <v>1.6932005532398868</v>
      </c>
      <c r="F107" s="9">
        <f t="shared" ca="1" si="13"/>
        <v>1.1758337175276992E-3</v>
      </c>
      <c r="G107" s="9">
        <f t="shared" ca="1" si="14"/>
        <v>1.1758337175277189E-3</v>
      </c>
      <c r="H107" s="9" t="str">
        <f ca="1">IF($A107="выдача",IF(AND(MAX(I$21:$I106)&lt;=MAX(K$21:$K106),$C107&lt;&gt;"",MAX(I$21:$I106)&lt;TIME(16,0,0)),MAX(I$21:$I106,$C107),""),"")</f>
        <v/>
      </c>
      <c r="I107" s="9" t="str">
        <f t="shared" ca="1" si="15"/>
        <v/>
      </c>
      <c r="J107" s="9">
        <f ca="1">IF($A107="выдача",IF(AND(MAX(I$21:$I106)&gt;MAX(K$21:$K106),$C107&lt;&gt;"",MAX(K$21:$K106)&lt;TIME(16,0,0)),MAX(K$21:$K106,$C107),""),"")</f>
        <v>0.48558618052701086</v>
      </c>
      <c r="K107" s="9">
        <f t="shared" ca="1" si="16"/>
        <v>0.48676201424453858</v>
      </c>
      <c r="L107" s="9" t="str">
        <f ca="1">IF(AND($A107="приём",$C107&lt;&gt;"",MAX(M$21:$M106,C107)&lt;TIME(16,0,0)),MAX(M$21:$M106,C107),"")</f>
        <v/>
      </c>
      <c r="M107" s="9" t="str">
        <f t="shared" ca="1" si="17"/>
        <v/>
      </c>
    </row>
    <row r="108" spans="1:13" x14ac:dyDescent="0.3">
      <c r="A108" t="str">
        <f t="shared" ca="1" si="9"/>
        <v>выдача</v>
      </c>
      <c r="B108" s="7">
        <f t="shared" ca="1" si="10"/>
        <v>2.3953153414851851</v>
      </c>
      <c r="C108" s="9">
        <f t="shared" ca="1" si="11"/>
        <v>0.48724959395859779</v>
      </c>
      <c r="D108">
        <f ca="1">IF(C108&lt;&gt;"",SUM(COUNTIF($H$22:$H108,"&gt;"&amp;C108),COUNTIF($J$22:$J108,"&gt;"&amp;C108),COUNTIF($L$22:$L108,"&gt;"&amp;C108)),"")</f>
        <v>0</v>
      </c>
      <c r="E108">
        <f t="shared" ca="1" si="12"/>
        <v>1.2855496376990838</v>
      </c>
      <c r="F108" s="9">
        <f t="shared" ca="1" si="13"/>
        <v>8.9274280395769704E-4</v>
      </c>
      <c r="G108" s="9">
        <f t="shared" ca="1" si="14"/>
        <v>8.9274280395768013E-4</v>
      </c>
      <c r="H108" s="9">
        <f ca="1">IF($A108="выдача",IF(AND(MAX(I$21:$I107)&lt;=MAX(K$21:$K107),$C108&lt;&gt;"",MAX(I$21:$I107)&lt;TIME(16,0,0)),MAX(I$21:$I107,$C108),""),"")</f>
        <v>0.48724959395859779</v>
      </c>
      <c r="I108" s="9">
        <f t="shared" ca="1" si="15"/>
        <v>0.48814233676255547</v>
      </c>
      <c r="J108" s="9" t="str">
        <f ca="1">IF($A108="выдача",IF(AND(MAX(I$21:$I107)&gt;MAX(K$21:$K107),$C108&lt;&gt;"",MAX(K$21:$K107)&lt;TIME(16,0,0)),MAX(K$21:$K107,$C108),""),"")</f>
        <v/>
      </c>
      <c r="K108" s="9" t="str">
        <f t="shared" ca="1" si="16"/>
        <v/>
      </c>
      <c r="L108" s="9" t="str">
        <f ca="1">IF(AND($A108="приём",$C108&lt;&gt;"",MAX(M$21:$M107,C108)&lt;TIME(16,0,0)),MAX(M$21:$M107,C108),"")</f>
        <v/>
      </c>
      <c r="M108" s="9" t="str">
        <f t="shared" ca="1" si="17"/>
        <v/>
      </c>
    </row>
    <row r="109" spans="1:13" x14ac:dyDescent="0.3">
      <c r="A109" t="str">
        <f t="shared" ca="1" si="9"/>
        <v>выдача</v>
      </c>
      <c r="B109" s="7">
        <f t="shared" ca="1" si="10"/>
        <v>2.4711289627920752</v>
      </c>
      <c r="C109" s="9">
        <f t="shared" ca="1" si="11"/>
        <v>0.48896565573831452</v>
      </c>
      <c r="D109">
        <f ca="1">IF(C109&lt;&gt;"",SUM(COUNTIF($H$22:$H109,"&gt;"&amp;C109),COUNTIF($J$22:$J109,"&gt;"&amp;C109),COUNTIF($L$22:$L109,"&gt;"&amp;C109)),"")</f>
        <v>0</v>
      </c>
      <c r="E109">
        <f t="shared" ca="1" si="12"/>
        <v>1.1083030257595805</v>
      </c>
      <c r="F109" s="9">
        <f t="shared" ca="1" si="13"/>
        <v>7.6965487899970867E-4</v>
      </c>
      <c r="G109" s="9">
        <f t="shared" ca="1" si="14"/>
        <v>7.6965487899971485E-4</v>
      </c>
      <c r="H109" s="9" t="str">
        <f ca="1">IF($A109="выдача",IF(AND(MAX(I$21:$I108)&lt;=MAX(K$21:$K108),$C109&lt;&gt;"",MAX(I$21:$I108)&lt;TIME(16,0,0)),MAX(I$21:$I108,$C109),""),"")</f>
        <v/>
      </c>
      <c r="I109" s="9" t="str">
        <f t="shared" ca="1" si="15"/>
        <v/>
      </c>
      <c r="J109" s="9">
        <f ca="1">IF($A109="выдача",IF(AND(MAX(I$21:$I108)&gt;MAX(K$21:$K108),$C109&lt;&gt;"",MAX(K$21:$K108)&lt;TIME(16,0,0)),MAX(K$21:$K108,$C109),""),"")</f>
        <v>0.48896565573831452</v>
      </c>
      <c r="K109" s="9">
        <f t="shared" ca="1" si="16"/>
        <v>0.48973531061731423</v>
      </c>
      <c r="L109" s="9" t="str">
        <f ca="1">IF(AND($A109="приём",$C109&lt;&gt;"",MAX(M$21:$M108,C109)&lt;TIME(16,0,0)),MAX(M$21:$M108,C109),"")</f>
        <v/>
      </c>
      <c r="M109" s="9" t="str">
        <f t="shared" ca="1" si="17"/>
        <v/>
      </c>
    </row>
    <row r="110" spans="1:13" x14ac:dyDescent="0.3">
      <c r="A110" t="str">
        <f t="shared" ca="1" si="9"/>
        <v>выдача</v>
      </c>
      <c r="B110" s="7">
        <f t="shared" ca="1" si="10"/>
        <v>3</v>
      </c>
      <c r="C110" s="9">
        <f t="shared" ca="1" si="11"/>
        <v>0.49104898907164785</v>
      </c>
      <c r="D110">
        <f ca="1">IF(C110&lt;&gt;"",SUM(COUNTIF($H$22:$H110,"&gt;"&amp;C110),COUNTIF($J$22:$J110,"&gt;"&amp;C110),COUNTIF($L$22:$L110,"&gt;"&amp;C110)),"")</f>
        <v>0</v>
      </c>
      <c r="E110">
        <f t="shared" ca="1" si="12"/>
        <v>3.6281571312544338</v>
      </c>
      <c r="F110" s="9">
        <f t="shared" ca="1" si="13"/>
        <v>2.5195535633711348E-3</v>
      </c>
      <c r="G110" s="9">
        <f t="shared" ca="1" si="14"/>
        <v>2.5195535633711352E-3</v>
      </c>
      <c r="H110" s="9">
        <f ca="1">IF($A110="выдача",IF(AND(MAX(I$21:$I109)&lt;=MAX(K$21:$K109),$C110&lt;&gt;"",MAX(I$21:$I109)&lt;TIME(16,0,0)),MAX(I$21:$I109,$C110),""),"")</f>
        <v>0.49104898907164785</v>
      </c>
      <c r="I110" s="9">
        <f t="shared" ca="1" si="15"/>
        <v>0.49356854263501898</v>
      </c>
      <c r="J110" s="9" t="str">
        <f ca="1">IF($A110="выдача",IF(AND(MAX(I$21:$I109)&gt;MAX(K$21:$K109),$C110&lt;&gt;"",MAX(K$21:$K109)&lt;TIME(16,0,0)),MAX(K$21:$K109,$C110),""),"")</f>
        <v/>
      </c>
      <c r="K110" s="9" t="str">
        <f t="shared" ca="1" si="16"/>
        <v/>
      </c>
      <c r="L110" s="9" t="str">
        <f ca="1">IF(AND($A110="приём",$C110&lt;&gt;"",MAX(M$21:$M109,C110)&lt;TIME(16,0,0)),MAX(M$21:$M109,C110),"")</f>
        <v/>
      </c>
      <c r="M110" s="9" t="str">
        <f t="shared" ca="1" si="17"/>
        <v/>
      </c>
    </row>
    <row r="111" spans="1:13" x14ac:dyDescent="0.3">
      <c r="A111" t="str">
        <f t="shared" ca="1" si="9"/>
        <v>выдача</v>
      </c>
      <c r="B111" s="7">
        <f t="shared" ca="1" si="10"/>
        <v>2.9581429398583445</v>
      </c>
      <c r="C111" s="9">
        <f t="shared" ca="1" si="11"/>
        <v>0.49310325500210506</v>
      </c>
      <c r="D111">
        <f ca="1">IF(C111&lt;&gt;"",SUM(COUNTIF($H$22:$H111,"&gt;"&amp;C111),COUNTIF($J$22:$J111,"&gt;"&amp;C111),COUNTIF($L$22:$L111,"&gt;"&amp;C111)),"")</f>
        <v>0</v>
      </c>
      <c r="E111">
        <f t="shared" ca="1" si="12"/>
        <v>1.6463291439268857</v>
      </c>
      <c r="F111" s="9">
        <f t="shared" ca="1" si="13"/>
        <v>1.1432841277270039E-3</v>
      </c>
      <c r="G111" s="9">
        <f t="shared" ca="1" si="14"/>
        <v>1.1432841277270178E-3</v>
      </c>
      <c r="H111" s="9" t="str">
        <f ca="1">IF($A111="выдача",IF(AND(MAX(I$21:$I110)&lt;=MAX(K$21:$K110),$C111&lt;&gt;"",MAX(I$21:$I110)&lt;TIME(16,0,0)),MAX(I$21:$I110,$C111),""),"")</f>
        <v/>
      </c>
      <c r="I111" s="9" t="str">
        <f t="shared" ca="1" si="15"/>
        <v/>
      </c>
      <c r="J111" s="9">
        <f ca="1">IF($A111="выдача",IF(AND(MAX(I$21:$I110)&gt;MAX(K$21:$K110),$C111&lt;&gt;"",MAX(K$21:$K110)&lt;TIME(16,0,0)),MAX(K$21:$K110,$C111),""),"")</f>
        <v>0.49310325500210506</v>
      </c>
      <c r="K111" s="9">
        <f t="shared" ca="1" si="16"/>
        <v>0.49424653912983207</v>
      </c>
      <c r="L111" s="9" t="str">
        <f ca="1">IF(AND($A111="приём",$C111&lt;&gt;"",MAX(M$21:$M110,C111)&lt;TIME(16,0,0)),MAX(M$21:$M110,C111),"")</f>
        <v/>
      </c>
      <c r="M111" s="9" t="str">
        <f t="shared" ca="1" si="17"/>
        <v/>
      </c>
    </row>
    <row r="112" spans="1:13" x14ac:dyDescent="0.3">
      <c r="A112" t="str">
        <f t="shared" ca="1" si="9"/>
        <v>выдача</v>
      </c>
      <c r="B112" s="7">
        <f t="shared" ca="1" si="10"/>
        <v>1.510464378103678</v>
      </c>
      <c r="C112" s="9">
        <f t="shared" ca="1" si="11"/>
        <v>0.49415218859801041</v>
      </c>
      <c r="D112">
        <f ca="1">IF(C112&lt;&gt;"",SUM(COUNTIF($H$22:$H112,"&gt;"&amp;C112),COUNTIF($J$22:$J112,"&gt;"&amp;C112),COUNTIF($L$22:$L112,"&gt;"&amp;C112)),"")</f>
        <v>0</v>
      </c>
      <c r="E112">
        <f t="shared" ca="1" si="12"/>
        <v>1.8799033346329355</v>
      </c>
      <c r="F112" s="9">
        <f t="shared" ca="1" si="13"/>
        <v>1.3054884268284275E-3</v>
      </c>
      <c r="G112" s="9">
        <f t="shared" ca="1" si="14"/>
        <v>1.3054884268284273E-3</v>
      </c>
      <c r="H112" s="9">
        <f ca="1">IF($A112="выдача",IF(AND(MAX(I$21:$I111)&lt;=MAX(K$21:$K111),$C112&lt;&gt;"",MAX(I$21:$I111)&lt;TIME(16,0,0)),MAX(I$21:$I111,$C112),""),"")</f>
        <v>0.49415218859801041</v>
      </c>
      <c r="I112" s="9">
        <f t="shared" ca="1" si="15"/>
        <v>0.49545767702483884</v>
      </c>
      <c r="J112" s="9" t="str">
        <f ca="1">IF($A112="выдача",IF(AND(MAX(I$21:$I111)&gt;MAX(K$21:$K111),$C112&lt;&gt;"",MAX(K$21:$K111)&lt;TIME(16,0,0)),MAX(K$21:$K111,$C112),""),"")</f>
        <v/>
      </c>
      <c r="K112" s="9" t="str">
        <f t="shared" ca="1" si="16"/>
        <v/>
      </c>
      <c r="L112" s="9" t="str">
        <f ca="1">IF(AND($A112="приём",$C112&lt;&gt;"",MAX(M$21:$M111,C112)&lt;TIME(16,0,0)),MAX(M$21:$M111,C112),"")</f>
        <v/>
      </c>
      <c r="M112" s="9" t="str">
        <f t="shared" ca="1" si="17"/>
        <v/>
      </c>
    </row>
    <row r="113" spans="1:13" x14ac:dyDescent="0.3">
      <c r="A113" t="str">
        <f t="shared" ca="1" si="9"/>
        <v>выдача</v>
      </c>
      <c r="B113" s="7">
        <f t="shared" ca="1" si="10"/>
        <v>1.4079882428392434</v>
      </c>
      <c r="C113" s="9">
        <f t="shared" ca="1" si="11"/>
        <v>0.49512995821109324</v>
      </c>
      <c r="D113">
        <f ca="1">IF(C113&lt;&gt;"",SUM(COUNTIF($H$22:$H113,"&gt;"&amp;C113),COUNTIF($J$22:$J113,"&gt;"&amp;C113),COUNTIF($L$22:$L113,"&gt;"&amp;C113)),"")</f>
        <v>0</v>
      </c>
      <c r="E113">
        <f t="shared" ca="1" si="12"/>
        <v>1.79396163970472</v>
      </c>
      <c r="F113" s="9">
        <f t="shared" ca="1" si="13"/>
        <v>1.245806694239389E-3</v>
      </c>
      <c r="G113" s="9">
        <f t="shared" ca="1" si="14"/>
        <v>1.2458066942394042E-3</v>
      </c>
      <c r="H113" s="9" t="str">
        <f ca="1">IF($A113="выдача",IF(AND(MAX(I$21:$I112)&lt;=MAX(K$21:$K112),$C113&lt;&gt;"",MAX(I$21:$I112)&lt;TIME(16,0,0)),MAX(I$21:$I112,$C113),""),"")</f>
        <v/>
      </c>
      <c r="I113" s="9" t="str">
        <f t="shared" ca="1" si="15"/>
        <v/>
      </c>
      <c r="J113" s="9">
        <f ca="1">IF($A113="выдача",IF(AND(MAX(I$21:$I112)&gt;MAX(K$21:$K112),$C113&lt;&gt;"",MAX(K$21:$K112)&lt;TIME(16,0,0)),MAX(K$21:$K112,$C113),""),"")</f>
        <v>0.49512995821109324</v>
      </c>
      <c r="K113" s="9">
        <f t="shared" ca="1" si="16"/>
        <v>0.49637576490533264</v>
      </c>
      <c r="L113" s="9" t="str">
        <f ca="1">IF(AND($A113="приём",$C113&lt;&gt;"",MAX(M$21:$M112,C113)&lt;TIME(16,0,0)),MAX(M$21:$M112,C113),"")</f>
        <v/>
      </c>
      <c r="M113" s="9" t="str">
        <f t="shared" ca="1" si="17"/>
        <v/>
      </c>
    </row>
    <row r="114" spans="1:13" x14ac:dyDescent="0.3">
      <c r="A114" t="str">
        <f t="shared" ca="1" si="9"/>
        <v>приём</v>
      </c>
      <c r="B114" s="7">
        <f t="shared" ca="1" si="10"/>
        <v>4.7996331980007403</v>
      </c>
      <c r="C114" s="9">
        <f t="shared" ca="1" si="11"/>
        <v>0.498463036820816</v>
      </c>
      <c r="D114">
        <f ca="1">IF(C114&lt;&gt;"",SUM(COUNTIF($H$22:$H114,"&gt;"&amp;C114),COUNTIF($J$22:$J114,"&gt;"&amp;C114),COUNTIF($L$22:$L114,"&gt;"&amp;C114)),"")</f>
        <v>0</v>
      </c>
      <c r="E114">
        <f t="shared" ca="1" si="12"/>
        <v>1.6581894853685997</v>
      </c>
      <c r="F114" s="9">
        <f t="shared" ca="1" si="13"/>
        <v>1.1515204759504165E-3</v>
      </c>
      <c r="G114" s="9">
        <f t="shared" ca="1" si="14"/>
        <v>1.1515204759504072E-3</v>
      </c>
      <c r="H114" s="9" t="str">
        <f ca="1">IF($A114="выдача",IF(AND(MAX(I$21:$I113)&lt;=MAX(K$21:$K113),$C114&lt;&gt;"",MAX(I$21:$I113)&lt;TIME(16,0,0)),MAX(I$21:$I113,$C114),""),"")</f>
        <v/>
      </c>
      <c r="I114" s="9" t="str">
        <f t="shared" ca="1" si="15"/>
        <v/>
      </c>
      <c r="J114" s="9" t="str">
        <f ca="1">IF($A114="выдача",IF(AND(MAX(I$21:$I113)&gt;MAX(K$21:$K113),$C114&lt;&gt;"",MAX(K$21:$K113)&lt;TIME(16,0,0)),MAX(K$21:$K113,$C114),""),"")</f>
        <v/>
      </c>
      <c r="K114" s="9" t="str">
        <f t="shared" ca="1" si="16"/>
        <v/>
      </c>
      <c r="L114" s="9">
        <f ca="1">IF(AND($A114="приём",$C114&lt;&gt;"",MAX(M$21:$M113,C114)&lt;TIME(16,0,0)),MAX(M$21:$M113,C114),"")</f>
        <v>0.498463036820816</v>
      </c>
      <c r="M114" s="9">
        <f t="shared" ca="1" si="17"/>
        <v>0.4996145572967664</v>
      </c>
    </row>
    <row r="115" spans="1:13" x14ac:dyDescent="0.3">
      <c r="A115" t="str">
        <f t="shared" ca="1" si="9"/>
        <v>выдача</v>
      </c>
      <c r="B115" s="7">
        <f t="shared" ca="1" si="10"/>
        <v>1.0213048077092726</v>
      </c>
      <c r="C115" s="9">
        <f t="shared" ca="1" si="11"/>
        <v>0.49917227627061411</v>
      </c>
      <c r="D115">
        <f ca="1">IF(C115&lt;&gt;"",SUM(COUNTIF($H$22:$H115,"&gt;"&amp;C115),COUNTIF($J$22:$J115,"&gt;"&amp;C115),COUNTIF($L$22:$L115,"&gt;"&amp;C115)),"")</f>
        <v>0</v>
      </c>
      <c r="E115">
        <f t="shared" ca="1" si="12"/>
        <v>2.297751813480847</v>
      </c>
      <c r="F115" s="9">
        <f t="shared" ca="1" si="13"/>
        <v>1.5956609815839216E-3</v>
      </c>
      <c r="G115" s="9">
        <f t="shared" ca="1" si="14"/>
        <v>1.595660981583924E-3</v>
      </c>
      <c r="H115" s="9">
        <f ca="1">IF($A115="выдача",IF(AND(MAX(I$21:$I114)&lt;=MAX(K$21:$K114),$C115&lt;&gt;"",MAX(I$21:$I114)&lt;TIME(16,0,0)),MAX(I$21:$I114,$C115),""),"")</f>
        <v>0.49917227627061411</v>
      </c>
      <c r="I115" s="9">
        <f t="shared" ca="1" si="15"/>
        <v>0.50076793725219804</v>
      </c>
      <c r="J115" s="9" t="str">
        <f ca="1">IF($A115="выдача",IF(AND(MAX(I$21:$I114)&gt;MAX(K$21:$K114),$C115&lt;&gt;"",MAX(K$21:$K114)&lt;TIME(16,0,0)),MAX(K$21:$K114,$C115),""),"")</f>
        <v/>
      </c>
      <c r="K115" s="9" t="str">
        <f t="shared" ca="1" si="16"/>
        <v/>
      </c>
      <c r="L115" s="9" t="str">
        <f ca="1">IF(AND($A115="приём",$C115&lt;&gt;"",MAX(M$21:$M114,C115)&lt;TIME(16,0,0)),MAX(M$21:$M114,C115),"")</f>
        <v/>
      </c>
      <c r="M115" s="9" t="str">
        <f t="shared" ca="1" si="17"/>
        <v/>
      </c>
    </row>
    <row r="116" spans="1:13" x14ac:dyDescent="0.3">
      <c r="A116" t="str">
        <f t="shared" ca="1" si="9"/>
        <v>выдача</v>
      </c>
      <c r="B116" s="7">
        <f t="shared" ca="1" si="10"/>
        <v>1.6204512357590872</v>
      </c>
      <c r="C116" s="9">
        <f t="shared" ca="1" si="11"/>
        <v>0.50029758962878013</v>
      </c>
      <c r="D116">
        <f ca="1">IF(C116&lt;&gt;"",SUM(COUNTIF($H$22:$H116,"&gt;"&amp;C116),COUNTIF($J$22:$J116,"&gt;"&amp;C116),COUNTIF($L$22:$L116,"&gt;"&amp;C116)),"")</f>
        <v>0</v>
      </c>
      <c r="E116">
        <f t="shared" ca="1" si="12"/>
        <v>1.913360705368506</v>
      </c>
      <c r="F116" s="9">
        <f t="shared" ca="1" si="13"/>
        <v>1.3287227120614626E-3</v>
      </c>
      <c r="G116" s="9">
        <f t="shared" ca="1" si="14"/>
        <v>1.3287227120614142E-3</v>
      </c>
      <c r="H116" s="9" t="str">
        <f ca="1">IF($A116="выдача",IF(AND(MAX(I$21:$I115)&lt;=MAX(K$21:$K115),$C116&lt;&gt;"",MAX(I$21:$I115)&lt;TIME(16,0,0)),MAX(I$21:$I115,$C116),""),"")</f>
        <v/>
      </c>
      <c r="I116" s="9" t="str">
        <f t="shared" ca="1" si="15"/>
        <v/>
      </c>
      <c r="J116" s="9">
        <f ca="1">IF($A116="выдача",IF(AND(MAX(I$21:$I115)&gt;MAX(K$21:$K115),$C116&lt;&gt;"",MAX(K$21:$K115)&lt;TIME(16,0,0)),MAX(K$21:$K115,$C116),""),"")</f>
        <v>0.50029758962878013</v>
      </c>
      <c r="K116" s="9">
        <f t="shared" ca="1" si="16"/>
        <v>0.50162631234084154</v>
      </c>
      <c r="L116" s="9" t="str">
        <f ca="1">IF(AND($A116="приём",$C116&lt;&gt;"",MAX(M$21:$M115,C116)&lt;TIME(16,0,0)),MAX(M$21:$M115,C116),"")</f>
        <v/>
      </c>
      <c r="M116" s="9" t="str">
        <f t="shared" ca="1" si="17"/>
        <v/>
      </c>
    </row>
    <row r="117" spans="1:13" x14ac:dyDescent="0.3">
      <c r="A117" t="str">
        <f t="shared" ca="1" si="9"/>
        <v>выдача</v>
      </c>
      <c r="B117" s="7">
        <f t="shared" ca="1" si="10"/>
        <v>6.0958482775718483</v>
      </c>
      <c r="C117" s="9">
        <f t="shared" ca="1" si="11"/>
        <v>0.50453081759931617</v>
      </c>
      <c r="D117">
        <f ca="1">IF(C117&lt;&gt;"",SUM(COUNTIF($H$22:$H117,"&gt;"&amp;C117),COUNTIF($J$22:$J117,"&gt;"&amp;C117),COUNTIF($L$22:$L117,"&gt;"&amp;C117)),"")</f>
        <v>0</v>
      </c>
      <c r="E117">
        <f t="shared" ca="1" si="12"/>
        <v>1.5930077501454745</v>
      </c>
      <c r="F117" s="9">
        <f t="shared" ca="1" si="13"/>
        <v>1.1062553820454684E-3</v>
      </c>
      <c r="G117" s="9">
        <f t="shared" ca="1" si="14"/>
        <v>1.1062553820454513E-3</v>
      </c>
      <c r="H117" s="9">
        <f ca="1">IF($A117="выдача",IF(AND(MAX(I$21:$I116)&lt;=MAX(K$21:$K116),$C117&lt;&gt;"",MAX(I$21:$I116)&lt;TIME(16,0,0)),MAX(I$21:$I116,$C117),""),"")</f>
        <v>0.50453081759931617</v>
      </c>
      <c r="I117" s="9">
        <f t="shared" ca="1" si="15"/>
        <v>0.50563707298136162</v>
      </c>
      <c r="J117" s="9" t="str">
        <f ca="1">IF($A117="выдача",IF(AND(MAX(I$21:$I116)&gt;MAX(K$21:$K116),$C117&lt;&gt;"",MAX(K$21:$K116)&lt;TIME(16,0,0)),MAX(K$21:$K116,$C117),""),"")</f>
        <v/>
      </c>
      <c r="K117" s="9" t="str">
        <f t="shared" ca="1" si="16"/>
        <v/>
      </c>
      <c r="L117" s="9" t="str">
        <f ca="1">IF(AND($A117="приём",$C117&lt;&gt;"",MAX(M$21:$M116,C117)&lt;TIME(16,0,0)),MAX(M$21:$M116,C117),"")</f>
        <v/>
      </c>
      <c r="M117" s="9" t="str">
        <f t="shared" ca="1" si="17"/>
        <v/>
      </c>
    </row>
    <row r="118" spans="1:13" x14ac:dyDescent="0.3">
      <c r="A118" t="str">
        <f t="shared" ca="1" si="9"/>
        <v>приём</v>
      </c>
      <c r="B118" s="7">
        <f t="shared" ca="1" si="10"/>
        <v>1.9213840641443216</v>
      </c>
      <c r="C118" s="9">
        <f t="shared" ca="1" si="11"/>
        <v>0.50586511208830531</v>
      </c>
      <c r="D118">
        <f ca="1">IF(C118&lt;&gt;"",SUM(COUNTIF($H$22:$H118,"&gt;"&amp;C118),COUNTIF($J$22:$J118,"&gt;"&amp;C118),COUNTIF($L$22:$L118,"&gt;"&amp;C118)),"")</f>
        <v>0</v>
      </c>
      <c r="E118">
        <f t="shared" ca="1" si="12"/>
        <v>2.7085545707133316</v>
      </c>
      <c r="F118" s="9">
        <f t="shared" ca="1" si="13"/>
        <v>1.8809406741064803E-3</v>
      </c>
      <c r="G118" s="9">
        <f t="shared" ca="1" si="14"/>
        <v>1.8809406741064905E-3</v>
      </c>
      <c r="H118" s="9" t="str">
        <f ca="1">IF($A118="выдача",IF(AND(MAX(I$21:$I117)&lt;=MAX(K$21:$K117),$C118&lt;&gt;"",MAX(I$21:$I117)&lt;TIME(16,0,0)),MAX(I$21:$I117,$C118),""),"")</f>
        <v/>
      </c>
      <c r="I118" s="9" t="str">
        <f t="shared" ca="1" si="15"/>
        <v/>
      </c>
      <c r="J118" s="9" t="str">
        <f ca="1">IF($A118="выдача",IF(AND(MAX(I$21:$I117)&gt;MAX(K$21:$K117),$C118&lt;&gt;"",MAX(K$21:$K117)&lt;TIME(16,0,0)),MAX(K$21:$K117,$C118),""),"")</f>
        <v/>
      </c>
      <c r="K118" s="9" t="str">
        <f t="shared" ca="1" si="16"/>
        <v/>
      </c>
      <c r="L118" s="9">
        <f ca="1">IF(AND($A118="приём",$C118&lt;&gt;"",MAX(M$21:$M117,C118)&lt;TIME(16,0,0)),MAX(M$21:$M117,C118),"")</f>
        <v>0.50586511208830531</v>
      </c>
      <c r="M118" s="9">
        <f t="shared" ca="1" si="17"/>
        <v>0.5077460527624118</v>
      </c>
    </row>
    <row r="119" spans="1:13" x14ac:dyDescent="0.3">
      <c r="A119" t="str">
        <f t="shared" ca="1" si="9"/>
        <v>приём</v>
      </c>
      <c r="B119" s="7">
        <f t="shared" ca="1" si="10"/>
        <v>2.4050001132487662</v>
      </c>
      <c r="C119" s="9">
        <f t="shared" ca="1" si="11"/>
        <v>0.50753525105583919</v>
      </c>
      <c r="D119">
        <f ca="1">IF(C119&lt;&gt;"",SUM(COUNTIF($H$22:$H119,"&gt;"&amp;C119),COUNTIF($J$22:$J119,"&gt;"&amp;C119),COUNTIF($L$22:$L119,"&gt;"&amp;C119)),"")</f>
        <v>1</v>
      </c>
      <c r="E119">
        <f t="shared" ca="1" si="12"/>
        <v>7.1139622684896251</v>
      </c>
      <c r="F119" s="9">
        <f t="shared" ca="1" si="13"/>
        <v>4.9402515753400175E-3</v>
      </c>
      <c r="G119" s="9">
        <f t="shared" ca="1" si="14"/>
        <v>5.1510532819126764E-3</v>
      </c>
      <c r="H119" s="9" t="str">
        <f ca="1">IF($A119="выдача",IF(AND(MAX(I$21:$I118)&lt;=MAX(K$21:$K118),$C119&lt;&gt;"",MAX(I$21:$I118)&lt;TIME(16,0,0)),MAX(I$21:$I118,$C119),""),"")</f>
        <v/>
      </c>
      <c r="I119" s="9" t="str">
        <f t="shared" ca="1" si="15"/>
        <v/>
      </c>
      <c r="J119" s="9" t="str">
        <f ca="1">IF($A119="выдача",IF(AND(MAX(I$21:$I118)&gt;MAX(K$21:$K118),$C119&lt;&gt;"",MAX(K$21:$K118)&lt;TIME(16,0,0)),MAX(K$21:$K118,$C119),""),"")</f>
        <v/>
      </c>
      <c r="K119" s="9" t="str">
        <f t="shared" ca="1" si="16"/>
        <v/>
      </c>
      <c r="L119" s="9">
        <f ca="1">IF(AND($A119="приём",$C119&lt;&gt;"",MAX(M$21:$M118,C119)&lt;TIME(16,0,0)),MAX(M$21:$M118,C119),"")</f>
        <v>0.5077460527624118</v>
      </c>
      <c r="M119" s="9">
        <f t="shared" ca="1" si="17"/>
        <v>0.51268630433775186</v>
      </c>
    </row>
    <row r="120" spans="1:13" x14ac:dyDescent="0.3">
      <c r="A120" t="str">
        <f t="shared" ca="1" si="9"/>
        <v>приём</v>
      </c>
      <c r="B120" s="7">
        <f t="shared" ca="1" si="10"/>
        <v>3.8190814168108558</v>
      </c>
      <c r="C120" s="9">
        <f t="shared" ca="1" si="11"/>
        <v>0.51018739092862453</v>
      </c>
      <c r="D120">
        <f ca="1">IF(C120&lt;&gt;"",SUM(COUNTIF($H$22:$H120,"&gt;"&amp;C120),COUNTIF($J$22:$J120,"&gt;"&amp;C120),COUNTIF($L$22:$L120,"&gt;"&amp;C120)),"")</f>
        <v>1</v>
      </c>
      <c r="E120">
        <f t="shared" ca="1" si="12"/>
        <v>1.4187489249100269</v>
      </c>
      <c r="F120" s="9">
        <f t="shared" ca="1" si="13"/>
        <v>9.8524230896529638E-4</v>
      </c>
      <c r="G120" s="9">
        <f t="shared" ca="1" si="14"/>
        <v>3.4841557180926852E-3</v>
      </c>
      <c r="H120" s="9" t="str">
        <f ca="1">IF($A120="выдача",IF(AND(MAX(I$21:$I119)&lt;=MAX(K$21:$K119),$C120&lt;&gt;"",MAX(I$21:$I119)&lt;TIME(16,0,0)),MAX(I$21:$I119,$C120),""),"")</f>
        <v/>
      </c>
      <c r="I120" s="9" t="str">
        <f t="shared" ca="1" si="15"/>
        <v/>
      </c>
      <c r="J120" s="9" t="str">
        <f ca="1">IF($A120="выдача",IF(AND(MAX(I$21:$I119)&gt;MAX(K$21:$K119),$C120&lt;&gt;"",MAX(K$21:$K119)&lt;TIME(16,0,0)),MAX(K$21:$K119,$C120),""),"")</f>
        <v/>
      </c>
      <c r="K120" s="9" t="str">
        <f t="shared" ca="1" si="16"/>
        <v/>
      </c>
      <c r="L120" s="9">
        <f ca="1">IF(AND($A120="приём",$C120&lt;&gt;"",MAX(M$21:$M119,C120)&lt;TIME(16,0,0)),MAX(M$21:$M119,C120),"")</f>
        <v>0.51268630433775186</v>
      </c>
      <c r="M120" s="9">
        <f t="shared" ca="1" si="17"/>
        <v>0.51367154664671721</v>
      </c>
    </row>
    <row r="121" spans="1:13" x14ac:dyDescent="0.3">
      <c r="A121" t="str">
        <f t="shared" ca="1" si="9"/>
        <v>выдача</v>
      </c>
      <c r="B121" s="7">
        <f t="shared" ca="1" si="10"/>
        <v>1.6568321245720043</v>
      </c>
      <c r="C121" s="9">
        <f t="shared" ca="1" si="11"/>
        <v>0.5113379687929106</v>
      </c>
      <c r="D121">
        <f ca="1">IF(C121&lt;&gt;"",SUM(COUNTIF($H$22:$H121,"&gt;"&amp;C121),COUNTIF($J$22:$J121,"&gt;"&amp;C121),COUNTIF($L$22:$L121,"&gt;"&amp;C121)),"")</f>
        <v>1</v>
      </c>
      <c r="E121">
        <f t="shared" ca="1" si="12"/>
        <v>1.8036455986213704</v>
      </c>
      <c r="F121" s="9">
        <f t="shared" ca="1" si="13"/>
        <v>1.2525316657092851E-3</v>
      </c>
      <c r="G121" s="9">
        <f t="shared" ca="1" si="14"/>
        <v>1.2525316657092667E-3</v>
      </c>
      <c r="H121" s="9" t="str">
        <f ca="1">IF($A121="выдача",IF(AND(MAX(I$21:$I120)&lt;=MAX(K$21:$K120),$C121&lt;&gt;"",MAX(I$21:$I120)&lt;TIME(16,0,0)),MAX(I$21:$I120,$C121),""),"")</f>
        <v/>
      </c>
      <c r="I121" s="9" t="str">
        <f t="shared" ca="1" si="15"/>
        <v/>
      </c>
      <c r="J121" s="9">
        <f ca="1">IF($A121="выдача",IF(AND(MAX(I$21:$I120)&gt;MAX(K$21:$K120),$C121&lt;&gt;"",MAX(K$21:$K120)&lt;TIME(16,0,0)),MAX(K$21:$K120,$C121),""),"")</f>
        <v>0.5113379687929106</v>
      </c>
      <c r="K121" s="9">
        <f t="shared" ca="1" si="16"/>
        <v>0.51259050045861987</v>
      </c>
      <c r="L121" s="9" t="str">
        <f ca="1">IF(AND($A121="приём",$C121&lt;&gt;"",MAX(M$21:$M120,C121)&lt;TIME(16,0,0)),MAX(M$21:$M120,C121),"")</f>
        <v/>
      </c>
      <c r="M121" s="9" t="str">
        <f t="shared" ca="1" si="17"/>
        <v/>
      </c>
    </row>
    <row r="122" spans="1:13" x14ac:dyDescent="0.3">
      <c r="A122" t="str">
        <f t="shared" ca="1" si="9"/>
        <v>выдача</v>
      </c>
      <c r="B122" s="7">
        <f t="shared" ca="1" si="10"/>
        <v>3.5688588631848441</v>
      </c>
      <c r="C122" s="9">
        <f t="shared" ca="1" si="11"/>
        <v>0.51381634300345558</v>
      </c>
      <c r="D122">
        <f ca="1">IF(C122&lt;&gt;"",SUM(COUNTIF($H$22:$H122,"&gt;"&amp;C122),COUNTIF($J$22:$J122,"&gt;"&amp;C122),COUNTIF($L$22:$L122,"&gt;"&amp;C122)),"")</f>
        <v>0</v>
      </c>
      <c r="E122">
        <f t="shared" ca="1" si="12"/>
        <v>1.6604673930076639</v>
      </c>
      <c r="F122" s="9">
        <f t="shared" ca="1" si="13"/>
        <v>1.1531023562553222E-3</v>
      </c>
      <c r="G122" s="9">
        <f t="shared" ca="1" si="14"/>
        <v>1.15310235625532E-3</v>
      </c>
      <c r="H122" s="9">
        <f ca="1">IF($A122="выдача",IF(AND(MAX(I$21:$I121)&lt;=MAX(K$21:$K121),$C122&lt;&gt;"",MAX(I$21:$I121)&lt;TIME(16,0,0)),MAX(I$21:$I121,$C122),""),"")</f>
        <v>0.51381634300345558</v>
      </c>
      <c r="I122" s="9">
        <f t="shared" ca="1" si="15"/>
        <v>0.5149694453597109</v>
      </c>
      <c r="J122" s="9" t="str">
        <f ca="1">IF($A122="выдача",IF(AND(MAX(I$21:$I121)&gt;MAX(K$21:$K121),$C122&lt;&gt;"",MAX(K$21:$K121)&lt;TIME(16,0,0)),MAX(K$21:$K121,$C122),""),"")</f>
        <v/>
      </c>
      <c r="K122" s="9" t="str">
        <f t="shared" ca="1" si="16"/>
        <v/>
      </c>
      <c r="L122" s="9" t="str">
        <f ca="1">IF(AND($A122="приём",$C122&lt;&gt;"",MAX(M$21:$M121,C122)&lt;TIME(16,0,0)),MAX(M$21:$M121,C122),"")</f>
        <v/>
      </c>
      <c r="M122" s="9" t="str">
        <f t="shared" ca="1" si="17"/>
        <v/>
      </c>
    </row>
    <row r="123" spans="1:13" x14ac:dyDescent="0.3">
      <c r="A123" t="str">
        <f t="shared" ca="1" si="9"/>
        <v>выдача</v>
      </c>
      <c r="B123" s="7">
        <f t="shared" ca="1" si="10"/>
        <v>3</v>
      </c>
      <c r="C123" s="9">
        <f t="shared" ca="1" si="11"/>
        <v>0.5158996763367889</v>
      </c>
      <c r="D123">
        <f ca="1">IF(C123&lt;&gt;"",SUM(COUNTIF($H$22:$H123,"&gt;"&amp;C123),COUNTIF($J$22:$J123,"&gt;"&amp;C123),COUNTIF($L$22:$L123,"&gt;"&amp;C123)),"")</f>
        <v>0</v>
      </c>
      <c r="E123">
        <f t="shared" ca="1" si="12"/>
        <v>2.5462396671715597</v>
      </c>
      <c r="F123" s="9">
        <f t="shared" ca="1" si="13"/>
        <v>1.7682219910913608E-3</v>
      </c>
      <c r="G123" s="9">
        <f t="shared" ca="1" si="14"/>
        <v>1.7682219910913899E-3</v>
      </c>
      <c r="H123" s="9" t="str">
        <f ca="1">IF($A123="выдача",IF(AND(MAX(I$21:$I122)&lt;=MAX(K$21:$K122),$C123&lt;&gt;"",MAX(I$21:$I122)&lt;TIME(16,0,0)),MAX(I$21:$I122,$C123),""),"")</f>
        <v/>
      </c>
      <c r="I123" s="9" t="str">
        <f t="shared" ca="1" si="15"/>
        <v/>
      </c>
      <c r="J123" s="9">
        <f ca="1">IF($A123="выдача",IF(AND(MAX(I$21:$I122)&gt;MAX(K$21:$K122),$C123&lt;&gt;"",MAX(K$21:$K122)&lt;TIME(16,0,0)),MAX(K$21:$K122,$C123),""),"")</f>
        <v>0.5158996763367889</v>
      </c>
      <c r="K123" s="9">
        <f t="shared" ca="1" si="16"/>
        <v>0.51766789832788029</v>
      </c>
      <c r="L123" s="9" t="str">
        <f ca="1">IF(AND($A123="приём",$C123&lt;&gt;"",MAX(M$21:$M122,C123)&lt;TIME(16,0,0)),MAX(M$21:$M122,C123),"")</f>
        <v/>
      </c>
      <c r="M123" s="9" t="str">
        <f t="shared" ca="1" si="17"/>
        <v/>
      </c>
    </row>
    <row r="124" spans="1:13" x14ac:dyDescent="0.3">
      <c r="A124" t="str">
        <f t="shared" ca="1" si="9"/>
        <v>выдача</v>
      </c>
      <c r="B124" s="7">
        <f t="shared" ca="1" si="10"/>
        <v>1.2343458346887872</v>
      </c>
      <c r="C124" s="9">
        <f t="shared" ca="1" si="11"/>
        <v>0.51675686094421169</v>
      </c>
      <c r="D124">
        <f ca="1">IF(C124&lt;&gt;"",SUM(COUNTIF($H$22:$H124,"&gt;"&amp;C124),COUNTIF($J$22:$J124,"&gt;"&amp;C124),COUNTIF($L$22:$L124,"&gt;"&amp;C124)),"")</f>
        <v>0</v>
      </c>
      <c r="E124">
        <f t="shared" ca="1" si="12"/>
        <v>1.3344276468485896</v>
      </c>
      <c r="F124" s="9">
        <f t="shared" ca="1" si="13"/>
        <v>9.2668586586707607E-4</v>
      </c>
      <c r="G124" s="9">
        <f t="shared" ca="1" si="14"/>
        <v>9.266858658670829E-4</v>
      </c>
      <c r="H124" s="9">
        <f ca="1">IF($A124="выдача",IF(AND(MAX(I$21:$I123)&lt;=MAX(K$21:$K123),$C124&lt;&gt;"",MAX(I$21:$I123)&lt;TIME(16,0,0)),MAX(I$21:$I123,$C124),""),"")</f>
        <v>0.51675686094421169</v>
      </c>
      <c r="I124" s="9">
        <f t="shared" ca="1" si="15"/>
        <v>0.51768354681007878</v>
      </c>
      <c r="J124" s="9" t="str">
        <f ca="1">IF($A124="выдача",IF(AND(MAX(I$21:$I123)&gt;MAX(K$21:$K123),$C124&lt;&gt;"",MAX(K$21:$K123)&lt;TIME(16,0,0)),MAX(K$21:$K123,$C124),""),"")</f>
        <v/>
      </c>
      <c r="K124" s="9" t="str">
        <f t="shared" ca="1" si="16"/>
        <v/>
      </c>
      <c r="L124" s="9" t="str">
        <f ca="1">IF(AND($A124="приём",$C124&lt;&gt;"",MAX(M$21:$M123,C124)&lt;TIME(16,0,0)),MAX(M$21:$M123,C124),"")</f>
        <v/>
      </c>
      <c r="M124" s="9" t="str">
        <f t="shared" ca="1" si="17"/>
        <v/>
      </c>
    </row>
    <row r="125" spans="1:13" x14ac:dyDescent="0.3">
      <c r="A125" t="str">
        <f t="shared" ca="1" si="9"/>
        <v>выдача</v>
      </c>
      <c r="B125" s="7">
        <f t="shared" ca="1" si="10"/>
        <v>3</v>
      </c>
      <c r="C125" s="9">
        <f t="shared" ca="1" si="11"/>
        <v>0.51884019427754502</v>
      </c>
      <c r="D125">
        <f ca="1">IF(C125&lt;&gt;"",SUM(COUNTIF($H$22:$H125,"&gt;"&amp;C125),COUNTIF($J$22:$J125,"&gt;"&amp;C125),COUNTIF($L$22:$L125,"&gt;"&amp;C125)),"")</f>
        <v>0</v>
      </c>
      <c r="E125">
        <f t="shared" ca="1" si="12"/>
        <v>1.5051561764667256</v>
      </c>
      <c r="F125" s="9">
        <f t="shared" ca="1" si="13"/>
        <v>1.0452473447685594E-3</v>
      </c>
      <c r="G125" s="9">
        <f t="shared" ca="1" si="14"/>
        <v>1.0452473447685184E-3</v>
      </c>
      <c r="H125" s="9" t="str">
        <f ca="1">IF($A125="выдача",IF(AND(MAX(I$21:$I124)&lt;=MAX(K$21:$K124),$C125&lt;&gt;"",MAX(I$21:$I124)&lt;TIME(16,0,0)),MAX(I$21:$I124,$C125),""),"")</f>
        <v/>
      </c>
      <c r="I125" s="9" t="str">
        <f t="shared" ca="1" si="15"/>
        <v/>
      </c>
      <c r="J125" s="9">
        <f ca="1">IF($A125="выдача",IF(AND(MAX(I$21:$I124)&gt;MAX(K$21:$K124),$C125&lt;&gt;"",MAX(K$21:$K124)&lt;TIME(16,0,0)),MAX(K$21:$K124,$C125),""),"")</f>
        <v>0.51884019427754502</v>
      </c>
      <c r="K125" s="9">
        <f t="shared" ca="1" si="16"/>
        <v>0.51988544162231354</v>
      </c>
      <c r="L125" s="9" t="str">
        <f ca="1">IF(AND($A125="приём",$C125&lt;&gt;"",MAX(M$21:$M124,C125)&lt;TIME(16,0,0)),MAX(M$21:$M124,C125),"")</f>
        <v/>
      </c>
      <c r="M125" s="9" t="str">
        <f t="shared" ca="1" si="17"/>
        <v/>
      </c>
    </row>
    <row r="126" spans="1:13" x14ac:dyDescent="0.3">
      <c r="A126" t="str">
        <f t="shared" ca="1" si="9"/>
        <v>приём</v>
      </c>
      <c r="B126" s="7">
        <f t="shared" ca="1" si="10"/>
        <v>3</v>
      </c>
      <c r="C126" s="9">
        <f t="shared" ca="1" si="11"/>
        <v>0.52092352761087835</v>
      </c>
      <c r="D126">
        <f ca="1">IF(C126&lt;&gt;"",SUM(COUNTIF($H$22:$H126,"&gt;"&amp;C126),COUNTIF($J$22:$J126,"&gt;"&amp;C126),COUNTIF($L$22:$L126,"&gt;"&amp;C126)),"")</f>
        <v>0</v>
      </c>
      <c r="E126">
        <f t="shared" ca="1" si="12"/>
        <v>1.0071890935224921</v>
      </c>
      <c r="F126" s="9">
        <f t="shared" ca="1" si="13"/>
        <v>6.994368705017306E-4</v>
      </c>
      <c r="G126" s="9">
        <f t="shared" ca="1" si="14"/>
        <v>6.994368705017795E-4</v>
      </c>
      <c r="H126" s="9" t="str">
        <f ca="1">IF($A126="выдача",IF(AND(MAX(I$21:$I125)&lt;=MAX(K$21:$K125),$C126&lt;&gt;"",MAX(I$21:$I125)&lt;TIME(16,0,0)),MAX(I$21:$I125,$C126),""),"")</f>
        <v/>
      </c>
      <c r="I126" s="9" t="str">
        <f t="shared" ca="1" si="15"/>
        <v/>
      </c>
      <c r="J126" s="9" t="str">
        <f ca="1">IF($A126="выдача",IF(AND(MAX(I$21:$I125)&gt;MAX(K$21:$K125),$C126&lt;&gt;"",MAX(K$21:$K125)&lt;TIME(16,0,0)),MAX(K$21:$K125,$C126),""),"")</f>
        <v/>
      </c>
      <c r="K126" s="9" t="str">
        <f t="shared" ca="1" si="16"/>
        <v/>
      </c>
      <c r="L126" s="9">
        <f ca="1">IF(AND($A126="приём",$C126&lt;&gt;"",MAX(M$21:$M125,C126)&lt;TIME(16,0,0)),MAX(M$21:$M125,C126),"")</f>
        <v>0.52092352761087835</v>
      </c>
      <c r="M126" s="9">
        <f t="shared" ca="1" si="17"/>
        <v>0.52162296448138012</v>
      </c>
    </row>
    <row r="127" spans="1:13" x14ac:dyDescent="0.3">
      <c r="A127" t="str">
        <f t="shared" ca="1" si="9"/>
        <v>выдача</v>
      </c>
      <c r="B127" s="7">
        <f t="shared" ca="1" si="10"/>
        <v>1.4215221196300374</v>
      </c>
      <c r="C127" s="9">
        <f t="shared" ca="1" si="11"/>
        <v>0.52191069574951032</v>
      </c>
      <c r="D127">
        <f ca="1">IF(C127&lt;&gt;"",SUM(COUNTIF($H$22:$H127,"&gt;"&amp;C127),COUNTIF($J$22:$J127,"&gt;"&amp;C127),COUNTIF($L$22:$L127,"&gt;"&amp;C127)),"")</f>
        <v>0</v>
      </c>
      <c r="E127">
        <f t="shared" ca="1" si="12"/>
        <v>2.9101035543708083</v>
      </c>
      <c r="F127" s="9">
        <f t="shared" ca="1" si="13"/>
        <v>2.020905246090839E-3</v>
      </c>
      <c r="G127" s="9">
        <f t="shared" ca="1" si="14"/>
        <v>2.0209052460908872E-3</v>
      </c>
      <c r="H127" s="9">
        <f ca="1">IF($A127="выдача",IF(AND(MAX(I$21:$I126)&lt;=MAX(K$21:$K126),$C127&lt;&gt;"",MAX(I$21:$I126)&lt;TIME(16,0,0)),MAX(I$21:$I126,$C127),""),"")</f>
        <v>0.52191069574951032</v>
      </c>
      <c r="I127" s="9">
        <f t="shared" ca="1" si="15"/>
        <v>0.52393160099560121</v>
      </c>
      <c r="J127" s="9" t="str">
        <f ca="1">IF($A127="выдача",IF(AND(MAX(I$21:$I126)&gt;MAX(K$21:$K126),$C127&lt;&gt;"",MAX(K$21:$K126)&lt;TIME(16,0,0)),MAX(K$21:$K126,$C127),""),"")</f>
        <v/>
      </c>
      <c r="K127" s="9" t="str">
        <f t="shared" ca="1" si="16"/>
        <v/>
      </c>
      <c r="L127" s="9" t="str">
        <f ca="1">IF(AND($A127="приём",$C127&lt;&gt;"",MAX(M$21:$M126,C127)&lt;TIME(16,0,0)),MAX(M$21:$M126,C127),"")</f>
        <v/>
      </c>
      <c r="M127" s="9" t="str">
        <f t="shared" ca="1" si="17"/>
        <v/>
      </c>
    </row>
    <row r="128" spans="1:13" x14ac:dyDescent="0.3">
      <c r="A128" t="str">
        <f t="shared" ca="1" si="9"/>
        <v>выдача</v>
      </c>
      <c r="B128" s="7">
        <f t="shared" ca="1" si="10"/>
        <v>1.6319179165264863</v>
      </c>
      <c r="C128" s="9">
        <f t="shared" ca="1" si="11"/>
        <v>0.52304397208043152</v>
      </c>
      <c r="D128">
        <f ca="1">IF(C128&lt;&gt;"",SUM(COUNTIF($H$22:$H128,"&gt;"&amp;C128),COUNTIF($J$22:$J128,"&gt;"&amp;C128),COUNTIF($L$22:$L128,"&gt;"&amp;C128)),"")</f>
        <v>0</v>
      </c>
      <c r="E128">
        <f t="shared" ca="1" si="12"/>
        <v>1.3462180986215082</v>
      </c>
      <c r="F128" s="9">
        <f t="shared" ca="1" si="13"/>
        <v>9.3487367959826961E-4</v>
      </c>
      <c r="G128" s="9">
        <f t="shared" ca="1" si="14"/>
        <v>9.3487367959832479E-4</v>
      </c>
      <c r="H128" s="9" t="str">
        <f ca="1">IF($A128="выдача",IF(AND(MAX(I$21:$I127)&lt;=MAX(K$21:$K127),$C128&lt;&gt;"",MAX(I$21:$I127)&lt;TIME(16,0,0)),MAX(I$21:$I127,$C128),""),"")</f>
        <v/>
      </c>
      <c r="I128" s="9" t="str">
        <f t="shared" ca="1" si="15"/>
        <v/>
      </c>
      <c r="J128" s="9">
        <f ca="1">IF($A128="выдача",IF(AND(MAX(I$21:$I127)&gt;MAX(K$21:$K127),$C128&lt;&gt;"",MAX(K$21:$K127)&lt;TIME(16,0,0)),MAX(K$21:$K127,$C128),""),"")</f>
        <v>0.52304397208043152</v>
      </c>
      <c r="K128" s="9">
        <f t="shared" ca="1" si="16"/>
        <v>0.52397884576002984</v>
      </c>
      <c r="L128" s="9" t="str">
        <f ca="1">IF(AND($A128="приём",$C128&lt;&gt;"",MAX(M$21:$M127,C128)&lt;TIME(16,0,0)),MAX(M$21:$M127,C128),"")</f>
        <v/>
      </c>
      <c r="M128" s="9" t="str">
        <f t="shared" ca="1" si="17"/>
        <v/>
      </c>
    </row>
    <row r="129" spans="1:13" x14ac:dyDescent="0.3">
      <c r="A129" t="str">
        <f t="shared" ca="1" si="9"/>
        <v>выдача</v>
      </c>
      <c r="B129" s="7">
        <f t="shared" ca="1" si="10"/>
        <v>2.0004090978662319</v>
      </c>
      <c r="C129" s="9">
        <f t="shared" ca="1" si="11"/>
        <v>0.52443314506506089</v>
      </c>
      <c r="D129">
        <f ca="1">IF(C129&lt;&gt;"",SUM(COUNTIF($H$22:$H129,"&gt;"&amp;C129),COUNTIF($J$22:$J129,"&gt;"&amp;C129),COUNTIF($L$22:$L129,"&gt;"&amp;C129)),"")</f>
        <v>0</v>
      </c>
      <c r="E129">
        <f t="shared" ca="1" si="12"/>
        <v>8.1281381224627705</v>
      </c>
      <c r="F129" s="9">
        <f t="shared" ca="1" si="13"/>
        <v>5.6445403628213684E-3</v>
      </c>
      <c r="G129" s="9">
        <f t="shared" ca="1" si="14"/>
        <v>5.6445403628213597E-3</v>
      </c>
      <c r="H129" s="9">
        <f ca="1">IF($A129="выдача",IF(AND(MAX(I$21:$I128)&lt;=MAX(K$21:$K128),$C129&lt;&gt;"",MAX(I$21:$I128)&lt;TIME(16,0,0)),MAX(I$21:$I128,$C129),""),"")</f>
        <v>0.52443314506506089</v>
      </c>
      <c r="I129" s="9">
        <f t="shared" ca="1" si="15"/>
        <v>0.53007768542788225</v>
      </c>
      <c r="J129" s="9" t="str">
        <f ca="1">IF($A129="выдача",IF(AND(MAX(I$21:$I128)&gt;MAX(K$21:$K128),$C129&lt;&gt;"",MAX(K$21:$K128)&lt;TIME(16,0,0)),MAX(K$21:$K128,$C129),""),"")</f>
        <v/>
      </c>
      <c r="K129" s="9" t="str">
        <f t="shared" ca="1" si="16"/>
        <v/>
      </c>
      <c r="L129" s="9" t="str">
        <f ca="1">IF(AND($A129="приём",$C129&lt;&gt;"",MAX(M$21:$M128,C129)&lt;TIME(16,0,0)),MAX(M$21:$M128,C129),"")</f>
        <v/>
      </c>
      <c r="M129" s="9" t="str">
        <f t="shared" ca="1" si="17"/>
        <v/>
      </c>
    </row>
    <row r="130" spans="1:13" x14ac:dyDescent="0.3">
      <c r="A130" t="str">
        <f t="shared" ca="1" si="9"/>
        <v>выдача</v>
      </c>
      <c r="B130" s="7">
        <f t="shared" ca="1" si="10"/>
        <v>1.1035922487046745</v>
      </c>
      <c r="C130" s="9">
        <f t="shared" ca="1" si="11"/>
        <v>0.52519952857110586</v>
      </c>
      <c r="D130">
        <f ca="1">IF(C130&lt;&gt;"",SUM(COUNTIF($H$22:$H130,"&gt;"&amp;C130),COUNTIF($J$22:$J130,"&gt;"&amp;C130),COUNTIF($L$22:$L130,"&gt;"&amp;C130)),"")</f>
        <v>0</v>
      </c>
      <c r="E130">
        <f t="shared" ca="1" si="12"/>
        <v>1.2358146344816698</v>
      </c>
      <c r="F130" s="9">
        <f t="shared" ca="1" si="13"/>
        <v>8.5820460727893742E-4</v>
      </c>
      <c r="G130" s="9">
        <f t="shared" ca="1" si="14"/>
        <v>8.5820460727892289E-4</v>
      </c>
      <c r="H130" s="9" t="str">
        <f ca="1">IF($A130="выдача",IF(AND(MAX(I$21:$I129)&lt;=MAX(K$21:$K129),$C130&lt;&gt;"",MAX(I$21:$I129)&lt;TIME(16,0,0)),MAX(I$21:$I129,$C130),""),"")</f>
        <v/>
      </c>
      <c r="I130" s="9" t="str">
        <f t="shared" ca="1" si="15"/>
        <v/>
      </c>
      <c r="J130" s="9">
        <f ca="1">IF($A130="выдача",IF(AND(MAX(I$21:$I129)&gt;MAX(K$21:$K129),$C130&lt;&gt;"",MAX(K$21:$K129)&lt;TIME(16,0,0)),MAX(K$21:$K129,$C130),""),"")</f>
        <v>0.52519952857110586</v>
      </c>
      <c r="K130" s="9">
        <f t="shared" ca="1" si="16"/>
        <v>0.52605773317838478</v>
      </c>
      <c r="L130" s="9" t="str">
        <f ca="1">IF(AND($A130="приём",$C130&lt;&gt;"",MAX(M$21:$M129,C130)&lt;TIME(16,0,0)),MAX(M$21:$M129,C130),"")</f>
        <v/>
      </c>
      <c r="M130" s="9" t="str">
        <f t="shared" ca="1" si="17"/>
        <v/>
      </c>
    </row>
    <row r="131" spans="1:13" x14ac:dyDescent="0.3">
      <c r="A131" t="str">
        <f t="shared" ca="1" si="9"/>
        <v>выдача</v>
      </c>
      <c r="B131" s="7">
        <f t="shared" ca="1" si="10"/>
        <v>1.4653144937518694</v>
      </c>
      <c r="C131" s="9">
        <f t="shared" ca="1" si="11"/>
        <v>0.5262171080806558</v>
      </c>
      <c r="D131">
        <f ca="1">IF(C131&lt;&gt;"",SUM(COUNTIF($H$22:$H131,"&gt;"&amp;C131),COUNTIF($J$22:$J131,"&gt;"&amp;C131),COUNTIF($L$22:$L131,"&gt;"&amp;C131)),"")</f>
        <v>0</v>
      </c>
      <c r="E131">
        <f t="shared" ca="1" si="12"/>
        <v>2.5447135961693155</v>
      </c>
      <c r="F131" s="9">
        <f t="shared" ca="1" si="13"/>
        <v>1.7671622195620247E-3</v>
      </c>
      <c r="G131" s="9">
        <f t="shared" ca="1" si="14"/>
        <v>1.7671622195620795E-3</v>
      </c>
      <c r="H131" s="9" t="str">
        <f ca="1">IF($A131="выдача",IF(AND(MAX(I$21:$I130)&lt;=MAX(K$21:$K130),$C131&lt;&gt;"",MAX(I$21:$I130)&lt;TIME(16,0,0)),MAX(I$21:$I130,$C131),""),"")</f>
        <v/>
      </c>
      <c r="I131" s="9" t="str">
        <f t="shared" ca="1" si="15"/>
        <v/>
      </c>
      <c r="J131" s="9">
        <f ca="1">IF($A131="выдача",IF(AND(MAX(I$21:$I130)&gt;MAX(K$21:$K130),$C131&lt;&gt;"",MAX(K$21:$K130)&lt;TIME(16,0,0)),MAX(K$21:$K130,$C131),""),"")</f>
        <v>0.5262171080806558</v>
      </c>
      <c r="K131" s="9">
        <f t="shared" ca="1" si="16"/>
        <v>0.52798427030021788</v>
      </c>
      <c r="L131" s="9" t="str">
        <f ca="1">IF(AND($A131="приём",$C131&lt;&gt;"",MAX(M$21:$M130,C131)&lt;TIME(16,0,0)),MAX(M$21:$M130,C131),"")</f>
        <v/>
      </c>
      <c r="M131" s="9" t="str">
        <f t="shared" ca="1" si="17"/>
        <v/>
      </c>
    </row>
    <row r="132" spans="1:13" x14ac:dyDescent="0.3">
      <c r="A132" t="str">
        <f t="shared" ca="1" si="9"/>
        <v>выдача</v>
      </c>
      <c r="B132" s="7">
        <f t="shared" ca="1" si="10"/>
        <v>1.1286348307125613</v>
      </c>
      <c r="C132" s="9">
        <f t="shared" ca="1" si="11"/>
        <v>0.52700088226865061</v>
      </c>
      <c r="D132">
        <f ca="1">IF(C132&lt;&gt;"",SUM(COUNTIF($H$22:$H132,"&gt;"&amp;C132),COUNTIF($J$22:$J132,"&gt;"&amp;C132),COUNTIF($L$22:$L132,"&gt;"&amp;C132)),"")</f>
        <v>1</v>
      </c>
      <c r="E132">
        <f t="shared" ca="1" si="12"/>
        <v>1.2193091223552737</v>
      </c>
      <c r="F132" s="9">
        <f t="shared" ca="1" si="13"/>
        <v>8.467424460800512E-4</v>
      </c>
      <c r="G132" s="9">
        <f t="shared" ca="1" si="14"/>
        <v>1.8301304776473515E-3</v>
      </c>
      <c r="H132" s="9" t="str">
        <f ca="1">IF($A132="выдача",IF(AND(MAX(I$21:$I131)&lt;=MAX(K$21:$K131),$C132&lt;&gt;"",MAX(I$21:$I131)&lt;TIME(16,0,0)),MAX(I$21:$I131,$C132),""),"")</f>
        <v/>
      </c>
      <c r="I132" s="9" t="str">
        <f t="shared" ca="1" si="15"/>
        <v/>
      </c>
      <c r="J132" s="9">
        <f ca="1">IF($A132="выдача",IF(AND(MAX(I$21:$I131)&gt;MAX(K$21:$K131),$C132&lt;&gt;"",MAX(K$21:$K131)&lt;TIME(16,0,0)),MAX(K$21:$K131,$C132),""),"")</f>
        <v>0.52798427030021788</v>
      </c>
      <c r="K132" s="9">
        <f t="shared" ca="1" si="16"/>
        <v>0.52883101274629796</v>
      </c>
      <c r="L132" s="9" t="str">
        <f ca="1">IF(AND($A132="приём",$C132&lt;&gt;"",MAX(M$21:$M131,C132)&lt;TIME(16,0,0)),MAX(M$21:$M131,C132),"")</f>
        <v/>
      </c>
      <c r="M132" s="9" t="str">
        <f t="shared" ca="1" si="17"/>
        <v/>
      </c>
    </row>
    <row r="133" spans="1:13" x14ac:dyDescent="0.3">
      <c r="A133" t="str">
        <f t="shared" ca="1" si="9"/>
        <v>приём</v>
      </c>
      <c r="B133" s="7">
        <f t="shared" ca="1" si="10"/>
        <v>3</v>
      </c>
      <c r="C133" s="9">
        <f t="shared" ca="1" si="11"/>
        <v>0.52908421560198393</v>
      </c>
      <c r="D133">
        <f ca="1">IF(C133&lt;&gt;"",SUM(COUNTIF($H$22:$H133,"&gt;"&amp;C133),COUNTIF($J$22:$J133,"&gt;"&amp;C133),COUNTIF($L$22:$L133,"&gt;"&amp;C133)),"")</f>
        <v>0</v>
      </c>
      <c r="E133">
        <f t="shared" ca="1" si="12"/>
        <v>6.0604781081622789</v>
      </c>
      <c r="F133" s="9">
        <f t="shared" ca="1" si="13"/>
        <v>4.2086653528904715E-3</v>
      </c>
      <c r="G133" s="9">
        <f t="shared" ca="1" si="14"/>
        <v>4.2086653528904394E-3</v>
      </c>
      <c r="H133" s="9" t="str">
        <f ca="1">IF($A133="выдача",IF(AND(MAX(I$21:$I132)&lt;=MAX(K$21:$K132),$C133&lt;&gt;"",MAX(I$21:$I132)&lt;TIME(16,0,0)),MAX(I$21:$I132,$C133),""),"")</f>
        <v/>
      </c>
      <c r="I133" s="9" t="str">
        <f t="shared" ca="1" si="15"/>
        <v/>
      </c>
      <c r="J133" s="9" t="str">
        <f ca="1">IF($A133="выдача",IF(AND(MAX(I$21:$I132)&gt;MAX(K$21:$K132),$C133&lt;&gt;"",MAX(K$21:$K132)&lt;TIME(16,0,0)),MAX(K$21:$K132,$C133),""),"")</f>
        <v/>
      </c>
      <c r="K133" s="9" t="str">
        <f t="shared" ca="1" si="16"/>
        <v/>
      </c>
      <c r="L133" s="9">
        <f ca="1">IF(AND($A133="приём",$C133&lt;&gt;"",MAX(M$21:$M132,C133)&lt;TIME(16,0,0)),MAX(M$21:$M132,C133),"")</f>
        <v>0.52908421560198393</v>
      </c>
      <c r="M133" s="9">
        <f t="shared" ca="1" si="17"/>
        <v>0.53329288095487437</v>
      </c>
    </row>
    <row r="134" spans="1:13" x14ac:dyDescent="0.3">
      <c r="A134" t="str">
        <f t="shared" ca="1" si="9"/>
        <v>выдача</v>
      </c>
      <c r="B134" s="7">
        <f t="shared" ca="1" si="10"/>
        <v>4.2151681760769399</v>
      </c>
      <c r="C134" s="9">
        <f t="shared" ca="1" si="11"/>
        <v>0.53201141572425958</v>
      </c>
      <c r="D134">
        <f ca="1">IF(C134&lt;&gt;"",SUM(COUNTIF($H$22:$H134,"&gt;"&amp;C134),COUNTIF($J$22:$J134,"&gt;"&amp;C134),COUNTIF($L$22:$L134,"&gt;"&amp;C134)),"")</f>
        <v>0</v>
      </c>
      <c r="E134">
        <f t="shared" ca="1" si="12"/>
        <v>2.1423060102913976</v>
      </c>
      <c r="F134" s="9">
        <f t="shared" ca="1" si="13"/>
        <v>1.4877125071468039E-3</v>
      </c>
      <c r="G134" s="9">
        <f t="shared" ca="1" si="14"/>
        <v>1.4877125071468544E-3</v>
      </c>
      <c r="H134" s="9" t="str">
        <f ca="1">IF($A134="выдача",IF(AND(MAX(I$21:$I133)&lt;=MAX(K$21:$K133),$C134&lt;&gt;"",MAX(I$21:$I133)&lt;TIME(16,0,0)),MAX(I$21:$I133,$C134),""),"")</f>
        <v/>
      </c>
      <c r="I134" s="9" t="str">
        <f t="shared" ca="1" si="15"/>
        <v/>
      </c>
      <c r="J134" s="9">
        <f ca="1">IF($A134="выдача",IF(AND(MAX(I$21:$I133)&gt;MAX(K$21:$K133),$C134&lt;&gt;"",MAX(K$21:$K133)&lt;TIME(16,0,0)),MAX(K$21:$K133,$C134),""),"")</f>
        <v>0.53201141572425958</v>
      </c>
      <c r="K134" s="9">
        <f t="shared" ca="1" si="16"/>
        <v>0.53349912823140644</v>
      </c>
      <c r="L134" s="9" t="str">
        <f ca="1">IF(AND($A134="приём",$C134&lt;&gt;"",MAX(M$21:$M133,C134)&lt;TIME(16,0,0)),MAX(M$21:$M133,C134),"")</f>
        <v/>
      </c>
      <c r="M134" s="9" t="str">
        <f t="shared" ca="1" si="17"/>
        <v/>
      </c>
    </row>
    <row r="135" spans="1:13" x14ac:dyDescent="0.3">
      <c r="A135" t="str">
        <f t="shared" ca="1" si="9"/>
        <v>выдача</v>
      </c>
      <c r="B135" s="7">
        <f t="shared" ca="1" si="10"/>
        <v>1.6945912873144029</v>
      </c>
      <c r="C135" s="9">
        <f t="shared" ca="1" si="11"/>
        <v>0.53318821522933901</v>
      </c>
      <c r="D135">
        <f ca="1">IF(C135&lt;&gt;"",SUM(COUNTIF($H$22:$H135,"&gt;"&amp;C135),COUNTIF($J$22:$J135,"&gt;"&amp;C135),COUNTIF($L$22:$L135,"&gt;"&amp;C135)),"")</f>
        <v>0</v>
      </c>
      <c r="E135">
        <f t="shared" ca="1" si="12"/>
        <v>2.2064487531686132</v>
      </c>
      <c r="F135" s="9">
        <f t="shared" ca="1" si="13"/>
        <v>1.5322560785893148E-3</v>
      </c>
      <c r="G135" s="9">
        <f t="shared" ca="1" si="14"/>
        <v>1.5322560785893113E-3</v>
      </c>
      <c r="H135" s="9">
        <f ca="1">IF($A135="выдача",IF(AND(MAX(I$21:$I134)&lt;=MAX(K$21:$K134),$C135&lt;&gt;"",MAX(I$21:$I134)&lt;TIME(16,0,0)),MAX(I$21:$I134,$C135),""),"")</f>
        <v>0.53318821522933901</v>
      </c>
      <c r="I135" s="9">
        <f t="shared" ca="1" si="15"/>
        <v>0.53472047130792832</v>
      </c>
      <c r="J135" s="9" t="str">
        <f ca="1">IF($A135="выдача",IF(AND(MAX(I$21:$I134)&gt;MAX(K$21:$K134),$C135&lt;&gt;"",MAX(K$21:$K134)&lt;TIME(16,0,0)),MAX(K$21:$K134,$C135),""),"")</f>
        <v/>
      </c>
      <c r="K135" s="9" t="str">
        <f t="shared" ca="1" si="16"/>
        <v/>
      </c>
      <c r="L135" s="9" t="str">
        <f ca="1">IF(AND($A135="приём",$C135&lt;&gt;"",MAX(M$21:$M134,C135)&lt;TIME(16,0,0)),MAX(M$21:$M134,C135),"")</f>
        <v/>
      </c>
      <c r="M135" s="9" t="str">
        <f t="shared" ca="1" si="17"/>
        <v/>
      </c>
    </row>
    <row r="136" spans="1:13" x14ac:dyDescent="0.3">
      <c r="A136" t="str">
        <f t="shared" ca="1" si="9"/>
        <v>выдача</v>
      </c>
      <c r="B136" s="7">
        <f t="shared" ca="1" si="10"/>
        <v>1.6419782762969146</v>
      </c>
      <c r="C136" s="9">
        <f t="shared" ca="1" si="11"/>
        <v>0.53432847792121185</v>
      </c>
      <c r="D136">
        <f ca="1">IF(C136&lt;&gt;"",SUM(COUNTIF($H$22:$H136,"&gt;"&amp;C136),COUNTIF($J$22:$J136,"&gt;"&amp;C136),COUNTIF($L$22:$L136,"&gt;"&amp;C136)),"")</f>
        <v>0</v>
      </c>
      <c r="E136">
        <f t="shared" ca="1" si="12"/>
        <v>1.2749309579344237</v>
      </c>
      <c r="F136" s="9">
        <f t="shared" ca="1" si="13"/>
        <v>8.8536872078779423E-4</v>
      </c>
      <c r="G136" s="9">
        <f t="shared" ca="1" si="14"/>
        <v>8.8536872078781581E-4</v>
      </c>
      <c r="H136" s="9" t="str">
        <f ca="1">IF($A136="выдача",IF(AND(MAX(I$21:$I135)&lt;=MAX(K$21:$K135),$C136&lt;&gt;"",MAX(I$21:$I135)&lt;TIME(16,0,0)),MAX(I$21:$I135,$C136),""),"")</f>
        <v/>
      </c>
      <c r="I136" s="9" t="str">
        <f t="shared" ca="1" si="15"/>
        <v/>
      </c>
      <c r="J136" s="9">
        <f ca="1">IF($A136="выдача",IF(AND(MAX(I$21:$I135)&gt;MAX(K$21:$K135),$C136&lt;&gt;"",MAX(K$21:$K135)&lt;TIME(16,0,0)),MAX(K$21:$K135,$C136),""),"")</f>
        <v>0.53432847792121185</v>
      </c>
      <c r="K136" s="9">
        <f t="shared" ca="1" si="16"/>
        <v>0.53521384664199967</v>
      </c>
      <c r="L136" s="9" t="str">
        <f ca="1">IF(AND($A136="приём",$C136&lt;&gt;"",MAX(M$21:$M135,C136)&lt;TIME(16,0,0)),MAX(M$21:$M135,C136),"")</f>
        <v/>
      </c>
      <c r="M136" s="9" t="str">
        <f t="shared" ca="1" si="17"/>
        <v/>
      </c>
    </row>
    <row r="137" spans="1:13" x14ac:dyDescent="0.3">
      <c r="A137" t="str">
        <f t="shared" ca="1" si="9"/>
        <v>выдача</v>
      </c>
      <c r="B137" s="7">
        <f t="shared" ca="1" si="10"/>
        <v>1.2619499617834866</v>
      </c>
      <c r="C137" s="9">
        <f t="shared" ca="1" si="11"/>
        <v>0.53520483206133929</v>
      </c>
      <c r="D137">
        <f ca="1">IF(C137&lt;&gt;"",SUM(COUNTIF($H$22:$H137,"&gt;"&amp;C137),COUNTIF($J$22:$J137,"&gt;"&amp;C137),COUNTIF($L$22:$L137,"&gt;"&amp;C137)),"")</f>
        <v>0</v>
      </c>
      <c r="E137">
        <f t="shared" ca="1" si="12"/>
        <v>1.3584717045719188</v>
      </c>
      <c r="F137" s="9">
        <f t="shared" ca="1" si="13"/>
        <v>9.4338312817494364E-4</v>
      </c>
      <c r="G137" s="9">
        <f t="shared" ca="1" si="14"/>
        <v>9.4338312817499048E-4</v>
      </c>
      <c r="H137" s="9">
        <f ca="1">IF($A137="выдача",IF(AND(MAX(I$21:$I136)&lt;=MAX(K$21:$K136),$C137&lt;&gt;"",MAX(I$21:$I136)&lt;TIME(16,0,0)),MAX(I$21:$I136,$C137),""),"")</f>
        <v>0.53520483206133929</v>
      </c>
      <c r="I137" s="9">
        <f t="shared" ca="1" si="15"/>
        <v>0.53614821518951428</v>
      </c>
      <c r="J137" s="9" t="str">
        <f ca="1">IF($A137="выдача",IF(AND(MAX(I$21:$I136)&gt;MAX(K$21:$K136),$C137&lt;&gt;"",MAX(K$21:$K136)&lt;TIME(16,0,0)),MAX(K$21:$K136,$C137),""),"")</f>
        <v/>
      </c>
      <c r="K137" s="9" t="str">
        <f t="shared" ca="1" si="16"/>
        <v/>
      </c>
      <c r="L137" s="9" t="str">
        <f ca="1">IF(AND($A137="приём",$C137&lt;&gt;"",MAX(M$21:$M136,C137)&lt;TIME(16,0,0)),MAX(M$21:$M136,C137),"")</f>
        <v/>
      </c>
      <c r="M137" s="9" t="str">
        <f t="shared" ca="1" si="17"/>
        <v/>
      </c>
    </row>
    <row r="138" spans="1:13" x14ac:dyDescent="0.3">
      <c r="A138" t="str">
        <f t="shared" ca="1" si="9"/>
        <v>выдача</v>
      </c>
      <c r="B138" s="7">
        <f t="shared" ca="1" si="10"/>
        <v>1.5929700274150367</v>
      </c>
      <c r="C138" s="9">
        <f t="shared" ca="1" si="11"/>
        <v>0.5363110612470442</v>
      </c>
      <c r="D138">
        <f ca="1">IF(C138&lt;&gt;"",SUM(COUNTIF($H$22:$H138,"&gt;"&amp;C138),COUNTIF($J$22:$J138,"&gt;"&amp;C138),COUNTIF($L$22:$L138,"&gt;"&amp;C138)),"")</f>
        <v>0</v>
      </c>
      <c r="E138">
        <f t="shared" ca="1" si="12"/>
        <v>1.8911652968973718</v>
      </c>
      <c r="F138" s="9">
        <f t="shared" ca="1" si="13"/>
        <v>1.3133092339565082E-3</v>
      </c>
      <c r="G138" s="9">
        <f t="shared" ca="1" si="14"/>
        <v>1.3133092339565611E-3</v>
      </c>
      <c r="H138" s="9" t="str">
        <f ca="1">IF($A138="выдача",IF(AND(MAX(I$21:$I137)&lt;=MAX(K$21:$K137),$C138&lt;&gt;"",MAX(I$21:$I137)&lt;TIME(16,0,0)),MAX(I$21:$I137,$C138),""),"")</f>
        <v/>
      </c>
      <c r="I138" s="9" t="str">
        <f t="shared" ca="1" si="15"/>
        <v/>
      </c>
      <c r="J138" s="9">
        <f ca="1">IF($A138="выдача",IF(AND(MAX(I$21:$I137)&gt;MAX(K$21:$K137),$C138&lt;&gt;"",MAX(K$21:$K137)&lt;TIME(16,0,0)),MAX(K$21:$K137,$C138),""),"")</f>
        <v>0.5363110612470442</v>
      </c>
      <c r="K138" s="9">
        <f t="shared" ca="1" si="16"/>
        <v>0.53762437048100076</v>
      </c>
      <c r="L138" s="9" t="str">
        <f ca="1">IF(AND($A138="приём",$C138&lt;&gt;"",MAX(M$21:$M137,C138)&lt;TIME(16,0,0)),MAX(M$21:$M137,C138),"")</f>
        <v/>
      </c>
      <c r="M138" s="9" t="str">
        <f t="shared" ca="1" si="17"/>
        <v/>
      </c>
    </row>
    <row r="139" spans="1:13" x14ac:dyDescent="0.3">
      <c r="A139" t="str">
        <f t="shared" ca="1" si="9"/>
        <v>выдача</v>
      </c>
      <c r="B139" s="7">
        <f t="shared" ca="1" si="10"/>
        <v>1.2147988356140997</v>
      </c>
      <c r="C139" s="9">
        <f t="shared" ca="1" si="11"/>
        <v>0.53715467154955399</v>
      </c>
      <c r="D139">
        <f ca="1">IF(C139&lt;&gt;"",SUM(COUNTIF($H$22:$H139,"&gt;"&amp;C139),COUNTIF($J$22:$J139,"&gt;"&amp;C139),COUNTIF($L$22:$L139,"&gt;"&amp;C139)),"")</f>
        <v>0</v>
      </c>
      <c r="E139">
        <f t="shared" ca="1" si="12"/>
        <v>2.949404499716537</v>
      </c>
      <c r="F139" s="9">
        <f t="shared" ca="1" si="13"/>
        <v>2.0481975692475951E-3</v>
      </c>
      <c r="G139" s="9">
        <f t="shared" ca="1" si="14"/>
        <v>2.0481975692475674E-3</v>
      </c>
      <c r="H139" s="9">
        <f ca="1">IF($A139="выдача",IF(AND(MAX(I$21:$I138)&lt;=MAX(K$21:$K138),$C139&lt;&gt;"",MAX(I$21:$I138)&lt;TIME(16,0,0)),MAX(I$21:$I138,$C139),""),"")</f>
        <v>0.53715467154955399</v>
      </c>
      <c r="I139" s="9">
        <f t="shared" ca="1" si="15"/>
        <v>0.53920286911880155</v>
      </c>
      <c r="J139" s="9" t="str">
        <f ca="1">IF($A139="выдача",IF(AND(MAX(I$21:$I138)&gt;MAX(K$21:$K138),$C139&lt;&gt;"",MAX(K$21:$K138)&lt;TIME(16,0,0)),MAX(K$21:$K138,$C139),""),"")</f>
        <v/>
      </c>
      <c r="K139" s="9" t="str">
        <f t="shared" ca="1" si="16"/>
        <v/>
      </c>
      <c r="L139" s="9" t="str">
        <f ca="1">IF(AND($A139="приём",$C139&lt;&gt;"",MAX(M$21:$M138,C139)&lt;TIME(16,0,0)),MAX(M$21:$M138,C139),"")</f>
        <v/>
      </c>
      <c r="M139" s="9" t="str">
        <f t="shared" ca="1" si="17"/>
        <v/>
      </c>
    </row>
    <row r="140" spans="1:13" x14ac:dyDescent="0.3">
      <c r="A140" t="str">
        <f t="shared" ca="1" si="9"/>
        <v>выдача</v>
      </c>
      <c r="B140" s="7">
        <f t="shared" ca="1" si="10"/>
        <v>2.1298883513728617</v>
      </c>
      <c r="C140" s="9">
        <f t="shared" ca="1" si="11"/>
        <v>0.53863376068245183</v>
      </c>
      <c r="D140">
        <f ca="1">IF(C140&lt;&gt;"",SUM(COUNTIF($H$22:$H140,"&gt;"&amp;C140),COUNTIF($J$22:$J140,"&gt;"&amp;C140),COUNTIF($L$22:$L140,"&gt;"&amp;C140)),"")</f>
        <v>0</v>
      </c>
      <c r="E140">
        <f t="shared" ca="1" si="12"/>
        <v>1.1632799412514259</v>
      </c>
      <c r="F140" s="9">
        <f t="shared" ca="1" si="13"/>
        <v>8.0783329253571244E-4</v>
      </c>
      <c r="G140" s="9">
        <f t="shared" ca="1" si="14"/>
        <v>8.0783329253575342E-4</v>
      </c>
      <c r="H140" s="9" t="str">
        <f ca="1">IF($A140="выдача",IF(AND(MAX(I$21:$I139)&lt;=MAX(K$21:$K139),$C140&lt;&gt;"",MAX(I$21:$I139)&lt;TIME(16,0,0)),MAX(I$21:$I139,$C140),""),"")</f>
        <v/>
      </c>
      <c r="I140" s="9" t="str">
        <f t="shared" ca="1" si="15"/>
        <v/>
      </c>
      <c r="J140" s="9">
        <f ca="1">IF($A140="выдача",IF(AND(MAX(I$21:$I139)&gt;MAX(K$21:$K139),$C140&lt;&gt;"",MAX(K$21:$K139)&lt;TIME(16,0,0)),MAX(K$21:$K139,$C140),""),"")</f>
        <v>0.53863376068245183</v>
      </c>
      <c r="K140" s="9">
        <f t="shared" ca="1" si="16"/>
        <v>0.53944159397498759</v>
      </c>
      <c r="L140" s="9" t="str">
        <f ca="1">IF(AND($A140="приём",$C140&lt;&gt;"",MAX(M$21:$M139,C140)&lt;TIME(16,0,0)),MAX(M$21:$M139,C140),"")</f>
        <v/>
      </c>
      <c r="M140" s="9" t="str">
        <f t="shared" ca="1" si="17"/>
        <v/>
      </c>
    </row>
    <row r="141" spans="1:13" x14ac:dyDescent="0.3">
      <c r="A141" t="str">
        <f t="shared" ca="1" si="9"/>
        <v>выдача</v>
      </c>
      <c r="B141" s="7">
        <f t="shared" ca="1" si="10"/>
        <v>1.4674917742828106</v>
      </c>
      <c r="C141" s="9">
        <f t="shared" ca="1" si="11"/>
        <v>0.53965285219237047</v>
      </c>
      <c r="D141">
        <f ca="1">IF(C141&lt;&gt;"",SUM(COUNTIF($H$22:$H141,"&gt;"&amp;C141),COUNTIF($J$22:$J141,"&gt;"&amp;C141),COUNTIF($L$22:$L141,"&gt;"&amp;C141)),"")</f>
        <v>0</v>
      </c>
      <c r="E141">
        <f t="shared" ca="1" si="12"/>
        <v>1.9414021765718588</v>
      </c>
      <c r="F141" s="9">
        <f t="shared" ca="1" si="13"/>
        <v>1.3481959559526796E-3</v>
      </c>
      <c r="G141" s="9">
        <f t="shared" ca="1" si="14"/>
        <v>1.3481959559527024E-3</v>
      </c>
      <c r="H141" s="9">
        <f ca="1">IF($A141="выдача",IF(AND(MAX(I$21:$I140)&lt;=MAX(K$21:$K140),$C141&lt;&gt;"",MAX(I$21:$I140)&lt;TIME(16,0,0)),MAX(I$21:$I140,$C141),""),"")</f>
        <v>0.53965285219237047</v>
      </c>
      <c r="I141" s="9">
        <f t="shared" ca="1" si="15"/>
        <v>0.54100104814832317</v>
      </c>
      <c r="J141" s="9" t="str">
        <f ca="1">IF($A141="выдача",IF(AND(MAX(I$21:$I140)&gt;MAX(K$21:$K140),$C141&lt;&gt;"",MAX(K$21:$K140)&lt;TIME(16,0,0)),MAX(K$21:$K140,$C141),""),"")</f>
        <v/>
      </c>
      <c r="K141" s="9" t="str">
        <f t="shared" ca="1" si="16"/>
        <v/>
      </c>
      <c r="L141" s="9" t="str">
        <f ca="1">IF(AND($A141="приём",$C141&lt;&gt;"",MAX(M$21:$M140,C141)&lt;TIME(16,0,0)),MAX(M$21:$M140,C141),"")</f>
        <v/>
      </c>
      <c r="M141" s="9" t="str">
        <f t="shared" ca="1" si="17"/>
        <v/>
      </c>
    </row>
    <row r="142" spans="1:13" x14ac:dyDescent="0.3">
      <c r="A142" t="str">
        <f t="shared" ca="1" si="9"/>
        <v>выдача</v>
      </c>
      <c r="B142" s="7">
        <f t="shared" ca="1" si="10"/>
        <v>3.266249611788516</v>
      </c>
      <c r="C142" s="9">
        <f t="shared" ca="1" si="11"/>
        <v>0.54192108108944581</v>
      </c>
      <c r="D142">
        <f ca="1">IF(C142&lt;&gt;"",SUM(COUNTIF($H$22:$H142,"&gt;"&amp;C142),COUNTIF($J$22:$J142,"&gt;"&amp;C142),COUNTIF($L$22:$L142,"&gt;"&amp;C142)),"")</f>
        <v>0</v>
      </c>
      <c r="E142">
        <f t="shared" ca="1" si="12"/>
        <v>2.1314510033025424</v>
      </c>
      <c r="F142" s="9">
        <f t="shared" ca="1" si="13"/>
        <v>1.4801743078489877E-3</v>
      </c>
      <c r="G142" s="9">
        <f t="shared" ca="1" si="14"/>
        <v>1.4801743078489693E-3</v>
      </c>
      <c r="H142" s="9" t="str">
        <f ca="1">IF($A142="выдача",IF(AND(MAX(I$21:$I141)&lt;=MAX(K$21:$K141),$C142&lt;&gt;"",MAX(I$21:$I141)&lt;TIME(16,0,0)),MAX(I$21:$I141,$C142),""),"")</f>
        <v/>
      </c>
      <c r="I142" s="9" t="str">
        <f t="shared" ca="1" si="15"/>
        <v/>
      </c>
      <c r="J142" s="9">
        <f ca="1">IF($A142="выдача",IF(AND(MAX(I$21:$I141)&gt;MAX(K$21:$K141),$C142&lt;&gt;"",MAX(K$21:$K141)&lt;TIME(16,0,0)),MAX(K$21:$K141,$C142),""),"")</f>
        <v>0.54192108108944581</v>
      </c>
      <c r="K142" s="9">
        <f t="shared" ca="1" si="16"/>
        <v>0.54340125539729478</v>
      </c>
      <c r="L142" s="9" t="str">
        <f ca="1">IF(AND($A142="приём",$C142&lt;&gt;"",MAX(M$21:$M141,C142)&lt;TIME(16,0,0)),MAX(M$21:$M141,C142),"")</f>
        <v/>
      </c>
      <c r="M142" s="9" t="str">
        <f t="shared" ca="1" si="17"/>
        <v/>
      </c>
    </row>
    <row r="143" spans="1:13" x14ac:dyDescent="0.3">
      <c r="A143" t="str">
        <f t="shared" ca="1" si="9"/>
        <v>выдача</v>
      </c>
      <c r="B143" s="7">
        <f t="shared" ca="1" si="10"/>
        <v>1.1135435558522448</v>
      </c>
      <c r="C143" s="9">
        <f t="shared" ca="1" si="11"/>
        <v>0.54269437522545427</v>
      </c>
      <c r="D143">
        <f ca="1">IF(C143&lt;&gt;"",SUM(COUNTIF($H$22:$H143,"&gt;"&amp;C143),COUNTIF($J$22:$J143,"&gt;"&amp;C143),COUNTIF($L$22:$L143,"&gt;"&amp;C143)),"")</f>
        <v>0</v>
      </c>
      <c r="E143">
        <f t="shared" ca="1" si="12"/>
        <v>2.222773470134825</v>
      </c>
      <c r="F143" s="9">
        <f t="shared" ca="1" si="13"/>
        <v>1.5435926875936284E-3</v>
      </c>
      <c r="G143" s="9">
        <f t="shared" ca="1" si="14"/>
        <v>1.5435926875936312E-3</v>
      </c>
      <c r="H143" s="9">
        <f ca="1">IF($A143="выдача",IF(AND(MAX(I$21:$I142)&lt;=MAX(K$21:$K142),$C143&lt;&gt;"",MAX(I$21:$I142)&lt;TIME(16,0,0)),MAX(I$21:$I142,$C143),""),"")</f>
        <v>0.54269437522545427</v>
      </c>
      <c r="I143" s="9">
        <f t="shared" ca="1" si="15"/>
        <v>0.5442379679130479</v>
      </c>
      <c r="J143" s="9" t="str">
        <f ca="1">IF($A143="выдача",IF(AND(MAX(I$21:$I142)&gt;MAX(K$21:$K142),$C143&lt;&gt;"",MAX(K$21:$K142)&lt;TIME(16,0,0)),MAX(K$21:$K142,$C143),""),"")</f>
        <v/>
      </c>
      <c r="K143" s="9" t="str">
        <f t="shared" ca="1" si="16"/>
        <v/>
      </c>
      <c r="L143" s="9" t="str">
        <f ca="1">IF(AND($A143="приём",$C143&lt;&gt;"",MAX(M$21:$M142,C143)&lt;TIME(16,0,0)),MAX(M$21:$M142,C143),"")</f>
        <v/>
      </c>
      <c r="M143" s="9" t="str">
        <f t="shared" ca="1" si="17"/>
        <v/>
      </c>
    </row>
    <row r="144" spans="1:13" x14ac:dyDescent="0.3">
      <c r="A144" t="str">
        <f t="shared" ca="1" si="9"/>
        <v>выдача</v>
      </c>
      <c r="B144" s="7">
        <f t="shared" ca="1" si="10"/>
        <v>4.1414097880495406</v>
      </c>
      <c r="C144" s="9">
        <f t="shared" ca="1" si="11"/>
        <v>0.54557035424493316</v>
      </c>
      <c r="D144">
        <f ca="1">IF(C144&lt;&gt;"",SUM(COUNTIF($H$22:$H144,"&gt;"&amp;C144),COUNTIF($J$22:$J144,"&gt;"&amp;C144),COUNTIF($L$22:$L144,"&gt;"&amp;C144)),"")</f>
        <v>0</v>
      </c>
      <c r="E144">
        <f t="shared" ca="1" si="12"/>
        <v>4.3706029915179876</v>
      </c>
      <c r="F144" s="9">
        <f t="shared" ca="1" si="13"/>
        <v>3.0351409663319359E-3</v>
      </c>
      <c r="G144" s="9">
        <f t="shared" ca="1" si="14"/>
        <v>3.0351409663319506E-3</v>
      </c>
      <c r="H144" s="9" t="str">
        <f ca="1">IF($A144="выдача",IF(AND(MAX(I$21:$I143)&lt;=MAX(K$21:$K143),$C144&lt;&gt;"",MAX(I$21:$I143)&lt;TIME(16,0,0)),MAX(I$21:$I143,$C144),""),"")</f>
        <v/>
      </c>
      <c r="I144" s="9" t="str">
        <f t="shared" ca="1" si="15"/>
        <v/>
      </c>
      <c r="J144" s="9">
        <f ca="1">IF($A144="выдача",IF(AND(MAX(I$21:$I143)&gt;MAX(K$21:$K143),$C144&lt;&gt;"",MAX(K$21:$K143)&lt;TIME(16,0,0)),MAX(K$21:$K143,$C144),""),"")</f>
        <v>0.54557035424493316</v>
      </c>
      <c r="K144" s="9">
        <f t="shared" ca="1" si="16"/>
        <v>0.54860549521126512</v>
      </c>
      <c r="L144" s="9" t="str">
        <f ca="1">IF(AND($A144="приём",$C144&lt;&gt;"",MAX(M$21:$M143,C144)&lt;TIME(16,0,0)),MAX(M$21:$M143,C144),"")</f>
        <v/>
      </c>
      <c r="M144" s="9" t="str">
        <f t="shared" ca="1" si="17"/>
        <v/>
      </c>
    </row>
    <row r="145" spans="1:13" x14ac:dyDescent="0.3">
      <c r="A145" t="str">
        <f t="shared" ca="1" si="9"/>
        <v>выдача</v>
      </c>
      <c r="B145" s="7">
        <f t="shared" ca="1" si="10"/>
        <v>1.4038714168577457</v>
      </c>
      <c r="C145" s="9">
        <f t="shared" ca="1" si="11"/>
        <v>0.54654526495108435</v>
      </c>
      <c r="D145">
        <f ca="1">IF(C145&lt;&gt;"",SUM(COUNTIF($H$22:$H145,"&gt;"&amp;C145),COUNTIF($J$22:$J145,"&gt;"&amp;C145),COUNTIF($L$22:$L145,"&gt;"&amp;C145)),"")</f>
        <v>0</v>
      </c>
      <c r="E145">
        <f t="shared" ca="1" si="12"/>
        <v>7.1968415338274507</v>
      </c>
      <c r="F145" s="9">
        <f t="shared" ca="1" si="13"/>
        <v>4.9978066207135071E-3</v>
      </c>
      <c r="G145" s="9">
        <f t="shared" ca="1" si="14"/>
        <v>4.9978066207134741E-3</v>
      </c>
      <c r="H145" s="9">
        <f ca="1">IF($A145="выдача",IF(AND(MAX(I$21:$I144)&lt;=MAX(K$21:$K144),$C145&lt;&gt;"",MAX(I$21:$I144)&lt;TIME(16,0,0)),MAX(I$21:$I144,$C145),""),"")</f>
        <v>0.54654526495108435</v>
      </c>
      <c r="I145" s="9">
        <f t="shared" ca="1" si="15"/>
        <v>0.55154307157179783</v>
      </c>
      <c r="J145" s="9" t="str">
        <f ca="1">IF($A145="выдача",IF(AND(MAX(I$21:$I144)&gt;MAX(K$21:$K144),$C145&lt;&gt;"",MAX(K$21:$K144)&lt;TIME(16,0,0)),MAX(K$21:$K144,$C145),""),"")</f>
        <v/>
      </c>
      <c r="K145" s="9" t="str">
        <f t="shared" ca="1" si="16"/>
        <v/>
      </c>
      <c r="L145" s="9" t="str">
        <f ca="1">IF(AND($A145="приём",$C145&lt;&gt;"",MAX(M$21:$M144,C145)&lt;TIME(16,0,0)),MAX(M$21:$M144,C145),"")</f>
        <v/>
      </c>
      <c r="M145" s="9" t="str">
        <f t="shared" ca="1" si="17"/>
        <v/>
      </c>
    </row>
    <row r="146" spans="1:13" x14ac:dyDescent="0.3">
      <c r="A146" t="str">
        <f t="shared" ca="1" si="9"/>
        <v>приём</v>
      </c>
      <c r="B146" s="7">
        <f t="shared" ca="1" si="10"/>
        <v>6.9371593374821838</v>
      </c>
      <c r="C146" s="9">
        <f t="shared" ca="1" si="11"/>
        <v>0.55136273671322478</v>
      </c>
      <c r="D146">
        <f ca="1">IF(C146&lt;&gt;"",SUM(COUNTIF($H$22:$H146,"&gt;"&amp;C146),COUNTIF($J$22:$J146,"&gt;"&amp;C146),COUNTIF($L$22:$L146,"&gt;"&amp;C146)),"")</f>
        <v>0</v>
      </c>
      <c r="E146">
        <f t="shared" ca="1" si="12"/>
        <v>2.6076720875842412</v>
      </c>
      <c r="F146" s="9">
        <f t="shared" ca="1" si="13"/>
        <v>1.8108833941557231E-3</v>
      </c>
      <c r="G146" s="9">
        <f t="shared" ca="1" si="14"/>
        <v>1.8108833941556934E-3</v>
      </c>
      <c r="H146" s="9" t="str">
        <f ca="1">IF($A146="выдача",IF(AND(MAX(I$21:$I145)&lt;=MAX(K$21:$K145),$C146&lt;&gt;"",MAX(I$21:$I145)&lt;TIME(16,0,0)),MAX(I$21:$I145,$C146),""),"")</f>
        <v/>
      </c>
      <c r="I146" s="9" t="str">
        <f t="shared" ca="1" si="15"/>
        <v/>
      </c>
      <c r="J146" s="9" t="str">
        <f ca="1">IF($A146="выдача",IF(AND(MAX(I$21:$I145)&gt;MAX(K$21:$K145),$C146&lt;&gt;"",MAX(K$21:$K145)&lt;TIME(16,0,0)),MAX(K$21:$K145,$C146),""),"")</f>
        <v/>
      </c>
      <c r="K146" s="9" t="str">
        <f t="shared" ca="1" si="16"/>
        <v/>
      </c>
      <c r="L146" s="9">
        <f ca="1">IF(AND($A146="приём",$C146&lt;&gt;"",MAX(M$21:$M145,C146)&lt;TIME(16,0,0)),MAX(M$21:$M145,C146),"")</f>
        <v>0.55136273671322478</v>
      </c>
      <c r="M146" s="9">
        <f t="shared" ca="1" si="17"/>
        <v>0.55317362010738047</v>
      </c>
    </row>
    <row r="147" spans="1:13" x14ac:dyDescent="0.3">
      <c r="A147" t="str">
        <f t="shared" ca="1" si="9"/>
        <v>выдача</v>
      </c>
      <c r="B147" s="7">
        <f t="shared" ca="1" si="10"/>
        <v>3.2601126507173737</v>
      </c>
      <c r="C147" s="9">
        <f t="shared" ca="1" si="11"/>
        <v>0.55362670383177848</v>
      </c>
      <c r="D147">
        <f ca="1">IF(C147&lt;&gt;"",SUM(COUNTIF($H$22:$H147,"&gt;"&amp;C147),COUNTIF($J$22:$J147,"&gt;"&amp;C147),COUNTIF($L$22:$L147,"&gt;"&amp;C147)),"")</f>
        <v>0</v>
      </c>
      <c r="E147">
        <f t="shared" ca="1" si="12"/>
        <v>2.0384871311419799</v>
      </c>
      <c r="F147" s="9">
        <f t="shared" ca="1" si="13"/>
        <v>1.4156160632930416E-3</v>
      </c>
      <c r="G147" s="9">
        <f t="shared" ca="1" si="14"/>
        <v>1.4156160632929904E-3</v>
      </c>
      <c r="H147" s="9" t="str">
        <f ca="1">IF($A147="выдача",IF(AND(MAX(I$21:$I146)&lt;=MAX(K$21:$K146),$C147&lt;&gt;"",MAX(I$21:$I146)&lt;TIME(16,0,0)),MAX(I$21:$I146,$C147),""),"")</f>
        <v/>
      </c>
      <c r="I147" s="9" t="str">
        <f t="shared" ca="1" si="15"/>
        <v/>
      </c>
      <c r="J147" s="9">
        <f ca="1">IF($A147="выдача",IF(AND(MAX(I$21:$I146)&gt;MAX(K$21:$K146),$C147&lt;&gt;"",MAX(K$21:$K146)&lt;TIME(16,0,0)),MAX(K$21:$K146,$C147),""),"")</f>
        <v>0.55362670383177848</v>
      </c>
      <c r="K147" s="9">
        <f t="shared" ca="1" si="16"/>
        <v>0.55504231989507147</v>
      </c>
      <c r="L147" s="9" t="str">
        <f ca="1">IF(AND($A147="приём",$C147&lt;&gt;"",MAX(M$21:$M146,C147)&lt;TIME(16,0,0)),MAX(M$21:$M146,C147),"")</f>
        <v/>
      </c>
      <c r="M147" s="9" t="str">
        <f t="shared" ca="1" si="17"/>
        <v/>
      </c>
    </row>
    <row r="148" spans="1:13" x14ac:dyDescent="0.3">
      <c r="A148" t="str">
        <f t="shared" ca="1" si="9"/>
        <v>выдача</v>
      </c>
      <c r="B148" s="7">
        <f t="shared" ca="1" si="10"/>
        <v>1.4876166056806035</v>
      </c>
      <c r="C148" s="9">
        <f t="shared" ca="1" si="11"/>
        <v>0.55465977091905672</v>
      </c>
      <c r="D148">
        <f ca="1">IF(C148&lt;&gt;"",SUM(COUNTIF($H$22:$H148,"&gt;"&amp;C148),COUNTIF($J$22:$J148,"&gt;"&amp;C148),COUNTIF($L$22:$L148,"&gt;"&amp;C148)),"")</f>
        <v>0</v>
      </c>
      <c r="E148">
        <f t="shared" ca="1" si="12"/>
        <v>3.8499073648088951</v>
      </c>
      <c r="F148" s="9">
        <f t="shared" ca="1" si="13"/>
        <v>2.6735467811172882E-3</v>
      </c>
      <c r="G148" s="9">
        <f t="shared" ca="1" si="14"/>
        <v>2.6735467811173086E-3</v>
      </c>
      <c r="H148" s="9">
        <f ca="1">IF($A148="выдача",IF(AND(MAX(I$21:$I147)&lt;=MAX(K$21:$K147),$C148&lt;&gt;"",MAX(I$21:$I147)&lt;TIME(16,0,0)),MAX(I$21:$I147,$C148),""),"")</f>
        <v>0.55465977091905672</v>
      </c>
      <c r="I148" s="9">
        <f t="shared" ca="1" si="15"/>
        <v>0.55733331770017402</v>
      </c>
      <c r="J148" s="9" t="str">
        <f ca="1">IF($A148="выдача",IF(AND(MAX(I$21:$I147)&gt;MAX(K$21:$K147),$C148&lt;&gt;"",MAX(K$21:$K147)&lt;TIME(16,0,0)),MAX(K$21:$K147,$C148),""),"")</f>
        <v/>
      </c>
      <c r="K148" s="9" t="str">
        <f t="shared" ca="1" si="16"/>
        <v/>
      </c>
      <c r="L148" s="9" t="str">
        <f ca="1">IF(AND($A148="приём",$C148&lt;&gt;"",MAX(M$21:$M147,C148)&lt;TIME(16,0,0)),MAX(M$21:$M147,C148),"")</f>
        <v/>
      </c>
      <c r="M148" s="9" t="str">
        <f t="shared" ca="1" si="17"/>
        <v/>
      </c>
    </row>
    <row r="149" spans="1:13" x14ac:dyDescent="0.3">
      <c r="A149" t="str">
        <f t="shared" ca="1" si="9"/>
        <v>выдача</v>
      </c>
      <c r="B149" s="7">
        <f t="shared" ca="1" si="10"/>
        <v>1.1621147217731886</v>
      </c>
      <c r="C149" s="9">
        <f t="shared" ca="1" si="11"/>
        <v>0.55546679503139917</v>
      </c>
      <c r="D149">
        <f ca="1">IF(C149&lt;&gt;"",SUM(COUNTIF($H$22:$H149,"&gt;"&amp;C149),COUNTIF($J$22:$J149,"&gt;"&amp;C149),COUNTIF($L$22:$L149,"&gt;"&amp;C149)),"")</f>
        <v>0</v>
      </c>
      <c r="E149">
        <f t="shared" ca="1" si="12"/>
        <v>1.6983519342389308</v>
      </c>
      <c r="F149" s="9">
        <f t="shared" ca="1" si="13"/>
        <v>1.1794110654437019E-3</v>
      </c>
      <c r="G149" s="9">
        <f t="shared" ca="1" si="14"/>
        <v>1.1794110654437251E-3</v>
      </c>
      <c r="H149" s="9" t="str">
        <f ca="1">IF($A149="выдача",IF(AND(MAX(I$21:$I148)&lt;=MAX(K$21:$K148),$C149&lt;&gt;"",MAX(I$21:$I148)&lt;TIME(16,0,0)),MAX(I$21:$I148,$C149),""),"")</f>
        <v/>
      </c>
      <c r="I149" s="9" t="str">
        <f t="shared" ca="1" si="15"/>
        <v/>
      </c>
      <c r="J149" s="9">
        <f ca="1">IF($A149="выдача",IF(AND(MAX(I$21:$I148)&gt;MAX(K$21:$K148),$C149&lt;&gt;"",MAX(K$21:$K148)&lt;TIME(16,0,0)),MAX(K$21:$K148,$C149),""),"")</f>
        <v>0.55546679503139917</v>
      </c>
      <c r="K149" s="9">
        <f t="shared" ca="1" si="16"/>
        <v>0.5566462060968429</v>
      </c>
      <c r="L149" s="9" t="str">
        <f ca="1">IF(AND($A149="приём",$C149&lt;&gt;"",MAX(M$21:$M148,C149)&lt;TIME(16,0,0)),MAX(M$21:$M148,C149),"")</f>
        <v/>
      </c>
      <c r="M149" s="9" t="str">
        <f t="shared" ca="1" si="17"/>
        <v/>
      </c>
    </row>
    <row r="150" spans="1:13" x14ac:dyDescent="0.3">
      <c r="A150" t="str">
        <f t="shared" ca="1" si="9"/>
        <v>выдача</v>
      </c>
      <c r="B150" s="7">
        <f t="shared" ca="1" si="10"/>
        <v>1.8806674287259635</v>
      </c>
      <c r="C150" s="9">
        <f t="shared" ca="1" si="11"/>
        <v>0.55677281407912549</v>
      </c>
      <c r="D150">
        <f ca="1">IF(C150&lt;&gt;"",SUM(COUNTIF($H$22:$H150,"&gt;"&amp;C150),COUNTIF($J$22:$J150,"&gt;"&amp;C150),COUNTIF($L$22:$L150,"&gt;"&amp;C150)),"")</f>
        <v>0</v>
      </c>
      <c r="E150">
        <f t="shared" ca="1" si="12"/>
        <v>1.3660799342576024</v>
      </c>
      <c r="F150" s="9">
        <f t="shared" ca="1" si="13"/>
        <v>9.4866662101222388E-4</v>
      </c>
      <c r="G150" s="9">
        <f t="shared" ca="1" si="14"/>
        <v>9.4866662101222854E-4</v>
      </c>
      <c r="H150" s="9" t="str">
        <f ca="1">IF($A150="выдача",IF(AND(MAX(I$21:$I149)&lt;=MAX(K$21:$K149),$C150&lt;&gt;"",MAX(I$21:$I149)&lt;TIME(16,0,0)),MAX(I$21:$I149,$C150),""),"")</f>
        <v/>
      </c>
      <c r="I150" s="9" t="str">
        <f t="shared" ca="1" si="15"/>
        <v/>
      </c>
      <c r="J150" s="9">
        <f ca="1">IF($A150="выдача",IF(AND(MAX(I$21:$I149)&gt;MAX(K$21:$K149),$C150&lt;&gt;"",MAX(K$21:$K149)&lt;TIME(16,0,0)),MAX(K$21:$K149,$C150),""),"")</f>
        <v>0.55677281407912549</v>
      </c>
      <c r="K150" s="9">
        <f t="shared" ca="1" si="16"/>
        <v>0.55772148070013772</v>
      </c>
      <c r="L150" s="9" t="str">
        <f ca="1">IF(AND($A150="приём",$C150&lt;&gt;"",MAX(M$21:$M149,C150)&lt;TIME(16,0,0)),MAX(M$21:$M149,C150),"")</f>
        <v/>
      </c>
      <c r="M150" s="9" t="str">
        <f t="shared" ca="1" si="17"/>
        <v/>
      </c>
    </row>
    <row r="151" spans="1:13" x14ac:dyDescent="0.3">
      <c r="A151" t="str">
        <f t="shared" ref="A151:A214" ca="1" si="18">IF(IF(RAND()&lt;=0.2, RAND()*(1-0.5)+0.5, RAND()*0.5) &gt; 0.5,"приём","выдача")</f>
        <v>выдача</v>
      </c>
      <c r="B151" s="7">
        <f t="shared" ref="B151:B214" ca="1" si="19">IF(-(60/20)*LOG(1-RAND())+1&gt;3,3,-(60/20)*LOG(1-RAND())+1)</f>
        <v>2.4389156152733662</v>
      </c>
      <c r="C151" s="9">
        <f t="shared" ref="C151:C214" ca="1" si="20">IF(C150="","",IF(C150+(B151)/1440&lt;=$C$21+8/24,C150+(B151)/1440,""))</f>
        <v>0.55846650547862087</v>
      </c>
      <c r="D151">
        <f ca="1">IF(C151&lt;&gt;"",SUM(COUNTIF($H$22:$H151,"&gt;"&amp;C151),COUNTIF($J$22:$J151,"&gt;"&amp;C151),COUNTIF($L$22:$L151,"&gt;"&amp;C151)),"")</f>
        <v>0</v>
      </c>
      <c r="E151">
        <f t="shared" ref="E151:E214" ca="1" si="21">IF(C151&lt;&gt;"",IF(A151="выдача",-3*LOG(1-RAND())+1,-7*LOG(1-RAND())+1),"")</f>
        <v>3.7291949627966234</v>
      </c>
      <c r="F151" s="9">
        <f t="shared" ref="F151:F214" ca="1" si="22">IF(E151&lt;&gt;"",E151/1440,"")</f>
        <v>2.5897187241643218E-3</v>
      </c>
      <c r="G151" s="9">
        <f t="shared" ref="G151:G214" ca="1" si="23">IF(AND(C151&lt;&gt;"",OR(I151&lt;&gt;"",K151&lt;&gt;"",M151&lt;&gt;"")),IF(A151="выдача",MAX(I151,K151)-C151,M151-C151),"")</f>
        <v>2.5897187241643582E-3</v>
      </c>
      <c r="H151" s="9">
        <f ca="1">IF($A151="выдача",IF(AND(MAX(I$21:$I150)&lt;=MAX(K$21:$K150),$C151&lt;&gt;"",MAX(I$21:$I150)&lt;TIME(16,0,0)),MAX(I$21:$I150,$C151),""),"")</f>
        <v>0.55846650547862087</v>
      </c>
      <c r="I151" s="9">
        <f t="shared" ref="I151:I214" ca="1" si="24">IF(ISTEXT(H151),"",H151+E151/1440)</f>
        <v>0.56105622420278523</v>
      </c>
      <c r="J151" s="9" t="str">
        <f ca="1">IF($A151="выдача",IF(AND(MAX(I$21:$I150)&gt;MAX(K$21:$K150),$C151&lt;&gt;"",MAX(K$21:$K150)&lt;TIME(16,0,0)),MAX(K$21:$K150,$C151),""),"")</f>
        <v/>
      </c>
      <c r="K151" s="9" t="str">
        <f t="shared" ref="K151:K214" ca="1" si="25">IF(ISTEXT(J151),"",J151+E151/1440)</f>
        <v/>
      </c>
      <c r="L151" s="9" t="str">
        <f ca="1">IF(AND($A151="приём",$C151&lt;&gt;"",MAX(M$21:$M150,C151)&lt;TIME(16,0,0)),MAX(M$21:$M150,C151),"")</f>
        <v/>
      </c>
      <c r="M151" s="9" t="str">
        <f t="shared" ref="M151:M214" ca="1" si="26">IF(ISTEXT(L151),"",L151+E151/1440)</f>
        <v/>
      </c>
    </row>
    <row r="152" spans="1:13" x14ac:dyDescent="0.3">
      <c r="A152" t="str">
        <f t="shared" ca="1" si="18"/>
        <v>выдача</v>
      </c>
      <c r="B152" s="7">
        <f t="shared" ca="1" si="19"/>
        <v>1.4700355569128265</v>
      </c>
      <c r="C152" s="9">
        <f t="shared" ca="1" si="20"/>
        <v>0.55948736350425476</v>
      </c>
      <c r="D152">
        <f ca="1">IF(C152&lt;&gt;"",SUM(COUNTIF($H$22:$H152,"&gt;"&amp;C152),COUNTIF($J$22:$J152,"&gt;"&amp;C152),COUNTIF($L$22:$L152,"&gt;"&amp;C152)),"")</f>
        <v>0</v>
      </c>
      <c r="E152">
        <f t="shared" ca="1" si="21"/>
        <v>1.3800450833968636</v>
      </c>
      <c r="F152" s="9">
        <f t="shared" ca="1" si="22"/>
        <v>9.5836464124782195E-4</v>
      </c>
      <c r="G152" s="9">
        <f t="shared" ca="1" si="23"/>
        <v>9.5836464124787746E-4</v>
      </c>
      <c r="H152" s="9" t="str">
        <f ca="1">IF($A152="выдача",IF(AND(MAX(I$21:$I151)&lt;=MAX(K$21:$K151),$C152&lt;&gt;"",MAX(I$21:$I151)&lt;TIME(16,0,0)),MAX(I$21:$I151,$C152),""),"")</f>
        <v/>
      </c>
      <c r="I152" s="9" t="str">
        <f t="shared" ca="1" si="24"/>
        <v/>
      </c>
      <c r="J152" s="9">
        <f ca="1">IF($A152="выдача",IF(AND(MAX(I$21:$I151)&gt;MAX(K$21:$K151),$C152&lt;&gt;"",MAX(K$21:$K151)&lt;TIME(16,0,0)),MAX(K$21:$K151,$C152),""),"")</f>
        <v>0.55948736350425476</v>
      </c>
      <c r="K152" s="9">
        <f t="shared" ca="1" si="25"/>
        <v>0.56044572814550264</v>
      </c>
      <c r="L152" s="9" t="str">
        <f ca="1">IF(AND($A152="приём",$C152&lt;&gt;"",MAX(M$21:$M151,C152)&lt;TIME(16,0,0)),MAX(M$21:$M151,C152),"")</f>
        <v/>
      </c>
      <c r="M152" s="9" t="str">
        <f t="shared" ca="1" si="26"/>
        <v/>
      </c>
    </row>
    <row r="153" spans="1:13" x14ac:dyDescent="0.3">
      <c r="A153" t="str">
        <f t="shared" ca="1" si="18"/>
        <v>выдача</v>
      </c>
      <c r="B153" s="7">
        <f t="shared" ca="1" si="19"/>
        <v>1.7121934637445748</v>
      </c>
      <c r="C153" s="9">
        <f t="shared" ca="1" si="20"/>
        <v>0.56067638674296627</v>
      </c>
      <c r="D153">
        <f ca="1">IF(C153&lt;&gt;"",SUM(COUNTIF($H$22:$H153,"&gt;"&amp;C153),COUNTIF($J$22:$J153,"&gt;"&amp;C153),COUNTIF($L$22:$L153,"&gt;"&amp;C153)),"")</f>
        <v>0</v>
      </c>
      <c r="E153">
        <f t="shared" ca="1" si="21"/>
        <v>2.211437466916875</v>
      </c>
      <c r="F153" s="9">
        <f t="shared" ca="1" si="22"/>
        <v>1.5357204631367188E-3</v>
      </c>
      <c r="G153" s="9">
        <f t="shared" ca="1" si="23"/>
        <v>1.5357204631367694E-3</v>
      </c>
      <c r="H153" s="9" t="str">
        <f ca="1">IF($A153="выдача",IF(AND(MAX(I$21:$I152)&lt;=MAX(K$21:$K152),$C153&lt;&gt;"",MAX(I$21:$I152)&lt;TIME(16,0,0)),MAX(I$21:$I152,$C153),""),"")</f>
        <v/>
      </c>
      <c r="I153" s="9" t="str">
        <f t="shared" ca="1" si="24"/>
        <v/>
      </c>
      <c r="J153" s="9">
        <f ca="1">IF($A153="выдача",IF(AND(MAX(I$21:$I152)&gt;MAX(K$21:$K152),$C153&lt;&gt;"",MAX(K$21:$K152)&lt;TIME(16,0,0)),MAX(K$21:$K152,$C153),""),"")</f>
        <v>0.56067638674296627</v>
      </c>
      <c r="K153" s="9">
        <f t="shared" ca="1" si="25"/>
        <v>0.56221210720610304</v>
      </c>
      <c r="L153" s="9" t="str">
        <f ca="1">IF(AND($A153="приём",$C153&lt;&gt;"",MAX(M$21:$M152,C153)&lt;TIME(16,0,0)),MAX(M$21:$M152,C153),"")</f>
        <v/>
      </c>
      <c r="M153" s="9" t="str">
        <f t="shared" ca="1" si="26"/>
        <v/>
      </c>
    </row>
    <row r="154" spans="1:13" x14ac:dyDescent="0.3">
      <c r="A154" t="str">
        <f t="shared" ca="1" si="18"/>
        <v>выдача</v>
      </c>
      <c r="B154" s="7">
        <f t="shared" ca="1" si="19"/>
        <v>1.4198334794474698</v>
      </c>
      <c r="C154" s="9">
        <f t="shared" ca="1" si="20"/>
        <v>0.5616623822148048</v>
      </c>
      <c r="D154">
        <f ca="1">IF(C154&lt;&gt;"",SUM(COUNTIF($H$22:$H154,"&gt;"&amp;C154),COUNTIF($J$22:$J154,"&gt;"&amp;C154),COUNTIF($L$22:$L154,"&gt;"&amp;C154)),"")</f>
        <v>0</v>
      </c>
      <c r="E154">
        <f t="shared" ca="1" si="21"/>
        <v>5.6304662908409391</v>
      </c>
      <c r="F154" s="9">
        <f t="shared" ca="1" si="22"/>
        <v>3.910046035306208E-3</v>
      </c>
      <c r="G154" s="9">
        <f t="shared" ca="1" si="23"/>
        <v>3.9100460353062028E-3</v>
      </c>
      <c r="H154" s="9">
        <f ca="1">IF($A154="выдача",IF(AND(MAX(I$21:$I153)&lt;=MAX(K$21:$K153),$C154&lt;&gt;"",MAX(I$21:$I153)&lt;TIME(16,0,0)),MAX(I$21:$I153,$C154),""),"")</f>
        <v>0.5616623822148048</v>
      </c>
      <c r="I154" s="9">
        <f t="shared" ca="1" si="24"/>
        <v>0.565572428250111</v>
      </c>
      <c r="J154" s="9" t="str">
        <f ca="1">IF($A154="выдача",IF(AND(MAX(I$21:$I153)&gt;MAX(K$21:$K153),$C154&lt;&gt;"",MAX(K$21:$K153)&lt;TIME(16,0,0)),MAX(K$21:$K153,$C154),""),"")</f>
        <v/>
      </c>
      <c r="K154" s="9" t="str">
        <f t="shared" ca="1" si="25"/>
        <v/>
      </c>
      <c r="L154" s="9" t="str">
        <f ca="1">IF(AND($A154="приём",$C154&lt;&gt;"",MAX(M$21:$M153,C154)&lt;TIME(16,0,0)),MAX(M$21:$M153,C154),"")</f>
        <v/>
      </c>
      <c r="M154" s="9" t="str">
        <f t="shared" ca="1" si="26"/>
        <v/>
      </c>
    </row>
    <row r="155" spans="1:13" x14ac:dyDescent="0.3">
      <c r="A155" t="str">
        <f t="shared" ca="1" si="18"/>
        <v>приём</v>
      </c>
      <c r="B155" s="7">
        <f t="shared" ca="1" si="19"/>
        <v>1.3027152080876185</v>
      </c>
      <c r="C155" s="9">
        <f t="shared" ca="1" si="20"/>
        <v>0.56256704555375459</v>
      </c>
      <c r="D155">
        <f ca="1">IF(C155&lt;&gt;"",SUM(COUNTIF($H$22:$H155,"&gt;"&amp;C155),COUNTIF($J$22:$J155,"&gt;"&amp;C155),COUNTIF($L$22:$L155,"&gt;"&amp;C155)),"")</f>
        <v>0</v>
      </c>
      <c r="E155">
        <f t="shared" ca="1" si="21"/>
        <v>9.9548555796980356</v>
      </c>
      <c r="F155" s="9">
        <f t="shared" ca="1" si="22"/>
        <v>6.9130941525680804E-3</v>
      </c>
      <c r="G155" s="9">
        <f t="shared" ca="1" si="23"/>
        <v>6.9130941525681333E-3</v>
      </c>
      <c r="H155" s="9" t="str">
        <f ca="1">IF($A155="выдача",IF(AND(MAX(I$21:$I154)&lt;=MAX(K$21:$K154),$C155&lt;&gt;"",MAX(I$21:$I154)&lt;TIME(16,0,0)),MAX(I$21:$I154,$C155),""),"")</f>
        <v/>
      </c>
      <c r="I155" s="9" t="str">
        <f t="shared" ca="1" si="24"/>
        <v/>
      </c>
      <c r="J155" s="9" t="str">
        <f ca="1">IF($A155="выдача",IF(AND(MAX(I$21:$I154)&gt;MAX(K$21:$K154),$C155&lt;&gt;"",MAX(K$21:$K154)&lt;TIME(16,0,0)),MAX(K$21:$K154,$C155),""),"")</f>
        <v/>
      </c>
      <c r="K155" s="9" t="str">
        <f t="shared" ca="1" si="25"/>
        <v/>
      </c>
      <c r="L155" s="9">
        <f ca="1">IF(AND($A155="приём",$C155&lt;&gt;"",MAX(M$21:$M154,C155)&lt;TIME(16,0,0)),MAX(M$21:$M154,C155),"")</f>
        <v>0.56256704555375459</v>
      </c>
      <c r="M155" s="9">
        <f t="shared" ca="1" si="26"/>
        <v>0.56948013970632272</v>
      </c>
    </row>
    <row r="156" spans="1:13" x14ac:dyDescent="0.3">
      <c r="A156" t="str">
        <f t="shared" ca="1" si="18"/>
        <v>выдача</v>
      </c>
      <c r="B156" s="7">
        <f t="shared" ca="1" si="19"/>
        <v>1.350863101998083</v>
      </c>
      <c r="C156" s="9">
        <f t="shared" ca="1" si="20"/>
        <v>0.56350514493014214</v>
      </c>
      <c r="D156">
        <f ca="1">IF(C156&lt;&gt;"",SUM(COUNTIF($H$22:$H156,"&gt;"&amp;C156),COUNTIF($J$22:$J156,"&gt;"&amp;C156),COUNTIF($L$22:$L156,"&gt;"&amp;C156)),"")</f>
        <v>0</v>
      </c>
      <c r="E156">
        <f t="shared" ca="1" si="21"/>
        <v>1.5957658598886963</v>
      </c>
      <c r="F156" s="9">
        <f t="shared" ca="1" si="22"/>
        <v>1.1081707360338169E-3</v>
      </c>
      <c r="G156" s="9">
        <f t="shared" ca="1" si="23"/>
        <v>1.1081707360338644E-3</v>
      </c>
      <c r="H156" s="9" t="str">
        <f ca="1">IF($A156="выдача",IF(AND(MAX(I$21:$I155)&lt;=MAX(K$21:$K155),$C156&lt;&gt;"",MAX(I$21:$I155)&lt;TIME(16,0,0)),MAX(I$21:$I155,$C156),""),"")</f>
        <v/>
      </c>
      <c r="I156" s="9" t="str">
        <f t="shared" ca="1" si="24"/>
        <v/>
      </c>
      <c r="J156" s="9">
        <f ca="1">IF($A156="выдача",IF(AND(MAX(I$21:$I155)&gt;MAX(K$21:$K155),$C156&lt;&gt;"",MAX(K$21:$K155)&lt;TIME(16,0,0)),MAX(K$21:$K155,$C156),""),"")</f>
        <v>0.56350514493014214</v>
      </c>
      <c r="K156" s="9">
        <f t="shared" ca="1" si="25"/>
        <v>0.56461331566617601</v>
      </c>
      <c r="L156" s="9" t="str">
        <f ca="1">IF(AND($A156="приём",$C156&lt;&gt;"",MAX(M$21:$M155,C156)&lt;TIME(16,0,0)),MAX(M$21:$M155,C156),"")</f>
        <v/>
      </c>
      <c r="M156" s="9" t="str">
        <f t="shared" ca="1" si="26"/>
        <v/>
      </c>
    </row>
    <row r="157" spans="1:13" x14ac:dyDescent="0.3">
      <c r="A157" t="str">
        <f t="shared" ca="1" si="18"/>
        <v>приём</v>
      </c>
      <c r="B157" s="7">
        <f t="shared" ca="1" si="19"/>
        <v>1.7875436881519222</v>
      </c>
      <c r="C157" s="9">
        <f t="shared" ca="1" si="20"/>
        <v>0.56474649471358096</v>
      </c>
      <c r="D157">
        <f ca="1">IF(C157&lt;&gt;"",SUM(COUNTIF($H$22:$H157,"&gt;"&amp;C157),COUNTIF($J$22:$J157,"&gt;"&amp;C157),COUNTIF($L$22:$L157,"&gt;"&amp;C157)),"")</f>
        <v>1</v>
      </c>
      <c r="E157">
        <f t="shared" ca="1" si="21"/>
        <v>1.9331957665266031</v>
      </c>
      <c r="F157" s="9">
        <f t="shared" ca="1" si="22"/>
        <v>1.3424970600879188E-3</v>
      </c>
      <c r="G157" s="9">
        <f t="shared" ca="1" si="23"/>
        <v>6.0761420528296917E-3</v>
      </c>
      <c r="H157" s="9" t="str">
        <f ca="1">IF($A157="выдача",IF(AND(MAX(I$21:$I156)&lt;=MAX(K$21:$K156),$C157&lt;&gt;"",MAX(I$21:$I156)&lt;TIME(16,0,0)),MAX(I$21:$I156,$C157),""),"")</f>
        <v/>
      </c>
      <c r="I157" s="9" t="str">
        <f t="shared" ca="1" si="24"/>
        <v/>
      </c>
      <c r="J157" s="9" t="str">
        <f ca="1">IF($A157="выдача",IF(AND(MAX(I$21:$I156)&gt;MAX(K$21:$K156),$C157&lt;&gt;"",MAX(K$21:$K156)&lt;TIME(16,0,0)),MAX(K$21:$K156,$C157),""),"")</f>
        <v/>
      </c>
      <c r="K157" s="9" t="str">
        <f t="shared" ca="1" si="25"/>
        <v/>
      </c>
      <c r="L157" s="9">
        <f ca="1">IF(AND($A157="приём",$C157&lt;&gt;"",MAX(M$21:$M156,C157)&lt;TIME(16,0,0)),MAX(M$21:$M156,C157),"")</f>
        <v>0.56948013970632272</v>
      </c>
      <c r="M157" s="9">
        <f t="shared" ca="1" si="26"/>
        <v>0.57082263676641065</v>
      </c>
    </row>
    <row r="158" spans="1:13" x14ac:dyDescent="0.3">
      <c r="A158" t="str">
        <f t="shared" ca="1" si="18"/>
        <v>выдача</v>
      </c>
      <c r="B158" s="7">
        <f t="shared" ca="1" si="19"/>
        <v>1.9028750296548615</v>
      </c>
      <c r="C158" s="9">
        <f t="shared" ca="1" si="20"/>
        <v>0.5660679357063968</v>
      </c>
      <c r="D158">
        <f ca="1">IF(C158&lt;&gt;"",SUM(COUNTIF($H$22:$H158,"&gt;"&amp;C158),COUNTIF($J$22:$J158,"&gt;"&amp;C158),COUNTIF($L$22:$L158,"&gt;"&amp;C158)),"")</f>
        <v>1</v>
      </c>
      <c r="E158">
        <f t="shared" ca="1" si="21"/>
        <v>1.9837293188272187</v>
      </c>
      <c r="F158" s="9">
        <f t="shared" ca="1" si="22"/>
        <v>1.377589804741124E-3</v>
      </c>
      <c r="G158" s="9">
        <f t="shared" ca="1" si="23"/>
        <v>1.3775898047411195E-3</v>
      </c>
      <c r="H158" s="9" t="str">
        <f ca="1">IF($A158="выдача",IF(AND(MAX(I$21:$I157)&lt;=MAX(K$21:$K157),$C158&lt;&gt;"",MAX(I$21:$I157)&lt;TIME(16,0,0)),MAX(I$21:$I157,$C158),""),"")</f>
        <v/>
      </c>
      <c r="I158" s="9" t="str">
        <f t="shared" ca="1" si="24"/>
        <v/>
      </c>
      <c r="J158" s="9">
        <f ca="1">IF($A158="выдача",IF(AND(MAX(I$21:$I157)&gt;MAX(K$21:$K157),$C158&lt;&gt;"",MAX(K$21:$K157)&lt;TIME(16,0,0)),MAX(K$21:$K157,$C158),""),"")</f>
        <v>0.5660679357063968</v>
      </c>
      <c r="K158" s="9">
        <f t="shared" ca="1" si="25"/>
        <v>0.56744552551113792</v>
      </c>
      <c r="L158" s="9" t="str">
        <f ca="1">IF(AND($A158="приём",$C158&lt;&gt;"",MAX(M$21:$M157,C158)&lt;TIME(16,0,0)),MAX(M$21:$M157,C158),"")</f>
        <v/>
      </c>
      <c r="M158" s="9" t="str">
        <f t="shared" ca="1" si="26"/>
        <v/>
      </c>
    </row>
    <row r="159" spans="1:13" x14ac:dyDescent="0.3">
      <c r="A159" t="str">
        <f t="shared" ca="1" si="18"/>
        <v>выдача</v>
      </c>
      <c r="B159" s="7">
        <f t="shared" ca="1" si="19"/>
        <v>1.2377219090362157</v>
      </c>
      <c r="C159" s="9">
        <f t="shared" ca="1" si="20"/>
        <v>0.5669274648098942</v>
      </c>
      <c r="D159">
        <f ca="1">IF(C159&lt;&gt;"",SUM(COUNTIF($H$22:$H159,"&gt;"&amp;C159),COUNTIF($J$22:$J159,"&gt;"&amp;C159),COUNTIF($L$22:$L159,"&gt;"&amp;C159)),"")</f>
        <v>1</v>
      </c>
      <c r="E159">
        <f t="shared" ca="1" si="21"/>
        <v>1.1005202986420866</v>
      </c>
      <c r="F159" s="9">
        <f t="shared" ca="1" si="22"/>
        <v>7.6425020739033793E-4</v>
      </c>
      <c r="G159" s="9">
        <f t="shared" ca="1" si="23"/>
        <v>7.6425020739034899E-4</v>
      </c>
      <c r="H159" s="9">
        <f ca="1">IF($A159="выдача",IF(AND(MAX(I$21:$I158)&lt;=MAX(K$21:$K158),$C159&lt;&gt;"",MAX(I$21:$I158)&lt;TIME(16,0,0)),MAX(I$21:$I158,$C159),""),"")</f>
        <v>0.5669274648098942</v>
      </c>
      <c r="I159" s="9">
        <f t="shared" ca="1" si="24"/>
        <v>0.56769171501728455</v>
      </c>
      <c r="J159" s="9" t="str">
        <f ca="1">IF($A159="выдача",IF(AND(MAX(I$21:$I158)&gt;MAX(K$21:$K158),$C159&lt;&gt;"",MAX(K$21:$K158)&lt;TIME(16,0,0)),MAX(K$21:$K158,$C159),""),"")</f>
        <v/>
      </c>
      <c r="K159" s="9" t="str">
        <f t="shared" ca="1" si="25"/>
        <v/>
      </c>
      <c r="L159" s="9" t="str">
        <f ca="1">IF(AND($A159="приём",$C159&lt;&gt;"",MAX(M$21:$M158,C159)&lt;TIME(16,0,0)),MAX(M$21:$M158,C159),"")</f>
        <v/>
      </c>
      <c r="M159" s="9" t="str">
        <f t="shared" ca="1" si="26"/>
        <v/>
      </c>
    </row>
    <row r="160" spans="1:13" x14ac:dyDescent="0.3">
      <c r="A160" t="str">
        <f t="shared" ca="1" si="18"/>
        <v>выдача</v>
      </c>
      <c r="B160" s="7">
        <f t="shared" ca="1" si="19"/>
        <v>1.3019425370929061</v>
      </c>
      <c r="C160" s="9">
        <f t="shared" ca="1" si="20"/>
        <v>0.56783159157176433</v>
      </c>
      <c r="D160">
        <f ca="1">IF(C160&lt;&gt;"",SUM(COUNTIF($H$22:$H160,"&gt;"&amp;C160),COUNTIF($J$22:$J160,"&gt;"&amp;C160),COUNTIF($L$22:$L160,"&gt;"&amp;C160)),"")</f>
        <v>1</v>
      </c>
      <c r="E160">
        <f t="shared" ca="1" si="21"/>
        <v>3.44084569287108</v>
      </c>
      <c r="F160" s="9">
        <f t="shared" ca="1" si="22"/>
        <v>2.3894761756049166E-3</v>
      </c>
      <c r="G160" s="9">
        <f t="shared" ca="1" si="23"/>
        <v>2.389476175604921E-3</v>
      </c>
      <c r="H160" s="9" t="str">
        <f ca="1">IF($A160="выдача",IF(AND(MAX(I$21:$I159)&lt;=MAX(K$21:$K159),$C160&lt;&gt;"",MAX(I$21:$I159)&lt;TIME(16,0,0)),MAX(I$21:$I159,$C160),""),"")</f>
        <v/>
      </c>
      <c r="I160" s="9" t="str">
        <f t="shared" ca="1" si="24"/>
        <v/>
      </c>
      <c r="J160" s="9">
        <f ca="1">IF($A160="выдача",IF(AND(MAX(I$21:$I159)&gt;MAX(K$21:$K159),$C160&lt;&gt;"",MAX(K$21:$K159)&lt;TIME(16,0,0)),MAX(K$21:$K159,$C160),""),"")</f>
        <v>0.56783159157176433</v>
      </c>
      <c r="K160" s="9">
        <f t="shared" ca="1" si="25"/>
        <v>0.57022106774736925</v>
      </c>
      <c r="L160" s="9" t="str">
        <f ca="1">IF(AND($A160="приём",$C160&lt;&gt;"",MAX(M$21:$M159,C160)&lt;TIME(16,0,0)),MAX(M$21:$M159,C160),"")</f>
        <v/>
      </c>
      <c r="M160" s="9" t="str">
        <f t="shared" ca="1" si="26"/>
        <v/>
      </c>
    </row>
    <row r="161" spans="1:13" x14ac:dyDescent="0.3">
      <c r="A161" t="str">
        <f t="shared" ca="1" si="18"/>
        <v>выдача</v>
      </c>
      <c r="B161" s="7">
        <f t="shared" ca="1" si="19"/>
        <v>1.4147135187486986</v>
      </c>
      <c r="C161" s="9">
        <f t="shared" ca="1" si="20"/>
        <v>0.56881403151533982</v>
      </c>
      <c r="D161">
        <f ca="1">IF(C161&lt;&gt;"",SUM(COUNTIF($H$22:$H161,"&gt;"&amp;C161),COUNTIF($J$22:$J161,"&gt;"&amp;C161),COUNTIF($L$22:$L161,"&gt;"&amp;C161)),"")</f>
        <v>1</v>
      </c>
      <c r="E161">
        <f t="shared" ca="1" si="21"/>
        <v>6.7517791691736084</v>
      </c>
      <c r="F161" s="9">
        <f t="shared" ca="1" si="22"/>
        <v>4.6887355341483396E-3</v>
      </c>
      <c r="G161" s="9">
        <f t="shared" ca="1" si="23"/>
        <v>4.6887355341483916E-3</v>
      </c>
      <c r="H161" s="9">
        <f ca="1">IF($A161="выдача",IF(AND(MAX(I$21:$I160)&lt;=MAX(K$21:$K160),$C161&lt;&gt;"",MAX(I$21:$I160)&lt;TIME(16,0,0)),MAX(I$21:$I160,$C161),""),"")</f>
        <v>0.56881403151533982</v>
      </c>
      <c r="I161" s="9">
        <f t="shared" ca="1" si="24"/>
        <v>0.57350276704948822</v>
      </c>
      <c r="J161" s="9" t="str">
        <f ca="1">IF($A161="выдача",IF(AND(MAX(I$21:$I160)&gt;MAX(K$21:$K160),$C161&lt;&gt;"",MAX(K$21:$K160)&lt;TIME(16,0,0)),MAX(K$21:$K160,$C161),""),"")</f>
        <v/>
      </c>
      <c r="K161" s="9" t="str">
        <f t="shared" ca="1" si="25"/>
        <v/>
      </c>
      <c r="L161" s="9" t="str">
        <f ca="1">IF(AND($A161="приём",$C161&lt;&gt;"",MAX(M$21:$M160,C161)&lt;TIME(16,0,0)),MAX(M$21:$M160,C161),"")</f>
        <v/>
      </c>
      <c r="M161" s="9" t="str">
        <f t="shared" ca="1" si="26"/>
        <v/>
      </c>
    </row>
    <row r="162" spans="1:13" x14ac:dyDescent="0.3">
      <c r="A162" t="str">
        <f t="shared" ca="1" si="18"/>
        <v>приём</v>
      </c>
      <c r="B162" s="7">
        <f t="shared" ca="1" si="19"/>
        <v>1.5840087106629057</v>
      </c>
      <c r="C162" s="9">
        <f t="shared" ca="1" si="20"/>
        <v>0.56991403756441128</v>
      </c>
      <c r="D162">
        <f ca="1">IF(C162&lt;&gt;"",SUM(COUNTIF($H$22:$H162,"&gt;"&amp;C162),COUNTIF($J$22:$J162,"&gt;"&amp;C162),COUNTIF($L$22:$L162,"&gt;"&amp;C162)),"")</f>
        <v>1</v>
      </c>
      <c r="E162">
        <f t="shared" ca="1" si="21"/>
        <v>2.0405268137430177</v>
      </c>
      <c r="F162" s="9">
        <f t="shared" ca="1" si="22"/>
        <v>1.4170325095437624E-3</v>
      </c>
      <c r="G162" s="9">
        <f t="shared" ca="1" si="23"/>
        <v>2.3256317115430969E-3</v>
      </c>
      <c r="H162" s="9" t="str">
        <f ca="1">IF($A162="выдача",IF(AND(MAX(I$21:$I161)&lt;=MAX(K$21:$K161),$C162&lt;&gt;"",MAX(I$21:$I161)&lt;TIME(16,0,0)),MAX(I$21:$I161,$C162),""),"")</f>
        <v/>
      </c>
      <c r="I162" s="9" t="str">
        <f t="shared" ca="1" si="24"/>
        <v/>
      </c>
      <c r="J162" s="9" t="str">
        <f ca="1">IF($A162="выдача",IF(AND(MAX(I$21:$I161)&gt;MAX(K$21:$K161),$C162&lt;&gt;"",MAX(K$21:$K161)&lt;TIME(16,0,0)),MAX(K$21:$K161,$C162),""),"")</f>
        <v/>
      </c>
      <c r="K162" s="9" t="str">
        <f t="shared" ca="1" si="25"/>
        <v/>
      </c>
      <c r="L162" s="9">
        <f ca="1">IF(AND($A162="приём",$C162&lt;&gt;"",MAX(M$21:$M161,C162)&lt;TIME(16,0,0)),MAX(M$21:$M161,C162),"")</f>
        <v>0.57082263676641065</v>
      </c>
      <c r="M162" s="9">
        <f t="shared" ca="1" si="26"/>
        <v>0.57223966927595438</v>
      </c>
    </row>
    <row r="163" spans="1:13" x14ac:dyDescent="0.3">
      <c r="A163" t="str">
        <f t="shared" ca="1" si="18"/>
        <v>выдача</v>
      </c>
      <c r="B163" s="7">
        <f t="shared" ca="1" si="19"/>
        <v>3</v>
      </c>
      <c r="C163" s="9">
        <f t="shared" ca="1" si="20"/>
        <v>0.57199737089774461</v>
      </c>
      <c r="D163">
        <f ca="1">IF(C163&lt;&gt;"",SUM(COUNTIF($H$22:$H163,"&gt;"&amp;C163),COUNTIF($J$22:$J163,"&gt;"&amp;C163),COUNTIF($L$22:$L163,"&gt;"&amp;C163)),"")</f>
        <v>0</v>
      </c>
      <c r="E163">
        <f t="shared" ca="1" si="21"/>
        <v>1.318981766696725</v>
      </c>
      <c r="F163" s="9">
        <f t="shared" ca="1" si="22"/>
        <v>9.1595956020605899E-4</v>
      </c>
      <c r="G163" s="9">
        <f t="shared" ca="1" si="23"/>
        <v>9.1595956020606994E-4</v>
      </c>
      <c r="H163" s="9" t="str">
        <f ca="1">IF($A163="выдача",IF(AND(MAX(I$21:$I162)&lt;=MAX(K$21:$K162),$C163&lt;&gt;"",MAX(I$21:$I162)&lt;TIME(16,0,0)),MAX(I$21:$I162,$C163),""),"")</f>
        <v/>
      </c>
      <c r="I163" s="9" t="str">
        <f t="shared" ca="1" si="24"/>
        <v/>
      </c>
      <c r="J163" s="9">
        <f ca="1">IF($A163="выдача",IF(AND(MAX(I$21:$I162)&gt;MAX(K$21:$K162),$C163&lt;&gt;"",MAX(K$21:$K162)&lt;TIME(16,0,0)),MAX(K$21:$K162,$C163),""),"")</f>
        <v>0.57199737089774461</v>
      </c>
      <c r="K163" s="9">
        <f t="shared" ca="1" si="25"/>
        <v>0.57291333045795068</v>
      </c>
      <c r="L163" s="9" t="str">
        <f ca="1">IF(AND($A163="приём",$C163&lt;&gt;"",MAX(M$21:$M162,C163)&lt;TIME(16,0,0)),MAX(M$21:$M162,C163),"")</f>
        <v/>
      </c>
      <c r="M163" s="9" t="str">
        <f t="shared" ca="1" si="26"/>
        <v/>
      </c>
    </row>
    <row r="164" spans="1:13" x14ac:dyDescent="0.3">
      <c r="A164" t="str">
        <f t="shared" ca="1" si="18"/>
        <v>выдача</v>
      </c>
      <c r="B164" s="7">
        <f t="shared" ca="1" si="19"/>
        <v>1.1401240298913553</v>
      </c>
      <c r="C164" s="9">
        <f t="shared" ca="1" si="20"/>
        <v>0.57278912369628032</v>
      </c>
      <c r="D164">
        <f ca="1">IF(C164&lt;&gt;"",SUM(COUNTIF($H$22:$H164,"&gt;"&amp;C164),COUNTIF($J$22:$J164,"&gt;"&amp;C164),COUNTIF($L$22:$L164,"&gt;"&amp;C164)),"")</f>
        <v>1</v>
      </c>
      <c r="E164">
        <f t="shared" ca="1" si="21"/>
        <v>2.0146728835448671</v>
      </c>
      <c r="F164" s="9">
        <f t="shared" ca="1" si="22"/>
        <v>1.3990783913506021E-3</v>
      </c>
      <c r="G164" s="9">
        <f t="shared" ca="1" si="23"/>
        <v>1.5232851530209146E-3</v>
      </c>
      <c r="H164" s="9" t="str">
        <f ca="1">IF($A164="выдача",IF(AND(MAX(I$21:$I163)&lt;=MAX(K$21:$K163),$C164&lt;&gt;"",MAX(I$21:$I163)&lt;TIME(16,0,0)),MAX(I$21:$I163,$C164),""),"")</f>
        <v/>
      </c>
      <c r="I164" s="9" t="str">
        <f t="shared" ca="1" si="24"/>
        <v/>
      </c>
      <c r="J164" s="9">
        <f ca="1">IF($A164="выдача",IF(AND(MAX(I$21:$I163)&gt;MAX(K$21:$K163),$C164&lt;&gt;"",MAX(K$21:$K163)&lt;TIME(16,0,0)),MAX(K$21:$K163,$C164),""),"")</f>
        <v>0.57291333045795068</v>
      </c>
      <c r="K164" s="9">
        <f t="shared" ca="1" si="25"/>
        <v>0.57431240884930124</v>
      </c>
      <c r="L164" s="9" t="str">
        <f ca="1">IF(AND($A164="приём",$C164&lt;&gt;"",MAX(M$21:$M163,C164)&lt;TIME(16,0,0)),MAX(M$21:$M163,C164),"")</f>
        <v/>
      </c>
      <c r="M164" s="9" t="str">
        <f t="shared" ca="1" si="26"/>
        <v/>
      </c>
    </row>
    <row r="165" spans="1:13" x14ac:dyDescent="0.3">
      <c r="A165" t="str">
        <f t="shared" ca="1" si="18"/>
        <v>выдача</v>
      </c>
      <c r="B165" s="7">
        <f t="shared" ca="1" si="19"/>
        <v>2.1176030942350801</v>
      </c>
      <c r="C165" s="9">
        <f t="shared" ca="1" si="20"/>
        <v>0.57425968140061023</v>
      </c>
      <c r="D165">
        <f ca="1">IF(C165&lt;&gt;"",SUM(COUNTIF($H$22:$H165,"&gt;"&amp;C165),COUNTIF($J$22:$J165,"&gt;"&amp;C165),COUNTIF($L$22:$L165,"&gt;"&amp;C165)),"")</f>
        <v>0</v>
      </c>
      <c r="E165">
        <f t="shared" ca="1" si="21"/>
        <v>3.4492443892267559</v>
      </c>
      <c r="F165" s="9">
        <f t="shared" ca="1" si="22"/>
        <v>2.3953086036296914E-3</v>
      </c>
      <c r="G165" s="9">
        <f t="shared" ca="1" si="23"/>
        <v>2.3953086036296867E-3</v>
      </c>
      <c r="H165" s="9">
        <f ca="1">IF($A165="выдача",IF(AND(MAX(I$21:$I164)&lt;=MAX(K$21:$K164),$C165&lt;&gt;"",MAX(I$21:$I164)&lt;TIME(16,0,0)),MAX(I$21:$I164,$C165),""),"")</f>
        <v>0.57425968140061023</v>
      </c>
      <c r="I165" s="9">
        <f t="shared" ca="1" si="24"/>
        <v>0.57665499000423992</v>
      </c>
      <c r="J165" s="9" t="str">
        <f ca="1">IF($A165="выдача",IF(AND(MAX(I$21:$I164)&gt;MAX(K$21:$K164),$C165&lt;&gt;"",MAX(K$21:$K164)&lt;TIME(16,0,0)),MAX(K$21:$K164,$C165),""),"")</f>
        <v/>
      </c>
      <c r="K165" s="9" t="str">
        <f t="shared" ca="1" si="25"/>
        <v/>
      </c>
      <c r="L165" s="9" t="str">
        <f ca="1">IF(AND($A165="приём",$C165&lt;&gt;"",MAX(M$21:$M164,C165)&lt;TIME(16,0,0)),MAX(M$21:$M164,C165),"")</f>
        <v/>
      </c>
      <c r="M165" s="9" t="str">
        <f t="shared" ca="1" si="26"/>
        <v/>
      </c>
    </row>
    <row r="166" spans="1:13" x14ac:dyDescent="0.3">
      <c r="A166" t="str">
        <f t="shared" ca="1" si="18"/>
        <v>выдача</v>
      </c>
      <c r="B166" s="7">
        <f t="shared" ca="1" si="19"/>
        <v>1.3467658837606706</v>
      </c>
      <c r="C166" s="9">
        <f t="shared" ca="1" si="20"/>
        <v>0.57519493548655509</v>
      </c>
      <c r="D166">
        <f ca="1">IF(C166&lt;&gt;"",SUM(COUNTIF($H$22:$H166,"&gt;"&amp;C166),COUNTIF($J$22:$J166,"&gt;"&amp;C166),COUNTIF($L$22:$L166,"&gt;"&amp;C166)),"")</f>
        <v>0</v>
      </c>
      <c r="E166">
        <f t="shared" ca="1" si="21"/>
        <v>4.4887694425308275</v>
      </c>
      <c r="F166" s="9">
        <f t="shared" ca="1" si="22"/>
        <v>3.117201001757519E-3</v>
      </c>
      <c r="G166" s="9">
        <f t="shared" ca="1" si="23"/>
        <v>3.1172010017574969E-3</v>
      </c>
      <c r="H166" s="9" t="str">
        <f ca="1">IF($A166="выдача",IF(AND(MAX(I$21:$I165)&lt;=MAX(K$21:$K165),$C166&lt;&gt;"",MAX(I$21:$I165)&lt;TIME(16,0,0)),MAX(I$21:$I165,$C166),""),"")</f>
        <v/>
      </c>
      <c r="I166" s="9" t="str">
        <f t="shared" ca="1" si="24"/>
        <v/>
      </c>
      <c r="J166" s="9">
        <f ca="1">IF($A166="выдача",IF(AND(MAX(I$21:$I165)&gt;MAX(K$21:$K165),$C166&lt;&gt;"",MAX(K$21:$K165)&lt;TIME(16,0,0)),MAX(K$21:$K165,$C166),""),"")</f>
        <v>0.57519493548655509</v>
      </c>
      <c r="K166" s="9">
        <f t="shared" ca="1" si="25"/>
        <v>0.57831213648831259</v>
      </c>
      <c r="L166" s="9" t="str">
        <f ca="1">IF(AND($A166="приём",$C166&lt;&gt;"",MAX(M$21:$M165,C166)&lt;TIME(16,0,0)),MAX(M$21:$M165,C166),"")</f>
        <v/>
      </c>
      <c r="M166" s="9" t="str">
        <f t="shared" ca="1" si="26"/>
        <v/>
      </c>
    </row>
    <row r="167" spans="1:13" x14ac:dyDescent="0.3">
      <c r="A167" t="str">
        <f t="shared" ca="1" si="18"/>
        <v>выдача</v>
      </c>
      <c r="B167" s="7">
        <f t="shared" ca="1" si="19"/>
        <v>2.1187279074728607</v>
      </c>
      <c r="C167" s="9">
        <f t="shared" ca="1" si="20"/>
        <v>0.576666274311189</v>
      </c>
      <c r="D167">
        <f ca="1">IF(C167&lt;&gt;"",SUM(COUNTIF($H$22:$H167,"&gt;"&amp;C167),COUNTIF($J$22:$J167,"&gt;"&amp;C167),COUNTIF($L$22:$L167,"&gt;"&amp;C167)),"")</f>
        <v>0</v>
      </c>
      <c r="E167">
        <f t="shared" ca="1" si="21"/>
        <v>1.294244124341845</v>
      </c>
      <c r="F167" s="9">
        <f t="shared" ca="1" si="22"/>
        <v>8.9878064190405905E-4</v>
      </c>
      <c r="G167" s="9">
        <f t="shared" ca="1" si="23"/>
        <v>8.9878064190407336E-4</v>
      </c>
      <c r="H167" s="9">
        <f ca="1">IF($A167="выдача",IF(AND(MAX(I$21:$I166)&lt;=MAX(K$21:$K166),$C167&lt;&gt;"",MAX(I$21:$I166)&lt;TIME(16,0,0)),MAX(I$21:$I166,$C167),""),"")</f>
        <v>0.576666274311189</v>
      </c>
      <c r="I167" s="9">
        <f t="shared" ca="1" si="24"/>
        <v>0.57756505495309307</v>
      </c>
      <c r="J167" s="9" t="str">
        <f ca="1">IF($A167="выдача",IF(AND(MAX(I$21:$I166)&gt;MAX(K$21:$K166),$C167&lt;&gt;"",MAX(K$21:$K166)&lt;TIME(16,0,0)),MAX(K$21:$K166,$C167),""),"")</f>
        <v/>
      </c>
      <c r="K167" s="9" t="str">
        <f t="shared" ca="1" si="25"/>
        <v/>
      </c>
      <c r="L167" s="9" t="str">
        <f ca="1">IF(AND($A167="приём",$C167&lt;&gt;"",MAX(M$21:$M166,C167)&lt;TIME(16,0,0)),MAX(M$21:$M166,C167),"")</f>
        <v/>
      </c>
      <c r="M167" s="9" t="str">
        <f t="shared" ca="1" si="26"/>
        <v/>
      </c>
    </row>
    <row r="168" spans="1:13" x14ac:dyDescent="0.3">
      <c r="A168" t="str">
        <f t="shared" ca="1" si="18"/>
        <v>выдача</v>
      </c>
      <c r="B168" s="7">
        <f t="shared" ca="1" si="19"/>
        <v>3</v>
      </c>
      <c r="C168" s="9">
        <f t="shared" ca="1" si="20"/>
        <v>0.57874960764452232</v>
      </c>
      <c r="D168">
        <f ca="1">IF(C168&lt;&gt;"",SUM(COUNTIF($H$22:$H168,"&gt;"&amp;C168),COUNTIF($J$22:$J168,"&gt;"&amp;C168),COUNTIF($L$22:$L168,"&gt;"&amp;C168)),"")</f>
        <v>0</v>
      </c>
      <c r="E168">
        <f t="shared" ca="1" si="21"/>
        <v>1.6008621899603233</v>
      </c>
      <c r="F168" s="9">
        <f t="shared" ca="1" si="22"/>
        <v>1.1117098541391134E-3</v>
      </c>
      <c r="G168" s="9">
        <f t="shared" ca="1" si="23"/>
        <v>1.1117098541391091E-3</v>
      </c>
      <c r="H168" s="9">
        <f ca="1">IF($A168="выдача",IF(AND(MAX(I$21:$I167)&lt;=MAX(K$21:$K167),$C168&lt;&gt;"",MAX(I$21:$I167)&lt;TIME(16,0,0)),MAX(I$21:$I167,$C168),""),"")</f>
        <v>0.57874960764452232</v>
      </c>
      <c r="I168" s="9">
        <f t="shared" ca="1" si="24"/>
        <v>0.57986131749866143</v>
      </c>
      <c r="J168" s="9" t="str">
        <f ca="1">IF($A168="выдача",IF(AND(MAX(I$21:$I167)&gt;MAX(K$21:$K167),$C168&lt;&gt;"",MAX(K$21:$K167)&lt;TIME(16,0,0)),MAX(K$21:$K167,$C168),""),"")</f>
        <v/>
      </c>
      <c r="K168" s="9" t="str">
        <f t="shared" ca="1" si="25"/>
        <v/>
      </c>
      <c r="L168" s="9" t="str">
        <f ca="1">IF(AND($A168="приём",$C168&lt;&gt;"",MAX(M$21:$M167,C168)&lt;TIME(16,0,0)),MAX(M$21:$M167,C168),"")</f>
        <v/>
      </c>
      <c r="M168" s="9" t="str">
        <f t="shared" ca="1" si="26"/>
        <v/>
      </c>
    </row>
    <row r="169" spans="1:13" x14ac:dyDescent="0.3">
      <c r="A169" t="str">
        <f t="shared" ca="1" si="18"/>
        <v>выдача</v>
      </c>
      <c r="B169" s="7">
        <f t="shared" ca="1" si="19"/>
        <v>1.9581715030146916</v>
      </c>
      <c r="C169" s="9">
        <f t="shared" ca="1" si="20"/>
        <v>0.58010944896606031</v>
      </c>
      <c r="D169">
        <f ca="1">IF(C169&lt;&gt;"",SUM(COUNTIF($H$22:$H169,"&gt;"&amp;C169),COUNTIF($J$22:$J169,"&gt;"&amp;C169),COUNTIF($L$22:$L169,"&gt;"&amp;C169)),"")</f>
        <v>0</v>
      </c>
      <c r="E169">
        <f t="shared" ca="1" si="21"/>
        <v>1.306027072179242</v>
      </c>
      <c r="F169" s="9">
        <f t="shared" ca="1" si="22"/>
        <v>9.0696324456891807E-4</v>
      </c>
      <c r="G169" s="9">
        <f t="shared" ca="1" si="23"/>
        <v>9.0696324456895905E-4</v>
      </c>
      <c r="H169" s="9" t="str">
        <f ca="1">IF($A169="выдача",IF(AND(MAX(I$21:$I168)&lt;=MAX(K$21:$K168),$C169&lt;&gt;"",MAX(I$21:$I168)&lt;TIME(16,0,0)),MAX(I$21:$I168,$C169),""),"")</f>
        <v/>
      </c>
      <c r="I169" s="9" t="str">
        <f t="shared" ca="1" si="24"/>
        <v/>
      </c>
      <c r="J169" s="9">
        <f ca="1">IF($A169="выдача",IF(AND(MAX(I$21:$I168)&gt;MAX(K$21:$K168),$C169&lt;&gt;"",MAX(K$21:$K168)&lt;TIME(16,0,0)),MAX(K$21:$K168,$C169),""),"")</f>
        <v>0.58010944896606031</v>
      </c>
      <c r="K169" s="9">
        <f t="shared" ca="1" si="25"/>
        <v>0.58101641221062927</v>
      </c>
      <c r="L169" s="9" t="str">
        <f ca="1">IF(AND($A169="приём",$C169&lt;&gt;"",MAX(M$21:$M168,C169)&lt;TIME(16,0,0)),MAX(M$21:$M168,C169),"")</f>
        <v/>
      </c>
      <c r="M169" s="9" t="str">
        <f t="shared" ca="1" si="26"/>
        <v/>
      </c>
    </row>
    <row r="170" spans="1:13" x14ac:dyDescent="0.3">
      <c r="A170" t="str">
        <f t="shared" ca="1" si="18"/>
        <v>приём</v>
      </c>
      <c r="B170" s="7">
        <f t="shared" ca="1" si="19"/>
        <v>2.5791642470101381</v>
      </c>
      <c r="C170" s="9">
        <f t="shared" ca="1" si="20"/>
        <v>0.58190053524870622</v>
      </c>
      <c r="D170">
        <f ca="1">IF(C170&lt;&gt;"",SUM(COUNTIF($H$22:$H170,"&gt;"&amp;C170),COUNTIF($J$22:$J170,"&gt;"&amp;C170),COUNTIF($L$22:$L170,"&gt;"&amp;C170)),"")</f>
        <v>0</v>
      </c>
      <c r="E170">
        <f t="shared" ca="1" si="21"/>
        <v>15.816487712352886</v>
      </c>
      <c r="F170" s="9">
        <f t="shared" ca="1" si="22"/>
        <v>1.0983672022467281E-2</v>
      </c>
      <c r="G170" s="9">
        <f t="shared" ca="1" si="23"/>
        <v>1.0983672022467306E-2</v>
      </c>
      <c r="H170" s="9" t="str">
        <f ca="1">IF($A170="выдача",IF(AND(MAX(I$21:$I169)&lt;=MAX(K$21:$K169),$C170&lt;&gt;"",MAX(I$21:$I169)&lt;TIME(16,0,0)),MAX(I$21:$I169,$C170),""),"")</f>
        <v/>
      </c>
      <c r="I170" s="9" t="str">
        <f t="shared" ca="1" si="24"/>
        <v/>
      </c>
      <c r="J170" s="9" t="str">
        <f ca="1">IF($A170="выдача",IF(AND(MAX(I$21:$I169)&gt;MAX(K$21:$K169),$C170&lt;&gt;"",MAX(K$21:$K169)&lt;TIME(16,0,0)),MAX(K$21:$K169,$C170),""),"")</f>
        <v/>
      </c>
      <c r="K170" s="9" t="str">
        <f t="shared" ca="1" si="25"/>
        <v/>
      </c>
      <c r="L170" s="9">
        <f ca="1">IF(AND($A170="приём",$C170&lt;&gt;"",MAX(M$21:$M169,C170)&lt;TIME(16,0,0)),MAX(M$21:$M169,C170),"")</f>
        <v>0.58190053524870622</v>
      </c>
      <c r="M170" s="9">
        <f t="shared" ca="1" si="26"/>
        <v>0.59288420727117352</v>
      </c>
    </row>
    <row r="171" spans="1:13" x14ac:dyDescent="0.3">
      <c r="A171" t="str">
        <f t="shared" ca="1" si="18"/>
        <v>выдача</v>
      </c>
      <c r="B171" s="7">
        <f t="shared" ca="1" si="19"/>
        <v>1.5956513007438822</v>
      </c>
      <c r="C171" s="9">
        <f t="shared" ca="1" si="20"/>
        <v>0.58300862642977835</v>
      </c>
      <c r="D171">
        <f ca="1">IF(C171&lt;&gt;"",SUM(COUNTIF($H$22:$H171,"&gt;"&amp;C171),COUNTIF($J$22:$J171,"&gt;"&amp;C171),COUNTIF($L$22:$L171,"&gt;"&amp;C171)),"")</f>
        <v>0</v>
      </c>
      <c r="E171">
        <f t="shared" ca="1" si="21"/>
        <v>4.2746967943070295</v>
      </c>
      <c r="F171" s="9">
        <f t="shared" ca="1" si="22"/>
        <v>2.9685394404909927E-3</v>
      </c>
      <c r="G171" s="9">
        <f t="shared" ca="1" si="23"/>
        <v>2.9685394404910248E-3</v>
      </c>
      <c r="H171" s="9">
        <f ca="1">IF($A171="выдача",IF(AND(MAX(I$21:$I170)&lt;=MAX(K$21:$K170),$C171&lt;&gt;"",MAX(I$21:$I170)&lt;TIME(16,0,0)),MAX(I$21:$I170,$C171),""),"")</f>
        <v>0.58300862642977835</v>
      </c>
      <c r="I171" s="9">
        <f t="shared" ca="1" si="24"/>
        <v>0.58597716587026938</v>
      </c>
      <c r="J171" s="9" t="str">
        <f ca="1">IF($A171="выдача",IF(AND(MAX(I$21:$I170)&gt;MAX(K$21:$K170),$C171&lt;&gt;"",MAX(K$21:$K170)&lt;TIME(16,0,0)),MAX(K$21:$K170,$C171),""),"")</f>
        <v/>
      </c>
      <c r="K171" s="9" t="str">
        <f t="shared" ca="1" si="25"/>
        <v/>
      </c>
      <c r="L171" s="9" t="str">
        <f ca="1">IF(AND($A171="приём",$C171&lt;&gt;"",MAX(M$21:$M170,C171)&lt;TIME(16,0,0)),MAX(M$21:$M170,C171),"")</f>
        <v/>
      </c>
      <c r="M171" s="9" t="str">
        <f t="shared" ca="1" si="26"/>
        <v/>
      </c>
    </row>
    <row r="172" spans="1:13" x14ac:dyDescent="0.3">
      <c r="A172" t="str">
        <f t="shared" ca="1" si="18"/>
        <v>выдача</v>
      </c>
      <c r="B172" s="7">
        <f t="shared" ca="1" si="19"/>
        <v>3.1130607367138516</v>
      </c>
      <c r="C172" s="9">
        <f t="shared" ca="1" si="20"/>
        <v>0.58517047416360746</v>
      </c>
      <c r="D172">
        <f ca="1">IF(C172&lt;&gt;"",SUM(COUNTIF($H$22:$H172,"&gt;"&amp;C172),COUNTIF($J$22:$J172,"&gt;"&amp;C172),COUNTIF($L$22:$L172,"&gt;"&amp;C172)),"")</f>
        <v>0</v>
      </c>
      <c r="E172">
        <f t="shared" ca="1" si="21"/>
        <v>3.1785958868124515</v>
      </c>
      <c r="F172" s="9">
        <f t="shared" ca="1" si="22"/>
        <v>2.2073582547308692E-3</v>
      </c>
      <c r="G172" s="9">
        <f t="shared" ca="1" si="23"/>
        <v>2.2073582547308401E-3</v>
      </c>
      <c r="H172" s="9" t="str">
        <f ca="1">IF($A172="выдача",IF(AND(MAX(I$21:$I171)&lt;=MAX(K$21:$K171),$C172&lt;&gt;"",MAX(I$21:$I171)&lt;TIME(16,0,0)),MAX(I$21:$I171,$C172),""),"")</f>
        <v/>
      </c>
      <c r="I172" s="9" t="str">
        <f t="shared" ca="1" si="24"/>
        <v/>
      </c>
      <c r="J172" s="9">
        <f ca="1">IF($A172="выдача",IF(AND(MAX(I$21:$I171)&gt;MAX(K$21:$K171),$C172&lt;&gt;"",MAX(K$21:$K171)&lt;TIME(16,0,0)),MAX(K$21:$K171,$C172),""),"")</f>
        <v>0.58517047416360746</v>
      </c>
      <c r="K172" s="9">
        <f t="shared" ca="1" si="25"/>
        <v>0.5873778324183383</v>
      </c>
      <c r="L172" s="9" t="str">
        <f ca="1">IF(AND($A172="приём",$C172&lt;&gt;"",MAX(M$21:$M171,C172)&lt;TIME(16,0,0)),MAX(M$21:$M171,C172),"")</f>
        <v/>
      </c>
      <c r="M172" s="9" t="str">
        <f t="shared" ca="1" si="26"/>
        <v/>
      </c>
    </row>
    <row r="173" spans="1:13" x14ac:dyDescent="0.3">
      <c r="A173" t="str">
        <f t="shared" ca="1" si="18"/>
        <v>выдача</v>
      </c>
      <c r="B173" s="7">
        <f t="shared" ca="1" si="19"/>
        <v>1.6636438553163329</v>
      </c>
      <c r="C173" s="9">
        <f t="shared" ca="1" si="20"/>
        <v>0.58632578239646604</v>
      </c>
      <c r="D173">
        <f ca="1">IF(C173&lt;&gt;"",SUM(COUNTIF($H$22:$H173,"&gt;"&amp;C173),COUNTIF($J$22:$J173,"&gt;"&amp;C173),COUNTIF($L$22:$L173,"&gt;"&amp;C173)),"")</f>
        <v>0</v>
      </c>
      <c r="E173">
        <f t="shared" ca="1" si="21"/>
        <v>3.1229262066827044</v>
      </c>
      <c r="F173" s="9">
        <f t="shared" ca="1" si="22"/>
        <v>2.1686987546407671E-3</v>
      </c>
      <c r="G173" s="9">
        <f t="shared" ca="1" si="23"/>
        <v>2.1686987546407632E-3</v>
      </c>
      <c r="H173" s="9">
        <f ca="1">IF($A173="выдача",IF(AND(MAX(I$21:$I172)&lt;=MAX(K$21:$K172),$C173&lt;&gt;"",MAX(I$21:$I172)&lt;TIME(16,0,0)),MAX(I$21:$I172,$C173),""),"")</f>
        <v>0.58632578239646604</v>
      </c>
      <c r="I173" s="9">
        <f t="shared" ca="1" si="24"/>
        <v>0.58849448115110681</v>
      </c>
      <c r="J173" s="9" t="str">
        <f ca="1">IF($A173="выдача",IF(AND(MAX(I$21:$I172)&gt;MAX(K$21:$K172),$C173&lt;&gt;"",MAX(K$21:$K172)&lt;TIME(16,0,0)),MAX(K$21:$K172,$C173),""),"")</f>
        <v/>
      </c>
      <c r="K173" s="9" t="str">
        <f t="shared" ca="1" si="25"/>
        <v/>
      </c>
      <c r="L173" s="9" t="str">
        <f ca="1">IF(AND($A173="приём",$C173&lt;&gt;"",MAX(M$21:$M172,C173)&lt;TIME(16,0,0)),MAX(M$21:$M172,C173),"")</f>
        <v/>
      </c>
      <c r="M173" s="9" t="str">
        <f t="shared" ca="1" si="26"/>
        <v/>
      </c>
    </row>
    <row r="174" spans="1:13" x14ac:dyDescent="0.3">
      <c r="A174" t="str">
        <f t="shared" ca="1" si="18"/>
        <v>выдача</v>
      </c>
      <c r="B174" s="7">
        <f t="shared" ca="1" si="19"/>
        <v>3</v>
      </c>
      <c r="C174" s="9">
        <f t="shared" ca="1" si="20"/>
        <v>0.58840911572979937</v>
      </c>
      <c r="D174">
        <f ca="1">IF(C174&lt;&gt;"",SUM(COUNTIF($H$22:$H174,"&gt;"&amp;C174),COUNTIF($J$22:$J174,"&gt;"&amp;C174),COUNTIF($L$22:$L174,"&gt;"&amp;C174)),"")</f>
        <v>0</v>
      </c>
      <c r="E174">
        <f t="shared" ca="1" si="21"/>
        <v>1.1694001680241692</v>
      </c>
      <c r="F174" s="9">
        <f t="shared" ca="1" si="22"/>
        <v>8.1208345001678416E-4</v>
      </c>
      <c r="G174" s="9">
        <f t="shared" ca="1" si="23"/>
        <v>8.1208345001682058E-4</v>
      </c>
      <c r="H174" s="9" t="str">
        <f ca="1">IF($A174="выдача",IF(AND(MAX(I$21:$I173)&lt;=MAX(K$21:$K173),$C174&lt;&gt;"",MAX(I$21:$I173)&lt;TIME(16,0,0)),MAX(I$21:$I173,$C174),""),"")</f>
        <v/>
      </c>
      <c r="I174" s="9" t="str">
        <f t="shared" ca="1" si="24"/>
        <v/>
      </c>
      <c r="J174" s="9">
        <f ca="1">IF($A174="выдача",IF(AND(MAX(I$21:$I173)&gt;MAX(K$21:$K173),$C174&lt;&gt;"",MAX(K$21:$K173)&lt;TIME(16,0,0)),MAX(K$21:$K173,$C174),""),"")</f>
        <v>0.58840911572979937</v>
      </c>
      <c r="K174" s="9">
        <f t="shared" ca="1" si="25"/>
        <v>0.58922119917981619</v>
      </c>
      <c r="L174" s="9" t="str">
        <f ca="1">IF(AND($A174="приём",$C174&lt;&gt;"",MAX(M$21:$M173,C174)&lt;TIME(16,0,0)),MAX(M$21:$M173,C174),"")</f>
        <v/>
      </c>
      <c r="M174" s="9" t="str">
        <f t="shared" ca="1" si="26"/>
        <v/>
      </c>
    </row>
    <row r="175" spans="1:13" x14ac:dyDescent="0.3">
      <c r="A175" t="str">
        <f t="shared" ca="1" si="18"/>
        <v>выдача</v>
      </c>
      <c r="B175" s="7">
        <f t="shared" ca="1" si="19"/>
        <v>2.9649890154820744</v>
      </c>
      <c r="C175" s="9">
        <f t="shared" ca="1" si="20"/>
        <v>0.59046813587943969</v>
      </c>
      <c r="D175">
        <f ca="1">IF(C175&lt;&gt;"",SUM(COUNTIF($H$22:$H175,"&gt;"&amp;C175),COUNTIF($J$22:$J175,"&gt;"&amp;C175),COUNTIF($L$22:$L175,"&gt;"&amp;C175)),"")</f>
        <v>0</v>
      </c>
      <c r="E175">
        <f t="shared" ca="1" si="21"/>
        <v>2.2198981148262109</v>
      </c>
      <c r="F175" s="9">
        <f t="shared" ca="1" si="22"/>
        <v>1.5415959130737576E-3</v>
      </c>
      <c r="G175" s="9">
        <f t="shared" ca="1" si="23"/>
        <v>1.54159591307379E-3</v>
      </c>
      <c r="H175" s="9">
        <f ca="1">IF($A175="выдача",IF(AND(MAX(I$21:$I174)&lt;=MAX(K$21:$K174),$C175&lt;&gt;"",MAX(I$21:$I174)&lt;TIME(16,0,0)),MAX(I$21:$I174,$C175),""),"")</f>
        <v>0.59046813587943969</v>
      </c>
      <c r="I175" s="9">
        <f t="shared" ca="1" si="24"/>
        <v>0.59200973179251348</v>
      </c>
      <c r="J175" s="9" t="str">
        <f ca="1">IF($A175="выдача",IF(AND(MAX(I$21:$I174)&gt;MAX(K$21:$K174),$C175&lt;&gt;"",MAX(K$21:$K174)&lt;TIME(16,0,0)),MAX(K$21:$K174,$C175),""),"")</f>
        <v/>
      </c>
      <c r="K175" s="9" t="str">
        <f t="shared" ca="1" si="25"/>
        <v/>
      </c>
      <c r="L175" s="9" t="str">
        <f ca="1">IF(AND($A175="приём",$C175&lt;&gt;"",MAX(M$21:$M174,C175)&lt;TIME(16,0,0)),MAX(M$21:$M174,C175),"")</f>
        <v/>
      </c>
      <c r="M175" s="9" t="str">
        <f t="shared" ca="1" si="26"/>
        <v/>
      </c>
    </row>
    <row r="176" spans="1:13" x14ac:dyDescent="0.3">
      <c r="A176" t="str">
        <f t="shared" ca="1" si="18"/>
        <v>выдача</v>
      </c>
      <c r="B176" s="7">
        <f t="shared" ca="1" si="19"/>
        <v>3</v>
      </c>
      <c r="C176" s="9">
        <f t="shared" ca="1" si="20"/>
        <v>0.59255146921277302</v>
      </c>
      <c r="D176">
        <f ca="1">IF(C176&lt;&gt;"",SUM(COUNTIF($H$22:$H176,"&gt;"&amp;C176),COUNTIF($J$22:$J176,"&gt;"&amp;C176),COUNTIF($L$22:$L176,"&gt;"&amp;C176)),"")</f>
        <v>0</v>
      </c>
      <c r="E176">
        <f t="shared" ca="1" si="21"/>
        <v>1.3360460826029807</v>
      </c>
      <c r="F176" s="9">
        <f t="shared" ca="1" si="22"/>
        <v>9.2780977958540332E-4</v>
      </c>
      <c r="G176" s="9">
        <f t="shared" ca="1" si="23"/>
        <v>9.278097795853979E-4</v>
      </c>
      <c r="H176" s="9" t="str">
        <f ca="1">IF($A176="выдача",IF(AND(MAX(I$21:$I175)&lt;=MAX(K$21:$K175),$C176&lt;&gt;"",MAX(I$21:$I175)&lt;TIME(16,0,0)),MAX(I$21:$I175,$C176),""),"")</f>
        <v/>
      </c>
      <c r="I176" s="9" t="str">
        <f t="shared" ca="1" si="24"/>
        <v/>
      </c>
      <c r="J176" s="9">
        <f ca="1">IF($A176="выдача",IF(AND(MAX(I$21:$I175)&gt;MAX(K$21:$K175),$C176&lt;&gt;"",MAX(K$21:$K175)&lt;TIME(16,0,0)),MAX(K$21:$K175,$C176),""),"")</f>
        <v>0.59255146921277302</v>
      </c>
      <c r="K176" s="9">
        <f t="shared" ca="1" si="25"/>
        <v>0.59347927899235842</v>
      </c>
      <c r="L176" s="9" t="str">
        <f ca="1">IF(AND($A176="приём",$C176&lt;&gt;"",MAX(M$21:$M175,C176)&lt;TIME(16,0,0)),MAX(M$21:$M175,C176),"")</f>
        <v/>
      </c>
      <c r="M176" s="9" t="str">
        <f t="shared" ca="1" si="26"/>
        <v/>
      </c>
    </row>
    <row r="177" spans="1:13" x14ac:dyDescent="0.3">
      <c r="A177" t="str">
        <f t="shared" ca="1" si="18"/>
        <v>выдача</v>
      </c>
      <c r="B177" s="7">
        <f t="shared" ca="1" si="19"/>
        <v>2.4748991422027773</v>
      </c>
      <c r="C177" s="9">
        <f t="shared" ca="1" si="20"/>
        <v>0.5942701491726361</v>
      </c>
      <c r="D177">
        <f ca="1">IF(C177&lt;&gt;"",SUM(COUNTIF($H$22:$H177,"&gt;"&amp;C177),COUNTIF($J$22:$J177,"&gt;"&amp;C177),COUNTIF($L$22:$L177,"&gt;"&amp;C177)),"")</f>
        <v>0</v>
      </c>
      <c r="E177">
        <f t="shared" ca="1" si="21"/>
        <v>4.3417070642041944</v>
      </c>
      <c r="F177" s="9">
        <f t="shared" ca="1" si="22"/>
        <v>3.0150743501418018E-3</v>
      </c>
      <c r="G177" s="9">
        <f t="shared" ca="1" si="23"/>
        <v>3.0150743501418109E-3</v>
      </c>
      <c r="H177" s="9">
        <f ca="1">IF($A177="выдача",IF(AND(MAX(I$21:$I176)&lt;=MAX(K$21:$K176),$C177&lt;&gt;"",MAX(I$21:$I176)&lt;TIME(16,0,0)),MAX(I$21:$I176,$C177),""),"")</f>
        <v>0.5942701491726361</v>
      </c>
      <c r="I177" s="9">
        <f t="shared" ca="1" si="24"/>
        <v>0.59728522352277791</v>
      </c>
      <c r="J177" s="9" t="str">
        <f ca="1">IF($A177="выдача",IF(AND(MAX(I$21:$I176)&gt;MAX(K$21:$K176),$C177&lt;&gt;"",MAX(K$21:$K176)&lt;TIME(16,0,0)),MAX(K$21:$K176,$C177),""),"")</f>
        <v/>
      </c>
      <c r="K177" s="9" t="str">
        <f t="shared" ca="1" si="25"/>
        <v/>
      </c>
      <c r="L177" s="9" t="str">
        <f ca="1">IF(AND($A177="приём",$C177&lt;&gt;"",MAX(M$21:$M176,C177)&lt;TIME(16,0,0)),MAX(M$21:$M176,C177),"")</f>
        <v/>
      </c>
      <c r="M177" s="9" t="str">
        <f t="shared" ca="1" si="26"/>
        <v/>
      </c>
    </row>
    <row r="178" spans="1:13" x14ac:dyDescent="0.3">
      <c r="A178" t="str">
        <f t="shared" ca="1" si="18"/>
        <v>выдача</v>
      </c>
      <c r="B178" s="7">
        <f t="shared" ca="1" si="19"/>
        <v>1.4405773446428187</v>
      </c>
      <c r="C178" s="9">
        <f t="shared" ca="1" si="20"/>
        <v>0.59527055010641583</v>
      </c>
      <c r="D178">
        <f ca="1">IF(C178&lt;&gt;"",SUM(COUNTIF($H$22:$H178,"&gt;"&amp;C178),COUNTIF($J$22:$J178,"&gt;"&amp;C178),COUNTIF($L$22:$L178,"&gt;"&amp;C178)),"")</f>
        <v>0</v>
      </c>
      <c r="E178">
        <f t="shared" ca="1" si="21"/>
        <v>3.0218989079613854</v>
      </c>
      <c r="F178" s="9">
        <f t="shared" ca="1" si="22"/>
        <v>2.0985409083065175E-3</v>
      </c>
      <c r="G178" s="9">
        <f t="shared" ca="1" si="23"/>
        <v>2.0985409083065232E-3</v>
      </c>
      <c r="H178" s="9" t="str">
        <f ca="1">IF($A178="выдача",IF(AND(MAX(I$21:$I177)&lt;=MAX(K$21:$K177),$C178&lt;&gt;"",MAX(I$21:$I177)&lt;TIME(16,0,0)),MAX(I$21:$I177,$C178),""),"")</f>
        <v/>
      </c>
      <c r="I178" s="9" t="str">
        <f t="shared" ca="1" si="24"/>
        <v/>
      </c>
      <c r="J178" s="9">
        <f ca="1">IF($A178="выдача",IF(AND(MAX(I$21:$I177)&gt;MAX(K$21:$K177),$C178&lt;&gt;"",MAX(K$21:$K177)&lt;TIME(16,0,0)),MAX(K$21:$K177,$C178),""),"")</f>
        <v>0.59527055010641583</v>
      </c>
      <c r="K178" s="9">
        <f t="shared" ca="1" si="25"/>
        <v>0.59736909101472235</v>
      </c>
      <c r="L178" s="9" t="str">
        <f ca="1">IF(AND($A178="приём",$C178&lt;&gt;"",MAX(M$21:$M177,C178)&lt;TIME(16,0,0)),MAX(M$21:$M177,C178),"")</f>
        <v/>
      </c>
      <c r="M178" s="9" t="str">
        <f t="shared" ca="1" si="26"/>
        <v/>
      </c>
    </row>
    <row r="179" spans="1:13" x14ac:dyDescent="0.3">
      <c r="A179" t="str">
        <f t="shared" ca="1" si="18"/>
        <v>выдача</v>
      </c>
      <c r="B179" s="7">
        <f t="shared" ca="1" si="19"/>
        <v>1.279961186249071</v>
      </c>
      <c r="C179" s="9">
        <f t="shared" ca="1" si="20"/>
        <v>0.59615941204131107</v>
      </c>
      <c r="D179">
        <f ca="1">IF(C179&lt;&gt;"",SUM(COUNTIF($H$22:$H179,"&gt;"&amp;C179),COUNTIF($J$22:$J179,"&gt;"&amp;C179),COUNTIF($L$22:$L179,"&gt;"&amp;C179)),"")</f>
        <v>1</v>
      </c>
      <c r="E179">
        <f t="shared" ca="1" si="21"/>
        <v>4.4912264774725275</v>
      </c>
      <c r="F179" s="9">
        <f t="shared" ca="1" si="22"/>
        <v>3.1189072760225887E-3</v>
      </c>
      <c r="G179" s="9">
        <f t="shared" ca="1" si="23"/>
        <v>4.2447187574894407E-3</v>
      </c>
      <c r="H179" s="9">
        <f ca="1">IF($A179="выдача",IF(AND(MAX(I$21:$I178)&lt;=MAX(K$21:$K178),$C179&lt;&gt;"",MAX(I$21:$I178)&lt;TIME(16,0,0)),MAX(I$21:$I178,$C179),""),"")</f>
        <v>0.59728522352277791</v>
      </c>
      <c r="I179" s="9">
        <f t="shared" ca="1" si="24"/>
        <v>0.60040413079880051</v>
      </c>
      <c r="J179" s="9" t="str">
        <f ca="1">IF($A179="выдача",IF(AND(MAX(I$21:$I178)&gt;MAX(K$21:$K178),$C179&lt;&gt;"",MAX(K$21:$K178)&lt;TIME(16,0,0)),MAX(K$21:$K178,$C179),""),"")</f>
        <v/>
      </c>
      <c r="K179" s="9" t="str">
        <f t="shared" ca="1" si="25"/>
        <v/>
      </c>
      <c r="L179" s="9" t="str">
        <f ca="1">IF(AND($A179="приём",$C179&lt;&gt;"",MAX(M$21:$M178,C179)&lt;TIME(16,0,0)),MAX(M$21:$M178,C179),"")</f>
        <v/>
      </c>
      <c r="M179" s="9" t="str">
        <f t="shared" ca="1" si="26"/>
        <v/>
      </c>
    </row>
    <row r="180" spans="1:13" x14ac:dyDescent="0.3">
      <c r="A180" t="str">
        <f t="shared" ca="1" si="18"/>
        <v>приём</v>
      </c>
      <c r="B180" s="7">
        <f t="shared" ca="1" si="19"/>
        <v>3.1093352924157305</v>
      </c>
      <c r="C180" s="9">
        <f t="shared" ca="1" si="20"/>
        <v>0.59831867266104422</v>
      </c>
      <c r="D180">
        <f ca="1">IF(C180&lt;&gt;"",SUM(COUNTIF($H$22:$H180,"&gt;"&amp;C180),COUNTIF($J$22:$J180,"&gt;"&amp;C180),COUNTIF($L$22:$L180,"&gt;"&amp;C180)),"")</f>
        <v>0</v>
      </c>
      <c r="E180">
        <f t="shared" ca="1" si="21"/>
        <v>1.0596651590963915</v>
      </c>
      <c r="F180" s="9">
        <f t="shared" ca="1" si="22"/>
        <v>7.3587858270582741E-4</v>
      </c>
      <c r="G180" s="9">
        <f t="shared" ca="1" si="23"/>
        <v>7.3587858270585116E-4</v>
      </c>
      <c r="H180" s="9" t="str">
        <f ca="1">IF($A180="выдача",IF(AND(MAX(I$21:$I179)&lt;=MAX(K$21:$K179),$C180&lt;&gt;"",MAX(I$21:$I179)&lt;TIME(16,0,0)),MAX(I$21:$I179,$C180),""),"")</f>
        <v/>
      </c>
      <c r="I180" s="9" t="str">
        <f t="shared" ca="1" si="24"/>
        <v/>
      </c>
      <c r="J180" s="9" t="str">
        <f ca="1">IF($A180="выдача",IF(AND(MAX(I$21:$I179)&gt;MAX(K$21:$K179),$C180&lt;&gt;"",MAX(K$21:$K179)&lt;TIME(16,0,0)),MAX(K$21:$K179,$C180),""),"")</f>
        <v/>
      </c>
      <c r="K180" s="9" t="str">
        <f t="shared" ca="1" si="25"/>
        <v/>
      </c>
      <c r="L180" s="9">
        <f ca="1">IF(AND($A180="приём",$C180&lt;&gt;"",MAX(M$21:$M179,C180)&lt;TIME(16,0,0)),MAX(M$21:$M179,C180),"")</f>
        <v>0.59831867266104422</v>
      </c>
      <c r="M180" s="9">
        <f t="shared" ca="1" si="26"/>
        <v>0.59905455124375007</v>
      </c>
    </row>
    <row r="181" spans="1:13" x14ac:dyDescent="0.3">
      <c r="A181" t="str">
        <f t="shared" ca="1" si="18"/>
        <v>выдача</v>
      </c>
      <c r="B181" s="7">
        <f t="shared" ca="1" si="19"/>
        <v>1.7627164565891218</v>
      </c>
      <c r="C181" s="9">
        <f t="shared" ca="1" si="20"/>
        <v>0.59954278131145333</v>
      </c>
      <c r="D181">
        <f ca="1">IF(C181&lt;&gt;"",SUM(COUNTIF($H$22:$H181,"&gt;"&amp;C181),COUNTIF($J$22:$J181,"&gt;"&amp;C181),COUNTIF($L$22:$L181,"&gt;"&amp;C181)),"")</f>
        <v>0</v>
      </c>
      <c r="E181">
        <f t="shared" ca="1" si="21"/>
        <v>1.6055017585860551</v>
      </c>
      <c r="F181" s="9">
        <f t="shared" ca="1" si="22"/>
        <v>1.1149317767958715E-3</v>
      </c>
      <c r="G181" s="9">
        <f t="shared" ca="1" si="23"/>
        <v>1.1149317767958911E-3</v>
      </c>
      <c r="H181" s="9" t="str">
        <f ca="1">IF($A181="выдача",IF(AND(MAX(I$21:$I180)&lt;=MAX(K$21:$K180),$C181&lt;&gt;"",MAX(I$21:$I180)&lt;TIME(16,0,0)),MAX(I$21:$I180,$C181),""),"")</f>
        <v/>
      </c>
      <c r="I181" s="9" t="str">
        <f t="shared" ca="1" si="24"/>
        <v/>
      </c>
      <c r="J181" s="9">
        <f ca="1">IF($A181="выдача",IF(AND(MAX(I$21:$I180)&gt;MAX(K$21:$K180),$C181&lt;&gt;"",MAX(K$21:$K180)&lt;TIME(16,0,0)),MAX(K$21:$K180,$C181),""),"")</f>
        <v>0.59954278131145333</v>
      </c>
      <c r="K181" s="9">
        <f t="shared" ca="1" si="25"/>
        <v>0.60065771308824922</v>
      </c>
      <c r="L181" s="9" t="str">
        <f ca="1">IF(AND($A181="приём",$C181&lt;&gt;"",MAX(M$21:$M180,C181)&lt;TIME(16,0,0)),MAX(M$21:$M180,C181),"")</f>
        <v/>
      </c>
      <c r="M181" s="9" t="str">
        <f t="shared" ca="1" si="26"/>
        <v/>
      </c>
    </row>
    <row r="182" spans="1:13" x14ac:dyDescent="0.3">
      <c r="A182" t="str">
        <f t="shared" ca="1" si="18"/>
        <v>выдача</v>
      </c>
      <c r="B182" s="7">
        <f t="shared" ca="1" si="19"/>
        <v>1.4709460497777374</v>
      </c>
      <c r="C182" s="9">
        <f t="shared" ca="1" si="20"/>
        <v>0.600564271623799</v>
      </c>
      <c r="D182">
        <f ca="1">IF(C182&lt;&gt;"",SUM(COUNTIF($H$22:$H182,"&gt;"&amp;C182),COUNTIF($J$22:$J182,"&gt;"&amp;C182),COUNTIF($L$22:$L182,"&gt;"&amp;C182)),"")</f>
        <v>0</v>
      </c>
      <c r="E182">
        <f t="shared" ca="1" si="21"/>
        <v>2.0328701709252455</v>
      </c>
      <c r="F182" s="9">
        <f t="shared" ca="1" si="22"/>
        <v>1.411715396475865E-3</v>
      </c>
      <c r="G182" s="9">
        <f t="shared" ca="1" si="23"/>
        <v>1.4117153964758877E-3</v>
      </c>
      <c r="H182" s="9">
        <f ca="1">IF($A182="выдача",IF(AND(MAX(I$21:$I181)&lt;=MAX(K$21:$K181),$C182&lt;&gt;"",MAX(I$21:$I181)&lt;TIME(16,0,0)),MAX(I$21:$I181,$C182),""),"")</f>
        <v>0.600564271623799</v>
      </c>
      <c r="I182" s="9">
        <f t="shared" ca="1" si="24"/>
        <v>0.60197598702027488</v>
      </c>
      <c r="J182" s="9" t="str">
        <f ca="1">IF($A182="выдача",IF(AND(MAX(I$21:$I181)&gt;MAX(K$21:$K181),$C182&lt;&gt;"",MAX(K$21:$K181)&lt;TIME(16,0,0)),MAX(K$21:$K181,$C182),""),"")</f>
        <v/>
      </c>
      <c r="K182" s="9" t="str">
        <f t="shared" ca="1" si="25"/>
        <v/>
      </c>
      <c r="L182" s="9" t="str">
        <f ca="1">IF(AND($A182="приём",$C182&lt;&gt;"",MAX(M$21:$M181,C182)&lt;TIME(16,0,0)),MAX(M$21:$M181,C182),"")</f>
        <v/>
      </c>
      <c r="M182" s="9" t="str">
        <f t="shared" ca="1" si="26"/>
        <v/>
      </c>
    </row>
    <row r="183" spans="1:13" x14ac:dyDescent="0.3">
      <c r="A183" t="str">
        <f t="shared" ca="1" si="18"/>
        <v>выдача</v>
      </c>
      <c r="B183" s="7">
        <f t="shared" ca="1" si="19"/>
        <v>3</v>
      </c>
      <c r="C183" s="9">
        <f t="shared" ca="1" si="20"/>
        <v>0.60264760495713232</v>
      </c>
      <c r="D183">
        <f ca="1">IF(C183&lt;&gt;"",SUM(COUNTIF($H$22:$H183,"&gt;"&amp;C183),COUNTIF($J$22:$J183,"&gt;"&amp;C183),COUNTIF($L$22:$L183,"&gt;"&amp;C183)),"")</f>
        <v>0</v>
      </c>
      <c r="E183">
        <f t="shared" ca="1" si="21"/>
        <v>1.0279433706936683</v>
      </c>
      <c r="F183" s="9">
        <f t="shared" ca="1" si="22"/>
        <v>7.1384956298171411E-4</v>
      </c>
      <c r="G183" s="9">
        <f t="shared" ca="1" si="23"/>
        <v>7.1384956298170543E-4</v>
      </c>
      <c r="H183" s="9" t="str">
        <f ca="1">IF($A183="выдача",IF(AND(MAX(I$21:$I182)&lt;=MAX(K$21:$K182),$C183&lt;&gt;"",MAX(I$21:$I182)&lt;TIME(16,0,0)),MAX(I$21:$I182,$C183),""),"")</f>
        <v/>
      </c>
      <c r="I183" s="9" t="str">
        <f t="shared" ca="1" si="24"/>
        <v/>
      </c>
      <c r="J183" s="9">
        <f ca="1">IF($A183="выдача",IF(AND(MAX(I$21:$I182)&gt;MAX(K$21:$K182),$C183&lt;&gt;"",MAX(K$21:$K182)&lt;TIME(16,0,0)),MAX(K$21:$K182,$C183),""),"")</f>
        <v>0.60264760495713232</v>
      </c>
      <c r="K183" s="9">
        <f t="shared" ca="1" si="25"/>
        <v>0.60336145452011403</v>
      </c>
      <c r="L183" s="9" t="str">
        <f ca="1">IF(AND($A183="приём",$C183&lt;&gt;"",MAX(M$21:$M182,C183)&lt;TIME(16,0,0)),MAX(M$21:$M182,C183),"")</f>
        <v/>
      </c>
      <c r="M183" s="9" t="str">
        <f t="shared" ca="1" si="26"/>
        <v/>
      </c>
    </row>
    <row r="184" spans="1:13" x14ac:dyDescent="0.3">
      <c r="A184" t="str">
        <f t="shared" ca="1" si="18"/>
        <v>выдача</v>
      </c>
      <c r="B184" s="7">
        <f t="shared" ca="1" si="19"/>
        <v>1.01701132456595</v>
      </c>
      <c r="C184" s="9">
        <f t="shared" ca="1" si="20"/>
        <v>0.60335386282141423</v>
      </c>
      <c r="D184">
        <f ca="1">IF(C184&lt;&gt;"",SUM(COUNTIF($H$22:$H184,"&gt;"&amp;C184),COUNTIF($J$22:$J184,"&gt;"&amp;C184),COUNTIF($L$22:$L184,"&gt;"&amp;C184)),"")</f>
        <v>0</v>
      </c>
      <c r="E184">
        <f t="shared" ca="1" si="21"/>
        <v>2.0160184034360036</v>
      </c>
      <c r="F184" s="9">
        <f t="shared" ca="1" si="22"/>
        <v>1.4000127801638913E-3</v>
      </c>
      <c r="G184" s="9">
        <f t="shared" ca="1" si="23"/>
        <v>1.400012780163884E-3</v>
      </c>
      <c r="H184" s="9">
        <f ca="1">IF($A184="выдача",IF(AND(MAX(I$21:$I183)&lt;=MAX(K$21:$K183),$C184&lt;&gt;"",MAX(I$21:$I183)&lt;TIME(16,0,0)),MAX(I$21:$I183,$C184),""),"")</f>
        <v>0.60335386282141423</v>
      </c>
      <c r="I184" s="9">
        <f t="shared" ca="1" si="24"/>
        <v>0.60475387560157812</v>
      </c>
      <c r="J184" s="9" t="str">
        <f ca="1">IF($A184="выдача",IF(AND(MAX(I$21:$I183)&gt;MAX(K$21:$K183),$C184&lt;&gt;"",MAX(K$21:$K183)&lt;TIME(16,0,0)),MAX(K$21:$K183,$C184),""),"")</f>
        <v/>
      </c>
      <c r="K184" s="9" t="str">
        <f t="shared" ca="1" si="25"/>
        <v/>
      </c>
      <c r="L184" s="9" t="str">
        <f ca="1">IF(AND($A184="приём",$C184&lt;&gt;"",MAX(M$21:$M183,C184)&lt;TIME(16,0,0)),MAX(M$21:$M183,C184),"")</f>
        <v/>
      </c>
      <c r="M184" s="9" t="str">
        <f t="shared" ca="1" si="26"/>
        <v/>
      </c>
    </row>
    <row r="185" spans="1:13" x14ac:dyDescent="0.3">
      <c r="A185" t="str">
        <f t="shared" ca="1" si="18"/>
        <v>выдача</v>
      </c>
      <c r="B185" s="7">
        <f t="shared" ca="1" si="19"/>
        <v>2.2384487117982643</v>
      </c>
      <c r="C185" s="9">
        <f t="shared" ca="1" si="20"/>
        <v>0.60490834109349634</v>
      </c>
      <c r="D185">
        <f ca="1">IF(C185&lt;&gt;"",SUM(COUNTIF($H$22:$H185,"&gt;"&amp;C185),COUNTIF($J$22:$J185,"&gt;"&amp;C185),COUNTIF($L$22:$L185,"&gt;"&amp;C185)),"")</f>
        <v>0</v>
      </c>
      <c r="E185">
        <f t="shared" ca="1" si="21"/>
        <v>1.3555352421149356</v>
      </c>
      <c r="F185" s="9">
        <f t="shared" ca="1" si="22"/>
        <v>9.4134391813537196E-4</v>
      </c>
      <c r="G185" s="9">
        <f t="shared" ca="1" si="23"/>
        <v>9.4134391813538443E-4</v>
      </c>
      <c r="H185" s="9" t="str">
        <f ca="1">IF($A185="выдача",IF(AND(MAX(I$21:$I184)&lt;=MAX(K$21:$K184),$C185&lt;&gt;"",MAX(I$21:$I184)&lt;TIME(16,0,0)),MAX(I$21:$I184,$C185),""),"")</f>
        <v/>
      </c>
      <c r="I185" s="9" t="str">
        <f t="shared" ca="1" si="24"/>
        <v/>
      </c>
      <c r="J185" s="9">
        <f ca="1">IF($A185="выдача",IF(AND(MAX(I$21:$I184)&gt;MAX(K$21:$K184),$C185&lt;&gt;"",MAX(K$21:$K184)&lt;TIME(16,0,0)),MAX(K$21:$K184,$C185),""),"")</f>
        <v>0.60490834109349634</v>
      </c>
      <c r="K185" s="9">
        <f t="shared" ca="1" si="25"/>
        <v>0.60584968501163172</v>
      </c>
      <c r="L185" s="9" t="str">
        <f ca="1">IF(AND($A185="приём",$C185&lt;&gt;"",MAX(M$21:$M184,C185)&lt;TIME(16,0,0)),MAX(M$21:$M184,C185),"")</f>
        <v/>
      </c>
      <c r="M185" s="9" t="str">
        <f t="shared" ca="1" si="26"/>
        <v/>
      </c>
    </row>
    <row r="186" spans="1:13" x14ac:dyDescent="0.3">
      <c r="A186" t="str">
        <f t="shared" ca="1" si="18"/>
        <v>выдача</v>
      </c>
      <c r="B186" s="7">
        <f t="shared" ca="1" si="19"/>
        <v>3</v>
      </c>
      <c r="C186" s="9">
        <f t="shared" ca="1" si="20"/>
        <v>0.60699167442682966</v>
      </c>
      <c r="D186">
        <f ca="1">IF(C186&lt;&gt;"",SUM(COUNTIF($H$22:$H186,"&gt;"&amp;C186),COUNTIF($J$22:$J186,"&gt;"&amp;C186),COUNTIF($L$22:$L186,"&gt;"&amp;C186)),"")</f>
        <v>0</v>
      </c>
      <c r="E186">
        <f t="shared" ca="1" si="21"/>
        <v>1.060979662236547</v>
      </c>
      <c r="F186" s="9">
        <f t="shared" ca="1" si="22"/>
        <v>7.3679143210871327E-4</v>
      </c>
      <c r="G186" s="9">
        <f t="shared" ca="1" si="23"/>
        <v>7.3679143210869658E-4</v>
      </c>
      <c r="H186" s="9">
        <f ca="1">IF($A186="выдача",IF(AND(MAX(I$21:$I185)&lt;=MAX(K$21:$K185),$C186&lt;&gt;"",MAX(I$21:$I185)&lt;TIME(16,0,0)),MAX(I$21:$I185,$C186),""),"")</f>
        <v>0.60699167442682966</v>
      </c>
      <c r="I186" s="9">
        <f t="shared" ca="1" si="24"/>
        <v>0.60772846585893836</v>
      </c>
      <c r="J186" s="9" t="str">
        <f ca="1">IF($A186="выдача",IF(AND(MAX(I$21:$I185)&gt;MAX(K$21:$K185),$C186&lt;&gt;"",MAX(K$21:$K185)&lt;TIME(16,0,0)),MAX(K$21:$K185,$C186),""),"")</f>
        <v/>
      </c>
      <c r="K186" s="9" t="str">
        <f t="shared" ca="1" si="25"/>
        <v/>
      </c>
      <c r="L186" s="9" t="str">
        <f ca="1">IF(AND($A186="приём",$C186&lt;&gt;"",MAX(M$21:$M185,C186)&lt;TIME(16,0,0)),MAX(M$21:$M185,C186),"")</f>
        <v/>
      </c>
      <c r="M186" s="9" t="str">
        <f t="shared" ca="1" si="26"/>
        <v/>
      </c>
    </row>
    <row r="187" spans="1:13" x14ac:dyDescent="0.3">
      <c r="A187" t="str">
        <f t="shared" ca="1" si="18"/>
        <v>выдача</v>
      </c>
      <c r="B187" s="7">
        <f t="shared" ca="1" si="19"/>
        <v>3</v>
      </c>
      <c r="C187" s="9">
        <f t="shared" ca="1" si="20"/>
        <v>0.60907500776016299</v>
      </c>
      <c r="D187">
        <f ca="1">IF(C187&lt;&gt;"",SUM(COUNTIF($H$22:$H187,"&gt;"&amp;C187),COUNTIF($J$22:$J187,"&gt;"&amp;C187),COUNTIF($L$22:$L187,"&gt;"&amp;C187)),"")</f>
        <v>0</v>
      </c>
      <c r="E187">
        <f t="shared" ca="1" si="21"/>
        <v>1.2827589444221277</v>
      </c>
      <c r="F187" s="9">
        <f t="shared" ca="1" si="22"/>
        <v>8.908048225153664E-4</v>
      </c>
      <c r="G187" s="9">
        <f t="shared" ca="1" si="23"/>
        <v>8.9080482251535642E-4</v>
      </c>
      <c r="H187" s="9" t="str">
        <f ca="1">IF($A187="выдача",IF(AND(MAX(I$21:$I186)&lt;=MAX(K$21:$K186),$C187&lt;&gt;"",MAX(I$21:$I186)&lt;TIME(16,0,0)),MAX(I$21:$I186,$C187),""),"")</f>
        <v/>
      </c>
      <c r="I187" s="9" t="str">
        <f t="shared" ca="1" si="24"/>
        <v/>
      </c>
      <c r="J187" s="9">
        <f ca="1">IF($A187="выдача",IF(AND(MAX(I$21:$I186)&gt;MAX(K$21:$K186),$C187&lt;&gt;"",MAX(K$21:$K186)&lt;TIME(16,0,0)),MAX(K$21:$K186,$C187),""),"")</f>
        <v>0.60907500776016299</v>
      </c>
      <c r="K187" s="9">
        <f t="shared" ca="1" si="25"/>
        <v>0.60996581258267835</v>
      </c>
      <c r="L187" s="9" t="str">
        <f ca="1">IF(AND($A187="приём",$C187&lt;&gt;"",MAX(M$21:$M186,C187)&lt;TIME(16,0,0)),MAX(M$21:$M186,C187),"")</f>
        <v/>
      </c>
      <c r="M187" s="9" t="str">
        <f t="shared" ca="1" si="26"/>
        <v/>
      </c>
    </row>
    <row r="188" spans="1:13" x14ac:dyDescent="0.3">
      <c r="A188" t="str">
        <f t="shared" ca="1" si="18"/>
        <v>приём</v>
      </c>
      <c r="B188" s="7">
        <f t="shared" ca="1" si="19"/>
        <v>2.6042612067292281</v>
      </c>
      <c r="C188" s="9">
        <f t="shared" ca="1" si="20"/>
        <v>0.61088352248705824</v>
      </c>
      <c r="D188">
        <f ca="1">IF(C188&lt;&gt;"",SUM(COUNTIF($H$22:$H188,"&gt;"&amp;C188),COUNTIF($J$22:$J188,"&gt;"&amp;C188),COUNTIF($L$22:$L188,"&gt;"&amp;C188)),"")</f>
        <v>0</v>
      </c>
      <c r="E188">
        <f t="shared" ca="1" si="21"/>
        <v>8.0223009559421428</v>
      </c>
      <c r="F188" s="9">
        <f t="shared" ca="1" si="22"/>
        <v>5.5710423305153772E-3</v>
      </c>
      <c r="G188" s="9">
        <f t="shared" ca="1" si="23"/>
        <v>5.5710423305154189E-3</v>
      </c>
      <c r="H188" s="9" t="str">
        <f ca="1">IF($A188="выдача",IF(AND(MAX(I$21:$I187)&lt;=MAX(K$21:$K187),$C188&lt;&gt;"",MAX(I$21:$I187)&lt;TIME(16,0,0)),MAX(I$21:$I187,$C188),""),"")</f>
        <v/>
      </c>
      <c r="I188" s="9" t="str">
        <f t="shared" ca="1" si="24"/>
        <v/>
      </c>
      <c r="J188" s="9" t="str">
        <f ca="1">IF($A188="выдача",IF(AND(MAX(I$21:$I187)&gt;MAX(K$21:$K187),$C188&lt;&gt;"",MAX(K$21:$K187)&lt;TIME(16,0,0)),MAX(K$21:$K187,$C188),""),"")</f>
        <v/>
      </c>
      <c r="K188" s="9" t="str">
        <f t="shared" ca="1" si="25"/>
        <v/>
      </c>
      <c r="L188" s="9">
        <f ca="1">IF(AND($A188="приём",$C188&lt;&gt;"",MAX(M$21:$M187,C188)&lt;TIME(16,0,0)),MAX(M$21:$M187,C188),"")</f>
        <v>0.61088352248705824</v>
      </c>
      <c r="M188" s="9">
        <f t="shared" ca="1" si="26"/>
        <v>0.61645456481757366</v>
      </c>
    </row>
    <row r="189" spans="1:13" x14ac:dyDescent="0.3">
      <c r="A189" t="str">
        <f t="shared" ca="1" si="18"/>
        <v>выдача</v>
      </c>
      <c r="B189" s="7">
        <f t="shared" ca="1" si="19"/>
        <v>2.5338233566282007</v>
      </c>
      <c r="C189" s="9">
        <f t="shared" ca="1" si="20"/>
        <v>0.61264312204027227</v>
      </c>
      <c r="D189">
        <f ca="1">IF(C189&lt;&gt;"",SUM(COUNTIF($H$22:$H189,"&gt;"&amp;C189),COUNTIF($J$22:$J189,"&gt;"&amp;C189),COUNTIF($L$22:$L189,"&gt;"&amp;C189)),"")</f>
        <v>0</v>
      </c>
      <c r="E189">
        <f t="shared" ca="1" si="21"/>
        <v>1.1405160998868813</v>
      </c>
      <c r="F189" s="9">
        <f t="shared" ca="1" si="22"/>
        <v>7.9202506936588979E-4</v>
      </c>
      <c r="G189" s="9">
        <f t="shared" ca="1" si="23"/>
        <v>7.9202506936593142E-4</v>
      </c>
      <c r="H189" s="9">
        <f ca="1">IF($A189="выдача",IF(AND(MAX(I$21:$I188)&lt;=MAX(K$21:$K188),$C189&lt;&gt;"",MAX(I$21:$I188)&lt;TIME(16,0,0)),MAX(I$21:$I188,$C189),""),"")</f>
        <v>0.61264312204027227</v>
      </c>
      <c r="I189" s="9">
        <f t="shared" ca="1" si="24"/>
        <v>0.6134351471096382</v>
      </c>
      <c r="J189" s="9" t="str">
        <f ca="1">IF($A189="выдача",IF(AND(MAX(I$21:$I188)&gt;MAX(K$21:$K188),$C189&lt;&gt;"",MAX(K$21:$K188)&lt;TIME(16,0,0)),MAX(K$21:$K188,$C189),""),"")</f>
        <v/>
      </c>
      <c r="K189" s="9" t="str">
        <f t="shared" ca="1" si="25"/>
        <v/>
      </c>
      <c r="L189" s="9" t="str">
        <f ca="1">IF(AND($A189="приём",$C189&lt;&gt;"",MAX(M$21:$M188,C189)&lt;TIME(16,0,0)),MAX(M$21:$M188,C189),"")</f>
        <v/>
      </c>
      <c r="M189" s="9" t="str">
        <f t="shared" ca="1" si="26"/>
        <v/>
      </c>
    </row>
    <row r="190" spans="1:13" x14ac:dyDescent="0.3">
      <c r="A190" t="str">
        <f t="shared" ca="1" si="18"/>
        <v>выдача</v>
      </c>
      <c r="B190" s="7">
        <f t="shared" ca="1" si="19"/>
        <v>3.3296570207330527</v>
      </c>
      <c r="C190" s="9">
        <f t="shared" ca="1" si="20"/>
        <v>0.61495538386022575</v>
      </c>
      <c r="D190">
        <f ca="1">IF(C190&lt;&gt;"",SUM(COUNTIF($H$22:$H190,"&gt;"&amp;C190),COUNTIF($J$22:$J190,"&gt;"&amp;C190),COUNTIF($L$22:$L190,"&gt;"&amp;C190)),"")</f>
        <v>0</v>
      </c>
      <c r="E190">
        <f t="shared" ca="1" si="21"/>
        <v>2.3761753973731001</v>
      </c>
      <c r="F190" s="9">
        <f t="shared" ca="1" si="22"/>
        <v>1.6501218037313196E-3</v>
      </c>
      <c r="G190" s="9">
        <f t="shared" ca="1" si="23"/>
        <v>1.6501218037313636E-3</v>
      </c>
      <c r="H190" s="9" t="str">
        <f ca="1">IF($A190="выдача",IF(AND(MAX(I$21:$I189)&lt;=MAX(K$21:$K189),$C190&lt;&gt;"",MAX(I$21:$I189)&lt;TIME(16,0,0)),MAX(I$21:$I189,$C190),""),"")</f>
        <v/>
      </c>
      <c r="I190" s="9" t="str">
        <f t="shared" ca="1" si="24"/>
        <v/>
      </c>
      <c r="J190" s="9">
        <f ca="1">IF($A190="выдача",IF(AND(MAX(I$21:$I189)&gt;MAX(K$21:$K189),$C190&lt;&gt;"",MAX(K$21:$K189)&lt;TIME(16,0,0)),MAX(K$21:$K189,$C190),""),"")</f>
        <v>0.61495538386022575</v>
      </c>
      <c r="K190" s="9">
        <f t="shared" ca="1" si="25"/>
        <v>0.61660550566395711</v>
      </c>
      <c r="L190" s="9" t="str">
        <f ca="1">IF(AND($A190="приём",$C190&lt;&gt;"",MAX(M$21:$M189,C190)&lt;TIME(16,0,0)),MAX(M$21:$M189,C190),"")</f>
        <v/>
      </c>
      <c r="M190" s="9" t="str">
        <f t="shared" ca="1" si="26"/>
        <v/>
      </c>
    </row>
    <row r="191" spans="1:13" x14ac:dyDescent="0.3">
      <c r="A191" t="str">
        <f t="shared" ca="1" si="18"/>
        <v>приём</v>
      </c>
      <c r="B191" s="7">
        <f t="shared" ca="1" si="19"/>
        <v>1.845806917667594</v>
      </c>
      <c r="C191" s="9">
        <f t="shared" ca="1" si="20"/>
        <v>0.61623719421971712</v>
      </c>
      <c r="D191">
        <f ca="1">IF(C191&lt;&gt;"",SUM(COUNTIF($H$22:$H191,"&gt;"&amp;C191),COUNTIF($J$22:$J191,"&gt;"&amp;C191),COUNTIF($L$22:$L191,"&gt;"&amp;C191)),"")</f>
        <v>1</v>
      </c>
      <c r="E191">
        <f t="shared" ca="1" si="21"/>
        <v>5.051509216615047</v>
      </c>
      <c r="F191" s="9">
        <f t="shared" ca="1" si="22"/>
        <v>3.5079925115382273E-3</v>
      </c>
      <c r="G191" s="9">
        <f t="shared" ca="1" si="23"/>
        <v>3.7253631093947526E-3</v>
      </c>
      <c r="H191" s="9" t="str">
        <f ca="1">IF($A191="выдача",IF(AND(MAX(I$21:$I190)&lt;=MAX(K$21:$K190),$C191&lt;&gt;"",MAX(I$21:$I190)&lt;TIME(16,0,0)),MAX(I$21:$I190,$C191),""),"")</f>
        <v/>
      </c>
      <c r="I191" s="9" t="str">
        <f t="shared" ca="1" si="24"/>
        <v/>
      </c>
      <c r="J191" s="9" t="str">
        <f ca="1">IF($A191="выдача",IF(AND(MAX(I$21:$I190)&gt;MAX(K$21:$K190),$C191&lt;&gt;"",MAX(K$21:$K190)&lt;TIME(16,0,0)),MAX(K$21:$K190,$C191),""),"")</f>
        <v/>
      </c>
      <c r="K191" s="9" t="str">
        <f t="shared" ca="1" si="25"/>
        <v/>
      </c>
      <c r="L191" s="9">
        <f ca="1">IF(AND($A191="приём",$C191&lt;&gt;"",MAX(M$21:$M190,C191)&lt;TIME(16,0,0)),MAX(M$21:$M190,C191),"")</f>
        <v>0.61645456481757366</v>
      </c>
      <c r="M191" s="9">
        <f t="shared" ca="1" si="26"/>
        <v>0.61996255732911187</v>
      </c>
    </row>
    <row r="192" spans="1:13" x14ac:dyDescent="0.3">
      <c r="A192" t="str">
        <f t="shared" ca="1" si="18"/>
        <v>выдача</v>
      </c>
      <c r="B192" s="7">
        <f t="shared" ca="1" si="19"/>
        <v>3.1012009861675178</v>
      </c>
      <c r="C192" s="9">
        <f t="shared" ca="1" si="20"/>
        <v>0.61839080601566676</v>
      </c>
      <c r="D192">
        <f ca="1">IF(C192&lt;&gt;"",SUM(COUNTIF($H$22:$H192,"&gt;"&amp;C192),COUNTIF($J$22:$J192,"&gt;"&amp;C192),COUNTIF($L$22:$L192,"&gt;"&amp;C192)),"")</f>
        <v>0</v>
      </c>
      <c r="E192">
        <f t="shared" ca="1" si="21"/>
        <v>2.0936138875978463</v>
      </c>
      <c r="F192" s="9">
        <f t="shared" ca="1" si="22"/>
        <v>1.45389853305406E-3</v>
      </c>
      <c r="G192" s="9">
        <f t="shared" ca="1" si="23"/>
        <v>1.4538985330541099E-3</v>
      </c>
      <c r="H192" s="9">
        <f ca="1">IF($A192="выдача",IF(AND(MAX(I$21:$I191)&lt;=MAX(K$21:$K191),$C192&lt;&gt;"",MAX(I$21:$I191)&lt;TIME(16,0,0)),MAX(I$21:$I191,$C192),""),"")</f>
        <v>0.61839080601566676</v>
      </c>
      <c r="I192" s="9">
        <f t="shared" ca="1" si="24"/>
        <v>0.61984470454872087</v>
      </c>
      <c r="J192" s="9" t="str">
        <f ca="1">IF($A192="выдача",IF(AND(MAX(I$21:$I191)&gt;MAX(K$21:$K191),$C192&lt;&gt;"",MAX(K$21:$K191)&lt;TIME(16,0,0)),MAX(K$21:$K191,$C192),""),"")</f>
        <v/>
      </c>
      <c r="K192" s="9" t="str">
        <f t="shared" ca="1" si="25"/>
        <v/>
      </c>
      <c r="L192" s="9" t="str">
        <f ca="1">IF(AND($A192="приём",$C192&lt;&gt;"",MAX(M$21:$M191,C192)&lt;TIME(16,0,0)),MAX(M$21:$M191,C192),"")</f>
        <v/>
      </c>
      <c r="M192" s="9" t="str">
        <f t="shared" ca="1" si="26"/>
        <v/>
      </c>
    </row>
    <row r="193" spans="1:13" x14ac:dyDescent="0.3">
      <c r="A193" t="str">
        <f t="shared" ca="1" si="18"/>
        <v>выдача</v>
      </c>
      <c r="B193" s="7">
        <f t="shared" ca="1" si="19"/>
        <v>1.5033016676041349</v>
      </c>
      <c r="C193" s="9">
        <f t="shared" ca="1" si="20"/>
        <v>0.61943476550705856</v>
      </c>
      <c r="D193">
        <f ca="1">IF(C193&lt;&gt;"",SUM(COUNTIF($H$22:$H193,"&gt;"&amp;C193),COUNTIF($J$22:$J193,"&gt;"&amp;C193),COUNTIF($L$22:$L193,"&gt;"&amp;C193)),"")</f>
        <v>0</v>
      </c>
      <c r="E193">
        <f t="shared" ca="1" si="21"/>
        <v>2.7356007228726034</v>
      </c>
      <c r="F193" s="9">
        <f t="shared" ca="1" si="22"/>
        <v>1.8997227242170856E-3</v>
      </c>
      <c r="G193" s="9">
        <f t="shared" ca="1" si="23"/>
        <v>1.8997227242171233E-3</v>
      </c>
      <c r="H193" s="9" t="str">
        <f ca="1">IF($A193="выдача",IF(AND(MAX(I$21:$I192)&lt;=MAX(K$21:$K192),$C193&lt;&gt;"",MAX(I$21:$I192)&lt;TIME(16,0,0)),MAX(I$21:$I192,$C193),""),"")</f>
        <v/>
      </c>
      <c r="I193" s="9" t="str">
        <f t="shared" ca="1" si="24"/>
        <v/>
      </c>
      <c r="J193" s="9">
        <f ca="1">IF($A193="выдача",IF(AND(MAX(I$21:$I192)&gt;MAX(K$21:$K192),$C193&lt;&gt;"",MAX(K$21:$K192)&lt;TIME(16,0,0)),MAX(K$21:$K192,$C193),""),"")</f>
        <v>0.61943476550705856</v>
      </c>
      <c r="K193" s="9">
        <f t="shared" ca="1" si="25"/>
        <v>0.62133448823127568</v>
      </c>
      <c r="L193" s="9" t="str">
        <f ca="1">IF(AND($A193="приём",$C193&lt;&gt;"",MAX(M$21:$M192,C193)&lt;TIME(16,0,0)),MAX(M$21:$M192,C193),"")</f>
        <v/>
      </c>
      <c r="M193" s="9" t="str">
        <f t="shared" ca="1" si="26"/>
        <v/>
      </c>
    </row>
    <row r="194" spans="1:13" x14ac:dyDescent="0.3">
      <c r="A194" t="str">
        <f t="shared" ca="1" si="18"/>
        <v>выдача</v>
      </c>
      <c r="B194" s="7">
        <f t="shared" ca="1" si="19"/>
        <v>1.334699060095162</v>
      </c>
      <c r="C194" s="9">
        <f t="shared" ca="1" si="20"/>
        <v>0.62036163985434689</v>
      </c>
      <c r="D194">
        <f ca="1">IF(C194&lt;&gt;"",SUM(COUNTIF($H$22:$H194,"&gt;"&amp;C194),COUNTIF($J$22:$J194,"&gt;"&amp;C194),COUNTIF($L$22:$L194,"&gt;"&amp;C194)),"")</f>
        <v>0</v>
      </c>
      <c r="E194">
        <f t="shared" ca="1" si="21"/>
        <v>2.1925067780279042</v>
      </c>
      <c r="F194" s="9">
        <f t="shared" ca="1" si="22"/>
        <v>1.5225741514082668E-3</v>
      </c>
      <c r="G194" s="9">
        <f t="shared" ca="1" si="23"/>
        <v>1.5225741514082181E-3</v>
      </c>
      <c r="H194" s="9">
        <f ca="1">IF($A194="выдача",IF(AND(MAX(I$21:$I193)&lt;=MAX(K$21:$K193),$C194&lt;&gt;"",MAX(I$21:$I193)&lt;TIME(16,0,0)),MAX(I$21:$I193,$C194),""),"")</f>
        <v>0.62036163985434689</v>
      </c>
      <c r="I194" s="9">
        <f t="shared" ca="1" si="24"/>
        <v>0.62188421400575511</v>
      </c>
      <c r="J194" s="9" t="str">
        <f ca="1">IF($A194="выдача",IF(AND(MAX(I$21:$I193)&gt;MAX(K$21:$K193),$C194&lt;&gt;"",MAX(K$21:$K193)&lt;TIME(16,0,0)),MAX(K$21:$K193,$C194),""),"")</f>
        <v/>
      </c>
      <c r="K194" s="9" t="str">
        <f t="shared" ca="1" si="25"/>
        <v/>
      </c>
      <c r="L194" s="9" t="str">
        <f ca="1">IF(AND($A194="приём",$C194&lt;&gt;"",MAX(M$21:$M193,C194)&lt;TIME(16,0,0)),MAX(M$21:$M193,C194),"")</f>
        <v/>
      </c>
      <c r="M194" s="9" t="str">
        <f t="shared" ca="1" si="26"/>
        <v/>
      </c>
    </row>
    <row r="195" spans="1:13" x14ac:dyDescent="0.3">
      <c r="A195" t="str">
        <f t="shared" ca="1" si="18"/>
        <v>выдача</v>
      </c>
      <c r="B195" s="7">
        <f t="shared" ca="1" si="19"/>
        <v>1.2319579453474951</v>
      </c>
      <c r="C195" s="9">
        <f t="shared" ca="1" si="20"/>
        <v>0.62121716620528267</v>
      </c>
      <c r="D195">
        <f ca="1">IF(C195&lt;&gt;"",SUM(COUNTIF($H$22:$H195,"&gt;"&amp;C195),COUNTIF($J$22:$J195,"&gt;"&amp;C195),COUNTIF($L$22:$L195,"&gt;"&amp;C195)),"")</f>
        <v>1</v>
      </c>
      <c r="E195">
        <f t="shared" ca="1" si="21"/>
        <v>1.9738502897286523</v>
      </c>
      <c r="F195" s="9">
        <f t="shared" ca="1" si="22"/>
        <v>1.3707293678671196E-3</v>
      </c>
      <c r="G195" s="9">
        <f t="shared" ca="1" si="23"/>
        <v>1.4880513938601014E-3</v>
      </c>
      <c r="H195" s="9" t="str">
        <f ca="1">IF($A195="выдача",IF(AND(MAX(I$21:$I194)&lt;=MAX(K$21:$K194),$C195&lt;&gt;"",MAX(I$21:$I194)&lt;TIME(16,0,0)),MAX(I$21:$I194,$C195),""),"")</f>
        <v/>
      </c>
      <c r="I195" s="9" t="str">
        <f t="shared" ca="1" si="24"/>
        <v/>
      </c>
      <c r="J195" s="9">
        <f ca="1">IF($A195="выдача",IF(AND(MAX(I$21:$I194)&gt;MAX(K$21:$K194),$C195&lt;&gt;"",MAX(K$21:$K194)&lt;TIME(16,0,0)),MAX(K$21:$K194,$C195),""),"")</f>
        <v>0.62133448823127568</v>
      </c>
      <c r="K195" s="9">
        <f t="shared" ca="1" si="25"/>
        <v>0.62270521759914277</v>
      </c>
      <c r="L195" s="9" t="str">
        <f ca="1">IF(AND($A195="приём",$C195&lt;&gt;"",MAX(M$21:$M194,C195)&lt;TIME(16,0,0)),MAX(M$21:$M194,C195),"")</f>
        <v/>
      </c>
      <c r="M195" s="9" t="str">
        <f t="shared" ca="1" si="26"/>
        <v/>
      </c>
    </row>
    <row r="196" spans="1:13" x14ac:dyDescent="0.3">
      <c r="A196" t="str">
        <f t="shared" ca="1" si="18"/>
        <v>выдача</v>
      </c>
      <c r="B196" s="7">
        <f t="shared" ca="1" si="19"/>
        <v>1.188262090188476</v>
      </c>
      <c r="C196" s="9">
        <f t="shared" ca="1" si="20"/>
        <v>0.62204234821235804</v>
      </c>
      <c r="D196">
        <f ca="1">IF(C196&lt;&gt;"",SUM(COUNTIF($H$22:$H196,"&gt;"&amp;C196),COUNTIF($J$22:$J196,"&gt;"&amp;C196),COUNTIF($L$22:$L196,"&gt;"&amp;C196)),"")</f>
        <v>0</v>
      </c>
      <c r="E196">
        <f t="shared" ca="1" si="21"/>
        <v>3.9387801297197944</v>
      </c>
      <c r="F196" s="9">
        <f t="shared" ca="1" si="22"/>
        <v>2.7352639789720795E-3</v>
      </c>
      <c r="G196" s="9">
        <f t="shared" ca="1" si="23"/>
        <v>2.7352639789720579E-3</v>
      </c>
      <c r="H196" s="9">
        <f ca="1">IF($A196="выдача",IF(AND(MAX(I$21:$I195)&lt;=MAX(K$21:$K195),$C196&lt;&gt;"",MAX(I$21:$I195)&lt;TIME(16,0,0)),MAX(I$21:$I195,$C196),""),"")</f>
        <v>0.62204234821235804</v>
      </c>
      <c r="I196" s="9">
        <f t="shared" ca="1" si="24"/>
        <v>0.6247776121913301</v>
      </c>
      <c r="J196" s="9" t="str">
        <f ca="1">IF($A196="выдача",IF(AND(MAX(I$21:$I195)&gt;MAX(K$21:$K195),$C196&lt;&gt;"",MAX(K$21:$K195)&lt;TIME(16,0,0)),MAX(K$21:$K195,$C196),""),"")</f>
        <v/>
      </c>
      <c r="K196" s="9" t="str">
        <f t="shared" ca="1" si="25"/>
        <v/>
      </c>
      <c r="L196" s="9" t="str">
        <f ca="1">IF(AND($A196="приём",$C196&lt;&gt;"",MAX(M$21:$M195,C196)&lt;TIME(16,0,0)),MAX(M$21:$M195,C196),"")</f>
        <v/>
      </c>
      <c r="M196" s="9" t="str">
        <f t="shared" ca="1" si="26"/>
        <v/>
      </c>
    </row>
    <row r="197" spans="1:13" x14ac:dyDescent="0.3">
      <c r="A197" t="str">
        <f t="shared" ca="1" si="18"/>
        <v>приём</v>
      </c>
      <c r="B197" s="7">
        <f t="shared" ca="1" si="19"/>
        <v>3</v>
      </c>
      <c r="C197" s="9">
        <f t="shared" ca="1" si="20"/>
        <v>0.62412568154569137</v>
      </c>
      <c r="D197">
        <f ca="1">IF(C197&lt;&gt;"",SUM(COUNTIF($H$22:$H197,"&gt;"&amp;C197),COUNTIF($J$22:$J197,"&gt;"&amp;C197),COUNTIF($L$22:$L197,"&gt;"&amp;C197)),"")</f>
        <v>0</v>
      </c>
      <c r="E197">
        <f t="shared" ca="1" si="21"/>
        <v>5.6757305688690565</v>
      </c>
      <c r="F197" s="9">
        <f t="shared" ca="1" si="22"/>
        <v>3.9414795617146222E-3</v>
      </c>
      <c r="G197" s="9">
        <f t="shared" ca="1" si="23"/>
        <v>3.9414795617146448E-3</v>
      </c>
      <c r="H197" s="9" t="str">
        <f ca="1">IF($A197="выдача",IF(AND(MAX(I$21:$I196)&lt;=MAX(K$21:$K196),$C197&lt;&gt;"",MAX(I$21:$I196)&lt;TIME(16,0,0)),MAX(I$21:$I196,$C197),""),"")</f>
        <v/>
      </c>
      <c r="I197" s="9" t="str">
        <f t="shared" ca="1" si="24"/>
        <v/>
      </c>
      <c r="J197" s="9" t="str">
        <f ca="1">IF($A197="выдача",IF(AND(MAX(I$21:$I196)&gt;MAX(K$21:$K196),$C197&lt;&gt;"",MAX(K$21:$K196)&lt;TIME(16,0,0)),MAX(K$21:$K196,$C197),""),"")</f>
        <v/>
      </c>
      <c r="K197" s="9" t="str">
        <f t="shared" ca="1" si="25"/>
        <v/>
      </c>
      <c r="L197" s="9">
        <f ca="1">IF(AND($A197="приём",$C197&lt;&gt;"",MAX(M$21:$M196,C197)&lt;TIME(16,0,0)),MAX(M$21:$M196,C197),"")</f>
        <v>0.62412568154569137</v>
      </c>
      <c r="M197" s="9">
        <f t="shared" ca="1" si="26"/>
        <v>0.62806716110740601</v>
      </c>
    </row>
    <row r="198" spans="1:13" x14ac:dyDescent="0.3">
      <c r="A198" t="str">
        <f t="shared" ca="1" si="18"/>
        <v>приём</v>
      </c>
      <c r="B198" s="7">
        <f t="shared" ca="1" si="19"/>
        <v>2.0391885099289229</v>
      </c>
      <c r="C198" s="9">
        <f t="shared" ca="1" si="20"/>
        <v>0.62554178467758648</v>
      </c>
      <c r="D198">
        <f ca="1">IF(C198&lt;&gt;"",SUM(COUNTIF($H$22:$H198,"&gt;"&amp;C198),COUNTIF($J$22:$J198,"&gt;"&amp;C198),COUNTIF($L$22:$L198,"&gt;"&amp;C198)),"")</f>
        <v>1</v>
      </c>
      <c r="E198">
        <f t="shared" ca="1" si="21"/>
        <v>2.1142518694774206</v>
      </c>
      <c r="F198" s="9">
        <f t="shared" ca="1" si="22"/>
        <v>1.4682304649148753E-3</v>
      </c>
      <c r="G198" s="9">
        <f t="shared" ca="1" si="23"/>
        <v>3.9936068947343806E-3</v>
      </c>
      <c r="H198" s="9" t="str">
        <f ca="1">IF($A198="выдача",IF(AND(MAX(I$21:$I197)&lt;=MAX(K$21:$K197),$C198&lt;&gt;"",MAX(I$21:$I197)&lt;TIME(16,0,0)),MAX(I$21:$I197,$C198),""),"")</f>
        <v/>
      </c>
      <c r="I198" s="9" t="str">
        <f t="shared" ca="1" si="24"/>
        <v/>
      </c>
      <c r="J198" s="9" t="str">
        <f ca="1">IF($A198="выдача",IF(AND(MAX(I$21:$I197)&gt;MAX(K$21:$K197),$C198&lt;&gt;"",MAX(K$21:$K197)&lt;TIME(16,0,0)),MAX(K$21:$K197,$C198),""),"")</f>
        <v/>
      </c>
      <c r="K198" s="9" t="str">
        <f t="shared" ca="1" si="25"/>
        <v/>
      </c>
      <c r="L198" s="9">
        <f ca="1">IF(AND($A198="приём",$C198&lt;&gt;"",MAX(M$21:$M197,C198)&lt;TIME(16,0,0)),MAX(M$21:$M197,C198),"")</f>
        <v>0.62806716110740601</v>
      </c>
      <c r="M198" s="9">
        <f t="shared" ca="1" si="26"/>
        <v>0.62953539157232086</v>
      </c>
    </row>
    <row r="199" spans="1:13" x14ac:dyDescent="0.3">
      <c r="A199" t="str">
        <f t="shared" ca="1" si="18"/>
        <v>выдача</v>
      </c>
      <c r="B199" s="7">
        <f t="shared" ca="1" si="19"/>
        <v>3</v>
      </c>
      <c r="C199" s="9">
        <f t="shared" ca="1" si="20"/>
        <v>0.6276251180109198</v>
      </c>
      <c r="D199">
        <f ca="1">IF(C199&lt;&gt;"",SUM(COUNTIF($H$22:$H199,"&gt;"&amp;C199),COUNTIF($J$22:$J199,"&gt;"&amp;C199),COUNTIF($L$22:$L199,"&gt;"&amp;C199)),"")</f>
        <v>1</v>
      </c>
      <c r="E199">
        <f t="shared" ca="1" si="21"/>
        <v>1.1912725688379602</v>
      </c>
      <c r="F199" s="9">
        <f t="shared" ca="1" si="22"/>
        <v>8.2727261724858351E-4</v>
      </c>
      <c r="G199" s="9">
        <f t="shared" ca="1" si="23"/>
        <v>8.2727261724857559E-4</v>
      </c>
      <c r="H199" s="9" t="str">
        <f ca="1">IF($A199="выдача",IF(AND(MAX(I$21:$I198)&lt;=MAX(K$21:$K198),$C199&lt;&gt;"",MAX(I$21:$I198)&lt;TIME(16,0,0)),MAX(I$21:$I198,$C199),""),"")</f>
        <v/>
      </c>
      <c r="I199" s="9" t="str">
        <f t="shared" ca="1" si="24"/>
        <v/>
      </c>
      <c r="J199" s="9">
        <f ca="1">IF($A199="выдача",IF(AND(MAX(I$21:$I198)&gt;MAX(K$21:$K198),$C199&lt;&gt;"",MAX(K$21:$K198)&lt;TIME(16,0,0)),MAX(K$21:$K198,$C199),""),"")</f>
        <v>0.6276251180109198</v>
      </c>
      <c r="K199" s="9">
        <f t="shared" ca="1" si="25"/>
        <v>0.62845239062816838</v>
      </c>
      <c r="L199" s="9" t="str">
        <f ca="1">IF(AND($A199="приём",$C199&lt;&gt;"",MAX(M$21:$M198,C199)&lt;TIME(16,0,0)),MAX(M$21:$M198,C199),"")</f>
        <v/>
      </c>
      <c r="M199" s="9" t="str">
        <f t="shared" ca="1" si="26"/>
        <v/>
      </c>
    </row>
    <row r="200" spans="1:13" x14ac:dyDescent="0.3">
      <c r="A200" t="str">
        <f t="shared" ca="1" si="18"/>
        <v>выдача</v>
      </c>
      <c r="B200" s="7">
        <f t="shared" ca="1" si="19"/>
        <v>3</v>
      </c>
      <c r="C200" s="9">
        <f t="shared" ca="1" si="20"/>
        <v>0.62970845134425313</v>
      </c>
      <c r="D200">
        <f ca="1">IF(C200&lt;&gt;"",SUM(COUNTIF($H$22:$H200,"&gt;"&amp;C200),COUNTIF($J$22:$J200,"&gt;"&amp;C200),COUNTIF($L$22:$L200,"&gt;"&amp;C200)),"")</f>
        <v>0</v>
      </c>
      <c r="E200">
        <f t="shared" ca="1" si="21"/>
        <v>1.6862064137530863</v>
      </c>
      <c r="F200" s="9">
        <f t="shared" ca="1" si="22"/>
        <v>1.170976676217421E-3</v>
      </c>
      <c r="G200" s="9">
        <f t="shared" ca="1" si="23"/>
        <v>1.1709766762174612E-3</v>
      </c>
      <c r="H200" s="9">
        <f ca="1">IF($A200="выдача",IF(AND(MAX(I$21:$I199)&lt;=MAX(K$21:$K199),$C200&lt;&gt;"",MAX(I$21:$I199)&lt;TIME(16,0,0)),MAX(I$21:$I199,$C200),""),"")</f>
        <v>0.62970845134425313</v>
      </c>
      <c r="I200" s="9">
        <f t="shared" ca="1" si="24"/>
        <v>0.63087942802047059</v>
      </c>
      <c r="J200" s="9" t="str">
        <f ca="1">IF($A200="выдача",IF(AND(MAX(I$21:$I199)&gt;MAX(K$21:$K199),$C200&lt;&gt;"",MAX(K$21:$K199)&lt;TIME(16,0,0)),MAX(K$21:$K199,$C200),""),"")</f>
        <v/>
      </c>
      <c r="K200" s="9" t="str">
        <f t="shared" ca="1" si="25"/>
        <v/>
      </c>
      <c r="L200" s="9" t="str">
        <f ca="1">IF(AND($A200="приём",$C200&lt;&gt;"",MAX(M$21:$M199,C200)&lt;TIME(16,0,0)),MAX(M$21:$M199,C200),"")</f>
        <v/>
      </c>
      <c r="M200" s="9" t="str">
        <f t="shared" ca="1" si="26"/>
        <v/>
      </c>
    </row>
    <row r="201" spans="1:13" x14ac:dyDescent="0.3">
      <c r="A201" t="str">
        <f t="shared" ca="1" si="18"/>
        <v>выдача</v>
      </c>
      <c r="B201" s="7">
        <f t="shared" ca="1" si="19"/>
        <v>1.2684269924555398</v>
      </c>
      <c r="C201" s="9">
        <f t="shared" ca="1" si="20"/>
        <v>0.6305893034223472</v>
      </c>
      <c r="D201">
        <f ca="1">IF(C201&lt;&gt;"",SUM(COUNTIF($H$22:$H201,"&gt;"&amp;C201),COUNTIF($J$22:$J201,"&gt;"&amp;C201),COUNTIF($L$22:$L201,"&gt;"&amp;C201)),"")</f>
        <v>0</v>
      </c>
      <c r="E201">
        <f t="shared" ca="1" si="21"/>
        <v>5.1698437552310814</v>
      </c>
      <c r="F201" s="9">
        <f t="shared" ca="1" si="22"/>
        <v>3.5901692744660287E-3</v>
      </c>
      <c r="G201" s="9">
        <f t="shared" ca="1" si="23"/>
        <v>3.5901692744659819E-3</v>
      </c>
      <c r="H201" s="9" t="str">
        <f ca="1">IF($A201="выдача",IF(AND(MAX(I$21:$I200)&lt;=MAX(K$21:$K200),$C201&lt;&gt;"",MAX(I$21:$I200)&lt;TIME(16,0,0)),MAX(I$21:$I200,$C201),""),"")</f>
        <v/>
      </c>
      <c r="I201" s="9" t="str">
        <f t="shared" ca="1" si="24"/>
        <v/>
      </c>
      <c r="J201" s="9">
        <f ca="1">IF($A201="выдача",IF(AND(MAX(I$21:$I200)&gt;MAX(K$21:$K200),$C201&lt;&gt;"",MAX(K$21:$K200)&lt;TIME(16,0,0)),MAX(K$21:$K200,$C201),""),"")</f>
        <v>0.6305893034223472</v>
      </c>
      <c r="K201" s="9">
        <f t="shared" ca="1" si="25"/>
        <v>0.63417947269681318</v>
      </c>
      <c r="L201" s="9" t="str">
        <f ca="1">IF(AND($A201="приём",$C201&lt;&gt;"",MAX(M$21:$M200,C201)&lt;TIME(16,0,0)),MAX(M$21:$M200,C201),"")</f>
        <v/>
      </c>
      <c r="M201" s="9" t="str">
        <f t="shared" ca="1" si="26"/>
        <v/>
      </c>
    </row>
    <row r="202" spans="1:13" x14ac:dyDescent="0.3">
      <c r="A202" t="str">
        <f t="shared" ca="1" si="18"/>
        <v>выдача</v>
      </c>
      <c r="B202" s="7">
        <f t="shared" ca="1" si="19"/>
        <v>3</v>
      </c>
      <c r="C202" s="9">
        <f t="shared" ca="1" si="20"/>
        <v>0.63267263675568053</v>
      </c>
      <c r="D202">
        <f ca="1">IF(C202&lt;&gt;"",SUM(COUNTIF($H$22:$H202,"&gt;"&amp;C202),COUNTIF($J$22:$J202,"&gt;"&amp;C202),COUNTIF($L$22:$L202,"&gt;"&amp;C202)),"")</f>
        <v>0</v>
      </c>
      <c r="E202">
        <f t="shared" ca="1" si="21"/>
        <v>1.9467202925741596</v>
      </c>
      <c r="F202" s="9">
        <f t="shared" ca="1" si="22"/>
        <v>1.3518890920653885E-3</v>
      </c>
      <c r="G202" s="9">
        <f t="shared" ca="1" si="23"/>
        <v>1.3518890920654059E-3</v>
      </c>
      <c r="H202" s="9">
        <f ca="1">IF($A202="выдача",IF(AND(MAX(I$21:$I201)&lt;=MAX(K$21:$K201),$C202&lt;&gt;"",MAX(I$21:$I201)&lt;TIME(16,0,0)),MAX(I$21:$I201,$C202),""),"")</f>
        <v>0.63267263675568053</v>
      </c>
      <c r="I202" s="9">
        <f t="shared" ca="1" si="24"/>
        <v>0.63402452584774593</v>
      </c>
      <c r="J202" s="9" t="str">
        <f ca="1">IF($A202="выдача",IF(AND(MAX(I$21:$I201)&gt;MAX(K$21:$K201),$C202&lt;&gt;"",MAX(K$21:$K201)&lt;TIME(16,0,0)),MAX(K$21:$K201,$C202),""),"")</f>
        <v/>
      </c>
      <c r="K202" s="9" t="str">
        <f t="shared" ca="1" si="25"/>
        <v/>
      </c>
      <c r="L202" s="9" t="str">
        <f ca="1">IF(AND($A202="приём",$C202&lt;&gt;"",MAX(M$21:$M201,C202)&lt;TIME(16,0,0)),MAX(M$21:$M201,C202),"")</f>
        <v/>
      </c>
      <c r="M202" s="9" t="str">
        <f t="shared" ca="1" si="26"/>
        <v/>
      </c>
    </row>
    <row r="203" spans="1:13" x14ac:dyDescent="0.3">
      <c r="A203" t="str">
        <f t="shared" ca="1" si="18"/>
        <v>выдача</v>
      </c>
      <c r="B203" s="7">
        <f t="shared" ca="1" si="19"/>
        <v>3</v>
      </c>
      <c r="C203" s="9">
        <f t="shared" ca="1" si="20"/>
        <v>0.63475597008901385</v>
      </c>
      <c r="D203">
        <f ca="1">IF(C203&lt;&gt;"",SUM(COUNTIF($H$22:$H203,"&gt;"&amp;C203),COUNTIF($J$22:$J203,"&gt;"&amp;C203),COUNTIF($L$22:$L203,"&gt;"&amp;C203)),"")</f>
        <v>0</v>
      </c>
      <c r="E203">
        <f t="shared" ca="1" si="21"/>
        <v>1.509421709251979</v>
      </c>
      <c r="F203" s="9">
        <f t="shared" ca="1" si="22"/>
        <v>1.0482095203138743E-3</v>
      </c>
      <c r="G203" s="9">
        <f t="shared" ca="1" si="23"/>
        <v>1.0482095203139252E-3</v>
      </c>
      <c r="H203" s="9">
        <f ca="1">IF($A203="выдача",IF(AND(MAX(I$21:$I202)&lt;=MAX(K$21:$K202),$C203&lt;&gt;"",MAX(I$21:$I202)&lt;TIME(16,0,0)),MAX(I$21:$I202,$C203),""),"")</f>
        <v>0.63475597008901385</v>
      </c>
      <c r="I203" s="9">
        <f t="shared" ca="1" si="24"/>
        <v>0.63580417960932778</v>
      </c>
      <c r="J203" s="9" t="str">
        <f ca="1">IF($A203="выдача",IF(AND(MAX(I$21:$I202)&gt;MAX(K$21:$K202),$C203&lt;&gt;"",MAX(K$21:$K202)&lt;TIME(16,0,0)),MAX(K$21:$K202,$C203),""),"")</f>
        <v/>
      </c>
      <c r="K203" s="9" t="str">
        <f t="shared" ca="1" si="25"/>
        <v/>
      </c>
      <c r="L203" s="9" t="str">
        <f ca="1">IF(AND($A203="приём",$C203&lt;&gt;"",MAX(M$21:$M202,C203)&lt;TIME(16,0,0)),MAX(M$21:$M202,C203),"")</f>
        <v/>
      </c>
      <c r="M203" s="9" t="str">
        <f t="shared" ca="1" si="26"/>
        <v/>
      </c>
    </row>
    <row r="204" spans="1:13" x14ac:dyDescent="0.3">
      <c r="A204" t="str">
        <f t="shared" ca="1" si="18"/>
        <v>приём</v>
      </c>
      <c r="B204" s="7">
        <f t="shared" ca="1" si="19"/>
        <v>1.4171830676651149</v>
      </c>
      <c r="C204" s="9">
        <f t="shared" ca="1" si="20"/>
        <v>0.63574012499711463</v>
      </c>
      <c r="D204">
        <f ca="1">IF(C204&lt;&gt;"",SUM(COUNTIF($H$22:$H204,"&gt;"&amp;C204),COUNTIF($J$22:$J204,"&gt;"&amp;C204),COUNTIF($L$22:$L204,"&gt;"&amp;C204)),"")</f>
        <v>0</v>
      </c>
      <c r="E204">
        <f t="shared" ca="1" si="21"/>
        <v>1.5504427897536279</v>
      </c>
      <c r="F204" s="9">
        <f t="shared" ca="1" si="22"/>
        <v>1.0766963817733528E-3</v>
      </c>
      <c r="G204" s="9">
        <f t="shared" ca="1" si="23"/>
        <v>1.0766963817733233E-3</v>
      </c>
      <c r="H204" s="9" t="str">
        <f ca="1">IF($A204="выдача",IF(AND(MAX(I$21:$I203)&lt;=MAX(K$21:$K203),$C204&lt;&gt;"",MAX(I$21:$I203)&lt;TIME(16,0,0)),MAX(I$21:$I203,$C204),""),"")</f>
        <v/>
      </c>
      <c r="I204" s="9" t="str">
        <f t="shared" ca="1" si="24"/>
        <v/>
      </c>
      <c r="J204" s="9" t="str">
        <f ca="1">IF($A204="выдача",IF(AND(MAX(I$21:$I203)&gt;MAX(K$21:$K203),$C204&lt;&gt;"",MAX(K$21:$K203)&lt;TIME(16,0,0)),MAX(K$21:$K203,$C204),""),"")</f>
        <v/>
      </c>
      <c r="K204" s="9" t="str">
        <f t="shared" ca="1" si="25"/>
        <v/>
      </c>
      <c r="L204" s="9">
        <f ca="1">IF(AND($A204="приём",$C204&lt;&gt;"",MAX(M$21:$M203,C204)&lt;TIME(16,0,0)),MAX(M$21:$M203,C204),"")</f>
        <v>0.63574012499711463</v>
      </c>
      <c r="M204" s="9">
        <f t="shared" ca="1" si="26"/>
        <v>0.63681682137888795</v>
      </c>
    </row>
    <row r="205" spans="1:13" x14ac:dyDescent="0.3">
      <c r="A205" t="str">
        <f t="shared" ca="1" si="18"/>
        <v>выдача</v>
      </c>
      <c r="B205" s="7">
        <f t="shared" ca="1" si="19"/>
        <v>3</v>
      </c>
      <c r="C205" s="9">
        <f t="shared" ca="1" si="20"/>
        <v>0.63782345833044796</v>
      </c>
      <c r="D205">
        <f ca="1">IF(C205&lt;&gt;"",SUM(COUNTIF($H$22:$H205,"&gt;"&amp;C205),COUNTIF($J$22:$J205,"&gt;"&amp;C205),COUNTIF($L$22:$L205,"&gt;"&amp;C205)),"")</f>
        <v>0</v>
      </c>
      <c r="E205">
        <f t="shared" ca="1" si="21"/>
        <v>3.6187158057052091</v>
      </c>
      <c r="F205" s="9">
        <f t="shared" ca="1" si="22"/>
        <v>2.5129970872952842E-3</v>
      </c>
      <c r="G205" s="9">
        <f t="shared" ca="1" si="23"/>
        <v>2.5129970872952434E-3</v>
      </c>
      <c r="H205" s="9" t="str">
        <f ca="1">IF($A205="выдача",IF(AND(MAX(I$21:$I204)&lt;=MAX(K$21:$K204),$C205&lt;&gt;"",MAX(I$21:$I204)&lt;TIME(16,0,0)),MAX(I$21:$I204,$C205),""),"")</f>
        <v/>
      </c>
      <c r="I205" s="9" t="str">
        <f t="shared" ca="1" si="24"/>
        <v/>
      </c>
      <c r="J205" s="9">
        <f ca="1">IF($A205="выдача",IF(AND(MAX(I$21:$I204)&gt;MAX(K$21:$K204),$C205&lt;&gt;"",MAX(K$21:$K204)&lt;TIME(16,0,0)),MAX(K$21:$K204,$C205),""),"")</f>
        <v>0.63782345833044796</v>
      </c>
      <c r="K205" s="9">
        <f t="shared" ca="1" si="25"/>
        <v>0.6403364554177432</v>
      </c>
      <c r="L205" s="9" t="str">
        <f ca="1">IF(AND($A205="приём",$C205&lt;&gt;"",MAX(M$21:$M204,C205)&lt;TIME(16,0,0)),MAX(M$21:$M204,C205),"")</f>
        <v/>
      </c>
      <c r="M205" s="9" t="str">
        <f t="shared" ca="1" si="26"/>
        <v/>
      </c>
    </row>
    <row r="206" spans="1:13" x14ac:dyDescent="0.3">
      <c r="A206" t="str">
        <f t="shared" ca="1" si="18"/>
        <v>выдача</v>
      </c>
      <c r="B206" s="7">
        <f t="shared" ca="1" si="19"/>
        <v>4.1354221959446313</v>
      </c>
      <c r="C206" s="9">
        <f t="shared" ca="1" si="20"/>
        <v>0.64069527929985393</v>
      </c>
      <c r="D206">
        <f ca="1">IF(C206&lt;&gt;"",SUM(COUNTIF($H$22:$H206,"&gt;"&amp;C206),COUNTIF($J$22:$J206,"&gt;"&amp;C206),COUNTIF($L$22:$L206,"&gt;"&amp;C206)),"")</f>
        <v>0</v>
      </c>
      <c r="E206">
        <f t="shared" ca="1" si="21"/>
        <v>1.5902595500233225</v>
      </c>
      <c r="F206" s="9">
        <f t="shared" ca="1" si="22"/>
        <v>1.1043469097384185E-3</v>
      </c>
      <c r="G206" s="9">
        <f t="shared" ca="1" si="23"/>
        <v>1.104346909738374E-3</v>
      </c>
      <c r="H206" s="9">
        <f ca="1">IF($A206="выдача",IF(AND(MAX(I$21:$I205)&lt;=MAX(K$21:$K205),$C206&lt;&gt;"",MAX(I$21:$I205)&lt;TIME(16,0,0)),MAX(I$21:$I205,$C206),""),"")</f>
        <v>0.64069527929985393</v>
      </c>
      <c r="I206" s="9">
        <f t="shared" ca="1" si="24"/>
        <v>0.6417996262095923</v>
      </c>
      <c r="J206" s="9" t="str">
        <f ca="1">IF($A206="выдача",IF(AND(MAX(I$21:$I205)&gt;MAX(K$21:$K205),$C206&lt;&gt;"",MAX(K$21:$K205)&lt;TIME(16,0,0)),MAX(K$21:$K205,$C206),""),"")</f>
        <v/>
      </c>
      <c r="K206" s="9" t="str">
        <f t="shared" ca="1" si="25"/>
        <v/>
      </c>
      <c r="L206" s="9" t="str">
        <f ca="1">IF(AND($A206="приём",$C206&lt;&gt;"",MAX(M$21:$M205,C206)&lt;TIME(16,0,0)),MAX(M$21:$M205,C206),"")</f>
        <v/>
      </c>
      <c r="M206" s="9" t="str">
        <f t="shared" ca="1" si="26"/>
        <v/>
      </c>
    </row>
    <row r="207" spans="1:13" x14ac:dyDescent="0.3">
      <c r="A207" t="str">
        <f t="shared" ca="1" si="18"/>
        <v>выдача</v>
      </c>
      <c r="B207" s="7">
        <f t="shared" ca="1" si="19"/>
        <v>3</v>
      </c>
      <c r="C207" s="9">
        <f t="shared" ca="1" si="20"/>
        <v>0.64277861263318725</v>
      </c>
      <c r="D207">
        <f ca="1">IF(C207&lt;&gt;"",SUM(COUNTIF($H$22:$H207,"&gt;"&amp;C207),COUNTIF($J$22:$J207,"&gt;"&amp;C207),COUNTIF($L$22:$L207,"&gt;"&amp;C207)),"")</f>
        <v>0</v>
      </c>
      <c r="E207">
        <f t="shared" ca="1" si="21"/>
        <v>1.2289824109144425</v>
      </c>
      <c r="F207" s="9">
        <f t="shared" ca="1" si="22"/>
        <v>8.5346000757947395E-4</v>
      </c>
      <c r="G207" s="9">
        <f t="shared" ca="1" si="23"/>
        <v>8.5346000757946516E-4</v>
      </c>
      <c r="H207" s="9" t="str">
        <f ca="1">IF($A207="выдача",IF(AND(MAX(I$21:$I206)&lt;=MAX(K$21:$K206),$C207&lt;&gt;"",MAX(I$21:$I206)&lt;TIME(16,0,0)),MAX(I$21:$I206,$C207),""),"")</f>
        <v/>
      </c>
      <c r="I207" s="9" t="str">
        <f t="shared" ca="1" si="24"/>
        <v/>
      </c>
      <c r="J207" s="9">
        <f ca="1">IF($A207="выдача",IF(AND(MAX(I$21:$I206)&gt;MAX(K$21:$K206),$C207&lt;&gt;"",MAX(K$21:$K206)&lt;TIME(16,0,0)),MAX(K$21:$K206,$C207),""),"")</f>
        <v>0.64277861263318725</v>
      </c>
      <c r="K207" s="9">
        <f t="shared" ca="1" si="25"/>
        <v>0.64363207264076672</v>
      </c>
      <c r="L207" s="9" t="str">
        <f ca="1">IF(AND($A207="приём",$C207&lt;&gt;"",MAX(M$21:$M206,C207)&lt;TIME(16,0,0)),MAX(M$21:$M206,C207),"")</f>
        <v/>
      </c>
      <c r="M207" s="9" t="str">
        <f t="shared" ca="1" si="26"/>
        <v/>
      </c>
    </row>
    <row r="208" spans="1:13" x14ac:dyDescent="0.3">
      <c r="A208" t="str">
        <f t="shared" ca="1" si="18"/>
        <v>выдача</v>
      </c>
      <c r="B208" s="7">
        <f t="shared" ca="1" si="19"/>
        <v>1.311432573685227</v>
      </c>
      <c r="C208" s="9">
        <f t="shared" ca="1" si="20"/>
        <v>0.64368932969824644</v>
      </c>
      <c r="D208">
        <f ca="1">IF(C208&lt;&gt;"",SUM(COUNTIF($H$22:$H208,"&gt;"&amp;C208),COUNTIF($J$22:$J208,"&gt;"&amp;C208),COUNTIF($L$22:$L208,"&gt;"&amp;C208)),"")</f>
        <v>0</v>
      </c>
      <c r="E208">
        <f t="shared" ca="1" si="21"/>
        <v>1.578056808720504</v>
      </c>
      <c r="F208" s="9">
        <f t="shared" ca="1" si="22"/>
        <v>1.0958727838336834E-3</v>
      </c>
      <c r="G208" s="9">
        <f t="shared" ca="1" si="23"/>
        <v>1.0958727838337179E-3</v>
      </c>
      <c r="H208" s="9">
        <f ca="1">IF($A208="выдача",IF(AND(MAX(I$21:$I207)&lt;=MAX(K$21:$K207),$C208&lt;&gt;"",MAX(I$21:$I207)&lt;TIME(16,0,0)),MAX(I$21:$I207,$C208),""),"")</f>
        <v>0.64368932969824644</v>
      </c>
      <c r="I208" s="9">
        <f t="shared" ca="1" si="24"/>
        <v>0.64478520248208016</v>
      </c>
      <c r="J208" s="9" t="str">
        <f ca="1">IF($A208="выдача",IF(AND(MAX(I$21:$I207)&gt;MAX(K$21:$K207),$C208&lt;&gt;"",MAX(K$21:$K207)&lt;TIME(16,0,0)),MAX(K$21:$K207,$C208),""),"")</f>
        <v/>
      </c>
      <c r="K208" s="9" t="str">
        <f t="shared" ca="1" si="25"/>
        <v/>
      </c>
      <c r="L208" s="9" t="str">
        <f ca="1">IF(AND($A208="приём",$C208&lt;&gt;"",MAX(M$21:$M207,C208)&lt;TIME(16,0,0)),MAX(M$21:$M207,C208),"")</f>
        <v/>
      </c>
      <c r="M208" s="9" t="str">
        <f t="shared" ca="1" si="26"/>
        <v/>
      </c>
    </row>
    <row r="209" spans="1:13" x14ac:dyDescent="0.3">
      <c r="A209" t="str">
        <f t="shared" ca="1" si="18"/>
        <v>приём</v>
      </c>
      <c r="B209" s="7">
        <f t="shared" ca="1" si="19"/>
        <v>4.2452681510721355</v>
      </c>
      <c r="C209" s="9">
        <f t="shared" ca="1" si="20"/>
        <v>0.64663743258093542</v>
      </c>
      <c r="D209">
        <f ca="1">IF(C209&lt;&gt;"",SUM(COUNTIF($H$22:$H209,"&gt;"&amp;C209),COUNTIF($J$22:$J209,"&gt;"&amp;C209),COUNTIF($L$22:$L209,"&gt;"&amp;C209)),"")</f>
        <v>0</v>
      </c>
      <c r="E209">
        <f t="shared" ca="1" si="21"/>
        <v>11.560609374028939</v>
      </c>
      <c r="F209" s="9">
        <f t="shared" ca="1" si="22"/>
        <v>8.0282009541867635E-3</v>
      </c>
      <c r="G209" s="9">
        <f t="shared" ca="1" si="23"/>
        <v>8.0282009541867705E-3</v>
      </c>
      <c r="H209" s="9" t="str">
        <f ca="1">IF($A209="выдача",IF(AND(MAX(I$21:$I208)&lt;=MAX(K$21:$K208),$C209&lt;&gt;"",MAX(I$21:$I208)&lt;TIME(16,0,0)),MAX(I$21:$I208,$C209),""),"")</f>
        <v/>
      </c>
      <c r="I209" s="9" t="str">
        <f t="shared" ca="1" si="24"/>
        <v/>
      </c>
      <c r="J209" s="9" t="str">
        <f ca="1">IF($A209="выдача",IF(AND(MAX(I$21:$I208)&gt;MAX(K$21:$K208),$C209&lt;&gt;"",MAX(K$21:$K208)&lt;TIME(16,0,0)),MAX(K$21:$K208,$C209),""),"")</f>
        <v/>
      </c>
      <c r="K209" s="9" t="str">
        <f t="shared" ca="1" si="25"/>
        <v/>
      </c>
      <c r="L209" s="9">
        <f ca="1">IF(AND($A209="приём",$C209&lt;&gt;"",MAX(M$21:$M208,C209)&lt;TIME(16,0,0)),MAX(M$21:$M208,C209),"")</f>
        <v>0.64663743258093542</v>
      </c>
      <c r="M209" s="9">
        <f t="shared" ca="1" si="26"/>
        <v>0.65466563353512219</v>
      </c>
    </row>
    <row r="210" spans="1:13" x14ac:dyDescent="0.3">
      <c r="A210" t="str">
        <f t="shared" ca="1" si="18"/>
        <v>выдача</v>
      </c>
      <c r="B210" s="7">
        <f t="shared" ca="1" si="19"/>
        <v>1.002618144253691</v>
      </c>
      <c r="C210" s="9">
        <f t="shared" ca="1" si="20"/>
        <v>0.64733369518111161</v>
      </c>
      <c r="D210">
        <f ca="1">IF(C210&lt;&gt;"",SUM(COUNTIF($H$22:$H210,"&gt;"&amp;C210),COUNTIF($J$22:$J210,"&gt;"&amp;C210),COUNTIF($L$22:$L210,"&gt;"&amp;C210)),"")</f>
        <v>0</v>
      </c>
      <c r="E210">
        <f t="shared" ca="1" si="21"/>
        <v>1.7248023587239794</v>
      </c>
      <c r="F210" s="9">
        <f t="shared" ca="1" si="22"/>
        <v>1.1977794157805412E-3</v>
      </c>
      <c r="G210" s="9">
        <f t="shared" ca="1" si="23"/>
        <v>1.1977794157805866E-3</v>
      </c>
      <c r="H210" s="9" t="str">
        <f ca="1">IF($A210="выдача",IF(AND(MAX(I$21:$I209)&lt;=MAX(K$21:$K209),$C210&lt;&gt;"",MAX(I$21:$I209)&lt;TIME(16,0,0)),MAX(I$21:$I209,$C210),""),"")</f>
        <v/>
      </c>
      <c r="I210" s="9" t="str">
        <f t="shared" ca="1" si="24"/>
        <v/>
      </c>
      <c r="J210" s="9">
        <f ca="1">IF($A210="выдача",IF(AND(MAX(I$21:$I209)&gt;MAX(K$21:$K209),$C210&lt;&gt;"",MAX(K$21:$K209)&lt;TIME(16,0,0)),MAX(K$21:$K209,$C210),""),"")</f>
        <v>0.64733369518111161</v>
      </c>
      <c r="K210" s="9">
        <f t="shared" ca="1" si="25"/>
        <v>0.6485314745968922</v>
      </c>
      <c r="L210" s="9" t="str">
        <f ca="1">IF(AND($A210="приём",$C210&lt;&gt;"",MAX(M$21:$M209,C210)&lt;TIME(16,0,0)),MAX(M$21:$M209,C210),"")</f>
        <v/>
      </c>
      <c r="M210" s="9" t="str">
        <f t="shared" ca="1" si="26"/>
        <v/>
      </c>
    </row>
    <row r="211" spans="1:13" x14ac:dyDescent="0.3">
      <c r="A211" t="str">
        <f t="shared" ca="1" si="18"/>
        <v>приём</v>
      </c>
      <c r="B211" s="7">
        <f t="shared" ca="1" si="19"/>
        <v>3</v>
      </c>
      <c r="C211" s="9">
        <f t="shared" ca="1" si="20"/>
        <v>0.64941702851444494</v>
      </c>
      <c r="D211">
        <f ca="1">IF(C211&lt;&gt;"",SUM(COUNTIF($H$22:$H211,"&gt;"&amp;C211),COUNTIF($J$22:$J211,"&gt;"&amp;C211),COUNTIF($L$22:$L211,"&gt;"&amp;C211)),"")</f>
        <v>1</v>
      </c>
      <c r="E211">
        <f t="shared" ca="1" si="21"/>
        <v>15.026534573806206</v>
      </c>
      <c r="F211" s="9">
        <f t="shared" ca="1" si="22"/>
        <v>1.0435093454032087E-2</v>
      </c>
      <c r="G211" s="9">
        <f t="shared" ca="1" si="23"/>
        <v>1.5683698474709296E-2</v>
      </c>
      <c r="H211" s="9" t="str">
        <f ca="1">IF($A211="выдача",IF(AND(MAX(I$21:$I210)&lt;=MAX(K$21:$K210),$C211&lt;&gt;"",MAX(I$21:$I210)&lt;TIME(16,0,0)),MAX(I$21:$I210,$C211),""),"")</f>
        <v/>
      </c>
      <c r="I211" s="9" t="str">
        <f t="shared" ca="1" si="24"/>
        <v/>
      </c>
      <c r="J211" s="9" t="str">
        <f ca="1">IF($A211="выдача",IF(AND(MAX(I$21:$I210)&gt;MAX(K$21:$K210),$C211&lt;&gt;"",MAX(K$21:$K210)&lt;TIME(16,0,0)),MAX(K$21:$K210,$C211),""),"")</f>
        <v/>
      </c>
      <c r="K211" s="9" t="str">
        <f t="shared" ca="1" si="25"/>
        <v/>
      </c>
      <c r="L211" s="9">
        <f ca="1">IF(AND($A211="приём",$C211&lt;&gt;"",MAX(M$21:$M210,C211)&lt;TIME(16,0,0)),MAX(M$21:$M210,C211),"")</f>
        <v>0.65466563353512219</v>
      </c>
      <c r="M211" s="9">
        <f t="shared" ca="1" si="26"/>
        <v>0.66510072698915423</v>
      </c>
    </row>
    <row r="212" spans="1:13" x14ac:dyDescent="0.3">
      <c r="A212" t="str">
        <f t="shared" ca="1" si="18"/>
        <v>выдача</v>
      </c>
      <c r="B212" s="7">
        <f t="shared" ca="1" si="19"/>
        <v>2.9238782366581235</v>
      </c>
      <c r="C212" s="9">
        <f t="shared" ca="1" si="20"/>
        <v>0.65144749951212422</v>
      </c>
      <c r="D212">
        <f ca="1">IF(C212&lt;&gt;"",SUM(COUNTIF($H$22:$H212,"&gt;"&amp;C212),COUNTIF($J$22:$J212,"&gt;"&amp;C212),COUNTIF($L$22:$L212,"&gt;"&amp;C212)),"")</f>
        <v>1</v>
      </c>
      <c r="E212">
        <f t="shared" ca="1" si="21"/>
        <v>1.0735768425015726</v>
      </c>
      <c r="F212" s="9">
        <f t="shared" ca="1" si="22"/>
        <v>7.4553947395942545E-4</v>
      </c>
      <c r="G212" s="9">
        <f t="shared" ca="1" si="23"/>
        <v>7.4553947395938902E-4</v>
      </c>
      <c r="H212" s="9">
        <f ca="1">IF($A212="выдача",IF(AND(MAX(I$21:$I211)&lt;=MAX(K$21:$K211),$C212&lt;&gt;"",MAX(I$21:$I211)&lt;TIME(16,0,0)),MAX(I$21:$I211,$C212),""),"")</f>
        <v>0.65144749951212422</v>
      </c>
      <c r="I212" s="9">
        <f t="shared" ca="1" si="24"/>
        <v>0.65219303898608361</v>
      </c>
      <c r="J212" s="9" t="str">
        <f ca="1">IF($A212="выдача",IF(AND(MAX(I$21:$I211)&gt;MAX(K$21:$K211),$C212&lt;&gt;"",MAX(K$21:$K211)&lt;TIME(16,0,0)),MAX(K$21:$K211,$C212),""),"")</f>
        <v/>
      </c>
      <c r="K212" s="9" t="str">
        <f t="shared" ca="1" si="25"/>
        <v/>
      </c>
      <c r="L212" s="9" t="str">
        <f ca="1">IF(AND($A212="приём",$C212&lt;&gt;"",MAX(M$21:$M211,C212)&lt;TIME(16,0,0)),MAX(M$21:$M211,C212),"")</f>
        <v/>
      </c>
      <c r="M212" s="9" t="str">
        <f t="shared" ca="1" si="26"/>
        <v/>
      </c>
    </row>
    <row r="213" spans="1:13" x14ac:dyDescent="0.3">
      <c r="A213" t="str">
        <f t="shared" ca="1" si="18"/>
        <v>выдача</v>
      </c>
      <c r="B213" s="7">
        <f t="shared" ca="1" si="19"/>
        <v>3.6301797776174292</v>
      </c>
      <c r="C213" s="9">
        <f t="shared" ca="1" si="20"/>
        <v>0.65396845769102518</v>
      </c>
      <c r="D213">
        <f ca="1">IF(C213&lt;&gt;"",SUM(COUNTIF($H$22:$H213,"&gt;"&amp;C213),COUNTIF($J$22:$J213,"&gt;"&amp;C213),COUNTIF($L$22:$L213,"&gt;"&amp;C213)),"")</f>
        <v>1</v>
      </c>
      <c r="E213">
        <f t="shared" ca="1" si="21"/>
        <v>2.5288866134193788</v>
      </c>
      <c r="F213" s="9">
        <f t="shared" ca="1" si="22"/>
        <v>1.756171259319013E-3</v>
      </c>
      <c r="G213" s="9">
        <f t="shared" ca="1" si="23"/>
        <v>1.7561712593190393E-3</v>
      </c>
      <c r="H213" s="9" t="str">
        <f ca="1">IF($A213="выдача",IF(AND(MAX(I$21:$I212)&lt;=MAX(K$21:$K212),$C213&lt;&gt;"",MAX(I$21:$I212)&lt;TIME(16,0,0)),MAX(I$21:$I212,$C213),""),"")</f>
        <v/>
      </c>
      <c r="I213" s="9" t="str">
        <f t="shared" ca="1" si="24"/>
        <v/>
      </c>
      <c r="J213" s="9">
        <f ca="1">IF($A213="выдача",IF(AND(MAX(I$21:$I212)&gt;MAX(K$21:$K212),$C213&lt;&gt;"",MAX(K$21:$K212)&lt;TIME(16,0,0)),MAX(K$21:$K212,$C213),""),"")</f>
        <v>0.65396845769102518</v>
      </c>
      <c r="K213" s="9">
        <f t="shared" ca="1" si="25"/>
        <v>0.65572462895034422</v>
      </c>
      <c r="L213" s="9" t="str">
        <f ca="1">IF(AND($A213="приём",$C213&lt;&gt;"",MAX(M$21:$M212,C213)&lt;TIME(16,0,0)),MAX(M$21:$M212,C213),"")</f>
        <v/>
      </c>
      <c r="M213" s="9" t="str">
        <f t="shared" ca="1" si="26"/>
        <v/>
      </c>
    </row>
    <row r="214" spans="1:13" x14ac:dyDescent="0.3">
      <c r="A214" t="str">
        <f t="shared" ca="1" si="18"/>
        <v>выдача</v>
      </c>
      <c r="B214" s="7">
        <f t="shared" ca="1" si="19"/>
        <v>2.9585132096187414</v>
      </c>
      <c r="C214" s="9">
        <f t="shared" ca="1" si="20"/>
        <v>0.65602298075326038</v>
      </c>
      <c r="D214">
        <f ca="1">IF(C214&lt;&gt;"",SUM(COUNTIF($H$22:$H214,"&gt;"&amp;C214),COUNTIF($J$22:$J214,"&gt;"&amp;C214),COUNTIF($L$22:$L214,"&gt;"&amp;C214)),"")</f>
        <v>0</v>
      </c>
      <c r="E214">
        <f t="shared" ca="1" si="21"/>
        <v>1.4831703262085711</v>
      </c>
      <c r="F214" s="9">
        <f t="shared" ca="1" si="22"/>
        <v>1.0299793932003966E-3</v>
      </c>
      <c r="G214" s="9">
        <f t="shared" ca="1" si="23"/>
        <v>1.0299793932003753E-3</v>
      </c>
      <c r="H214" s="9">
        <f ca="1">IF($A214="выдача",IF(AND(MAX(I$21:$I213)&lt;=MAX(K$21:$K213),$C214&lt;&gt;"",MAX(I$21:$I213)&lt;TIME(16,0,0)),MAX(I$21:$I213,$C214),""),"")</f>
        <v>0.65602298075326038</v>
      </c>
      <c r="I214" s="9">
        <f t="shared" ca="1" si="24"/>
        <v>0.65705296014646075</v>
      </c>
      <c r="J214" s="9" t="str">
        <f ca="1">IF($A214="выдача",IF(AND(MAX(I$21:$I213)&gt;MAX(K$21:$K213),$C214&lt;&gt;"",MAX(K$21:$K213)&lt;TIME(16,0,0)),MAX(K$21:$K213,$C214),""),"")</f>
        <v/>
      </c>
      <c r="K214" s="9" t="str">
        <f t="shared" ca="1" si="25"/>
        <v/>
      </c>
      <c r="L214" s="9" t="str">
        <f ca="1">IF(AND($A214="приём",$C214&lt;&gt;"",MAX(M$21:$M213,C214)&lt;TIME(16,0,0)),MAX(M$21:$M213,C214),"")</f>
        <v/>
      </c>
      <c r="M214" s="9" t="str">
        <f t="shared" ca="1" si="26"/>
        <v/>
      </c>
    </row>
    <row r="215" spans="1:13" x14ac:dyDescent="0.3">
      <c r="A215" t="str">
        <f t="shared" ref="A215:A278" ca="1" si="27">IF(IF(RAND()&lt;=0.2, RAND()*(1-0.5)+0.5, RAND()*0.5) &gt; 0.5,"приём","выдача")</f>
        <v>выдача</v>
      </c>
      <c r="B215" s="7">
        <f t="shared" ref="B215:B278" ca="1" si="28">IF(-(60/20)*LOG(1-RAND())+1&gt;3,3,-(60/20)*LOG(1-RAND())+1)</f>
        <v>1.1350451441755616</v>
      </c>
      <c r="C215" s="9">
        <f t="shared" ref="C215:C278" ca="1" si="29">IF(C214="","",IF(C214+(B215)/1440&lt;=$C$21+8/24,C214+(B215)/1440,""))</f>
        <v>0.65681120654782676</v>
      </c>
      <c r="D215">
        <f ca="1">IF(C215&lt;&gt;"",SUM(COUNTIF($H$22:$H215,"&gt;"&amp;C215),COUNTIF($J$22:$J215,"&gt;"&amp;C215),COUNTIF($L$22:$L215,"&gt;"&amp;C215)),"")</f>
        <v>0</v>
      </c>
      <c r="E215">
        <f t="shared" ref="E215:E278" ca="1" si="30">IF(C215&lt;&gt;"",IF(A215="выдача",-3*LOG(1-RAND())+1,-7*LOG(1-RAND())+1),"")</f>
        <v>1.1658883378549367</v>
      </c>
      <c r="F215" s="9">
        <f t="shared" ref="F215:F278" ca="1" si="31">IF(E215&lt;&gt;"",E215/1440,"")</f>
        <v>8.0964467906592826E-4</v>
      </c>
      <c r="G215" s="9">
        <f t="shared" ref="G215:G278" ca="1" si="32">IF(AND(C215&lt;&gt;"",OR(I215&lt;&gt;"",K215&lt;&gt;"",M215&lt;&gt;"")),IF(A215="выдача",MAX(I215,K215)-C215,M215-C215),"")</f>
        <v>8.0964467906596838E-4</v>
      </c>
      <c r="H215" s="9" t="str">
        <f ca="1">IF($A215="выдача",IF(AND(MAX(I$21:$I214)&lt;=MAX(K$21:$K214),$C215&lt;&gt;"",MAX(I$21:$I214)&lt;TIME(16,0,0)),MAX(I$21:$I214,$C215),""),"")</f>
        <v/>
      </c>
      <c r="I215" s="9" t="str">
        <f t="shared" ref="I215:I278" ca="1" si="33">IF(ISTEXT(H215),"",H215+E215/1440)</f>
        <v/>
      </c>
      <c r="J215" s="9">
        <f ca="1">IF($A215="выдача",IF(AND(MAX(I$21:$I214)&gt;MAX(K$21:$K214),$C215&lt;&gt;"",MAX(K$21:$K214)&lt;TIME(16,0,0)),MAX(K$21:$K214,$C215),""),"")</f>
        <v>0.65681120654782676</v>
      </c>
      <c r="K215" s="9">
        <f t="shared" ref="K215:K278" ca="1" si="34">IF(ISTEXT(J215),"",J215+E215/1440)</f>
        <v>0.65762085122689273</v>
      </c>
      <c r="L215" s="9" t="str">
        <f ca="1">IF(AND($A215="приём",$C215&lt;&gt;"",MAX(M$21:$M214,C215)&lt;TIME(16,0,0)),MAX(M$21:$M214,C215),"")</f>
        <v/>
      </c>
      <c r="M215" s="9" t="str">
        <f t="shared" ref="M215:M278" ca="1" si="35">IF(ISTEXT(L215),"",L215+E215/1440)</f>
        <v/>
      </c>
    </row>
    <row r="216" spans="1:13" x14ac:dyDescent="0.3">
      <c r="A216" t="str">
        <f t="shared" ca="1" si="27"/>
        <v>выдача</v>
      </c>
      <c r="B216" s="7">
        <f t="shared" ca="1" si="28"/>
        <v>5.7285080477837003</v>
      </c>
      <c r="C216" s="9">
        <f t="shared" ca="1" si="29"/>
        <v>0.6607893371365654</v>
      </c>
      <c r="D216">
        <f ca="1">IF(C216&lt;&gt;"",SUM(COUNTIF($H$22:$H216,"&gt;"&amp;C216),COUNTIF($J$22:$J216,"&gt;"&amp;C216),COUNTIF($L$22:$L216,"&gt;"&amp;C216)),"")</f>
        <v>0</v>
      </c>
      <c r="E216">
        <f t="shared" ca="1" si="30"/>
        <v>1.1905617393966446</v>
      </c>
      <c r="F216" s="9">
        <f t="shared" ca="1" si="31"/>
        <v>8.2677898569211432E-4</v>
      </c>
      <c r="G216" s="9">
        <f t="shared" ca="1" si="32"/>
        <v>8.2677898569216701E-4</v>
      </c>
      <c r="H216" s="9">
        <f ca="1">IF($A216="выдача",IF(AND(MAX(I$21:$I215)&lt;=MAX(K$21:$K215),$C216&lt;&gt;"",MAX(I$21:$I215)&lt;TIME(16,0,0)),MAX(I$21:$I215,$C216),""),"")</f>
        <v>0.6607893371365654</v>
      </c>
      <c r="I216" s="9">
        <f t="shared" ca="1" si="33"/>
        <v>0.66161611612225757</v>
      </c>
      <c r="J216" s="9" t="str">
        <f ca="1">IF($A216="выдача",IF(AND(MAX(I$21:$I215)&gt;MAX(K$21:$K215),$C216&lt;&gt;"",MAX(K$21:$K215)&lt;TIME(16,0,0)),MAX(K$21:$K215,$C216),""),"")</f>
        <v/>
      </c>
      <c r="K216" s="9" t="str">
        <f t="shared" ca="1" si="34"/>
        <v/>
      </c>
      <c r="L216" s="9" t="str">
        <f ca="1">IF(AND($A216="приём",$C216&lt;&gt;"",MAX(M$21:$M215,C216)&lt;TIME(16,0,0)),MAX(M$21:$M215,C216),"")</f>
        <v/>
      </c>
      <c r="M216" s="9" t="str">
        <f t="shared" ca="1" si="35"/>
        <v/>
      </c>
    </row>
    <row r="217" spans="1:13" x14ac:dyDescent="0.3">
      <c r="A217" t="str">
        <f t="shared" ca="1" si="27"/>
        <v>выдача</v>
      </c>
      <c r="B217" s="7">
        <f t="shared" ca="1" si="28"/>
        <v>3</v>
      </c>
      <c r="C217" s="9">
        <f t="shared" ca="1" si="29"/>
        <v>0.66287267046989873</v>
      </c>
      <c r="D217">
        <f ca="1">IF(C217&lt;&gt;"",SUM(COUNTIF($H$22:$H217,"&gt;"&amp;C217),COUNTIF($J$22:$J217,"&gt;"&amp;C217),COUNTIF($L$22:$L217,"&gt;"&amp;C217)),"")</f>
        <v>0</v>
      </c>
      <c r="E217">
        <f t="shared" ca="1" si="30"/>
        <v>4.2072911352074716</v>
      </c>
      <c r="F217" s="9">
        <f t="shared" ca="1" si="31"/>
        <v>2.9217299550051887E-3</v>
      </c>
      <c r="G217" s="9">
        <f t="shared" ca="1" si="32"/>
        <v>2.9217299550051701E-3</v>
      </c>
      <c r="H217" s="9" t="str">
        <f ca="1">IF($A217="выдача",IF(AND(MAX(I$21:$I216)&lt;=MAX(K$21:$K216),$C217&lt;&gt;"",MAX(I$21:$I216)&lt;TIME(16,0,0)),MAX(I$21:$I216,$C217),""),"")</f>
        <v/>
      </c>
      <c r="I217" s="9" t="str">
        <f t="shared" ca="1" si="33"/>
        <v/>
      </c>
      <c r="J217" s="9">
        <f ca="1">IF($A217="выдача",IF(AND(MAX(I$21:$I216)&gt;MAX(K$21:$K216),$C217&lt;&gt;"",MAX(K$21:$K216)&lt;TIME(16,0,0)),MAX(K$21:$K216,$C217),""),"")</f>
        <v>0.66287267046989873</v>
      </c>
      <c r="K217" s="9">
        <f t="shared" ca="1" si="34"/>
        <v>0.6657944004249039</v>
      </c>
      <c r="L217" s="9" t="str">
        <f ca="1">IF(AND($A217="приём",$C217&lt;&gt;"",MAX(M$21:$M216,C217)&lt;TIME(16,0,0)),MAX(M$21:$M216,C217),"")</f>
        <v/>
      </c>
      <c r="M217" s="9" t="str">
        <f t="shared" ca="1" si="35"/>
        <v/>
      </c>
    </row>
    <row r="218" spans="1:13" x14ac:dyDescent="0.3">
      <c r="A218" t="str">
        <f t="shared" ca="1" si="27"/>
        <v>выдача</v>
      </c>
      <c r="B218" s="7">
        <f t="shared" ca="1" si="28"/>
        <v>3.4630247972426051</v>
      </c>
      <c r="C218" s="9">
        <f t="shared" ca="1" si="29"/>
        <v>0.66527754880131718</v>
      </c>
      <c r="D218">
        <f ca="1">IF(C218&lt;&gt;"",SUM(COUNTIF($H$22:$H218,"&gt;"&amp;C218),COUNTIF($J$22:$J218,"&gt;"&amp;C218),COUNTIF($L$22:$L218,"&gt;"&amp;C218)),"")</f>
        <v>0</v>
      </c>
      <c r="E218">
        <f t="shared" ca="1" si="30"/>
        <v>2.1590622766836089</v>
      </c>
      <c r="F218" s="9">
        <f t="shared" ca="1" si="31"/>
        <v>1.4993488032525061E-3</v>
      </c>
      <c r="G218" s="9">
        <f t="shared" ca="1" si="32"/>
        <v>1.4993488032525315E-3</v>
      </c>
      <c r="H218" s="9">
        <f ca="1">IF($A218="выдача",IF(AND(MAX(I$21:$I217)&lt;=MAX(K$21:$K217),$C218&lt;&gt;"",MAX(I$21:$I217)&lt;TIME(16,0,0)),MAX(I$21:$I217,$C218),""),"")</f>
        <v>0.66527754880131718</v>
      </c>
      <c r="I218" s="9">
        <f t="shared" ca="1" si="33"/>
        <v>0.66677689760456971</v>
      </c>
      <c r="J218" s="9" t="str">
        <f ca="1">IF($A218="выдача",IF(AND(MAX(I$21:$I217)&gt;MAX(K$21:$K217),$C218&lt;&gt;"",MAX(K$21:$K217)&lt;TIME(16,0,0)),MAX(K$21:$K217,$C218),""),"")</f>
        <v/>
      </c>
      <c r="K218" s="9" t="str">
        <f t="shared" ca="1" si="34"/>
        <v/>
      </c>
      <c r="L218" s="9" t="str">
        <f ca="1">IF(AND($A218="приём",$C218&lt;&gt;"",MAX(M$21:$M217,C218)&lt;TIME(16,0,0)),MAX(M$21:$M217,C218),"")</f>
        <v/>
      </c>
      <c r="M218" s="9" t="str">
        <f t="shared" ca="1" si="35"/>
        <v/>
      </c>
    </row>
    <row r="219" spans="1:13" x14ac:dyDescent="0.3">
      <c r="A219" t="str">
        <f t="shared" ca="1" si="27"/>
        <v>выдача</v>
      </c>
      <c r="B219" s="7">
        <f t="shared" ca="1" si="28"/>
        <v>3</v>
      </c>
      <c r="C219" s="9" t="str">
        <f t="shared" ca="1" si="29"/>
        <v/>
      </c>
      <c r="D219" t="str">
        <f ca="1">IF(C219&lt;&gt;"",SUM(COUNTIF($H$22:$H219,"&gt;"&amp;C219),COUNTIF($J$22:$J219,"&gt;"&amp;C219),COUNTIF($L$22:$L219,"&gt;"&amp;C219)),"")</f>
        <v/>
      </c>
      <c r="E219" t="str">
        <f t="shared" ca="1" si="30"/>
        <v/>
      </c>
      <c r="F219" s="9" t="str">
        <f t="shared" ca="1" si="31"/>
        <v/>
      </c>
      <c r="G219" s="9" t="str">
        <f t="shared" ca="1" si="32"/>
        <v/>
      </c>
      <c r="H219" s="9" t="str">
        <f ca="1">IF($A219="выдача",IF(AND(MAX(I$21:$I218)&lt;=MAX(K$21:$K218),$C219&lt;&gt;"",MAX(I$21:$I218)&lt;TIME(16,0,0)),MAX(I$21:$I218,$C219),""),"")</f>
        <v/>
      </c>
      <c r="I219" s="9" t="str">
        <f t="shared" ca="1" si="33"/>
        <v/>
      </c>
      <c r="J219" s="9" t="str">
        <f ca="1">IF($A219="выдача",IF(AND(MAX(I$21:$I218)&gt;MAX(K$21:$K218),$C219&lt;&gt;"",MAX(K$21:$K218)&lt;TIME(16,0,0)),MAX(K$21:$K218,$C219),""),"")</f>
        <v/>
      </c>
      <c r="K219" s="9" t="str">
        <f t="shared" ca="1" si="34"/>
        <v/>
      </c>
      <c r="L219" s="9" t="str">
        <f ca="1">IF(AND($A219="приём",$C219&lt;&gt;"",MAX(M$21:$M218,C219)&lt;TIME(16,0,0)),MAX(M$21:$M218,C219),"")</f>
        <v/>
      </c>
      <c r="M219" s="9" t="str">
        <f t="shared" ca="1" si="35"/>
        <v/>
      </c>
    </row>
    <row r="220" spans="1:13" x14ac:dyDescent="0.3">
      <c r="A220" t="str">
        <f t="shared" ca="1" si="27"/>
        <v>выдача</v>
      </c>
      <c r="B220" s="7">
        <f t="shared" ca="1" si="28"/>
        <v>3.7937328639745589</v>
      </c>
      <c r="C220" s="9" t="str">
        <f t="shared" ca="1" si="29"/>
        <v/>
      </c>
      <c r="D220" t="str">
        <f ca="1">IF(C220&lt;&gt;"",SUM(COUNTIF($H$22:$H220,"&gt;"&amp;C220),COUNTIF($J$22:$J220,"&gt;"&amp;C220),COUNTIF($L$22:$L220,"&gt;"&amp;C220)),"")</f>
        <v/>
      </c>
      <c r="E220" t="str">
        <f t="shared" ca="1" si="30"/>
        <v/>
      </c>
      <c r="F220" s="9" t="str">
        <f t="shared" ca="1" si="31"/>
        <v/>
      </c>
      <c r="G220" s="9" t="str">
        <f t="shared" ca="1" si="32"/>
        <v/>
      </c>
      <c r="H220" s="9" t="str">
        <f ca="1">IF($A220="выдача",IF(AND(MAX(I$21:$I219)&lt;=MAX(K$21:$K219),$C220&lt;&gt;"",MAX(I$21:$I219)&lt;TIME(16,0,0)),MAX(I$21:$I219,$C220),""),"")</f>
        <v/>
      </c>
      <c r="I220" s="9" t="str">
        <f t="shared" ca="1" si="33"/>
        <v/>
      </c>
      <c r="J220" s="9" t="str">
        <f ca="1">IF($A220="выдача",IF(AND(MAX(I$21:$I219)&gt;MAX(K$21:$K219),$C220&lt;&gt;"",MAX(K$21:$K219)&lt;TIME(16,0,0)),MAX(K$21:$K219,$C220),""),"")</f>
        <v/>
      </c>
      <c r="K220" s="9" t="str">
        <f t="shared" ca="1" si="34"/>
        <v/>
      </c>
      <c r="L220" s="9" t="str">
        <f ca="1">IF(AND($A220="приём",$C220&lt;&gt;"",MAX(M$21:$M219,C220)&lt;TIME(16,0,0)),MAX(M$21:$M219,C220),"")</f>
        <v/>
      </c>
      <c r="M220" s="9" t="str">
        <f t="shared" ca="1" si="35"/>
        <v/>
      </c>
    </row>
    <row r="221" spans="1:13" x14ac:dyDescent="0.3">
      <c r="A221" t="str">
        <f t="shared" ca="1" si="27"/>
        <v>приём</v>
      </c>
      <c r="B221" s="7">
        <f t="shared" ca="1" si="28"/>
        <v>3.8438559858486885</v>
      </c>
      <c r="C221" s="9" t="str">
        <f t="shared" ca="1" si="29"/>
        <v/>
      </c>
      <c r="D221" t="str">
        <f ca="1">IF(C221&lt;&gt;"",SUM(COUNTIF($H$22:$H221,"&gt;"&amp;C221),COUNTIF($J$22:$J221,"&gt;"&amp;C221),COUNTIF($L$22:$L221,"&gt;"&amp;C221)),"")</f>
        <v/>
      </c>
      <c r="E221" t="str">
        <f t="shared" ca="1" si="30"/>
        <v/>
      </c>
      <c r="F221" s="9" t="str">
        <f t="shared" ca="1" si="31"/>
        <v/>
      </c>
      <c r="G221" s="9" t="str">
        <f t="shared" ca="1" si="32"/>
        <v/>
      </c>
      <c r="H221" s="9" t="str">
        <f ca="1">IF($A221="выдача",IF(AND(MAX(I$21:$I220)&lt;=MAX(K$21:$K220),$C221&lt;&gt;"",MAX(I$21:$I220)&lt;TIME(16,0,0)),MAX(I$21:$I220,$C221),""),"")</f>
        <v/>
      </c>
      <c r="I221" s="9" t="str">
        <f t="shared" ca="1" si="33"/>
        <v/>
      </c>
      <c r="J221" s="9" t="str">
        <f ca="1">IF($A221="выдача",IF(AND(MAX(I$21:$I220)&gt;MAX(K$21:$K220),$C221&lt;&gt;"",MAX(K$21:$K220)&lt;TIME(16,0,0)),MAX(K$21:$K220,$C221),""),"")</f>
        <v/>
      </c>
      <c r="K221" s="9" t="str">
        <f t="shared" ca="1" si="34"/>
        <v/>
      </c>
      <c r="L221" s="9" t="str">
        <f ca="1">IF(AND($A221="приём",$C221&lt;&gt;"",MAX(M$21:$M220,C221)&lt;TIME(16,0,0)),MAX(M$21:$M220,C221),"")</f>
        <v/>
      </c>
      <c r="M221" s="9" t="str">
        <f t="shared" ca="1" si="35"/>
        <v/>
      </c>
    </row>
    <row r="222" spans="1:13" x14ac:dyDescent="0.3">
      <c r="A222" t="str">
        <f t="shared" ca="1" si="27"/>
        <v>приём</v>
      </c>
      <c r="B222" s="7">
        <f t="shared" ca="1" si="28"/>
        <v>2.5280774618033885</v>
      </c>
      <c r="C222" s="9" t="str">
        <f t="shared" ca="1" si="29"/>
        <v/>
      </c>
      <c r="D222" t="str">
        <f ca="1">IF(C222&lt;&gt;"",SUM(COUNTIF($H$22:$H222,"&gt;"&amp;C222),COUNTIF($J$22:$J222,"&gt;"&amp;C222),COUNTIF($L$22:$L222,"&gt;"&amp;C222)),"")</f>
        <v/>
      </c>
      <c r="E222" t="str">
        <f t="shared" ca="1" si="30"/>
        <v/>
      </c>
      <c r="F222" s="9" t="str">
        <f t="shared" ca="1" si="31"/>
        <v/>
      </c>
      <c r="G222" s="9" t="str">
        <f t="shared" ca="1" si="32"/>
        <v/>
      </c>
      <c r="H222" s="9" t="str">
        <f ca="1">IF($A222="выдача",IF(AND(MAX(I$21:$I221)&lt;=MAX(K$21:$K221),$C222&lt;&gt;"",MAX(I$21:$I221)&lt;TIME(16,0,0)),MAX(I$21:$I221,$C222),""),"")</f>
        <v/>
      </c>
      <c r="I222" s="9" t="str">
        <f t="shared" ca="1" si="33"/>
        <v/>
      </c>
      <c r="J222" s="9" t="str">
        <f ca="1">IF($A222="выдача",IF(AND(MAX(I$21:$I221)&gt;MAX(K$21:$K221),$C222&lt;&gt;"",MAX(K$21:$K221)&lt;TIME(16,0,0)),MAX(K$21:$K221,$C222),""),"")</f>
        <v/>
      </c>
      <c r="K222" s="9" t="str">
        <f t="shared" ca="1" si="34"/>
        <v/>
      </c>
      <c r="L222" s="9" t="str">
        <f ca="1">IF(AND($A222="приём",$C222&lt;&gt;"",MAX(M$21:$M221,C222)&lt;TIME(16,0,0)),MAX(M$21:$M221,C222),"")</f>
        <v/>
      </c>
      <c r="M222" s="9" t="str">
        <f t="shared" ca="1" si="35"/>
        <v/>
      </c>
    </row>
    <row r="223" spans="1:13" x14ac:dyDescent="0.3">
      <c r="A223" t="str">
        <f t="shared" ca="1" si="27"/>
        <v>выдача</v>
      </c>
      <c r="B223" s="7">
        <f t="shared" ca="1" si="28"/>
        <v>3.3635415605648529</v>
      </c>
      <c r="C223" s="9" t="str">
        <f t="shared" ca="1" si="29"/>
        <v/>
      </c>
      <c r="D223" t="str">
        <f ca="1">IF(C223&lt;&gt;"",SUM(COUNTIF($H$22:$H223,"&gt;"&amp;C223),COUNTIF($J$22:$J223,"&gt;"&amp;C223),COUNTIF($L$22:$L223,"&gt;"&amp;C223)),"")</f>
        <v/>
      </c>
      <c r="E223" t="str">
        <f t="shared" ca="1" si="30"/>
        <v/>
      </c>
      <c r="F223" s="9" t="str">
        <f t="shared" ca="1" si="31"/>
        <v/>
      </c>
      <c r="G223" s="9" t="str">
        <f t="shared" ca="1" si="32"/>
        <v/>
      </c>
      <c r="H223" s="9" t="str">
        <f ca="1">IF($A223="выдача",IF(AND(MAX(I$21:$I222)&lt;=MAX(K$21:$K222),$C223&lt;&gt;"",MAX(I$21:$I222)&lt;TIME(16,0,0)),MAX(I$21:$I222,$C223),""),"")</f>
        <v/>
      </c>
      <c r="I223" s="9" t="str">
        <f t="shared" ca="1" si="33"/>
        <v/>
      </c>
      <c r="J223" s="9" t="str">
        <f ca="1">IF($A223="выдача",IF(AND(MAX(I$21:$I222)&gt;MAX(K$21:$K222),$C223&lt;&gt;"",MAX(K$21:$K222)&lt;TIME(16,0,0)),MAX(K$21:$K222,$C223),""),"")</f>
        <v/>
      </c>
      <c r="K223" s="9" t="str">
        <f t="shared" ca="1" si="34"/>
        <v/>
      </c>
      <c r="L223" s="9" t="str">
        <f ca="1">IF(AND($A223="приём",$C223&lt;&gt;"",MAX(M$21:$M222,C223)&lt;TIME(16,0,0)),MAX(M$21:$M222,C223),"")</f>
        <v/>
      </c>
      <c r="M223" s="9" t="str">
        <f t="shared" ca="1" si="35"/>
        <v/>
      </c>
    </row>
    <row r="224" spans="1:13" x14ac:dyDescent="0.3">
      <c r="A224" t="str">
        <f t="shared" ca="1" si="27"/>
        <v>выдача</v>
      </c>
      <c r="B224" s="7">
        <f t="shared" ca="1" si="28"/>
        <v>1.324095818983088</v>
      </c>
      <c r="C224" s="9" t="str">
        <f t="shared" ca="1" si="29"/>
        <v/>
      </c>
      <c r="D224" t="str">
        <f ca="1">IF(C224&lt;&gt;"",SUM(COUNTIF($H$22:$H224,"&gt;"&amp;C224),COUNTIF($J$22:$J224,"&gt;"&amp;C224),COUNTIF($L$22:$L224,"&gt;"&amp;C224)),"")</f>
        <v/>
      </c>
      <c r="E224" t="str">
        <f t="shared" ca="1" si="30"/>
        <v/>
      </c>
      <c r="F224" s="9" t="str">
        <f t="shared" ca="1" si="31"/>
        <v/>
      </c>
      <c r="G224" s="9" t="str">
        <f t="shared" ca="1" si="32"/>
        <v/>
      </c>
      <c r="H224" s="9" t="str">
        <f ca="1">IF($A224="выдача",IF(AND(MAX(I$21:$I223)&lt;=MAX(K$21:$K223),$C224&lt;&gt;"",MAX(I$21:$I223)&lt;TIME(16,0,0)),MAX(I$21:$I223,$C224),""),"")</f>
        <v/>
      </c>
      <c r="I224" s="9" t="str">
        <f t="shared" ca="1" si="33"/>
        <v/>
      </c>
      <c r="J224" s="9" t="str">
        <f ca="1">IF($A224="выдача",IF(AND(MAX(I$21:$I223)&gt;MAX(K$21:$K223),$C224&lt;&gt;"",MAX(K$21:$K223)&lt;TIME(16,0,0)),MAX(K$21:$K223,$C224),""),"")</f>
        <v/>
      </c>
      <c r="K224" s="9" t="str">
        <f t="shared" ca="1" si="34"/>
        <v/>
      </c>
      <c r="L224" s="9" t="str">
        <f ca="1">IF(AND($A224="приём",$C224&lt;&gt;"",MAX(M$21:$M223,C224)&lt;TIME(16,0,0)),MAX(M$21:$M223,C224),"")</f>
        <v/>
      </c>
      <c r="M224" s="9" t="str">
        <f t="shared" ca="1" si="35"/>
        <v/>
      </c>
    </row>
    <row r="225" spans="1:13" x14ac:dyDescent="0.3">
      <c r="A225" t="str">
        <f t="shared" ca="1" si="27"/>
        <v>выдача</v>
      </c>
      <c r="B225" s="7">
        <f t="shared" ca="1" si="28"/>
        <v>3</v>
      </c>
      <c r="C225" s="9" t="str">
        <f t="shared" ca="1" si="29"/>
        <v/>
      </c>
      <c r="D225" t="str">
        <f ca="1">IF(C225&lt;&gt;"",SUM(COUNTIF($H$22:$H225,"&gt;"&amp;C225),COUNTIF($J$22:$J225,"&gt;"&amp;C225),COUNTIF($L$22:$L225,"&gt;"&amp;C225)),"")</f>
        <v/>
      </c>
      <c r="E225" t="str">
        <f t="shared" ca="1" si="30"/>
        <v/>
      </c>
      <c r="F225" s="9" t="str">
        <f t="shared" ca="1" si="31"/>
        <v/>
      </c>
      <c r="G225" s="9" t="str">
        <f t="shared" ca="1" si="32"/>
        <v/>
      </c>
      <c r="H225" s="9" t="str">
        <f ca="1">IF($A225="выдача",IF(AND(MAX(I$21:$I224)&lt;=MAX(K$21:$K224),$C225&lt;&gt;"",MAX(I$21:$I224)&lt;TIME(16,0,0)),MAX(I$21:$I224,$C225),""),"")</f>
        <v/>
      </c>
      <c r="I225" s="9" t="str">
        <f t="shared" ca="1" si="33"/>
        <v/>
      </c>
      <c r="J225" s="9" t="str">
        <f ca="1">IF($A225="выдача",IF(AND(MAX(I$21:$I224)&gt;MAX(K$21:$K224),$C225&lt;&gt;"",MAX(K$21:$K224)&lt;TIME(16,0,0)),MAX(K$21:$K224,$C225),""),"")</f>
        <v/>
      </c>
      <c r="K225" s="9" t="str">
        <f t="shared" ca="1" si="34"/>
        <v/>
      </c>
      <c r="L225" s="9" t="str">
        <f ca="1">IF(AND($A225="приём",$C225&lt;&gt;"",MAX(M$21:$M224,C225)&lt;TIME(16,0,0)),MAX(M$21:$M224,C225),"")</f>
        <v/>
      </c>
      <c r="M225" s="9" t="str">
        <f t="shared" ca="1" si="35"/>
        <v/>
      </c>
    </row>
    <row r="226" spans="1:13" x14ac:dyDescent="0.3">
      <c r="A226" t="str">
        <f t="shared" ca="1" si="27"/>
        <v>выдача</v>
      </c>
      <c r="B226" s="7">
        <f t="shared" ca="1" si="28"/>
        <v>1.6953464196069306</v>
      </c>
      <c r="C226" s="9" t="str">
        <f t="shared" ca="1" si="29"/>
        <v/>
      </c>
      <c r="D226" t="str">
        <f ca="1">IF(C226&lt;&gt;"",SUM(COUNTIF($H$22:$H226,"&gt;"&amp;C226),COUNTIF($J$22:$J226,"&gt;"&amp;C226),COUNTIF($L$22:$L226,"&gt;"&amp;C226)),"")</f>
        <v/>
      </c>
      <c r="E226" t="str">
        <f t="shared" ca="1" si="30"/>
        <v/>
      </c>
      <c r="F226" s="9" t="str">
        <f t="shared" ca="1" si="31"/>
        <v/>
      </c>
      <c r="G226" s="9" t="str">
        <f t="shared" ca="1" si="32"/>
        <v/>
      </c>
      <c r="H226" s="9" t="str">
        <f ca="1">IF($A226="выдача",IF(AND(MAX(I$21:$I225)&lt;=MAX(K$21:$K225),$C226&lt;&gt;"",MAX(I$21:$I225)&lt;TIME(16,0,0)),MAX(I$21:$I225,$C226),""),"")</f>
        <v/>
      </c>
      <c r="I226" s="9" t="str">
        <f t="shared" ca="1" si="33"/>
        <v/>
      </c>
      <c r="J226" s="9" t="str">
        <f ca="1">IF($A226="выдача",IF(AND(MAX(I$21:$I225)&gt;MAX(K$21:$K225),$C226&lt;&gt;"",MAX(K$21:$K225)&lt;TIME(16,0,0)),MAX(K$21:$K225,$C226),""),"")</f>
        <v/>
      </c>
      <c r="K226" s="9" t="str">
        <f t="shared" ca="1" si="34"/>
        <v/>
      </c>
      <c r="L226" s="9" t="str">
        <f ca="1">IF(AND($A226="приём",$C226&lt;&gt;"",MAX(M$21:$M225,C226)&lt;TIME(16,0,0)),MAX(M$21:$M225,C226),"")</f>
        <v/>
      </c>
      <c r="M226" s="9" t="str">
        <f t="shared" ca="1" si="35"/>
        <v/>
      </c>
    </row>
    <row r="227" spans="1:13" x14ac:dyDescent="0.3">
      <c r="A227" t="str">
        <f t="shared" ca="1" si="27"/>
        <v>приём</v>
      </c>
      <c r="B227" s="7">
        <f t="shared" ca="1" si="28"/>
        <v>1.8990558484762006</v>
      </c>
      <c r="C227" s="9" t="str">
        <f t="shared" ca="1" si="29"/>
        <v/>
      </c>
      <c r="D227" t="str">
        <f ca="1">IF(C227&lt;&gt;"",SUM(COUNTIF($H$22:$H227,"&gt;"&amp;C227),COUNTIF($J$22:$J227,"&gt;"&amp;C227),COUNTIF($L$22:$L227,"&gt;"&amp;C227)),"")</f>
        <v/>
      </c>
      <c r="E227" t="str">
        <f t="shared" ca="1" si="30"/>
        <v/>
      </c>
      <c r="F227" s="9" t="str">
        <f t="shared" ca="1" si="31"/>
        <v/>
      </c>
      <c r="G227" s="9" t="str">
        <f t="shared" ca="1" si="32"/>
        <v/>
      </c>
      <c r="H227" s="9" t="str">
        <f ca="1">IF($A227="выдача",IF(AND(MAX(I$21:$I226)&lt;=MAX(K$21:$K226),$C227&lt;&gt;"",MAX(I$21:$I226)&lt;TIME(16,0,0)),MAX(I$21:$I226,$C227),""),"")</f>
        <v/>
      </c>
      <c r="I227" s="9" t="str">
        <f t="shared" ca="1" si="33"/>
        <v/>
      </c>
      <c r="J227" s="9" t="str">
        <f ca="1">IF($A227="выдача",IF(AND(MAX(I$21:$I226)&gt;MAX(K$21:$K226),$C227&lt;&gt;"",MAX(K$21:$K226)&lt;TIME(16,0,0)),MAX(K$21:$K226,$C227),""),"")</f>
        <v/>
      </c>
      <c r="K227" s="9" t="str">
        <f t="shared" ca="1" si="34"/>
        <v/>
      </c>
      <c r="L227" s="9" t="str">
        <f ca="1">IF(AND($A227="приём",$C227&lt;&gt;"",MAX(M$21:$M226,C227)&lt;TIME(16,0,0)),MAX(M$21:$M226,C227),"")</f>
        <v/>
      </c>
      <c r="M227" s="9" t="str">
        <f t="shared" ca="1" si="35"/>
        <v/>
      </c>
    </row>
    <row r="228" spans="1:13" x14ac:dyDescent="0.3">
      <c r="A228" t="str">
        <f t="shared" ca="1" si="27"/>
        <v>выдача</v>
      </c>
      <c r="B228" s="7">
        <f t="shared" ca="1" si="28"/>
        <v>1.3584007658433013</v>
      </c>
      <c r="C228" s="9" t="str">
        <f t="shared" ca="1" si="29"/>
        <v/>
      </c>
      <c r="D228" t="str">
        <f ca="1">IF(C228&lt;&gt;"",SUM(COUNTIF($H$22:$H228,"&gt;"&amp;C228),COUNTIF($J$22:$J228,"&gt;"&amp;C228),COUNTIF($L$22:$L228,"&gt;"&amp;C228)),"")</f>
        <v/>
      </c>
      <c r="E228" t="str">
        <f t="shared" ca="1" si="30"/>
        <v/>
      </c>
      <c r="F228" s="9" t="str">
        <f t="shared" ca="1" si="31"/>
        <v/>
      </c>
      <c r="G228" s="9" t="str">
        <f t="shared" ca="1" si="32"/>
        <v/>
      </c>
      <c r="H228" s="9" t="str">
        <f ca="1">IF($A228="выдача",IF(AND(MAX(I$21:$I227)&lt;=MAX(K$21:$K227),$C228&lt;&gt;"",MAX(I$21:$I227)&lt;TIME(16,0,0)),MAX(I$21:$I227,$C228),""),"")</f>
        <v/>
      </c>
      <c r="I228" s="9" t="str">
        <f t="shared" ca="1" si="33"/>
        <v/>
      </c>
      <c r="J228" s="9" t="str">
        <f ca="1">IF($A228="выдача",IF(AND(MAX(I$21:$I227)&gt;MAX(K$21:$K227),$C228&lt;&gt;"",MAX(K$21:$K227)&lt;TIME(16,0,0)),MAX(K$21:$K227,$C228),""),"")</f>
        <v/>
      </c>
      <c r="K228" s="9" t="str">
        <f t="shared" ca="1" si="34"/>
        <v/>
      </c>
      <c r="L228" s="9" t="str">
        <f ca="1">IF(AND($A228="приём",$C228&lt;&gt;"",MAX(M$21:$M227,C228)&lt;TIME(16,0,0)),MAX(M$21:$M227,C228),"")</f>
        <v/>
      </c>
      <c r="M228" s="9" t="str">
        <f t="shared" ca="1" si="35"/>
        <v/>
      </c>
    </row>
    <row r="229" spans="1:13" x14ac:dyDescent="0.3">
      <c r="A229" t="str">
        <f t="shared" ca="1" si="27"/>
        <v>выдача</v>
      </c>
      <c r="B229" s="7">
        <f t="shared" ca="1" si="28"/>
        <v>2.609623639611085</v>
      </c>
      <c r="C229" s="9" t="str">
        <f t="shared" ca="1" si="29"/>
        <v/>
      </c>
      <c r="D229" t="str">
        <f ca="1">IF(C229&lt;&gt;"",SUM(COUNTIF($H$22:$H229,"&gt;"&amp;C229),COUNTIF($J$22:$J229,"&gt;"&amp;C229),COUNTIF($L$22:$L229,"&gt;"&amp;C229)),"")</f>
        <v/>
      </c>
      <c r="E229" t="str">
        <f t="shared" ca="1" si="30"/>
        <v/>
      </c>
      <c r="F229" s="9" t="str">
        <f t="shared" ca="1" si="31"/>
        <v/>
      </c>
      <c r="G229" s="9" t="str">
        <f t="shared" ca="1" si="32"/>
        <v/>
      </c>
      <c r="H229" s="9" t="str">
        <f ca="1">IF($A229="выдача",IF(AND(MAX(I$21:$I228)&lt;=MAX(K$21:$K228),$C229&lt;&gt;"",MAX(I$21:$I228)&lt;TIME(16,0,0)),MAX(I$21:$I228,$C229),""),"")</f>
        <v/>
      </c>
      <c r="I229" s="9" t="str">
        <f t="shared" ca="1" si="33"/>
        <v/>
      </c>
      <c r="J229" s="9" t="str">
        <f ca="1">IF($A229="выдача",IF(AND(MAX(I$21:$I228)&gt;MAX(K$21:$K228),$C229&lt;&gt;"",MAX(K$21:$K228)&lt;TIME(16,0,0)),MAX(K$21:$K228,$C229),""),"")</f>
        <v/>
      </c>
      <c r="K229" s="9" t="str">
        <f t="shared" ca="1" si="34"/>
        <v/>
      </c>
      <c r="L229" s="9" t="str">
        <f ca="1">IF(AND($A229="приём",$C229&lt;&gt;"",MAX(M$21:$M228,C229)&lt;TIME(16,0,0)),MAX(M$21:$M228,C229),"")</f>
        <v/>
      </c>
      <c r="M229" s="9" t="str">
        <f t="shared" ca="1" si="35"/>
        <v/>
      </c>
    </row>
    <row r="230" spans="1:13" x14ac:dyDescent="0.3">
      <c r="A230" t="str">
        <f t="shared" ca="1" si="27"/>
        <v>выдача</v>
      </c>
      <c r="B230" s="7">
        <f t="shared" ca="1" si="28"/>
        <v>1.3314417378441135</v>
      </c>
      <c r="C230" s="9" t="str">
        <f t="shared" ca="1" si="29"/>
        <v/>
      </c>
      <c r="D230" t="str">
        <f ca="1">IF(C230&lt;&gt;"",SUM(COUNTIF($H$22:$H230,"&gt;"&amp;C230),COUNTIF($J$22:$J230,"&gt;"&amp;C230),COUNTIF($L$22:$L230,"&gt;"&amp;C230)),"")</f>
        <v/>
      </c>
      <c r="E230" t="str">
        <f t="shared" ca="1" si="30"/>
        <v/>
      </c>
      <c r="F230" s="9" t="str">
        <f t="shared" ca="1" si="31"/>
        <v/>
      </c>
      <c r="G230" s="9" t="str">
        <f t="shared" ca="1" si="32"/>
        <v/>
      </c>
      <c r="H230" s="9" t="str">
        <f ca="1">IF($A230="выдача",IF(AND(MAX(I$21:$I229)&lt;=MAX(K$21:$K229),$C230&lt;&gt;"",MAX(I$21:$I229)&lt;TIME(16,0,0)),MAX(I$21:$I229,$C230),""),"")</f>
        <v/>
      </c>
      <c r="I230" s="9" t="str">
        <f t="shared" ca="1" si="33"/>
        <v/>
      </c>
      <c r="J230" s="9" t="str">
        <f ca="1">IF($A230="выдача",IF(AND(MAX(I$21:$I229)&gt;MAX(K$21:$K229),$C230&lt;&gt;"",MAX(K$21:$K229)&lt;TIME(16,0,0)),MAX(K$21:$K229,$C230),""),"")</f>
        <v/>
      </c>
      <c r="K230" s="9" t="str">
        <f t="shared" ca="1" si="34"/>
        <v/>
      </c>
      <c r="L230" s="9" t="str">
        <f ca="1">IF(AND($A230="приём",$C230&lt;&gt;"",MAX(M$21:$M229,C230)&lt;TIME(16,0,0)),MAX(M$21:$M229,C230),"")</f>
        <v/>
      </c>
      <c r="M230" s="9" t="str">
        <f t="shared" ca="1" si="35"/>
        <v/>
      </c>
    </row>
    <row r="231" spans="1:13" x14ac:dyDescent="0.3">
      <c r="A231" t="str">
        <f t="shared" ca="1" si="27"/>
        <v>выдача</v>
      </c>
      <c r="B231" s="7">
        <f t="shared" ca="1" si="28"/>
        <v>1.3799151381114867</v>
      </c>
      <c r="C231" s="9" t="str">
        <f t="shared" ca="1" si="29"/>
        <v/>
      </c>
      <c r="D231" t="str">
        <f ca="1">IF(C231&lt;&gt;"",SUM(COUNTIF($H$22:$H231,"&gt;"&amp;C231),COUNTIF($J$22:$J231,"&gt;"&amp;C231),COUNTIF($L$22:$L231,"&gt;"&amp;C231)),"")</f>
        <v/>
      </c>
      <c r="E231" t="str">
        <f t="shared" ca="1" si="30"/>
        <v/>
      </c>
      <c r="F231" s="9" t="str">
        <f t="shared" ca="1" si="31"/>
        <v/>
      </c>
      <c r="G231" s="9" t="str">
        <f t="shared" ca="1" si="32"/>
        <v/>
      </c>
      <c r="H231" s="9" t="str">
        <f ca="1">IF($A231="выдача",IF(AND(MAX(I$21:$I230)&lt;=MAX(K$21:$K230),$C231&lt;&gt;"",MAX(I$21:$I230)&lt;TIME(16,0,0)),MAX(I$21:$I230,$C231),""),"")</f>
        <v/>
      </c>
      <c r="I231" s="9" t="str">
        <f t="shared" ca="1" si="33"/>
        <v/>
      </c>
      <c r="J231" s="9" t="str">
        <f ca="1">IF($A231="выдача",IF(AND(MAX(I$21:$I230)&gt;MAX(K$21:$K230),$C231&lt;&gt;"",MAX(K$21:$K230)&lt;TIME(16,0,0)),MAX(K$21:$K230,$C231),""),"")</f>
        <v/>
      </c>
      <c r="K231" s="9" t="str">
        <f t="shared" ca="1" si="34"/>
        <v/>
      </c>
      <c r="L231" s="9" t="str">
        <f ca="1">IF(AND($A231="приём",$C231&lt;&gt;"",MAX(M$21:$M230,C231)&lt;TIME(16,0,0)),MAX(M$21:$M230,C231),"")</f>
        <v/>
      </c>
      <c r="M231" s="9" t="str">
        <f t="shared" ca="1" si="35"/>
        <v/>
      </c>
    </row>
    <row r="232" spans="1:13" x14ac:dyDescent="0.3">
      <c r="A232" t="str">
        <f t="shared" ca="1" si="27"/>
        <v>выдача</v>
      </c>
      <c r="B232" s="7">
        <f t="shared" ca="1" si="28"/>
        <v>1.1450469623196606</v>
      </c>
      <c r="C232" s="9" t="str">
        <f t="shared" ca="1" si="29"/>
        <v/>
      </c>
      <c r="D232" t="str">
        <f ca="1">IF(C232&lt;&gt;"",SUM(COUNTIF($H$22:$H232,"&gt;"&amp;C232),COUNTIF($J$22:$J232,"&gt;"&amp;C232),COUNTIF($L$22:$L232,"&gt;"&amp;C232)),"")</f>
        <v/>
      </c>
      <c r="E232" t="str">
        <f t="shared" ca="1" si="30"/>
        <v/>
      </c>
      <c r="F232" s="9" t="str">
        <f t="shared" ca="1" si="31"/>
        <v/>
      </c>
      <c r="G232" s="9" t="str">
        <f t="shared" ca="1" si="32"/>
        <v/>
      </c>
      <c r="H232" s="9" t="str">
        <f ca="1">IF($A232="выдача",IF(AND(MAX(I$21:$I231)&lt;=MAX(K$21:$K231),$C232&lt;&gt;"",MAX(I$21:$I231)&lt;TIME(16,0,0)),MAX(I$21:$I231,$C232),""),"")</f>
        <v/>
      </c>
      <c r="I232" s="9" t="str">
        <f t="shared" ca="1" si="33"/>
        <v/>
      </c>
      <c r="J232" s="9" t="str">
        <f ca="1">IF($A232="выдача",IF(AND(MAX(I$21:$I231)&gt;MAX(K$21:$K231),$C232&lt;&gt;"",MAX(K$21:$K231)&lt;TIME(16,0,0)),MAX(K$21:$K231,$C232),""),"")</f>
        <v/>
      </c>
      <c r="K232" s="9" t="str">
        <f t="shared" ca="1" si="34"/>
        <v/>
      </c>
      <c r="L232" s="9" t="str">
        <f ca="1">IF(AND($A232="приём",$C232&lt;&gt;"",MAX(M$21:$M231,C232)&lt;TIME(16,0,0)),MAX(M$21:$M231,C232),"")</f>
        <v/>
      </c>
      <c r="M232" s="9" t="str">
        <f t="shared" ca="1" si="35"/>
        <v/>
      </c>
    </row>
    <row r="233" spans="1:13" x14ac:dyDescent="0.3">
      <c r="A233" t="str">
        <f t="shared" ca="1" si="27"/>
        <v>приём</v>
      </c>
      <c r="B233" s="7">
        <f t="shared" ca="1" si="28"/>
        <v>2.6186338080013396</v>
      </c>
      <c r="C233" s="9" t="str">
        <f t="shared" ca="1" si="29"/>
        <v/>
      </c>
      <c r="D233" t="str">
        <f ca="1">IF(C233&lt;&gt;"",SUM(COUNTIF($H$22:$H233,"&gt;"&amp;C233),COUNTIF($J$22:$J233,"&gt;"&amp;C233),COUNTIF($L$22:$L233,"&gt;"&amp;C233)),"")</f>
        <v/>
      </c>
      <c r="E233" t="str">
        <f t="shared" ca="1" si="30"/>
        <v/>
      </c>
      <c r="F233" s="9" t="str">
        <f t="shared" ca="1" si="31"/>
        <v/>
      </c>
      <c r="G233" s="9" t="str">
        <f t="shared" ca="1" si="32"/>
        <v/>
      </c>
      <c r="H233" s="9" t="str">
        <f ca="1">IF($A233="выдача",IF(AND(MAX(I$21:$I232)&lt;=MAX(K$21:$K232),$C233&lt;&gt;"",MAX(I$21:$I232)&lt;TIME(16,0,0)),MAX(I$21:$I232,$C233),""),"")</f>
        <v/>
      </c>
      <c r="I233" s="9" t="str">
        <f t="shared" ca="1" si="33"/>
        <v/>
      </c>
      <c r="J233" s="9" t="str">
        <f ca="1">IF($A233="выдача",IF(AND(MAX(I$21:$I232)&gt;MAX(K$21:$K232),$C233&lt;&gt;"",MAX(K$21:$K232)&lt;TIME(16,0,0)),MAX(K$21:$K232,$C233),""),"")</f>
        <v/>
      </c>
      <c r="K233" s="9" t="str">
        <f t="shared" ca="1" si="34"/>
        <v/>
      </c>
      <c r="L233" s="9" t="str">
        <f ca="1">IF(AND($A233="приём",$C233&lt;&gt;"",MAX(M$21:$M232,C233)&lt;TIME(16,0,0)),MAX(M$21:$M232,C233),"")</f>
        <v/>
      </c>
      <c r="M233" s="9" t="str">
        <f t="shared" ca="1" si="35"/>
        <v/>
      </c>
    </row>
    <row r="234" spans="1:13" x14ac:dyDescent="0.3">
      <c r="A234" t="str">
        <f t="shared" ca="1" si="27"/>
        <v>выдача</v>
      </c>
      <c r="B234" s="7">
        <f t="shared" ca="1" si="28"/>
        <v>3.9313200799516399</v>
      </c>
      <c r="C234" s="9" t="str">
        <f t="shared" ca="1" si="29"/>
        <v/>
      </c>
      <c r="D234" t="str">
        <f ca="1">IF(C234&lt;&gt;"",SUM(COUNTIF($H$22:$H234,"&gt;"&amp;C234),COUNTIF($J$22:$J234,"&gt;"&amp;C234),COUNTIF($L$22:$L234,"&gt;"&amp;C234)),"")</f>
        <v/>
      </c>
      <c r="E234" t="str">
        <f t="shared" ca="1" si="30"/>
        <v/>
      </c>
      <c r="F234" s="9" t="str">
        <f t="shared" ca="1" si="31"/>
        <v/>
      </c>
      <c r="G234" s="9" t="str">
        <f t="shared" ca="1" si="32"/>
        <v/>
      </c>
      <c r="H234" s="9" t="str">
        <f ca="1">IF($A234="выдача",IF(AND(MAX(I$21:$I233)&lt;=MAX(K$21:$K233),$C234&lt;&gt;"",MAX(I$21:$I233)&lt;TIME(16,0,0)),MAX(I$21:$I233,$C234),""),"")</f>
        <v/>
      </c>
      <c r="I234" s="9" t="str">
        <f t="shared" ca="1" si="33"/>
        <v/>
      </c>
      <c r="J234" s="9" t="str">
        <f ca="1">IF($A234="выдача",IF(AND(MAX(I$21:$I233)&gt;MAX(K$21:$K233),$C234&lt;&gt;"",MAX(K$21:$K233)&lt;TIME(16,0,0)),MAX(K$21:$K233,$C234),""),"")</f>
        <v/>
      </c>
      <c r="K234" s="9" t="str">
        <f t="shared" ca="1" si="34"/>
        <v/>
      </c>
      <c r="L234" s="9" t="str">
        <f ca="1">IF(AND($A234="приём",$C234&lt;&gt;"",MAX(M$21:$M233,C234)&lt;TIME(16,0,0)),MAX(M$21:$M233,C234),"")</f>
        <v/>
      </c>
      <c r="M234" s="9" t="str">
        <f t="shared" ca="1" si="35"/>
        <v/>
      </c>
    </row>
    <row r="235" spans="1:13" x14ac:dyDescent="0.3">
      <c r="A235" t="str">
        <f t="shared" ca="1" si="27"/>
        <v>выдача</v>
      </c>
      <c r="B235" s="7">
        <f t="shared" ca="1" si="28"/>
        <v>1.7837058625970479</v>
      </c>
      <c r="C235" s="9" t="str">
        <f t="shared" ca="1" si="29"/>
        <v/>
      </c>
      <c r="D235" t="str">
        <f ca="1">IF(C235&lt;&gt;"",SUM(COUNTIF($H$22:$H235,"&gt;"&amp;C235),COUNTIF($J$22:$J235,"&gt;"&amp;C235),COUNTIF($L$22:$L235,"&gt;"&amp;C235)),"")</f>
        <v/>
      </c>
      <c r="E235" t="str">
        <f t="shared" ca="1" si="30"/>
        <v/>
      </c>
      <c r="F235" s="9" t="str">
        <f t="shared" ca="1" si="31"/>
        <v/>
      </c>
      <c r="G235" s="9" t="str">
        <f t="shared" ca="1" si="32"/>
        <v/>
      </c>
      <c r="H235" s="9" t="str">
        <f ca="1">IF($A235="выдача",IF(AND(MAX(I$21:$I234)&lt;=MAX(K$21:$K234),$C235&lt;&gt;"",MAX(I$21:$I234)&lt;TIME(16,0,0)),MAX(I$21:$I234,$C235),""),"")</f>
        <v/>
      </c>
      <c r="I235" s="9" t="str">
        <f t="shared" ca="1" si="33"/>
        <v/>
      </c>
      <c r="J235" s="9" t="str">
        <f ca="1">IF($A235="выдача",IF(AND(MAX(I$21:$I234)&gt;MAX(K$21:$K234),$C235&lt;&gt;"",MAX(K$21:$K234)&lt;TIME(16,0,0)),MAX(K$21:$K234,$C235),""),"")</f>
        <v/>
      </c>
      <c r="K235" s="9" t="str">
        <f t="shared" ca="1" si="34"/>
        <v/>
      </c>
      <c r="L235" s="9" t="str">
        <f ca="1">IF(AND($A235="приём",$C235&lt;&gt;"",MAX(M$21:$M234,C235)&lt;TIME(16,0,0)),MAX(M$21:$M234,C235),"")</f>
        <v/>
      </c>
      <c r="M235" s="9" t="str">
        <f t="shared" ca="1" si="35"/>
        <v/>
      </c>
    </row>
    <row r="236" spans="1:13" x14ac:dyDescent="0.3">
      <c r="A236" t="str">
        <f t="shared" ca="1" si="27"/>
        <v>приём</v>
      </c>
      <c r="B236" s="7">
        <f t="shared" ca="1" si="28"/>
        <v>2.367057826415194</v>
      </c>
      <c r="C236" s="9" t="str">
        <f t="shared" ca="1" si="29"/>
        <v/>
      </c>
      <c r="D236" t="str">
        <f ca="1">IF(C236&lt;&gt;"",SUM(COUNTIF($H$22:$H236,"&gt;"&amp;C236),COUNTIF($J$22:$J236,"&gt;"&amp;C236),COUNTIF($L$22:$L236,"&gt;"&amp;C236)),"")</f>
        <v/>
      </c>
      <c r="E236" t="str">
        <f t="shared" ca="1" si="30"/>
        <v/>
      </c>
      <c r="F236" s="9" t="str">
        <f t="shared" ca="1" si="31"/>
        <v/>
      </c>
      <c r="G236" s="9" t="str">
        <f t="shared" ca="1" si="32"/>
        <v/>
      </c>
      <c r="H236" s="9" t="str">
        <f ca="1">IF($A236="выдача",IF(AND(MAX(I$21:$I235)&lt;=MAX(K$21:$K235),$C236&lt;&gt;"",MAX(I$21:$I235)&lt;TIME(16,0,0)),MAX(I$21:$I235,$C236),""),"")</f>
        <v/>
      </c>
      <c r="I236" s="9" t="str">
        <f t="shared" ca="1" si="33"/>
        <v/>
      </c>
      <c r="J236" s="9" t="str">
        <f ca="1">IF($A236="выдача",IF(AND(MAX(I$21:$I235)&gt;MAX(K$21:$K235),$C236&lt;&gt;"",MAX(K$21:$K235)&lt;TIME(16,0,0)),MAX(K$21:$K235,$C236),""),"")</f>
        <v/>
      </c>
      <c r="K236" s="9" t="str">
        <f t="shared" ca="1" si="34"/>
        <v/>
      </c>
      <c r="L236" s="9" t="str">
        <f ca="1">IF(AND($A236="приём",$C236&lt;&gt;"",MAX(M$21:$M235,C236)&lt;TIME(16,0,0)),MAX(M$21:$M235,C236),"")</f>
        <v/>
      </c>
      <c r="M236" s="9" t="str">
        <f t="shared" ca="1" si="35"/>
        <v/>
      </c>
    </row>
    <row r="237" spans="1:13" x14ac:dyDescent="0.3">
      <c r="A237" t="str">
        <f t="shared" ca="1" si="27"/>
        <v>приём</v>
      </c>
      <c r="B237" s="7">
        <f t="shared" ca="1" si="28"/>
        <v>3</v>
      </c>
      <c r="C237" s="9" t="str">
        <f t="shared" ca="1" si="29"/>
        <v/>
      </c>
      <c r="D237" t="str">
        <f ca="1">IF(C237&lt;&gt;"",SUM(COUNTIF($H$22:$H237,"&gt;"&amp;C237),COUNTIF($J$22:$J237,"&gt;"&amp;C237),COUNTIF($L$22:$L237,"&gt;"&amp;C237)),"")</f>
        <v/>
      </c>
      <c r="E237" t="str">
        <f t="shared" ca="1" si="30"/>
        <v/>
      </c>
      <c r="F237" s="9" t="str">
        <f t="shared" ca="1" si="31"/>
        <v/>
      </c>
      <c r="G237" s="9" t="str">
        <f t="shared" ca="1" si="32"/>
        <v/>
      </c>
      <c r="H237" s="9" t="str">
        <f ca="1">IF($A237="выдача",IF(AND(MAX(I$21:$I236)&lt;=MAX(K$21:$K236),$C237&lt;&gt;"",MAX(I$21:$I236)&lt;TIME(16,0,0)),MAX(I$21:$I236,$C237),""),"")</f>
        <v/>
      </c>
      <c r="I237" s="9" t="str">
        <f t="shared" ca="1" si="33"/>
        <v/>
      </c>
      <c r="J237" s="9" t="str">
        <f ca="1">IF($A237="выдача",IF(AND(MAX(I$21:$I236)&gt;MAX(K$21:$K236),$C237&lt;&gt;"",MAX(K$21:$K236)&lt;TIME(16,0,0)),MAX(K$21:$K236,$C237),""),"")</f>
        <v/>
      </c>
      <c r="K237" s="9" t="str">
        <f t="shared" ca="1" si="34"/>
        <v/>
      </c>
      <c r="L237" s="9" t="str">
        <f ca="1">IF(AND($A237="приём",$C237&lt;&gt;"",MAX(M$21:$M236,C237)&lt;TIME(16,0,0)),MAX(M$21:$M236,C237),"")</f>
        <v/>
      </c>
      <c r="M237" s="9" t="str">
        <f t="shared" ca="1" si="35"/>
        <v/>
      </c>
    </row>
    <row r="238" spans="1:13" x14ac:dyDescent="0.3">
      <c r="A238" t="str">
        <f t="shared" ca="1" si="27"/>
        <v>выдача</v>
      </c>
      <c r="B238" s="7">
        <f t="shared" ca="1" si="28"/>
        <v>2.2434938394914159</v>
      </c>
      <c r="C238" s="9" t="str">
        <f t="shared" ca="1" si="29"/>
        <v/>
      </c>
      <c r="D238" t="str">
        <f ca="1">IF(C238&lt;&gt;"",SUM(COUNTIF($H$22:$H238,"&gt;"&amp;C238),COUNTIF($J$22:$J238,"&gt;"&amp;C238),COUNTIF($L$22:$L238,"&gt;"&amp;C238)),"")</f>
        <v/>
      </c>
      <c r="E238" t="str">
        <f t="shared" ca="1" si="30"/>
        <v/>
      </c>
      <c r="F238" s="9" t="str">
        <f t="shared" ca="1" si="31"/>
        <v/>
      </c>
      <c r="G238" s="9" t="str">
        <f t="shared" ca="1" si="32"/>
        <v/>
      </c>
      <c r="H238" s="9" t="str">
        <f ca="1">IF($A238="выдача",IF(AND(MAX(I$21:$I237)&lt;=MAX(K$21:$K237),$C238&lt;&gt;"",MAX(I$21:$I237)&lt;TIME(16,0,0)),MAX(I$21:$I237,$C238),""),"")</f>
        <v/>
      </c>
      <c r="I238" s="9" t="str">
        <f t="shared" ca="1" si="33"/>
        <v/>
      </c>
      <c r="J238" s="9" t="str">
        <f ca="1">IF($A238="выдача",IF(AND(MAX(I$21:$I237)&gt;MAX(K$21:$K237),$C238&lt;&gt;"",MAX(K$21:$K237)&lt;TIME(16,0,0)),MAX(K$21:$K237,$C238),""),"")</f>
        <v/>
      </c>
      <c r="K238" s="9" t="str">
        <f t="shared" ca="1" si="34"/>
        <v/>
      </c>
      <c r="L238" s="9" t="str">
        <f ca="1">IF(AND($A238="приём",$C238&lt;&gt;"",MAX(M$21:$M237,C238)&lt;TIME(16,0,0)),MAX(M$21:$M237,C238),"")</f>
        <v/>
      </c>
      <c r="M238" s="9" t="str">
        <f t="shared" ca="1" si="35"/>
        <v/>
      </c>
    </row>
    <row r="239" spans="1:13" x14ac:dyDescent="0.3">
      <c r="A239" t="str">
        <f t="shared" ca="1" si="27"/>
        <v>выдача</v>
      </c>
      <c r="B239" s="7">
        <f t="shared" ca="1" si="28"/>
        <v>1.9256824508987129</v>
      </c>
      <c r="C239" s="9" t="str">
        <f t="shared" ca="1" si="29"/>
        <v/>
      </c>
      <c r="D239" t="str">
        <f ca="1">IF(C239&lt;&gt;"",SUM(COUNTIF($H$22:$H239,"&gt;"&amp;C239),COUNTIF($J$22:$J239,"&gt;"&amp;C239),COUNTIF($L$22:$L239,"&gt;"&amp;C239)),"")</f>
        <v/>
      </c>
      <c r="E239" t="str">
        <f t="shared" ca="1" si="30"/>
        <v/>
      </c>
      <c r="F239" s="9" t="str">
        <f t="shared" ca="1" si="31"/>
        <v/>
      </c>
      <c r="G239" s="9" t="str">
        <f t="shared" ca="1" si="32"/>
        <v/>
      </c>
      <c r="H239" s="9" t="str">
        <f ca="1">IF($A239="выдача",IF(AND(MAX(I$21:$I238)&lt;=MAX(K$21:$K238),$C239&lt;&gt;"",MAX(I$21:$I238)&lt;TIME(16,0,0)),MAX(I$21:$I238,$C239),""),"")</f>
        <v/>
      </c>
      <c r="I239" s="9" t="str">
        <f t="shared" ca="1" si="33"/>
        <v/>
      </c>
      <c r="J239" s="9" t="str">
        <f ca="1">IF($A239="выдача",IF(AND(MAX(I$21:$I238)&gt;MAX(K$21:$K238),$C239&lt;&gt;"",MAX(K$21:$K238)&lt;TIME(16,0,0)),MAX(K$21:$K238,$C239),""),"")</f>
        <v/>
      </c>
      <c r="K239" s="9" t="str">
        <f t="shared" ca="1" si="34"/>
        <v/>
      </c>
      <c r="L239" s="9" t="str">
        <f ca="1">IF(AND($A239="приём",$C239&lt;&gt;"",MAX(M$21:$M238,C239)&lt;TIME(16,0,0)),MAX(M$21:$M238,C239),"")</f>
        <v/>
      </c>
      <c r="M239" s="9" t="str">
        <f t="shared" ca="1" si="35"/>
        <v/>
      </c>
    </row>
    <row r="240" spans="1:13" x14ac:dyDescent="0.3">
      <c r="A240" t="str">
        <f t="shared" ca="1" si="27"/>
        <v>выдача</v>
      </c>
      <c r="B240" s="7">
        <f t="shared" ca="1" si="28"/>
        <v>3</v>
      </c>
      <c r="C240" s="9" t="str">
        <f t="shared" ca="1" si="29"/>
        <v/>
      </c>
      <c r="D240" t="str">
        <f ca="1">IF(C240&lt;&gt;"",SUM(COUNTIF($H$22:$H240,"&gt;"&amp;C240),COUNTIF($J$22:$J240,"&gt;"&amp;C240),COUNTIF($L$22:$L240,"&gt;"&amp;C240)),"")</f>
        <v/>
      </c>
      <c r="E240" t="str">
        <f t="shared" ca="1" si="30"/>
        <v/>
      </c>
      <c r="F240" s="9" t="str">
        <f t="shared" ca="1" si="31"/>
        <v/>
      </c>
      <c r="G240" s="9" t="str">
        <f t="shared" ca="1" si="32"/>
        <v/>
      </c>
      <c r="H240" s="9" t="str">
        <f ca="1">IF($A240="выдача",IF(AND(MAX(I$21:$I239)&lt;=MAX(K$21:$K239),$C240&lt;&gt;"",MAX(I$21:$I239)&lt;TIME(16,0,0)),MAX(I$21:$I239,$C240),""),"")</f>
        <v/>
      </c>
      <c r="I240" s="9" t="str">
        <f t="shared" ca="1" si="33"/>
        <v/>
      </c>
      <c r="J240" s="9" t="str">
        <f ca="1">IF($A240="выдача",IF(AND(MAX(I$21:$I239)&gt;MAX(K$21:$K239),$C240&lt;&gt;"",MAX(K$21:$K239)&lt;TIME(16,0,0)),MAX(K$21:$K239,$C240),""),"")</f>
        <v/>
      </c>
      <c r="K240" s="9" t="str">
        <f t="shared" ca="1" si="34"/>
        <v/>
      </c>
      <c r="L240" s="9" t="str">
        <f ca="1">IF(AND($A240="приём",$C240&lt;&gt;"",MAX(M$21:$M239,C240)&lt;TIME(16,0,0)),MAX(M$21:$M239,C240),"")</f>
        <v/>
      </c>
      <c r="M240" s="9" t="str">
        <f t="shared" ca="1" si="35"/>
        <v/>
      </c>
    </row>
    <row r="241" spans="1:13" x14ac:dyDescent="0.3">
      <c r="A241" t="str">
        <f t="shared" ca="1" si="27"/>
        <v>выдача</v>
      </c>
      <c r="B241" s="7">
        <f t="shared" ca="1" si="28"/>
        <v>3</v>
      </c>
      <c r="C241" s="9" t="str">
        <f t="shared" ca="1" si="29"/>
        <v/>
      </c>
      <c r="D241" t="str">
        <f ca="1">IF(C241&lt;&gt;"",SUM(COUNTIF($H$22:$H241,"&gt;"&amp;C241),COUNTIF($J$22:$J241,"&gt;"&amp;C241),COUNTIF($L$22:$L241,"&gt;"&amp;C241)),"")</f>
        <v/>
      </c>
      <c r="E241" t="str">
        <f t="shared" ca="1" si="30"/>
        <v/>
      </c>
      <c r="F241" s="9" t="str">
        <f t="shared" ca="1" si="31"/>
        <v/>
      </c>
      <c r="G241" s="9" t="str">
        <f t="shared" ca="1" si="32"/>
        <v/>
      </c>
      <c r="H241" s="9" t="str">
        <f ca="1">IF($A241="выдача",IF(AND(MAX(I$21:$I240)&lt;=MAX(K$21:$K240),$C241&lt;&gt;"",MAX(I$21:$I240)&lt;TIME(16,0,0)),MAX(I$21:$I240,$C241),""),"")</f>
        <v/>
      </c>
      <c r="I241" s="9" t="str">
        <f t="shared" ca="1" si="33"/>
        <v/>
      </c>
      <c r="J241" s="9" t="str">
        <f ca="1">IF($A241="выдача",IF(AND(MAX(I$21:$I240)&gt;MAX(K$21:$K240),$C241&lt;&gt;"",MAX(K$21:$K240)&lt;TIME(16,0,0)),MAX(K$21:$K240,$C241),""),"")</f>
        <v/>
      </c>
      <c r="K241" s="9" t="str">
        <f t="shared" ca="1" si="34"/>
        <v/>
      </c>
      <c r="L241" s="9" t="str">
        <f ca="1">IF(AND($A241="приём",$C241&lt;&gt;"",MAX(M$21:$M240,C241)&lt;TIME(16,0,0)),MAX(M$21:$M240,C241),"")</f>
        <v/>
      </c>
      <c r="M241" s="9" t="str">
        <f t="shared" ca="1" si="35"/>
        <v/>
      </c>
    </row>
    <row r="242" spans="1:13" x14ac:dyDescent="0.3">
      <c r="A242" t="str">
        <f t="shared" ca="1" si="27"/>
        <v>выдача</v>
      </c>
      <c r="B242" s="7">
        <f t="shared" ca="1" si="28"/>
        <v>3</v>
      </c>
      <c r="C242" s="9" t="str">
        <f t="shared" ca="1" si="29"/>
        <v/>
      </c>
      <c r="D242" t="str">
        <f ca="1">IF(C242&lt;&gt;"",SUM(COUNTIF($H$22:$H242,"&gt;"&amp;C242),COUNTIF($J$22:$J242,"&gt;"&amp;C242),COUNTIF($L$22:$L242,"&gt;"&amp;C242)),"")</f>
        <v/>
      </c>
      <c r="E242" t="str">
        <f t="shared" ca="1" si="30"/>
        <v/>
      </c>
      <c r="F242" s="9" t="str">
        <f t="shared" ca="1" si="31"/>
        <v/>
      </c>
      <c r="G242" s="9" t="str">
        <f t="shared" ca="1" si="32"/>
        <v/>
      </c>
      <c r="H242" s="9" t="str">
        <f ca="1">IF($A242="выдача",IF(AND(MAX(I$21:$I241)&lt;=MAX(K$21:$K241),$C242&lt;&gt;"",MAX(I$21:$I241)&lt;TIME(16,0,0)),MAX(I$21:$I241,$C242),""),"")</f>
        <v/>
      </c>
      <c r="I242" s="9" t="str">
        <f t="shared" ca="1" si="33"/>
        <v/>
      </c>
      <c r="J242" s="9" t="str">
        <f ca="1">IF($A242="выдача",IF(AND(MAX(I$21:$I241)&gt;MAX(K$21:$K241),$C242&lt;&gt;"",MAX(K$21:$K241)&lt;TIME(16,0,0)),MAX(K$21:$K241,$C242),""),"")</f>
        <v/>
      </c>
      <c r="K242" s="9" t="str">
        <f t="shared" ca="1" si="34"/>
        <v/>
      </c>
      <c r="L242" s="9" t="str">
        <f ca="1">IF(AND($A242="приём",$C242&lt;&gt;"",MAX(M$21:$M241,C242)&lt;TIME(16,0,0)),MAX(M$21:$M241,C242),"")</f>
        <v/>
      </c>
      <c r="M242" s="9" t="str">
        <f t="shared" ca="1" si="35"/>
        <v/>
      </c>
    </row>
    <row r="243" spans="1:13" x14ac:dyDescent="0.3">
      <c r="A243" t="str">
        <f t="shared" ca="1" si="27"/>
        <v>выдача</v>
      </c>
      <c r="B243" s="7">
        <f t="shared" ca="1" si="28"/>
        <v>1.4107661765859674</v>
      </c>
      <c r="C243" s="9" t="str">
        <f t="shared" ca="1" si="29"/>
        <v/>
      </c>
      <c r="D243" t="str">
        <f ca="1">IF(C243&lt;&gt;"",SUM(COUNTIF($H$22:$H243,"&gt;"&amp;C243),COUNTIF($J$22:$J243,"&gt;"&amp;C243),COUNTIF($L$22:$L243,"&gt;"&amp;C243)),"")</f>
        <v/>
      </c>
      <c r="E243" t="str">
        <f t="shared" ca="1" si="30"/>
        <v/>
      </c>
      <c r="F243" s="9" t="str">
        <f t="shared" ca="1" si="31"/>
        <v/>
      </c>
      <c r="G243" s="9" t="str">
        <f t="shared" ca="1" si="32"/>
        <v/>
      </c>
      <c r="H243" s="9" t="str">
        <f ca="1">IF($A243="выдача",IF(AND(MAX(I$21:$I242)&lt;=MAX(K$21:$K242),$C243&lt;&gt;"",MAX(I$21:$I242)&lt;TIME(16,0,0)),MAX(I$21:$I242,$C243),""),"")</f>
        <v/>
      </c>
      <c r="I243" s="9" t="str">
        <f t="shared" ca="1" si="33"/>
        <v/>
      </c>
      <c r="J243" s="9" t="str">
        <f ca="1">IF($A243="выдача",IF(AND(MAX(I$21:$I242)&gt;MAX(K$21:$K242),$C243&lt;&gt;"",MAX(K$21:$K242)&lt;TIME(16,0,0)),MAX(K$21:$K242,$C243),""),"")</f>
        <v/>
      </c>
      <c r="K243" s="9" t="str">
        <f t="shared" ca="1" si="34"/>
        <v/>
      </c>
      <c r="L243" s="9" t="str">
        <f ca="1">IF(AND($A243="приём",$C243&lt;&gt;"",MAX(M$21:$M242,C243)&lt;TIME(16,0,0)),MAX(M$21:$M242,C243),"")</f>
        <v/>
      </c>
      <c r="M243" s="9" t="str">
        <f t="shared" ca="1" si="35"/>
        <v/>
      </c>
    </row>
    <row r="244" spans="1:13" x14ac:dyDescent="0.3">
      <c r="A244" t="str">
        <f t="shared" ca="1" si="27"/>
        <v>выдача</v>
      </c>
      <c r="B244" s="7">
        <f t="shared" ca="1" si="28"/>
        <v>3.6944001807056615</v>
      </c>
      <c r="C244" s="9" t="str">
        <f t="shared" ca="1" si="29"/>
        <v/>
      </c>
      <c r="D244" t="str">
        <f ca="1">IF(C244&lt;&gt;"",SUM(COUNTIF($H$22:$H244,"&gt;"&amp;C244),COUNTIF($J$22:$J244,"&gt;"&amp;C244),COUNTIF($L$22:$L244,"&gt;"&amp;C244)),"")</f>
        <v/>
      </c>
      <c r="E244" t="str">
        <f t="shared" ca="1" si="30"/>
        <v/>
      </c>
      <c r="F244" s="9" t="str">
        <f t="shared" ca="1" si="31"/>
        <v/>
      </c>
      <c r="G244" s="9" t="str">
        <f t="shared" ca="1" si="32"/>
        <v/>
      </c>
      <c r="H244" s="9" t="str">
        <f ca="1">IF($A244="выдача",IF(AND(MAX(I$21:$I243)&lt;=MAX(K$21:$K243),$C244&lt;&gt;"",MAX(I$21:$I243)&lt;TIME(16,0,0)),MAX(I$21:$I243,$C244),""),"")</f>
        <v/>
      </c>
      <c r="I244" s="9" t="str">
        <f t="shared" ca="1" si="33"/>
        <v/>
      </c>
      <c r="J244" s="9" t="str">
        <f ca="1">IF($A244="выдача",IF(AND(MAX(I$21:$I243)&gt;MAX(K$21:$K243),$C244&lt;&gt;"",MAX(K$21:$K243)&lt;TIME(16,0,0)),MAX(K$21:$K243,$C244),""),"")</f>
        <v/>
      </c>
      <c r="K244" s="9" t="str">
        <f t="shared" ca="1" si="34"/>
        <v/>
      </c>
      <c r="L244" s="9" t="str">
        <f ca="1">IF(AND($A244="приём",$C244&lt;&gt;"",MAX(M$21:$M243,C244)&lt;TIME(16,0,0)),MAX(M$21:$M243,C244),"")</f>
        <v/>
      </c>
      <c r="M244" s="9" t="str">
        <f t="shared" ca="1" si="35"/>
        <v/>
      </c>
    </row>
    <row r="245" spans="1:13" x14ac:dyDescent="0.3">
      <c r="A245" t="str">
        <f t="shared" ca="1" si="27"/>
        <v>выдача</v>
      </c>
      <c r="B245" s="7">
        <f t="shared" ca="1" si="28"/>
        <v>1.7533102030338452</v>
      </c>
      <c r="C245" s="9" t="str">
        <f t="shared" ca="1" si="29"/>
        <v/>
      </c>
      <c r="D245" t="str">
        <f ca="1">IF(C245&lt;&gt;"",SUM(COUNTIF($H$22:$H245,"&gt;"&amp;C245),COUNTIF($J$22:$J245,"&gt;"&amp;C245),COUNTIF($L$22:$L245,"&gt;"&amp;C245)),"")</f>
        <v/>
      </c>
      <c r="E245" t="str">
        <f t="shared" ca="1" si="30"/>
        <v/>
      </c>
      <c r="F245" s="9" t="str">
        <f t="shared" ca="1" si="31"/>
        <v/>
      </c>
      <c r="G245" s="9" t="str">
        <f t="shared" ca="1" si="32"/>
        <v/>
      </c>
      <c r="H245" s="9" t="str">
        <f ca="1">IF($A245="выдача",IF(AND(MAX(I$21:$I244)&lt;=MAX(K$21:$K244),$C245&lt;&gt;"",MAX(I$21:$I244)&lt;TIME(16,0,0)),MAX(I$21:$I244,$C245),""),"")</f>
        <v/>
      </c>
      <c r="I245" s="9" t="str">
        <f t="shared" ca="1" si="33"/>
        <v/>
      </c>
      <c r="J245" s="9" t="str">
        <f ca="1">IF($A245="выдача",IF(AND(MAX(I$21:$I244)&gt;MAX(K$21:$K244),$C245&lt;&gt;"",MAX(K$21:$K244)&lt;TIME(16,0,0)),MAX(K$21:$K244,$C245),""),"")</f>
        <v/>
      </c>
      <c r="K245" s="9" t="str">
        <f t="shared" ca="1" si="34"/>
        <v/>
      </c>
      <c r="L245" s="9" t="str">
        <f ca="1">IF(AND($A245="приём",$C245&lt;&gt;"",MAX(M$21:$M244,C245)&lt;TIME(16,0,0)),MAX(M$21:$M244,C245),"")</f>
        <v/>
      </c>
      <c r="M245" s="9" t="str">
        <f t="shared" ca="1" si="35"/>
        <v/>
      </c>
    </row>
    <row r="246" spans="1:13" x14ac:dyDescent="0.3">
      <c r="A246" t="str">
        <f t="shared" ca="1" si="27"/>
        <v>выдача</v>
      </c>
      <c r="B246" s="7">
        <f t="shared" ca="1" si="28"/>
        <v>10.297574033822094</v>
      </c>
      <c r="C246" s="9" t="str">
        <f t="shared" ca="1" si="29"/>
        <v/>
      </c>
      <c r="D246" t="str">
        <f ca="1">IF(C246&lt;&gt;"",SUM(COUNTIF($H$22:$H246,"&gt;"&amp;C246),COUNTIF($J$22:$J246,"&gt;"&amp;C246),COUNTIF($L$22:$L246,"&gt;"&amp;C246)),"")</f>
        <v/>
      </c>
      <c r="E246" t="str">
        <f t="shared" ca="1" si="30"/>
        <v/>
      </c>
      <c r="F246" s="9" t="str">
        <f t="shared" ca="1" si="31"/>
        <v/>
      </c>
      <c r="G246" s="9" t="str">
        <f t="shared" ca="1" si="32"/>
        <v/>
      </c>
      <c r="H246" s="9" t="str">
        <f ca="1">IF($A246="выдача",IF(AND(MAX(I$21:$I245)&lt;=MAX(K$21:$K245),$C246&lt;&gt;"",MAX(I$21:$I245)&lt;TIME(16,0,0)),MAX(I$21:$I245,$C246),""),"")</f>
        <v/>
      </c>
      <c r="I246" s="9" t="str">
        <f t="shared" ca="1" si="33"/>
        <v/>
      </c>
      <c r="J246" s="9" t="str">
        <f ca="1">IF($A246="выдача",IF(AND(MAX(I$21:$I245)&gt;MAX(K$21:$K245),$C246&lt;&gt;"",MAX(K$21:$K245)&lt;TIME(16,0,0)),MAX(K$21:$K245,$C246),""),"")</f>
        <v/>
      </c>
      <c r="K246" s="9" t="str">
        <f t="shared" ca="1" si="34"/>
        <v/>
      </c>
      <c r="L246" s="9" t="str">
        <f ca="1">IF(AND($A246="приём",$C246&lt;&gt;"",MAX(M$21:$M245,C246)&lt;TIME(16,0,0)),MAX(M$21:$M245,C246),"")</f>
        <v/>
      </c>
      <c r="M246" s="9" t="str">
        <f t="shared" ca="1" si="35"/>
        <v/>
      </c>
    </row>
    <row r="247" spans="1:13" x14ac:dyDescent="0.3">
      <c r="A247" t="str">
        <f t="shared" ca="1" si="27"/>
        <v>выдача</v>
      </c>
      <c r="B247" s="7">
        <f t="shared" ca="1" si="28"/>
        <v>3</v>
      </c>
      <c r="C247" s="9" t="str">
        <f t="shared" ca="1" si="29"/>
        <v/>
      </c>
      <c r="D247" t="str">
        <f ca="1">IF(C247&lt;&gt;"",SUM(COUNTIF($H$22:$H247,"&gt;"&amp;C247),COUNTIF($J$22:$J247,"&gt;"&amp;C247),COUNTIF($L$22:$L247,"&gt;"&amp;C247)),"")</f>
        <v/>
      </c>
      <c r="E247" t="str">
        <f t="shared" ca="1" si="30"/>
        <v/>
      </c>
      <c r="F247" s="9" t="str">
        <f t="shared" ca="1" si="31"/>
        <v/>
      </c>
      <c r="G247" s="9" t="str">
        <f t="shared" ca="1" si="32"/>
        <v/>
      </c>
      <c r="H247" s="9" t="str">
        <f ca="1">IF($A247="выдача",IF(AND(MAX(I$21:$I246)&lt;=MAX(K$21:$K246),$C247&lt;&gt;"",MAX(I$21:$I246)&lt;TIME(16,0,0)),MAX(I$21:$I246,$C247),""),"")</f>
        <v/>
      </c>
      <c r="I247" s="9" t="str">
        <f t="shared" ca="1" si="33"/>
        <v/>
      </c>
      <c r="J247" s="9" t="str">
        <f ca="1">IF($A247="выдача",IF(AND(MAX(I$21:$I246)&gt;MAX(K$21:$K246),$C247&lt;&gt;"",MAX(K$21:$K246)&lt;TIME(16,0,0)),MAX(K$21:$K246,$C247),""),"")</f>
        <v/>
      </c>
      <c r="K247" s="9" t="str">
        <f t="shared" ca="1" si="34"/>
        <v/>
      </c>
      <c r="L247" s="9" t="str">
        <f ca="1">IF(AND($A247="приём",$C247&lt;&gt;"",MAX(M$21:$M246,C247)&lt;TIME(16,0,0)),MAX(M$21:$M246,C247),"")</f>
        <v/>
      </c>
      <c r="M247" s="9" t="str">
        <f t="shared" ca="1" si="35"/>
        <v/>
      </c>
    </row>
    <row r="248" spans="1:13" x14ac:dyDescent="0.3">
      <c r="A248" t="str">
        <f t="shared" ca="1" si="27"/>
        <v>приём</v>
      </c>
      <c r="B248" s="7">
        <f t="shared" ca="1" si="28"/>
        <v>2.104965882189588</v>
      </c>
      <c r="C248" s="9" t="str">
        <f t="shared" ca="1" si="29"/>
        <v/>
      </c>
      <c r="D248" t="str">
        <f ca="1">IF(C248&lt;&gt;"",SUM(COUNTIF($H$22:$H248,"&gt;"&amp;C248),COUNTIF($J$22:$J248,"&gt;"&amp;C248),COUNTIF($L$22:$L248,"&gt;"&amp;C248)),"")</f>
        <v/>
      </c>
      <c r="E248" t="str">
        <f t="shared" ca="1" si="30"/>
        <v/>
      </c>
      <c r="F248" s="9" t="str">
        <f t="shared" ca="1" si="31"/>
        <v/>
      </c>
      <c r="G248" s="9" t="str">
        <f t="shared" ca="1" si="32"/>
        <v/>
      </c>
      <c r="H248" s="9" t="str">
        <f ca="1">IF($A248="выдача",IF(AND(MAX(I$21:$I247)&lt;=MAX(K$21:$K247),$C248&lt;&gt;"",MAX(I$21:$I247)&lt;TIME(16,0,0)),MAX(I$21:$I247,$C248),""),"")</f>
        <v/>
      </c>
      <c r="I248" s="9" t="str">
        <f t="shared" ca="1" si="33"/>
        <v/>
      </c>
      <c r="J248" s="9" t="str">
        <f ca="1">IF($A248="выдача",IF(AND(MAX(I$21:$I247)&gt;MAX(K$21:$K247),$C248&lt;&gt;"",MAX(K$21:$K247)&lt;TIME(16,0,0)),MAX(K$21:$K247,$C248),""),"")</f>
        <v/>
      </c>
      <c r="K248" s="9" t="str">
        <f t="shared" ca="1" si="34"/>
        <v/>
      </c>
      <c r="L248" s="9" t="str">
        <f ca="1">IF(AND($A248="приём",$C248&lt;&gt;"",MAX(M$21:$M247,C248)&lt;TIME(16,0,0)),MAX(M$21:$M247,C248),"")</f>
        <v/>
      </c>
      <c r="M248" s="9" t="str">
        <f t="shared" ca="1" si="35"/>
        <v/>
      </c>
    </row>
    <row r="249" spans="1:13" x14ac:dyDescent="0.3">
      <c r="A249" t="str">
        <f t="shared" ca="1" si="27"/>
        <v>выдача</v>
      </c>
      <c r="B249" s="7">
        <f t="shared" ca="1" si="28"/>
        <v>3.8251535210420267</v>
      </c>
      <c r="C249" s="9" t="str">
        <f t="shared" ca="1" si="29"/>
        <v/>
      </c>
      <c r="D249" t="str">
        <f ca="1">IF(C249&lt;&gt;"",SUM(COUNTIF($H$22:$H249,"&gt;"&amp;C249),COUNTIF($J$22:$J249,"&gt;"&amp;C249),COUNTIF($L$22:$L249,"&gt;"&amp;C249)),"")</f>
        <v/>
      </c>
      <c r="E249" t="str">
        <f t="shared" ca="1" si="30"/>
        <v/>
      </c>
      <c r="F249" s="9" t="str">
        <f t="shared" ca="1" si="31"/>
        <v/>
      </c>
      <c r="G249" s="9" t="str">
        <f t="shared" ca="1" si="32"/>
        <v/>
      </c>
      <c r="H249" s="9" t="str">
        <f ca="1">IF($A249="выдача",IF(AND(MAX(I$21:$I248)&lt;=MAX(K$21:$K248),$C249&lt;&gt;"",MAX(I$21:$I248)&lt;TIME(16,0,0)),MAX(I$21:$I248,$C249),""),"")</f>
        <v/>
      </c>
      <c r="I249" s="9" t="str">
        <f t="shared" ca="1" si="33"/>
        <v/>
      </c>
      <c r="J249" s="9" t="str">
        <f ca="1">IF($A249="выдача",IF(AND(MAX(I$21:$I248)&gt;MAX(K$21:$K248),$C249&lt;&gt;"",MAX(K$21:$K248)&lt;TIME(16,0,0)),MAX(K$21:$K248,$C249),""),"")</f>
        <v/>
      </c>
      <c r="K249" s="9" t="str">
        <f t="shared" ca="1" si="34"/>
        <v/>
      </c>
      <c r="L249" s="9" t="str">
        <f ca="1">IF(AND($A249="приём",$C249&lt;&gt;"",MAX(M$21:$M248,C249)&lt;TIME(16,0,0)),MAX(M$21:$M248,C249),"")</f>
        <v/>
      </c>
      <c r="M249" s="9" t="str">
        <f t="shared" ca="1" si="35"/>
        <v/>
      </c>
    </row>
    <row r="250" spans="1:13" x14ac:dyDescent="0.3">
      <c r="A250" t="str">
        <f t="shared" ca="1" si="27"/>
        <v>выдача</v>
      </c>
      <c r="B250" s="7">
        <f t="shared" ca="1" si="28"/>
        <v>2.7322348862012138</v>
      </c>
      <c r="C250" s="9" t="str">
        <f t="shared" ca="1" si="29"/>
        <v/>
      </c>
      <c r="D250" t="str">
        <f ca="1">IF(C250&lt;&gt;"",SUM(COUNTIF($H$22:$H250,"&gt;"&amp;C250),COUNTIF($J$22:$J250,"&gt;"&amp;C250),COUNTIF($L$22:$L250,"&gt;"&amp;C250)),"")</f>
        <v/>
      </c>
      <c r="E250" t="str">
        <f t="shared" ca="1" si="30"/>
        <v/>
      </c>
      <c r="F250" s="9" t="str">
        <f t="shared" ca="1" si="31"/>
        <v/>
      </c>
      <c r="G250" s="9" t="str">
        <f t="shared" ca="1" si="32"/>
        <v/>
      </c>
      <c r="H250" s="9" t="str">
        <f ca="1">IF($A250="выдача",IF(AND(MAX(I$21:$I249)&lt;=MAX(K$21:$K249),$C250&lt;&gt;"",MAX(I$21:$I249)&lt;TIME(16,0,0)),MAX(I$21:$I249,$C250),""),"")</f>
        <v/>
      </c>
      <c r="I250" s="9" t="str">
        <f t="shared" ca="1" si="33"/>
        <v/>
      </c>
      <c r="J250" s="9" t="str">
        <f ca="1">IF($A250="выдача",IF(AND(MAX(I$21:$I249)&gt;MAX(K$21:$K249),$C250&lt;&gt;"",MAX(K$21:$K249)&lt;TIME(16,0,0)),MAX(K$21:$K249,$C250),""),"")</f>
        <v/>
      </c>
      <c r="K250" s="9" t="str">
        <f t="shared" ca="1" si="34"/>
        <v/>
      </c>
      <c r="L250" s="9" t="str">
        <f ca="1">IF(AND($A250="приём",$C250&lt;&gt;"",MAX(M$21:$M249,C250)&lt;TIME(16,0,0)),MAX(M$21:$M249,C250),"")</f>
        <v/>
      </c>
      <c r="M250" s="9" t="str">
        <f t="shared" ca="1" si="35"/>
        <v/>
      </c>
    </row>
    <row r="251" spans="1:13" x14ac:dyDescent="0.3">
      <c r="A251" t="str">
        <f t="shared" ca="1" si="27"/>
        <v>выдача</v>
      </c>
      <c r="B251" s="7">
        <f t="shared" ca="1" si="28"/>
        <v>8.062040928650605</v>
      </c>
      <c r="C251" s="9" t="str">
        <f t="shared" ca="1" si="29"/>
        <v/>
      </c>
      <c r="D251" t="str">
        <f ca="1">IF(C251&lt;&gt;"",SUM(COUNTIF($H$22:$H251,"&gt;"&amp;C251),COUNTIF($J$22:$J251,"&gt;"&amp;C251),COUNTIF($L$22:$L251,"&gt;"&amp;C251)),"")</f>
        <v/>
      </c>
      <c r="E251" t="str">
        <f t="shared" ca="1" si="30"/>
        <v/>
      </c>
      <c r="F251" s="9" t="str">
        <f t="shared" ca="1" si="31"/>
        <v/>
      </c>
      <c r="G251" s="9" t="str">
        <f t="shared" ca="1" si="32"/>
        <v/>
      </c>
      <c r="H251" s="9" t="str">
        <f ca="1">IF($A251="выдача",IF(AND(MAX(I$21:$I250)&lt;=MAX(K$21:$K250),$C251&lt;&gt;"",MAX(I$21:$I250)&lt;TIME(16,0,0)),MAX(I$21:$I250,$C251),""),"")</f>
        <v/>
      </c>
      <c r="I251" s="9" t="str">
        <f t="shared" ca="1" si="33"/>
        <v/>
      </c>
      <c r="J251" s="9" t="str">
        <f ca="1">IF($A251="выдача",IF(AND(MAX(I$21:$I250)&gt;MAX(K$21:$K250),$C251&lt;&gt;"",MAX(K$21:$K250)&lt;TIME(16,0,0)),MAX(K$21:$K250,$C251),""),"")</f>
        <v/>
      </c>
      <c r="K251" s="9" t="str">
        <f t="shared" ca="1" si="34"/>
        <v/>
      </c>
      <c r="L251" s="9" t="str">
        <f ca="1">IF(AND($A251="приём",$C251&lt;&gt;"",MAX(M$21:$M250,C251)&lt;TIME(16,0,0)),MAX(M$21:$M250,C251),"")</f>
        <v/>
      </c>
      <c r="M251" s="9" t="str">
        <f t="shared" ca="1" si="35"/>
        <v/>
      </c>
    </row>
    <row r="252" spans="1:13" x14ac:dyDescent="0.3">
      <c r="A252" t="str">
        <f t="shared" ca="1" si="27"/>
        <v>выдача</v>
      </c>
      <c r="B252" s="7">
        <f t="shared" ca="1" si="28"/>
        <v>2.9618114021682054</v>
      </c>
      <c r="C252" s="9" t="str">
        <f t="shared" ca="1" si="29"/>
        <v/>
      </c>
      <c r="D252" t="str">
        <f ca="1">IF(C252&lt;&gt;"",SUM(COUNTIF($H$22:$H252,"&gt;"&amp;C252),COUNTIF($J$22:$J252,"&gt;"&amp;C252),COUNTIF($L$22:$L252,"&gt;"&amp;C252)),"")</f>
        <v/>
      </c>
      <c r="E252" t="str">
        <f t="shared" ca="1" si="30"/>
        <v/>
      </c>
      <c r="F252" s="9" t="str">
        <f t="shared" ca="1" si="31"/>
        <v/>
      </c>
      <c r="G252" s="9" t="str">
        <f t="shared" ca="1" si="32"/>
        <v/>
      </c>
      <c r="H252" s="9" t="str">
        <f ca="1">IF($A252="выдача",IF(AND(MAX(I$21:$I251)&lt;=MAX(K$21:$K251),$C252&lt;&gt;"",MAX(I$21:$I251)&lt;TIME(16,0,0)),MAX(I$21:$I251,$C252),""),"")</f>
        <v/>
      </c>
      <c r="I252" s="9" t="str">
        <f t="shared" ca="1" si="33"/>
        <v/>
      </c>
      <c r="J252" s="9" t="str">
        <f ca="1">IF($A252="выдача",IF(AND(MAX(I$21:$I251)&gt;MAX(K$21:$K251),$C252&lt;&gt;"",MAX(K$21:$K251)&lt;TIME(16,0,0)),MAX(K$21:$K251,$C252),""),"")</f>
        <v/>
      </c>
      <c r="K252" s="9" t="str">
        <f t="shared" ca="1" si="34"/>
        <v/>
      </c>
      <c r="L252" s="9" t="str">
        <f ca="1">IF(AND($A252="приём",$C252&lt;&gt;"",MAX(M$21:$M251,C252)&lt;TIME(16,0,0)),MAX(M$21:$M251,C252),"")</f>
        <v/>
      </c>
      <c r="M252" s="9" t="str">
        <f t="shared" ca="1" si="35"/>
        <v/>
      </c>
    </row>
    <row r="253" spans="1:13" x14ac:dyDescent="0.3">
      <c r="A253" t="str">
        <f t="shared" ca="1" si="27"/>
        <v>выдача</v>
      </c>
      <c r="B253" s="7">
        <f t="shared" ca="1" si="28"/>
        <v>1.1388218646109682</v>
      </c>
      <c r="C253" s="9" t="str">
        <f t="shared" ca="1" si="29"/>
        <v/>
      </c>
      <c r="D253" t="str">
        <f ca="1">IF(C253&lt;&gt;"",SUM(COUNTIF($H$22:$H253,"&gt;"&amp;C253),COUNTIF($J$22:$J253,"&gt;"&amp;C253),COUNTIF($L$22:$L253,"&gt;"&amp;C253)),"")</f>
        <v/>
      </c>
      <c r="E253" t="str">
        <f t="shared" ca="1" si="30"/>
        <v/>
      </c>
      <c r="F253" s="9" t="str">
        <f t="shared" ca="1" si="31"/>
        <v/>
      </c>
      <c r="G253" s="9" t="str">
        <f t="shared" ca="1" si="32"/>
        <v/>
      </c>
      <c r="H253" s="9" t="str">
        <f ca="1">IF($A253="выдача",IF(AND(MAX(I$21:$I252)&lt;=MAX(K$21:$K252),$C253&lt;&gt;"",MAX(I$21:$I252)&lt;TIME(16,0,0)),MAX(I$21:$I252,$C253),""),"")</f>
        <v/>
      </c>
      <c r="I253" s="9" t="str">
        <f t="shared" ca="1" si="33"/>
        <v/>
      </c>
      <c r="J253" s="9" t="str">
        <f ca="1">IF($A253="выдача",IF(AND(MAX(I$21:$I252)&gt;MAX(K$21:$K252),$C253&lt;&gt;"",MAX(K$21:$K252)&lt;TIME(16,0,0)),MAX(K$21:$K252,$C253),""),"")</f>
        <v/>
      </c>
      <c r="K253" s="9" t="str">
        <f t="shared" ca="1" si="34"/>
        <v/>
      </c>
      <c r="L253" s="9" t="str">
        <f ca="1">IF(AND($A253="приём",$C253&lt;&gt;"",MAX(M$21:$M252,C253)&lt;TIME(16,0,0)),MAX(M$21:$M252,C253),"")</f>
        <v/>
      </c>
      <c r="M253" s="9" t="str">
        <f t="shared" ca="1" si="35"/>
        <v/>
      </c>
    </row>
    <row r="254" spans="1:13" x14ac:dyDescent="0.3">
      <c r="A254" t="str">
        <f t="shared" ca="1" si="27"/>
        <v>приём</v>
      </c>
      <c r="B254" s="7">
        <f t="shared" ca="1" si="28"/>
        <v>3.5340743382597211</v>
      </c>
      <c r="C254" s="9" t="str">
        <f t="shared" ca="1" si="29"/>
        <v/>
      </c>
      <c r="D254" t="str">
        <f ca="1">IF(C254&lt;&gt;"",SUM(COUNTIF($H$22:$H254,"&gt;"&amp;C254),COUNTIF($J$22:$J254,"&gt;"&amp;C254),COUNTIF($L$22:$L254,"&gt;"&amp;C254)),"")</f>
        <v/>
      </c>
      <c r="E254" t="str">
        <f t="shared" ca="1" si="30"/>
        <v/>
      </c>
      <c r="F254" s="9" t="str">
        <f t="shared" ca="1" si="31"/>
        <v/>
      </c>
      <c r="G254" s="9" t="str">
        <f t="shared" ca="1" si="32"/>
        <v/>
      </c>
      <c r="H254" s="9" t="str">
        <f ca="1">IF($A254="выдача",IF(AND(MAX(I$21:$I253)&lt;=MAX(K$21:$K253),$C254&lt;&gt;"",MAX(I$21:$I253)&lt;TIME(16,0,0)),MAX(I$21:$I253,$C254),""),"")</f>
        <v/>
      </c>
      <c r="I254" s="9" t="str">
        <f t="shared" ca="1" si="33"/>
        <v/>
      </c>
      <c r="J254" s="9" t="str">
        <f ca="1">IF($A254="выдача",IF(AND(MAX(I$21:$I253)&gt;MAX(K$21:$K253),$C254&lt;&gt;"",MAX(K$21:$K253)&lt;TIME(16,0,0)),MAX(K$21:$K253,$C254),""),"")</f>
        <v/>
      </c>
      <c r="K254" s="9" t="str">
        <f t="shared" ca="1" si="34"/>
        <v/>
      </c>
      <c r="L254" s="9" t="str">
        <f ca="1">IF(AND($A254="приём",$C254&lt;&gt;"",MAX(M$21:$M253,C254)&lt;TIME(16,0,0)),MAX(M$21:$M253,C254),"")</f>
        <v/>
      </c>
      <c r="M254" s="9" t="str">
        <f t="shared" ca="1" si="35"/>
        <v/>
      </c>
    </row>
    <row r="255" spans="1:13" x14ac:dyDescent="0.3">
      <c r="A255" t="str">
        <f t="shared" ca="1" si="27"/>
        <v>приём</v>
      </c>
      <c r="B255" s="7">
        <f t="shared" ca="1" si="28"/>
        <v>3</v>
      </c>
      <c r="C255" s="9" t="str">
        <f t="shared" ca="1" si="29"/>
        <v/>
      </c>
      <c r="D255" t="str">
        <f ca="1">IF(C255&lt;&gt;"",SUM(COUNTIF($H$22:$H255,"&gt;"&amp;C255),COUNTIF($J$22:$J255,"&gt;"&amp;C255),COUNTIF($L$22:$L255,"&gt;"&amp;C255)),"")</f>
        <v/>
      </c>
      <c r="E255" t="str">
        <f t="shared" ca="1" si="30"/>
        <v/>
      </c>
      <c r="F255" s="9" t="str">
        <f t="shared" ca="1" si="31"/>
        <v/>
      </c>
      <c r="G255" s="9" t="str">
        <f t="shared" ca="1" si="32"/>
        <v/>
      </c>
      <c r="H255" s="9" t="str">
        <f ca="1">IF($A255="выдача",IF(AND(MAX(I$21:$I254)&lt;=MAX(K$21:$K254),$C255&lt;&gt;"",MAX(I$21:$I254)&lt;TIME(16,0,0)),MAX(I$21:$I254,$C255),""),"")</f>
        <v/>
      </c>
      <c r="I255" s="9" t="str">
        <f t="shared" ca="1" si="33"/>
        <v/>
      </c>
      <c r="J255" s="9" t="str">
        <f ca="1">IF($A255="выдача",IF(AND(MAX(I$21:$I254)&gt;MAX(K$21:$K254),$C255&lt;&gt;"",MAX(K$21:$K254)&lt;TIME(16,0,0)),MAX(K$21:$K254,$C255),""),"")</f>
        <v/>
      </c>
      <c r="K255" s="9" t="str">
        <f t="shared" ca="1" si="34"/>
        <v/>
      </c>
      <c r="L255" s="9" t="str">
        <f ca="1">IF(AND($A255="приём",$C255&lt;&gt;"",MAX(M$21:$M254,C255)&lt;TIME(16,0,0)),MAX(M$21:$M254,C255),"")</f>
        <v/>
      </c>
      <c r="M255" s="9" t="str">
        <f t="shared" ca="1" si="35"/>
        <v/>
      </c>
    </row>
    <row r="256" spans="1:13" x14ac:dyDescent="0.3">
      <c r="A256" t="str">
        <f t="shared" ca="1" si="27"/>
        <v>выдача</v>
      </c>
      <c r="B256" s="7">
        <f t="shared" ca="1" si="28"/>
        <v>3.2989295365795455</v>
      </c>
      <c r="C256" s="9" t="str">
        <f t="shared" ca="1" si="29"/>
        <v/>
      </c>
      <c r="D256" t="str">
        <f ca="1">IF(C256&lt;&gt;"",SUM(COUNTIF($H$22:$H256,"&gt;"&amp;C256),COUNTIF($J$22:$J256,"&gt;"&amp;C256),COUNTIF($L$22:$L256,"&gt;"&amp;C256)),"")</f>
        <v/>
      </c>
      <c r="E256" t="str">
        <f t="shared" ca="1" si="30"/>
        <v/>
      </c>
      <c r="F256" s="9" t="str">
        <f t="shared" ca="1" si="31"/>
        <v/>
      </c>
      <c r="G256" s="9" t="str">
        <f t="shared" ca="1" si="32"/>
        <v/>
      </c>
      <c r="H256" s="9" t="str">
        <f ca="1">IF($A256="выдача",IF(AND(MAX(I$21:$I255)&lt;=MAX(K$21:$K255),$C256&lt;&gt;"",MAX(I$21:$I255)&lt;TIME(16,0,0)),MAX(I$21:$I255,$C256),""),"")</f>
        <v/>
      </c>
      <c r="I256" s="9" t="str">
        <f t="shared" ca="1" si="33"/>
        <v/>
      </c>
      <c r="J256" s="9" t="str">
        <f ca="1">IF($A256="выдача",IF(AND(MAX(I$21:$I255)&gt;MAX(K$21:$K255),$C256&lt;&gt;"",MAX(K$21:$K255)&lt;TIME(16,0,0)),MAX(K$21:$K255,$C256),""),"")</f>
        <v/>
      </c>
      <c r="K256" s="9" t="str">
        <f t="shared" ca="1" si="34"/>
        <v/>
      </c>
      <c r="L256" s="9" t="str">
        <f ca="1">IF(AND($A256="приём",$C256&lt;&gt;"",MAX(M$21:$M255,C256)&lt;TIME(16,0,0)),MAX(M$21:$M255,C256),"")</f>
        <v/>
      </c>
      <c r="M256" s="9" t="str">
        <f t="shared" ca="1" si="35"/>
        <v/>
      </c>
    </row>
    <row r="257" spans="1:13" x14ac:dyDescent="0.3">
      <c r="A257" t="str">
        <f t="shared" ca="1" si="27"/>
        <v>выдача</v>
      </c>
      <c r="B257" s="7">
        <f t="shared" ca="1" si="28"/>
        <v>3.9876676071054189</v>
      </c>
      <c r="C257" s="9" t="str">
        <f t="shared" ca="1" si="29"/>
        <v/>
      </c>
      <c r="D257" t="str">
        <f ca="1">IF(C257&lt;&gt;"",SUM(COUNTIF($H$22:$H257,"&gt;"&amp;C257),COUNTIF($J$22:$J257,"&gt;"&amp;C257),COUNTIF($L$22:$L257,"&gt;"&amp;C257)),"")</f>
        <v/>
      </c>
      <c r="E257" t="str">
        <f t="shared" ca="1" si="30"/>
        <v/>
      </c>
      <c r="F257" s="9" t="str">
        <f t="shared" ca="1" si="31"/>
        <v/>
      </c>
      <c r="G257" s="9" t="str">
        <f t="shared" ca="1" si="32"/>
        <v/>
      </c>
      <c r="H257" s="9" t="str">
        <f ca="1">IF($A257="выдача",IF(AND(MAX(I$21:$I256)&lt;=MAX(K$21:$K256),$C257&lt;&gt;"",MAX(I$21:$I256)&lt;TIME(16,0,0)),MAX(I$21:$I256,$C257),""),"")</f>
        <v/>
      </c>
      <c r="I257" s="9" t="str">
        <f t="shared" ca="1" si="33"/>
        <v/>
      </c>
      <c r="J257" s="9" t="str">
        <f ca="1">IF($A257="выдача",IF(AND(MAX(I$21:$I256)&gt;MAX(K$21:$K256),$C257&lt;&gt;"",MAX(K$21:$K256)&lt;TIME(16,0,0)),MAX(K$21:$K256,$C257),""),"")</f>
        <v/>
      </c>
      <c r="K257" s="9" t="str">
        <f t="shared" ca="1" si="34"/>
        <v/>
      </c>
      <c r="L257" s="9" t="str">
        <f ca="1">IF(AND($A257="приём",$C257&lt;&gt;"",MAX(M$21:$M256,C257)&lt;TIME(16,0,0)),MAX(M$21:$M256,C257),"")</f>
        <v/>
      </c>
      <c r="M257" s="9" t="str">
        <f t="shared" ca="1" si="35"/>
        <v/>
      </c>
    </row>
    <row r="258" spans="1:13" x14ac:dyDescent="0.3">
      <c r="A258" t="str">
        <f t="shared" ca="1" si="27"/>
        <v>выдача</v>
      </c>
      <c r="B258" s="7">
        <f t="shared" ca="1" si="28"/>
        <v>1.0208818029050917</v>
      </c>
      <c r="C258" s="9" t="str">
        <f t="shared" ca="1" si="29"/>
        <v/>
      </c>
      <c r="D258" t="str">
        <f ca="1">IF(C258&lt;&gt;"",SUM(COUNTIF($H$22:$H258,"&gt;"&amp;C258),COUNTIF($J$22:$J258,"&gt;"&amp;C258),COUNTIF($L$22:$L258,"&gt;"&amp;C258)),"")</f>
        <v/>
      </c>
      <c r="E258" t="str">
        <f t="shared" ca="1" si="30"/>
        <v/>
      </c>
      <c r="F258" s="9" t="str">
        <f t="shared" ca="1" si="31"/>
        <v/>
      </c>
      <c r="G258" s="9" t="str">
        <f t="shared" ca="1" si="32"/>
        <v/>
      </c>
      <c r="H258" s="9" t="str">
        <f ca="1">IF($A258="выдача",IF(AND(MAX(I$21:$I257)&lt;=MAX(K$21:$K257),$C258&lt;&gt;"",MAX(I$21:$I257)&lt;TIME(16,0,0)),MAX(I$21:$I257,$C258),""),"")</f>
        <v/>
      </c>
      <c r="I258" s="9" t="str">
        <f t="shared" ca="1" si="33"/>
        <v/>
      </c>
      <c r="J258" s="9" t="str">
        <f ca="1">IF($A258="выдача",IF(AND(MAX(I$21:$I257)&gt;MAX(K$21:$K257),$C258&lt;&gt;"",MAX(K$21:$K257)&lt;TIME(16,0,0)),MAX(K$21:$K257,$C258),""),"")</f>
        <v/>
      </c>
      <c r="K258" s="9" t="str">
        <f t="shared" ca="1" si="34"/>
        <v/>
      </c>
      <c r="L258" s="9" t="str">
        <f ca="1">IF(AND($A258="приём",$C258&lt;&gt;"",MAX(M$21:$M257,C258)&lt;TIME(16,0,0)),MAX(M$21:$M257,C258),"")</f>
        <v/>
      </c>
      <c r="M258" s="9" t="str">
        <f t="shared" ca="1" si="35"/>
        <v/>
      </c>
    </row>
    <row r="259" spans="1:13" x14ac:dyDescent="0.3">
      <c r="A259" t="str">
        <f t="shared" ca="1" si="27"/>
        <v>выдача</v>
      </c>
      <c r="B259" s="7">
        <f t="shared" ca="1" si="28"/>
        <v>2.7404855776335428</v>
      </c>
      <c r="C259" s="9" t="str">
        <f t="shared" ca="1" si="29"/>
        <v/>
      </c>
      <c r="D259" t="str">
        <f ca="1">IF(C259&lt;&gt;"",SUM(COUNTIF($H$22:$H259,"&gt;"&amp;C259),COUNTIF($J$22:$J259,"&gt;"&amp;C259),COUNTIF($L$22:$L259,"&gt;"&amp;C259)),"")</f>
        <v/>
      </c>
      <c r="E259" t="str">
        <f t="shared" ca="1" si="30"/>
        <v/>
      </c>
      <c r="F259" s="9" t="str">
        <f t="shared" ca="1" si="31"/>
        <v/>
      </c>
      <c r="G259" s="9" t="str">
        <f t="shared" ca="1" si="32"/>
        <v/>
      </c>
      <c r="H259" s="9" t="str">
        <f ca="1">IF($A259="выдача",IF(AND(MAX(I$21:$I258)&lt;=MAX(K$21:$K258),$C259&lt;&gt;"",MAX(I$21:$I258)&lt;TIME(16,0,0)),MAX(I$21:$I258,$C259),""),"")</f>
        <v/>
      </c>
      <c r="I259" s="9" t="str">
        <f t="shared" ca="1" si="33"/>
        <v/>
      </c>
      <c r="J259" s="9" t="str">
        <f ca="1">IF($A259="выдача",IF(AND(MAX(I$21:$I258)&gt;MAX(K$21:$K258),$C259&lt;&gt;"",MAX(K$21:$K258)&lt;TIME(16,0,0)),MAX(K$21:$K258,$C259),""),"")</f>
        <v/>
      </c>
      <c r="K259" s="9" t="str">
        <f t="shared" ca="1" si="34"/>
        <v/>
      </c>
      <c r="L259" s="9" t="str">
        <f ca="1">IF(AND($A259="приём",$C259&lt;&gt;"",MAX(M$21:$M258,C259)&lt;TIME(16,0,0)),MAX(M$21:$M258,C259),"")</f>
        <v/>
      </c>
      <c r="M259" s="9" t="str">
        <f t="shared" ca="1" si="35"/>
        <v/>
      </c>
    </row>
    <row r="260" spans="1:13" x14ac:dyDescent="0.3">
      <c r="A260" t="str">
        <f t="shared" ca="1" si="27"/>
        <v>выдача</v>
      </c>
      <c r="B260" s="7">
        <f t="shared" ca="1" si="28"/>
        <v>1.1311683733997104</v>
      </c>
      <c r="C260" s="9" t="str">
        <f t="shared" ca="1" si="29"/>
        <v/>
      </c>
      <c r="D260" t="str">
        <f ca="1">IF(C260&lt;&gt;"",SUM(COUNTIF($H$22:$H260,"&gt;"&amp;C260),COUNTIF($J$22:$J260,"&gt;"&amp;C260),COUNTIF($L$22:$L260,"&gt;"&amp;C260)),"")</f>
        <v/>
      </c>
      <c r="E260" t="str">
        <f t="shared" ca="1" si="30"/>
        <v/>
      </c>
      <c r="F260" s="9" t="str">
        <f t="shared" ca="1" si="31"/>
        <v/>
      </c>
      <c r="G260" s="9" t="str">
        <f t="shared" ca="1" si="32"/>
        <v/>
      </c>
      <c r="H260" s="9" t="str">
        <f ca="1">IF($A260="выдача",IF(AND(MAX(I$21:$I259)&lt;=MAX(K$21:$K259),$C260&lt;&gt;"",MAX(I$21:$I259)&lt;TIME(16,0,0)),MAX(I$21:$I259,$C260),""),"")</f>
        <v/>
      </c>
      <c r="I260" s="9" t="str">
        <f t="shared" ca="1" si="33"/>
        <v/>
      </c>
      <c r="J260" s="9" t="str">
        <f ca="1">IF($A260="выдача",IF(AND(MAX(I$21:$I259)&gt;MAX(K$21:$K259),$C260&lt;&gt;"",MAX(K$21:$K259)&lt;TIME(16,0,0)),MAX(K$21:$K259,$C260),""),"")</f>
        <v/>
      </c>
      <c r="K260" s="9" t="str">
        <f t="shared" ca="1" si="34"/>
        <v/>
      </c>
      <c r="L260" s="9" t="str">
        <f ca="1">IF(AND($A260="приём",$C260&lt;&gt;"",MAX(M$21:$M259,C260)&lt;TIME(16,0,0)),MAX(M$21:$M259,C260),"")</f>
        <v/>
      </c>
      <c r="M260" s="9" t="str">
        <f t="shared" ca="1" si="35"/>
        <v/>
      </c>
    </row>
    <row r="261" spans="1:13" x14ac:dyDescent="0.3">
      <c r="A261" t="str">
        <f t="shared" ca="1" si="27"/>
        <v>выдача</v>
      </c>
      <c r="B261" s="7">
        <f t="shared" ca="1" si="28"/>
        <v>1.544306682145544</v>
      </c>
      <c r="C261" s="9" t="str">
        <f t="shared" ca="1" si="29"/>
        <v/>
      </c>
      <c r="D261" t="str">
        <f ca="1">IF(C261&lt;&gt;"",SUM(COUNTIF($H$22:$H261,"&gt;"&amp;C261),COUNTIF($J$22:$J261,"&gt;"&amp;C261),COUNTIF($L$22:$L261,"&gt;"&amp;C261)),"")</f>
        <v/>
      </c>
      <c r="E261" t="str">
        <f t="shared" ca="1" si="30"/>
        <v/>
      </c>
      <c r="F261" s="9" t="str">
        <f t="shared" ca="1" si="31"/>
        <v/>
      </c>
      <c r="G261" s="9" t="str">
        <f t="shared" ca="1" si="32"/>
        <v/>
      </c>
      <c r="H261" s="9" t="str">
        <f ca="1">IF($A261="выдача",IF(AND(MAX(I$21:$I260)&lt;=MAX(K$21:$K260),$C261&lt;&gt;"",MAX(I$21:$I260)&lt;TIME(16,0,0)),MAX(I$21:$I260,$C261),""),"")</f>
        <v/>
      </c>
      <c r="I261" s="9" t="str">
        <f t="shared" ca="1" si="33"/>
        <v/>
      </c>
      <c r="J261" s="9" t="str">
        <f ca="1">IF($A261="выдача",IF(AND(MAX(I$21:$I260)&gt;MAX(K$21:$K260),$C261&lt;&gt;"",MAX(K$21:$K260)&lt;TIME(16,0,0)),MAX(K$21:$K260,$C261),""),"")</f>
        <v/>
      </c>
      <c r="K261" s="9" t="str">
        <f t="shared" ca="1" si="34"/>
        <v/>
      </c>
      <c r="L261" s="9" t="str">
        <f ca="1">IF(AND($A261="приём",$C261&lt;&gt;"",MAX(M$21:$M260,C261)&lt;TIME(16,0,0)),MAX(M$21:$M260,C261),"")</f>
        <v/>
      </c>
      <c r="M261" s="9" t="str">
        <f t="shared" ca="1" si="35"/>
        <v/>
      </c>
    </row>
    <row r="262" spans="1:13" x14ac:dyDescent="0.3">
      <c r="A262" t="str">
        <f t="shared" ca="1" si="27"/>
        <v>приём</v>
      </c>
      <c r="B262" s="7">
        <f t="shared" ca="1" si="28"/>
        <v>1.7535397956416405</v>
      </c>
      <c r="C262" s="9" t="str">
        <f t="shared" ca="1" si="29"/>
        <v/>
      </c>
      <c r="D262" t="str">
        <f ca="1">IF(C262&lt;&gt;"",SUM(COUNTIF($H$22:$H262,"&gt;"&amp;C262),COUNTIF($J$22:$J262,"&gt;"&amp;C262),COUNTIF($L$22:$L262,"&gt;"&amp;C262)),"")</f>
        <v/>
      </c>
      <c r="E262" t="str">
        <f t="shared" ca="1" si="30"/>
        <v/>
      </c>
      <c r="F262" s="9" t="str">
        <f t="shared" ca="1" si="31"/>
        <v/>
      </c>
      <c r="G262" s="9" t="str">
        <f t="shared" ca="1" si="32"/>
        <v/>
      </c>
      <c r="H262" s="9" t="str">
        <f ca="1">IF($A262="выдача",IF(AND(MAX(I$21:$I261)&lt;=MAX(K$21:$K261),$C262&lt;&gt;"",MAX(I$21:$I261)&lt;TIME(16,0,0)),MAX(I$21:$I261,$C262),""),"")</f>
        <v/>
      </c>
      <c r="I262" s="9" t="str">
        <f t="shared" ca="1" si="33"/>
        <v/>
      </c>
      <c r="J262" s="9" t="str">
        <f ca="1">IF($A262="выдача",IF(AND(MAX(I$21:$I261)&gt;MAX(K$21:$K261),$C262&lt;&gt;"",MAX(K$21:$K261)&lt;TIME(16,0,0)),MAX(K$21:$K261,$C262),""),"")</f>
        <v/>
      </c>
      <c r="K262" s="9" t="str">
        <f t="shared" ca="1" si="34"/>
        <v/>
      </c>
      <c r="L262" s="9" t="str">
        <f ca="1">IF(AND($A262="приём",$C262&lt;&gt;"",MAX(M$21:$M261,C262)&lt;TIME(16,0,0)),MAX(M$21:$M261,C262),"")</f>
        <v/>
      </c>
      <c r="M262" s="9" t="str">
        <f t="shared" ca="1" si="35"/>
        <v/>
      </c>
    </row>
    <row r="263" spans="1:13" x14ac:dyDescent="0.3">
      <c r="A263" t="str">
        <f t="shared" ca="1" si="27"/>
        <v>выдача</v>
      </c>
      <c r="B263" s="7">
        <f t="shared" ca="1" si="28"/>
        <v>1.602863267675823</v>
      </c>
      <c r="C263" s="9" t="str">
        <f t="shared" ca="1" si="29"/>
        <v/>
      </c>
      <c r="D263" t="str">
        <f ca="1">IF(C263&lt;&gt;"",SUM(COUNTIF($H$22:$H263,"&gt;"&amp;C263),COUNTIF($J$22:$J263,"&gt;"&amp;C263),COUNTIF($L$22:$L263,"&gt;"&amp;C263)),"")</f>
        <v/>
      </c>
      <c r="E263" t="str">
        <f t="shared" ca="1" si="30"/>
        <v/>
      </c>
      <c r="F263" s="9" t="str">
        <f t="shared" ca="1" si="31"/>
        <v/>
      </c>
      <c r="G263" s="9" t="str">
        <f t="shared" ca="1" si="32"/>
        <v/>
      </c>
      <c r="H263" s="9" t="str">
        <f ca="1">IF($A263="выдача",IF(AND(MAX(I$21:$I262)&lt;=MAX(K$21:$K262),$C263&lt;&gt;"",MAX(I$21:$I262)&lt;TIME(16,0,0)),MAX(I$21:$I262,$C263),""),"")</f>
        <v/>
      </c>
      <c r="I263" s="9" t="str">
        <f t="shared" ca="1" si="33"/>
        <v/>
      </c>
      <c r="J263" s="9" t="str">
        <f ca="1">IF($A263="выдача",IF(AND(MAX(I$21:$I262)&gt;MAX(K$21:$K262),$C263&lt;&gt;"",MAX(K$21:$K262)&lt;TIME(16,0,0)),MAX(K$21:$K262,$C263),""),"")</f>
        <v/>
      </c>
      <c r="K263" s="9" t="str">
        <f t="shared" ca="1" si="34"/>
        <v/>
      </c>
      <c r="L263" s="9" t="str">
        <f ca="1">IF(AND($A263="приём",$C263&lt;&gt;"",MAX(M$21:$M262,C263)&lt;TIME(16,0,0)),MAX(M$21:$M262,C263),"")</f>
        <v/>
      </c>
      <c r="M263" s="9" t="str">
        <f t="shared" ca="1" si="35"/>
        <v/>
      </c>
    </row>
    <row r="264" spans="1:13" x14ac:dyDescent="0.3">
      <c r="A264" t="str">
        <f t="shared" ca="1" si="27"/>
        <v>выдача</v>
      </c>
      <c r="B264" s="7">
        <f t="shared" ca="1" si="28"/>
        <v>3</v>
      </c>
      <c r="C264" s="9" t="str">
        <f t="shared" ca="1" si="29"/>
        <v/>
      </c>
      <c r="D264" t="str">
        <f ca="1">IF(C264&lt;&gt;"",SUM(COUNTIF($H$22:$H264,"&gt;"&amp;C264),COUNTIF($J$22:$J264,"&gt;"&amp;C264),COUNTIF($L$22:$L264,"&gt;"&amp;C264)),"")</f>
        <v/>
      </c>
      <c r="E264" t="str">
        <f t="shared" ca="1" si="30"/>
        <v/>
      </c>
      <c r="F264" s="9" t="str">
        <f t="shared" ca="1" si="31"/>
        <v/>
      </c>
      <c r="G264" s="9" t="str">
        <f t="shared" ca="1" si="32"/>
        <v/>
      </c>
      <c r="H264" s="9" t="str">
        <f ca="1">IF($A264="выдача",IF(AND(MAX(I$21:$I263)&lt;=MAX(K$21:$K263),$C264&lt;&gt;"",MAX(I$21:$I263)&lt;TIME(16,0,0)),MAX(I$21:$I263,$C264),""),"")</f>
        <v/>
      </c>
      <c r="I264" s="9" t="str">
        <f t="shared" ca="1" si="33"/>
        <v/>
      </c>
      <c r="J264" s="9" t="str">
        <f ca="1">IF($A264="выдача",IF(AND(MAX(I$21:$I263)&gt;MAX(K$21:$K263),$C264&lt;&gt;"",MAX(K$21:$K263)&lt;TIME(16,0,0)),MAX(K$21:$K263,$C264),""),"")</f>
        <v/>
      </c>
      <c r="K264" s="9" t="str">
        <f t="shared" ca="1" si="34"/>
        <v/>
      </c>
      <c r="L264" s="9" t="str">
        <f ca="1">IF(AND($A264="приём",$C264&lt;&gt;"",MAX(M$21:$M263,C264)&lt;TIME(16,0,0)),MAX(M$21:$M263,C264),"")</f>
        <v/>
      </c>
      <c r="M264" s="9" t="str">
        <f t="shared" ca="1" si="35"/>
        <v/>
      </c>
    </row>
    <row r="265" spans="1:13" x14ac:dyDescent="0.3">
      <c r="A265" t="str">
        <f t="shared" ca="1" si="27"/>
        <v>выдача</v>
      </c>
      <c r="B265" s="7">
        <f t="shared" ca="1" si="28"/>
        <v>3</v>
      </c>
      <c r="C265" s="9" t="str">
        <f t="shared" ca="1" si="29"/>
        <v/>
      </c>
      <c r="D265" t="str">
        <f ca="1">IF(C265&lt;&gt;"",SUM(COUNTIF($H$22:$H265,"&gt;"&amp;C265),COUNTIF($J$22:$J265,"&gt;"&amp;C265),COUNTIF($L$22:$L265,"&gt;"&amp;C265)),"")</f>
        <v/>
      </c>
      <c r="E265" t="str">
        <f t="shared" ca="1" si="30"/>
        <v/>
      </c>
      <c r="F265" s="9" t="str">
        <f t="shared" ca="1" si="31"/>
        <v/>
      </c>
      <c r="G265" s="9" t="str">
        <f t="shared" ca="1" si="32"/>
        <v/>
      </c>
      <c r="H265" s="9" t="str">
        <f ca="1">IF($A265="выдача",IF(AND(MAX(I$21:$I264)&lt;=MAX(K$21:$K264),$C265&lt;&gt;"",MAX(I$21:$I264)&lt;TIME(16,0,0)),MAX(I$21:$I264,$C265),""),"")</f>
        <v/>
      </c>
      <c r="I265" s="9" t="str">
        <f t="shared" ca="1" si="33"/>
        <v/>
      </c>
      <c r="J265" s="9" t="str">
        <f ca="1">IF($A265="выдача",IF(AND(MAX(I$21:$I264)&gt;MAX(K$21:$K264),$C265&lt;&gt;"",MAX(K$21:$K264)&lt;TIME(16,0,0)),MAX(K$21:$K264,$C265),""),"")</f>
        <v/>
      </c>
      <c r="K265" s="9" t="str">
        <f t="shared" ca="1" si="34"/>
        <v/>
      </c>
      <c r="L265" s="9" t="str">
        <f ca="1">IF(AND($A265="приём",$C265&lt;&gt;"",MAX(M$21:$M264,C265)&lt;TIME(16,0,0)),MAX(M$21:$M264,C265),"")</f>
        <v/>
      </c>
      <c r="M265" s="9" t="str">
        <f t="shared" ca="1" si="35"/>
        <v/>
      </c>
    </row>
    <row r="266" spans="1:13" x14ac:dyDescent="0.3">
      <c r="A266" t="str">
        <f t="shared" ca="1" si="27"/>
        <v>выдача</v>
      </c>
      <c r="B266" s="7">
        <f t="shared" ca="1" si="28"/>
        <v>1.2231290080419033</v>
      </c>
      <c r="C266" s="9" t="str">
        <f t="shared" ca="1" si="29"/>
        <v/>
      </c>
      <c r="D266" t="str">
        <f ca="1">IF(C266&lt;&gt;"",SUM(COUNTIF($H$22:$H266,"&gt;"&amp;C266),COUNTIF($J$22:$J266,"&gt;"&amp;C266),COUNTIF($L$22:$L266,"&gt;"&amp;C266)),"")</f>
        <v/>
      </c>
      <c r="E266" t="str">
        <f t="shared" ca="1" si="30"/>
        <v/>
      </c>
      <c r="F266" s="9" t="str">
        <f t="shared" ca="1" si="31"/>
        <v/>
      </c>
      <c r="G266" s="9" t="str">
        <f t="shared" ca="1" si="32"/>
        <v/>
      </c>
      <c r="H266" s="9" t="str">
        <f ca="1">IF($A266="выдача",IF(AND(MAX(I$21:$I265)&lt;=MAX(K$21:$K265),$C266&lt;&gt;"",MAX(I$21:$I265)&lt;TIME(16,0,0)),MAX(I$21:$I265,$C266),""),"")</f>
        <v/>
      </c>
      <c r="I266" s="9" t="str">
        <f t="shared" ca="1" si="33"/>
        <v/>
      </c>
      <c r="J266" s="9" t="str">
        <f ca="1">IF($A266="выдача",IF(AND(MAX(I$21:$I265)&gt;MAX(K$21:$K265),$C266&lt;&gt;"",MAX(K$21:$K265)&lt;TIME(16,0,0)),MAX(K$21:$K265,$C266),""),"")</f>
        <v/>
      </c>
      <c r="K266" s="9" t="str">
        <f t="shared" ca="1" si="34"/>
        <v/>
      </c>
      <c r="L266" s="9" t="str">
        <f ca="1">IF(AND($A266="приём",$C266&lt;&gt;"",MAX(M$21:$M265,C266)&lt;TIME(16,0,0)),MAX(M$21:$M265,C266),"")</f>
        <v/>
      </c>
      <c r="M266" s="9" t="str">
        <f t="shared" ca="1" si="35"/>
        <v/>
      </c>
    </row>
    <row r="267" spans="1:13" x14ac:dyDescent="0.3">
      <c r="A267" t="str">
        <f t="shared" ca="1" si="27"/>
        <v>выдача</v>
      </c>
      <c r="B267" s="7">
        <f t="shared" ca="1" si="28"/>
        <v>2.4211466485970741</v>
      </c>
      <c r="C267" s="9" t="str">
        <f t="shared" ca="1" si="29"/>
        <v/>
      </c>
      <c r="D267" t="str">
        <f ca="1">IF(C267&lt;&gt;"",SUM(COUNTIF($H$22:$H267,"&gt;"&amp;C267),COUNTIF($J$22:$J267,"&gt;"&amp;C267),COUNTIF($L$22:$L267,"&gt;"&amp;C267)),"")</f>
        <v/>
      </c>
      <c r="E267" t="str">
        <f t="shared" ca="1" si="30"/>
        <v/>
      </c>
      <c r="F267" s="9" t="str">
        <f t="shared" ca="1" si="31"/>
        <v/>
      </c>
      <c r="G267" s="9" t="str">
        <f t="shared" ca="1" si="32"/>
        <v/>
      </c>
      <c r="H267" s="9" t="str">
        <f ca="1">IF($A267="выдача",IF(AND(MAX(I$21:$I266)&lt;=MAX(K$21:$K266),$C267&lt;&gt;"",MAX(I$21:$I266)&lt;TIME(16,0,0)),MAX(I$21:$I266,$C267),""),"")</f>
        <v/>
      </c>
      <c r="I267" s="9" t="str">
        <f t="shared" ca="1" si="33"/>
        <v/>
      </c>
      <c r="J267" s="9" t="str">
        <f ca="1">IF($A267="выдача",IF(AND(MAX(I$21:$I266)&gt;MAX(K$21:$K266),$C267&lt;&gt;"",MAX(K$21:$K266)&lt;TIME(16,0,0)),MAX(K$21:$K266,$C267),""),"")</f>
        <v/>
      </c>
      <c r="K267" s="9" t="str">
        <f t="shared" ca="1" si="34"/>
        <v/>
      </c>
      <c r="L267" s="9" t="str">
        <f ca="1">IF(AND($A267="приём",$C267&lt;&gt;"",MAX(M$21:$M266,C267)&lt;TIME(16,0,0)),MAX(M$21:$M266,C267),"")</f>
        <v/>
      </c>
      <c r="M267" s="9" t="str">
        <f t="shared" ca="1" si="35"/>
        <v/>
      </c>
    </row>
    <row r="268" spans="1:13" x14ac:dyDescent="0.3">
      <c r="A268" t="str">
        <f t="shared" ca="1" si="27"/>
        <v>выдача</v>
      </c>
      <c r="B268" s="7">
        <f t="shared" ca="1" si="28"/>
        <v>2.2716524688216237</v>
      </c>
      <c r="C268" s="9" t="str">
        <f t="shared" ca="1" si="29"/>
        <v/>
      </c>
      <c r="D268" t="str">
        <f ca="1">IF(C268&lt;&gt;"",SUM(COUNTIF($H$22:$H268,"&gt;"&amp;C268),COUNTIF($J$22:$J268,"&gt;"&amp;C268),COUNTIF($L$22:$L268,"&gt;"&amp;C268)),"")</f>
        <v/>
      </c>
      <c r="E268" t="str">
        <f t="shared" ca="1" si="30"/>
        <v/>
      </c>
      <c r="F268" s="9" t="str">
        <f t="shared" ca="1" si="31"/>
        <v/>
      </c>
      <c r="G268" s="9" t="str">
        <f t="shared" ca="1" si="32"/>
        <v/>
      </c>
      <c r="H268" s="9" t="str">
        <f ca="1">IF($A268="выдача",IF(AND(MAX(I$21:$I267)&lt;=MAX(K$21:$K267),$C268&lt;&gt;"",MAX(I$21:$I267)&lt;TIME(16,0,0)),MAX(I$21:$I267,$C268),""),"")</f>
        <v/>
      </c>
      <c r="I268" s="9" t="str">
        <f t="shared" ca="1" si="33"/>
        <v/>
      </c>
      <c r="J268" s="9" t="str">
        <f ca="1">IF($A268="выдача",IF(AND(MAX(I$21:$I267)&gt;MAX(K$21:$K267),$C268&lt;&gt;"",MAX(K$21:$K267)&lt;TIME(16,0,0)),MAX(K$21:$K267,$C268),""),"")</f>
        <v/>
      </c>
      <c r="K268" s="9" t="str">
        <f t="shared" ca="1" si="34"/>
        <v/>
      </c>
      <c r="L268" s="9" t="str">
        <f ca="1">IF(AND($A268="приём",$C268&lt;&gt;"",MAX(M$21:$M267,C268)&lt;TIME(16,0,0)),MAX(M$21:$M267,C268),"")</f>
        <v/>
      </c>
      <c r="M268" s="9" t="str">
        <f t="shared" ca="1" si="35"/>
        <v/>
      </c>
    </row>
    <row r="269" spans="1:13" x14ac:dyDescent="0.3">
      <c r="A269" t="str">
        <f t="shared" ca="1" si="27"/>
        <v>выдача</v>
      </c>
      <c r="B269" s="7">
        <f t="shared" ca="1" si="28"/>
        <v>1.8990503955401916</v>
      </c>
      <c r="C269" s="9" t="str">
        <f t="shared" ca="1" si="29"/>
        <v/>
      </c>
      <c r="D269" t="str">
        <f ca="1">IF(C269&lt;&gt;"",SUM(COUNTIF($H$22:$H269,"&gt;"&amp;C269),COUNTIF($J$22:$J269,"&gt;"&amp;C269),COUNTIF($L$22:$L269,"&gt;"&amp;C269)),"")</f>
        <v/>
      </c>
      <c r="E269" t="str">
        <f t="shared" ca="1" si="30"/>
        <v/>
      </c>
      <c r="F269" s="9" t="str">
        <f t="shared" ca="1" si="31"/>
        <v/>
      </c>
      <c r="G269" s="9" t="str">
        <f t="shared" ca="1" si="32"/>
        <v/>
      </c>
      <c r="H269" s="9" t="str">
        <f ca="1">IF($A269="выдача",IF(AND(MAX(I$21:$I268)&lt;=MAX(K$21:$K268),$C269&lt;&gt;"",MAX(I$21:$I268)&lt;TIME(16,0,0)),MAX(I$21:$I268,$C269),""),"")</f>
        <v/>
      </c>
      <c r="I269" s="9" t="str">
        <f t="shared" ca="1" si="33"/>
        <v/>
      </c>
      <c r="J269" s="9" t="str">
        <f ca="1">IF($A269="выдача",IF(AND(MAX(I$21:$I268)&gt;MAX(K$21:$K268),$C269&lt;&gt;"",MAX(K$21:$K268)&lt;TIME(16,0,0)),MAX(K$21:$K268,$C269),""),"")</f>
        <v/>
      </c>
      <c r="K269" s="9" t="str">
        <f t="shared" ca="1" si="34"/>
        <v/>
      </c>
      <c r="L269" s="9" t="str">
        <f ca="1">IF(AND($A269="приём",$C269&lt;&gt;"",MAX(M$21:$M268,C269)&lt;TIME(16,0,0)),MAX(M$21:$M268,C269),"")</f>
        <v/>
      </c>
      <c r="M269" s="9" t="str">
        <f t="shared" ca="1" si="35"/>
        <v/>
      </c>
    </row>
    <row r="270" spans="1:13" x14ac:dyDescent="0.3">
      <c r="A270" t="str">
        <f t="shared" ca="1" si="27"/>
        <v>выдача</v>
      </c>
      <c r="B270" s="7">
        <f t="shared" ca="1" si="28"/>
        <v>1.2004881177558484</v>
      </c>
      <c r="C270" s="9" t="str">
        <f t="shared" ca="1" si="29"/>
        <v/>
      </c>
      <c r="D270" t="str">
        <f ca="1">IF(C270&lt;&gt;"",SUM(COUNTIF($H$22:$H270,"&gt;"&amp;C270),COUNTIF($J$22:$J270,"&gt;"&amp;C270),COUNTIF($L$22:$L270,"&gt;"&amp;C270)),"")</f>
        <v/>
      </c>
      <c r="E270" t="str">
        <f t="shared" ca="1" si="30"/>
        <v/>
      </c>
      <c r="F270" s="9" t="str">
        <f t="shared" ca="1" si="31"/>
        <v/>
      </c>
      <c r="G270" s="9" t="str">
        <f t="shared" ca="1" si="32"/>
        <v/>
      </c>
      <c r="H270" s="9" t="str">
        <f ca="1">IF($A270="выдача",IF(AND(MAX(I$21:$I269)&lt;=MAX(K$21:$K269),$C270&lt;&gt;"",MAX(I$21:$I269)&lt;TIME(16,0,0)),MAX(I$21:$I269,$C270),""),"")</f>
        <v/>
      </c>
      <c r="I270" s="9" t="str">
        <f t="shared" ca="1" si="33"/>
        <v/>
      </c>
      <c r="J270" s="9" t="str">
        <f ca="1">IF($A270="выдача",IF(AND(MAX(I$21:$I269)&gt;MAX(K$21:$K269),$C270&lt;&gt;"",MAX(K$21:$K269)&lt;TIME(16,0,0)),MAX(K$21:$K269,$C270),""),"")</f>
        <v/>
      </c>
      <c r="K270" s="9" t="str">
        <f t="shared" ca="1" si="34"/>
        <v/>
      </c>
      <c r="L270" s="9" t="str">
        <f ca="1">IF(AND($A270="приём",$C270&lt;&gt;"",MAX(M$21:$M269,C270)&lt;TIME(16,0,0)),MAX(M$21:$M269,C270),"")</f>
        <v/>
      </c>
      <c r="M270" s="9" t="str">
        <f t="shared" ca="1" si="35"/>
        <v/>
      </c>
    </row>
    <row r="271" spans="1:13" x14ac:dyDescent="0.3">
      <c r="A271" t="str">
        <f t="shared" ca="1" si="27"/>
        <v>выдача</v>
      </c>
      <c r="B271" s="7">
        <f t="shared" ca="1" si="28"/>
        <v>2.4718915498700662</v>
      </c>
      <c r="C271" s="9" t="str">
        <f t="shared" ca="1" si="29"/>
        <v/>
      </c>
      <c r="D271" t="str">
        <f ca="1">IF(C271&lt;&gt;"",SUM(COUNTIF($H$22:$H271,"&gt;"&amp;C271),COUNTIF($J$22:$J271,"&gt;"&amp;C271),COUNTIF($L$22:$L271,"&gt;"&amp;C271)),"")</f>
        <v/>
      </c>
      <c r="E271" t="str">
        <f t="shared" ca="1" si="30"/>
        <v/>
      </c>
      <c r="F271" s="9" t="str">
        <f t="shared" ca="1" si="31"/>
        <v/>
      </c>
      <c r="G271" s="9" t="str">
        <f t="shared" ca="1" si="32"/>
        <v/>
      </c>
      <c r="H271" s="9" t="str">
        <f ca="1">IF($A271="выдача",IF(AND(MAX(I$21:$I270)&lt;=MAX(K$21:$K270),$C271&lt;&gt;"",MAX(I$21:$I270)&lt;TIME(16,0,0)),MAX(I$21:$I270,$C271),""),"")</f>
        <v/>
      </c>
      <c r="I271" s="9" t="str">
        <f t="shared" ca="1" si="33"/>
        <v/>
      </c>
      <c r="J271" s="9" t="str">
        <f ca="1">IF($A271="выдача",IF(AND(MAX(I$21:$I270)&gt;MAX(K$21:$K270),$C271&lt;&gt;"",MAX(K$21:$K270)&lt;TIME(16,0,0)),MAX(K$21:$K270,$C271),""),"")</f>
        <v/>
      </c>
      <c r="K271" s="9" t="str">
        <f t="shared" ca="1" si="34"/>
        <v/>
      </c>
      <c r="L271" s="9" t="str">
        <f ca="1">IF(AND($A271="приём",$C271&lt;&gt;"",MAX(M$21:$M270,C271)&lt;TIME(16,0,0)),MAX(M$21:$M270,C271),"")</f>
        <v/>
      </c>
      <c r="M271" s="9" t="str">
        <f t="shared" ca="1" si="35"/>
        <v/>
      </c>
    </row>
    <row r="272" spans="1:13" x14ac:dyDescent="0.3">
      <c r="A272" t="str">
        <f t="shared" ca="1" si="27"/>
        <v>выдача</v>
      </c>
      <c r="B272" s="7">
        <f t="shared" ca="1" si="28"/>
        <v>1.7294024987469687</v>
      </c>
      <c r="C272" s="9" t="str">
        <f t="shared" ca="1" si="29"/>
        <v/>
      </c>
      <c r="D272" t="str">
        <f ca="1">IF(C272&lt;&gt;"",SUM(COUNTIF($H$22:$H272,"&gt;"&amp;C272),COUNTIF($J$22:$J272,"&gt;"&amp;C272),COUNTIF($L$22:$L272,"&gt;"&amp;C272)),"")</f>
        <v/>
      </c>
      <c r="E272" t="str">
        <f t="shared" ca="1" si="30"/>
        <v/>
      </c>
      <c r="F272" s="9" t="str">
        <f t="shared" ca="1" si="31"/>
        <v/>
      </c>
      <c r="G272" s="9" t="str">
        <f t="shared" ca="1" si="32"/>
        <v/>
      </c>
      <c r="H272" s="9" t="str">
        <f ca="1">IF($A272="выдача",IF(AND(MAX(I$21:$I271)&lt;=MAX(K$21:$K271),$C272&lt;&gt;"",MAX(I$21:$I271)&lt;TIME(16,0,0)),MAX(I$21:$I271,$C272),""),"")</f>
        <v/>
      </c>
      <c r="I272" s="9" t="str">
        <f t="shared" ca="1" si="33"/>
        <v/>
      </c>
      <c r="J272" s="9" t="str">
        <f ca="1">IF($A272="выдача",IF(AND(MAX(I$21:$I271)&gt;MAX(K$21:$K271),$C272&lt;&gt;"",MAX(K$21:$K271)&lt;TIME(16,0,0)),MAX(K$21:$K271,$C272),""),"")</f>
        <v/>
      </c>
      <c r="K272" s="9" t="str">
        <f t="shared" ca="1" si="34"/>
        <v/>
      </c>
      <c r="L272" s="9" t="str">
        <f ca="1">IF(AND($A272="приём",$C272&lt;&gt;"",MAX(M$21:$M271,C272)&lt;TIME(16,0,0)),MAX(M$21:$M271,C272),"")</f>
        <v/>
      </c>
      <c r="M272" s="9" t="str">
        <f t="shared" ca="1" si="35"/>
        <v/>
      </c>
    </row>
    <row r="273" spans="1:13" x14ac:dyDescent="0.3">
      <c r="A273" t="str">
        <f t="shared" ca="1" si="27"/>
        <v>выдача</v>
      </c>
      <c r="B273" s="7">
        <f t="shared" ca="1" si="28"/>
        <v>3</v>
      </c>
      <c r="C273" s="9" t="str">
        <f t="shared" ca="1" si="29"/>
        <v/>
      </c>
      <c r="D273" t="str">
        <f ca="1">IF(C273&lt;&gt;"",SUM(COUNTIF($H$22:$H273,"&gt;"&amp;C273),COUNTIF($J$22:$J273,"&gt;"&amp;C273),COUNTIF($L$22:$L273,"&gt;"&amp;C273)),"")</f>
        <v/>
      </c>
      <c r="E273" t="str">
        <f t="shared" ca="1" si="30"/>
        <v/>
      </c>
      <c r="F273" s="9" t="str">
        <f t="shared" ca="1" si="31"/>
        <v/>
      </c>
      <c r="G273" s="9" t="str">
        <f t="shared" ca="1" si="32"/>
        <v/>
      </c>
      <c r="H273" s="9" t="str">
        <f ca="1">IF($A273="выдача",IF(AND(MAX(I$21:$I272)&lt;=MAX(K$21:$K272),$C273&lt;&gt;"",MAX(I$21:$I272)&lt;TIME(16,0,0)),MAX(I$21:$I272,$C273),""),"")</f>
        <v/>
      </c>
      <c r="I273" s="9" t="str">
        <f t="shared" ca="1" si="33"/>
        <v/>
      </c>
      <c r="J273" s="9" t="str">
        <f ca="1">IF($A273="выдача",IF(AND(MAX(I$21:$I272)&gt;MAX(K$21:$K272),$C273&lt;&gt;"",MAX(K$21:$K272)&lt;TIME(16,0,0)),MAX(K$21:$K272,$C273),""),"")</f>
        <v/>
      </c>
      <c r="K273" s="9" t="str">
        <f t="shared" ca="1" si="34"/>
        <v/>
      </c>
      <c r="L273" s="9" t="str">
        <f ca="1">IF(AND($A273="приём",$C273&lt;&gt;"",MAX(M$21:$M272,C273)&lt;TIME(16,0,0)),MAX(M$21:$M272,C273),"")</f>
        <v/>
      </c>
      <c r="M273" s="9" t="str">
        <f t="shared" ca="1" si="35"/>
        <v/>
      </c>
    </row>
    <row r="274" spans="1:13" x14ac:dyDescent="0.3">
      <c r="A274" t="str">
        <f t="shared" ca="1" si="27"/>
        <v>выдача</v>
      </c>
      <c r="B274" s="7">
        <f t="shared" ca="1" si="28"/>
        <v>1.3017043387183178</v>
      </c>
      <c r="C274" s="9" t="str">
        <f t="shared" ca="1" si="29"/>
        <v/>
      </c>
      <c r="D274" t="str">
        <f ca="1">IF(C274&lt;&gt;"",SUM(COUNTIF($H$22:$H274,"&gt;"&amp;C274),COUNTIF($J$22:$J274,"&gt;"&amp;C274),COUNTIF($L$22:$L274,"&gt;"&amp;C274)),"")</f>
        <v/>
      </c>
      <c r="E274" t="str">
        <f t="shared" ca="1" si="30"/>
        <v/>
      </c>
      <c r="F274" s="9" t="str">
        <f t="shared" ca="1" si="31"/>
        <v/>
      </c>
      <c r="G274" s="9" t="str">
        <f t="shared" ca="1" si="32"/>
        <v/>
      </c>
      <c r="H274" s="9" t="str">
        <f ca="1">IF($A274="выдача",IF(AND(MAX(I$21:$I273)&lt;=MAX(K$21:$K273),$C274&lt;&gt;"",MAX(I$21:$I273)&lt;TIME(16,0,0)),MAX(I$21:$I273,$C274),""),"")</f>
        <v/>
      </c>
      <c r="I274" s="9" t="str">
        <f t="shared" ca="1" si="33"/>
        <v/>
      </c>
      <c r="J274" s="9" t="str">
        <f ca="1">IF($A274="выдача",IF(AND(MAX(I$21:$I273)&gt;MAX(K$21:$K273),$C274&lt;&gt;"",MAX(K$21:$K273)&lt;TIME(16,0,0)),MAX(K$21:$K273,$C274),""),"")</f>
        <v/>
      </c>
      <c r="K274" s="9" t="str">
        <f t="shared" ca="1" si="34"/>
        <v/>
      </c>
      <c r="L274" s="9" t="str">
        <f ca="1">IF(AND($A274="приём",$C274&lt;&gt;"",MAX(M$21:$M273,C274)&lt;TIME(16,0,0)),MAX(M$21:$M273,C274),"")</f>
        <v/>
      </c>
      <c r="M274" s="9" t="str">
        <f t="shared" ca="1" si="35"/>
        <v/>
      </c>
    </row>
    <row r="275" spans="1:13" x14ac:dyDescent="0.3">
      <c r="A275" t="str">
        <f t="shared" ca="1" si="27"/>
        <v>выдача</v>
      </c>
      <c r="B275" s="7">
        <f t="shared" ca="1" si="28"/>
        <v>1.0784932072294382</v>
      </c>
      <c r="C275" s="9" t="str">
        <f t="shared" ca="1" si="29"/>
        <v/>
      </c>
      <c r="D275" t="str">
        <f ca="1">IF(C275&lt;&gt;"",SUM(COUNTIF($H$22:$H275,"&gt;"&amp;C275),COUNTIF($J$22:$J275,"&gt;"&amp;C275),COUNTIF($L$22:$L275,"&gt;"&amp;C275)),"")</f>
        <v/>
      </c>
      <c r="E275" t="str">
        <f t="shared" ca="1" si="30"/>
        <v/>
      </c>
      <c r="F275" s="9" t="str">
        <f t="shared" ca="1" si="31"/>
        <v/>
      </c>
      <c r="G275" s="9" t="str">
        <f t="shared" ca="1" si="32"/>
        <v/>
      </c>
      <c r="H275" s="9" t="str">
        <f ca="1">IF($A275="выдача",IF(AND(MAX(I$21:$I274)&lt;=MAX(K$21:$K274),$C275&lt;&gt;"",MAX(I$21:$I274)&lt;TIME(16,0,0)),MAX(I$21:$I274,$C275),""),"")</f>
        <v/>
      </c>
      <c r="I275" s="9" t="str">
        <f t="shared" ca="1" si="33"/>
        <v/>
      </c>
      <c r="J275" s="9" t="str">
        <f ca="1">IF($A275="выдача",IF(AND(MAX(I$21:$I274)&gt;MAX(K$21:$K274),$C275&lt;&gt;"",MAX(K$21:$K274)&lt;TIME(16,0,0)),MAX(K$21:$K274,$C275),""),"")</f>
        <v/>
      </c>
      <c r="K275" s="9" t="str">
        <f t="shared" ca="1" si="34"/>
        <v/>
      </c>
      <c r="L275" s="9" t="str">
        <f ca="1">IF(AND($A275="приём",$C275&lt;&gt;"",MAX(M$21:$M274,C275)&lt;TIME(16,0,0)),MAX(M$21:$M274,C275),"")</f>
        <v/>
      </c>
      <c r="M275" s="9" t="str">
        <f t="shared" ca="1" si="35"/>
        <v/>
      </c>
    </row>
    <row r="276" spans="1:13" x14ac:dyDescent="0.3">
      <c r="A276" t="str">
        <f t="shared" ca="1" si="27"/>
        <v>выдача</v>
      </c>
      <c r="B276" s="7">
        <f t="shared" ca="1" si="28"/>
        <v>1.507533051132899</v>
      </c>
      <c r="C276" s="9" t="str">
        <f t="shared" ca="1" si="29"/>
        <v/>
      </c>
      <c r="D276" t="str">
        <f ca="1">IF(C276&lt;&gt;"",SUM(COUNTIF($H$22:$H276,"&gt;"&amp;C276),COUNTIF($J$22:$J276,"&gt;"&amp;C276),COUNTIF($L$22:$L276,"&gt;"&amp;C276)),"")</f>
        <v/>
      </c>
      <c r="E276" t="str">
        <f t="shared" ca="1" si="30"/>
        <v/>
      </c>
      <c r="F276" s="9" t="str">
        <f t="shared" ca="1" si="31"/>
        <v/>
      </c>
      <c r="G276" s="9" t="str">
        <f t="shared" ca="1" si="32"/>
        <v/>
      </c>
      <c r="H276" s="9" t="str">
        <f ca="1">IF($A276="выдача",IF(AND(MAX(I$21:$I275)&lt;=MAX(K$21:$K275),$C276&lt;&gt;"",MAX(I$21:$I275)&lt;TIME(16,0,0)),MAX(I$21:$I275,$C276),""),"")</f>
        <v/>
      </c>
      <c r="I276" s="9" t="str">
        <f t="shared" ca="1" si="33"/>
        <v/>
      </c>
      <c r="J276" s="9" t="str">
        <f ca="1">IF($A276="выдача",IF(AND(MAX(I$21:$I275)&gt;MAX(K$21:$K275),$C276&lt;&gt;"",MAX(K$21:$K275)&lt;TIME(16,0,0)),MAX(K$21:$K275,$C276),""),"")</f>
        <v/>
      </c>
      <c r="K276" s="9" t="str">
        <f t="shared" ca="1" si="34"/>
        <v/>
      </c>
      <c r="L276" s="9" t="str">
        <f ca="1">IF(AND($A276="приём",$C276&lt;&gt;"",MAX(M$21:$M275,C276)&lt;TIME(16,0,0)),MAX(M$21:$M275,C276),"")</f>
        <v/>
      </c>
      <c r="M276" s="9" t="str">
        <f t="shared" ca="1" si="35"/>
        <v/>
      </c>
    </row>
    <row r="277" spans="1:13" x14ac:dyDescent="0.3">
      <c r="A277" t="str">
        <f t="shared" ca="1" si="27"/>
        <v>выдача</v>
      </c>
      <c r="B277" s="7">
        <f t="shared" ca="1" si="28"/>
        <v>1.4087629388040581</v>
      </c>
      <c r="C277" s="9" t="str">
        <f t="shared" ca="1" si="29"/>
        <v/>
      </c>
      <c r="D277" t="str">
        <f ca="1">IF(C277&lt;&gt;"",SUM(COUNTIF($H$22:$H277,"&gt;"&amp;C277),COUNTIF($J$22:$J277,"&gt;"&amp;C277),COUNTIF($L$22:$L277,"&gt;"&amp;C277)),"")</f>
        <v/>
      </c>
      <c r="E277" t="str">
        <f t="shared" ca="1" si="30"/>
        <v/>
      </c>
      <c r="F277" s="9" t="str">
        <f t="shared" ca="1" si="31"/>
        <v/>
      </c>
      <c r="G277" s="9" t="str">
        <f t="shared" ca="1" si="32"/>
        <v/>
      </c>
      <c r="H277" s="9" t="str">
        <f ca="1">IF($A277="выдача",IF(AND(MAX(I$21:$I276)&lt;=MAX(K$21:$K276),$C277&lt;&gt;"",MAX(I$21:$I276)&lt;TIME(16,0,0)),MAX(I$21:$I276,$C277),""),"")</f>
        <v/>
      </c>
      <c r="I277" s="9" t="str">
        <f t="shared" ca="1" si="33"/>
        <v/>
      </c>
      <c r="J277" s="9" t="str">
        <f ca="1">IF($A277="выдача",IF(AND(MAX(I$21:$I276)&gt;MAX(K$21:$K276),$C277&lt;&gt;"",MAX(K$21:$K276)&lt;TIME(16,0,0)),MAX(K$21:$K276,$C277),""),"")</f>
        <v/>
      </c>
      <c r="K277" s="9" t="str">
        <f t="shared" ca="1" si="34"/>
        <v/>
      </c>
      <c r="L277" s="9" t="str">
        <f ca="1">IF(AND($A277="приём",$C277&lt;&gt;"",MAX(M$21:$M276,C277)&lt;TIME(16,0,0)),MAX(M$21:$M276,C277),"")</f>
        <v/>
      </c>
      <c r="M277" s="9" t="str">
        <f t="shared" ca="1" si="35"/>
        <v/>
      </c>
    </row>
    <row r="278" spans="1:13" x14ac:dyDescent="0.3">
      <c r="A278" t="str">
        <f t="shared" ca="1" si="27"/>
        <v>приём</v>
      </c>
      <c r="B278" s="7">
        <f t="shared" ca="1" si="28"/>
        <v>1.9270358583415128</v>
      </c>
      <c r="C278" s="9" t="str">
        <f t="shared" ca="1" si="29"/>
        <v/>
      </c>
      <c r="D278" t="str">
        <f ca="1">IF(C278&lt;&gt;"",SUM(COUNTIF($H$22:$H278,"&gt;"&amp;C278),COUNTIF($J$22:$J278,"&gt;"&amp;C278),COUNTIF($L$22:$L278,"&gt;"&amp;C278)),"")</f>
        <v/>
      </c>
      <c r="E278" t="str">
        <f t="shared" ca="1" si="30"/>
        <v/>
      </c>
      <c r="F278" s="9" t="str">
        <f t="shared" ca="1" si="31"/>
        <v/>
      </c>
      <c r="G278" s="9" t="str">
        <f t="shared" ca="1" si="32"/>
        <v/>
      </c>
      <c r="H278" s="9" t="str">
        <f ca="1">IF($A278="выдача",IF(AND(MAX(I$21:$I277)&lt;=MAX(K$21:$K277),$C278&lt;&gt;"",MAX(I$21:$I277)&lt;TIME(16,0,0)),MAX(I$21:$I277,$C278),""),"")</f>
        <v/>
      </c>
      <c r="I278" s="9" t="str">
        <f t="shared" ca="1" si="33"/>
        <v/>
      </c>
      <c r="J278" s="9" t="str">
        <f ca="1">IF($A278="выдача",IF(AND(MAX(I$21:$I277)&gt;MAX(K$21:$K277),$C278&lt;&gt;"",MAX(K$21:$K277)&lt;TIME(16,0,0)),MAX(K$21:$K277,$C278),""),"")</f>
        <v/>
      </c>
      <c r="K278" s="9" t="str">
        <f t="shared" ca="1" si="34"/>
        <v/>
      </c>
      <c r="L278" s="9" t="str">
        <f ca="1">IF(AND($A278="приём",$C278&lt;&gt;"",MAX(M$21:$M277,C278)&lt;TIME(16,0,0)),MAX(M$21:$M277,C278),"")</f>
        <v/>
      </c>
      <c r="M278" s="9" t="str">
        <f t="shared" ca="1" si="35"/>
        <v/>
      </c>
    </row>
    <row r="279" spans="1:13" x14ac:dyDescent="0.3">
      <c r="A279" t="str">
        <f t="shared" ref="A279:A342" ca="1" si="36">IF(IF(RAND()&lt;=0.2, RAND()*(1-0.5)+0.5, RAND()*0.5) &gt; 0.5,"приём","выдача")</f>
        <v>выдача</v>
      </c>
      <c r="B279" s="7">
        <f t="shared" ref="B279:B342" ca="1" si="37">IF(-(60/20)*LOG(1-RAND())+1&gt;3,3,-(60/20)*LOG(1-RAND())+1)</f>
        <v>3.0361071015669956</v>
      </c>
      <c r="C279" s="9" t="str">
        <f t="shared" ref="C279:C342" ca="1" si="38">IF(C278="","",IF(C278+(B279)/1440&lt;=$C$21+8/24,C278+(B279)/1440,""))</f>
        <v/>
      </c>
      <c r="D279" t="str">
        <f ca="1">IF(C279&lt;&gt;"",SUM(COUNTIF($H$22:$H279,"&gt;"&amp;C279),COUNTIF($J$22:$J279,"&gt;"&amp;C279),COUNTIF($L$22:$L279,"&gt;"&amp;C279)),"")</f>
        <v/>
      </c>
      <c r="E279" t="str">
        <f t="shared" ref="E279:E342" ca="1" si="39">IF(C279&lt;&gt;"",IF(A279="выдача",-3*LOG(1-RAND())+1,-7*LOG(1-RAND())+1),"")</f>
        <v/>
      </c>
      <c r="F279" s="9" t="str">
        <f t="shared" ref="F279:F342" ca="1" si="40">IF(E279&lt;&gt;"",E279/1440,"")</f>
        <v/>
      </c>
      <c r="G279" s="9" t="str">
        <f t="shared" ref="G279:G342" ca="1" si="41">IF(AND(C279&lt;&gt;"",OR(I279&lt;&gt;"",K279&lt;&gt;"",M279&lt;&gt;"")),IF(A279="выдача",MAX(I279,K279)-C279,M279-C279),"")</f>
        <v/>
      </c>
      <c r="H279" s="9" t="str">
        <f ca="1">IF($A279="выдача",IF(AND(MAX(I$21:$I278)&lt;=MAX(K$21:$K278),$C279&lt;&gt;"",MAX(I$21:$I278)&lt;TIME(16,0,0)),MAX(I$21:$I278,$C279),""),"")</f>
        <v/>
      </c>
      <c r="I279" s="9" t="str">
        <f t="shared" ref="I279:I342" ca="1" si="42">IF(ISTEXT(H279),"",H279+E279/1440)</f>
        <v/>
      </c>
      <c r="J279" s="9" t="str">
        <f ca="1">IF($A279="выдача",IF(AND(MAX(I$21:$I278)&gt;MAX(K$21:$K278),$C279&lt;&gt;"",MAX(K$21:$K278)&lt;TIME(16,0,0)),MAX(K$21:$K278,$C279),""),"")</f>
        <v/>
      </c>
      <c r="K279" s="9" t="str">
        <f t="shared" ref="K279:K342" ca="1" si="43">IF(ISTEXT(J279),"",J279+E279/1440)</f>
        <v/>
      </c>
      <c r="L279" s="9" t="str">
        <f ca="1">IF(AND($A279="приём",$C279&lt;&gt;"",MAX(M$21:$M278,C279)&lt;TIME(16,0,0)),MAX(M$21:$M278,C279),"")</f>
        <v/>
      </c>
      <c r="M279" s="9" t="str">
        <f t="shared" ref="M279:M342" ca="1" si="44">IF(ISTEXT(L279),"",L279+E279/1440)</f>
        <v/>
      </c>
    </row>
    <row r="280" spans="1:13" x14ac:dyDescent="0.3">
      <c r="A280" t="str">
        <f t="shared" ca="1" si="36"/>
        <v>выдача</v>
      </c>
      <c r="B280" s="7">
        <f t="shared" ca="1" si="37"/>
        <v>2.5136648187584854</v>
      </c>
      <c r="C280" s="9" t="str">
        <f t="shared" ca="1" si="38"/>
        <v/>
      </c>
      <c r="D280" t="str">
        <f ca="1">IF(C280&lt;&gt;"",SUM(COUNTIF($H$22:$H280,"&gt;"&amp;C280),COUNTIF($J$22:$J280,"&gt;"&amp;C280),COUNTIF($L$22:$L280,"&gt;"&amp;C280)),"")</f>
        <v/>
      </c>
      <c r="E280" t="str">
        <f t="shared" ca="1" si="39"/>
        <v/>
      </c>
      <c r="F280" s="9" t="str">
        <f t="shared" ca="1" si="40"/>
        <v/>
      </c>
      <c r="G280" s="9" t="str">
        <f t="shared" ca="1" si="41"/>
        <v/>
      </c>
      <c r="H280" s="9" t="str">
        <f ca="1">IF($A280="выдача",IF(AND(MAX(I$21:$I279)&lt;=MAX(K$21:$K279),$C280&lt;&gt;"",MAX(I$21:$I279)&lt;TIME(16,0,0)),MAX(I$21:$I279,$C280),""),"")</f>
        <v/>
      </c>
      <c r="I280" s="9" t="str">
        <f t="shared" ca="1" si="42"/>
        <v/>
      </c>
      <c r="J280" s="9" t="str">
        <f ca="1">IF($A280="выдача",IF(AND(MAX(I$21:$I279)&gt;MAX(K$21:$K279),$C280&lt;&gt;"",MAX(K$21:$K279)&lt;TIME(16,0,0)),MAX(K$21:$K279,$C280),""),"")</f>
        <v/>
      </c>
      <c r="K280" s="9" t="str">
        <f t="shared" ca="1" si="43"/>
        <v/>
      </c>
      <c r="L280" s="9" t="str">
        <f ca="1">IF(AND($A280="приём",$C280&lt;&gt;"",MAX(M$21:$M279,C280)&lt;TIME(16,0,0)),MAX(M$21:$M279,C280),"")</f>
        <v/>
      </c>
      <c r="M280" s="9" t="str">
        <f t="shared" ca="1" si="44"/>
        <v/>
      </c>
    </row>
    <row r="281" spans="1:13" x14ac:dyDescent="0.3">
      <c r="A281" t="str">
        <f t="shared" ca="1" si="36"/>
        <v>выдача</v>
      </c>
      <c r="B281" s="7">
        <f t="shared" ca="1" si="37"/>
        <v>1.5184277006068783</v>
      </c>
      <c r="C281" s="9" t="str">
        <f t="shared" ca="1" si="38"/>
        <v/>
      </c>
      <c r="D281" t="str">
        <f ca="1">IF(C281&lt;&gt;"",SUM(COUNTIF($H$22:$H281,"&gt;"&amp;C281),COUNTIF($J$22:$J281,"&gt;"&amp;C281),COUNTIF($L$22:$L281,"&gt;"&amp;C281)),"")</f>
        <v/>
      </c>
      <c r="E281" t="str">
        <f t="shared" ca="1" si="39"/>
        <v/>
      </c>
      <c r="F281" s="9" t="str">
        <f t="shared" ca="1" si="40"/>
        <v/>
      </c>
      <c r="G281" s="9" t="str">
        <f t="shared" ca="1" si="41"/>
        <v/>
      </c>
      <c r="H281" s="9" t="str">
        <f ca="1">IF($A281="выдача",IF(AND(MAX(I$21:$I280)&lt;=MAX(K$21:$K280),$C281&lt;&gt;"",MAX(I$21:$I280)&lt;TIME(16,0,0)),MAX(I$21:$I280,$C281),""),"")</f>
        <v/>
      </c>
      <c r="I281" s="9" t="str">
        <f t="shared" ca="1" si="42"/>
        <v/>
      </c>
      <c r="J281" s="9" t="str">
        <f ca="1">IF($A281="выдача",IF(AND(MAX(I$21:$I280)&gt;MAX(K$21:$K280),$C281&lt;&gt;"",MAX(K$21:$K280)&lt;TIME(16,0,0)),MAX(K$21:$K280,$C281),""),"")</f>
        <v/>
      </c>
      <c r="K281" s="9" t="str">
        <f t="shared" ca="1" si="43"/>
        <v/>
      </c>
      <c r="L281" s="9" t="str">
        <f ca="1">IF(AND($A281="приём",$C281&lt;&gt;"",MAX(M$21:$M280,C281)&lt;TIME(16,0,0)),MAX(M$21:$M280,C281),"")</f>
        <v/>
      </c>
      <c r="M281" s="9" t="str">
        <f t="shared" ca="1" si="44"/>
        <v/>
      </c>
    </row>
    <row r="282" spans="1:13" x14ac:dyDescent="0.3">
      <c r="A282" t="str">
        <f t="shared" ca="1" si="36"/>
        <v>приём</v>
      </c>
      <c r="B282" s="7">
        <f t="shared" ca="1" si="37"/>
        <v>2.5533051382328664</v>
      </c>
      <c r="C282" s="9" t="str">
        <f t="shared" ca="1" si="38"/>
        <v/>
      </c>
      <c r="D282" t="str">
        <f ca="1">IF(C282&lt;&gt;"",SUM(COUNTIF($H$22:$H282,"&gt;"&amp;C282),COUNTIF($J$22:$J282,"&gt;"&amp;C282),COUNTIF($L$22:$L282,"&gt;"&amp;C282)),"")</f>
        <v/>
      </c>
      <c r="E282" t="str">
        <f t="shared" ca="1" si="39"/>
        <v/>
      </c>
      <c r="F282" s="9" t="str">
        <f t="shared" ca="1" si="40"/>
        <v/>
      </c>
      <c r="G282" s="9" t="str">
        <f t="shared" ca="1" si="41"/>
        <v/>
      </c>
      <c r="H282" s="9" t="str">
        <f ca="1">IF($A282="выдача",IF(AND(MAX(I$21:$I281)&lt;=MAX(K$21:$K281),$C282&lt;&gt;"",MAX(I$21:$I281)&lt;TIME(16,0,0)),MAX(I$21:$I281,$C282),""),"")</f>
        <v/>
      </c>
      <c r="I282" s="9" t="str">
        <f t="shared" ca="1" si="42"/>
        <v/>
      </c>
      <c r="J282" s="9" t="str">
        <f ca="1">IF($A282="выдача",IF(AND(MAX(I$21:$I281)&gt;MAX(K$21:$K281),$C282&lt;&gt;"",MAX(K$21:$K281)&lt;TIME(16,0,0)),MAX(K$21:$K281,$C282),""),"")</f>
        <v/>
      </c>
      <c r="K282" s="9" t="str">
        <f t="shared" ca="1" si="43"/>
        <v/>
      </c>
      <c r="L282" s="9" t="str">
        <f ca="1">IF(AND($A282="приём",$C282&lt;&gt;"",MAX(M$21:$M281,C282)&lt;TIME(16,0,0)),MAX(M$21:$M281,C282),"")</f>
        <v/>
      </c>
      <c r="M282" s="9" t="str">
        <f t="shared" ca="1" si="44"/>
        <v/>
      </c>
    </row>
    <row r="283" spans="1:13" x14ac:dyDescent="0.3">
      <c r="A283" t="str">
        <f t="shared" ca="1" si="36"/>
        <v>выдача</v>
      </c>
      <c r="B283" s="7">
        <f t="shared" ca="1" si="37"/>
        <v>3.0392375111245418</v>
      </c>
      <c r="C283" s="9" t="str">
        <f t="shared" ca="1" si="38"/>
        <v/>
      </c>
      <c r="D283" t="str">
        <f ca="1">IF(C283&lt;&gt;"",SUM(COUNTIF($H$22:$H283,"&gt;"&amp;C283),COUNTIF($J$22:$J283,"&gt;"&amp;C283),COUNTIF($L$22:$L283,"&gt;"&amp;C283)),"")</f>
        <v/>
      </c>
      <c r="E283" t="str">
        <f t="shared" ca="1" si="39"/>
        <v/>
      </c>
      <c r="F283" s="9" t="str">
        <f t="shared" ca="1" si="40"/>
        <v/>
      </c>
      <c r="G283" s="9" t="str">
        <f t="shared" ca="1" si="41"/>
        <v/>
      </c>
      <c r="H283" s="9" t="str">
        <f ca="1">IF($A283="выдача",IF(AND(MAX(I$21:$I282)&lt;=MAX(K$21:$K282),$C283&lt;&gt;"",MAX(I$21:$I282)&lt;TIME(16,0,0)),MAX(I$21:$I282,$C283),""),"")</f>
        <v/>
      </c>
      <c r="I283" s="9" t="str">
        <f t="shared" ca="1" si="42"/>
        <v/>
      </c>
      <c r="J283" s="9" t="str">
        <f ca="1">IF($A283="выдача",IF(AND(MAX(I$21:$I282)&gt;MAX(K$21:$K282),$C283&lt;&gt;"",MAX(K$21:$K282)&lt;TIME(16,0,0)),MAX(K$21:$K282,$C283),""),"")</f>
        <v/>
      </c>
      <c r="K283" s="9" t="str">
        <f t="shared" ca="1" si="43"/>
        <v/>
      </c>
      <c r="L283" s="9" t="str">
        <f ca="1">IF(AND($A283="приём",$C283&lt;&gt;"",MAX(M$21:$M282,C283)&lt;TIME(16,0,0)),MAX(M$21:$M282,C283),"")</f>
        <v/>
      </c>
      <c r="M283" s="9" t="str">
        <f t="shared" ca="1" si="44"/>
        <v/>
      </c>
    </row>
    <row r="284" spans="1:13" x14ac:dyDescent="0.3">
      <c r="A284" t="str">
        <f t="shared" ca="1" si="36"/>
        <v>выдача</v>
      </c>
      <c r="B284" s="7">
        <f t="shared" ca="1" si="37"/>
        <v>1.6279178975660757</v>
      </c>
      <c r="C284" s="9" t="str">
        <f t="shared" ca="1" si="38"/>
        <v/>
      </c>
      <c r="D284" t="str">
        <f ca="1">IF(C284&lt;&gt;"",SUM(COUNTIF($H$22:$H284,"&gt;"&amp;C284),COUNTIF($J$22:$J284,"&gt;"&amp;C284),COUNTIF($L$22:$L284,"&gt;"&amp;C284)),"")</f>
        <v/>
      </c>
      <c r="E284" t="str">
        <f t="shared" ca="1" si="39"/>
        <v/>
      </c>
      <c r="F284" s="9" t="str">
        <f t="shared" ca="1" si="40"/>
        <v/>
      </c>
      <c r="G284" s="9" t="str">
        <f t="shared" ca="1" si="41"/>
        <v/>
      </c>
      <c r="H284" s="9" t="str">
        <f ca="1">IF($A284="выдача",IF(AND(MAX(I$21:$I283)&lt;=MAX(K$21:$K283),$C284&lt;&gt;"",MAX(I$21:$I283)&lt;TIME(16,0,0)),MAX(I$21:$I283,$C284),""),"")</f>
        <v/>
      </c>
      <c r="I284" s="9" t="str">
        <f t="shared" ca="1" si="42"/>
        <v/>
      </c>
      <c r="J284" s="9" t="str">
        <f ca="1">IF($A284="выдача",IF(AND(MAX(I$21:$I283)&gt;MAX(K$21:$K283),$C284&lt;&gt;"",MAX(K$21:$K283)&lt;TIME(16,0,0)),MAX(K$21:$K283,$C284),""),"")</f>
        <v/>
      </c>
      <c r="K284" s="9" t="str">
        <f t="shared" ca="1" si="43"/>
        <v/>
      </c>
      <c r="L284" s="9" t="str">
        <f ca="1">IF(AND($A284="приём",$C284&lt;&gt;"",MAX(M$21:$M283,C284)&lt;TIME(16,0,0)),MAX(M$21:$M283,C284),"")</f>
        <v/>
      </c>
      <c r="M284" s="9" t="str">
        <f t="shared" ca="1" si="44"/>
        <v/>
      </c>
    </row>
    <row r="285" spans="1:13" x14ac:dyDescent="0.3">
      <c r="A285" t="str">
        <f t="shared" ca="1" si="36"/>
        <v>выдача</v>
      </c>
      <c r="B285" s="7">
        <f t="shared" ca="1" si="37"/>
        <v>4.7465321467240882</v>
      </c>
      <c r="C285" s="9" t="str">
        <f t="shared" ca="1" si="38"/>
        <v/>
      </c>
      <c r="D285" t="str">
        <f ca="1">IF(C285&lt;&gt;"",SUM(COUNTIF($H$22:$H285,"&gt;"&amp;C285),COUNTIF($J$22:$J285,"&gt;"&amp;C285),COUNTIF($L$22:$L285,"&gt;"&amp;C285)),"")</f>
        <v/>
      </c>
      <c r="E285" t="str">
        <f t="shared" ca="1" si="39"/>
        <v/>
      </c>
      <c r="F285" s="9" t="str">
        <f t="shared" ca="1" si="40"/>
        <v/>
      </c>
      <c r="G285" s="9" t="str">
        <f t="shared" ca="1" si="41"/>
        <v/>
      </c>
      <c r="H285" s="9" t="str">
        <f ca="1">IF($A285="выдача",IF(AND(MAX(I$21:$I284)&lt;=MAX(K$21:$K284),$C285&lt;&gt;"",MAX(I$21:$I284)&lt;TIME(16,0,0)),MAX(I$21:$I284,$C285),""),"")</f>
        <v/>
      </c>
      <c r="I285" s="9" t="str">
        <f t="shared" ca="1" si="42"/>
        <v/>
      </c>
      <c r="J285" s="9" t="str">
        <f ca="1">IF($A285="выдача",IF(AND(MAX(I$21:$I284)&gt;MAX(K$21:$K284),$C285&lt;&gt;"",MAX(K$21:$K284)&lt;TIME(16,0,0)),MAX(K$21:$K284,$C285),""),"")</f>
        <v/>
      </c>
      <c r="K285" s="9" t="str">
        <f t="shared" ca="1" si="43"/>
        <v/>
      </c>
      <c r="L285" s="9" t="str">
        <f ca="1">IF(AND($A285="приём",$C285&lt;&gt;"",MAX(M$21:$M284,C285)&lt;TIME(16,0,0)),MAX(M$21:$M284,C285),"")</f>
        <v/>
      </c>
      <c r="M285" s="9" t="str">
        <f t="shared" ca="1" si="44"/>
        <v/>
      </c>
    </row>
    <row r="286" spans="1:13" x14ac:dyDescent="0.3">
      <c r="A286" t="str">
        <f t="shared" ca="1" si="36"/>
        <v>выдача</v>
      </c>
      <c r="B286" s="7">
        <f t="shared" ca="1" si="37"/>
        <v>1.2804183881078015</v>
      </c>
      <c r="C286" s="9" t="str">
        <f t="shared" ca="1" si="38"/>
        <v/>
      </c>
      <c r="D286" t="str">
        <f ca="1">IF(C286&lt;&gt;"",SUM(COUNTIF($H$22:$H286,"&gt;"&amp;C286),COUNTIF($J$22:$J286,"&gt;"&amp;C286),COUNTIF($L$22:$L286,"&gt;"&amp;C286)),"")</f>
        <v/>
      </c>
      <c r="E286" t="str">
        <f t="shared" ca="1" si="39"/>
        <v/>
      </c>
      <c r="F286" s="9" t="str">
        <f t="shared" ca="1" si="40"/>
        <v/>
      </c>
      <c r="G286" s="9" t="str">
        <f t="shared" ca="1" si="41"/>
        <v/>
      </c>
      <c r="H286" s="9" t="str">
        <f ca="1">IF($A286="выдача",IF(AND(MAX(I$21:$I285)&lt;=MAX(K$21:$K285),$C286&lt;&gt;"",MAX(I$21:$I285)&lt;TIME(16,0,0)),MAX(I$21:$I285,$C286),""),"")</f>
        <v/>
      </c>
      <c r="I286" s="9" t="str">
        <f t="shared" ca="1" si="42"/>
        <v/>
      </c>
      <c r="J286" s="9" t="str">
        <f ca="1">IF($A286="выдача",IF(AND(MAX(I$21:$I285)&gt;MAX(K$21:$K285),$C286&lt;&gt;"",MAX(K$21:$K285)&lt;TIME(16,0,0)),MAX(K$21:$K285,$C286),""),"")</f>
        <v/>
      </c>
      <c r="K286" s="9" t="str">
        <f t="shared" ca="1" si="43"/>
        <v/>
      </c>
      <c r="L286" s="9" t="str">
        <f ca="1">IF(AND($A286="приём",$C286&lt;&gt;"",MAX(M$21:$M285,C286)&lt;TIME(16,0,0)),MAX(M$21:$M285,C286),"")</f>
        <v/>
      </c>
      <c r="M286" s="9" t="str">
        <f t="shared" ca="1" si="44"/>
        <v/>
      </c>
    </row>
    <row r="287" spans="1:13" x14ac:dyDescent="0.3">
      <c r="A287" t="str">
        <f t="shared" ca="1" si="36"/>
        <v>выдача</v>
      </c>
      <c r="B287" s="7">
        <f t="shared" ca="1" si="37"/>
        <v>1.8947276734934384</v>
      </c>
      <c r="C287" s="9" t="str">
        <f t="shared" ca="1" si="38"/>
        <v/>
      </c>
      <c r="D287" t="str">
        <f ca="1">IF(C287&lt;&gt;"",SUM(COUNTIF($H$22:$H287,"&gt;"&amp;C287),COUNTIF($J$22:$J287,"&gt;"&amp;C287),COUNTIF($L$22:$L287,"&gt;"&amp;C287)),"")</f>
        <v/>
      </c>
      <c r="E287" t="str">
        <f t="shared" ca="1" si="39"/>
        <v/>
      </c>
      <c r="F287" s="9" t="str">
        <f t="shared" ca="1" si="40"/>
        <v/>
      </c>
      <c r="G287" s="9" t="str">
        <f t="shared" ca="1" si="41"/>
        <v/>
      </c>
      <c r="H287" s="9" t="str">
        <f ca="1">IF($A287="выдача",IF(AND(MAX(I$21:$I286)&lt;=MAX(K$21:$K286),$C287&lt;&gt;"",MAX(I$21:$I286)&lt;TIME(16,0,0)),MAX(I$21:$I286,$C287),""),"")</f>
        <v/>
      </c>
      <c r="I287" s="9" t="str">
        <f t="shared" ca="1" si="42"/>
        <v/>
      </c>
      <c r="J287" s="9" t="str">
        <f ca="1">IF($A287="выдача",IF(AND(MAX(I$21:$I286)&gt;MAX(K$21:$K286),$C287&lt;&gt;"",MAX(K$21:$K286)&lt;TIME(16,0,0)),MAX(K$21:$K286,$C287),""),"")</f>
        <v/>
      </c>
      <c r="K287" s="9" t="str">
        <f t="shared" ca="1" si="43"/>
        <v/>
      </c>
      <c r="L287" s="9" t="str">
        <f ca="1">IF(AND($A287="приём",$C287&lt;&gt;"",MAX(M$21:$M286,C287)&lt;TIME(16,0,0)),MAX(M$21:$M286,C287),"")</f>
        <v/>
      </c>
      <c r="M287" s="9" t="str">
        <f t="shared" ca="1" si="44"/>
        <v/>
      </c>
    </row>
    <row r="288" spans="1:13" x14ac:dyDescent="0.3">
      <c r="A288" t="str">
        <f t="shared" ca="1" si="36"/>
        <v>выдача</v>
      </c>
      <c r="B288" s="7">
        <f t="shared" ca="1" si="37"/>
        <v>1.9509138860319113</v>
      </c>
      <c r="C288" s="9" t="str">
        <f t="shared" ca="1" si="38"/>
        <v/>
      </c>
      <c r="D288" t="str">
        <f ca="1">IF(C288&lt;&gt;"",SUM(COUNTIF($H$22:$H288,"&gt;"&amp;C288),COUNTIF($J$22:$J288,"&gt;"&amp;C288),COUNTIF($L$22:$L288,"&gt;"&amp;C288)),"")</f>
        <v/>
      </c>
      <c r="E288" t="str">
        <f t="shared" ca="1" si="39"/>
        <v/>
      </c>
      <c r="F288" s="9" t="str">
        <f t="shared" ca="1" si="40"/>
        <v/>
      </c>
      <c r="G288" s="9" t="str">
        <f t="shared" ca="1" si="41"/>
        <v/>
      </c>
      <c r="H288" s="9" t="str">
        <f ca="1">IF($A288="выдача",IF(AND(MAX(I$21:$I287)&lt;=MAX(K$21:$K287),$C288&lt;&gt;"",MAX(I$21:$I287)&lt;TIME(16,0,0)),MAX(I$21:$I287,$C288),""),"")</f>
        <v/>
      </c>
      <c r="I288" s="9" t="str">
        <f t="shared" ca="1" si="42"/>
        <v/>
      </c>
      <c r="J288" s="9" t="str">
        <f ca="1">IF($A288="выдача",IF(AND(MAX(I$21:$I287)&gt;MAX(K$21:$K287),$C288&lt;&gt;"",MAX(K$21:$K287)&lt;TIME(16,0,0)),MAX(K$21:$K287,$C288),""),"")</f>
        <v/>
      </c>
      <c r="K288" s="9" t="str">
        <f t="shared" ca="1" si="43"/>
        <v/>
      </c>
      <c r="L288" s="9" t="str">
        <f ca="1">IF(AND($A288="приём",$C288&lt;&gt;"",MAX(M$21:$M287,C288)&lt;TIME(16,0,0)),MAX(M$21:$M287,C288),"")</f>
        <v/>
      </c>
      <c r="M288" s="9" t="str">
        <f t="shared" ca="1" si="44"/>
        <v/>
      </c>
    </row>
    <row r="289" spans="1:13" x14ac:dyDescent="0.3">
      <c r="A289" t="str">
        <f t="shared" ca="1" si="36"/>
        <v>выдача</v>
      </c>
      <c r="B289" s="7">
        <f t="shared" ca="1" si="37"/>
        <v>1.5197071751175146</v>
      </c>
      <c r="C289" s="9" t="str">
        <f t="shared" ca="1" si="38"/>
        <v/>
      </c>
      <c r="D289" t="str">
        <f ca="1">IF(C289&lt;&gt;"",SUM(COUNTIF($H$22:$H289,"&gt;"&amp;C289),COUNTIF($J$22:$J289,"&gt;"&amp;C289),COUNTIF($L$22:$L289,"&gt;"&amp;C289)),"")</f>
        <v/>
      </c>
      <c r="E289" t="str">
        <f t="shared" ca="1" si="39"/>
        <v/>
      </c>
      <c r="F289" s="9" t="str">
        <f t="shared" ca="1" si="40"/>
        <v/>
      </c>
      <c r="G289" s="9" t="str">
        <f t="shared" ca="1" si="41"/>
        <v/>
      </c>
      <c r="H289" s="9" t="str">
        <f ca="1">IF($A289="выдача",IF(AND(MAX(I$21:$I288)&lt;=MAX(K$21:$K288),$C289&lt;&gt;"",MAX(I$21:$I288)&lt;TIME(16,0,0)),MAX(I$21:$I288,$C289),""),"")</f>
        <v/>
      </c>
      <c r="I289" s="9" t="str">
        <f t="shared" ca="1" si="42"/>
        <v/>
      </c>
      <c r="J289" s="9" t="str">
        <f ca="1">IF($A289="выдача",IF(AND(MAX(I$21:$I288)&gt;MAX(K$21:$K288),$C289&lt;&gt;"",MAX(K$21:$K288)&lt;TIME(16,0,0)),MAX(K$21:$K288,$C289),""),"")</f>
        <v/>
      </c>
      <c r="K289" s="9" t="str">
        <f t="shared" ca="1" si="43"/>
        <v/>
      </c>
      <c r="L289" s="9" t="str">
        <f ca="1">IF(AND($A289="приём",$C289&lt;&gt;"",MAX(M$21:$M288,C289)&lt;TIME(16,0,0)),MAX(M$21:$M288,C289),"")</f>
        <v/>
      </c>
      <c r="M289" s="9" t="str">
        <f t="shared" ca="1" si="44"/>
        <v/>
      </c>
    </row>
    <row r="290" spans="1:13" x14ac:dyDescent="0.3">
      <c r="A290" t="str">
        <f t="shared" ca="1" si="36"/>
        <v>выдача</v>
      </c>
      <c r="B290" s="7">
        <f t="shared" ca="1" si="37"/>
        <v>1.4673937372748218</v>
      </c>
      <c r="C290" s="9" t="str">
        <f t="shared" ca="1" si="38"/>
        <v/>
      </c>
      <c r="D290" t="str">
        <f ca="1">IF(C290&lt;&gt;"",SUM(COUNTIF($H$22:$H290,"&gt;"&amp;C290),COUNTIF($J$22:$J290,"&gt;"&amp;C290),COUNTIF($L$22:$L290,"&gt;"&amp;C290)),"")</f>
        <v/>
      </c>
      <c r="E290" t="str">
        <f t="shared" ca="1" si="39"/>
        <v/>
      </c>
      <c r="F290" s="9" t="str">
        <f t="shared" ca="1" si="40"/>
        <v/>
      </c>
      <c r="G290" s="9" t="str">
        <f t="shared" ca="1" si="41"/>
        <v/>
      </c>
      <c r="H290" s="9" t="str">
        <f ca="1">IF($A290="выдача",IF(AND(MAX(I$21:$I289)&lt;=MAX(K$21:$K289),$C290&lt;&gt;"",MAX(I$21:$I289)&lt;TIME(16,0,0)),MAX(I$21:$I289,$C290),""),"")</f>
        <v/>
      </c>
      <c r="I290" s="9" t="str">
        <f t="shared" ca="1" si="42"/>
        <v/>
      </c>
      <c r="J290" s="9" t="str">
        <f ca="1">IF($A290="выдача",IF(AND(MAX(I$21:$I289)&gt;MAX(K$21:$K289),$C290&lt;&gt;"",MAX(K$21:$K289)&lt;TIME(16,0,0)),MAX(K$21:$K289,$C290),""),"")</f>
        <v/>
      </c>
      <c r="K290" s="9" t="str">
        <f t="shared" ca="1" si="43"/>
        <v/>
      </c>
      <c r="L290" s="9" t="str">
        <f ca="1">IF(AND($A290="приём",$C290&lt;&gt;"",MAX(M$21:$M289,C290)&lt;TIME(16,0,0)),MAX(M$21:$M289,C290),"")</f>
        <v/>
      </c>
      <c r="M290" s="9" t="str">
        <f t="shared" ca="1" si="44"/>
        <v/>
      </c>
    </row>
    <row r="291" spans="1:13" x14ac:dyDescent="0.3">
      <c r="A291" t="str">
        <f t="shared" ca="1" si="36"/>
        <v>выдача</v>
      </c>
      <c r="B291" s="7">
        <f t="shared" ca="1" si="37"/>
        <v>2.0207872287808684</v>
      </c>
      <c r="C291" s="9" t="str">
        <f t="shared" ca="1" si="38"/>
        <v/>
      </c>
      <c r="D291" t="str">
        <f ca="1">IF(C291&lt;&gt;"",SUM(COUNTIF($H$22:$H291,"&gt;"&amp;C291),COUNTIF($J$22:$J291,"&gt;"&amp;C291),COUNTIF($L$22:$L291,"&gt;"&amp;C291)),"")</f>
        <v/>
      </c>
      <c r="E291" t="str">
        <f t="shared" ca="1" si="39"/>
        <v/>
      </c>
      <c r="F291" s="9" t="str">
        <f t="shared" ca="1" si="40"/>
        <v/>
      </c>
      <c r="G291" s="9" t="str">
        <f t="shared" ca="1" si="41"/>
        <v/>
      </c>
      <c r="H291" s="9" t="str">
        <f ca="1">IF($A291="выдача",IF(AND(MAX(I$21:$I290)&lt;=MAX(K$21:$K290),$C291&lt;&gt;"",MAX(I$21:$I290)&lt;TIME(16,0,0)),MAX(I$21:$I290,$C291),""),"")</f>
        <v/>
      </c>
      <c r="I291" s="9" t="str">
        <f t="shared" ca="1" si="42"/>
        <v/>
      </c>
      <c r="J291" s="9" t="str">
        <f ca="1">IF($A291="выдача",IF(AND(MAX(I$21:$I290)&gt;MAX(K$21:$K290),$C291&lt;&gt;"",MAX(K$21:$K290)&lt;TIME(16,0,0)),MAX(K$21:$K290,$C291),""),"")</f>
        <v/>
      </c>
      <c r="K291" s="9" t="str">
        <f t="shared" ca="1" si="43"/>
        <v/>
      </c>
      <c r="L291" s="9" t="str">
        <f ca="1">IF(AND($A291="приём",$C291&lt;&gt;"",MAX(M$21:$M290,C291)&lt;TIME(16,0,0)),MAX(M$21:$M290,C291),"")</f>
        <v/>
      </c>
      <c r="M291" s="9" t="str">
        <f t="shared" ca="1" si="44"/>
        <v/>
      </c>
    </row>
    <row r="292" spans="1:13" x14ac:dyDescent="0.3">
      <c r="A292" t="str">
        <f t="shared" ca="1" si="36"/>
        <v>приём</v>
      </c>
      <c r="B292" s="7">
        <f t="shared" ca="1" si="37"/>
        <v>1.1954614299555582</v>
      </c>
      <c r="C292" s="9" t="str">
        <f t="shared" ca="1" si="38"/>
        <v/>
      </c>
      <c r="D292" t="str">
        <f ca="1">IF(C292&lt;&gt;"",SUM(COUNTIF($H$22:$H292,"&gt;"&amp;C292),COUNTIF($J$22:$J292,"&gt;"&amp;C292),COUNTIF($L$22:$L292,"&gt;"&amp;C292)),"")</f>
        <v/>
      </c>
      <c r="E292" t="str">
        <f t="shared" ca="1" si="39"/>
        <v/>
      </c>
      <c r="F292" s="9" t="str">
        <f t="shared" ca="1" si="40"/>
        <v/>
      </c>
      <c r="G292" s="9" t="str">
        <f t="shared" ca="1" si="41"/>
        <v/>
      </c>
      <c r="H292" s="9" t="str">
        <f ca="1">IF($A292="выдача",IF(AND(MAX(I$21:$I291)&lt;=MAX(K$21:$K291),$C292&lt;&gt;"",MAX(I$21:$I291)&lt;TIME(16,0,0)),MAX(I$21:$I291,$C292),""),"")</f>
        <v/>
      </c>
      <c r="I292" s="9" t="str">
        <f t="shared" ca="1" si="42"/>
        <v/>
      </c>
      <c r="J292" s="9" t="str">
        <f ca="1">IF($A292="выдача",IF(AND(MAX(I$21:$I291)&gt;MAX(K$21:$K291),$C292&lt;&gt;"",MAX(K$21:$K291)&lt;TIME(16,0,0)),MAX(K$21:$K291,$C292),""),"")</f>
        <v/>
      </c>
      <c r="K292" s="9" t="str">
        <f t="shared" ca="1" si="43"/>
        <v/>
      </c>
      <c r="L292" s="9" t="str">
        <f ca="1">IF(AND($A292="приём",$C292&lt;&gt;"",MAX(M$21:$M291,C292)&lt;TIME(16,0,0)),MAX(M$21:$M291,C292),"")</f>
        <v/>
      </c>
      <c r="M292" s="9" t="str">
        <f t="shared" ca="1" si="44"/>
        <v/>
      </c>
    </row>
    <row r="293" spans="1:13" x14ac:dyDescent="0.3">
      <c r="A293" t="str">
        <f t="shared" ca="1" si="36"/>
        <v>выдача</v>
      </c>
      <c r="B293" s="7">
        <f t="shared" ca="1" si="37"/>
        <v>1.6553956828650347</v>
      </c>
      <c r="C293" s="9" t="str">
        <f t="shared" ca="1" si="38"/>
        <v/>
      </c>
      <c r="D293" t="str">
        <f ca="1">IF(C293&lt;&gt;"",SUM(COUNTIF($H$22:$H293,"&gt;"&amp;C293),COUNTIF($J$22:$J293,"&gt;"&amp;C293),COUNTIF($L$22:$L293,"&gt;"&amp;C293)),"")</f>
        <v/>
      </c>
      <c r="E293" t="str">
        <f t="shared" ca="1" si="39"/>
        <v/>
      </c>
      <c r="F293" s="9" t="str">
        <f t="shared" ca="1" si="40"/>
        <v/>
      </c>
      <c r="G293" s="9" t="str">
        <f t="shared" ca="1" si="41"/>
        <v/>
      </c>
      <c r="H293" s="9" t="str">
        <f ca="1">IF($A293="выдача",IF(AND(MAX(I$21:$I292)&lt;=MAX(K$21:$K292),$C293&lt;&gt;"",MAX(I$21:$I292)&lt;TIME(16,0,0)),MAX(I$21:$I292,$C293),""),"")</f>
        <v/>
      </c>
      <c r="I293" s="9" t="str">
        <f t="shared" ca="1" si="42"/>
        <v/>
      </c>
      <c r="J293" s="9" t="str">
        <f ca="1">IF($A293="выдача",IF(AND(MAX(I$21:$I292)&gt;MAX(K$21:$K292),$C293&lt;&gt;"",MAX(K$21:$K292)&lt;TIME(16,0,0)),MAX(K$21:$K292,$C293),""),"")</f>
        <v/>
      </c>
      <c r="K293" s="9" t="str">
        <f t="shared" ca="1" si="43"/>
        <v/>
      </c>
      <c r="L293" s="9" t="str">
        <f ca="1">IF(AND($A293="приём",$C293&lt;&gt;"",MAX(M$21:$M292,C293)&lt;TIME(16,0,0)),MAX(M$21:$M292,C293),"")</f>
        <v/>
      </c>
      <c r="M293" s="9" t="str">
        <f t="shared" ca="1" si="44"/>
        <v/>
      </c>
    </row>
    <row r="294" spans="1:13" x14ac:dyDescent="0.3">
      <c r="A294" t="str">
        <f t="shared" ca="1" si="36"/>
        <v>выдача</v>
      </c>
      <c r="B294" s="7">
        <f t="shared" ca="1" si="37"/>
        <v>1.0973926941435117</v>
      </c>
      <c r="C294" s="9" t="str">
        <f t="shared" ca="1" si="38"/>
        <v/>
      </c>
      <c r="D294" t="str">
        <f ca="1">IF(C294&lt;&gt;"",SUM(COUNTIF($H$22:$H294,"&gt;"&amp;C294),COUNTIF($J$22:$J294,"&gt;"&amp;C294),COUNTIF($L$22:$L294,"&gt;"&amp;C294)),"")</f>
        <v/>
      </c>
      <c r="E294" t="str">
        <f t="shared" ca="1" si="39"/>
        <v/>
      </c>
      <c r="F294" s="9" t="str">
        <f t="shared" ca="1" si="40"/>
        <v/>
      </c>
      <c r="G294" s="9" t="str">
        <f t="shared" ca="1" si="41"/>
        <v/>
      </c>
      <c r="H294" s="9" t="str">
        <f ca="1">IF($A294="выдача",IF(AND(MAX(I$21:$I293)&lt;=MAX(K$21:$K293),$C294&lt;&gt;"",MAX(I$21:$I293)&lt;TIME(16,0,0)),MAX(I$21:$I293,$C294),""),"")</f>
        <v/>
      </c>
      <c r="I294" s="9" t="str">
        <f t="shared" ca="1" si="42"/>
        <v/>
      </c>
      <c r="J294" s="9" t="str">
        <f ca="1">IF($A294="выдача",IF(AND(MAX(I$21:$I293)&gt;MAX(K$21:$K293),$C294&lt;&gt;"",MAX(K$21:$K293)&lt;TIME(16,0,0)),MAX(K$21:$K293,$C294),""),"")</f>
        <v/>
      </c>
      <c r="K294" s="9" t="str">
        <f t="shared" ca="1" si="43"/>
        <v/>
      </c>
      <c r="L294" s="9" t="str">
        <f ca="1">IF(AND($A294="приём",$C294&lt;&gt;"",MAX(M$21:$M293,C294)&lt;TIME(16,0,0)),MAX(M$21:$M293,C294),"")</f>
        <v/>
      </c>
      <c r="M294" s="9" t="str">
        <f t="shared" ca="1" si="44"/>
        <v/>
      </c>
    </row>
    <row r="295" spans="1:13" x14ac:dyDescent="0.3">
      <c r="A295" t="str">
        <f t="shared" ca="1" si="36"/>
        <v>приём</v>
      </c>
      <c r="B295" s="7">
        <f t="shared" ca="1" si="37"/>
        <v>1.0823381498554798</v>
      </c>
      <c r="C295" s="9" t="str">
        <f t="shared" ca="1" si="38"/>
        <v/>
      </c>
      <c r="D295" t="str">
        <f ca="1">IF(C295&lt;&gt;"",SUM(COUNTIF($H$22:$H295,"&gt;"&amp;C295),COUNTIF($J$22:$J295,"&gt;"&amp;C295),COUNTIF($L$22:$L295,"&gt;"&amp;C295)),"")</f>
        <v/>
      </c>
      <c r="E295" t="str">
        <f t="shared" ca="1" si="39"/>
        <v/>
      </c>
      <c r="F295" s="9" t="str">
        <f t="shared" ca="1" si="40"/>
        <v/>
      </c>
      <c r="G295" s="9" t="str">
        <f t="shared" ca="1" si="41"/>
        <v/>
      </c>
      <c r="H295" s="9" t="str">
        <f ca="1">IF($A295="выдача",IF(AND(MAX(I$21:$I294)&lt;=MAX(K$21:$K294),$C295&lt;&gt;"",MAX(I$21:$I294)&lt;TIME(16,0,0)),MAX(I$21:$I294,$C295),""),"")</f>
        <v/>
      </c>
      <c r="I295" s="9" t="str">
        <f t="shared" ca="1" si="42"/>
        <v/>
      </c>
      <c r="J295" s="9" t="str">
        <f ca="1">IF($A295="выдача",IF(AND(MAX(I$21:$I294)&gt;MAX(K$21:$K294),$C295&lt;&gt;"",MAX(K$21:$K294)&lt;TIME(16,0,0)),MAX(K$21:$K294,$C295),""),"")</f>
        <v/>
      </c>
      <c r="K295" s="9" t="str">
        <f t="shared" ca="1" si="43"/>
        <v/>
      </c>
      <c r="L295" s="9" t="str">
        <f ca="1">IF(AND($A295="приём",$C295&lt;&gt;"",MAX(M$21:$M294,C295)&lt;TIME(16,0,0)),MAX(M$21:$M294,C295),"")</f>
        <v/>
      </c>
      <c r="M295" s="9" t="str">
        <f t="shared" ca="1" si="44"/>
        <v/>
      </c>
    </row>
    <row r="296" spans="1:13" x14ac:dyDescent="0.3">
      <c r="A296" t="str">
        <f t="shared" ca="1" si="36"/>
        <v>выдача</v>
      </c>
      <c r="B296" s="7">
        <f t="shared" ca="1" si="37"/>
        <v>3</v>
      </c>
      <c r="C296" s="9" t="str">
        <f t="shared" ca="1" si="38"/>
        <v/>
      </c>
      <c r="D296" t="str">
        <f ca="1">IF(C296&lt;&gt;"",SUM(COUNTIF($H$22:$H296,"&gt;"&amp;C296),COUNTIF($J$22:$J296,"&gt;"&amp;C296),COUNTIF($L$22:$L296,"&gt;"&amp;C296)),"")</f>
        <v/>
      </c>
      <c r="E296" t="str">
        <f t="shared" ca="1" si="39"/>
        <v/>
      </c>
      <c r="F296" s="9" t="str">
        <f t="shared" ca="1" si="40"/>
        <v/>
      </c>
      <c r="G296" s="9" t="str">
        <f t="shared" ca="1" si="41"/>
        <v/>
      </c>
      <c r="H296" s="9" t="str">
        <f ca="1">IF($A296="выдача",IF(AND(MAX(I$21:$I295)&lt;=MAX(K$21:$K295),$C296&lt;&gt;"",MAX(I$21:$I295)&lt;TIME(16,0,0)),MAX(I$21:$I295,$C296),""),"")</f>
        <v/>
      </c>
      <c r="I296" s="9" t="str">
        <f t="shared" ca="1" si="42"/>
        <v/>
      </c>
      <c r="J296" s="9" t="str">
        <f ca="1">IF($A296="выдача",IF(AND(MAX(I$21:$I295)&gt;MAX(K$21:$K295),$C296&lt;&gt;"",MAX(K$21:$K295)&lt;TIME(16,0,0)),MAX(K$21:$K295,$C296),""),"")</f>
        <v/>
      </c>
      <c r="K296" s="9" t="str">
        <f t="shared" ca="1" si="43"/>
        <v/>
      </c>
      <c r="L296" s="9" t="str">
        <f ca="1">IF(AND($A296="приём",$C296&lt;&gt;"",MAX(M$21:$M295,C296)&lt;TIME(16,0,0)),MAX(M$21:$M295,C296),"")</f>
        <v/>
      </c>
      <c r="M296" s="9" t="str">
        <f t="shared" ca="1" si="44"/>
        <v/>
      </c>
    </row>
    <row r="297" spans="1:13" x14ac:dyDescent="0.3">
      <c r="A297" t="str">
        <f t="shared" ca="1" si="36"/>
        <v>приём</v>
      </c>
      <c r="B297" s="7">
        <f t="shared" ca="1" si="37"/>
        <v>1.0142589069974932</v>
      </c>
      <c r="C297" s="9" t="str">
        <f t="shared" ca="1" si="38"/>
        <v/>
      </c>
      <c r="D297" t="str">
        <f ca="1">IF(C297&lt;&gt;"",SUM(COUNTIF($H$22:$H297,"&gt;"&amp;C297),COUNTIF($J$22:$J297,"&gt;"&amp;C297),COUNTIF($L$22:$L297,"&gt;"&amp;C297)),"")</f>
        <v/>
      </c>
      <c r="E297" t="str">
        <f t="shared" ca="1" si="39"/>
        <v/>
      </c>
      <c r="F297" s="9" t="str">
        <f t="shared" ca="1" si="40"/>
        <v/>
      </c>
      <c r="G297" s="9" t="str">
        <f t="shared" ca="1" si="41"/>
        <v/>
      </c>
      <c r="H297" s="9" t="str">
        <f ca="1">IF($A297="выдача",IF(AND(MAX(I$21:$I296)&lt;=MAX(K$21:$K296),$C297&lt;&gt;"",MAX(I$21:$I296)&lt;TIME(16,0,0)),MAX(I$21:$I296,$C297),""),"")</f>
        <v/>
      </c>
      <c r="I297" s="9" t="str">
        <f t="shared" ca="1" si="42"/>
        <v/>
      </c>
      <c r="J297" s="9" t="str">
        <f ca="1">IF($A297="выдача",IF(AND(MAX(I$21:$I296)&gt;MAX(K$21:$K296),$C297&lt;&gt;"",MAX(K$21:$K296)&lt;TIME(16,0,0)),MAX(K$21:$K296,$C297),""),"")</f>
        <v/>
      </c>
      <c r="K297" s="9" t="str">
        <f t="shared" ca="1" si="43"/>
        <v/>
      </c>
      <c r="L297" s="9" t="str">
        <f ca="1">IF(AND($A297="приём",$C297&lt;&gt;"",MAX(M$21:$M296,C297)&lt;TIME(16,0,0)),MAX(M$21:$M296,C297),"")</f>
        <v/>
      </c>
      <c r="M297" s="9" t="str">
        <f t="shared" ca="1" si="44"/>
        <v/>
      </c>
    </row>
    <row r="298" spans="1:13" x14ac:dyDescent="0.3">
      <c r="A298" t="str">
        <f t="shared" ca="1" si="36"/>
        <v>приём</v>
      </c>
      <c r="B298" s="7">
        <f t="shared" ca="1" si="37"/>
        <v>3.2040323755070799</v>
      </c>
      <c r="C298" s="9" t="str">
        <f t="shared" ca="1" si="38"/>
        <v/>
      </c>
      <c r="D298" t="str">
        <f ca="1">IF(C298&lt;&gt;"",SUM(COUNTIF($H$22:$H298,"&gt;"&amp;C298),COUNTIF($J$22:$J298,"&gt;"&amp;C298),COUNTIF($L$22:$L298,"&gt;"&amp;C298)),"")</f>
        <v/>
      </c>
      <c r="E298" t="str">
        <f t="shared" ca="1" si="39"/>
        <v/>
      </c>
      <c r="F298" s="9" t="str">
        <f t="shared" ca="1" si="40"/>
        <v/>
      </c>
      <c r="G298" s="9" t="str">
        <f t="shared" ca="1" si="41"/>
        <v/>
      </c>
      <c r="H298" s="9" t="str">
        <f ca="1">IF($A298="выдача",IF(AND(MAX(I$21:$I297)&lt;=MAX(K$21:$K297),$C298&lt;&gt;"",MAX(I$21:$I297)&lt;TIME(16,0,0)),MAX(I$21:$I297,$C298),""),"")</f>
        <v/>
      </c>
      <c r="I298" s="9" t="str">
        <f t="shared" ca="1" si="42"/>
        <v/>
      </c>
      <c r="J298" s="9" t="str">
        <f ca="1">IF($A298="выдача",IF(AND(MAX(I$21:$I297)&gt;MAX(K$21:$K297),$C298&lt;&gt;"",MAX(K$21:$K297)&lt;TIME(16,0,0)),MAX(K$21:$K297,$C298),""),"")</f>
        <v/>
      </c>
      <c r="K298" s="9" t="str">
        <f t="shared" ca="1" si="43"/>
        <v/>
      </c>
      <c r="L298" s="9" t="str">
        <f ca="1">IF(AND($A298="приём",$C298&lt;&gt;"",MAX(M$21:$M297,C298)&lt;TIME(16,0,0)),MAX(M$21:$M297,C298),"")</f>
        <v/>
      </c>
      <c r="M298" s="9" t="str">
        <f t="shared" ca="1" si="44"/>
        <v/>
      </c>
    </row>
    <row r="299" spans="1:13" x14ac:dyDescent="0.3">
      <c r="A299" t="str">
        <f t="shared" ca="1" si="36"/>
        <v>выдача</v>
      </c>
      <c r="B299" s="7">
        <f t="shared" ca="1" si="37"/>
        <v>1.0415293523299916</v>
      </c>
      <c r="C299" s="9" t="str">
        <f t="shared" ca="1" si="38"/>
        <v/>
      </c>
      <c r="D299" t="str">
        <f ca="1">IF(C299&lt;&gt;"",SUM(COUNTIF($H$22:$H299,"&gt;"&amp;C299),COUNTIF($J$22:$J299,"&gt;"&amp;C299),COUNTIF($L$22:$L299,"&gt;"&amp;C299)),"")</f>
        <v/>
      </c>
      <c r="E299" t="str">
        <f t="shared" ca="1" si="39"/>
        <v/>
      </c>
      <c r="F299" s="9" t="str">
        <f t="shared" ca="1" si="40"/>
        <v/>
      </c>
      <c r="G299" s="9" t="str">
        <f t="shared" ca="1" si="41"/>
        <v/>
      </c>
      <c r="H299" s="9" t="str">
        <f ca="1">IF($A299="выдача",IF(AND(MAX(I$21:$I298)&lt;=MAX(K$21:$K298),$C299&lt;&gt;"",MAX(I$21:$I298)&lt;TIME(16,0,0)),MAX(I$21:$I298,$C299),""),"")</f>
        <v/>
      </c>
      <c r="I299" s="9" t="str">
        <f t="shared" ca="1" si="42"/>
        <v/>
      </c>
      <c r="J299" s="9" t="str">
        <f ca="1">IF($A299="выдача",IF(AND(MAX(I$21:$I298)&gt;MAX(K$21:$K298),$C299&lt;&gt;"",MAX(K$21:$K298)&lt;TIME(16,0,0)),MAX(K$21:$K298,$C299),""),"")</f>
        <v/>
      </c>
      <c r="K299" s="9" t="str">
        <f t="shared" ca="1" si="43"/>
        <v/>
      </c>
      <c r="L299" s="9" t="str">
        <f ca="1">IF(AND($A299="приём",$C299&lt;&gt;"",MAX(M$21:$M298,C299)&lt;TIME(16,0,0)),MAX(M$21:$M298,C299),"")</f>
        <v/>
      </c>
      <c r="M299" s="9" t="str">
        <f t="shared" ca="1" si="44"/>
        <v/>
      </c>
    </row>
    <row r="300" spans="1:13" x14ac:dyDescent="0.3">
      <c r="A300" t="str">
        <f t="shared" ca="1" si="36"/>
        <v>выдача</v>
      </c>
      <c r="B300" s="7">
        <f t="shared" ca="1" si="37"/>
        <v>1.0517399161253898</v>
      </c>
      <c r="C300" s="9" t="str">
        <f t="shared" ca="1" si="38"/>
        <v/>
      </c>
      <c r="D300" t="str">
        <f ca="1">IF(C300&lt;&gt;"",SUM(COUNTIF($H$22:$H300,"&gt;"&amp;C300),COUNTIF($J$22:$J300,"&gt;"&amp;C300),COUNTIF($L$22:$L300,"&gt;"&amp;C300)),"")</f>
        <v/>
      </c>
      <c r="E300" t="str">
        <f t="shared" ca="1" si="39"/>
        <v/>
      </c>
      <c r="F300" s="9" t="str">
        <f t="shared" ca="1" si="40"/>
        <v/>
      </c>
      <c r="G300" s="9" t="str">
        <f t="shared" ca="1" si="41"/>
        <v/>
      </c>
      <c r="H300" s="9" t="str">
        <f ca="1">IF($A300="выдача",IF(AND(MAX(I$21:$I299)&lt;=MAX(K$21:$K299),$C300&lt;&gt;"",MAX(I$21:$I299)&lt;TIME(16,0,0)),MAX(I$21:$I299,$C300),""),"")</f>
        <v/>
      </c>
      <c r="I300" s="9" t="str">
        <f t="shared" ca="1" si="42"/>
        <v/>
      </c>
      <c r="J300" s="9" t="str">
        <f ca="1">IF($A300="выдача",IF(AND(MAX(I$21:$I299)&gt;MAX(K$21:$K299),$C300&lt;&gt;"",MAX(K$21:$K299)&lt;TIME(16,0,0)),MAX(K$21:$K299,$C300),""),"")</f>
        <v/>
      </c>
      <c r="K300" s="9" t="str">
        <f t="shared" ca="1" si="43"/>
        <v/>
      </c>
      <c r="L300" s="9" t="str">
        <f ca="1">IF(AND($A300="приём",$C300&lt;&gt;"",MAX(M$21:$M299,C300)&lt;TIME(16,0,0)),MAX(M$21:$M299,C300),"")</f>
        <v/>
      </c>
      <c r="M300" s="9" t="str">
        <f t="shared" ca="1" si="44"/>
        <v/>
      </c>
    </row>
    <row r="301" spans="1:13" x14ac:dyDescent="0.3">
      <c r="A301" t="str">
        <f t="shared" ca="1" si="36"/>
        <v>выдача</v>
      </c>
      <c r="B301" s="7">
        <f t="shared" ca="1" si="37"/>
        <v>3.7016205032542748</v>
      </c>
      <c r="C301" s="9" t="str">
        <f t="shared" ca="1" si="38"/>
        <v/>
      </c>
      <c r="D301" t="str">
        <f ca="1">IF(C301&lt;&gt;"",SUM(COUNTIF($H$22:$H301,"&gt;"&amp;C301),COUNTIF($J$22:$J301,"&gt;"&amp;C301),COUNTIF($L$22:$L301,"&gt;"&amp;C301)),"")</f>
        <v/>
      </c>
      <c r="E301" t="str">
        <f t="shared" ca="1" si="39"/>
        <v/>
      </c>
      <c r="F301" s="9" t="str">
        <f t="shared" ca="1" si="40"/>
        <v/>
      </c>
      <c r="G301" s="9" t="str">
        <f t="shared" ca="1" si="41"/>
        <v/>
      </c>
      <c r="H301" s="9" t="str">
        <f ca="1">IF($A301="выдача",IF(AND(MAX(I$21:$I300)&lt;=MAX(K$21:$K300),$C301&lt;&gt;"",MAX(I$21:$I300)&lt;TIME(16,0,0)),MAX(I$21:$I300,$C301),""),"")</f>
        <v/>
      </c>
      <c r="I301" s="9" t="str">
        <f t="shared" ca="1" si="42"/>
        <v/>
      </c>
      <c r="J301" s="9" t="str">
        <f ca="1">IF($A301="выдача",IF(AND(MAX(I$21:$I300)&gt;MAX(K$21:$K300),$C301&lt;&gt;"",MAX(K$21:$K300)&lt;TIME(16,0,0)),MAX(K$21:$K300,$C301),""),"")</f>
        <v/>
      </c>
      <c r="K301" s="9" t="str">
        <f t="shared" ca="1" si="43"/>
        <v/>
      </c>
      <c r="L301" s="9" t="str">
        <f ca="1">IF(AND($A301="приём",$C301&lt;&gt;"",MAX(M$21:$M300,C301)&lt;TIME(16,0,0)),MAX(M$21:$M300,C301),"")</f>
        <v/>
      </c>
      <c r="M301" s="9" t="str">
        <f t="shared" ca="1" si="44"/>
        <v/>
      </c>
    </row>
    <row r="302" spans="1:13" x14ac:dyDescent="0.3">
      <c r="A302" t="str">
        <f t="shared" ca="1" si="36"/>
        <v>выдача</v>
      </c>
      <c r="B302" s="7">
        <f t="shared" ca="1" si="37"/>
        <v>2.2278583187942442</v>
      </c>
      <c r="C302" s="9" t="str">
        <f t="shared" ca="1" si="38"/>
        <v/>
      </c>
      <c r="D302" t="str">
        <f ca="1">IF(C302&lt;&gt;"",SUM(COUNTIF($H$22:$H302,"&gt;"&amp;C302),COUNTIF($J$22:$J302,"&gt;"&amp;C302),COUNTIF($L$22:$L302,"&gt;"&amp;C302)),"")</f>
        <v/>
      </c>
      <c r="E302" t="str">
        <f t="shared" ca="1" si="39"/>
        <v/>
      </c>
      <c r="F302" s="9" t="str">
        <f t="shared" ca="1" si="40"/>
        <v/>
      </c>
      <c r="G302" s="9" t="str">
        <f t="shared" ca="1" si="41"/>
        <v/>
      </c>
      <c r="H302" s="9" t="str">
        <f ca="1">IF($A302="выдача",IF(AND(MAX(I$21:$I301)&lt;=MAX(K$21:$K301),$C302&lt;&gt;"",MAX(I$21:$I301)&lt;TIME(16,0,0)),MAX(I$21:$I301,$C302),""),"")</f>
        <v/>
      </c>
      <c r="I302" s="9" t="str">
        <f t="shared" ca="1" si="42"/>
        <v/>
      </c>
      <c r="J302" s="9" t="str">
        <f ca="1">IF($A302="выдача",IF(AND(MAX(I$21:$I301)&gt;MAX(K$21:$K301),$C302&lt;&gt;"",MAX(K$21:$K301)&lt;TIME(16,0,0)),MAX(K$21:$K301,$C302),""),"")</f>
        <v/>
      </c>
      <c r="K302" s="9" t="str">
        <f t="shared" ca="1" si="43"/>
        <v/>
      </c>
      <c r="L302" s="9" t="str">
        <f ca="1">IF(AND($A302="приём",$C302&lt;&gt;"",MAX(M$21:$M301,C302)&lt;TIME(16,0,0)),MAX(M$21:$M301,C302),"")</f>
        <v/>
      </c>
      <c r="M302" s="9" t="str">
        <f t="shared" ca="1" si="44"/>
        <v/>
      </c>
    </row>
    <row r="303" spans="1:13" x14ac:dyDescent="0.3">
      <c r="A303" t="str">
        <f t="shared" ca="1" si="36"/>
        <v>выдача</v>
      </c>
      <c r="B303" s="7">
        <f t="shared" ca="1" si="37"/>
        <v>1.2469741521501614</v>
      </c>
      <c r="C303" s="9" t="str">
        <f t="shared" ca="1" si="38"/>
        <v/>
      </c>
      <c r="D303" t="str">
        <f ca="1">IF(C303&lt;&gt;"",SUM(COUNTIF($H$22:$H303,"&gt;"&amp;C303),COUNTIF($J$22:$J303,"&gt;"&amp;C303),COUNTIF($L$22:$L303,"&gt;"&amp;C303)),"")</f>
        <v/>
      </c>
      <c r="E303" t="str">
        <f t="shared" ca="1" si="39"/>
        <v/>
      </c>
      <c r="F303" s="9" t="str">
        <f t="shared" ca="1" si="40"/>
        <v/>
      </c>
      <c r="G303" s="9" t="str">
        <f t="shared" ca="1" si="41"/>
        <v/>
      </c>
      <c r="H303" s="9" t="str">
        <f ca="1">IF($A303="выдача",IF(AND(MAX(I$21:$I302)&lt;=MAX(K$21:$K302),$C303&lt;&gt;"",MAX(I$21:$I302)&lt;TIME(16,0,0)),MAX(I$21:$I302,$C303),""),"")</f>
        <v/>
      </c>
      <c r="I303" s="9" t="str">
        <f t="shared" ca="1" si="42"/>
        <v/>
      </c>
      <c r="J303" s="9" t="str">
        <f ca="1">IF($A303="выдача",IF(AND(MAX(I$21:$I302)&gt;MAX(K$21:$K302),$C303&lt;&gt;"",MAX(K$21:$K302)&lt;TIME(16,0,0)),MAX(K$21:$K302,$C303),""),"")</f>
        <v/>
      </c>
      <c r="K303" s="9" t="str">
        <f t="shared" ca="1" si="43"/>
        <v/>
      </c>
      <c r="L303" s="9" t="str">
        <f ca="1">IF(AND($A303="приём",$C303&lt;&gt;"",MAX(M$21:$M302,C303)&lt;TIME(16,0,0)),MAX(M$21:$M302,C303),"")</f>
        <v/>
      </c>
      <c r="M303" s="9" t="str">
        <f t="shared" ca="1" si="44"/>
        <v/>
      </c>
    </row>
    <row r="304" spans="1:13" x14ac:dyDescent="0.3">
      <c r="A304" t="str">
        <f t="shared" ca="1" si="36"/>
        <v>выдача</v>
      </c>
      <c r="B304" s="7">
        <f t="shared" ca="1" si="37"/>
        <v>2.2894363948074878</v>
      </c>
      <c r="C304" s="9" t="str">
        <f t="shared" ca="1" si="38"/>
        <v/>
      </c>
      <c r="D304" t="str">
        <f ca="1">IF(C304&lt;&gt;"",SUM(COUNTIF($H$22:$H304,"&gt;"&amp;C304),COUNTIF($J$22:$J304,"&gt;"&amp;C304),COUNTIF($L$22:$L304,"&gt;"&amp;C304)),"")</f>
        <v/>
      </c>
      <c r="E304" t="str">
        <f t="shared" ca="1" si="39"/>
        <v/>
      </c>
      <c r="F304" s="9" t="str">
        <f t="shared" ca="1" si="40"/>
        <v/>
      </c>
      <c r="G304" s="9" t="str">
        <f t="shared" ca="1" si="41"/>
        <v/>
      </c>
      <c r="H304" s="9" t="str">
        <f ca="1">IF($A304="выдача",IF(AND(MAX(I$21:$I303)&lt;=MAX(K$21:$K303),$C304&lt;&gt;"",MAX(I$21:$I303)&lt;TIME(16,0,0)),MAX(I$21:$I303,$C304),""),"")</f>
        <v/>
      </c>
      <c r="I304" s="9" t="str">
        <f t="shared" ca="1" si="42"/>
        <v/>
      </c>
      <c r="J304" s="9" t="str">
        <f ca="1">IF($A304="выдача",IF(AND(MAX(I$21:$I303)&gt;MAX(K$21:$K303),$C304&lt;&gt;"",MAX(K$21:$K303)&lt;TIME(16,0,0)),MAX(K$21:$K303,$C304),""),"")</f>
        <v/>
      </c>
      <c r="K304" s="9" t="str">
        <f t="shared" ca="1" si="43"/>
        <v/>
      </c>
      <c r="L304" s="9" t="str">
        <f ca="1">IF(AND($A304="приём",$C304&lt;&gt;"",MAX(M$21:$M303,C304)&lt;TIME(16,0,0)),MAX(M$21:$M303,C304),"")</f>
        <v/>
      </c>
      <c r="M304" s="9" t="str">
        <f t="shared" ca="1" si="44"/>
        <v/>
      </c>
    </row>
    <row r="305" spans="1:13" x14ac:dyDescent="0.3">
      <c r="A305" t="str">
        <f t="shared" ca="1" si="36"/>
        <v>приём</v>
      </c>
      <c r="B305" s="7">
        <f t="shared" ca="1" si="37"/>
        <v>1.0684463659429819</v>
      </c>
      <c r="C305" s="9" t="str">
        <f t="shared" ca="1" si="38"/>
        <v/>
      </c>
      <c r="D305" t="str">
        <f ca="1">IF(C305&lt;&gt;"",SUM(COUNTIF($H$22:$H305,"&gt;"&amp;C305),COUNTIF($J$22:$J305,"&gt;"&amp;C305),COUNTIF($L$22:$L305,"&gt;"&amp;C305)),"")</f>
        <v/>
      </c>
      <c r="E305" t="str">
        <f t="shared" ca="1" si="39"/>
        <v/>
      </c>
      <c r="F305" s="9" t="str">
        <f t="shared" ca="1" si="40"/>
        <v/>
      </c>
      <c r="G305" s="9" t="str">
        <f t="shared" ca="1" si="41"/>
        <v/>
      </c>
      <c r="H305" s="9" t="str">
        <f ca="1">IF($A305="выдача",IF(AND(MAX(I$21:$I304)&lt;=MAX(K$21:$K304),$C305&lt;&gt;"",MAX(I$21:$I304)&lt;TIME(16,0,0)),MAX(I$21:$I304,$C305),""),"")</f>
        <v/>
      </c>
      <c r="I305" s="9" t="str">
        <f t="shared" ca="1" si="42"/>
        <v/>
      </c>
      <c r="J305" s="9" t="str">
        <f ca="1">IF($A305="выдача",IF(AND(MAX(I$21:$I304)&gt;MAX(K$21:$K304),$C305&lt;&gt;"",MAX(K$21:$K304)&lt;TIME(16,0,0)),MAX(K$21:$K304,$C305),""),"")</f>
        <v/>
      </c>
      <c r="K305" s="9" t="str">
        <f t="shared" ca="1" si="43"/>
        <v/>
      </c>
      <c r="L305" s="9" t="str">
        <f ca="1">IF(AND($A305="приём",$C305&lt;&gt;"",MAX(M$21:$M304,C305)&lt;TIME(16,0,0)),MAX(M$21:$M304,C305),"")</f>
        <v/>
      </c>
      <c r="M305" s="9" t="str">
        <f t="shared" ca="1" si="44"/>
        <v/>
      </c>
    </row>
    <row r="306" spans="1:13" x14ac:dyDescent="0.3">
      <c r="A306" t="str">
        <f t="shared" ca="1" si="36"/>
        <v>выдача</v>
      </c>
      <c r="B306" s="7">
        <f t="shared" ca="1" si="37"/>
        <v>1.3556375330043946</v>
      </c>
      <c r="C306" s="9" t="str">
        <f t="shared" ca="1" si="38"/>
        <v/>
      </c>
      <c r="D306" t="str">
        <f ca="1">IF(C306&lt;&gt;"",SUM(COUNTIF($H$22:$H306,"&gt;"&amp;C306),COUNTIF($J$22:$J306,"&gt;"&amp;C306),COUNTIF($L$22:$L306,"&gt;"&amp;C306)),"")</f>
        <v/>
      </c>
      <c r="E306" t="str">
        <f t="shared" ca="1" si="39"/>
        <v/>
      </c>
      <c r="F306" s="9" t="str">
        <f t="shared" ca="1" si="40"/>
        <v/>
      </c>
      <c r="G306" s="9" t="str">
        <f t="shared" ca="1" si="41"/>
        <v/>
      </c>
      <c r="H306" s="9" t="str">
        <f ca="1">IF($A306="выдача",IF(AND(MAX(I$21:$I305)&lt;=MAX(K$21:$K305),$C306&lt;&gt;"",MAX(I$21:$I305)&lt;TIME(16,0,0)),MAX(I$21:$I305,$C306),""),"")</f>
        <v/>
      </c>
      <c r="I306" s="9" t="str">
        <f t="shared" ca="1" si="42"/>
        <v/>
      </c>
      <c r="J306" s="9" t="str">
        <f ca="1">IF($A306="выдача",IF(AND(MAX(I$21:$I305)&gt;MAX(K$21:$K305),$C306&lt;&gt;"",MAX(K$21:$K305)&lt;TIME(16,0,0)),MAX(K$21:$K305,$C306),""),"")</f>
        <v/>
      </c>
      <c r="K306" s="9" t="str">
        <f t="shared" ca="1" si="43"/>
        <v/>
      </c>
      <c r="L306" s="9" t="str">
        <f ca="1">IF(AND($A306="приём",$C306&lt;&gt;"",MAX(M$21:$M305,C306)&lt;TIME(16,0,0)),MAX(M$21:$M305,C306),"")</f>
        <v/>
      </c>
      <c r="M306" s="9" t="str">
        <f t="shared" ca="1" si="44"/>
        <v/>
      </c>
    </row>
    <row r="307" spans="1:13" x14ac:dyDescent="0.3">
      <c r="A307" t="str">
        <f t="shared" ca="1" si="36"/>
        <v>выдача</v>
      </c>
      <c r="B307" s="7">
        <f t="shared" ca="1" si="37"/>
        <v>1.9577750249006893</v>
      </c>
      <c r="C307" s="9" t="str">
        <f t="shared" ca="1" si="38"/>
        <v/>
      </c>
      <c r="D307" t="str">
        <f ca="1">IF(C307&lt;&gt;"",SUM(COUNTIF($H$22:$H307,"&gt;"&amp;C307),COUNTIF($J$22:$J307,"&gt;"&amp;C307),COUNTIF($L$22:$L307,"&gt;"&amp;C307)),"")</f>
        <v/>
      </c>
      <c r="E307" t="str">
        <f t="shared" ca="1" si="39"/>
        <v/>
      </c>
      <c r="F307" s="9" t="str">
        <f t="shared" ca="1" si="40"/>
        <v/>
      </c>
      <c r="G307" s="9" t="str">
        <f t="shared" ca="1" si="41"/>
        <v/>
      </c>
      <c r="H307" s="9" t="str">
        <f ca="1">IF($A307="выдача",IF(AND(MAX(I$21:$I306)&lt;=MAX(K$21:$K306),$C307&lt;&gt;"",MAX(I$21:$I306)&lt;TIME(16,0,0)),MAX(I$21:$I306,$C307),""),"")</f>
        <v/>
      </c>
      <c r="I307" s="9" t="str">
        <f t="shared" ca="1" si="42"/>
        <v/>
      </c>
      <c r="J307" s="9" t="str">
        <f ca="1">IF($A307="выдача",IF(AND(MAX(I$21:$I306)&gt;MAX(K$21:$K306),$C307&lt;&gt;"",MAX(K$21:$K306)&lt;TIME(16,0,0)),MAX(K$21:$K306,$C307),""),"")</f>
        <v/>
      </c>
      <c r="K307" s="9" t="str">
        <f t="shared" ca="1" si="43"/>
        <v/>
      </c>
      <c r="L307" s="9" t="str">
        <f ca="1">IF(AND($A307="приём",$C307&lt;&gt;"",MAX(M$21:$M306,C307)&lt;TIME(16,0,0)),MAX(M$21:$M306,C307),"")</f>
        <v/>
      </c>
      <c r="M307" s="9" t="str">
        <f t="shared" ca="1" si="44"/>
        <v/>
      </c>
    </row>
    <row r="308" spans="1:13" x14ac:dyDescent="0.3">
      <c r="A308" t="str">
        <f t="shared" ca="1" si="36"/>
        <v>выдача</v>
      </c>
      <c r="B308" s="7">
        <f t="shared" ca="1" si="37"/>
        <v>3</v>
      </c>
      <c r="C308" s="9" t="str">
        <f t="shared" ca="1" si="38"/>
        <v/>
      </c>
      <c r="D308" t="str">
        <f ca="1">IF(C308&lt;&gt;"",SUM(COUNTIF($H$22:$H308,"&gt;"&amp;C308),COUNTIF($J$22:$J308,"&gt;"&amp;C308),COUNTIF($L$22:$L308,"&gt;"&amp;C308)),"")</f>
        <v/>
      </c>
      <c r="E308" t="str">
        <f t="shared" ca="1" si="39"/>
        <v/>
      </c>
      <c r="F308" s="9" t="str">
        <f t="shared" ca="1" si="40"/>
        <v/>
      </c>
      <c r="G308" s="9" t="str">
        <f t="shared" ca="1" si="41"/>
        <v/>
      </c>
      <c r="H308" s="9" t="str">
        <f ca="1">IF($A308="выдача",IF(AND(MAX(I$21:$I307)&lt;=MAX(K$21:$K307),$C308&lt;&gt;"",MAX(I$21:$I307)&lt;TIME(16,0,0)),MAX(I$21:$I307,$C308),""),"")</f>
        <v/>
      </c>
      <c r="I308" s="9" t="str">
        <f t="shared" ca="1" si="42"/>
        <v/>
      </c>
      <c r="J308" s="9" t="str">
        <f ca="1">IF($A308="выдача",IF(AND(MAX(I$21:$I307)&gt;MAX(K$21:$K307),$C308&lt;&gt;"",MAX(K$21:$K307)&lt;TIME(16,0,0)),MAX(K$21:$K307,$C308),""),"")</f>
        <v/>
      </c>
      <c r="K308" s="9" t="str">
        <f t="shared" ca="1" si="43"/>
        <v/>
      </c>
      <c r="L308" s="9" t="str">
        <f ca="1">IF(AND($A308="приём",$C308&lt;&gt;"",MAX(M$21:$M307,C308)&lt;TIME(16,0,0)),MAX(M$21:$M307,C308),"")</f>
        <v/>
      </c>
      <c r="M308" s="9" t="str">
        <f t="shared" ca="1" si="44"/>
        <v/>
      </c>
    </row>
    <row r="309" spans="1:13" x14ac:dyDescent="0.3">
      <c r="A309" t="str">
        <f t="shared" ca="1" si="36"/>
        <v>выдача</v>
      </c>
      <c r="B309" s="7">
        <f t="shared" ca="1" si="37"/>
        <v>2.0196538406701161</v>
      </c>
      <c r="C309" s="9" t="str">
        <f t="shared" ca="1" si="38"/>
        <v/>
      </c>
      <c r="D309" t="str">
        <f ca="1">IF(C309&lt;&gt;"",SUM(COUNTIF($H$22:$H309,"&gt;"&amp;C309),COUNTIF($J$22:$J309,"&gt;"&amp;C309),COUNTIF($L$22:$L309,"&gt;"&amp;C309)),"")</f>
        <v/>
      </c>
      <c r="E309" t="str">
        <f t="shared" ca="1" si="39"/>
        <v/>
      </c>
      <c r="F309" s="9" t="str">
        <f t="shared" ca="1" si="40"/>
        <v/>
      </c>
      <c r="G309" s="9" t="str">
        <f t="shared" ca="1" si="41"/>
        <v/>
      </c>
      <c r="H309" s="9" t="str">
        <f ca="1">IF($A309="выдача",IF(AND(MAX(I$21:$I308)&lt;=MAX(K$21:$K308),$C309&lt;&gt;"",MAX(I$21:$I308)&lt;TIME(16,0,0)),MAX(I$21:$I308,$C309),""),"")</f>
        <v/>
      </c>
      <c r="I309" s="9" t="str">
        <f t="shared" ca="1" si="42"/>
        <v/>
      </c>
      <c r="J309" s="9" t="str">
        <f ca="1">IF($A309="выдача",IF(AND(MAX(I$21:$I308)&gt;MAX(K$21:$K308),$C309&lt;&gt;"",MAX(K$21:$K308)&lt;TIME(16,0,0)),MAX(K$21:$K308,$C309),""),"")</f>
        <v/>
      </c>
      <c r="K309" s="9" t="str">
        <f t="shared" ca="1" si="43"/>
        <v/>
      </c>
      <c r="L309" s="9" t="str">
        <f ca="1">IF(AND($A309="приём",$C309&lt;&gt;"",MAX(M$21:$M308,C309)&lt;TIME(16,0,0)),MAX(M$21:$M308,C309),"")</f>
        <v/>
      </c>
      <c r="M309" s="9" t="str">
        <f t="shared" ca="1" si="44"/>
        <v/>
      </c>
    </row>
    <row r="310" spans="1:13" x14ac:dyDescent="0.3">
      <c r="A310" t="str">
        <f t="shared" ca="1" si="36"/>
        <v>приём</v>
      </c>
      <c r="B310" s="7">
        <f t="shared" ca="1" si="37"/>
        <v>1.5680068884195784</v>
      </c>
      <c r="C310" s="9" t="str">
        <f t="shared" ca="1" si="38"/>
        <v/>
      </c>
      <c r="D310" t="str">
        <f ca="1">IF(C310&lt;&gt;"",SUM(COUNTIF($H$22:$H310,"&gt;"&amp;C310),COUNTIF($J$22:$J310,"&gt;"&amp;C310),COUNTIF($L$22:$L310,"&gt;"&amp;C310)),"")</f>
        <v/>
      </c>
      <c r="E310" t="str">
        <f t="shared" ca="1" si="39"/>
        <v/>
      </c>
      <c r="F310" s="9" t="str">
        <f t="shared" ca="1" si="40"/>
        <v/>
      </c>
      <c r="G310" s="9" t="str">
        <f t="shared" ca="1" si="41"/>
        <v/>
      </c>
      <c r="H310" s="9" t="str">
        <f ca="1">IF($A310="выдача",IF(AND(MAX(I$21:$I309)&lt;=MAX(K$21:$K309),$C310&lt;&gt;"",MAX(I$21:$I309)&lt;TIME(16,0,0)),MAX(I$21:$I309,$C310),""),"")</f>
        <v/>
      </c>
      <c r="I310" s="9" t="str">
        <f t="shared" ca="1" si="42"/>
        <v/>
      </c>
      <c r="J310" s="9" t="str">
        <f ca="1">IF($A310="выдача",IF(AND(MAX(I$21:$I309)&gt;MAX(K$21:$K309),$C310&lt;&gt;"",MAX(K$21:$K309)&lt;TIME(16,0,0)),MAX(K$21:$K309,$C310),""),"")</f>
        <v/>
      </c>
      <c r="K310" s="9" t="str">
        <f t="shared" ca="1" si="43"/>
        <v/>
      </c>
      <c r="L310" s="9" t="str">
        <f ca="1">IF(AND($A310="приём",$C310&lt;&gt;"",MAX(M$21:$M309,C310)&lt;TIME(16,0,0)),MAX(M$21:$M309,C310),"")</f>
        <v/>
      </c>
      <c r="M310" s="9" t="str">
        <f t="shared" ca="1" si="44"/>
        <v/>
      </c>
    </row>
    <row r="311" spans="1:13" x14ac:dyDescent="0.3">
      <c r="A311" t="str">
        <f t="shared" ca="1" si="36"/>
        <v>выдача</v>
      </c>
      <c r="B311" s="7">
        <f t="shared" ca="1" si="37"/>
        <v>2.4168226045959953</v>
      </c>
      <c r="C311" s="9" t="str">
        <f t="shared" ca="1" si="38"/>
        <v/>
      </c>
      <c r="D311" t="str">
        <f ca="1">IF(C311&lt;&gt;"",SUM(COUNTIF($H$22:$H311,"&gt;"&amp;C311),COUNTIF($J$22:$J311,"&gt;"&amp;C311),COUNTIF($L$22:$L311,"&gt;"&amp;C311)),"")</f>
        <v/>
      </c>
      <c r="E311" t="str">
        <f t="shared" ca="1" si="39"/>
        <v/>
      </c>
      <c r="F311" s="9" t="str">
        <f t="shared" ca="1" si="40"/>
        <v/>
      </c>
      <c r="G311" s="9" t="str">
        <f t="shared" ca="1" si="41"/>
        <v/>
      </c>
      <c r="H311" s="9" t="str">
        <f ca="1">IF($A311="выдача",IF(AND(MAX(I$21:$I310)&lt;=MAX(K$21:$K310),$C311&lt;&gt;"",MAX(I$21:$I310)&lt;TIME(16,0,0)),MAX(I$21:$I310,$C311),""),"")</f>
        <v/>
      </c>
      <c r="I311" s="9" t="str">
        <f t="shared" ca="1" si="42"/>
        <v/>
      </c>
      <c r="J311" s="9" t="str">
        <f ca="1">IF($A311="выдача",IF(AND(MAX(I$21:$I310)&gt;MAX(K$21:$K310),$C311&lt;&gt;"",MAX(K$21:$K310)&lt;TIME(16,0,0)),MAX(K$21:$K310,$C311),""),"")</f>
        <v/>
      </c>
      <c r="K311" s="9" t="str">
        <f t="shared" ca="1" si="43"/>
        <v/>
      </c>
      <c r="L311" s="9" t="str">
        <f ca="1">IF(AND($A311="приём",$C311&lt;&gt;"",MAX(M$21:$M310,C311)&lt;TIME(16,0,0)),MAX(M$21:$M310,C311),"")</f>
        <v/>
      </c>
      <c r="M311" s="9" t="str">
        <f t="shared" ca="1" si="44"/>
        <v/>
      </c>
    </row>
    <row r="312" spans="1:13" x14ac:dyDescent="0.3">
      <c r="A312" t="str">
        <f t="shared" ca="1" si="36"/>
        <v>выдача</v>
      </c>
      <c r="B312" s="7">
        <f t="shared" ca="1" si="37"/>
        <v>3</v>
      </c>
      <c r="C312" s="9" t="str">
        <f t="shared" ca="1" si="38"/>
        <v/>
      </c>
      <c r="D312" t="str">
        <f ca="1">IF(C312&lt;&gt;"",SUM(COUNTIF($H$22:$H312,"&gt;"&amp;C312),COUNTIF($J$22:$J312,"&gt;"&amp;C312),COUNTIF($L$22:$L312,"&gt;"&amp;C312)),"")</f>
        <v/>
      </c>
      <c r="E312" t="str">
        <f t="shared" ca="1" si="39"/>
        <v/>
      </c>
      <c r="F312" s="9" t="str">
        <f t="shared" ca="1" si="40"/>
        <v/>
      </c>
      <c r="G312" s="9" t="str">
        <f t="shared" ca="1" si="41"/>
        <v/>
      </c>
      <c r="H312" s="9" t="str">
        <f ca="1">IF($A312="выдача",IF(AND(MAX(I$21:$I311)&lt;=MAX(K$21:$K311),$C312&lt;&gt;"",MAX(I$21:$I311)&lt;TIME(16,0,0)),MAX(I$21:$I311,$C312),""),"")</f>
        <v/>
      </c>
      <c r="I312" s="9" t="str">
        <f t="shared" ca="1" si="42"/>
        <v/>
      </c>
      <c r="J312" s="9" t="str">
        <f ca="1">IF($A312="выдача",IF(AND(MAX(I$21:$I311)&gt;MAX(K$21:$K311),$C312&lt;&gt;"",MAX(K$21:$K311)&lt;TIME(16,0,0)),MAX(K$21:$K311,$C312),""),"")</f>
        <v/>
      </c>
      <c r="K312" s="9" t="str">
        <f t="shared" ca="1" si="43"/>
        <v/>
      </c>
      <c r="L312" s="9" t="str">
        <f ca="1">IF(AND($A312="приём",$C312&lt;&gt;"",MAX(M$21:$M311,C312)&lt;TIME(16,0,0)),MAX(M$21:$M311,C312),"")</f>
        <v/>
      </c>
      <c r="M312" s="9" t="str">
        <f t="shared" ca="1" si="44"/>
        <v/>
      </c>
    </row>
    <row r="313" spans="1:13" x14ac:dyDescent="0.3">
      <c r="A313" t="str">
        <f t="shared" ca="1" si="36"/>
        <v>выдача</v>
      </c>
      <c r="B313" s="7">
        <f t="shared" ca="1" si="37"/>
        <v>1.3000805450331285</v>
      </c>
      <c r="C313" s="9" t="str">
        <f t="shared" ca="1" si="38"/>
        <v/>
      </c>
      <c r="D313" t="str">
        <f ca="1">IF(C313&lt;&gt;"",SUM(COUNTIF($H$22:$H313,"&gt;"&amp;C313),COUNTIF($J$22:$J313,"&gt;"&amp;C313),COUNTIF($L$22:$L313,"&gt;"&amp;C313)),"")</f>
        <v/>
      </c>
      <c r="E313" t="str">
        <f t="shared" ca="1" si="39"/>
        <v/>
      </c>
      <c r="F313" s="9" t="str">
        <f t="shared" ca="1" si="40"/>
        <v/>
      </c>
      <c r="G313" s="9" t="str">
        <f t="shared" ca="1" si="41"/>
        <v/>
      </c>
      <c r="H313" s="9" t="str">
        <f ca="1">IF($A313="выдача",IF(AND(MAX(I$21:$I312)&lt;=MAX(K$21:$K312),$C313&lt;&gt;"",MAX(I$21:$I312)&lt;TIME(16,0,0)),MAX(I$21:$I312,$C313),""),"")</f>
        <v/>
      </c>
      <c r="I313" s="9" t="str">
        <f t="shared" ca="1" si="42"/>
        <v/>
      </c>
      <c r="J313" s="9" t="str">
        <f ca="1">IF($A313="выдача",IF(AND(MAX(I$21:$I312)&gt;MAX(K$21:$K312),$C313&lt;&gt;"",MAX(K$21:$K312)&lt;TIME(16,0,0)),MAX(K$21:$K312,$C313),""),"")</f>
        <v/>
      </c>
      <c r="K313" s="9" t="str">
        <f t="shared" ca="1" si="43"/>
        <v/>
      </c>
      <c r="L313" s="9" t="str">
        <f ca="1">IF(AND($A313="приём",$C313&lt;&gt;"",MAX(M$21:$M312,C313)&lt;TIME(16,0,0)),MAX(M$21:$M312,C313),"")</f>
        <v/>
      </c>
      <c r="M313" s="9" t="str">
        <f t="shared" ca="1" si="44"/>
        <v/>
      </c>
    </row>
    <row r="314" spans="1:13" x14ac:dyDescent="0.3">
      <c r="A314" t="str">
        <f t="shared" ca="1" si="36"/>
        <v>выдача</v>
      </c>
      <c r="B314" s="7">
        <f t="shared" ca="1" si="37"/>
        <v>3</v>
      </c>
      <c r="C314" s="9" t="str">
        <f t="shared" ca="1" si="38"/>
        <v/>
      </c>
      <c r="D314" t="str">
        <f ca="1">IF(C314&lt;&gt;"",SUM(COUNTIF($H$22:$H314,"&gt;"&amp;C314),COUNTIF($J$22:$J314,"&gt;"&amp;C314),COUNTIF($L$22:$L314,"&gt;"&amp;C314)),"")</f>
        <v/>
      </c>
      <c r="E314" t="str">
        <f t="shared" ca="1" si="39"/>
        <v/>
      </c>
      <c r="F314" s="9" t="str">
        <f t="shared" ca="1" si="40"/>
        <v/>
      </c>
      <c r="G314" s="9" t="str">
        <f t="shared" ca="1" si="41"/>
        <v/>
      </c>
      <c r="H314" s="9" t="str">
        <f ca="1">IF($A314="выдача",IF(AND(MAX(I$21:$I313)&lt;=MAX(K$21:$K313),$C314&lt;&gt;"",MAX(I$21:$I313)&lt;TIME(16,0,0)),MAX(I$21:$I313,$C314),""),"")</f>
        <v/>
      </c>
      <c r="I314" s="9" t="str">
        <f t="shared" ca="1" si="42"/>
        <v/>
      </c>
      <c r="J314" s="9" t="str">
        <f ca="1">IF($A314="выдача",IF(AND(MAX(I$21:$I313)&gt;MAX(K$21:$K313),$C314&lt;&gt;"",MAX(K$21:$K313)&lt;TIME(16,0,0)),MAX(K$21:$K313,$C314),""),"")</f>
        <v/>
      </c>
      <c r="K314" s="9" t="str">
        <f t="shared" ca="1" si="43"/>
        <v/>
      </c>
      <c r="L314" s="9" t="str">
        <f ca="1">IF(AND($A314="приём",$C314&lt;&gt;"",MAX(M$21:$M313,C314)&lt;TIME(16,0,0)),MAX(M$21:$M313,C314),"")</f>
        <v/>
      </c>
      <c r="M314" s="9" t="str">
        <f t="shared" ca="1" si="44"/>
        <v/>
      </c>
    </row>
    <row r="315" spans="1:13" x14ac:dyDescent="0.3">
      <c r="A315" t="str">
        <f t="shared" ca="1" si="36"/>
        <v>приём</v>
      </c>
      <c r="B315" s="7">
        <f t="shared" ca="1" si="37"/>
        <v>3</v>
      </c>
      <c r="C315" s="9" t="str">
        <f t="shared" ca="1" si="38"/>
        <v/>
      </c>
      <c r="D315" t="str">
        <f ca="1">IF(C315&lt;&gt;"",SUM(COUNTIF($H$22:$H315,"&gt;"&amp;C315),COUNTIF($J$22:$J315,"&gt;"&amp;C315),COUNTIF($L$22:$L315,"&gt;"&amp;C315)),"")</f>
        <v/>
      </c>
      <c r="E315" t="str">
        <f t="shared" ca="1" si="39"/>
        <v/>
      </c>
      <c r="F315" s="9" t="str">
        <f t="shared" ca="1" si="40"/>
        <v/>
      </c>
      <c r="G315" s="9" t="str">
        <f t="shared" ca="1" si="41"/>
        <v/>
      </c>
      <c r="H315" s="9" t="str">
        <f ca="1">IF($A315="выдача",IF(AND(MAX(I$21:$I314)&lt;=MAX(K$21:$K314),$C315&lt;&gt;"",MAX(I$21:$I314)&lt;TIME(16,0,0)),MAX(I$21:$I314,$C315),""),"")</f>
        <v/>
      </c>
      <c r="I315" s="9" t="str">
        <f t="shared" ca="1" si="42"/>
        <v/>
      </c>
      <c r="J315" s="9" t="str">
        <f ca="1">IF($A315="выдача",IF(AND(MAX(I$21:$I314)&gt;MAX(K$21:$K314),$C315&lt;&gt;"",MAX(K$21:$K314)&lt;TIME(16,0,0)),MAX(K$21:$K314,$C315),""),"")</f>
        <v/>
      </c>
      <c r="K315" s="9" t="str">
        <f t="shared" ca="1" si="43"/>
        <v/>
      </c>
      <c r="L315" s="9" t="str">
        <f ca="1">IF(AND($A315="приём",$C315&lt;&gt;"",MAX(M$21:$M314,C315)&lt;TIME(16,0,0)),MAX(M$21:$M314,C315),"")</f>
        <v/>
      </c>
      <c r="M315" s="9" t="str">
        <f t="shared" ca="1" si="44"/>
        <v/>
      </c>
    </row>
    <row r="316" spans="1:13" x14ac:dyDescent="0.3">
      <c r="A316" t="str">
        <f t="shared" ca="1" si="36"/>
        <v>выдача</v>
      </c>
      <c r="B316" s="7">
        <f t="shared" ca="1" si="37"/>
        <v>3.1148808892196191</v>
      </c>
      <c r="C316" s="9" t="str">
        <f t="shared" ca="1" si="38"/>
        <v/>
      </c>
      <c r="D316" t="str">
        <f ca="1">IF(C316&lt;&gt;"",SUM(COUNTIF($H$22:$H316,"&gt;"&amp;C316),COUNTIF($J$22:$J316,"&gt;"&amp;C316),COUNTIF($L$22:$L316,"&gt;"&amp;C316)),"")</f>
        <v/>
      </c>
      <c r="E316" t="str">
        <f t="shared" ca="1" si="39"/>
        <v/>
      </c>
      <c r="F316" s="9" t="str">
        <f t="shared" ca="1" si="40"/>
        <v/>
      </c>
      <c r="G316" s="9" t="str">
        <f t="shared" ca="1" si="41"/>
        <v/>
      </c>
      <c r="H316" s="9" t="str">
        <f ca="1">IF($A316="выдача",IF(AND(MAX(I$21:$I315)&lt;=MAX(K$21:$K315),$C316&lt;&gt;"",MAX(I$21:$I315)&lt;TIME(16,0,0)),MAX(I$21:$I315,$C316),""),"")</f>
        <v/>
      </c>
      <c r="I316" s="9" t="str">
        <f t="shared" ca="1" si="42"/>
        <v/>
      </c>
      <c r="J316" s="9" t="str">
        <f ca="1">IF($A316="выдача",IF(AND(MAX(I$21:$I315)&gt;MAX(K$21:$K315),$C316&lt;&gt;"",MAX(K$21:$K315)&lt;TIME(16,0,0)),MAX(K$21:$K315,$C316),""),"")</f>
        <v/>
      </c>
      <c r="K316" s="9" t="str">
        <f t="shared" ca="1" si="43"/>
        <v/>
      </c>
      <c r="L316" s="9" t="str">
        <f ca="1">IF(AND($A316="приём",$C316&lt;&gt;"",MAX(M$21:$M315,C316)&lt;TIME(16,0,0)),MAX(M$21:$M315,C316),"")</f>
        <v/>
      </c>
      <c r="M316" s="9" t="str">
        <f t="shared" ca="1" si="44"/>
        <v/>
      </c>
    </row>
    <row r="317" spans="1:13" x14ac:dyDescent="0.3">
      <c r="A317" t="str">
        <f t="shared" ca="1" si="36"/>
        <v>выдача</v>
      </c>
      <c r="B317" s="7">
        <f t="shared" ca="1" si="37"/>
        <v>1.1061356711142278</v>
      </c>
      <c r="C317" s="9" t="str">
        <f t="shared" ca="1" si="38"/>
        <v/>
      </c>
      <c r="D317" t="str">
        <f ca="1">IF(C317&lt;&gt;"",SUM(COUNTIF($H$22:$H317,"&gt;"&amp;C317),COUNTIF($J$22:$J317,"&gt;"&amp;C317),COUNTIF($L$22:$L317,"&gt;"&amp;C317)),"")</f>
        <v/>
      </c>
      <c r="E317" t="str">
        <f t="shared" ca="1" si="39"/>
        <v/>
      </c>
      <c r="F317" s="9" t="str">
        <f t="shared" ca="1" si="40"/>
        <v/>
      </c>
      <c r="G317" s="9" t="str">
        <f t="shared" ca="1" si="41"/>
        <v/>
      </c>
      <c r="H317" s="9" t="str">
        <f ca="1">IF($A317="выдача",IF(AND(MAX(I$21:$I316)&lt;=MAX(K$21:$K316),$C317&lt;&gt;"",MAX(I$21:$I316)&lt;TIME(16,0,0)),MAX(I$21:$I316,$C317),""),"")</f>
        <v/>
      </c>
      <c r="I317" s="9" t="str">
        <f t="shared" ca="1" si="42"/>
        <v/>
      </c>
      <c r="J317" s="9" t="str">
        <f ca="1">IF($A317="выдача",IF(AND(MAX(I$21:$I316)&gt;MAX(K$21:$K316),$C317&lt;&gt;"",MAX(K$21:$K316)&lt;TIME(16,0,0)),MAX(K$21:$K316,$C317),""),"")</f>
        <v/>
      </c>
      <c r="K317" s="9" t="str">
        <f t="shared" ca="1" si="43"/>
        <v/>
      </c>
      <c r="L317" s="9" t="str">
        <f ca="1">IF(AND($A317="приём",$C317&lt;&gt;"",MAX(M$21:$M316,C317)&lt;TIME(16,0,0)),MAX(M$21:$M316,C317),"")</f>
        <v/>
      </c>
      <c r="M317" s="9" t="str">
        <f t="shared" ca="1" si="44"/>
        <v/>
      </c>
    </row>
    <row r="318" spans="1:13" x14ac:dyDescent="0.3">
      <c r="A318" t="str">
        <f t="shared" ca="1" si="36"/>
        <v>выдача</v>
      </c>
      <c r="B318" s="7">
        <f t="shared" ca="1" si="37"/>
        <v>4.6022200111702878</v>
      </c>
      <c r="C318" s="9" t="str">
        <f t="shared" ca="1" si="38"/>
        <v/>
      </c>
      <c r="D318" t="str">
        <f ca="1">IF(C318&lt;&gt;"",SUM(COUNTIF($H$22:$H318,"&gt;"&amp;C318),COUNTIF($J$22:$J318,"&gt;"&amp;C318),COUNTIF($L$22:$L318,"&gt;"&amp;C318)),"")</f>
        <v/>
      </c>
      <c r="E318" t="str">
        <f t="shared" ca="1" si="39"/>
        <v/>
      </c>
      <c r="F318" s="9" t="str">
        <f t="shared" ca="1" si="40"/>
        <v/>
      </c>
      <c r="G318" s="9" t="str">
        <f t="shared" ca="1" si="41"/>
        <v/>
      </c>
      <c r="H318" s="9" t="str">
        <f ca="1">IF($A318="выдача",IF(AND(MAX(I$21:$I317)&lt;=MAX(K$21:$K317),$C318&lt;&gt;"",MAX(I$21:$I317)&lt;TIME(16,0,0)),MAX(I$21:$I317,$C318),""),"")</f>
        <v/>
      </c>
      <c r="I318" s="9" t="str">
        <f t="shared" ca="1" si="42"/>
        <v/>
      </c>
      <c r="J318" s="9" t="str">
        <f ca="1">IF($A318="выдача",IF(AND(MAX(I$21:$I317)&gt;MAX(K$21:$K317),$C318&lt;&gt;"",MAX(K$21:$K317)&lt;TIME(16,0,0)),MAX(K$21:$K317,$C318),""),"")</f>
        <v/>
      </c>
      <c r="K318" s="9" t="str">
        <f t="shared" ca="1" si="43"/>
        <v/>
      </c>
      <c r="L318" s="9" t="str">
        <f ca="1">IF(AND($A318="приём",$C318&lt;&gt;"",MAX(M$21:$M317,C318)&lt;TIME(16,0,0)),MAX(M$21:$M317,C318),"")</f>
        <v/>
      </c>
      <c r="M318" s="9" t="str">
        <f t="shared" ca="1" si="44"/>
        <v/>
      </c>
    </row>
    <row r="319" spans="1:13" x14ac:dyDescent="0.3">
      <c r="A319" t="str">
        <f t="shared" ca="1" si="36"/>
        <v>приём</v>
      </c>
      <c r="B319" s="7">
        <f t="shared" ca="1" si="37"/>
        <v>2.671707947619907</v>
      </c>
      <c r="C319" s="9" t="str">
        <f t="shared" ca="1" si="38"/>
        <v/>
      </c>
      <c r="D319" t="str">
        <f ca="1">IF(C319&lt;&gt;"",SUM(COUNTIF($H$22:$H319,"&gt;"&amp;C319),COUNTIF($J$22:$J319,"&gt;"&amp;C319),COUNTIF($L$22:$L319,"&gt;"&amp;C319)),"")</f>
        <v/>
      </c>
      <c r="E319" t="str">
        <f t="shared" ca="1" si="39"/>
        <v/>
      </c>
      <c r="F319" s="9" t="str">
        <f t="shared" ca="1" si="40"/>
        <v/>
      </c>
      <c r="G319" s="9" t="str">
        <f t="shared" ca="1" si="41"/>
        <v/>
      </c>
      <c r="H319" s="9" t="str">
        <f ca="1">IF($A319="выдача",IF(AND(MAX(I$21:$I318)&lt;=MAX(K$21:$K318),$C319&lt;&gt;"",MAX(I$21:$I318)&lt;TIME(16,0,0)),MAX(I$21:$I318,$C319),""),"")</f>
        <v/>
      </c>
      <c r="I319" s="9" t="str">
        <f t="shared" ca="1" si="42"/>
        <v/>
      </c>
      <c r="J319" s="9" t="str">
        <f ca="1">IF($A319="выдача",IF(AND(MAX(I$21:$I318)&gt;MAX(K$21:$K318),$C319&lt;&gt;"",MAX(K$21:$K318)&lt;TIME(16,0,0)),MAX(K$21:$K318,$C319),""),"")</f>
        <v/>
      </c>
      <c r="K319" s="9" t="str">
        <f t="shared" ca="1" si="43"/>
        <v/>
      </c>
      <c r="L319" s="9" t="str">
        <f ca="1">IF(AND($A319="приём",$C319&lt;&gt;"",MAX(M$21:$M318,C319)&lt;TIME(16,0,0)),MAX(M$21:$M318,C319),"")</f>
        <v/>
      </c>
      <c r="M319" s="9" t="str">
        <f t="shared" ca="1" si="44"/>
        <v/>
      </c>
    </row>
    <row r="320" spans="1:13" x14ac:dyDescent="0.3">
      <c r="A320" t="str">
        <f t="shared" ca="1" si="36"/>
        <v>выдача</v>
      </c>
      <c r="B320" s="7">
        <f t="shared" ca="1" si="37"/>
        <v>3</v>
      </c>
      <c r="C320" s="9" t="str">
        <f t="shared" ca="1" si="38"/>
        <v/>
      </c>
      <c r="D320" t="str">
        <f ca="1">IF(C320&lt;&gt;"",SUM(COUNTIF($H$22:$H320,"&gt;"&amp;C320),COUNTIF($J$22:$J320,"&gt;"&amp;C320),COUNTIF($L$22:$L320,"&gt;"&amp;C320)),"")</f>
        <v/>
      </c>
      <c r="E320" t="str">
        <f t="shared" ca="1" si="39"/>
        <v/>
      </c>
      <c r="F320" s="9" t="str">
        <f t="shared" ca="1" si="40"/>
        <v/>
      </c>
      <c r="G320" s="9" t="str">
        <f t="shared" ca="1" si="41"/>
        <v/>
      </c>
      <c r="H320" s="9" t="str">
        <f ca="1">IF($A320="выдача",IF(AND(MAX(I$21:$I319)&lt;=MAX(K$21:$K319),$C320&lt;&gt;"",MAX(I$21:$I319)&lt;TIME(16,0,0)),MAX(I$21:$I319,$C320),""),"")</f>
        <v/>
      </c>
      <c r="I320" s="9" t="str">
        <f t="shared" ca="1" si="42"/>
        <v/>
      </c>
      <c r="J320" s="9" t="str">
        <f ca="1">IF($A320="выдача",IF(AND(MAX(I$21:$I319)&gt;MAX(K$21:$K319),$C320&lt;&gt;"",MAX(K$21:$K319)&lt;TIME(16,0,0)),MAX(K$21:$K319,$C320),""),"")</f>
        <v/>
      </c>
      <c r="K320" s="9" t="str">
        <f t="shared" ca="1" si="43"/>
        <v/>
      </c>
      <c r="L320" s="9" t="str">
        <f ca="1">IF(AND($A320="приём",$C320&lt;&gt;"",MAX(M$21:$M319,C320)&lt;TIME(16,0,0)),MAX(M$21:$M319,C320),"")</f>
        <v/>
      </c>
      <c r="M320" s="9" t="str">
        <f t="shared" ca="1" si="44"/>
        <v/>
      </c>
    </row>
    <row r="321" spans="1:13" x14ac:dyDescent="0.3">
      <c r="A321" t="str">
        <f t="shared" ca="1" si="36"/>
        <v>приём</v>
      </c>
      <c r="B321" s="7">
        <f t="shared" ca="1" si="37"/>
        <v>1.4769166258331126</v>
      </c>
      <c r="C321" s="9" t="str">
        <f t="shared" ca="1" si="38"/>
        <v/>
      </c>
      <c r="D321" t="str">
        <f ca="1">IF(C321&lt;&gt;"",SUM(COUNTIF($H$22:$H321,"&gt;"&amp;C321),COUNTIF($J$22:$J321,"&gt;"&amp;C321),COUNTIF($L$22:$L321,"&gt;"&amp;C321)),"")</f>
        <v/>
      </c>
      <c r="E321" t="str">
        <f t="shared" ca="1" si="39"/>
        <v/>
      </c>
      <c r="F321" s="9" t="str">
        <f t="shared" ca="1" si="40"/>
        <v/>
      </c>
      <c r="G321" s="9" t="str">
        <f t="shared" ca="1" si="41"/>
        <v/>
      </c>
      <c r="H321" s="9" t="str">
        <f ca="1">IF($A321="выдача",IF(AND(MAX(I$21:$I320)&lt;=MAX(K$21:$K320),$C321&lt;&gt;"",MAX(I$21:$I320)&lt;TIME(16,0,0)),MAX(I$21:$I320,$C321),""),"")</f>
        <v/>
      </c>
      <c r="I321" s="9" t="str">
        <f t="shared" ca="1" si="42"/>
        <v/>
      </c>
      <c r="J321" s="9" t="str">
        <f ca="1">IF($A321="выдача",IF(AND(MAX(I$21:$I320)&gt;MAX(K$21:$K320),$C321&lt;&gt;"",MAX(K$21:$K320)&lt;TIME(16,0,0)),MAX(K$21:$K320,$C321),""),"")</f>
        <v/>
      </c>
      <c r="K321" s="9" t="str">
        <f t="shared" ca="1" si="43"/>
        <v/>
      </c>
      <c r="L321" s="9" t="str">
        <f ca="1">IF(AND($A321="приём",$C321&lt;&gt;"",MAX(M$21:$M320,C321)&lt;TIME(16,0,0)),MAX(M$21:$M320,C321),"")</f>
        <v/>
      </c>
      <c r="M321" s="9" t="str">
        <f t="shared" ca="1" si="44"/>
        <v/>
      </c>
    </row>
    <row r="322" spans="1:13" x14ac:dyDescent="0.3">
      <c r="A322" t="str">
        <f t="shared" ca="1" si="36"/>
        <v>выдача</v>
      </c>
      <c r="B322" s="7">
        <f t="shared" ca="1" si="37"/>
        <v>1.3392623191388058</v>
      </c>
      <c r="C322" s="9" t="str">
        <f t="shared" ca="1" si="38"/>
        <v/>
      </c>
      <c r="D322" t="str">
        <f ca="1">IF(C322&lt;&gt;"",SUM(COUNTIF($H$22:$H322,"&gt;"&amp;C322),COUNTIF($J$22:$J322,"&gt;"&amp;C322),COUNTIF($L$22:$L322,"&gt;"&amp;C322)),"")</f>
        <v/>
      </c>
      <c r="E322" t="str">
        <f t="shared" ca="1" si="39"/>
        <v/>
      </c>
      <c r="F322" s="9" t="str">
        <f t="shared" ca="1" si="40"/>
        <v/>
      </c>
      <c r="G322" s="9" t="str">
        <f t="shared" ca="1" si="41"/>
        <v/>
      </c>
      <c r="H322" s="9" t="str">
        <f ca="1">IF($A322="выдача",IF(AND(MAX(I$21:$I321)&lt;=MAX(K$21:$K321),$C322&lt;&gt;"",MAX(I$21:$I321)&lt;TIME(16,0,0)),MAX(I$21:$I321,$C322),""),"")</f>
        <v/>
      </c>
      <c r="I322" s="9" t="str">
        <f t="shared" ca="1" si="42"/>
        <v/>
      </c>
      <c r="J322" s="9" t="str">
        <f ca="1">IF($A322="выдача",IF(AND(MAX(I$21:$I321)&gt;MAX(K$21:$K321),$C322&lt;&gt;"",MAX(K$21:$K321)&lt;TIME(16,0,0)),MAX(K$21:$K321,$C322),""),"")</f>
        <v/>
      </c>
      <c r="K322" s="9" t="str">
        <f t="shared" ca="1" si="43"/>
        <v/>
      </c>
      <c r="L322" s="9" t="str">
        <f ca="1">IF(AND($A322="приём",$C322&lt;&gt;"",MAX(M$21:$M321,C322)&lt;TIME(16,0,0)),MAX(M$21:$M321,C322),"")</f>
        <v/>
      </c>
      <c r="M322" s="9" t="str">
        <f t="shared" ca="1" si="44"/>
        <v/>
      </c>
    </row>
    <row r="323" spans="1:13" x14ac:dyDescent="0.3">
      <c r="A323" t="str">
        <f t="shared" ca="1" si="36"/>
        <v>выдача</v>
      </c>
      <c r="B323" s="7">
        <f t="shared" ca="1" si="37"/>
        <v>3</v>
      </c>
      <c r="C323" s="9" t="str">
        <f t="shared" ca="1" si="38"/>
        <v/>
      </c>
      <c r="D323" t="str">
        <f ca="1">IF(C323&lt;&gt;"",SUM(COUNTIF($H$22:$H323,"&gt;"&amp;C323),COUNTIF($J$22:$J323,"&gt;"&amp;C323),COUNTIF($L$22:$L323,"&gt;"&amp;C323)),"")</f>
        <v/>
      </c>
      <c r="E323" t="str">
        <f t="shared" ca="1" si="39"/>
        <v/>
      </c>
      <c r="F323" s="9" t="str">
        <f t="shared" ca="1" si="40"/>
        <v/>
      </c>
      <c r="G323" s="9" t="str">
        <f t="shared" ca="1" si="41"/>
        <v/>
      </c>
      <c r="H323" s="9" t="str">
        <f ca="1">IF($A323="выдача",IF(AND(MAX(I$21:$I322)&lt;=MAX(K$21:$K322),$C323&lt;&gt;"",MAX(I$21:$I322)&lt;TIME(16,0,0)),MAX(I$21:$I322,$C323),""),"")</f>
        <v/>
      </c>
      <c r="I323" s="9" t="str">
        <f t="shared" ca="1" si="42"/>
        <v/>
      </c>
      <c r="J323" s="9" t="str">
        <f ca="1">IF($A323="выдача",IF(AND(MAX(I$21:$I322)&gt;MAX(K$21:$K322),$C323&lt;&gt;"",MAX(K$21:$K322)&lt;TIME(16,0,0)),MAX(K$21:$K322,$C323),""),"")</f>
        <v/>
      </c>
      <c r="K323" s="9" t="str">
        <f t="shared" ca="1" si="43"/>
        <v/>
      </c>
      <c r="L323" s="9" t="str">
        <f ca="1">IF(AND($A323="приём",$C323&lt;&gt;"",MAX(M$21:$M322,C323)&lt;TIME(16,0,0)),MAX(M$21:$M322,C323),"")</f>
        <v/>
      </c>
      <c r="M323" s="9" t="str">
        <f t="shared" ca="1" si="44"/>
        <v/>
      </c>
    </row>
    <row r="324" spans="1:13" x14ac:dyDescent="0.3">
      <c r="A324" t="str">
        <f t="shared" ca="1" si="36"/>
        <v>выдача</v>
      </c>
      <c r="B324" s="7">
        <f t="shared" ca="1" si="37"/>
        <v>1.5850715226395233</v>
      </c>
      <c r="C324" s="9" t="str">
        <f t="shared" ca="1" si="38"/>
        <v/>
      </c>
      <c r="D324" t="str">
        <f ca="1">IF(C324&lt;&gt;"",SUM(COUNTIF($H$22:$H324,"&gt;"&amp;C324),COUNTIF($J$22:$J324,"&gt;"&amp;C324),COUNTIF($L$22:$L324,"&gt;"&amp;C324)),"")</f>
        <v/>
      </c>
      <c r="E324" t="str">
        <f t="shared" ca="1" si="39"/>
        <v/>
      </c>
      <c r="F324" s="9" t="str">
        <f t="shared" ca="1" si="40"/>
        <v/>
      </c>
      <c r="G324" s="9" t="str">
        <f t="shared" ca="1" si="41"/>
        <v/>
      </c>
      <c r="H324" s="9" t="str">
        <f ca="1">IF($A324="выдача",IF(AND(MAX(I$21:$I323)&lt;=MAX(K$21:$K323),$C324&lt;&gt;"",MAX(I$21:$I323)&lt;TIME(16,0,0)),MAX(I$21:$I323,$C324),""),"")</f>
        <v/>
      </c>
      <c r="I324" s="9" t="str">
        <f t="shared" ca="1" si="42"/>
        <v/>
      </c>
      <c r="J324" s="9" t="str">
        <f ca="1">IF($A324="выдача",IF(AND(MAX(I$21:$I323)&gt;MAX(K$21:$K323),$C324&lt;&gt;"",MAX(K$21:$K323)&lt;TIME(16,0,0)),MAX(K$21:$K323,$C324),""),"")</f>
        <v/>
      </c>
      <c r="K324" s="9" t="str">
        <f t="shared" ca="1" si="43"/>
        <v/>
      </c>
      <c r="L324" s="9" t="str">
        <f ca="1">IF(AND($A324="приём",$C324&lt;&gt;"",MAX(M$21:$M323,C324)&lt;TIME(16,0,0)),MAX(M$21:$M323,C324),"")</f>
        <v/>
      </c>
      <c r="M324" s="9" t="str">
        <f t="shared" ca="1" si="44"/>
        <v/>
      </c>
    </row>
    <row r="325" spans="1:13" x14ac:dyDescent="0.3">
      <c r="A325" t="str">
        <f t="shared" ca="1" si="36"/>
        <v>выдача</v>
      </c>
      <c r="B325" s="7">
        <f t="shared" ca="1" si="37"/>
        <v>5.792285799595037</v>
      </c>
      <c r="C325" s="9" t="str">
        <f t="shared" ca="1" si="38"/>
        <v/>
      </c>
      <c r="D325" t="str">
        <f ca="1">IF(C325&lt;&gt;"",SUM(COUNTIF($H$22:$H325,"&gt;"&amp;C325),COUNTIF($J$22:$J325,"&gt;"&amp;C325),COUNTIF($L$22:$L325,"&gt;"&amp;C325)),"")</f>
        <v/>
      </c>
      <c r="E325" t="str">
        <f t="shared" ca="1" si="39"/>
        <v/>
      </c>
      <c r="F325" s="9" t="str">
        <f t="shared" ca="1" si="40"/>
        <v/>
      </c>
      <c r="G325" s="9" t="str">
        <f t="shared" ca="1" si="41"/>
        <v/>
      </c>
      <c r="H325" s="9" t="str">
        <f ca="1">IF($A325="выдача",IF(AND(MAX(I$21:$I324)&lt;=MAX(K$21:$K324),$C325&lt;&gt;"",MAX(I$21:$I324)&lt;TIME(16,0,0)),MAX(I$21:$I324,$C325),""),"")</f>
        <v/>
      </c>
      <c r="I325" s="9" t="str">
        <f t="shared" ca="1" si="42"/>
        <v/>
      </c>
      <c r="J325" s="9" t="str">
        <f ca="1">IF($A325="выдача",IF(AND(MAX(I$21:$I324)&gt;MAX(K$21:$K324),$C325&lt;&gt;"",MAX(K$21:$K324)&lt;TIME(16,0,0)),MAX(K$21:$K324,$C325),""),"")</f>
        <v/>
      </c>
      <c r="K325" s="9" t="str">
        <f t="shared" ca="1" si="43"/>
        <v/>
      </c>
      <c r="L325" s="9" t="str">
        <f ca="1">IF(AND($A325="приём",$C325&lt;&gt;"",MAX(M$21:$M324,C325)&lt;TIME(16,0,0)),MAX(M$21:$M324,C325),"")</f>
        <v/>
      </c>
      <c r="M325" s="9" t="str">
        <f t="shared" ca="1" si="44"/>
        <v/>
      </c>
    </row>
    <row r="326" spans="1:13" x14ac:dyDescent="0.3">
      <c r="A326" t="str">
        <f t="shared" ca="1" si="36"/>
        <v>выдача</v>
      </c>
      <c r="B326" s="7">
        <f t="shared" ca="1" si="37"/>
        <v>3</v>
      </c>
      <c r="C326" s="9" t="str">
        <f t="shared" ca="1" si="38"/>
        <v/>
      </c>
      <c r="D326" t="str">
        <f ca="1">IF(C326&lt;&gt;"",SUM(COUNTIF($H$22:$H326,"&gt;"&amp;C326),COUNTIF($J$22:$J326,"&gt;"&amp;C326),COUNTIF($L$22:$L326,"&gt;"&amp;C326)),"")</f>
        <v/>
      </c>
      <c r="E326" t="str">
        <f t="shared" ca="1" si="39"/>
        <v/>
      </c>
      <c r="F326" s="9" t="str">
        <f t="shared" ca="1" si="40"/>
        <v/>
      </c>
      <c r="G326" s="9" t="str">
        <f t="shared" ca="1" si="41"/>
        <v/>
      </c>
      <c r="H326" s="9" t="str">
        <f ca="1">IF($A326="выдача",IF(AND(MAX(I$21:$I325)&lt;=MAX(K$21:$K325),$C326&lt;&gt;"",MAX(I$21:$I325)&lt;TIME(16,0,0)),MAX(I$21:$I325,$C326),""),"")</f>
        <v/>
      </c>
      <c r="I326" s="9" t="str">
        <f t="shared" ca="1" si="42"/>
        <v/>
      </c>
      <c r="J326" s="9" t="str">
        <f ca="1">IF($A326="выдача",IF(AND(MAX(I$21:$I325)&gt;MAX(K$21:$K325),$C326&lt;&gt;"",MAX(K$21:$K325)&lt;TIME(16,0,0)),MAX(K$21:$K325,$C326),""),"")</f>
        <v/>
      </c>
      <c r="K326" s="9" t="str">
        <f t="shared" ca="1" si="43"/>
        <v/>
      </c>
      <c r="L326" s="9" t="str">
        <f ca="1">IF(AND($A326="приём",$C326&lt;&gt;"",MAX(M$21:$M325,C326)&lt;TIME(16,0,0)),MAX(M$21:$M325,C326),"")</f>
        <v/>
      </c>
      <c r="M326" s="9" t="str">
        <f t="shared" ca="1" si="44"/>
        <v/>
      </c>
    </row>
    <row r="327" spans="1:13" x14ac:dyDescent="0.3">
      <c r="A327" t="str">
        <f t="shared" ca="1" si="36"/>
        <v>выдача</v>
      </c>
      <c r="B327" s="7">
        <f t="shared" ca="1" si="37"/>
        <v>3</v>
      </c>
      <c r="C327" s="9" t="str">
        <f t="shared" ca="1" si="38"/>
        <v/>
      </c>
      <c r="D327" t="str">
        <f ca="1">IF(C327&lt;&gt;"",SUM(COUNTIF($H$22:$H327,"&gt;"&amp;C327),COUNTIF($J$22:$J327,"&gt;"&amp;C327),COUNTIF($L$22:$L327,"&gt;"&amp;C327)),"")</f>
        <v/>
      </c>
      <c r="E327" t="str">
        <f t="shared" ca="1" si="39"/>
        <v/>
      </c>
      <c r="F327" s="9" t="str">
        <f t="shared" ca="1" si="40"/>
        <v/>
      </c>
      <c r="G327" s="9" t="str">
        <f t="shared" ca="1" si="41"/>
        <v/>
      </c>
      <c r="H327" s="9" t="str">
        <f ca="1">IF($A327="выдача",IF(AND(MAX(I$21:$I326)&lt;=MAX(K$21:$K326),$C327&lt;&gt;"",MAX(I$21:$I326)&lt;TIME(16,0,0)),MAX(I$21:$I326,$C327),""),"")</f>
        <v/>
      </c>
      <c r="I327" s="9" t="str">
        <f t="shared" ca="1" si="42"/>
        <v/>
      </c>
      <c r="J327" s="9" t="str">
        <f ca="1">IF($A327="выдача",IF(AND(MAX(I$21:$I326)&gt;MAX(K$21:$K326),$C327&lt;&gt;"",MAX(K$21:$K326)&lt;TIME(16,0,0)),MAX(K$21:$K326,$C327),""),"")</f>
        <v/>
      </c>
      <c r="K327" s="9" t="str">
        <f t="shared" ca="1" si="43"/>
        <v/>
      </c>
      <c r="L327" s="9" t="str">
        <f ca="1">IF(AND($A327="приём",$C327&lt;&gt;"",MAX(M$21:$M326,C327)&lt;TIME(16,0,0)),MAX(M$21:$M326,C327),"")</f>
        <v/>
      </c>
      <c r="M327" s="9" t="str">
        <f t="shared" ca="1" si="44"/>
        <v/>
      </c>
    </row>
    <row r="328" spans="1:13" x14ac:dyDescent="0.3">
      <c r="A328" t="str">
        <f t="shared" ca="1" si="36"/>
        <v>приём</v>
      </c>
      <c r="B328" s="7">
        <f t="shared" ca="1" si="37"/>
        <v>1.73985660289829</v>
      </c>
      <c r="C328" s="9" t="str">
        <f t="shared" ca="1" si="38"/>
        <v/>
      </c>
      <c r="D328" t="str">
        <f ca="1">IF(C328&lt;&gt;"",SUM(COUNTIF($H$22:$H328,"&gt;"&amp;C328),COUNTIF($J$22:$J328,"&gt;"&amp;C328),COUNTIF($L$22:$L328,"&gt;"&amp;C328)),"")</f>
        <v/>
      </c>
      <c r="E328" t="str">
        <f t="shared" ca="1" si="39"/>
        <v/>
      </c>
      <c r="F328" s="9" t="str">
        <f t="shared" ca="1" si="40"/>
        <v/>
      </c>
      <c r="G328" s="9" t="str">
        <f t="shared" ca="1" si="41"/>
        <v/>
      </c>
      <c r="H328" s="9" t="str">
        <f ca="1">IF($A328="выдача",IF(AND(MAX(I$21:$I327)&lt;=MAX(K$21:$K327),$C328&lt;&gt;"",MAX(I$21:$I327)&lt;TIME(16,0,0)),MAX(I$21:$I327,$C328),""),"")</f>
        <v/>
      </c>
      <c r="I328" s="9" t="str">
        <f t="shared" ca="1" si="42"/>
        <v/>
      </c>
      <c r="J328" s="9" t="str">
        <f ca="1">IF($A328="выдача",IF(AND(MAX(I$21:$I327)&gt;MAX(K$21:$K327),$C328&lt;&gt;"",MAX(K$21:$K327)&lt;TIME(16,0,0)),MAX(K$21:$K327,$C328),""),"")</f>
        <v/>
      </c>
      <c r="K328" s="9" t="str">
        <f t="shared" ca="1" si="43"/>
        <v/>
      </c>
      <c r="L328" s="9" t="str">
        <f ca="1">IF(AND($A328="приём",$C328&lt;&gt;"",MAX(M$21:$M327,C328)&lt;TIME(16,0,0)),MAX(M$21:$M327,C328),"")</f>
        <v/>
      </c>
      <c r="M328" s="9" t="str">
        <f t="shared" ca="1" si="44"/>
        <v/>
      </c>
    </row>
    <row r="329" spans="1:13" x14ac:dyDescent="0.3">
      <c r="A329" t="str">
        <f t="shared" ca="1" si="36"/>
        <v>выдача</v>
      </c>
      <c r="B329" s="7">
        <f t="shared" ca="1" si="37"/>
        <v>2.5068393110969867</v>
      </c>
      <c r="C329" s="9" t="str">
        <f t="shared" ca="1" si="38"/>
        <v/>
      </c>
      <c r="D329" t="str">
        <f ca="1">IF(C329&lt;&gt;"",SUM(COUNTIF($H$22:$H329,"&gt;"&amp;C329),COUNTIF($J$22:$J329,"&gt;"&amp;C329),COUNTIF($L$22:$L329,"&gt;"&amp;C329)),"")</f>
        <v/>
      </c>
      <c r="E329" t="str">
        <f t="shared" ca="1" si="39"/>
        <v/>
      </c>
      <c r="F329" s="9" t="str">
        <f t="shared" ca="1" si="40"/>
        <v/>
      </c>
      <c r="G329" s="9" t="str">
        <f t="shared" ca="1" si="41"/>
        <v/>
      </c>
      <c r="H329" s="9" t="str">
        <f ca="1">IF($A329="выдача",IF(AND(MAX(I$21:$I328)&lt;=MAX(K$21:$K328),$C329&lt;&gt;"",MAX(I$21:$I328)&lt;TIME(16,0,0)),MAX(I$21:$I328,$C329),""),"")</f>
        <v/>
      </c>
      <c r="I329" s="9" t="str">
        <f t="shared" ca="1" si="42"/>
        <v/>
      </c>
      <c r="J329" s="9" t="str">
        <f ca="1">IF($A329="выдача",IF(AND(MAX(I$21:$I328)&gt;MAX(K$21:$K328),$C329&lt;&gt;"",MAX(K$21:$K328)&lt;TIME(16,0,0)),MAX(K$21:$K328,$C329),""),"")</f>
        <v/>
      </c>
      <c r="K329" s="9" t="str">
        <f t="shared" ca="1" si="43"/>
        <v/>
      </c>
      <c r="L329" s="9" t="str">
        <f ca="1">IF(AND($A329="приём",$C329&lt;&gt;"",MAX(M$21:$M328,C329)&lt;TIME(16,0,0)),MAX(M$21:$M328,C329),"")</f>
        <v/>
      </c>
      <c r="M329" s="9" t="str">
        <f t="shared" ca="1" si="44"/>
        <v/>
      </c>
    </row>
    <row r="330" spans="1:13" x14ac:dyDescent="0.3">
      <c r="A330" t="str">
        <f t="shared" ca="1" si="36"/>
        <v>приём</v>
      </c>
      <c r="B330" s="7">
        <f t="shared" ca="1" si="37"/>
        <v>3.3671987240325443</v>
      </c>
      <c r="C330" s="9" t="str">
        <f t="shared" ca="1" si="38"/>
        <v/>
      </c>
      <c r="D330" t="str">
        <f ca="1">IF(C330&lt;&gt;"",SUM(COUNTIF($H$22:$H330,"&gt;"&amp;C330),COUNTIF($J$22:$J330,"&gt;"&amp;C330),COUNTIF($L$22:$L330,"&gt;"&amp;C330)),"")</f>
        <v/>
      </c>
      <c r="E330" t="str">
        <f t="shared" ca="1" si="39"/>
        <v/>
      </c>
      <c r="F330" s="9" t="str">
        <f t="shared" ca="1" si="40"/>
        <v/>
      </c>
      <c r="G330" s="9" t="str">
        <f t="shared" ca="1" si="41"/>
        <v/>
      </c>
      <c r="H330" s="9" t="str">
        <f ca="1">IF($A330="выдача",IF(AND(MAX(I$21:$I329)&lt;=MAX(K$21:$K329),$C330&lt;&gt;"",MAX(I$21:$I329)&lt;TIME(16,0,0)),MAX(I$21:$I329,$C330),""),"")</f>
        <v/>
      </c>
      <c r="I330" s="9" t="str">
        <f t="shared" ca="1" si="42"/>
        <v/>
      </c>
      <c r="J330" s="9" t="str">
        <f ca="1">IF($A330="выдача",IF(AND(MAX(I$21:$I329)&gt;MAX(K$21:$K329),$C330&lt;&gt;"",MAX(K$21:$K329)&lt;TIME(16,0,0)),MAX(K$21:$K329,$C330),""),"")</f>
        <v/>
      </c>
      <c r="K330" s="9" t="str">
        <f t="shared" ca="1" si="43"/>
        <v/>
      </c>
      <c r="L330" s="9" t="str">
        <f ca="1">IF(AND($A330="приём",$C330&lt;&gt;"",MAX(M$21:$M329,C330)&lt;TIME(16,0,0)),MAX(M$21:$M329,C330),"")</f>
        <v/>
      </c>
      <c r="M330" s="9" t="str">
        <f t="shared" ca="1" si="44"/>
        <v/>
      </c>
    </row>
    <row r="331" spans="1:13" x14ac:dyDescent="0.3">
      <c r="A331" t="str">
        <f t="shared" ca="1" si="36"/>
        <v>выдача</v>
      </c>
      <c r="B331" s="7">
        <f t="shared" ca="1" si="37"/>
        <v>3</v>
      </c>
      <c r="C331" s="9" t="str">
        <f t="shared" ca="1" si="38"/>
        <v/>
      </c>
      <c r="D331" t="str">
        <f ca="1">IF(C331&lt;&gt;"",SUM(COUNTIF($H$22:$H331,"&gt;"&amp;C331),COUNTIF($J$22:$J331,"&gt;"&amp;C331),COUNTIF($L$22:$L331,"&gt;"&amp;C331)),"")</f>
        <v/>
      </c>
      <c r="E331" t="str">
        <f t="shared" ca="1" si="39"/>
        <v/>
      </c>
      <c r="F331" s="9" t="str">
        <f t="shared" ca="1" si="40"/>
        <v/>
      </c>
      <c r="G331" s="9" t="str">
        <f t="shared" ca="1" si="41"/>
        <v/>
      </c>
      <c r="H331" s="9" t="str">
        <f ca="1">IF($A331="выдача",IF(AND(MAX(I$21:$I330)&lt;=MAX(K$21:$K330),$C331&lt;&gt;"",MAX(I$21:$I330)&lt;TIME(16,0,0)),MAX(I$21:$I330,$C331),""),"")</f>
        <v/>
      </c>
      <c r="I331" s="9" t="str">
        <f t="shared" ca="1" si="42"/>
        <v/>
      </c>
      <c r="J331" s="9" t="str">
        <f ca="1">IF($A331="выдача",IF(AND(MAX(I$21:$I330)&gt;MAX(K$21:$K330),$C331&lt;&gt;"",MAX(K$21:$K330)&lt;TIME(16,0,0)),MAX(K$21:$K330,$C331),""),"")</f>
        <v/>
      </c>
      <c r="K331" s="9" t="str">
        <f t="shared" ca="1" si="43"/>
        <v/>
      </c>
      <c r="L331" s="9" t="str">
        <f ca="1">IF(AND($A331="приём",$C331&lt;&gt;"",MAX(M$21:$M330,C331)&lt;TIME(16,0,0)),MAX(M$21:$M330,C331),"")</f>
        <v/>
      </c>
      <c r="M331" s="9" t="str">
        <f t="shared" ca="1" si="44"/>
        <v/>
      </c>
    </row>
    <row r="332" spans="1:13" x14ac:dyDescent="0.3">
      <c r="A332" t="str">
        <f t="shared" ca="1" si="36"/>
        <v>выдача</v>
      </c>
      <c r="B332" s="7">
        <f t="shared" ca="1" si="37"/>
        <v>1.1907645936450137</v>
      </c>
      <c r="C332" s="9" t="str">
        <f t="shared" ca="1" si="38"/>
        <v/>
      </c>
      <c r="D332" t="str">
        <f ca="1">IF(C332&lt;&gt;"",SUM(COUNTIF($H$22:$H332,"&gt;"&amp;C332),COUNTIF($J$22:$J332,"&gt;"&amp;C332),COUNTIF($L$22:$L332,"&gt;"&amp;C332)),"")</f>
        <v/>
      </c>
      <c r="E332" t="str">
        <f t="shared" ca="1" si="39"/>
        <v/>
      </c>
      <c r="F332" s="9" t="str">
        <f t="shared" ca="1" si="40"/>
        <v/>
      </c>
      <c r="G332" s="9" t="str">
        <f t="shared" ca="1" si="41"/>
        <v/>
      </c>
      <c r="H332" s="9" t="str">
        <f ca="1">IF($A332="выдача",IF(AND(MAX(I$21:$I331)&lt;=MAX(K$21:$K331),$C332&lt;&gt;"",MAX(I$21:$I331)&lt;TIME(16,0,0)),MAX(I$21:$I331,$C332),""),"")</f>
        <v/>
      </c>
      <c r="I332" s="9" t="str">
        <f t="shared" ca="1" si="42"/>
        <v/>
      </c>
      <c r="J332" s="9" t="str">
        <f ca="1">IF($A332="выдача",IF(AND(MAX(I$21:$I331)&gt;MAX(K$21:$K331),$C332&lt;&gt;"",MAX(K$21:$K331)&lt;TIME(16,0,0)),MAX(K$21:$K331,$C332),""),"")</f>
        <v/>
      </c>
      <c r="K332" s="9" t="str">
        <f t="shared" ca="1" si="43"/>
        <v/>
      </c>
      <c r="L332" s="9" t="str">
        <f ca="1">IF(AND($A332="приём",$C332&lt;&gt;"",MAX(M$21:$M331,C332)&lt;TIME(16,0,0)),MAX(M$21:$M331,C332),"")</f>
        <v/>
      </c>
      <c r="M332" s="9" t="str">
        <f t="shared" ca="1" si="44"/>
        <v/>
      </c>
    </row>
    <row r="333" spans="1:13" x14ac:dyDescent="0.3">
      <c r="A333" t="str">
        <f t="shared" ca="1" si="36"/>
        <v>выдача</v>
      </c>
      <c r="B333" s="7">
        <f t="shared" ca="1" si="37"/>
        <v>2.7851532728347728</v>
      </c>
      <c r="C333" s="9" t="str">
        <f t="shared" ca="1" si="38"/>
        <v/>
      </c>
      <c r="D333" t="str">
        <f ca="1">IF(C333&lt;&gt;"",SUM(COUNTIF($H$22:$H333,"&gt;"&amp;C333),COUNTIF($J$22:$J333,"&gt;"&amp;C333),COUNTIF($L$22:$L333,"&gt;"&amp;C333)),"")</f>
        <v/>
      </c>
      <c r="E333" t="str">
        <f t="shared" ca="1" si="39"/>
        <v/>
      </c>
      <c r="F333" s="9" t="str">
        <f t="shared" ca="1" si="40"/>
        <v/>
      </c>
      <c r="G333" s="9" t="str">
        <f t="shared" ca="1" si="41"/>
        <v/>
      </c>
      <c r="H333" s="9" t="str">
        <f ca="1">IF($A333="выдача",IF(AND(MAX(I$21:$I332)&lt;=MAX(K$21:$K332),$C333&lt;&gt;"",MAX(I$21:$I332)&lt;TIME(16,0,0)),MAX(I$21:$I332,$C333),""),"")</f>
        <v/>
      </c>
      <c r="I333" s="9" t="str">
        <f t="shared" ca="1" si="42"/>
        <v/>
      </c>
      <c r="J333" s="9" t="str">
        <f ca="1">IF($A333="выдача",IF(AND(MAX(I$21:$I332)&gt;MAX(K$21:$K332),$C333&lt;&gt;"",MAX(K$21:$K332)&lt;TIME(16,0,0)),MAX(K$21:$K332,$C333),""),"")</f>
        <v/>
      </c>
      <c r="K333" s="9" t="str">
        <f t="shared" ca="1" si="43"/>
        <v/>
      </c>
      <c r="L333" s="9" t="str">
        <f ca="1">IF(AND($A333="приём",$C333&lt;&gt;"",MAX(M$21:$M332,C333)&lt;TIME(16,0,0)),MAX(M$21:$M332,C333),"")</f>
        <v/>
      </c>
      <c r="M333" s="9" t="str">
        <f t="shared" ca="1" si="44"/>
        <v/>
      </c>
    </row>
    <row r="334" spans="1:13" x14ac:dyDescent="0.3">
      <c r="A334" t="str">
        <f t="shared" ca="1" si="36"/>
        <v>выдача</v>
      </c>
      <c r="B334" s="7">
        <f t="shared" ca="1" si="37"/>
        <v>8.9453370713475451</v>
      </c>
      <c r="C334" s="9" t="str">
        <f t="shared" ca="1" si="38"/>
        <v/>
      </c>
      <c r="D334" t="str">
        <f ca="1">IF(C334&lt;&gt;"",SUM(COUNTIF($H$22:$H334,"&gt;"&amp;C334),COUNTIF($J$22:$J334,"&gt;"&amp;C334),COUNTIF($L$22:$L334,"&gt;"&amp;C334)),"")</f>
        <v/>
      </c>
      <c r="E334" t="str">
        <f t="shared" ca="1" si="39"/>
        <v/>
      </c>
      <c r="F334" s="9" t="str">
        <f t="shared" ca="1" si="40"/>
        <v/>
      </c>
      <c r="G334" s="9" t="str">
        <f t="shared" ca="1" si="41"/>
        <v/>
      </c>
      <c r="H334" s="9" t="str">
        <f ca="1">IF($A334="выдача",IF(AND(MAX(I$21:$I333)&lt;=MAX(K$21:$K333),$C334&lt;&gt;"",MAX(I$21:$I333)&lt;TIME(16,0,0)),MAX(I$21:$I333,$C334),""),"")</f>
        <v/>
      </c>
      <c r="I334" s="9" t="str">
        <f t="shared" ca="1" si="42"/>
        <v/>
      </c>
      <c r="J334" s="9" t="str">
        <f ca="1">IF($A334="выдача",IF(AND(MAX(I$21:$I333)&gt;MAX(K$21:$K333),$C334&lt;&gt;"",MAX(K$21:$K333)&lt;TIME(16,0,0)),MAX(K$21:$K333,$C334),""),"")</f>
        <v/>
      </c>
      <c r="K334" s="9" t="str">
        <f t="shared" ca="1" si="43"/>
        <v/>
      </c>
      <c r="L334" s="9" t="str">
        <f ca="1">IF(AND($A334="приём",$C334&lt;&gt;"",MAX(M$21:$M333,C334)&lt;TIME(16,0,0)),MAX(M$21:$M333,C334),"")</f>
        <v/>
      </c>
      <c r="M334" s="9" t="str">
        <f t="shared" ca="1" si="44"/>
        <v/>
      </c>
    </row>
    <row r="335" spans="1:13" x14ac:dyDescent="0.3">
      <c r="A335" t="str">
        <f t="shared" ca="1" si="36"/>
        <v>выдача</v>
      </c>
      <c r="B335" s="7">
        <f t="shared" ca="1" si="37"/>
        <v>4.8153947256454233</v>
      </c>
      <c r="C335" s="9" t="str">
        <f t="shared" ca="1" si="38"/>
        <v/>
      </c>
      <c r="D335" t="str">
        <f ca="1">IF(C335&lt;&gt;"",SUM(COUNTIF($H$22:$H335,"&gt;"&amp;C335),COUNTIF($J$22:$J335,"&gt;"&amp;C335),COUNTIF($L$22:$L335,"&gt;"&amp;C335)),"")</f>
        <v/>
      </c>
      <c r="E335" t="str">
        <f t="shared" ca="1" si="39"/>
        <v/>
      </c>
      <c r="F335" s="9" t="str">
        <f t="shared" ca="1" si="40"/>
        <v/>
      </c>
      <c r="G335" s="9" t="str">
        <f t="shared" ca="1" si="41"/>
        <v/>
      </c>
      <c r="H335" s="9" t="str">
        <f ca="1">IF($A335="выдача",IF(AND(MAX(I$21:$I334)&lt;=MAX(K$21:$K334),$C335&lt;&gt;"",MAX(I$21:$I334)&lt;TIME(16,0,0)),MAX(I$21:$I334,$C335),""),"")</f>
        <v/>
      </c>
      <c r="I335" s="9" t="str">
        <f t="shared" ca="1" si="42"/>
        <v/>
      </c>
      <c r="J335" s="9" t="str">
        <f ca="1">IF($A335="выдача",IF(AND(MAX(I$21:$I334)&gt;MAX(K$21:$K334),$C335&lt;&gt;"",MAX(K$21:$K334)&lt;TIME(16,0,0)),MAX(K$21:$K334,$C335),""),"")</f>
        <v/>
      </c>
      <c r="K335" s="9" t="str">
        <f t="shared" ca="1" si="43"/>
        <v/>
      </c>
      <c r="L335" s="9" t="str">
        <f ca="1">IF(AND($A335="приём",$C335&lt;&gt;"",MAX(M$21:$M334,C335)&lt;TIME(16,0,0)),MAX(M$21:$M334,C335),"")</f>
        <v/>
      </c>
      <c r="M335" s="9" t="str">
        <f t="shared" ca="1" si="44"/>
        <v/>
      </c>
    </row>
    <row r="336" spans="1:13" x14ac:dyDescent="0.3">
      <c r="A336" t="str">
        <f t="shared" ca="1" si="36"/>
        <v>выдача</v>
      </c>
      <c r="B336" s="7">
        <f t="shared" ca="1" si="37"/>
        <v>1.4684369083563753</v>
      </c>
      <c r="C336" s="9" t="str">
        <f t="shared" ca="1" si="38"/>
        <v/>
      </c>
      <c r="D336" t="str">
        <f ca="1">IF(C336&lt;&gt;"",SUM(COUNTIF($H$22:$H336,"&gt;"&amp;C336),COUNTIF($J$22:$J336,"&gt;"&amp;C336),COUNTIF($L$22:$L336,"&gt;"&amp;C336)),"")</f>
        <v/>
      </c>
      <c r="E336" t="str">
        <f t="shared" ca="1" si="39"/>
        <v/>
      </c>
      <c r="F336" s="9" t="str">
        <f t="shared" ca="1" si="40"/>
        <v/>
      </c>
      <c r="G336" s="9" t="str">
        <f t="shared" ca="1" si="41"/>
        <v/>
      </c>
      <c r="H336" s="9" t="str">
        <f ca="1">IF($A336="выдача",IF(AND(MAX(I$21:$I335)&lt;=MAX(K$21:$K335),$C336&lt;&gt;"",MAX(I$21:$I335)&lt;TIME(16,0,0)),MAX(I$21:$I335,$C336),""),"")</f>
        <v/>
      </c>
      <c r="I336" s="9" t="str">
        <f t="shared" ca="1" si="42"/>
        <v/>
      </c>
      <c r="J336" s="9" t="str">
        <f ca="1">IF($A336="выдача",IF(AND(MAX(I$21:$I335)&gt;MAX(K$21:$K335),$C336&lt;&gt;"",MAX(K$21:$K335)&lt;TIME(16,0,0)),MAX(K$21:$K335,$C336),""),"")</f>
        <v/>
      </c>
      <c r="K336" s="9" t="str">
        <f t="shared" ca="1" si="43"/>
        <v/>
      </c>
      <c r="L336" s="9" t="str">
        <f ca="1">IF(AND($A336="приём",$C336&lt;&gt;"",MAX(M$21:$M335,C336)&lt;TIME(16,0,0)),MAX(M$21:$M335,C336),"")</f>
        <v/>
      </c>
      <c r="M336" s="9" t="str">
        <f t="shared" ca="1" si="44"/>
        <v/>
      </c>
    </row>
    <row r="337" spans="1:13" x14ac:dyDescent="0.3">
      <c r="A337" t="str">
        <f t="shared" ca="1" si="36"/>
        <v>выдача</v>
      </c>
      <c r="B337" s="7">
        <f t="shared" ca="1" si="37"/>
        <v>3</v>
      </c>
      <c r="C337" s="9" t="str">
        <f t="shared" ca="1" si="38"/>
        <v/>
      </c>
      <c r="D337" t="str">
        <f ca="1">IF(C337&lt;&gt;"",SUM(COUNTIF($H$22:$H337,"&gt;"&amp;C337),COUNTIF($J$22:$J337,"&gt;"&amp;C337),COUNTIF($L$22:$L337,"&gt;"&amp;C337)),"")</f>
        <v/>
      </c>
      <c r="E337" t="str">
        <f t="shared" ca="1" si="39"/>
        <v/>
      </c>
      <c r="F337" s="9" t="str">
        <f t="shared" ca="1" si="40"/>
        <v/>
      </c>
      <c r="G337" s="9" t="str">
        <f t="shared" ca="1" si="41"/>
        <v/>
      </c>
      <c r="H337" s="9" t="str">
        <f ca="1">IF($A337="выдача",IF(AND(MAX(I$21:$I336)&lt;=MAX(K$21:$K336),$C337&lt;&gt;"",MAX(I$21:$I336)&lt;TIME(16,0,0)),MAX(I$21:$I336,$C337),""),"")</f>
        <v/>
      </c>
      <c r="I337" s="9" t="str">
        <f t="shared" ca="1" si="42"/>
        <v/>
      </c>
      <c r="J337" s="9" t="str">
        <f ca="1">IF($A337="выдача",IF(AND(MAX(I$21:$I336)&gt;MAX(K$21:$K336),$C337&lt;&gt;"",MAX(K$21:$K336)&lt;TIME(16,0,0)),MAX(K$21:$K336,$C337),""),"")</f>
        <v/>
      </c>
      <c r="K337" s="9" t="str">
        <f t="shared" ca="1" si="43"/>
        <v/>
      </c>
      <c r="L337" s="9" t="str">
        <f ca="1">IF(AND($A337="приём",$C337&lt;&gt;"",MAX(M$21:$M336,C337)&lt;TIME(16,0,0)),MAX(M$21:$M336,C337),"")</f>
        <v/>
      </c>
      <c r="M337" s="9" t="str">
        <f t="shared" ca="1" si="44"/>
        <v/>
      </c>
    </row>
    <row r="338" spans="1:13" x14ac:dyDescent="0.3">
      <c r="A338" t="str">
        <f t="shared" ca="1" si="36"/>
        <v>приём</v>
      </c>
      <c r="B338" s="7">
        <f t="shared" ca="1" si="37"/>
        <v>1.3474394031560089</v>
      </c>
      <c r="C338" s="9" t="str">
        <f t="shared" ca="1" si="38"/>
        <v/>
      </c>
      <c r="D338" t="str">
        <f ca="1">IF(C338&lt;&gt;"",SUM(COUNTIF($H$22:$H338,"&gt;"&amp;C338),COUNTIF($J$22:$J338,"&gt;"&amp;C338),COUNTIF($L$22:$L338,"&gt;"&amp;C338)),"")</f>
        <v/>
      </c>
      <c r="E338" t="str">
        <f t="shared" ca="1" si="39"/>
        <v/>
      </c>
      <c r="F338" s="9" t="str">
        <f t="shared" ca="1" si="40"/>
        <v/>
      </c>
      <c r="G338" s="9" t="str">
        <f t="shared" ca="1" si="41"/>
        <v/>
      </c>
      <c r="H338" s="9" t="str">
        <f ca="1">IF($A338="выдача",IF(AND(MAX(I$21:$I337)&lt;=MAX(K$21:$K337),$C338&lt;&gt;"",MAX(I$21:$I337)&lt;TIME(16,0,0)),MAX(I$21:$I337,$C338),""),"")</f>
        <v/>
      </c>
      <c r="I338" s="9" t="str">
        <f t="shared" ca="1" si="42"/>
        <v/>
      </c>
      <c r="J338" s="9" t="str">
        <f ca="1">IF($A338="выдача",IF(AND(MAX(I$21:$I337)&gt;MAX(K$21:$K337),$C338&lt;&gt;"",MAX(K$21:$K337)&lt;TIME(16,0,0)),MAX(K$21:$K337,$C338),""),"")</f>
        <v/>
      </c>
      <c r="K338" s="9" t="str">
        <f t="shared" ca="1" si="43"/>
        <v/>
      </c>
      <c r="L338" s="9" t="str">
        <f ca="1">IF(AND($A338="приём",$C338&lt;&gt;"",MAX(M$21:$M337,C338)&lt;TIME(16,0,0)),MAX(M$21:$M337,C338),"")</f>
        <v/>
      </c>
      <c r="M338" s="9" t="str">
        <f t="shared" ca="1" si="44"/>
        <v/>
      </c>
    </row>
    <row r="339" spans="1:13" x14ac:dyDescent="0.3">
      <c r="A339" t="str">
        <f t="shared" ca="1" si="36"/>
        <v>приём</v>
      </c>
      <c r="B339" s="7">
        <f t="shared" ca="1" si="37"/>
        <v>1.8816394031972605</v>
      </c>
      <c r="C339" s="9" t="str">
        <f t="shared" ca="1" si="38"/>
        <v/>
      </c>
      <c r="D339" t="str">
        <f ca="1">IF(C339&lt;&gt;"",SUM(COUNTIF($H$22:$H339,"&gt;"&amp;C339),COUNTIF($J$22:$J339,"&gt;"&amp;C339),COUNTIF($L$22:$L339,"&gt;"&amp;C339)),"")</f>
        <v/>
      </c>
      <c r="E339" t="str">
        <f t="shared" ca="1" si="39"/>
        <v/>
      </c>
      <c r="F339" s="9" t="str">
        <f t="shared" ca="1" si="40"/>
        <v/>
      </c>
      <c r="G339" s="9" t="str">
        <f t="shared" ca="1" si="41"/>
        <v/>
      </c>
      <c r="H339" s="9" t="str">
        <f ca="1">IF($A339="выдача",IF(AND(MAX(I$21:$I338)&lt;=MAX(K$21:$K338),$C339&lt;&gt;"",MAX(I$21:$I338)&lt;TIME(16,0,0)),MAX(I$21:$I338,$C339),""),"")</f>
        <v/>
      </c>
      <c r="I339" s="9" t="str">
        <f t="shared" ca="1" si="42"/>
        <v/>
      </c>
      <c r="J339" s="9" t="str">
        <f ca="1">IF($A339="выдача",IF(AND(MAX(I$21:$I338)&gt;MAX(K$21:$K338),$C339&lt;&gt;"",MAX(K$21:$K338)&lt;TIME(16,0,0)),MAX(K$21:$K338,$C339),""),"")</f>
        <v/>
      </c>
      <c r="K339" s="9" t="str">
        <f t="shared" ca="1" si="43"/>
        <v/>
      </c>
      <c r="L339" s="9" t="str">
        <f ca="1">IF(AND($A339="приём",$C339&lt;&gt;"",MAX(M$21:$M338,C339)&lt;TIME(16,0,0)),MAX(M$21:$M338,C339),"")</f>
        <v/>
      </c>
      <c r="M339" s="9" t="str">
        <f t="shared" ca="1" si="44"/>
        <v/>
      </c>
    </row>
    <row r="340" spans="1:13" x14ac:dyDescent="0.3">
      <c r="A340" t="str">
        <f t="shared" ca="1" si="36"/>
        <v>выдача</v>
      </c>
      <c r="B340" s="7">
        <f t="shared" ca="1" si="37"/>
        <v>3.584326439519459</v>
      </c>
      <c r="C340" s="9" t="str">
        <f t="shared" ca="1" si="38"/>
        <v/>
      </c>
      <c r="D340" t="str">
        <f ca="1">IF(C340&lt;&gt;"",SUM(COUNTIF($H$22:$H340,"&gt;"&amp;C340),COUNTIF($J$22:$J340,"&gt;"&amp;C340),COUNTIF($L$22:$L340,"&gt;"&amp;C340)),"")</f>
        <v/>
      </c>
      <c r="E340" t="str">
        <f t="shared" ca="1" si="39"/>
        <v/>
      </c>
      <c r="F340" s="9" t="str">
        <f t="shared" ca="1" si="40"/>
        <v/>
      </c>
      <c r="G340" s="9" t="str">
        <f t="shared" ca="1" si="41"/>
        <v/>
      </c>
      <c r="H340" s="9" t="str">
        <f ca="1">IF($A340="выдача",IF(AND(MAX(I$21:$I339)&lt;=MAX(K$21:$K339),$C340&lt;&gt;"",MAX(I$21:$I339)&lt;TIME(16,0,0)),MAX(I$21:$I339,$C340),""),"")</f>
        <v/>
      </c>
      <c r="I340" s="9" t="str">
        <f t="shared" ca="1" si="42"/>
        <v/>
      </c>
      <c r="J340" s="9" t="str">
        <f ca="1">IF($A340="выдача",IF(AND(MAX(I$21:$I339)&gt;MAX(K$21:$K339),$C340&lt;&gt;"",MAX(K$21:$K339)&lt;TIME(16,0,0)),MAX(K$21:$K339,$C340),""),"")</f>
        <v/>
      </c>
      <c r="K340" s="9" t="str">
        <f t="shared" ca="1" si="43"/>
        <v/>
      </c>
      <c r="L340" s="9" t="str">
        <f ca="1">IF(AND($A340="приём",$C340&lt;&gt;"",MAX(M$21:$M339,C340)&lt;TIME(16,0,0)),MAX(M$21:$M339,C340),"")</f>
        <v/>
      </c>
      <c r="M340" s="9" t="str">
        <f t="shared" ca="1" si="44"/>
        <v/>
      </c>
    </row>
    <row r="341" spans="1:13" x14ac:dyDescent="0.3">
      <c r="A341" t="str">
        <f t="shared" ca="1" si="36"/>
        <v>приём</v>
      </c>
      <c r="B341" s="7">
        <f t="shared" ca="1" si="37"/>
        <v>1.2985977344174799</v>
      </c>
      <c r="C341" s="9" t="str">
        <f t="shared" ca="1" si="38"/>
        <v/>
      </c>
      <c r="D341" t="str">
        <f ca="1">IF(C341&lt;&gt;"",SUM(COUNTIF($H$22:$H341,"&gt;"&amp;C341),COUNTIF($J$22:$J341,"&gt;"&amp;C341),COUNTIF($L$22:$L341,"&gt;"&amp;C341)),"")</f>
        <v/>
      </c>
      <c r="E341" t="str">
        <f t="shared" ca="1" si="39"/>
        <v/>
      </c>
      <c r="F341" s="9" t="str">
        <f t="shared" ca="1" si="40"/>
        <v/>
      </c>
      <c r="G341" s="9" t="str">
        <f t="shared" ca="1" si="41"/>
        <v/>
      </c>
      <c r="H341" s="9" t="str">
        <f ca="1">IF($A341="выдача",IF(AND(MAX(I$21:$I340)&lt;=MAX(K$21:$K340),$C341&lt;&gt;"",MAX(I$21:$I340)&lt;TIME(16,0,0)),MAX(I$21:$I340,$C341),""),"")</f>
        <v/>
      </c>
      <c r="I341" s="9" t="str">
        <f t="shared" ca="1" si="42"/>
        <v/>
      </c>
      <c r="J341" s="9" t="str">
        <f ca="1">IF($A341="выдача",IF(AND(MAX(I$21:$I340)&gt;MAX(K$21:$K340),$C341&lt;&gt;"",MAX(K$21:$K340)&lt;TIME(16,0,0)),MAX(K$21:$K340,$C341),""),"")</f>
        <v/>
      </c>
      <c r="K341" s="9" t="str">
        <f t="shared" ca="1" si="43"/>
        <v/>
      </c>
      <c r="L341" s="9" t="str">
        <f ca="1">IF(AND($A341="приём",$C341&lt;&gt;"",MAX(M$21:$M340,C341)&lt;TIME(16,0,0)),MAX(M$21:$M340,C341),"")</f>
        <v/>
      </c>
      <c r="M341" s="9" t="str">
        <f t="shared" ca="1" si="44"/>
        <v/>
      </c>
    </row>
    <row r="342" spans="1:13" x14ac:dyDescent="0.3">
      <c r="A342" t="str">
        <f t="shared" ca="1" si="36"/>
        <v>выдача</v>
      </c>
      <c r="B342" s="7">
        <f t="shared" ca="1" si="37"/>
        <v>3</v>
      </c>
      <c r="C342" s="9" t="str">
        <f t="shared" ca="1" si="38"/>
        <v/>
      </c>
      <c r="D342" t="str">
        <f ca="1">IF(C342&lt;&gt;"",SUM(COUNTIF($H$22:$H342,"&gt;"&amp;C342),COUNTIF($J$22:$J342,"&gt;"&amp;C342),COUNTIF($L$22:$L342,"&gt;"&amp;C342)),"")</f>
        <v/>
      </c>
      <c r="E342" t="str">
        <f t="shared" ca="1" si="39"/>
        <v/>
      </c>
      <c r="F342" s="9" t="str">
        <f t="shared" ca="1" si="40"/>
        <v/>
      </c>
      <c r="G342" s="9" t="str">
        <f t="shared" ca="1" si="41"/>
        <v/>
      </c>
      <c r="H342" s="9" t="str">
        <f ca="1">IF($A342="выдача",IF(AND(MAX(I$21:$I341)&lt;=MAX(K$21:$K341),$C342&lt;&gt;"",MAX(I$21:$I341)&lt;TIME(16,0,0)),MAX(I$21:$I341,$C342),""),"")</f>
        <v/>
      </c>
      <c r="I342" s="9" t="str">
        <f t="shared" ca="1" si="42"/>
        <v/>
      </c>
      <c r="J342" s="9" t="str">
        <f ca="1">IF($A342="выдача",IF(AND(MAX(I$21:$I341)&gt;MAX(K$21:$K341),$C342&lt;&gt;"",MAX(K$21:$K341)&lt;TIME(16,0,0)),MAX(K$21:$K341,$C342),""),"")</f>
        <v/>
      </c>
      <c r="K342" s="9" t="str">
        <f t="shared" ca="1" si="43"/>
        <v/>
      </c>
      <c r="L342" s="9" t="str">
        <f ca="1">IF(AND($A342="приём",$C342&lt;&gt;"",MAX(M$21:$M341,C342)&lt;TIME(16,0,0)),MAX(M$21:$M341,C342),"")</f>
        <v/>
      </c>
      <c r="M342" s="9" t="str">
        <f t="shared" ca="1" si="44"/>
        <v/>
      </c>
    </row>
    <row r="343" spans="1:13" x14ac:dyDescent="0.3">
      <c r="A343" t="str">
        <f t="shared" ref="A343:A405" ca="1" si="45">IF(IF(RAND()&lt;=0.2, RAND()*(1-0.5)+0.5, RAND()*0.5) &gt; 0.5,"приём","выдача")</f>
        <v>выдача</v>
      </c>
      <c r="B343" s="7">
        <f t="shared" ref="B343:B405" ca="1" si="46">IF(-(60/20)*LOG(1-RAND())+1&gt;3,3,-(60/20)*LOG(1-RAND())+1)</f>
        <v>1.1885986885406377</v>
      </c>
      <c r="C343" s="9" t="str">
        <f t="shared" ref="C343:C405" ca="1" si="47">IF(C342="","",IF(C342+(B343)/1440&lt;=$C$21+8/24,C342+(B343)/1440,""))</f>
        <v/>
      </c>
      <c r="D343" t="str">
        <f ca="1">IF(C343&lt;&gt;"",SUM(COUNTIF($H$22:$H343,"&gt;"&amp;C343),COUNTIF($J$22:$J343,"&gt;"&amp;C343),COUNTIF($L$22:$L343,"&gt;"&amp;C343)),"")</f>
        <v/>
      </c>
      <c r="E343" t="str">
        <f t="shared" ref="E343:E405" ca="1" si="48">IF(C343&lt;&gt;"",IF(A343="выдача",-3*LOG(1-RAND())+1,-7*LOG(1-RAND())+1),"")</f>
        <v/>
      </c>
      <c r="F343" s="9" t="str">
        <f t="shared" ref="F343:F405" ca="1" si="49">IF(E343&lt;&gt;"",E343/1440,"")</f>
        <v/>
      </c>
      <c r="G343" s="9" t="str">
        <f t="shared" ref="G343:G405" ca="1" si="50">IF(AND(C343&lt;&gt;"",OR(I343&lt;&gt;"",K343&lt;&gt;"",M343&lt;&gt;"")),IF(A343="выдача",MAX(I343,K343)-C343,M343-C343),"")</f>
        <v/>
      </c>
      <c r="H343" s="9" t="str">
        <f ca="1">IF($A343="выдача",IF(AND(MAX(I$21:$I342)&lt;=MAX(K$21:$K342),$C343&lt;&gt;"",MAX(I$21:$I342)&lt;TIME(16,0,0)),MAX(I$21:$I342,$C343),""),"")</f>
        <v/>
      </c>
      <c r="I343" s="9" t="str">
        <f t="shared" ref="I343:I405" ca="1" si="51">IF(ISTEXT(H343),"",H343+E343/1440)</f>
        <v/>
      </c>
      <c r="J343" s="9" t="str">
        <f ca="1">IF($A343="выдача",IF(AND(MAX(I$21:$I342)&gt;MAX(K$21:$K342),$C343&lt;&gt;"",MAX(K$21:$K342)&lt;TIME(16,0,0)),MAX(K$21:$K342,$C343),""),"")</f>
        <v/>
      </c>
      <c r="K343" s="9" t="str">
        <f t="shared" ref="K343:K405" ca="1" si="52">IF(ISTEXT(J343),"",J343+E343/1440)</f>
        <v/>
      </c>
      <c r="L343" s="9" t="str">
        <f ca="1">IF(AND($A343="приём",$C343&lt;&gt;"",MAX(M$21:$M342,C343)&lt;TIME(16,0,0)),MAX(M$21:$M342,C343),"")</f>
        <v/>
      </c>
      <c r="M343" s="9" t="str">
        <f t="shared" ref="M343:M405" ca="1" si="53">IF(ISTEXT(L343),"",L343+E343/1440)</f>
        <v/>
      </c>
    </row>
    <row r="344" spans="1:13" x14ac:dyDescent="0.3">
      <c r="A344" t="str">
        <f t="shared" ca="1" si="45"/>
        <v>приём</v>
      </c>
      <c r="B344" s="7">
        <f t="shared" ca="1" si="46"/>
        <v>1.0738950924732058</v>
      </c>
      <c r="C344" s="9" t="str">
        <f t="shared" ca="1" si="47"/>
        <v/>
      </c>
      <c r="D344" t="str">
        <f ca="1">IF(C344&lt;&gt;"",SUM(COUNTIF($H$22:$H344,"&gt;"&amp;C344),COUNTIF($J$22:$J344,"&gt;"&amp;C344),COUNTIF($L$22:$L344,"&gt;"&amp;C344)),"")</f>
        <v/>
      </c>
      <c r="E344" t="str">
        <f t="shared" ca="1" si="48"/>
        <v/>
      </c>
      <c r="F344" s="9" t="str">
        <f t="shared" ca="1" si="49"/>
        <v/>
      </c>
      <c r="G344" s="9" t="str">
        <f t="shared" ca="1" si="50"/>
        <v/>
      </c>
      <c r="H344" s="9" t="str">
        <f ca="1">IF($A344="выдача",IF(AND(MAX(I$21:$I343)&lt;=MAX(K$21:$K343),$C344&lt;&gt;"",MAX(I$21:$I343)&lt;TIME(16,0,0)),MAX(I$21:$I343,$C344),""),"")</f>
        <v/>
      </c>
      <c r="I344" s="9" t="str">
        <f t="shared" ca="1" si="51"/>
        <v/>
      </c>
      <c r="J344" s="9" t="str">
        <f ca="1">IF($A344="выдача",IF(AND(MAX(I$21:$I343)&gt;MAX(K$21:$K343),$C344&lt;&gt;"",MAX(K$21:$K343)&lt;TIME(16,0,0)),MAX(K$21:$K343,$C344),""),"")</f>
        <v/>
      </c>
      <c r="K344" s="9" t="str">
        <f t="shared" ca="1" si="52"/>
        <v/>
      </c>
      <c r="L344" s="9" t="str">
        <f ca="1">IF(AND($A344="приём",$C344&lt;&gt;"",MAX(M$21:$M343,C344)&lt;TIME(16,0,0)),MAX(M$21:$M343,C344),"")</f>
        <v/>
      </c>
      <c r="M344" s="9" t="str">
        <f t="shared" ca="1" si="53"/>
        <v/>
      </c>
    </row>
    <row r="345" spans="1:13" x14ac:dyDescent="0.3">
      <c r="A345" t="str">
        <f t="shared" ca="1" si="45"/>
        <v>выдача</v>
      </c>
      <c r="B345" s="7">
        <f t="shared" ca="1" si="46"/>
        <v>3</v>
      </c>
      <c r="C345" s="9" t="str">
        <f t="shared" ca="1" si="47"/>
        <v/>
      </c>
      <c r="D345" t="str">
        <f ca="1">IF(C345&lt;&gt;"",SUM(COUNTIF($H$22:$H345,"&gt;"&amp;C345),COUNTIF($J$22:$J345,"&gt;"&amp;C345),COUNTIF($L$22:$L345,"&gt;"&amp;C345)),"")</f>
        <v/>
      </c>
      <c r="E345" t="str">
        <f t="shared" ca="1" si="48"/>
        <v/>
      </c>
      <c r="F345" s="9" t="str">
        <f t="shared" ca="1" si="49"/>
        <v/>
      </c>
      <c r="G345" s="9" t="str">
        <f t="shared" ca="1" si="50"/>
        <v/>
      </c>
      <c r="H345" s="9" t="str">
        <f ca="1">IF($A345="выдача",IF(AND(MAX(I$21:$I344)&lt;=MAX(K$21:$K344),$C345&lt;&gt;"",MAX(I$21:$I344)&lt;TIME(16,0,0)),MAX(I$21:$I344,$C345),""),"")</f>
        <v/>
      </c>
      <c r="I345" s="9" t="str">
        <f t="shared" ca="1" si="51"/>
        <v/>
      </c>
      <c r="J345" s="9" t="str">
        <f ca="1">IF($A345="выдача",IF(AND(MAX(I$21:$I344)&gt;MAX(K$21:$K344),$C345&lt;&gt;"",MAX(K$21:$K344)&lt;TIME(16,0,0)),MAX(K$21:$K344,$C345),""),"")</f>
        <v/>
      </c>
      <c r="K345" s="9" t="str">
        <f t="shared" ca="1" si="52"/>
        <v/>
      </c>
      <c r="L345" s="9" t="str">
        <f ca="1">IF(AND($A345="приём",$C345&lt;&gt;"",MAX(M$21:$M344,C345)&lt;TIME(16,0,0)),MAX(M$21:$M344,C345),"")</f>
        <v/>
      </c>
      <c r="M345" s="9" t="str">
        <f t="shared" ca="1" si="53"/>
        <v/>
      </c>
    </row>
    <row r="346" spans="1:13" x14ac:dyDescent="0.3">
      <c r="A346" t="str">
        <f t="shared" ca="1" si="45"/>
        <v>приём</v>
      </c>
      <c r="B346" s="7">
        <f t="shared" ca="1" si="46"/>
        <v>1.6553154669016108</v>
      </c>
      <c r="C346" s="9" t="str">
        <f t="shared" ca="1" si="47"/>
        <v/>
      </c>
      <c r="D346" t="str">
        <f ca="1">IF(C346&lt;&gt;"",SUM(COUNTIF($H$22:$H346,"&gt;"&amp;C346),COUNTIF($J$22:$J346,"&gt;"&amp;C346),COUNTIF($L$22:$L346,"&gt;"&amp;C346)),"")</f>
        <v/>
      </c>
      <c r="E346" t="str">
        <f t="shared" ca="1" si="48"/>
        <v/>
      </c>
      <c r="F346" s="9" t="str">
        <f t="shared" ca="1" si="49"/>
        <v/>
      </c>
      <c r="G346" s="9" t="str">
        <f t="shared" ca="1" si="50"/>
        <v/>
      </c>
      <c r="H346" s="9" t="str">
        <f ca="1">IF($A346="выдача",IF(AND(MAX(I$21:$I345)&lt;=MAX(K$21:$K345),$C346&lt;&gt;"",MAX(I$21:$I345)&lt;TIME(16,0,0)),MAX(I$21:$I345,$C346),""),"")</f>
        <v/>
      </c>
      <c r="I346" s="9" t="str">
        <f t="shared" ca="1" si="51"/>
        <v/>
      </c>
      <c r="J346" s="9" t="str">
        <f ca="1">IF($A346="выдача",IF(AND(MAX(I$21:$I345)&gt;MAX(K$21:$K345),$C346&lt;&gt;"",MAX(K$21:$K345)&lt;TIME(16,0,0)),MAX(K$21:$K345,$C346),""),"")</f>
        <v/>
      </c>
      <c r="K346" s="9" t="str">
        <f t="shared" ca="1" si="52"/>
        <v/>
      </c>
      <c r="L346" s="9" t="str">
        <f ca="1">IF(AND($A346="приём",$C346&lt;&gt;"",MAX(M$21:$M345,C346)&lt;TIME(16,0,0)),MAX(M$21:$M345,C346),"")</f>
        <v/>
      </c>
      <c r="M346" s="9" t="str">
        <f t="shared" ca="1" si="53"/>
        <v/>
      </c>
    </row>
    <row r="347" spans="1:13" x14ac:dyDescent="0.3">
      <c r="A347" t="str">
        <f t="shared" ca="1" si="45"/>
        <v>выдача</v>
      </c>
      <c r="B347" s="7">
        <f t="shared" ca="1" si="46"/>
        <v>2.6132827471054316</v>
      </c>
      <c r="C347" s="9" t="str">
        <f t="shared" ca="1" si="47"/>
        <v/>
      </c>
      <c r="D347" t="str">
        <f ca="1">IF(C347&lt;&gt;"",SUM(COUNTIF($H$22:$H347,"&gt;"&amp;C347),COUNTIF($J$22:$J347,"&gt;"&amp;C347),COUNTIF($L$22:$L347,"&gt;"&amp;C347)),"")</f>
        <v/>
      </c>
      <c r="E347" t="str">
        <f t="shared" ca="1" si="48"/>
        <v/>
      </c>
      <c r="F347" s="9" t="str">
        <f t="shared" ca="1" si="49"/>
        <v/>
      </c>
      <c r="G347" s="9" t="str">
        <f t="shared" ca="1" si="50"/>
        <v/>
      </c>
      <c r="H347" s="9" t="str">
        <f ca="1">IF($A347="выдача",IF(AND(MAX(I$21:$I346)&lt;=MAX(K$21:$K346),$C347&lt;&gt;"",MAX(I$21:$I346)&lt;TIME(16,0,0)),MAX(I$21:$I346,$C347),""),"")</f>
        <v/>
      </c>
      <c r="I347" s="9" t="str">
        <f t="shared" ca="1" si="51"/>
        <v/>
      </c>
      <c r="J347" s="9" t="str">
        <f ca="1">IF($A347="выдача",IF(AND(MAX(I$21:$I346)&gt;MAX(K$21:$K346),$C347&lt;&gt;"",MAX(K$21:$K346)&lt;TIME(16,0,0)),MAX(K$21:$K346,$C347),""),"")</f>
        <v/>
      </c>
      <c r="K347" s="9" t="str">
        <f t="shared" ca="1" si="52"/>
        <v/>
      </c>
      <c r="L347" s="9" t="str">
        <f ca="1">IF(AND($A347="приём",$C347&lt;&gt;"",MAX(M$21:$M346,C347)&lt;TIME(16,0,0)),MAX(M$21:$M346,C347),"")</f>
        <v/>
      </c>
      <c r="M347" s="9" t="str">
        <f t="shared" ca="1" si="53"/>
        <v/>
      </c>
    </row>
    <row r="348" spans="1:13" x14ac:dyDescent="0.3">
      <c r="A348" t="str">
        <f t="shared" ca="1" si="45"/>
        <v>выдача</v>
      </c>
      <c r="B348" s="7">
        <f t="shared" ca="1" si="46"/>
        <v>1.6478202704033591</v>
      </c>
      <c r="C348" s="9" t="str">
        <f t="shared" ca="1" si="47"/>
        <v/>
      </c>
      <c r="D348" t="str">
        <f ca="1">IF(C348&lt;&gt;"",SUM(COUNTIF($H$22:$H348,"&gt;"&amp;C348),COUNTIF($J$22:$J348,"&gt;"&amp;C348),COUNTIF($L$22:$L348,"&gt;"&amp;C348)),"")</f>
        <v/>
      </c>
      <c r="E348" t="str">
        <f t="shared" ca="1" si="48"/>
        <v/>
      </c>
      <c r="F348" s="9" t="str">
        <f t="shared" ca="1" si="49"/>
        <v/>
      </c>
      <c r="G348" s="9" t="str">
        <f t="shared" ca="1" si="50"/>
        <v/>
      </c>
      <c r="H348" s="9" t="str">
        <f ca="1">IF($A348="выдача",IF(AND(MAX(I$21:$I347)&lt;=MAX(K$21:$K347),$C348&lt;&gt;"",MAX(I$21:$I347)&lt;TIME(16,0,0)),MAX(I$21:$I347,$C348),""),"")</f>
        <v/>
      </c>
      <c r="I348" s="9" t="str">
        <f t="shared" ca="1" si="51"/>
        <v/>
      </c>
      <c r="J348" s="9" t="str">
        <f ca="1">IF($A348="выдача",IF(AND(MAX(I$21:$I347)&gt;MAX(K$21:$K347),$C348&lt;&gt;"",MAX(K$21:$K347)&lt;TIME(16,0,0)),MAX(K$21:$K347,$C348),""),"")</f>
        <v/>
      </c>
      <c r="K348" s="9" t="str">
        <f t="shared" ca="1" si="52"/>
        <v/>
      </c>
      <c r="L348" s="9" t="str">
        <f ca="1">IF(AND($A348="приём",$C348&lt;&gt;"",MAX(M$21:$M347,C348)&lt;TIME(16,0,0)),MAX(M$21:$M347,C348),"")</f>
        <v/>
      </c>
      <c r="M348" s="9" t="str">
        <f t="shared" ca="1" si="53"/>
        <v/>
      </c>
    </row>
    <row r="349" spans="1:13" x14ac:dyDescent="0.3">
      <c r="A349" t="str">
        <f t="shared" ca="1" si="45"/>
        <v>выдача</v>
      </c>
      <c r="B349" s="7">
        <f t="shared" ca="1" si="46"/>
        <v>1.1999486268423865</v>
      </c>
      <c r="C349" s="9" t="str">
        <f t="shared" ca="1" si="47"/>
        <v/>
      </c>
      <c r="D349" t="str">
        <f ca="1">IF(C349&lt;&gt;"",SUM(COUNTIF($H$22:$H349,"&gt;"&amp;C349),COUNTIF($J$22:$J349,"&gt;"&amp;C349),COUNTIF($L$22:$L349,"&gt;"&amp;C349)),"")</f>
        <v/>
      </c>
      <c r="E349" t="str">
        <f t="shared" ca="1" si="48"/>
        <v/>
      </c>
      <c r="F349" s="9" t="str">
        <f t="shared" ca="1" si="49"/>
        <v/>
      </c>
      <c r="G349" s="9" t="str">
        <f t="shared" ca="1" si="50"/>
        <v/>
      </c>
      <c r="H349" s="9" t="str">
        <f ca="1">IF($A349="выдача",IF(AND(MAX(I$21:$I348)&lt;=MAX(K$21:$K348),$C349&lt;&gt;"",MAX(I$21:$I348)&lt;TIME(16,0,0)),MAX(I$21:$I348,$C349),""),"")</f>
        <v/>
      </c>
      <c r="I349" s="9" t="str">
        <f t="shared" ca="1" si="51"/>
        <v/>
      </c>
      <c r="J349" s="9" t="str">
        <f ca="1">IF($A349="выдача",IF(AND(MAX(I$21:$I348)&gt;MAX(K$21:$K348),$C349&lt;&gt;"",MAX(K$21:$K348)&lt;TIME(16,0,0)),MAX(K$21:$K348,$C349),""),"")</f>
        <v/>
      </c>
      <c r="K349" s="9" t="str">
        <f t="shared" ca="1" si="52"/>
        <v/>
      </c>
      <c r="L349" s="9" t="str">
        <f ca="1">IF(AND($A349="приём",$C349&lt;&gt;"",MAX(M$21:$M348,C349)&lt;TIME(16,0,0)),MAX(M$21:$M348,C349),"")</f>
        <v/>
      </c>
      <c r="M349" s="9" t="str">
        <f t="shared" ca="1" si="53"/>
        <v/>
      </c>
    </row>
    <row r="350" spans="1:13" x14ac:dyDescent="0.3">
      <c r="A350" t="str">
        <f t="shared" ca="1" si="45"/>
        <v>выдача</v>
      </c>
      <c r="B350" s="7">
        <f t="shared" ca="1" si="46"/>
        <v>3</v>
      </c>
      <c r="C350" s="9" t="str">
        <f t="shared" ca="1" si="47"/>
        <v/>
      </c>
      <c r="D350" t="str">
        <f ca="1">IF(C350&lt;&gt;"",SUM(COUNTIF($H$22:$H350,"&gt;"&amp;C350),COUNTIF($J$22:$J350,"&gt;"&amp;C350),COUNTIF($L$22:$L350,"&gt;"&amp;C350)),"")</f>
        <v/>
      </c>
      <c r="E350" t="str">
        <f t="shared" ca="1" si="48"/>
        <v/>
      </c>
      <c r="F350" s="9" t="str">
        <f t="shared" ca="1" si="49"/>
        <v/>
      </c>
      <c r="G350" s="9" t="str">
        <f t="shared" ca="1" si="50"/>
        <v/>
      </c>
      <c r="H350" s="9" t="str">
        <f ca="1">IF($A350="выдача",IF(AND(MAX(I$21:$I349)&lt;=MAX(K$21:$K349),$C350&lt;&gt;"",MAX(I$21:$I349)&lt;TIME(16,0,0)),MAX(I$21:$I349,$C350),""),"")</f>
        <v/>
      </c>
      <c r="I350" s="9" t="str">
        <f t="shared" ca="1" si="51"/>
        <v/>
      </c>
      <c r="J350" s="9" t="str">
        <f ca="1">IF($A350="выдача",IF(AND(MAX(I$21:$I349)&gt;MAX(K$21:$K349),$C350&lt;&gt;"",MAX(K$21:$K349)&lt;TIME(16,0,0)),MAX(K$21:$K349,$C350),""),"")</f>
        <v/>
      </c>
      <c r="K350" s="9" t="str">
        <f t="shared" ca="1" si="52"/>
        <v/>
      </c>
      <c r="L350" s="9" t="str">
        <f ca="1">IF(AND($A350="приём",$C350&lt;&gt;"",MAX(M$21:$M349,C350)&lt;TIME(16,0,0)),MAX(M$21:$M349,C350),"")</f>
        <v/>
      </c>
      <c r="M350" s="9" t="str">
        <f t="shared" ca="1" si="53"/>
        <v/>
      </c>
    </row>
    <row r="351" spans="1:13" x14ac:dyDescent="0.3">
      <c r="A351" t="str">
        <f t="shared" ca="1" si="45"/>
        <v>выдача</v>
      </c>
      <c r="B351" s="7">
        <f t="shared" ca="1" si="46"/>
        <v>3</v>
      </c>
      <c r="C351" s="9" t="str">
        <f t="shared" ca="1" si="47"/>
        <v/>
      </c>
      <c r="D351" t="str">
        <f ca="1">IF(C351&lt;&gt;"",SUM(COUNTIF($H$22:$H351,"&gt;"&amp;C351),COUNTIF($J$22:$J351,"&gt;"&amp;C351),COUNTIF($L$22:$L351,"&gt;"&amp;C351)),"")</f>
        <v/>
      </c>
      <c r="E351" t="str">
        <f t="shared" ca="1" si="48"/>
        <v/>
      </c>
      <c r="F351" s="9" t="str">
        <f t="shared" ca="1" si="49"/>
        <v/>
      </c>
      <c r="G351" s="9" t="str">
        <f t="shared" ca="1" si="50"/>
        <v/>
      </c>
      <c r="H351" s="9" t="str">
        <f ca="1">IF($A351="выдача",IF(AND(MAX(I$21:$I350)&lt;=MAX(K$21:$K350),$C351&lt;&gt;"",MAX(I$21:$I350)&lt;TIME(16,0,0)),MAX(I$21:$I350,$C351),""),"")</f>
        <v/>
      </c>
      <c r="I351" s="9" t="str">
        <f t="shared" ca="1" si="51"/>
        <v/>
      </c>
      <c r="J351" s="9" t="str">
        <f ca="1">IF($A351="выдача",IF(AND(MAX(I$21:$I350)&gt;MAX(K$21:$K350),$C351&lt;&gt;"",MAX(K$21:$K350)&lt;TIME(16,0,0)),MAX(K$21:$K350,$C351),""),"")</f>
        <v/>
      </c>
      <c r="K351" s="9" t="str">
        <f t="shared" ca="1" si="52"/>
        <v/>
      </c>
      <c r="L351" s="9" t="str">
        <f ca="1">IF(AND($A351="приём",$C351&lt;&gt;"",MAX(M$21:$M350,C351)&lt;TIME(16,0,0)),MAX(M$21:$M350,C351),"")</f>
        <v/>
      </c>
      <c r="M351" s="9" t="str">
        <f t="shared" ca="1" si="53"/>
        <v/>
      </c>
    </row>
    <row r="352" spans="1:13" x14ac:dyDescent="0.3">
      <c r="A352" t="str">
        <f t="shared" ca="1" si="45"/>
        <v>выдача</v>
      </c>
      <c r="B352" s="7">
        <f t="shared" ca="1" si="46"/>
        <v>1.1461762310709322</v>
      </c>
      <c r="C352" s="9" t="str">
        <f t="shared" ca="1" si="47"/>
        <v/>
      </c>
      <c r="D352" t="str">
        <f ca="1">IF(C352&lt;&gt;"",SUM(COUNTIF($H$22:$H352,"&gt;"&amp;C352),COUNTIF($J$22:$J352,"&gt;"&amp;C352),COUNTIF($L$22:$L352,"&gt;"&amp;C352)),"")</f>
        <v/>
      </c>
      <c r="E352" t="str">
        <f t="shared" ca="1" si="48"/>
        <v/>
      </c>
      <c r="F352" s="9" t="str">
        <f t="shared" ca="1" si="49"/>
        <v/>
      </c>
      <c r="G352" s="9" t="str">
        <f t="shared" ca="1" si="50"/>
        <v/>
      </c>
      <c r="H352" s="9" t="str">
        <f ca="1">IF($A352="выдача",IF(AND(MAX(I$21:$I351)&lt;=MAX(K$21:$K351),$C352&lt;&gt;"",MAX(I$21:$I351)&lt;TIME(16,0,0)),MAX(I$21:$I351,$C352),""),"")</f>
        <v/>
      </c>
      <c r="I352" s="9" t="str">
        <f t="shared" ca="1" si="51"/>
        <v/>
      </c>
      <c r="J352" s="9" t="str">
        <f ca="1">IF($A352="выдача",IF(AND(MAX(I$21:$I351)&gt;MAX(K$21:$K351),$C352&lt;&gt;"",MAX(K$21:$K351)&lt;TIME(16,0,0)),MAX(K$21:$K351,$C352),""),"")</f>
        <v/>
      </c>
      <c r="K352" s="9" t="str">
        <f t="shared" ca="1" si="52"/>
        <v/>
      </c>
      <c r="L352" s="9" t="str">
        <f ca="1">IF(AND($A352="приём",$C352&lt;&gt;"",MAX(M$21:$M351,C352)&lt;TIME(16,0,0)),MAX(M$21:$M351,C352),"")</f>
        <v/>
      </c>
      <c r="M352" s="9" t="str">
        <f t="shared" ca="1" si="53"/>
        <v/>
      </c>
    </row>
    <row r="353" spans="1:13" x14ac:dyDescent="0.3">
      <c r="A353" t="str">
        <f t="shared" ca="1" si="45"/>
        <v>выдача</v>
      </c>
      <c r="B353" s="7">
        <f t="shared" ca="1" si="46"/>
        <v>2.6385532104081273</v>
      </c>
      <c r="C353" s="9" t="str">
        <f t="shared" ca="1" si="47"/>
        <v/>
      </c>
      <c r="D353" t="str">
        <f ca="1">IF(C353&lt;&gt;"",SUM(COUNTIF($H$22:$H353,"&gt;"&amp;C353),COUNTIF($J$22:$J353,"&gt;"&amp;C353),COUNTIF($L$22:$L353,"&gt;"&amp;C353)),"")</f>
        <v/>
      </c>
      <c r="E353" t="str">
        <f t="shared" ca="1" si="48"/>
        <v/>
      </c>
      <c r="F353" s="9" t="str">
        <f t="shared" ca="1" si="49"/>
        <v/>
      </c>
      <c r="G353" s="9" t="str">
        <f t="shared" ca="1" si="50"/>
        <v/>
      </c>
      <c r="H353" s="9" t="str">
        <f ca="1">IF($A353="выдача",IF(AND(MAX(I$21:$I352)&lt;=MAX(K$21:$K352),$C353&lt;&gt;"",MAX(I$21:$I352)&lt;TIME(16,0,0)),MAX(I$21:$I352,$C353),""),"")</f>
        <v/>
      </c>
      <c r="I353" s="9" t="str">
        <f t="shared" ca="1" si="51"/>
        <v/>
      </c>
      <c r="J353" s="9" t="str">
        <f ca="1">IF($A353="выдача",IF(AND(MAX(I$21:$I352)&gt;MAX(K$21:$K352),$C353&lt;&gt;"",MAX(K$21:$K352)&lt;TIME(16,0,0)),MAX(K$21:$K352,$C353),""),"")</f>
        <v/>
      </c>
      <c r="K353" s="9" t="str">
        <f t="shared" ca="1" si="52"/>
        <v/>
      </c>
      <c r="L353" s="9" t="str">
        <f ca="1">IF(AND($A353="приём",$C353&lt;&gt;"",MAX(M$21:$M352,C353)&lt;TIME(16,0,0)),MAX(M$21:$M352,C353),"")</f>
        <v/>
      </c>
      <c r="M353" s="9" t="str">
        <f t="shared" ca="1" si="53"/>
        <v/>
      </c>
    </row>
    <row r="354" spans="1:13" x14ac:dyDescent="0.3">
      <c r="A354" t="str">
        <f t="shared" ca="1" si="45"/>
        <v>выдача</v>
      </c>
      <c r="B354" s="7">
        <f t="shared" ca="1" si="46"/>
        <v>4.3427310011930169</v>
      </c>
      <c r="C354" s="9" t="str">
        <f t="shared" ca="1" si="47"/>
        <v/>
      </c>
      <c r="D354" t="str">
        <f ca="1">IF(C354&lt;&gt;"",SUM(COUNTIF($H$22:$H354,"&gt;"&amp;C354),COUNTIF($J$22:$J354,"&gt;"&amp;C354),COUNTIF($L$22:$L354,"&gt;"&amp;C354)),"")</f>
        <v/>
      </c>
      <c r="E354" t="str">
        <f t="shared" ca="1" si="48"/>
        <v/>
      </c>
      <c r="F354" s="9" t="str">
        <f t="shared" ca="1" si="49"/>
        <v/>
      </c>
      <c r="G354" s="9" t="str">
        <f t="shared" ca="1" si="50"/>
        <v/>
      </c>
      <c r="H354" s="9" t="str">
        <f ca="1">IF($A354="выдача",IF(AND(MAX(I$21:$I353)&lt;=MAX(K$21:$K353),$C354&lt;&gt;"",MAX(I$21:$I353)&lt;TIME(16,0,0)),MAX(I$21:$I353,$C354),""),"")</f>
        <v/>
      </c>
      <c r="I354" s="9" t="str">
        <f t="shared" ca="1" si="51"/>
        <v/>
      </c>
      <c r="J354" s="9" t="str">
        <f ca="1">IF($A354="выдача",IF(AND(MAX(I$21:$I353)&gt;MAX(K$21:$K353),$C354&lt;&gt;"",MAX(K$21:$K353)&lt;TIME(16,0,0)),MAX(K$21:$K353,$C354),""),"")</f>
        <v/>
      </c>
      <c r="K354" s="9" t="str">
        <f t="shared" ca="1" si="52"/>
        <v/>
      </c>
      <c r="L354" s="9" t="str">
        <f ca="1">IF(AND($A354="приём",$C354&lt;&gt;"",MAX(M$21:$M353,C354)&lt;TIME(16,0,0)),MAX(M$21:$M353,C354),"")</f>
        <v/>
      </c>
      <c r="M354" s="9" t="str">
        <f t="shared" ca="1" si="53"/>
        <v/>
      </c>
    </row>
    <row r="355" spans="1:13" x14ac:dyDescent="0.3">
      <c r="A355" t="str">
        <f t="shared" ca="1" si="45"/>
        <v>выдача</v>
      </c>
      <c r="B355" s="7">
        <f t="shared" ca="1" si="46"/>
        <v>3</v>
      </c>
      <c r="C355" s="9" t="str">
        <f t="shared" ca="1" si="47"/>
        <v/>
      </c>
      <c r="D355" t="str">
        <f ca="1">IF(C355&lt;&gt;"",SUM(COUNTIF($H$22:$H355,"&gt;"&amp;C355),COUNTIF($J$22:$J355,"&gt;"&amp;C355),COUNTIF($L$22:$L355,"&gt;"&amp;C355)),"")</f>
        <v/>
      </c>
      <c r="E355" t="str">
        <f t="shared" ca="1" si="48"/>
        <v/>
      </c>
      <c r="F355" s="9" t="str">
        <f t="shared" ca="1" si="49"/>
        <v/>
      </c>
      <c r="G355" s="9" t="str">
        <f t="shared" ca="1" si="50"/>
        <v/>
      </c>
      <c r="H355" s="9" t="str">
        <f ca="1">IF($A355="выдача",IF(AND(MAX(I$21:$I354)&lt;=MAX(K$21:$K354),$C355&lt;&gt;"",MAX(I$21:$I354)&lt;TIME(16,0,0)),MAX(I$21:$I354,$C355),""),"")</f>
        <v/>
      </c>
      <c r="I355" s="9" t="str">
        <f t="shared" ca="1" si="51"/>
        <v/>
      </c>
      <c r="J355" s="9" t="str">
        <f ca="1">IF($A355="выдача",IF(AND(MAX(I$21:$I354)&gt;MAX(K$21:$K354),$C355&lt;&gt;"",MAX(K$21:$K354)&lt;TIME(16,0,0)),MAX(K$21:$K354,$C355),""),"")</f>
        <v/>
      </c>
      <c r="K355" s="9" t="str">
        <f t="shared" ca="1" si="52"/>
        <v/>
      </c>
      <c r="L355" s="9" t="str">
        <f ca="1">IF(AND($A355="приём",$C355&lt;&gt;"",MAX(M$21:$M354,C355)&lt;TIME(16,0,0)),MAX(M$21:$M354,C355),"")</f>
        <v/>
      </c>
      <c r="M355" s="9" t="str">
        <f t="shared" ca="1" si="53"/>
        <v/>
      </c>
    </row>
    <row r="356" spans="1:13" x14ac:dyDescent="0.3">
      <c r="A356" t="str">
        <f t="shared" ca="1" si="45"/>
        <v>выдача</v>
      </c>
      <c r="B356" s="7">
        <f t="shared" ca="1" si="46"/>
        <v>1.8545708237191929</v>
      </c>
      <c r="C356" s="9" t="str">
        <f t="shared" ca="1" si="47"/>
        <v/>
      </c>
      <c r="D356" t="str">
        <f ca="1">IF(C356&lt;&gt;"",SUM(COUNTIF($H$22:$H356,"&gt;"&amp;C356),COUNTIF($J$22:$J356,"&gt;"&amp;C356),COUNTIF($L$22:$L356,"&gt;"&amp;C356)),"")</f>
        <v/>
      </c>
      <c r="E356" t="str">
        <f t="shared" ca="1" si="48"/>
        <v/>
      </c>
      <c r="F356" s="9" t="str">
        <f t="shared" ca="1" si="49"/>
        <v/>
      </c>
      <c r="G356" s="9" t="str">
        <f t="shared" ca="1" si="50"/>
        <v/>
      </c>
      <c r="H356" s="9" t="str">
        <f ca="1">IF($A356="выдача",IF(AND(MAX(I$21:$I355)&lt;=MAX(K$21:$K355),$C356&lt;&gt;"",MAX(I$21:$I355)&lt;TIME(16,0,0)),MAX(I$21:$I355,$C356),""),"")</f>
        <v/>
      </c>
      <c r="I356" s="9" t="str">
        <f t="shared" ca="1" si="51"/>
        <v/>
      </c>
      <c r="J356" s="9" t="str">
        <f ca="1">IF($A356="выдача",IF(AND(MAX(I$21:$I355)&gt;MAX(K$21:$K355),$C356&lt;&gt;"",MAX(K$21:$K355)&lt;TIME(16,0,0)),MAX(K$21:$K355,$C356),""),"")</f>
        <v/>
      </c>
      <c r="K356" s="9" t="str">
        <f t="shared" ca="1" si="52"/>
        <v/>
      </c>
      <c r="L356" s="9" t="str">
        <f ca="1">IF(AND($A356="приём",$C356&lt;&gt;"",MAX(M$21:$M355,C356)&lt;TIME(16,0,0)),MAX(M$21:$M355,C356),"")</f>
        <v/>
      </c>
      <c r="M356" s="9" t="str">
        <f t="shared" ca="1" si="53"/>
        <v/>
      </c>
    </row>
    <row r="357" spans="1:13" x14ac:dyDescent="0.3">
      <c r="A357" t="str">
        <f t="shared" ca="1" si="45"/>
        <v>приём</v>
      </c>
      <c r="B357" s="7">
        <f t="shared" ca="1" si="46"/>
        <v>3.2605097806180918</v>
      </c>
      <c r="C357" s="9" t="str">
        <f t="shared" ca="1" si="47"/>
        <v/>
      </c>
      <c r="D357" t="str">
        <f ca="1">IF(C357&lt;&gt;"",SUM(COUNTIF($H$22:$H357,"&gt;"&amp;C357),COUNTIF($J$22:$J357,"&gt;"&amp;C357),COUNTIF($L$22:$L357,"&gt;"&amp;C357)),"")</f>
        <v/>
      </c>
      <c r="E357" t="str">
        <f t="shared" ca="1" si="48"/>
        <v/>
      </c>
      <c r="F357" s="9" t="str">
        <f t="shared" ca="1" si="49"/>
        <v/>
      </c>
      <c r="G357" s="9" t="str">
        <f t="shared" ca="1" si="50"/>
        <v/>
      </c>
      <c r="H357" s="9" t="str">
        <f ca="1">IF($A357="выдача",IF(AND(MAX(I$21:$I356)&lt;=MAX(K$21:$K356),$C357&lt;&gt;"",MAX(I$21:$I356)&lt;TIME(16,0,0)),MAX(I$21:$I356,$C357),""),"")</f>
        <v/>
      </c>
      <c r="I357" s="9" t="str">
        <f t="shared" ca="1" si="51"/>
        <v/>
      </c>
      <c r="J357" s="9" t="str">
        <f ca="1">IF($A357="выдача",IF(AND(MAX(I$21:$I356)&gt;MAX(K$21:$K356),$C357&lt;&gt;"",MAX(K$21:$K356)&lt;TIME(16,0,0)),MAX(K$21:$K356,$C357),""),"")</f>
        <v/>
      </c>
      <c r="K357" s="9" t="str">
        <f t="shared" ca="1" si="52"/>
        <v/>
      </c>
      <c r="L357" s="9" t="str">
        <f ca="1">IF(AND($A357="приём",$C357&lt;&gt;"",MAX(M$21:$M356,C357)&lt;TIME(16,0,0)),MAX(M$21:$M356,C357),"")</f>
        <v/>
      </c>
      <c r="M357" s="9" t="str">
        <f t="shared" ca="1" si="53"/>
        <v/>
      </c>
    </row>
    <row r="358" spans="1:13" x14ac:dyDescent="0.3">
      <c r="A358" t="str">
        <f t="shared" ca="1" si="45"/>
        <v>выдача</v>
      </c>
      <c r="B358" s="7">
        <f t="shared" ca="1" si="46"/>
        <v>1.1232809161916995</v>
      </c>
      <c r="C358" s="9" t="str">
        <f t="shared" ca="1" si="47"/>
        <v/>
      </c>
      <c r="D358" t="str">
        <f ca="1">IF(C358&lt;&gt;"",SUM(COUNTIF($H$22:$H358,"&gt;"&amp;C358),COUNTIF($J$22:$J358,"&gt;"&amp;C358),COUNTIF($L$22:$L358,"&gt;"&amp;C358)),"")</f>
        <v/>
      </c>
      <c r="E358" t="str">
        <f t="shared" ca="1" si="48"/>
        <v/>
      </c>
      <c r="F358" s="9" t="str">
        <f t="shared" ca="1" si="49"/>
        <v/>
      </c>
      <c r="G358" s="9" t="str">
        <f t="shared" ca="1" si="50"/>
        <v/>
      </c>
      <c r="H358" s="9" t="str">
        <f ca="1">IF($A358="выдача",IF(AND(MAX(I$21:$I357)&lt;=MAX(K$21:$K357),$C358&lt;&gt;"",MAX(I$21:$I357)&lt;TIME(16,0,0)),MAX(I$21:$I357,$C358),""),"")</f>
        <v/>
      </c>
      <c r="I358" s="9" t="str">
        <f t="shared" ca="1" si="51"/>
        <v/>
      </c>
      <c r="J358" s="9" t="str">
        <f ca="1">IF($A358="выдача",IF(AND(MAX(I$21:$I357)&gt;MAX(K$21:$K357),$C358&lt;&gt;"",MAX(K$21:$K357)&lt;TIME(16,0,0)),MAX(K$21:$K357,$C358),""),"")</f>
        <v/>
      </c>
      <c r="K358" s="9" t="str">
        <f t="shared" ca="1" si="52"/>
        <v/>
      </c>
      <c r="L358" s="9" t="str">
        <f ca="1">IF(AND($A358="приём",$C358&lt;&gt;"",MAX(M$21:$M357,C358)&lt;TIME(16,0,0)),MAX(M$21:$M357,C358),"")</f>
        <v/>
      </c>
      <c r="M358" s="9" t="str">
        <f t="shared" ca="1" si="53"/>
        <v/>
      </c>
    </row>
    <row r="359" spans="1:13" x14ac:dyDescent="0.3">
      <c r="A359" t="str">
        <f t="shared" ca="1" si="45"/>
        <v>выдача</v>
      </c>
      <c r="B359" s="7">
        <f t="shared" ca="1" si="46"/>
        <v>3</v>
      </c>
      <c r="C359" s="9" t="str">
        <f t="shared" ca="1" si="47"/>
        <v/>
      </c>
      <c r="D359" t="str">
        <f ca="1">IF(C359&lt;&gt;"",SUM(COUNTIF($H$22:$H359,"&gt;"&amp;C359),COUNTIF($J$22:$J359,"&gt;"&amp;C359),COUNTIF($L$22:$L359,"&gt;"&amp;C359)),"")</f>
        <v/>
      </c>
      <c r="E359" t="str">
        <f t="shared" ca="1" si="48"/>
        <v/>
      </c>
      <c r="F359" s="9" t="str">
        <f t="shared" ca="1" si="49"/>
        <v/>
      </c>
      <c r="G359" s="9" t="str">
        <f t="shared" ca="1" si="50"/>
        <v/>
      </c>
      <c r="H359" s="9" t="str">
        <f ca="1">IF($A359="выдача",IF(AND(MAX(I$21:$I358)&lt;=MAX(K$21:$K358),$C359&lt;&gt;"",MAX(I$21:$I358)&lt;TIME(16,0,0)),MAX(I$21:$I358,$C359),""),"")</f>
        <v/>
      </c>
      <c r="I359" s="9" t="str">
        <f t="shared" ca="1" si="51"/>
        <v/>
      </c>
      <c r="J359" s="9" t="str">
        <f ca="1">IF($A359="выдача",IF(AND(MAX(I$21:$I358)&gt;MAX(K$21:$K358),$C359&lt;&gt;"",MAX(K$21:$K358)&lt;TIME(16,0,0)),MAX(K$21:$K358,$C359),""),"")</f>
        <v/>
      </c>
      <c r="K359" s="9" t="str">
        <f t="shared" ca="1" si="52"/>
        <v/>
      </c>
      <c r="L359" s="9" t="str">
        <f ca="1">IF(AND($A359="приём",$C359&lt;&gt;"",MAX(M$21:$M358,C359)&lt;TIME(16,0,0)),MAX(M$21:$M358,C359),"")</f>
        <v/>
      </c>
      <c r="M359" s="9" t="str">
        <f t="shared" ca="1" si="53"/>
        <v/>
      </c>
    </row>
    <row r="360" spans="1:13" x14ac:dyDescent="0.3">
      <c r="A360" t="str">
        <f t="shared" ca="1" si="45"/>
        <v>выдача</v>
      </c>
      <c r="B360" s="7">
        <f t="shared" ca="1" si="46"/>
        <v>1.2927444292933408</v>
      </c>
      <c r="C360" s="9" t="str">
        <f t="shared" ca="1" si="47"/>
        <v/>
      </c>
      <c r="D360" t="str">
        <f ca="1">IF(C360&lt;&gt;"",SUM(COUNTIF($H$22:$H360,"&gt;"&amp;C360),COUNTIF($J$22:$J360,"&gt;"&amp;C360),COUNTIF($L$22:$L360,"&gt;"&amp;C360)),"")</f>
        <v/>
      </c>
      <c r="E360" t="str">
        <f t="shared" ca="1" si="48"/>
        <v/>
      </c>
      <c r="F360" s="9" t="str">
        <f t="shared" ca="1" si="49"/>
        <v/>
      </c>
      <c r="G360" s="9" t="str">
        <f t="shared" ca="1" si="50"/>
        <v/>
      </c>
      <c r="H360" s="9" t="str">
        <f ca="1">IF($A360="выдача",IF(AND(MAX(I$21:$I359)&lt;=MAX(K$21:$K359),$C360&lt;&gt;"",MAX(I$21:$I359)&lt;TIME(16,0,0)),MAX(I$21:$I359,$C360),""),"")</f>
        <v/>
      </c>
      <c r="I360" s="9" t="str">
        <f t="shared" ca="1" si="51"/>
        <v/>
      </c>
      <c r="J360" s="9" t="str">
        <f ca="1">IF($A360="выдача",IF(AND(MAX(I$21:$I359)&gt;MAX(K$21:$K359),$C360&lt;&gt;"",MAX(K$21:$K359)&lt;TIME(16,0,0)),MAX(K$21:$K359,$C360),""),"")</f>
        <v/>
      </c>
      <c r="K360" s="9" t="str">
        <f t="shared" ca="1" si="52"/>
        <v/>
      </c>
      <c r="L360" s="9" t="str">
        <f ca="1">IF(AND($A360="приём",$C360&lt;&gt;"",MAX(M$21:$M359,C360)&lt;TIME(16,0,0)),MAX(M$21:$M359,C360),"")</f>
        <v/>
      </c>
      <c r="M360" s="9" t="str">
        <f t="shared" ca="1" si="53"/>
        <v/>
      </c>
    </row>
    <row r="361" spans="1:13" x14ac:dyDescent="0.3">
      <c r="A361" t="str">
        <f t="shared" ca="1" si="45"/>
        <v>выдача</v>
      </c>
      <c r="B361" s="7">
        <f t="shared" ca="1" si="46"/>
        <v>1.9823061188074629</v>
      </c>
      <c r="C361" s="9" t="str">
        <f t="shared" ca="1" si="47"/>
        <v/>
      </c>
      <c r="D361" t="str">
        <f ca="1">IF(C361&lt;&gt;"",SUM(COUNTIF($H$22:$H361,"&gt;"&amp;C361),COUNTIF($J$22:$J361,"&gt;"&amp;C361),COUNTIF($L$22:$L361,"&gt;"&amp;C361)),"")</f>
        <v/>
      </c>
      <c r="E361" t="str">
        <f t="shared" ca="1" si="48"/>
        <v/>
      </c>
      <c r="F361" s="9" t="str">
        <f t="shared" ca="1" si="49"/>
        <v/>
      </c>
      <c r="G361" s="9" t="str">
        <f t="shared" ca="1" si="50"/>
        <v/>
      </c>
      <c r="H361" s="9" t="str">
        <f ca="1">IF($A361="выдача",IF(AND(MAX(I$21:$I360)&lt;=MAX(K$21:$K360),$C361&lt;&gt;"",MAX(I$21:$I360)&lt;TIME(16,0,0)),MAX(I$21:$I360,$C361),""),"")</f>
        <v/>
      </c>
      <c r="I361" s="9" t="str">
        <f t="shared" ca="1" si="51"/>
        <v/>
      </c>
      <c r="J361" s="9" t="str">
        <f ca="1">IF($A361="выдача",IF(AND(MAX(I$21:$I360)&gt;MAX(K$21:$K360),$C361&lt;&gt;"",MAX(K$21:$K360)&lt;TIME(16,0,0)),MAX(K$21:$K360,$C361),""),"")</f>
        <v/>
      </c>
      <c r="K361" s="9" t="str">
        <f t="shared" ca="1" si="52"/>
        <v/>
      </c>
      <c r="L361" s="9" t="str">
        <f ca="1">IF(AND($A361="приём",$C361&lt;&gt;"",MAX(M$21:$M360,C361)&lt;TIME(16,0,0)),MAX(M$21:$M360,C361),"")</f>
        <v/>
      </c>
      <c r="M361" s="9" t="str">
        <f t="shared" ca="1" si="53"/>
        <v/>
      </c>
    </row>
    <row r="362" spans="1:13" x14ac:dyDescent="0.3">
      <c r="A362" t="str">
        <f t="shared" ca="1" si="45"/>
        <v>приём</v>
      </c>
      <c r="B362" s="7">
        <f t="shared" ca="1" si="46"/>
        <v>1.6552789198095883</v>
      </c>
      <c r="C362" s="9" t="str">
        <f t="shared" ca="1" si="47"/>
        <v/>
      </c>
      <c r="D362" t="str">
        <f ca="1">IF(C362&lt;&gt;"",SUM(COUNTIF($H$22:$H362,"&gt;"&amp;C362),COUNTIF($J$22:$J362,"&gt;"&amp;C362),COUNTIF($L$22:$L362,"&gt;"&amp;C362)),"")</f>
        <v/>
      </c>
      <c r="E362" t="str">
        <f t="shared" ca="1" si="48"/>
        <v/>
      </c>
      <c r="F362" s="9" t="str">
        <f t="shared" ca="1" si="49"/>
        <v/>
      </c>
      <c r="G362" s="9" t="str">
        <f t="shared" ca="1" si="50"/>
        <v/>
      </c>
      <c r="H362" s="9" t="str">
        <f ca="1">IF($A362="выдача",IF(AND(MAX(I$21:$I361)&lt;=MAX(K$21:$K361),$C362&lt;&gt;"",MAX(I$21:$I361)&lt;TIME(16,0,0)),MAX(I$21:$I361,$C362),""),"")</f>
        <v/>
      </c>
      <c r="I362" s="9" t="str">
        <f t="shared" ca="1" si="51"/>
        <v/>
      </c>
      <c r="J362" s="9" t="str">
        <f ca="1">IF($A362="выдача",IF(AND(MAX(I$21:$I361)&gt;MAX(K$21:$K361),$C362&lt;&gt;"",MAX(K$21:$K361)&lt;TIME(16,0,0)),MAX(K$21:$K361,$C362),""),"")</f>
        <v/>
      </c>
      <c r="K362" s="9" t="str">
        <f t="shared" ca="1" si="52"/>
        <v/>
      </c>
      <c r="L362" s="9" t="str">
        <f ca="1">IF(AND($A362="приём",$C362&lt;&gt;"",MAX(M$21:$M361,C362)&lt;TIME(16,0,0)),MAX(M$21:$M361,C362),"")</f>
        <v/>
      </c>
      <c r="M362" s="9" t="str">
        <f t="shared" ca="1" si="53"/>
        <v/>
      </c>
    </row>
    <row r="363" spans="1:13" x14ac:dyDescent="0.3">
      <c r="A363" t="str">
        <f t="shared" ca="1" si="45"/>
        <v>выдача</v>
      </c>
      <c r="B363" s="7">
        <f t="shared" ca="1" si="46"/>
        <v>1.5878661219332906</v>
      </c>
      <c r="C363" s="9" t="str">
        <f t="shared" ca="1" si="47"/>
        <v/>
      </c>
      <c r="D363" t="str">
        <f ca="1">IF(C363&lt;&gt;"",SUM(COUNTIF($H$22:$H363,"&gt;"&amp;C363),COUNTIF($J$22:$J363,"&gt;"&amp;C363),COUNTIF($L$22:$L363,"&gt;"&amp;C363)),"")</f>
        <v/>
      </c>
      <c r="E363" t="str">
        <f t="shared" ca="1" si="48"/>
        <v/>
      </c>
      <c r="F363" s="9" t="str">
        <f t="shared" ca="1" si="49"/>
        <v/>
      </c>
      <c r="G363" s="9" t="str">
        <f t="shared" ca="1" si="50"/>
        <v/>
      </c>
      <c r="H363" s="9" t="str">
        <f ca="1">IF($A363="выдача",IF(AND(MAX(I$21:$I362)&lt;=MAX(K$21:$K362),$C363&lt;&gt;"",MAX(I$21:$I362)&lt;TIME(16,0,0)),MAX(I$21:$I362,$C363),""),"")</f>
        <v/>
      </c>
      <c r="I363" s="9" t="str">
        <f t="shared" ca="1" si="51"/>
        <v/>
      </c>
      <c r="J363" s="9" t="str">
        <f ca="1">IF($A363="выдача",IF(AND(MAX(I$21:$I362)&gt;MAX(K$21:$K362),$C363&lt;&gt;"",MAX(K$21:$K362)&lt;TIME(16,0,0)),MAX(K$21:$K362,$C363),""),"")</f>
        <v/>
      </c>
      <c r="K363" s="9" t="str">
        <f t="shared" ca="1" si="52"/>
        <v/>
      </c>
      <c r="L363" s="9" t="str">
        <f ca="1">IF(AND($A363="приём",$C363&lt;&gt;"",MAX(M$21:$M362,C363)&lt;TIME(16,0,0)),MAX(M$21:$M362,C363),"")</f>
        <v/>
      </c>
      <c r="M363" s="9" t="str">
        <f t="shared" ca="1" si="53"/>
        <v/>
      </c>
    </row>
    <row r="364" spans="1:13" x14ac:dyDescent="0.3">
      <c r="A364" t="str">
        <f t="shared" ca="1" si="45"/>
        <v>выдача</v>
      </c>
      <c r="B364" s="7">
        <f t="shared" ca="1" si="46"/>
        <v>3</v>
      </c>
      <c r="C364" s="9" t="str">
        <f t="shared" ca="1" si="47"/>
        <v/>
      </c>
      <c r="D364" t="str">
        <f ca="1">IF(C364&lt;&gt;"",SUM(COUNTIF($H$22:$H364,"&gt;"&amp;C364),COUNTIF($J$22:$J364,"&gt;"&amp;C364),COUNTIF($L$22:$L364,"&gt;"&amp;C364)),"")</f>
        <v/>
      </c>
      <c r="E364" t="str">
        <f t="shared" ca="1" si="48"/>
        <v/>
      </c>
      <c r="F364" s="9" t="str">
        <f t="shared" ca="1" si="49"/>
        <v/>
      </c>
      <c r="G364" s="9" t="str">
        <f t="shared" ca="1" si="50"/>
        <v/>
      </c>
      <c r="H364" s="9" t="str">
        <f ca="1">IF($A364="выдача",IF(AND(MAX(I$21:$I363)&lt;=MAX(K$21:$K363),$C364&lt;&gt;"",MAX(I$21:$I363)&lt;TIME(16,0,0)),MAX(I$21:$I363,$C364),""),"")</f>
        <v/>
      </c>
      <c r="I364" s="9" t="str">
        <f t="shared" ca="1" si="51"/>
        <v/>
      </c>
      <c r="J364" s="9" t="str">
        <f ca="1">IF($A364="выдача",IF(AND(MAX(I$21:$I363)&gt;MAX(K$21:$K363),$C364&lt;&gt;"",MAX(K$21:$K363)&lt;TIME(16,0,0)),MAX(K$21:$K363,$C364),""),"")</f>
        <v/>
      </c>
      <c r="K364" s="9" t="str">
        <f t="shared" ca="1" si="52"/>
        <v/>
      </c>
      <c r="L364" s="9" t="str">
        <f ca="1">IF(AND($A364="приём",$C364&lt;&gt;"",MAX(M$21:$M363,C364)&lt;TIME(16,0,0)),MAX(M$21:$M363,C364),"")</f>
        <v/>
      </c>
      <c r="M364" s="9" t="str">
        <f t="shared" ca="1" si="53"/>
        <v/>
      </c>
    </row>
    <row r="365" spans="1:13" x14ac:dyDescent="0.3">
      <c r="A365" t="str">
        <f t="shared" ca="1" si="45"/>
        <v>выдача</v>
      </c>
      <c r="B365" s="7">
        <f t="shared" ca="1" si="46"/>
        <v>3</v>
      </c>
      <c r="C365" s="9" t="str">
        <f t="shared" ca="1" si="47"/>
        <v/>
      </c>
      <c r="D365" t="str">
        <f ca="1">IF(C365&lt;&gt;"",SUM(COUNTIF($H$22:$H365,"&gt;"&amp;C365),COUNTIF($J$22:$J365,"&gt;"&amp;C365),COUNTIF($L$22:$L365,"&gt;"&amp;C365)),"")</f>
        <v/>
      </c>
      <c r="E365" t="str">
        <f t="shared" ca="1" si="48"/>
        <v/>
      </c>
      <c r="F365" s="9" t="str">
        <f t="shared" ca="1" si="49"/>
        <v/>
      </c>
      <c r="G365" s="9" t="str">
        <f t="shared" ca="1" si="50"/>
        <v/>
      </c>
      <c r="H365" s="9" t="str">
        <f ca="1">IF($A365="выдача",IF(AND(MAX(I$21:$I364)&lt;=MAX(K$21:$K364),$C365&lt;&gt;"",MAX(I$21:$I364)&lt;TIME(16,0,0)),MAX(I$21:$I364,$C365),""),"")</f>
        <v/>
      </c>
      <c r="I365" s="9" t="str">
        <f t="shared" ca="1" si="51"/>
        <v/>
      </c>
      <c r="J365" s="9" t="str">
        <f ca="1">IF($A365="выдача",IF(AND(MAX(I$21:$I364)&gt;MAX(K$21:$K364),$C365&lt;&gt;"",MAX(K$21:$K364)&lt;TIME(16,0,0)),MAX(K$21:$K364,$C365),""),"")</f>
        <v/>
      </c>
      <c r="K365" s="9" t="str">
        <f t="shared" ca="1" si="52"/>
        <v/>
      </c>
      <c r="L365" s="9" t="str">
        <f ca="1">IF(AND($A365="приём",$C365&lt;&gt;"",MAX(M$21:$M364,C365)&lt;TIME(16,0,0)),MAX(M$21:$M364,C365),"")</f>
        <v/>
      </c>
      <c r="M365" s="9" t="str">
        <f t="shared" ca="1" si="53"/>
        <v/>
      </c>
    </row>
    <row r="366" spans="1:13" x14ac:dyDescent="0.3">
      <c r="A366" t="str">
        <f t="shared" ca="1" si="45"/>
        <v>выдача</v>
      </c>
      <c r="B366" s="7">
        <f t="shared" ca="1" si="46"/>
        <v>3.0501081084267354</v>
      </c>
      <c r="C366" s="9" t="str">
        <f t="shared" ca="1" si="47"/>
        <v/>
      </c>
      <c r="D366" t="str">
        <f ca="1">IF(C366&lt;&gt;"",SUM(COUNTIF($H$22:$H366,"&gt;"&amp;C366),COUNTIF($J$22:$J366,"&gt;"&amp;C366),COUNTIF($L$22:$L366,"&gt;"&amp;C366)),"")</f>
        <v/>
      </c>
      <c r="E366" t="str">
        <f t="shared" ca="1" si="48"/>
        <v/>
      </c>
      <c r="F366" s="9" t="str">
        <f t="shared" ca="1" si="49"/>
        <v/>
      </c>
      <c r="G366" s="9" t="str">
        <f t="shared" ca="1" si="50"/>
        <v/>
      </c>
      <c r="H366" s="9" t="str">
        <f ca="1">IF($A366="выдача",IF(AND(MAX(I$21:$I365)&lt;=MAX(K$21:$K365),$C366&lt;&gt;"",MAX(I$21:$I365)&lt;TIME(16,0,0)),MAX(I$21:$I365,$C366),""),"")</f>
        <v/>
      </c>
      <c r="I366" s="9" t="str">
        <f t="shared" ca="1" si="51"/>
        <v/>
      </c>
      <c r="J366" s="9" t="str">
        <f ca="1">IF($A366="выдача",IF(AND(MAX(I$21:$I365)&gt;MAX(K$21:$K365),$C366&lt;&gt;"",MAX(K$21:$K365)&lt;TIME(16,0,0)),MAX(K$21:$K365,$C366),""),"")</f>
        <v/>
      </c>
      <c r="K366" s="9" t="str">
        <f t="shared" ca="1" si="52"/>
        <v/>
      </c>
      <c r="L366" s="9" t="str">
        <f ca="1">IF(AND($A366="приём",$C366&lt;&gt;"",MAX(M$21:$M365,C366)&lt;TIME(16,0,0)),MAX(M$21:$M365,C366),"")</f>
        <v/>
      </c>
      <c r="M366" s="9" t="str">
        <f t="shared" ca="1" si="53"/>
        <v/>
      </c>
    </row>
    <row r="367" spans="1:13" x14ac:dyDescent="0.3">
      <c r="A367" t="str">
        <f t="shared" ca="1" si="45"/>
        <v>приём</v>
      </c>
      <c r="B367" s="7">
        <f t="shared" ca="1" si="46"/>
        <v>2.0401359897793618</v>
      </c>
      <c r="C367" s="9" t="str">
        <f t="shared" ca="1" si="47"/>
        <v/>
      </c>
      <c r="D367" t="str">
        <f ca="1">IF(C367&lt;&gt;"",SUM(COUNTIF($H$22:$H367,"&gt;"&amp;C367),COUNTIF($J$22:$J367,"&gt;"&amp;C367),COUNTIF($L$22:$L367,"&gt;"&amp;C367)),"")</f>
        <v/>
      </c>
      <c r="E367" t="str">
        <f t="shared" ca="1" si="48"/>
        <v/>
      </c>
      <c r="F367" s="9" t="str">
        <f t="shared" ca="1" si="49"/>
        <v/>
      </c>
      <c r="G367" s="9" t="str">
        <f t="shared" ca="1" si="50"/>
        <v/>
      </c>
      <c r="H367" s="9" t="str">
        <f ca="1">IF($A367="выдача",IF(AND(MAX(I$21:$I366)&lt;=MAX(K$21:$K366),$C367&lt;&gt;"",MAX(I$21:$I366)&lt;TIME(16,0,0)),MAX(I$21:$I366,$C367),""),"")</f>
        <v/>
      </c>
      <c r="I367" s="9" t="str">
        <f t="shared" ca="1" si="51"/>
        <v/>
      </c>
      <c r="J367" s="9" t="str">
        <f ca="1">IF($A367="выдача",IF(AND(MAX(I$21:$I366)&gt;MAX(K$21:$K366),$C367&lt;&gt;"",MAX(K$21:$K366)&lt;TIME(16,0,0)),MAX(K$21:$K366,$C367),""),"")</f>
        <v/>
      </c>
      <c r="K367" s="9" t="str">
        <f t="shared" ca="1" si="52"/>
        <v/>
      </c>
      <c r="L367" s="9" t="str">
        <f ca="1">IF(AND($A367="приём",$C367&lt;&gt;"",MAX(M$21:$M366,C367)&lt;TIME(16,0,0)),MAX(M$21:$M366,C367),"")</f>
        <v/>
      </c>
      <c r="M367" s="9" t="str">
        <f t="shared" ca="1" si="53"/>
        <v/>
      </c>
    </row>
    <row r="368" spans="1:13" x14ac:dyDescent="0.3">
      <c r="A368" t="str">
        <f t="shared" ca="1" si="45"/>
        <v>выдача</v>
      </c>
      <c r="B368" s="7">
        <f t="shared" ca="1" si="46"/>
        <v>1.6563406947770829</v>
      </c>
      <c r="C368" s="9" t="str">
        <f t="shared" ca="1" si="47"/>
        <v/>
      </c>
      <c r="D368" t="str">
        <f ca="1">IF(C368&lt;&gt;"",SUM(COUNTIF($H$22:$H368,"&gt;"&amp;C368),COUNTIF($J$22:$J368,"&gt;"&amp;C368),COUNTIF($L$22:$L368,"&gt;"&amp;C368)),"")</f>
        <v/>
      </c>
      <c r="E368" t="str">
        <f t="shared" ca="1" si="48"/>
        <v/>
      </c>
      <c r="F368" s="9" t="str">
        <f t="shared" ca="1" si="49"/>
        <v/>
      </c>
      <c r="G368" s="9" t="str">
        <f t="shared" ca="1" si="50"/>
        <v/>
      </c>
      <c r="H368" s="9" t="str">
        <f ca="1">IF($A368="выдача",IF(AND(MAX(I$21:$I367)&lt;=MAX(K$21:$K367),$C368&lt;&gt;"",MAX(I$21:$I367)&lt;TIME(16,0,0)),MAX(I$21:$I367,$C368),""),"")</f>
        <v/>
      </c>
      <c r="I368" s="9" t="str">
        <f t="shared" ca="1" si="51"/>
        <v/>
      </c>
      <c r="J368" s="9" t="str">
        <f ca="1">IF($A368="выдача",IF(AND(MAX(I$21:$I367)&gt;MAX(K$21:$K367),$C368&lt;&gt;"",MAX(K$21:$K367)&lt;TIME(16,0,0)),MAX(K$21:$K367,$C368),""),"")</f>
        <v/>
      </c>
      <c r="K368" s="9" t="str">
        <f t="shared" ca="1" si="52"/>
        <v/>
      </c>
      <c r="L368" s="9" t="str">
        <f ca="1">IF(AND($A368="приём",$C368&lt;&gt;"",MAX(M$21:$M367,C368)&lt;TIME(16,0,0)),MAX(M$21:$M367,C368),"")</f>
        <v/>
      </c>
      <c r="M368" s="9" t="str">
        <f t="shared" ca="1" si="53"/>
        <v/>
      </c>
    </row>
    <row r="369" spans="1:13" x14ac:dyDescent="0.3">
      <c r="A369" t="str">
        <f t="shared" ca="1" si="45"/>
        <v>выдача</v>
      </c>
      <c r="B369" s="7">
        <f t="shared" ca="1" si="46"/>
        <v>1.2601754175819693</v>
      </c>
      <c r="C369" s="9" t="str">
        <f t="shared" ca="1" si="47"/>
        <v/>
      </c>
      <c r="D369" t="str">
        <f ca="1">IF(C369&lt;&gt;"",SUM(COUNTIF($H$22:$H369,"&gt;"&amp;C369),COUNTIF($J$22:$J369,"&gt;"&amp;C369),COUNTIF($L$22:$L369,"&gt;"&amp;C369)),"")</f>
        <v/>
      </c>
      <c r="E369" t="str">
        <f t="shared" ca="1" si="48"/>
        <v/>
      </c>
      <c r="F369" s="9" t="str">
        <f t="shared" ca="1" si="49"/>
        <v/>
      </c>
      <c r="G369" s="9" t="str">
        <f t="shared" ca="1" si="50"/>
        <v/>
      </c>
      <c r="H369" s="9" t="str">
        <f ca="1">IF($A369="выдача",IF(AND(MAX(I$21:$I368)&lt;=MAX(K$21:$K368),$C369&lt;&gt;"",MAX(I$21:$I368)&lt;TIME(16,0,0)),MAX(I$21:$I368,$C369),""),"")</f>
        <v/>
      </c>
      <c r="I369" s="9" t="str">
        <f t="shared" ca="1" si="51"/>
        <v/>
      </c>
      <c r="J369" s="9" t="str">
        <f ca="1">IF($A369="выдача",IF(AND(MAX(I$21:$I368)&gt;MAX(K$21:$K368),$C369&lt;&gt;"",MAX(K$21:$K368)&lt;TIME(16,0,0)),MAX(K$21:$K368,$C369),""),"")</f>
        <v/>
      </c>
      <c r="K369" s="9" t="str">
        <f t="shared" ca="1" si="52"/>
        <v/>
      </c>
      <c r="L369" s="9" t="str">
        <f ca="1">IF(AND($A369="приём",$C369&lt;&gt;"",MAX(M$21:$M368,C369)&lt;TIME(16,0,0)),MAX(M$21:$M368,C369),"")</f>
        <v/>
      </c>
      <c r="M369" s="9" t="str">
        <f t="shared" ca="1" si="53"/>
        <v/>
      </c>
    </row>
    <row r="370" spans="1:13" x14ac:dyDescent="0.3">
      <c r="A370" t="str">
        <f t="shared" ca="1" si="45"/>
        <v>выдача</v>
      </c>
      <c r="B370" s="7">
        <f t="shared" ca="1" si="46"/>
        <v>1.598530046866202</v>
      </c>
      <c r="C370" s="9" t="str">
        <f t="shared" ca="1" si="47"/>
        <v/>
      </c>
      <c r="D370" t="str">
        <f ca="1">IF(C370&lt;&gt;"",SUM(COUNTIF($H$22:$H370,"&gt;"&amp;C370),COUNTIF($J$22:$J370,"&gt;"&amp;C370),COUNTIF($L$22:$L370,"&gt;"&amp;C370)),"")</f>
        <v/>
      </c>
      <c r="E370" t="str">
        <f t="shared" ca="1" si="48"/>
        <v/>
      </c>
      <c r="F370" s="9" t="str">
        <f t="shared" ca="1" si="49"/>
        <v/>
      </c>
      <c r="G370" s="9" t="str">
        <f t="shared" ca="1" si="50"/>
        <v/>
      </c>
      <c r="H370" s="9" t="str">
        <f ca="1">IF($A370="выдача",IF(AND(MAX(I$21:$I369)&lt;=MAX(K$21:$K369),$C370&lt;&gt;"",MAX(I$21:$I369)&lt;TIME(16,0,0)),MAX(I$21:$I369,$C370),""),"")</f>
        <v/>
      </c>
      <c r="I370" s="9" t="str">
        <f t="shared" ca="1" si="51"/>
        <v/>
      </c>
      <c r="J370" s="9" t="str">
        <f ca="1">IF($A370="выдача",IF(AND(MAX(I$21:$I369)&gt;MAX(K$21:$K369),$C370&lt;&gt;"",MAX(K$21:$K369)&lt;TIME(16,0,0)),MAX(K$21:$K369,$C370),""),"")</f>
        <v/>
      </c>
      <c r="K370" s="9" t="str">
        <f t="shared" ca="1" si="52"/>
        <v/>
      </c>
      <c r="L370" s="9" t="str">
        <f ca="1">IF(AND($A370="приём",$C370&lt;&gt;"",MAX(M$21:$M369,C370)&lt;TIME(16,0,0)),MAX(M$21:$M369,C370),"")</f>
        <v/>
      </c>
      <c r="M370" s="9" t="str">
        <f t="shared" ca="1" si="53"/>
        <v/>
      </c>
    </row>
    <row r="371" spans="1:13" x14ac:dyDescent="0.3">
      <c r="A371" t="str">
        <f t="shared" ca="1" si="45"/>
        <v>выдача</v>
      </c>
      <c r="B371" s="7">
        <f t="shared" ca="1" si="46"/>
        <v>3</v>
      </c>
      <c r="C371" s="9" t="str">
        <f t="shared" ca="1" si="47"/>
        <v/>
      </c>
      <c r="D371" t="str">
        <f ca="1">IF(C371&lt;&gt;"",SUM(COUNTIF($H$22:$H371,"&gt;"&amp;C371),COUNTIF($J$22:$J371,"&gt;"&amp;C371),COUNTIF($L$22:$L371,"&gt;"&amp;C371)),"")</f>
        <v/>
      </c>
      <c r="E371" t="str">
        <f t="shared" ca="1" si="48"/>
        <v/>
      </c>
      <c r="F371" s="9" t="str">
        <f t="shared" ca="1" si="49"/>
        <v/>
      </c>
      <c r="G371" s="9" t="str">
        <f t="shared" ca="1" si="50"/>
        <v/>
      </c>
      <c r="H371" s="9" t="str">
        <f ca="1">IF($A371="выдача",IF(AND(MAX(I$21:$I370)&lt;=MAX(K$21:$K370),$C371&lt;&gt;"",MAX(I$21:$I370)&lt;TIME(16,0,0)),MAX(I$21:$I370,$C371),""),"")</f>
        <v/>
      </c>
      <c r="I371" s="9" t="str">
        <f t="shared" ca="1" si="51"/>
        <v/>
      </c>
      <c r="J371" s="9" t="str">
        <f ca="1">IF($A371="выдача",IF(AND(MAX(I$21:$I370)&gt;MAX(K$21:$K370),$C371&lt;&gt;"",MAX(K$21:$K370)&lt;TIME(16,0,0)),MAX(K$21:$K370,$C371),""),"")</f>
        <v/>
      </c>
      <c r="K371" s="9" t="str">
        <f t="shared" ca="1" si="52"/>
        <v/>
      </c>
      <c r="L371" s="9" t="str">
        <f ca="1">IF(AND($A371="приём",$C371&lt;&gt;"",MAX(M$21:$M370,C371)&lt;TIME(16,0,0)),MAX(M$21:$M370,C371),"")</f>
        <v/>
      </c>
      <c r="M371" s="9" t="str">
        <f t="shared" ca="1" si="53"/>
        <v/>
      </c>
    </row>
    <row r="372" spans="1:13" x14ac:dyDescent="0.3">
      <c r="A372" t="str">
        <f t="shared" ca="1" si="45"/>
        <v>выдача</v>
      </c>
      <c r="B372" s="7">
        <f t="shared" ca="1" si="46"/>
        <v>1.8011576488526573</v>
      </c>
      <c r="C372" s="9" t="str">
        <f t="shared" ca="1" si="47"/>
        <v/>
      </c>
      <c r="D372" t="str">
        <f ca="1">IF(C372&lt;&gt;"",SUM(COUNTIF($H$22:$H372,"&gt;"&amp;C372),COUNTIF($J$22:$J372,"&gt;"&amp;C372),COUNTIF($L$22:$L372,"&gt;"&amp;C372)),"")</f>
        <v/>
      </c>
      <c r="E372" t="str">
        <f t="shared" ca="1" si="48"/>
        <v/>
      </c>
      <c r="F372" s="9" t="str">
        <f t="shared" ca="1" si="49"/>
        <v/>
      </c>
      <c r="G372" s="9" t="str">
        <f t="shared" ca="1" si="50"/>
        <v/>
      </c>
      <c r="H372" s="9" t="str">
        <f ca="1">IF($A372="выдача",IF(AND(MAX(I$21:$I371)&lt;=MAX(K$21:$K371),$C372&lt;&gt;"",MAX(I$21:$I371)&lt;TIME(16,0,0)),MAX(I$21:$I371,$C372),""),"")</f>
        <v/>
      </c>
      <c r="I372" s="9" t="str">
        <f t="shared" ca="1" si="51"/>
        <v/>
      </c>
      <c r="J372" s="9" t="str">
        <f ca="1">IF($A372="выдача",IF(AND(MAX(I$21:$I371)&gt;MAX(K$21:$K371),$C372&lt;&gt;"",MAX(K$21:$K371)&lt;TIME(16,0,0)),MAX(K$21:$K371,$C372),""),"")</f>
        <v/>
      </c>
      <c r="K372" s="9" t="str">
        <f t="shared" ca="1" si="52"/>
        <v/>
      </c>
      <c r="L372" s="9" t="str">
        <f ca="1">IF(AND($A372="приём",$C372&lt;&gt;"",MAX(M$21:$M371,C372)&lt;TIME(16,0,0)),MAX(M$21:$M371,C372),"")</f>
        <v/>
      </c>
      <c r="M372" s="9" t="str">
        <f t="shared" ca="1" si="53"/>
        <v/>
      </c>
    </row>
    <row r="373" spans="1:13" x14ac:dyDescent="0.3">
      <c r="A373" t="str">
        <f t="shared" ca="1" si="45"/>
        <v>выдача</v>
      </c>
      <c r="B373" s="7">
        <f t="shared" ca="1" si="46"/>
        <v>1.7973630245918724</v>
      </c>
      <c r="C373" s="9" t="str">
        <f t="shared" ca="1" si="47"/>
        <v/>
      </c>
      <c r="D373" t="str">
        <f ca="1">IF(C373&lt;&gt;"",SUM(COUNTIF($H$22:$H373,"&gt;"&amp;C373),COUNTIF($J$22:$J373,"&gt;"&amp;C373),COUNTIF($L$22:$L373,"&gt;"&amp;C373)),"")</f>
        <v/>
      </c>
      <c r="E373" t="str">
        <f t="shared" ca="1" si="48"/>
        <v/>
      </c>
      <c r="F373" s="9" t="str">
        <f t="shared" ca="1" si="49"/>
        <v/>
      </c>
      <c r="G373" s="9" t="str">
        <f t="shared" ca="1" si="50"/>
        <v/>
      </c>
      <c r="H373" s="9" t="str">
        <f ca="1">IF($A373="выдача",IF(AND(MAX(I$21:$I372)&lt;=MAX(K$21:$K372),$C373&lt;&gt;"",MAX(I$21:$I372)&lt;TIME(16,0,0)),MAX(I$21:$I372,$C373),""),"")</f>
        <v/>
      </c>
      <c r="I373" s="9" t="str">
        <f t="shared" ca="1" si="51"/>
        <v/>
      </c>
      <c r="J373" s="9" t="str">
        <f ca="1">IF($A373="выдача",IF(AND(MAX(I$21:$I372)&gt;MAX(K$21:$K372),$C373&lt;&gt;"",MAX(K$21:$K372)&lt;TIME(16,0,0)),MAX(K$21:$K372,$C373),""),"")</f>
        <v/>
      </c>
      <c r="K373" s="9" t="str">
        <f t="shared" ca="1" si="52"/>
        <v/>
      </c>
      <c r="L373" s="9" t="str">
        <f ca="1">IF(AND($A373="приём",$C373&lt;&gt;"",MAX(M$21:$M372,C373)&lt;TIME(16,0,0)),MAX(M$21:$M372,C373),"")</f>
        <v/>
      </c>
      <c r="M373" s="9" t="str">
        <f t="shared" ca="1" si="53"/>
        <v/>
      </c>
    </row>
    <row r="374" spans="1:13" x14ac:dyDescent="0.3">
      <c r="A374" t="str">
        <f t="shared" ca="1" si="45"/>
        <v>выдача</v>
      </c>
      <c r="B374" s="7">
        <f t="shared" ca="1" si="46"/>
        <v>2.5508628535497184</v>
      </c>
      <c r="C374" s="9" t="str">
        <f t="shared" ca="1" si="47"/>
        <v/>
      </c>
      <c r="D374" t="str">
        <f ca="1">IF(C374&lt;&gt;"",SUM(COUNTIF($H$22:$H374,"&gt;"&amp;C374),COUNTIF($J$22:$J374,"&gt;"&amp;C374),COUNTIF($L$22:$L374,"&gt;"&amp;C374)),"")</f>
        <v/>
      </c>
      <c r="E374" t="str">
        <f t="shared" ca="1" si="48"/>
        <v/>
      </c>
      <c r="F374" s="9" t="str">
        <f t="shared" ca="1" si="49"/>
        <v/>
      </c>
      <c r="G374" s="9" t="str">
        <f t="shared" ca="1" si="50"/>
        <v/>
      </c>
      <c r="H374" s="9" t="str">
        <f ca="1">IF($A374="выдача",IF(AND(MAX(I$21:$I373)&lt;=MAX(K$21:$K373),$C374&lt;&gt;"",MAX(I$21:$I373)&lt;TIME(16,0,0)),MAX(I$21:$I373,$C374),""),"")</f>
        <v/>
      </c>
      <c r="I374" s="9" t="str">
        <f t="shared" ca="1" si="51"/>
        <v/>
      </c>
      <c r="J374" s="9" t="str">
        <f ca="1">IF($A374="выдача",IF(AND(MAX(I$21:$I373)&gt;MAX(K$21:$K373),$C374&lt;&gt;"",MAX(K$21:$K373)&lt;TIME(16,0,0)),MAX(K$21:$K373,$C374),""),"")</f>
        <v/>
      </c>
      <c r="K374" s="9" t="str">
        <f t="shared" ca="1" si="52"/>
        <v/>
      </c>
      <c r="L374" s="9" t="str">
        <f ca="1">IF(AND($A374="приём",$C374&lt;&gt;"",MAX(M$21:$M373,C374)&lt;TIME(16,0,0)),MAX(M$21:$M373,C374),"")</f>
        <v/>
      </c>
      <c r="M374" s="9" t="str">
        <f t="shared" ca="1" si="53"/>
        <v/>
      </c>
    </row>
    <row r="375" spans="1:13" x14ac:dyDescent="0.3">
      <c r="A375" t="str">
        <f t="shared" ca="1" si="45"/>
        <v>выдача</v>
      </c>
      <c r="B375" s="7">
        <f t="shared" ca="1" si="46"/>
        <v>2.6448973273062135</v>
      </c>
      <c r="C375" s="9" t="str">
        <f t="shared" ca="1" si="47"/>
        <v/>
      </c>
      <c r="D375" t="str">
        <f ca="1">IF(C375&lt;&gt;"",SUM(COUNTIF($H$22:$H375,"&gt;"&amp;C375),COUNTIF($J$22:$J375,"&gt;"&amp;C375),COUNTIF($L$22:$L375,"&gt;"&amp;C375)),"")</f>
        <v/>
      </c>
      <c r="E375" t="str">
        <f t="shared" ca="1" si="48"/>
        <v/>
      </c>
      <c r="F375" s="9" t="str">
        <f t="shared" ca="1" si="49"/>
        <v/>
      </c>
      <c r="G375" s="9" t="str">
        <f t="shared" ca="1" si="50"/>
        <v/>
      </c>
      <c r="H375" s="9" t="str">
        <f ca="1">IF($A375="выдача",IF(AND(MAX(I$21:$I374)&lt;=MAX(K$21:$K374),$C375&lt;&gt;"",MAX(I$21:$I374)&lt;TIME(16,0,0)),MAX(I$21:$I374,$C375),""),"")</f>
        <v/>
      </c>
      <c r="I375" s="9" t="str">
        <f t="shared" ca="1" si="51"/>
        <v/>
      </c>
      <c r="J375" s="9" t="str">
        <f ca="1">IF($A375="выдача",IF(AND(MAX(I$21:$I374)&gt;MAX(K$21:$K374),$C375&lt;&gt;"",MAX(K$21:$K374)&lt;TIME(16,0,0)),MAX(K$21:$K374,$C375),""),"")</f>
        <v/>
      </c>
      <c r="K375" s="9" t="str">
        <f t="shared" ca="1" si="52"/>
        <v/>
      </c>
      <c r="L375" s="9" t="str">
        <f ca="1">IF(AND($A375="приём",$C375&lt;&gt;"",MAX(M$21:$M374,C375)&lt;TIME(16,0,0)),MAX(M$21:$M374,C375),"")</f>
        <v/>
      </c>
      <c r="M375" s="9" t="str">
        <f t="shared" ca="1" si="53"/>
        <v/>
      </c>
    </row>
    <row r="376" spans="1:13" x14ac:dyDescent="0.3">
      <c r="A376" t="str">
        <f t="shared" ca="1" si="45"/>
        <v>выдача</v>
      </c>
      <c r="B376" s="7">
        <f t="shared" ca="1" si="46"/>
        <v>1.5337352496407259</v>
      </c>
      <c r="C376" s="9" t="str">
        <f t="shared" ca="1" si="47"/>
        <v/>
      </c>
      <c r="D376" t="str">
        <f ca="1">IF(C376&lt;&gt;"",SUM(COUNTIF($H$22:$H376,"&gt;"&amp;C376),COUNTIF($J$22:$J376,"&gt;"&amp;C376),COUNTIF($L$22:$L376,"&gt;"&amp;C376)),"")</f>
        <v/>
      </c>
      <c r="E376" t="str">
        <f t="shared" ca="1" si="48"/>
        <v/>
      </c>
      <c r="F376" s="9" t="str">
        <f t="shared" ca="1" si="49"/>
        <v/>
      </c>
      <c r="G376" s="9" t="str">
        <f t="shared" ca="1" si="50"/>
        <v/>
      </c>
      <c r="H376" s="9" t="str">
        <f ca="1">IF($A376="выдача",IF(AND(MAX(I$21:$I375)&lt;=MAX(K$21:$K375),$C376&lt;&gt;"",MAX(I$21:$I375)&lt;TIME(16,0,0)),MAX(I$21:$I375,$C376),""),"")</f>
        <v/>
      </c>
      <c r="I376" s="9" t="str">
        <f t="shared" ca="1" si="51"/>
        <v/>
      </c>
      <c r="J376" s="9" t="str">
        <f ca="1">IF($A376="выдача",IF(AND(MAX(I$21:$I375)&gt;MAX(K$21:$K375),$C376&lt;&gt;"",MAX(K$21:$K375)&lt;TIME(16,0,0)),MAX(K$21:$K375,$C376),""),"")</f>
        <v/>
      </c>
      <c r="K376" s="9" t="str">
        <f t="shared" ca="1" si="52"/>
        <v/>
      </c>
      <c r="L376" s="9" t="str">
        <f ca="1">IF(AND($A376="приём",$C376&lt;&gt;"",MAX(M$21:$M375,C376)&lt;TIME(16,0,0)),MAX(M$21:$M375,C376),"")</f>
        <v/>
      </c>
      <c r="M376" s="9" t="str">
        <f t="shared" ca="1" si="53"/>
        <v/>
      </c>
    </row>
    <row r="377" spans="1:13" x14ac:dyDescent="0.3">
      <c r="A377" t="str">
        <f t="shared" ca="1" si="45"/>
        <v>выдача</v>
      </c>
      <c r="B377" s="7">
        <f t="shared" ca="1" si="46"/>
        <v>5.0625174900921959</v>
      </c>
      <c r="C377" s="9" t="str">
        <f t="shared" ca="1" si="47"/>
        <v/>
      </c>
      <c r="D377" t="str">
        <f ca="1">IF(C377&lt;&gt;"",SUM(COUNTIF($H$22:$H377,"&gt;"&amp;C377),COUNTIF($J$22:$J377,"&gt;"&amp;C377),COUNTIF($L$22:$L377,"&gt;"&amp;C377)),"")</f>
        <v/>
      </c>
      <c r="E377" t="str">
        <f t="shared" ca="1" si="48"/>
        <v/>
      </c>
      <c r="F377" s="9" t="str">
        <f t="shared" ca="1" si="49"/>
        <v/>
      </c>
      <c r="G377" s="9" t="str">
        <f t="shared" ca="1" si="50"/>
        <v/>
      </c>
      <c r="H377" s="9" t="str">
        <f ca="1">IF($A377="выдача",IF(AND(MAX(I$21:$I376)&lt;=MAX(K$21:$K376),$C377&lt;&gt;"",MAX(I$21:$I376)&lt;TIME(16,0,0)),MAX(I$21:$I376,$C377),""),"")</f>
        <v/>
      </c>
      <c r="I377" s="9" t="str">
        <f t="shared" ca="1" si="51"/>
        <v/>
      </c>
      <c r="J377" s="9" t="str">
        <f ca="1">IF($A377="выдача",IF(AND(MAX(I$21:$I376)&gt;MAX(K$21:$K376),$C377&lt;&gt;"",MAX(K$21:$K376)&lt;TIME(16,0,0)),MAX(K$21:$K376,$C377),""),"")</f>
        <v/>
      </c>
      <c r="K377" s="9" t="str">
        <f t="shared" ca="1" si="52"/>
        <v/>
      </c>
      <c r="L377" s="9" t="str">
        <f ca="1">IF(AND($A377="приём",$C377&lt;&gt;"",MAX(M$21:$M376,C377)&lt;TIME(16,0,0)),MAX(M$21:$M376,C377),"")</f>
        <v/>
      </c>
      <c r="M377" s="9" t="str">
        <f t="shared" ca="1" si="53"/>
        <v/>
      </c>
    </row>
    <row r="378" spans="1:13" x14ac:dyDescent="0.3">
      <c r="A378" t="str">
        <f t="shared" ca="1" si="45"/>
        <v>приём</v>
      </c>
      <c r="B378" s="7">
        <f t="shared" ca="1" si="46"/>
        <v>3.1579548024373465</v>
      </c>
      <c r="C378" s="9" t="str">
        <f t="shared" ca="1" si="47"/>
        <v/>
      </c>
      <c r="D378" t="str">
        <f ca="1">IF(C378&lt;&gt;"",SUM(COUNTIF($H$22:$H378,"&gt;"&amp;C378),COUNTIF($J$22:$J378,"&gt;"&amp;C378),COUNTIF($L$22:$L378,"&gt;"&amp;C378)),"")</f>
        <v/>
      </c>
      <c r="E378" t="str">
        <f t="shared" ca="1" si="48"/>
        <v/>
      </c>
      <c r="F378" s="9" t="str">
        <f t="shared" ca="1" si="49"/>
        <v/>
      </c>
      <c r="G378" s="9" t="str">
        <f t="shared" ca="1" si="50"/>
        <v/>
      </c>
      <c r="H378" s="9" t="str">
        <f ca="1">IF($A378="выдача",IF(AND(MAX(I$21:$I377)&lt;=MAX(K$21:$K377),$C378&lt;&gt;"",MAX(I$21:$I377)&lt;TIME(16,0,0)),MAX(I$21:$I377,$C378),""),"")</f>
        <v/>
      </c>
      <c r="I378" s="9" t="str">
        <f t="shared" ca="1" si="51"/>
        <v/>
      </c>
      <c r="J378" s="9" t="str">
        <f ca="1">IF($A378="выдача",IF(AND(MAX(I$21:$I377)&gt;MAX(K$21:$K377),$C378&lt;&gt;"",MAX(K$21:$K377)&lt;TIME(16,0,0)),MAX(K$21:$K377,$C378),""),"")</f>
        <v/>
      </c>
      <c r="K378" s="9" t="str">
        <f t="shared" ca="1" si="52"/>
        <v/>
      </c>
      <c r="L378" s="9" t="str">
        <f ca="1">IF(AND($A378="приём",$C378&lt;&gt;"",MAX(M$21:$M377,C378)&lt;TIME(16,0,0)),MAX(M$21:$M377,C378),"")</f>
        <v/>
      </c>
      <c r="M378" s="9" t="str">
        <f t="shared" ca="1" si="53"/>
        <v/>
      </c>
    </row>
    <row r="379" spans="1:13" x14ac:dyDescent="0.3">
      <c r="A379" t="str">
        <f t="shared" ca="1" si="45"/>
        <v>выдача</v>
      </c>
      <c r="B379" s="7">
        <f t="shared" ca="1" si="46"/>
        <v>3</v>
      </c>
      <c r="C379" s="9" t="str">
        <f t="shared" ca="1" si="47"/>
        <v/>
      </c>
      <c r="D379" t="str">
        <f ca="1">IF(C379&lt;&gt;"",SUM(COUNTIF($H$22:$H379,"&gt;"&amp;C379),COUNTIF($J$22:$J379,"&gt;"&amp;C379),COUNTIF($L$22:$L379,"&gt;"&amp;C379)),"")</f>
        <v/>
      </c>
      <c r="E379" t="str">
        <f t="shared" ca="1" si="48"/>
        <v/>
      </c>
      <c r="F379" s="9" t="str">
        <f t="shared" ca="1" si="49"/>
        <v/>
      </c>
      <c r="G379" s="9" t="str">
        <f t="shared" ca="1" si="50"/>
        <v/>
      </c>
      <c r="H379" s="9" t="str">
        <f ca="1">IF($A379="выдача",IF(AND(MAX(I$21:$I378)&lt;=MAX(K$21:$K378),$C379&lt;&gt;"",MAX(I$21:$I378)&lt;TIME(16,0,0)),MAX(I$21:$I378,$C379),""),"")</f>
        <v/>
      </c>
      <c r="I379" s="9" t="str">
        <f t="shared" ca="1" si="51"/>
        <v/>
      </c>
      <c r="J379" s="9" t="str">
        <f ca="1">IF($A379="выдача",IF(AND(MAX(I$21:$I378)&gt;MAX(K$21:$K378),$C379&lt;&gt;"",MAX(K$21:$K378)&lt;TIME(16,0,0)),MAX(K$21:$K378,$C379),""),"")</f>
        <v/>
      </c>
      <c r="K379" s="9" t="str">
        <f t="shared" ca="1" si="52"/>
        <v/>
      </c>
      <c r="L379" s="9" t="str">
        <f ca="1">IF(AND($A379="приём",$C379&lt;&gt;"",MAX(M$21:$M378,C379)&lt;TIME(16,0,0)),MAX(M$21:$M378,C379),"")</f>
        <v/>
      </c>
      <c r="M379" s="9" t="str">
        <f t="shared" ca="1" si="53"/>
        <v/>
      </c>
    </row>
    <row r="380" spans="1:13" x14ac:dyDescent="0.3">
      <c r="A380" t="str">
        <f t="shared" ca="1" si="45"/>
        <v>выдача</v>
      </c>
      <c r="B380" s="7">
        <f t="shared" ca="1" si="46"/>
        <v>1.4486274715828706</v>
      </c>
      <c r="C380" s="9" t="str">
        <f t="shared" ca="1" si="47"/>
        <v/>
      </c>
      <c r="D380" t="str">
        <f ca="1">IF(C380&lt;&gt;"",SUM(COUNTIF($H$22:$H380,"&gt;"&amp;C380),COUNTIF($J$22:$J380,"&gt;"&amp;C380),COUNTIF($L$22:$L380,"&gt;"&amp;C380)),"")</f>
        <v/>
      </c>
      <c r="E380" t="str">
        <f t="shared" ca="1" si="48"/>
        <v/>
      </c>
      <c r="F380" s="9" t="str">
        <f t="shared" ca="1" si="49"/>
        <v/>
      </c>
      <c r="G380" s="9" t="str">
        <f t="shared" ca="1" si="50"/>
        <v/>
      </c>
      <c r="H380" s="9" t="str">
        <f ca="1">IF($A380="выдача",IF(AND(MAX(I$21:$I379)&lt;=MAX(K$21:$K379),$C380&lt;&gt;"",MAX(I$21:$I379)&lt;TIME(16,0,0)),MAX(I$21:$I379,$C380),""),"")</f>
        <v/>
      </c>
      <c r="I380" s="9" t="str">
        <f t="shared" ca="1" si="51"/>
        <v/>
      </c>
      <c r="J380" s="9" t="str">
        <f ca="1">IF($A380="выдача",IF(AND(MAX(I$21:$I379)&gt;MAX(K$21:$K379),$C380&lt;&gt;"",MAX(K$21:$K379)&lt;TIME(16,0,0)),MAX(K$21:$K379,$C380),""),"")</f>
        <v/>
      </c>
      <c r="K380" s="9" t="str">
        <f t="shared" ca="1" si="52"/>
        <v/>
      </c>
      <c r="L380" s="9" t="str">
        <f ca="1">IF(AND($A380="приём",$C380&lt;&gt;"",MAX(M$21:$M379,C380)&lt;TIME(16,0,0)),MAX(M$21:$M379,C380),"")</f>
        <v/>
      </c>
      <c r="M380" s="9" t="str">
        <f t="shared" ca="1" si="53"/>
        <v/>
      </c>
    </row>
    <row r="381" spans="1:13" x14ac:dyDescent="0.3">
      <c r="A381" t="str">
        <f t="shared" ca="1" si="45"/>
        <v>выдача</v>
      </c>
      <c r="B381" s="7">
        <f t="shared" ca="1" si="46"/>
        <v>3.6463091084831429</v>
      </c>
      <c r="C381" s="9" t="str">
        <f t="shared" ca="1" si="47"/>
        <v/>
      </c>
      <c r="D381" t="str">
        <f ca="1">IF(C381&lt;&gt;"",SUM(COUNTIF($H$22:$H381,"&gt;"&amp;C381),COUNTIF($J$22:$J381,"&gt;"&amp;C381),COUNTIF($L$22:$L381,"&gt;"&amp;C381)),"")</f>
        <v/>
      </c>
      <c r="E381" t="str">
        <f t="shared" ca="1" si="48"/>
        <v/>
      </c>
      <c r="F381" s="9" t="str">
        <f t="shared" ca="1" si="49"/>
        <v/>
      </c>
      <c r="G381" s="9" t="str">
        <f t="shared" ca="1" si="50"/>
        <v/>
      </c>
      <c r="H381" s="9" t="str">
        <f ca="1">IF($A381="выдача",IF(AND(MAX(I$21:$I380)&lt;=MAX(K$21:$K380),$C381&lt;&gt;"",MAX(I$21:$I380)&lt;TIME(16,0,0)),MAX(I$21:$I380,$C381),""),"")</f>
        <v/>
      </c>
      <c r="I381" s="9" t="str">
        <f t="shared" ca="1" si="51"/>
        <v/>
      </c>
      <c r="J381" s="9" t="str">
        <f ca="1">IF($A381="выдача",IF(AND(MAX(I$21:$I380)&gt;MAX(K$21:$K380),$C381&lt;&gt;"",MAX(K$21:$K380)&lt;TIME(16,0,0)),MAX(K$21:$K380,$C381),""),"")</f>
        <v/>
      </c>
      <c r="K381" s="9" t="str">
        <f t="shared" ca="1" si="52"/>
        <v/>
      </c>
      <c r="L381" s="9" t="str">
        <f ca="1">IF(AND($A381="приём",$C381&lt;&gt;"",MAX(M$21:$M380,C381)&lt;TIME(16,0,0)),MAX(M$21:$M380,C381),"")</f>
        <v/>
      </c>
      <c r="M381" s="9" t="str">
        <f t="shared" ca="1" si="53"/>
        <v/>
      </c>
    </row>
    <row r="382" spans="1:13" x14ac:dyDescent="0.3">
      <c r="A382" t="str">
        <f t="shared" ca="1" si="45"/>
        <v>выдача</v>
      </c>
      <c r="B382" s="7">
        <f t="shared" ca="1" si="46"/>
        <v>2.1227277678449328</v>
      </c>
      <c r="C382" s="9" t="str">
        <f t="shared" ca="1" si="47"/>
        <v/>
      </c>
      <c r="D382" t="str">
        <f ca="1">IF(C382&lt;&gt;"",SUM(COUNTIF($H$22:$H382,"&gt;"&amp;C382),COUNTIF($J$22:$J382,"&gt;"&amp;C382),COUNTIF($L$22:$L382,"&gt;"&amp;C382)),"")</f>
        <v/>
      </c>
      <c r="E382" t="str">
        <f t="shared" ca="1" si="48"/>
        <v/>
      </c>
      <c r="F382" s="9" t="str">
        <f t="shared" ca="1" si="49"/>
        <v/>
      </c>
      <c r="G382" s="9" t="str">
        <f t="shared" ca="1" si="50"/>
        <v/>
      </c>
      <c r="H382" s="9" t="str">
        <f ca="1">IF($A382="выдача",IF(AND(MAX(I$21:$I381)&lt;=MAX(K$21:$K381),$C382&lt;&gt;"",MAX(I$21:$I381)&lt;TIME(16,0,0)),MAX(I$21:$I381,$C382),""),"")</f>
        <v/>
      </c>
      <c r="I382" s="9" t="str">
        <f t="shared" ca="1" si="51"/>
        <v/>
      </c>
      <c r="J382" s="9" t="str">
        <f ca="1">IF($A382="выдача",IF(AND(MAX(I$21:$I381)&gt;MAX(K$21:$K381),$C382&lt;&gt;"",MAX(K$21:$K381)&lt;TIME(16,0,0)),MAX(K$21:$K381,$C382),""),"")</f>
        <v/>
      </c>
      <c r="K382" s="9" t="str">
        <f t="shared" ca="1" si="52"/>
        <v/>
      </c>
      <c r="L382" s="9" t="str">
        <f ca="1">IF(AND($A382="приём",$C382&lt;&gt;"",MAX(M$21:$M381,C382)&lt;TIME(16,0,0)),MAX(M$21:$M381,C382),"")</f>
        <v/>
      </c>
      <c r="M382" s="9" t="str">
        <f t="shared" ca="1" si="53"/>
        <v/>
      </c>
    </row>
    <row r="383" spans="1:13" x14ac:dyDescent="0.3">
      <c r="A383" t="str">
        <f t="shared" ca="1" si="45"/>
        <v>выдача</v>
      </c>
      <c r="B383" s="7">
        <f t="shared" ca="1" si="46"/>
        <v>3</v>
      </c>
      <c r="C383" s="9" t="str">
        <f t="shared" ca="1" si="47"/>
        <v/>
      </c>
      <c r="D383" t="str">
        <f ca="1">IF(C383&lt;&gt;"",SUM(COUNTIF($H$22:$H383,"&gt;"&amp;C383),COUNTIF($J$22:$J383,"&gt;"&amp;C383),COUNTIF($L$22:$L383,"&gt;"&amp;C383)),"")</f>
        <v/>
      </c>
      <c r="E383" t="str">
        <f t="shared" ca="1" si="48"/>
        <v/>
      </c>
      <c r="F383" s="9" t="str">
        <f t="shared" ca="1" si="49"/>
        <v/>
      </c>
      <c r="G383" s="9" t="str">
        <f t="shared" ca="1" si="50"/>
        <v/>
      </c>
      <c r="H383" s="9" t="str">
        <f ca="1">IF($A383="выдача",IF(AND(MAX(I$21:$I382)&lt;=MAX(K$21:$K382),$C383&lt;&gt;"",MAX(I$21:$I382)&lt;TIME(16,0,0)),MAX(I$21:$I382,$C383),""),"")</f>
        <v/>
      </c>
      <c r="I383" s="9" t="str">
        <f t="shared" ca="1" si="51"/>
        <v/>
      </c>
      <c r="J383" s="9" t="str">
        <f ca="1">IF($A383="выдача",IF(AND(MAX(I$21:$I382)&gt;MAX(K$21:$K382),$C383&lt;&gt;"",MAX(K$21:$K382)&lt;TIME(16,0,0)),MAX(K$21:$K382,$C383),""),"")</f>
        <v/>
      </c>
      <c r="K383" s="9" t="str">
        <f t="shared" ca="1" si="52"/>
        <v/>
      </c>
      <c r="L383" s="9" t="str">
        <f ca="1">IF(AND($A383="приём",$C383&lt;&gt;"",MAX(M$21:$M382,C383)&lt;TIME(16,0,0)),MAX(M$21:$M382,C383),"")</f>
        <v/>
      </c>
      <c r="M383" s="9" t="str">
        <f t="shared" ca="1" si="53"/>
        <v/>
      </c>
    </row>
    <row r="384" spans="1:13" x14ac:dyDescent="0.3">
      <c r="A384" t="str">
        <f t="shared" ca="1" si="45"/>
        <v>выдача</v>
      </c>
      <c r="B384" s="7">
        <f t="shared" ca="1" si="46"/>
        <v>2.44868327883183</v>
      </c>
      <c r="C384" s="9" t="str">
        <f t="shared" ca="1" si="47"/>
        <v/>
      </c>
      <c r="D384" t="str">
        <f ca="1">IF(C384&lt;&gt;"",SUM(COUNTIF($H$22:$H384,"&gt;"&amp;C384),COUNTIF($J$22:$J384,"&gt;"&amp;C384),COUNTIF($L$22:$L384,"&gt;"&amp;C384)),"")</f>
        <v/>
      </c>
      <c r="E384" t="str">
        <f t="shared" ca="1" si="48"/>
        <v/>
      </c>
      <c r="F384" s="9" t="str">
        <f t="shared" ca="1" si="49"/>
        <v/>
      </c>
      <c r="G384" s="9" t="str">
        <f t="shared" ca="1" si="50"/>
        <v/>
      </c>
      <c r="H384" s="9" t="str">
        <f ca="1">IF($A384="выдача",IF(AND(MAX(I$21:$I383)&lt;=MAX(K$21:$K383),$C384&lt;&gt;"",MAX(I$21:$I383)&lt;TIME(16,0,0)),MAX(I$21:$I383,$C384),""),"")</f>
        <v/>
      </c>
      <c r="I384" s="9" t="str">
        <f t="shared" ca="1" si="51"/>
        <v/>
      </c>
      <c r="J384" s="9" t="str">
        <f ca="1">IF($A384="выдача",IF(AND(MAX(I$21:$I383)&gt;MAX(K$21:$K383),$C384&lt;&gt;"",MAX(K$21:$K383)&lt;TIME(16,0,0)),MAX(K$21:$K383,$C384),""),"")</f>
        <v/>
      </c>
      <c r="K384" s="9" t="str">
        <f t="shared" ca="1" si="52"/>
        <v/>
      </c>
      <c r="L384" s="9" t="str">
        <f ca="1">IF(AND($A384="приём",$C384&lt;&gt;"",MAX(M$21:$M383,C384)&lt;TIME(16,0,0)),MAX(M$21:$M383,C384),"")</f>
        <v/>
      </c>
      <c r="M384" s="9" t="str">
        <f t="shared" ca="1" si="53"/>
        <v/>
      </c>
    </row>
    <row r="385" spans="1:13" x14ac:dyDescent="0.3">
      <c r="A385" t="str">
        <f t="shared" ca="1" si="45"/>
        <v>выдача</v>
      </c>
      <c r="B385" s="7">
        <f t="shared" ca="1" si="46"/>
        <v>1.1605605506611787</v>
      </c>
      <c r="C385" s="9" t="str">
        <f t="shared" ca="1" si="47"/>
        <v/>
      </c>
      <c r="D385" t="str">
        <f ca="1">IF(C385&lt;&gt;"",SUM(COUNTIF($H$22:$H385,"&gt;"&amp;C385),COUNTIF($J$22:$J385,"&gt;"&amp;C385),COUNTIF($L$22:$L385,"&gt;"&amp;C385)),"")</f>
        <v/>
      </c>
      <c r="E385" t="str">
        <f t="shared" ca="1" si="48"/>
        <v/>
      </c>
      <c r="F385" s="9" t="str">
        <f t="shared" ca="1" si="49"/>
        <v/>
      </c>
      <c r="G385" s="9" t="str">
        <f t="shared" ca="1" si="50"/>
        <v/>
      </c>
      <c r="H385" s="9" t="str">
        <f ca="1">IF($A385="выдача",IF(AND(MAX(I$21:$I384)&lt;=MAX(K$21:$K384),$C385&lt;&gt;"",MAX(I$21:$I384)&lt;TIME(16,0,0)),MAX(I$21:$I384,$C385),""),"")</f>
        <v/>
      </c>
      <c r="I385" s="9" t="str">
        <f t="shared" ca="1" si="51"/>
        <v/>
      </c>
      <c r="J385" s="9" t="str">
        <f ca="1">IF($A385="выдача",IF(AND(MAX(I$21:$I384)&gt;MAX(K$21:$K384),$C385&lt;&gt;"",MAX(K$21:$K384)&lt;TIME(16,0,0)),MAX(K$21:$K384,$C385),""),"")</f>
        <v/>
      </c>
      <c r="K385" s="9" t="str">
        <f t="shared" ca="1" si="52"/>
        <v/>
      </c>
      <c r="L385" s="9" t="str">
        <f ca="1">IF(AND($A385="приём",$C385&lt;&gt;"",MAX(M$21:$M384,C385)&lt;TIME(16,0,0)),MAX(M$21:$M384,C385),"")</f>
        <v/>
      </c>
      <c r="M385" s="9" t="str">
        <f t="shared" ca="1" si="53"/>
        <v/>
      </c>
    </row>
    <row r="386" spans="1:13" x14ac:dyDescent="0.3">
      <c r="A386" t="str">
        <f t="shared" ca="1" si="45"/>
        <v>приём</v>
      </c>
      <c r="B386" s="7">
        <f t="shared" ca="1" si="46"/>
        <v>3</v>
      </c>
      <c r="C386" s="9" t="str">
        <f t="shared" ca="1" si="47"/>
        <v/>
      </c>
      <c r="D386" t="str">
        <f ca="1">IF(C386&lt;&gt;"",SUM(COUNTIF($H$22:$H386,"&gt;"&amp;C386),COUNTIF($J$22:$J386,"&gt;"&amp;C386),COUNTIF($L$22:$L386,"&gt;"&amp;C386)),"")</f>
        <v/>
      </c>
      <c r="E386" t="str">
        <f t="shared" ca="1" si="48"/>
        <v/>
      </c>
      <c r="F386" s="9" t="str">
        <f t="shared" ca="1" si="49"/>
        <v/>
      </c>
      <c r="G386" s="9" t="str">
        <f t="shared" ca="1" si="50"/>
        <v/>
      </c>
      <c r="H386" s="9" t="str">
        <f ca="1">IF($A386="выдача",IF(AND(MAX(I$21:$I385)&lt;=MAX(K$21:$K385),$C386&lt;&gt;"",MAX(I$21:$I385)&lt;TIME(16,0,0)),MAX(I$21:$I385,$C386),""),"")</f>
        <v/>
      </c>
      <c r="I386" s="9" t="str">
        <f t="shared" ca="1" si="51"/>
        <v/>
      </c>
      <c r="J386" s="9" t="str">
        <f ca="1">IF($A386="выдача",IF(AND(MAX(I$21:$I385)&gt;MAX(K$21:$K385),$C386&lt;&gt;"",MAX(K$21:$K385)&lt;TIME(16,0,0)),MAX(K$21:$K385,$C386),""),"")</f>
        <v/>
      </c>
      <c r="K386" s="9" t="str">
        <f t="shared" ca="1" si="52"/>
        <v/>
      </c>
      <c r="L386" s="9" t="str">
        <f ca="1">IF(AND($A386="приём",$C386&lt;&gt;"",MAX(M$21:$M385,C386)&lt;TIME(16,0,0)),MAX(M$21:$M385,C386),"")</f>
        <v/>
      </c>
      <c r="M386" s="9" t="str">
        <f t="shared" ca="1" si="53"/>
        <v/>
      </c>
    </row>
    <row r="387" spans="1:13" x14ac:dyDescent="0.3">
      <c r="A387" t="str">
        <f t="shared" ca="1" si="45"/>
        <v>выдача</v>
      </c>
      <c r="B387" s="7">
        <f t="shared" ca="1" si="46"/>
        <v>2.5319615746188879</v>
      </c>
      <c r="C387" s="9" t="str">
        <f t="shared" ca="1" si="47"/>
        <v/>
      </c>
      <c r="D387" t="str">
        <f ca="1">IF(C387&lt;&gt;"",SUM(COUNTIF($H$22:$H387,"&gt;"&amp;C387),COUNTIF($J$22:$J387,"&gt;"&amp;C387),COUNTIF($L$22:$L387,"&gt;"&amp;C387)),"")</f>
        <v/>
      </c>
      <c r="E387" t="str">
        <f t="shared" ca="1" si="48"/>
        <v/>
      </c>
      <c r="F387" s="9" t="str">
        <f t="shared" ca="1" si="49"/>
        <v/>
      </c>
      <c r="G387" s="9" t="str">
        <f t="shared" ca="1" si="50"/>
        <v/>
      </c>
      <c r="H387" s="9" t="str">
        <f ca="1">IF($A387="выдача",IF(AND(MAX(I$21:$I386)&lt;=MAX(K$21:$K386),$C387&lt;&gt;"",MAX(I$21:$I386)&lt;TIME(16,0,0)),MAX(I$21:$I386,$C387),""),"")</f>
        <v/>
      </c>
      <c r="I387" s="9" t="str">
        <f t="shared" ca="1" si="51"/>
        <v/>
      </c>
      <c r="J387" s="9" t="str">
        <f ca="1">IF($A387="выдача",IF(AND(MAX(I$21:$I386)&gt;MAX(K$21:$K386),$C387&lt;&gt;"",MAX(K$21:$K386)&lt;TIME(16,0,0)),MAX(K$21:$K386,$C387),""),"")</f>
        <v/>
      </c>
      <c r="K387" s="9" t="str">
        <f t="shared" ca="1" si="52"/>
        <v/>
      </c>
      <c r="L387" s="9" t="str">
        <f ca="1">IF(AND($A387="приём",$C387&lt;&gt;"",MAX(M$21:$M386,C387)&lt;TIME(16,0,0)),MAX(M$21:$M386,C387),"")</f>
        <v/>
      </c>
      <c r="M387" s="9" t="str">
        <f t="shared" ca="1" si="53"/>
        <v/>
      </c>
    </row>
    <row r="388" spans="1:13" x14ac:dyDescent="0.3">
      <c r="A388" t="str">
        <f t="shared" ca="1" si="45"/>
        <v>выдача</v>
      </c>
      <c r="B388" s="7">
        <f t="shared" ca="1" si="46"/>
        <v>1.6454442257919009</v>
      </c>
      <c r="C388" s="9" t="str">
        <f t="shared" ca="1" si="47"/>
        <v/>
      </c>
      <c r="D388" t="str">
        <f ca="1">IF(C388&lt;&gt;"",SUM(COUNTIF($H$22:$H388,"&gt;"&amp;C388),COUNTIF($J$22:$J388,"&gt;"&amp;C388),COUNTIF($L$22:$L388,"&gt;"&amp;C388)),"")</f>
        <v/>
      </c>
      <c r="E388" t="str">
        <f t="shared" ca="1" si="48"/>
        <v/>
      </c>
      <c r="F388" s="9" t="str">
        <f t="shared" ca="1" si="49"/>
        <v/>
      </c>
      <c r="G388" s="9" t="str">
        <f t="shared" ca="1" si="50"/>
        <v/>
      </c>
      <c r="H388" s="9" t="str">
        <f ca="1">IF($A388="выдача",IF(AND(MAX(I$21:$I387)&lt;=MAX(K$21:$K387),$C388&lt;&gt;"",MAX(I$21:$I387)&lt;TIME(16,0,0)),MAX(I$21:$I387,$C388),""),"")</f>
        <v/>
      </c>
      <c r="I388" s="9" t="str">
        <f t="shared" ca="1" si="51"/>
        <v/>
      </c>
      <c r="J388" s="9" t="str">
        <f ca="1">IF($A388="выдача",IF(AND(MAX(I$21:$I387)&gt;MAX(K$21:$K387),$C388&lt;&gt;"",MAX(K$21:$K387)&lt;TIME(16,0,0)),MAX(K$21:$K387,$C388),""),"")</f>
        <v/>
      </c>
      <c r="K388" s="9" t="str">
        <f t="shared" ca="1" si="52"/>
        <v/>
      </c>
      <c r="L388" s="9" t="str">
        <f ca="1">IF(AND($A388="приём",$C388&lt;&gt;"",MAX(M$21:$M387,C388)&lt;TIME(16,0,0)),MAX(M$21:$M387,C388),"")</f>
        <v/>
      </c>
      <c r="M388" s="9" t="str">
        <f t="shared" ca="1" si="53"/>
        <v/>
      </c>
    </row>
    <row r="389" spans="1:13" x14ac:dyDescent="0.3">
      <c r="A389" t="str">
        <f t="shared" ca="1" si="45"/>
        <v>выдача</v>
      </c>
      <c r="B389" s="7">
        <f t="shared" ca="1" si="46"/>
        <v>3</v>
      </c>
      <c r="C389" s="9" t="str">
        <f t="shared" ca="1" si="47"/>
        <v/>
      </c>
      <c r="D389" t="str">
        <f ca="1">IF(C389&lt;&gt;"",SUM(COUNTIF($H$22:$H389,"&gt;"&amp;C389),COUNTIF($J$22:$J389,"&gt;"&amp;C389),COUNTIF($L$22:$L389,"&gt;"&amp;C389)),"")</f>
        <v/>
      </c>
      <c r="E389" t="str">
        <f t="shared" ca="1" si="48"/>
        <v/>
      </c>
      <c r="F389" s="9" t="str">
        <f t="shared" ca="1" si="49"/>
        <v/>
      </c>
      <c r="G389" s="9" t="str">
        <f t="shared" ca="1" si="50"/>
        <v/>
      </c>
      <c r="H389" s="9" t="str">
        <f ca="1">IF($A389="выдача",IF(AND(MAX(I$21:$I388)&lt;=MAX(K$21:$K388),$C389&lt;&gt;"",MAX(I$21:$I388)&lt;TIME(16,0,0)),MAX(I$21:$I388,$C389),""),"")</f>
        <v/>
      </c>
      <c r="I389" s="9" t="str">
        <f t="shared" ca="1" si="51"/>
        <v/>
      </c>
      <c r="J389" s="9" t="str">
        <f ca="1">IF($A389="выдача",IF(AND(MAX(I$21:$I388)&gt;MAX(K$21:$K388),$C389&lt;&gt;"",MAX(K$21:$K388)&lt;TIME(16,0,0)),MAX(K$21:$K388,$C389),""),"")</f>
        <v/>
      </c>
      <c r="K389" s="9" t="str">
        <f t="shared" ca="1" si="52"/>
        <v/>
      </c>
      <c r="L389" s="9" t="str">
        <f ca="1">IF(AND($A389="приём",$C389&lt;&gt;"",MAX(M$21:$M388,C389)&lt;TIME(16,0,0)),MAX(M$21:$M388,C389),"")</f>
        <v/>
      </c>
      <c r="M389" s="9" t="str">
        <f t="shared" ca="1" si="53"/>
        <v/>
      </c>
    </row>
    <row r="390" spans="1:13" x14ac:dyDescent="0.3">
      <c r="A390" t="str">
        <f t="shared" ca="1" si="45"/>
        <v>выдача</v>
      </c>
      <c r="B390" s="7">
        <f t="shared" ca="1" si="46"/>
        <v>2.3616406339696825</v>
      </c>
      <c r="C390" s="9" t="str">
        <f t="shared" ca="1" si="47"/>
        <v/>
      </c>
      <c r="D390" t="str">
        <f ca="1">IF(C390&lt;&gt;"",SUM(COUNTIF($H$22:$H390,"&gt;"&amp;C390),COUNTIF($J$22:$J390,"&gt;"&amp;C390),COUNTIF($L$22:$L390,"&gt;"&amp;C390)),"")</f>
        <v/>
      </c>
      <c r="E390" t="str">
        <f t="shared" ca="1" si="48"/>
        <v/>
      </c>
      <c r="F390" s="9" t="str">
        <f t="shared" ca="1" si="49"/>
        <v/>
      </c>
      <c r="G390" s="9" t="str">
        <f t="shared" ca="1" si="50"/>
        <v/>
      </c>
      <c r="H390" s="9" t="str">
        <f ca="1">IF($A390="выдача",IF(AND(MAX(I$21:$I389)&lt;=MAX(K$21:$K389),$C390&lt;&gt;"",MAX(I$21:$I389)&lt;TIME(16,0,0)),MAX(I$21:$I389,$C390),""),"")</f>
        <v/>
      </c>
      <c r="I390" s="9" t="str">
        <f t="shared" ca="1" si="51"/>
        <v/>
      </c>
      <c r="J390" s="9" t="str">
        <f ca="1">IF($A390="выдача",IF(AND(MAX(I$21:$I389)&gt;MAX(K$21:$K389),$C390&lt;&gt;"",MAX(K$21:$K389)&lt;TIME(16,0,0)),MAX(K$21:$K389,$C390),""),"")</f>
        <v/>
      </c>
      <c r="K390" s="9" t="str">
        <f t="shared" ca="1" si="52"/>
        <v/>
      </c>
      <c r="L390" s="9" t="str">
        <f ca="1">IF(AND($A390="приём",$C390&lt;&gt;"",MAX(M$21:$M389,C390)&lt;TIME(16,0,0)),MAX(M$21:$M389,C390),"")</f>
        <v/>
      </c>
      <c r="M390" s="9" t="str">
        <f t="shared" ca="1" si="53"/>
        <v/>
      </c>
    </row>
    <row r="391" spans="1:13" x14ac:dyDescent="0.3">
      <c r="A391" t="str">
        <f t="shared" ca="1" si="45"/>
        <v>выдача</v>
      </c>
      <c r="B391" s="7">
        <f t="shared" ca="1" si="46"/>
        <v>3</v>
      </c>
      <c r="C391" s="9" t="str">
        <f t="shared" ca="1" si="47"/>
        <v/>
      </c>
      <c r="D391" t="str">
        <f ca="1">IF(C391&lt;&gt;"",SUM(COUNTIF($H$22:$H391,"&gt;"&amp;C391),COUNTIF($J$22:$J391,"&gt;"&amp;C391),COUNTIF($L$22:$L391,"&gt;"&amp;C391)),"")</f>
        <v/>
      </c>
      <c r="E391" t="str">
        <f t="shared" ca="1" si="48"/>
        <v/>
      </c>
      <c r="F391" s="9" t="str">
        <f t="shared" ca="1" si="49"/>
        <v/>
      </c>
      <c r="G391" s="9" t="str">
        <f t="shared" ca="1" si="50"/>
        <v/>
      </c>
      <c r="H391" s="9" t="str">
        <f ca="1">IF($A391="выдача",IF(AND(MAX(I$21:$I390)&lt;=MAX(K$21:$K390),$C391&lt;&gt;"",MAX(I$21:$I390)&lt;TIME(16,0,0)),MAX(I$21:$I390,$C391),""),"")</f>
        <v/>
      </c>
      <c r="I391" s="9" t="str">
        <f t="shared" ca="1" si="51"/>
        <v/>
      </c>
      <c r="J391" s="9" t="str">
        <f ca="1">IF($A391="выдача",IF(AND(MAX(I$21:$I390)&gt;MAX(K$21:$K390),$C391&lt;&gt;"",MAX(K$21:$K390)&lt;TIME(16,0,0)),MAX(K$21:$K390,$C391),""),"")</f>
        <v/>
      </c>
      <c r="K391" s="9" t="str">
        <f t="shared" ca="1" si="52"/>
        <v/>
      </c>
      <c r="L391" s="9" t="str">
        <f ca="1">IF(AND($A391="приём",$C391&lt;&gt;"",MAX(M$21:$M390,C391)&lt;TIME(16,0,0)),MAX(M$21:$M390,C391),"")</f>
        <v/>
      </c>
      <c r="M391" s="9" t="str">
        <f t="shared" ca="1" si="53"/>
        <v/>
      </c>
    </row>
    <row r="392" spans="1:13" x14ac:dyDescent="0.3">
      <c r="A392" t="str">
        <f t="shared" ca="1" si="45"/>
        <v>выдача</v>
      </c>
      <c r="B392" s="7">
        <f t="shared" ca="1" si="46"/>
        <v>1.5704918173490012</v>
      </c>
      <c r="C392" s="9" t="str">
        <f t="shared" ca="1" si="47"/>
        <v/>
      </c>
      <c r="D392" t="str">
        <f ca="1">IF(C392&lt;&gt;"",SUM(COUNTIF($H$22:$H392,"&gt;"&amp;C392),COUNTIF($J$22:$J392,"&gt;"&amp;C392),COUNTIF($L$22:$L392,"&gt;"&amp;C392)),"")</f>
        <v/>
      </c>
      <c r="E392" t="str">
        <f t="shared" ca="1" si="48"/>
        <v/>
      </c>
      <c r="F392" s="9" t="str">
        <f t="shared" ca="1" si="49"/>
        <v/>
      </c>
      <c r="G392" s="9" t="str">
        <f t="shared" ca="1" si="50"/>
        <v/>
      </c>
      <c r="H392" s="9" t="str">
        <f ca="1">IF($A392="выдача",IF(AND(MAX(I$21:$I391)&lt;=MAX(K$21:$K391),$C392&lt;&gt;"",MAX(I$21:$I391)&lt;TIME(16,0,0)),MAX(I$21:$I391,$C392),""),"")</f>
        <v/>
      </c>
      <c r="I392" s="9" t="str">
        <f t="shared" ca="1" si="51"/>
        <v/>
      </c>
      <c r="J392" s="9" t="str">
        <f ca="1">IF($A392="выдача",IF(AND(MAX(I$21:$I391)&gt;MAX(K$21:$K391),$C392&lt;&gt;"",MAX(K$21:$K391)&lt;TIME(16,0,0)),MAX(K$21:$K391,$C392),""),"")</f>
        <v/>
      </c>
      <c r="K392" s="9" t="str">
        <f t="shared" ca="1" si="52"/>
        <v/>
      </c>
      <c r="L392" s="9" t="str">
        <f ca="1">IF(AND($A392="приём",$C392&lt;&gt;"",MAX(M$21:$M391,C392)&lt;TIME(16,0,0)),MAX(M$21:$M391,C392),"")</f>
        <v/>
      </c>
      <c r="M392" s="9" t="str">
        <f t="shared" ca="1" si="53"/>
        <v/>
      </c>
    </row>
    <row r="393" spans="1:13" x14ac:dyDescent="0.3">
      <c r="A393" t="str">
        <f t="shared" ca="1" si="45"/>
        <v>выдача</v>
      </c>
      <c r="B393" s="7">
        <f t="shared" ca="1" si="46"/>
        <v>1.5400595972562716</v>
      </c>
      <c r="C393" s="9" t="str">
        <f t="shared" ca="1" si="47"/>
        <v/>
      </c>
      <c r="D393" t="str">
        <f ca="1">IF(C393&lt;&gt;"",SUM(COUNTIF($H$22:$H393,"&gt;"&amp;C393),COUNTIF($J$22:$J393,"&gt;"&amp;C393),COUNTIF($L$22:$L393,"&gt;"&amp;C393)),"")</f>
        <v/>
      </c>
      <c r="E393" t="str">
        <f t="shared" ca="1" si="48"/>
        <v/>
      </c>
      <c r="F393" s="9" t="str">
        <f t="shared" ca="1" si="49"/>
        <v/>
      </c>
      <c r="G393" s="9" t="str">
        <f t="shared" ca="1" si="50"/>
        <v/>
      </c>
      <c r="H393" s="9" t="str">
        <f ca="1">IF($A393="выдача",IF(AND(MAX(I$21:$I392)&lt;=MAX(K$21:$K392),$C393&lt;&gt;"",MAX(I$21:$I392)&lt;TIME(16,0,0)),MAX(I$21:$I392,$C393),""),"")</f>
        <v/>
      </c>
      <c r="I393" s="9" t="str">
        <f t="shared" ca="1" si="51"/>
        <v/>
      </c>
      <c r="J393" s="9" t="str">
        <f ca="1">IF($A393="выдача",IF(AND(MAX(I$21:$I392)&gt;MAX(K$21:$K392),$C393&lt;&gt;"",MAX(K$21:$K392)&lt;TIME(16,0,0)),MAX(K$21:$K392,$C393),""),"")</f>
        <v/>
      </c>
      <c r="K393" s="9" t="str">
        <f t="shared" ca="1" si="52"/>
        <v/>
      </c>
      <c r="L393" s="9" t="str">
        <f ca="1">IF(AND($A393="приём",$C393&lt;&gt;"",MAX(M$21:$M392,C393)&lt;TIME(16,0,0)),MAX(M$21:$M392,C393),"")</f>
        <v/>
      </c>
      <c r="M393" s="9" t="str">
        <f t="shared" ca="1" si="53"/>
        <v/>
      </c>
    </row>
    <row r="394" spans="1:13" x14ac:dyDescent="0.3">
      <c r="A394" t="str">
        <f t="shared" ca="1" si="45"/>
        <v>выдача</v>
      </c>
      <c r="B394" s="7">
        <f t="shared" ca="1" si="46"/>
        <v>1.0164312507726343</v>
      </c>
      <c r="C394" s="9" t="str">
        <f t="shared" ca="1" si="47"/>
        <v/>
      </c>
      <c r="D394" t="str">
        <f ca="1">IF(C394&lt;&gt;"",SUM(COUNTIF($H$22:$H394,"&gt;"&amp;C394),COUNTIF($J$22:$J394,"&gt;"&amp;C394),COUNTIF($L$22:$L394,"&gt;"&amp;C394)),"")</f>
        <v/>
      </c>
      <c r="E394" t="str">
        <f t="shared" ca="1" si="48"/>
        <v/>
      </c>
      <c r="F394" s="9" t="str">
        <f t="shared" ca="1" si="49"/>
        <v/>
      </c>
      <c r="G394" s="9" t="str">
        <f t="shared" ca="1" si="50"/>
        <v/>
      </c>
      <c r="H394" s="9" t="str">
        <f ca="1">IF($A394="выдача",IF(AND(MAX(I$21:$I393)&lt;=MAX(K$21:$K393),$C394&lt;&gt;"",MAX(I$21:$I393)&lt;TIME(16,0,0)),MAX(I$21:$I393,$C394),""),"")</f>
        <v/>
      </c>
      <c r="I394" s="9" t="str">
        <f t="shared" ca="1" si="51"/>
        <v/>
      </c>
      <c r="J394" s="9" t="str">
        <f ca="1">IF($A394="выдача",IF(AND(MAX(I$21:$I393)&gt;MAX(K$21:$K393),$C394&lt;&gt;"",MAX(K$21:$K393)&lt;TIME(16,0,0)),MAX(K$21:$K393,$C394),""),"")</f>
        <v/>
      </c>
      <c r="K394" s="9" t="str">
        <f t="shared" ca="1" si="52"/>
        <v/>
      </c>
      <c r="L394" s="9" t="str">
        <f ca="1">IF(AND($A394="приём",$C394&lt;&gt;"",MAX(M$21:$M393,C394)&lt;TIME(16,0,0)),MAX(M$21:$M393,C394),"")</f>
        <v/>
      </c>
      <c r="M394" s="9" t="str">
        <f t="shared" ca="1" si="53"/>
        <v/>
      </c>
    </row>
    <row r="395" spans="1:13" x14ac:dyDescent="0.3">
      <c r="A395" t="str">
        <f t="shared" ca="1" si="45"/>
        <v>выдача</v>
      </c>
      <c r="B395" s="7">
        <f t="shared" ca="1" si="46"/>
        <v>3</v>
      </c>
      <c r="C395" s="9" t="str">
        <f t="shared" ca="1" si="47"/>
        <v/>
      </c>
      <c r="D395" t="str">
        <f ca="1">IF(C395&lt;&gt;"",SUM(COUNTIF($H$22:$H395,"&gt;"&amp;C395),COUNTIF($J$22:$J395,"&gt;"&amp;C395),COUNTIF($L$22:$L395,"&gt;"&amp;C395)),"")</f>
        <v/>
      </c>
      <c r="E395" t="str">
        <f t="shared" ca="1" si="48"/>
        <v/>
      </c>
      <c r="F395" s="9" t="str">
        <f t="shared" ca="1" si="49"/>
        <v/>
      </c>
      <c r="G395" s="9" t="str">
        <f t="shared" ca="1" si="50"/>
        <v/>
      </c>
      <c r="H395" s="9" t="str">
        <f ca="1">IF($A395="выдача",IF(AND(MAX(I$21:$I394)&lt;=MAX(K$21:$K394),$C395&lt;&gt;"",MAX(I$21:$I394)&lt;TIME(16,0,0)),MAX(I$21:$I394,$C395),""),"")</f>
        <v/>
      </c>
      <c r="I395" s="9" t="str">
        <f t="shared" ca="1" si="51"/>
        <v/>
      </c>
      <c r="J395" s="9" t="str">
        <f ca="1">IF($A395="выдача",IF(AND(MAX(I$21:$I394)&gt;MAX(K$21:$K394),$C395&lt;&gt;"",MAX(K$21:$K394)&lt;TIME(16,0,0)),MAX(K$21:$K394,$C395),""),"")</f>
        <v/>
      </c>
      <c r="K395" s="9" t="str">
        <f t="shared" ca="1" si="52"/>
        <v/>
      </c>
      <c r="L395" s="9" t="str">
        <f ca="1">IF(AND($A395="приём",$C395&lt;&gt;"",MAX(M$21:$M394,C395)&lt;TIME(16,0,0)),MAX(M$21:$M394,C395),"")</f>
        <v/>
      </c>
      <c r="M395" s="9" t="str">
        <f t="shared" ca="1" si="53"/>
        <v/>
      </c>
    </row>
    <row r="396" spans="1:13" x14ac:dyDescent="0.3">
      <c r="A396" t="str">
        <f t="shared" ca="1" si="45"/>
        <v>выдача</v>
      </c>
      <c r="B396" s="7">
        <f t="shared" ca="1" si="46"/>
        <v>3.4904428936838792</v>
      </c>
      <c r="C396" s="9" t="str">
        <f t="shared" ca="1" si="47"/>
        <v/>
      </c>
      <c r="D396" t="str">
        <f ca="1">IF(C396&lt;&gt;"",SUM(COUNTIF($H$22:$H396,"&gt;"&amp;C396),COUNTIF($J$22:$J396,"&gt;"&amp;C396),COUNTIF($L$22:$L396,"&gt;"&amp;C396)),"")</f>
        <v/>
      </c>
      <c r="E396" t="str">
        <f t="shared" ca="1" si="48"/>
        <v/>
      </c>
      <c r="F396" s="9" t="str">
        <f t="shared" ca="1" si="49"/>
        <v/>
      </c>
      <c r="G396" s="9" t="str">
        <f t="shared" ca="1" si="50"/>
        <v/>
      </c>
      <c r="H396" s="9" t="str">
        <f ca="1">IF($A396="выдача",IF(AND(MAX(I$21:$I395)&lt;=MAX(K$21:$K395),$C396&lt;&gt;"",MAX(I$21:$I395)&lt;TIME(16,0,0)),MAX(I$21:$I395,$C396),""),"")</f>
        <v/>
      </c>
      <c r="I396" s="9" t="str">
        <f t="shared" ca="1" si="51"/>
        <v/>
      </c>
      <c r="J396" s="9" t="str">
        <f ca="1">IF($A396="выдача",IF(AND(MAX(I$21:$I395)&gt;MAX(K$21:$K395),$C396&lt;&gt;"",MAX(K$21:$K395)&lt;TIME(16,0,0)),MAX(K$21:$K395,$C396),""),"")</f>
        <v/>
      </c>
      <c r="K396" s="9" t="str">
        <f t="shared" ca="1" si="52"/>
        <v/>
      </c>
      <c r="L396" s="9" t="str">
        <f ca="1">IF(AND($A396="приём",$C396&lt;&gt;"",MAX(M$21:$M395,C396)&lt;TIME(16,0,0)),MAX(M$21:$M395,C396),"")</f>
        <v/>
      </c>
      <c r="M396" s="9" t="str">
        <f t="shared" ca="1" si="53"/>
        <v/>
      </c>
    </row>
    <row r="397" spans="1:13" x14ac:dyDescent="0.3">
      <c r="A397" t="str">
        <f t="shared" ca="1" si="45"/>
        <v>приём</v>
      </c>
      <c r="B397" s="7">
        <f t="shared" ca="1" si="46"/>
        <v>1.350280887047183</v>
      </c>
      <c r="C397" s="9" t="str">
        <f t="shared" ca="1" si="47"/>
        <v/>
      </c>
      <c r="D397" t="str">
        <f ca="1">IF(C397&lt;&gt;"",SUM(COUNTIF($H$22:$H397,"&gt;"&amp;C397),COUNTIF($J$22:$J397,"&gt;"&amp;C397),COUNTIF($L$22:$L397,"&gt;"&amp;C397)),"")</f>
        <v/>
      </c>
      <c r="E397" t="str">
        <f t="shared" ca="1" si="48"/>
        <v/>
      </c>
      <c r="F397" s="9" t="str">
        <f t="shared" ca="1" si="49"/>
        <v/>
      </c>
      <c r="G397" s="9" t="str">
        <f t="shared" ca="1" si="50"/>
        <v/>
      </c>
      <c r="H397" s="9" t="str">
        <f ca="1">IF($A397="выдача",IF(AND(MAX(I$21:$I396)&lt;=MAX(K$21:$K396),$C397&lt;&gt;"",MAX(I$21:$I396)&lt;TIME(16,0,0)),MAX(I$21:$I396,$C397),""),"")</f>
        <v/>
      </c>
      <c r="I397" s="9" t="str">
        <f t="shared" ca="1" si="51"/>
        <v/>
      </c>
      <c r="J397" s="9" t="str">
        <f ca="1">IF($A397="выдача",IF(AND(MAX(I$21:$I396)&gt;MAX(K$21:$K396),$C397&lt;&gt;"",MAX(K$21:$K396)&lt;TIME(16,0,0)),MAX(K$21:$K396,$C397),""),"")</f>
        <v/>
      </c>
      <c r="K397" s="9" t="str">
        <f t="shared" ca="1" si="52"/>
        <v/>
      </c>
      <c r="L397" s="9" t="str">
        <f ca="1">IF(AND($A397="приём",$C397&lt;&gt;"",MAX(M$21:$M396,C397)&lt;TIME(16,0,0)),MAX(M$21:$M396,C397),"")</f>
        <v/>
      </c>
      <c r="M397" s="9" t="str">
        <f t="shared" ca="1" si="53"/>
        <v/>
      </c>
    </row>
    <row r="398" spans="1:13" x14ac:dyDescent="0.3">
      <c r="A398" t="str">
        <f t="shared" ca="1" si="45"/>
        <v>выдача</v>
      </c>
      <c r="B398" s="7">
        <f t="shared" ca="1" si="46"/>
        <v>3.4297196999579405</v>
      </c>
      <c r="C398" s="9" t="str">
        <f t="shared" ca="1" si="47"/>
        <v/>
      </c>
      <c r="D398" t="str">
        <f ca="1">IF(C398&lt;&gt;"",SUM(COUNTIF($H$22:$H398,"&gt;"&amp;C398),COUNTIF($J$22:$J398,"&gt;"&amp;C398),COUNTIF($L$22:$L398,"&gt;"&amp;C398)),"")</f>
        <v/>
      </c>
      <c r="E398" t="str">
        <f t="shared" ca="1" si="48"/>
        <v/>
      </c>
      <c r="F398" s="9" t="str">
        <f t="shared" ca="1" si="49"/>
        <v/>
      </c>
      <c r="G398" s="9" t="str">
        <f t="shared" ca="1" si="50"/>
        <v/>
      </c>
      <c r="H398" s="9" t="str">
        <f ca="1">IF($A398="выдача",IF(AND(MAX(I$21:$I397)&lt;=MAX(K$21:$K397),$C398&lt;&gt;"",MAX(I$21:$I397)&lt;TIME(16,0,0)),MAX(I$21:$I397,$C398),""),"")</f>
        <v/>
      </c>
      <c r="I398" s="9" t="str">
        <f t="shared" ca="1" si="51"/>
        <v/>
      </c>
      <c r="J398" s="9" t="str">
        <f ca="1">IF($A398="выдача",IF(AND(MAX(I$21:$I397)&gt;MAX(K$21:$K397),$C398&lt;&gt;"",MAX(K$21:$K397)&lt;TIME(16,0,0)),MAX(K$21:$K397,$C398),""),"")</f>
        <v/>
      </c>
      <c r="K398" s="9" t="str">
        <f t="shared" ca="1" si="52"/>
        <v/>
      </c>
      <c r="L398" s="9" t="str">
        <f ca="1">IF(AND($A398="приём",$C398&lt;&gt;"",MAX(M$21:$M397,C398)&lt;TIME(16,0,0)),MAX(M$21:$M397,C398),"")</f>
        <v/>
      </c>
      <c r="M398" s="9" t="str">
        <f t="shared" ca="1" si="53"/>
        <v/>
      </c>
    </row>
    <row r="399" spans="1:13" x14ac:dyDescent="0.3">
      <c r="A399" t="str">
        <f t="shared" ca="1" si="45"/>
        <v>приём</v>
      </c>
      <c r="B399" s="7">
        <f t="shared" ca="1" si="46"/>
        <v>3</v>
      </c>
      <c r="C399" s="9" t="str">
        <f t="shared" ca="1" si="47"/>
        <v/>
      </c>
      <c r="D399" t="str">
        <f ca="1">IF(C399&lt;&gt;"",SUM(COUNTIF($H$22:$H399,"&gt;"&amp;C399),COUNTIF($J$22:$J399,"&gt;"&amp;C399),COUNTIF($L$22:$L399,"&gt;"&amp;C399)),"")</f>
        <v/>
      </c>
      <c r="E399" t="str">
        <f t="shared" ca="1" si="48"/>
        <v/>
      </c>
      <c r="F399" s="9" t="str">
        <f t="shared" ca="1" si="49"/>
        <v/>
      </c>
      <c r="G399" s="9" t="str">
        <f t="shared" ca="1" si="50"/>
        <v/>
      </c>
      <c r="H399" s="9" t="str">
        <f ca="1">IF($A399="выдача",IF(AND(MAX(I$21:$I398)&lt;=MAX(K$21:$K398),$C399&lt;&gt;"",MAX(I$21:$I398)&lt;TIME(16,0,0)),MAX(I$21:$I398,$C399),""),"")</f>
        <v/>
      </c>
      <c r="I399" s="9" t="str">
        <f t="shared" ca="1" si="51"/>
        <v/>
      </c>
      <c r="J399" s="9" t="str">
        <f ca="1">IF($A399="выдача",IF(AND(MAX(I$21:$I398)&gt;MAX(K$21:$K398),$C399&lt;&gt;"",MAX(K$21:$K398)&lt;TIME(16,0,0)),MAX(K$21:$K398,$C399),""),"")</f>
        <v/>
      </c>
      <c r="K399" s="9" t="str">
        <f t="shared" ca="1" si="52"/>
        <v/>
      </c>
      <c r="L399" s="9" t="str">
        <f ca="1">IF(AND($A399="приём",$C399&lt;&gt;"",MAX(M$21:$M398,C399)&lt;TIME(16,0,0)),MAX(M$21:$M398,C399),"")</f>
        <v/>
      </c>
      <c r="M399" s="9" t="str">
        <f t="shared" ca="1" si="53"/>
        <v/>
      </c>
    </row>
    <row r="400" spans="1:13" x14ac:dyDescent="0.3">
      <c r="A400" t="str">
        <f t="shared" ca="1" si="45"/>
        <v>выдача</v>
      </c>
      <c r="B400" s="7">
        <f t="shared" ca="1" si="46"/>
        <v>2.6877431191669303</v>
      </c>
      <c r="C400" s="9" t="str">
        <f t="shared" ca="1" si="47"/>
        <v/>
      </c>
      <c r="D400" t="str">
        <f ca="1">IF(C400&lt;&gt;"",SUM(COUNTIF($H$22:$H400,"&gt;"&amp;C400),COUNTIF($J$22:$J400,"&gt;"&amp;C400),COUNTIF($L$22:$L400,"&gt;"&amp;C400)),"")</f>
        <v/>
      </c>
      <c r="E400" t="str">
        <f t="shared" ca="1" si="48"/>
        <v/>
      </c>
      <c r="F400" s="9" t="str">
        <f t="shared" ca="1" si="49"/>
        <v/>
      </c>
      <c r="G400" s="9" t="str">
        <f t="shared" ca="1" si="50"/>
        <v/>
      </c>
      <c r="H400" s="9" t="str">
        <f ca="1">IF($A400="выдача",IF(AND(MAX(I$21:$I399)&lt;=MAX(K$21:$K399),$C400&lt;&gt;"",MAX(I$21:$I399)&lt;TIME(16,0,0)),MAX(I$21:$I399,$C400),""),"")</f>
        <v/>
      </c>
      <c r="I400" s="9" t="str">
        <f t="shared" ca="1" si="51"/>
        <v/>
      </c>
      <c r="J400" s="9" t="str">
        <f ca="1">IF($A400="выдача",IF(AND(MAX(I$21:$I399)&gt;MAX(K$21:$K399),$C400&lt;&gt;"",MAX(K$21:$K399)&lt;TIME(16,0,0)),MAX(K$21:$K399,$C400),""),"")</f>
        <v/>
      </c>
      <c r="K400" s="9" t="str">
        <f t="shared" ca="1" si="52"/>
        <v/>
      </c>
      <c r="L400" s="9" t="str">
        <f ca="1">IF(AND($A400="приём",$C400&lt;&gt;"",MAX(M$21:$M399,C400)&lt;TIME(16,0,0)),MAX(M$21:$M399,C400),"")</f>
        <v/>
      </c>
      <c r="M400" s="9" t="str">
        <f t="shared" ca="1" si="53"/>
        <v/>
      </c>
    </row>
    <row r="401" spans="1:13" x14ac:dyDescent="0.3">
      <c r="A401" t="str">
        <f t="shared" ca="1" si="45"/>
        <v>выдача</v>
      </c>
      <c r="B401" s="7">
        <f t="shared" ca="1" si="46"/>
        <v>1.9932128017809738</v>
      </c>
      <c r="C401" s="9" t="str">
        <f t="shared" ca="1" si="47"/>
        <v/>
      </c>
      <c r="D401" t="str">
        <f ca="1">IF(C401&lt;&gt;"",SUM(COUNTIF($H$22:$H401,"&gt;"&amp;C401),COUNTIF($J$22:$J401,"&gt;"&amp;C401),COUNTIF($L$22:$L401,"&gt;"&amp;C401)),"")</f>
        <v/>
      </c>
      <c r="E401" t="str">
        <f t="shared" ca="1" si="48"/>
        <v/>
      </c>
      <c r="F401" s="9" t="str">
        <f t="shared" ca="1" si="49"/>
        <v/>
      </c>
      <c r="G401" s="9" t="str">
        <f t="shared" ca="1" si="50"/>
        <v/>
      </c>
      <c r="H401" s="9" t="str">
        <f ca="1">IF($A401="выдача",IF(AND(MAX(I$21:$I400)&lt;=MAX(K$21:$K400),$C401&lt;&gt;"",MAX(I$21:$I400)&lt;TIME(16,0,0)),MAX(I$21:$I400,$C401),""),"")</f>
        <v/>
      </c>
      <c r="I401" s="9" t="str">
        <f t="shared" ca="1" si="51"/>
        <v/>
      </c>
      <c r="J401" s="9" t="str">
        <f ca="1">IF($A401="выдача",IF(AND(MAX(I$21:$I400)&gt;MAX(K$21:$K400),$C401&lt;&gt;"",MAX(K$21:$K400)&lt;TIME(16,0,0)),MAX(K$21:$K400,$C401),""),"")</f>
        <v/>
      </c>
      <c r="K401" s="9" t="str">
        <f t="shared" ca="1" si="52"/>
        <v/>
      </c>
      <c r="L401" s="9" t="str">
        <f ca="1">IF(AND($A401="приём",$C401&lt;&gt;"",MAX(M$21:$M400,C401)&lt;TIME(16,0,0)),MAX(M$21:$M400,C401),"")</f>
        <v/>
      </c>
      <c r="M401" s="9" t="str">
        <f t="shared" ca="1" si="53"/>
        <v/>
      </c>
    </row>
    <row r="402" spans="1:13" x14ac:dyDescent="0.3">
      <c r="A402" t="str">
        <f t="shared" ca="1" si="45"/>
        <v>выдача</v>
      </c>
      <c r="B402" s="7">
        <f t="shared" ca="1" si="46"/>
        <v>1.2336517597237204</v>
      </c>
      <c r="C402" s="9" t="str">
        <f t="shared" ca="1" si="47"/>
        <v/>
      </c>
      <c r="D402" t="str">
        <f ca="1">IF(C402&lt;&gt;"",SUM(COUNTIF($H$22:$H402,"&gt;"&amp;C402),COUNTIF($J$22:$J402,"&gt;"&amp;C402),COUNTIF($L$22:$L402,"&gt;"&amp;C402)),"")</f>
        <v/>
      </c>
      <c r="E402" t="str">
        <f t="shared" ca="1" si="48"/>
        <v/>
      </c>
      <c r="F402" s="9" t="str">
        <f t="shared" ca="1" si="49"/>
        <v/>
      </c>
      <c r="G402" s="9" t="str">
        <f t="shared" ca="1" si="50"/>
        <v/>
      </c>
      <c r="H402" s="9" t="str">
        <f ca="1">IF($A402="выдача",IF(AND(MAX(I$21:$I401)&lt;=MAX(K$21:$K401),$C402&lt;&gt;"",MAX(I$21:$I401)&lt;TIME(16,0,0)),MAX(I$21:$I401,$C402),""),"")</f>
        <v/>
      </c>
      <c r="I402" s="9" t="str">
        <f t="shared" ca="1" si="51"/>
        <v/>
      </c>
      <c r="J402" s="9" t="str">
        <f ca="1">IF($A402="выдача",IF(AND(MAX(I$21:$I401)&gt;MAX(K$21:$K401),$C402&lt;&gt;"",MAX(K$21:$K401)&lt;TIME(16,0,0)),MAX(K$21:$K401,$C402),""),"")</f>
        <v/>
      </c>
      <c r="K402" s="9" t="str">
        <f t="shared" ca="1" si="52"/>
        <v/>
      </c>
      <c r="L402" s="9" t="str">
        <f ca="1">IF(AND($A402="приём",$C402&lt;&gt;"",MAX(M$21:$M401,C402)&lt;TIME(16,0,0)),MAX(M$21:$M401,C402),"")</f>
        <v/>
      </c>
      <c r="M402" s="9" t="str">
        <f t="shared" ca="1" si="53"/>
        <v/>
      </c>
    </row>
    <row r="403" spans="1:13" x14ac:dyDescent="0.3">
      <c r="A403" t="str">
        <f t="shared" ca="1" si="45"/>
        <v>выдача</v>
      </c>
      <c r="B403" s="7">
        <f t="shared" ca="1" si="46"/>
        <v>2.9365919542721692</v>
      </c>
      <c r="C403" s="9" t="str">
        <f t="shared" ca="1" si="47"/>
        <v/>
      </c>
      <c r="D403" t="str">
        <f ca="1">IF(C403&lt;&gt;"",SUM(COUNTIF($H$22:$H403,"&gt;"&amp;C403),COUNTIF($J$22:$J403,"&gt;"&amp;C403),COUNTIF($L$22:$L403,"&gt;"&amp;C403)),"")</f>
        <v/>
      </c>
      <c r="E403" t="str">
        <f t="shared" ca="1" si="48"/>
        <v/>
      </c>
      <c r="F403" s="9" t="str">
        <f t="shared" ca="1" si="49"/>
        <v/>
      </c>
      <c r="G403" s="9" t="str">
        <f t="shared" ca="1" si="50"/>
        <v/>
      </c>
      <c r="H403" s="9" t="str">
        <f ca="1">IF($A403="выдача",IF(AND(MAX(I$21:$I402)&lt;=MAX(K$21:$K402),$C403&lt;&gt;"",MAX(I$21:$I402)&lt;TIME(16,0,0)),MAX(I$21:$I402,$C403),""),"")</f>
        <v/>
      </c>
      <c r="I403" s="9" t="str">
        <f t="shared" ca="1" si="51"/>
        <v/>
      </c>
      <c r="J403" s="9" t="str">
        <f ca="1">IF($A403="выдача",IF(AND(MAX(I$21:$I402)&gt;MAX(K$21:$K402),$C403&lt;&gt;"",MAX(K$21:$K402)&lt;TIME(16,0,0)),MAX(K$21:$K402,$C403),""),"")</f>
        <v/>
      </c>
      <c r="K403" s="9" t="str">
        <f t="shared" ca="1" si="52"/>
        <v/>
      </c>
      <c r="L403" s="9" t="str">
        <f ca="1">IF(AND($A403="приём",$C403&lt;&gt;"",MAX(M$21:$M402,C403)&lt;TIME(16,0,0)),MAX(M$21:$M402,C403),"")</f>
        <v/>
      </c>
      <c r="M403" s="9" t="str">
        <f t="shared" ca="1" si="53"/>
        <v/>
      </c>
    </row>
    <row r="404" spans="1:13" x14ac:dyDescent="0.3">
      <c r="A404" t="str">
        <f t="shared" ca="1" si="45"/>
        <v>выдача</v>
      </c>
      <c r="B404" s="7">
        <f t="shared" ca="1" si="46"/>
        <v>1.7996893662160187</v>
      </c>
      <c r="C404" s="9" t="str">
        <f t="shared" ca="1" si="47"/>
        <v/>
      </c>
      <c r="D404" t="str">
        <f ca="1">IF(C404&lt;&gt;"",SUM(COUNTIF($H$22:$H404,"&gt;"&amp;C404),COUNTIF($J$22:$J404,"&gt;"&amp;C404),COUNTIF($L$22:$L404,"&gt;"&amp;C404)),"")</f>
        <v/>
      </c>
      <c r="E404" t="str">
        <f t="shared" ca="1" si="48"/>
        <v/>
      </c>
      <c r="F404" s="9" t="str">
        <f t="shared" ca="1" si="49"/>
        <v/>
      </c>
      <c r="G404" s="9" t="str">
        <f t="shared" ca="1" si="50"/>
        <v/>
      </c>
      <c r="H404" s="9" t="str">
        <f ca="1">IF($A404="выдача",IF(AND(MAX(I$21:$I403)&lt;=MAX(K$21:$K403),$C404&lt;&gt;"",MAX(I$21:$I403)&lt;TIME(16,0,0)),MAX(I$21:$I403,$C404),""),"")</f>
        <v/>
      </c>
      <c r="I404" s="9" t="str">
        <f t="shared" ca="1" si="51"/>
        <v/>
      </c>
      <c r="J404" s="9" t="str">
        <f ca="1">IF($A404="выдача",IF(AND(MAX(I$21:$I403)&gt;MAX(K$21:$K403),$C404&lt;&gt;"",MAX(K$21:$K403)&lt;TIME(16,0,0)),MAX(K$21:$K403,$C404),""),"")</f>
        <v/>
      </c>
      <c r="K404" s="9" t="str">
        <f t="shared" ca="1" si="52"/>
        <v/>
      </c>
      <c r="L404" s="9" t="str">
        <f ca="1">IF(AND($A404="приём",$C404&lt;&gt;"",MAX(M$21:$M403,C404)&lt;TIME(16,0,0)),MAX(M$21:$M403,C404),"")</f>
        <v/>
      </c>
      <c r="M404" s="9" t="str">
        <f t="shared" ca="1" si="53"/>
        <v/>
      </c>
    </row>
    <row r="405" spans="1:13" x14ac:dyDescent="0.3">
      <c r="A405" t="str">
        <f t="shared" ca="1" si="45"/>
        <v>выдача</v>
      </c>
      <c r="B405" s="7">
        <f t="shared" ca="1" si="46"/>
        <v>1.819264629956997</v>
      </c>
      <c r="C405" s="9" t="str">
        <f t="shared" ca="1" si="47"/>
        <v/>
      </c>
      <c r="D405" t="str">
        <f ca="1">IF(C405&lt;&gt;"",SUM(COUNTIF($H$22:$H405,"&gt;"&amp;C405),COUNTIF($J$22:$J405,"&gt;"&amp;C405),COUNTIF($L$22:$L405,"&gt;"&amp;C405)),"")</f>
        <v/>
      </c>
      <c r="E405" t="str">
        <f t="shared" ca="1" si="48"/>
        <v/>
      </c>
      <c r="F405" s="9" t="str">
        <f t="shared" ca="1" si="49"/>
        <v/>
      </c>
      <c r="G405" s="9" t="str">
        <f t="shared" ca="1" si="50"/>
        <v/>
      </c>
      <c r="H405" s="9" t="str">
        <f ca="1">IF($A405="выдача",IF(AND(MAX(I$21:$I404)&lt;=MAX(K$21:$K404),$C405&lt;&gt;"",MAX(I$21:$I404)&lt;TIME(16,0,0)),MAX(I$21:$I404,$C405),""),"")</f>
        <v/>
      </c>
      <c r="I405" s="9" t="str">
        <f t="shared" ca="1" si="51"/>
        <v/>
      </c>
      <c r="J405" s="9" t="str">
        <f ca="1">IF($A405="выдача",IF(AND(MAX(I$21:$I404)&gt;MAX(K$21:$K404),$C405&lt;&gt;"",MAX(K$21:$K404)&lt;TIME(16,0,0)),MAX(K$21:$K404,$C405),""),"")</f>
        <v/>
      </c>
      <c r="K405" s="9" t="str">
        <f t="shared" ca="1" si="52"/>
        <v/>
      </c>
      <c r="L405" s="9" t="str">
        <f ca="1">IF(AND($A405="приём",$C405&lt;&gt;"",MAX(M$21:$M404,C405)&lt;TIME(16,0,0)),MAX(M$21:$M404,C405),"")</f>
        <v/>
      </c>
      <c r="M405" s="9" t="str">
        <f t="shared" ca="1" si="53"/>
        <v/>
      </c>
    </row>
  </sheetData>
  <mergeCells count="11">
    <mergeCell ref="L19:M19"/>
    <mergeCell ref="A1:N9"/>
    <mergeCell ref="A19:A20"/>
    <mergeCell ref="B19:B20"/>
    <mergeCell ref="C19:C20"/>
    <mergeCell ref="D19:D20"/>
    <mergeCell ref="E19:E20"/>
    <mergeCell ref="F19:F20"/>
    <mergeCell ref="G19:G20"/>
    <mergeCell ref="H19:I19"/>
    <mergeCell ref="J19:K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7</vt:lpstr>
      <vt:lpstr>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Георгий Валяев</dc:creator>
  <cp:lastModifiedBy>Валяев Георгий Анатольевич</cp:lastModifiedBy>
  <dcterms:created xsi:type="dcterms:W3CDTF">2015-06-05T18:19:34Z</dcterms:created>
  <dcterms:modified xsi:type="dcterms:W3CDTF">2024-01-13T19:09:19Z</dcterms:modified>
</cp:coreProperties>
</file>