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ocuments\4_КУРС\7 семестр\СЕССИЯ зима 2024\Матимит\"/>
    </mc:Choice>
  </mc:AlternateContent>
  <xr:revisionPtr revIDLastSave="0" documentId="13_ncr:1_{B0467D6C-6522-4B5C-9DB7-0637AF9F09CF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1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4" i="1" s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24" i="1"/>
  <c r="B19" i="1" l="1"/>
  <c r="B18" i="1"/>
  <c r="D24" i="1"/>
  <c r="C25" i="1"/>
  <c r="E24" i="1" l="1"/>
  <c r="F24" i="1" s="1"/>
  <c r="C26" i="1"/>
  <c r="D25" i="1"/>
  <c r="M24" i="1" l="1"/>
  <c r="Q24" i="1"/>
  <c r="R24" i="1" s="1"/>
  <c r="E25" i="1"/>
  <c r="F25" i="1" s="1"/>
  <c r="H25" i="1" s="1"/>
  <c r="I25" i="1" s="1"/>
  <c r="O24" i="1"/>
  <c r="P24" i="1" s="1"/>
  <c r="K24" i="1"/>
  <c r="H24" i="1"/>
  <c r="N24" i="1" s="1"/>
  <c r="C27" i="1"/>
  <c r="D26" i="1"/>
  <c r="E26" i="1" s="1"/>
  <c r="F26" i="1" s="1"/>
  <c r="L24" i="1" l="1"/>
  <c r="I24" i="1"/>
  <c r="Q25" i="1"/>
  <c r="R25" i="1" s="1"/>
  <c r="O25" i="1"/>
  <c r="P25" i="1" s="1"/>
  <c r="M25" i="1"/>
  <c r="N25" i="1" s="1"/>
  <c r="H26" i="1"/>
  <c r="I26" i="1" s="1"/>
  <c r="C28" i="1"/>
  <c r="D27" i="1"/>
  <c r="J24" i="1" l="1"/>
  <c r="G24" i="1"/>
  <c r="K25" i="1"/>
  <c r="L25" i="1" s="1"/>
  <c r="K26" i="1" s="1"/>
  <c r="L26" i="1" s="1"/>
  <c r="G25" i="1"/>
  <c r="E27" i="1"/>
  <c r="F27" i="1" s="1"/>
  <c r="H27" i="1" s="1"/>
  <c r="I27" i="1" s="1"/>
  <c r="Q26" i="1"/>
  <c r="R26" i="1" s="1"/>
  <c r="O26" i="1"/>
  <c r="P26" i="1" s="1"/>
  <c r="M26" i="1"/>
  <c r="N26" i="1" s="1"/>
  <c r="C29" i="1"/>
  <c r="D28" i="1"/>
  <c r="J25" i="1" l="1"/>
  <c r="E28" i="1"/>
  <c r="F28" i="1" s="1"/>
  <c r="H28" i="1" s="1"/>
  <c r="I28" i="1" s="1"/>
  <c r="K27" i="1"/>
  <c r="L27" i="1" s="1"/>
  <c r="G26" i="1"/>
  <c r="J26" i="1"/>
  <c r="Q27" i="1"/>
  <c r="R27" i="1" s="1"/>
  <c r="O27" i="1"/>
  <c r="P27" i="1" s="1"/>
  <c r="M27" i="1"/>
  <c r="N27" i="1" s="1"/>
  <c r="G27" i="1" s="1"/>
  <c r="C30" i="1"/>
  <c r="D29" i="1"/>
  <c r="E29" i="1" s="1"/>
  <c r="F29" i="1" s="1"/>
  <c r="K28" i="1" l="1"/>
  <c r="L28" i="1" s="1"/>
  <c r="K29" i="1" s="1"/>
  <c r="J27" i="1"/>
  <c r="Q28" i="1"/>
  <c r="R28" i="1" s="1"/>
  <c r="O28" i="1"/>
  <c r="P28" i="1" s="1"/>
  <c r="M28" i="1"/>
  <c r="N28" i="1" s="1"/>
  <c r="G28" i="1" s="1"/>
  <c r="H29" i="1"/>
  <c r="I29" i="1" s="1"/>
  <c r="C31" i="1"/>
  <c r="D30" i="1"/>
  <c r="L29" i="1" l="1"/>
  <c r="E30" i="1"/>
  <c r="F30" i="1" s="1"/>
  <c r="H30" i="1" s="1"/>
  <c r="I30" i="1" s="1"/>
  <c r="M29" i="1"/>
  <c r="N29" i="1" s="1"/>
  <c r="J28" i="1"/>
  <c r="Q29" i="1"/>
  <c r="R29" i="1" s="1"/>
  <c r="O29" i="1"/>
  <c r="P29" i="1" s="1"/>
  <c r="C32" i="1"/>
  <c r="D31" i="1"/>
  <c r="E31" i="1" s="1"/>
  <c r="F31" i="1" s="1"/>
  <c r="K30" i="1" l="1"/>
  <c r="L30" i="1" s="1"/>
  <c r="K31" i="1" s="1"/>
  <c r="G29" i="1"/>
  <c r="J29" i="1"/>
  <c r="Q30" i="1"/>
  <c r="R30" i="1" s="1"/>
  <c r="M30" i="1"/>
  <c r="N30" i="1" s="1"/>
  <c r="O30" i="1"/>
  <c r="P30" i="1" s="1"/>
  <c r="H31" i="1"/>
  <c r="I31" i="1" s="1"/>
  <c r="C33" i="1"/>
  <c r="D32" i="1"/>
  <c r="G30" i="1" l="1"/>
  <c r="E32" i="1"/>
  <c r="F32" i="1" s="1"/>
  <c r="H32" i="1" s="1"/>
  <c r="I32" i="1" s="1"/>
  <c r="O31" i="1"/>
  <c r="P31" i="1" s="1"/>
  <c r="M31" i="1"/>
  <c r="N31" i="1" s="1"/>
  <c r="Q31" i="1"/>
  <c r="R31" i="1" s="1"/>
  <c r="J30" i="1"/>
  <c r="L31" i="1"/>
  <c r="C34" i="1"/>
  <c r="D33" i="1"/>
  <c r="E33" i="1" s="1"/>
  <c r="F33" i="1" s="1"/>
  <c r="G31" i="1" l="1"/>
  <c r="O32" i="1"/>
  <c r="P32" i="1" s="1"/>
  <c r="M32" i="1"/>
  <c r="N32" i="1" s="1"/>
  <c r="Q32" i="1"/>
  <c r="R32" i="1" s="1"/>
  <c r="K32" i="1"/>
  <c r="L32" i="1" s="1"/>
  <c r="K33" i="1" s="1"/>
  <c r="L33" i="1" s="1"/>
  <c r="J31" i="1"/>
  <c r="H33" i="1"/>
  <c r="I33" i="1" s="1"/>
  <c r="C35" i="1"/>
  <c r="D34" i="1"/>
  <c r="E34" i="1" s="1"/>
  <c r="F34" i="1" s="1"/>
  <c r="G32" i="1" l="1"/>
  <c r="Q33" i="1"/>
  <c r="R33" i="1" s="1"/>
  <c r="M33" i="1"/>
  <c r="N33" i="1" s="1"/>
  <c r="O33" i="1"/>
  <c r="P33" i="1" s="1"/>
  <c r="J32" i="1"/>
  <c r="H34" i="1"/>
  <c r="I34" i="1" s="1"/>
  <c r="K34" i="1"/>
  <c r="C36" i="1"/>
  <c r="D35" i="1"/>
  <c r="E35" i="1" s="1"/>
  <c r="F35" i="1" s="1"/>
  <c r="G33" i="1" l="1"/>
  <c r="L34" i="1"/>
  <c r="K35" i="1" s="1"/>
  <c r="Q34" i="1"/>
  <c r="R34" i="1" s="1"/>
  <c r="M34" i="1"/>
  <c r="N34" i="1" s="1"/>
  <c r="O34" i="1"/>
  <c r="P34" i="1" s="1"/>
  <c r="J33" i="1"/>
  <c r="H35" i="1"/>
  <c r="I35" i="1" s="1"/>
  <c r="C37" i="1"/>
  <c r="D36" i="1"/>
  <c r="E36" i="1" s="1"/>
  <c r="F36" i="1" s="1"/>
  <c r="G34" i="1" l="1"/>
  <c r="L35" i="1"/>
  <c r="K36" i="1" s="1"/>
  <c r="M35" i="1"/>
  <c r="N35" i="1" s="1"/>
  <c r="Q35" i="1"/>
  <c r="R35" i="1" s="1"/>
  <c r="J34" i="1"/>
  <c r="O35" i="1"/>
  <c r="P35" i="1" s="1"/>
  <c r="H36" i="1"/>
  <c r="I36" i="1" s="1"/>
  <c r="C38" i="1"/>
  <c r="D37" i="1"/>
  <c r="E37" i="1" s="1"/>
  <c r="F37" i="1" s="1"/>
  <c r="G35" i="1" l="1"/>
  <c r="L36" i="1"/>
  <c r="K37" i="1" s="1"/>
  <c r="L37" i="1" s="1"/>
  <c r="J35" i="1"/>
  <c r="O36" i="1"/>
  <c r="P36" i="1" s="1"/>
  <c r="Q36" i="1"/>
  <c r="R36" i="1" s="1"/>
  <c r="M36" i="1"/>
  <c r="N36" i="1" s="1"/>
  <c r="G36" i="1" s="1"/>
  <c r="H37" i="1"/>
  <c r="I37" i="1" s="1"/>
  <c r="C39" i="1"/>
  <c r="D38" i="1"/>
  <c r="E38" i="1" s="1"/>
  <c r="F38" i="1" s="1"/>
  <c r="J36" i="1" l="1"/>
  <c r="O37" i="1"/>
  <c r="P37" i="1" s="1"/>
  <c r="M37" i="1"/>
  <c r="N37" i="1" s="1"/>
  <c r="Q37" i="1"/>
  <c r="R37" i="1" s="1"/>
  <c r="H38" i="1"/>
  <c r="I38" i="1" s="1"/>
  <c r="K38" i="1"/>
  <c r="C40" i="1"/>
  <c r="D39" i="1"/>
  <c r="E39" i="1" s="1"/>
  <c r="F39" i="1" s="1"/>
  <c r="G37" i="1" l="1"/>
  <c r="J37" i="1"/>
  <c r="Q38" i="1"/>
  <c r="R38" i="1" s="1"/>
  <c r="O38" i="1"/>
  <c r="P38" i="1" s="1"/>
  <c r="M38" i="1"/>
  <c r="N38" i="1" s="1"/>
  <c r="G38" i="1" s="1"/>
  <c r="L38" i="1"/>
  <c r="K39" i="1" s="1"/>
  <c r="H39" i="1"/>
  <c r="I39" i="1" s="1"/>
  <c r="C41" i="1"/>
  <c r="D40" i="1"/>
  <c r="E40" i="1" s="1"/>
  <c r="F40" i="1" s="1"/>
  <c r="M39" i="1" l="1"/>
  <c r="N39" i="1" s="1"/>
  <c r="O39" i="1"/>
  <c r="P39" i="1" s="1"/>
  <c r="Q39" i="1"/>
  <c r="R39" i="1" s="1"/>
  <c r="J38" i="1"/>
  <c r="L39" i="1"/>
  <c r="K40" i="1" s="1"/>
  <c r="H40" i="1"/>
  <c r="I40" i="1" s="1"/>
  <c r="C42" i="1"/>
  <c r="D41" i="1"/>
  <c r="E41" i="1" s="1"/>
  <c r="F41" i="1" s="1"/>
  <c r="G39" i="1" l="1"/>
  <c r="L40" i="1"/>
  <c r="K41" i="1" s="1"/>
  <c r="Q40" i="1"/>
  <c r="R40" i="1" s="1"/>
  <c r="J39" i="1"/>
  <c r="O40" i="1"/>
  <c r="P40" i="1" s="1"/>
  <c r="M40" i="1"/>
  <c r="N40" i="1" s="1"/>
  <c r="G40" i="1" s="1"/>
  <c r="H41" i="1"/>
  <c r="I41" i="1" s="1"/>
  <c r="C43" i="1"/>
  <c r="D42" i="1"/>
  <c r="E42" i="1" s="1"/>
  <c r="F42" i="1" s="1"/>
  <c r="L41" i="1" l="1"/>
  <c r="J40" i="1"/>
  <c r="M41" i="1"/>
  <c r="N41" i="1" s="1"/>
  <c r="O41" i="1"/>
  <c r="P41" i="1" s="1"/>
  <c r="Q41" i="1"/>
  <c r="R41" i="1" s="1"/>
  <c r="H42" i="1"/>
  <c r="I42" i="1" s="1"/>
  <c r="K42" i="1"/>
  <c r="L42" i="1" s="1"/>
  <c r="C44" i="1"/>
  <c r="D43" i="1"/>
  <c r="E43" i="1" s="1"/>
  <c r="F43" i="1" s="1"/>
  <c r="G41" i="1" l="1"/>
  <c r="M42" i="1"/>
  <c r="N42" i="1" s="1"/>
  <c r="O42" i="1"/>
  <c r="P42" i="1" s="1"/>
  <c r="J41" i="1"/>
  <c r="Q42" i="1"/>
  <c r="R42" i="1" s="1"/>
  <c r="H43" i="1"/>
  <c r="I43" i="1" s="1"/>
  <c r="K43" i="1"/>
  <c r="C45" i="1"/>
  <c r="D44" i="1"/>
  <c r="E44" i="1" s="1"/>
  <c r="F44" i="1" s="1"/>
  <c r="G42" i="1" l="1"/>
  <c r="O43" i="1"/>
  <c r="P43" i="1" s="1"/>
  <c r="M43" i="1"/>
  <c r="N43" i="1" s="1"/>
  <c r="Q43" i="1"/>
  <c r="R43" i="1" s="1"/>
  <c r="J42" i="1"/>
  <c r="L43" i="1"/>
  <c r="K44" i="1" s="1"/>
  <c r="H44" i="1"/>
  <c r="I44" i="1" s="1"/>
  <c r="C46" i="1"/>
  <c r="D45" i="1"/>
  <c r="G43" i="1" l="1"/>
  <c r="E45" i="1"/>
  <c r="F45" i="1" s="1"/>
  <c r="H45" i="1" s="1"/>
  <c r="I45" i="1" s="1"/>
  <c r="L44" i="1"/>
  <c r="Q44" i="1"/>
  <c r="R44" i="1" s="1"/>
  <c r="O44" i="1"/>
  <c r="P44" i="1" s="1"/>
  <c r="J43" i="1"/>
  <c r="M44" i="1"/>
  <c r="N44" i="1" s="1"/>
  <c r="C47" i="1"/>
  <c r="D46" i="1"/>
  <c r="E46" i="1" s="1"/>
  <c r="F46" i="1" s="1"/>
  <c r="K45" i="1" l="1"/>
  <c r="G44" i="1"/>
  <c r="J44" i="1"/>
  <c r="O45" i="1"/>
  <c r="P45" i="1" s="1"/>
  <c r="M45" i="1"/>
  <c r="N45" i="1" s="1"/>
  <c r="Q45" i="1"/>
  <c r="R45" i="1" s="1"/>
  <c r="L45" i="1"/>
  <c r="K46" i="1" s="1"/>
  <c r="H46" i="1"/>
  <c r="I46" i="1" s="1"/>
  <c r="C48" i="1"/>
  <c r="D47" i="1"/>
  <c r="E47" i="1" s="1"/>
  <c r="F47" i="1" s="1"/>
  <c r="G45" i="1" l="1"/>
  <c r="L46" i="1"/>
  <c r="K47" i="1" s="1"/>
  <c r="L47" i="1" s="1"/>
  <c r="M46" i="1"/>
  <c r="N46" i="1" s="1"/>
  <c r="O46" i="1"/>
  <c r="P46" i="1" s="1"/>
  <c r="J45" i="1"/>
  <c r="Q46" i="1"/>
  <c r="R46" i="1" s="1"/>
  <c r="H47" i="1"/>
  <c r="I47" i="1" s="1"/>
  <c r="C49" i="1"/>
  <c r="D48" i="1"/>
  <c r="E48" i="1" s="1"/>
  <c r="F48" i="1" s="1"/>
  <c r="G46" i="1" l="1"/>
  <c r="Q47" i="1"/>
  <c r="R47" i="1" s="1"/>
  <c r="J46" i="1"/>
  <c r="O47" i="1"/>
  <c r="P47" i="1" s="1"/>
  <c r="M47" i="1"/>
  <c r="N47" i="1" s="1"/>
  <c r="G47" i="1" s="1"/>
  <c r="H48" i="1"/>
  <c r="I48" i="1" s="1"/>
  <c r="K48" i="1"/>
  <c r="L48" i="1" s="1"/>
  <c r="C50" i="1"/>
  <c r="D49" i="1"/>
  <c r="E49" i="1" s="1"/>
  <c r="F49" i="1" s="1"/>
  <c r="O48" i="1" l="1"/>
  <c r="P48" i="1" s="1"/>
  <c r="J47" i="1"/>
  <c r="Q48" i="1"/>
  <c r="R48" i="1" s="1"/>
  <c r="M48" i="1"/>
  <c r="N48" i="1" s="1"/>
  <c r="H49" i="1"/>
  <c r="I49" i="1" s="1"/>
  <c r="K49" i="1"/>
  <c r="L49" i="1" s="1"/>
  <c r="C51" i="1"/>
  <c r="D50" i="1"/>
  <c r="E50" i="1" s="1"/>
  <c r="F50" i="1" s="1"/>
  <c r="G48" i="1" l="1"/>
  <c r="O49" i="1"/>
  <c r="P49" i="1" s="1"/>
  <c r="J48" i="1"/>
  <c r="Q49" i="1"/>
  <c r="R49" i="1" s="1"/>
  <c r="M49" i="1"/>
  <c r="N49" i="1" s="1"/>
  <c r="H50" i="1"/>
  <c r="I50" i="1" s="1"/>
  <c r="K50" i="1"/>
  <c r="C52" i="1"/>
  <c r="D51" i="1"/>
  <c r="E51" i="1" s="1"/>
  <c r="F51" i="1" s="1"/>
  <c r="Q50" i="1" l="1"/>
  <c r="R50" i="1" s="1"/>
  <c r="G49" i="1"/>
  <c r="L50" i="1"/>
  <c r="K51" i="1" s="1"/>
  <c r="O50" i="1"/>
  <c r="P50" i="1" s="1"/>
  <c r="M50" i="1"/>
  <c r="N50" i="1" s="1"/>
  <c r="J49" i="1"/>
  <c r="H51" i="1"/>
  <c r="I51" i="1" s="1"/>
  <c r="C53" i="1"/>
  <c r="D52" i="1"/>
  <c r="E52" i="1" s="1"/>
  <c r="F52" i="1" s="1"/>
  <c r="L51" i="1" l="1"/>
  <c r="G50" i="1"/>
  <c r="J50" i="1"/>
  <c r="O51" i="1"/>
  <c r="P51" i="1" s="1"/>
  <c r="Q51" i="1"/>
  <c r="R51" i="1" s="1"/>
  <c r="M51" i="1"/>
  <c r="N51" i="1" s="1"/>
  <c r="G51" i="1" s="1"/>
  <c r="H52" i="1"/>
  <c r="I52" i="1" s="1"/>
  <c r="K52" i="1"/>
  <c r="L52" i="1" s="1"/>
  <c r="C54" i="1"/>
  <c r="D53" i="1"/>
  <c r="E53" i="1" l="1"/>
  <c r="F53" i="1" s="1"/>
  <c r="K53" i="1" s="1"/>
  <c r="L53" i="1" s="1"/>
  <c r="J51" i="1"/>
  <c r="Q52" i="1"/>
  <c r="R52" i="1" s="1"/>
  <c r="O52" i="1"/>
  <c r="P52" i="1" s="1"/>
  <c r="M52" i="1"/>
  <c r="N52" i="1" s="1"/>
  <c r="H53" i="1"/>
  <c r="I53" i="1" s="1"/>
  <c r="C55" i="1"/>
  <c r="D54" i="1"/>
  <c r="E54" i="1" s="1"/>
  <c r="F54" i="1" s="1"/>
  <c r="G52" i="1" l="1"/>
  <c r="M53" i="1"/>
  <c r="N53" i="1" s="1"/>
  <c r="O53" i="1"/>
  <c r="P53" i="1" s="1"/>
  <c r="Q53" i="1"/>
  <c r="R53" i="1" s="1"/>
  <c r="J52" i="1"/>
  <c r="H54" i="1"/>
  <c r="I54" i="1" s="1"/>
  <c r="K54" i="1"/>
  <c r="L54" i="1" s="1"/>
  <c r="C56" i="1"/>
  <c r="D55" i="1"/>
  <c r="E55" i="1" l="1"/>
  <c r="F55" i="1" s="1"/>
  <c r="H55" i="1" s="1"/>
  <c r="I55" i="1" s="1"/>
  <c r="G53" i="1"/>
  <c r="J53" i="1"/>
  <c r="Q54" i="1"/>
  <c r="R54" i="1" s="1"/>
  <c r="M54" i="1"/>
  <c r="N54" i="1" s="1"/>
  <c r="O54" i="1"/>
  <c r="P54" i="1" s="1"/>
  <c r="C57" i="1"/>
  <c r="D56" i="1"/>
  <c r="E56" i="1" s="1"/>
  <c r="F56" i="1" s="1"/>
  <c r="K55" i="1" l="1"/>
  <c r="G54" i="1"/>
  <c r="Q55" i="1"/>
  <c r="R55" i="1" s="1"/>
  <c r="M55" i="1"/>
  <c r="N55" i="1" s="1"/>
  <c r="O55" i="1"/>
  <c r="P55" i="1" s="1"/>
  <c r="J54" i="1"/>
  <c r="L55" i="1"/>
  <c r="K56" i="1" s="1"/>
  <c r="H56" i="1"/>
  <c r="I56" i="1" s="1"/>
  <c r="C58" i="1"/>
  <c r="D57" i="1"/>
  <c r="E57" i="1" s="1"/>
  <c r="F57" i="1" s="1"/>
  <c r="L56" i="1" l="1"/>
  <c r="K57" i="1" s="1"/>
  <c r="L57" i="1" s="1"/>
  <c r="G55" i="1"/>
  <c r="Q56" i="1"/>
  <c r="R56" i="1" s="1"/>
  <c r="O56" i="1"/>
  <c r="P56" i="1" s="1"/>
  <c r="J55" i="1"/>
  <c r="M56" i="1"/>
  <c r="N56" i="1" s="1"/>
  <c r="G56" i="1" s="1"/>
  <c r="H57" i="1"/>
  <c r="I57" i="1" s="1"/>
  <c r="C59" i="1"/>
  <c r="D58" i="1"/>
  <c r="E58" i="1" s="1"/>
  <c r="F58" i="1" s="1"/>
  <c r="M57" i="1" l="1"/>
  <c r="N57" i="1" s="1"/>
  <c r="O57" i="1"/>
  <c r="P57" i="1" s="1"/>
  <c r="Q57" i="1"/>
  <c r="R57" i="1" s="1"/>
  <c r="J56" i="1"/>
  <c r="H58" i="1"/>
  <c r="I58" i="1" s="1"/>
  <c r="K58" i="1"/>
  <c r="L58" i="1" s="1"/>
  <c r="C60" i="1"/>
  <c r="D59" i="1"/>
  <c r="E59" i="1" s="1"/>
  <c r="F59" i="1" s="1"/>
  <c r="G57" i="1" l="1"/>
  <c r="Q58" i="1"/>
  <c r="R58" i="1" s="1"/>
  <c r="O58" i="1"/>
  <c r="P58" i="1" s="1"/>
  <c r="M58" i="1"/>
  <c r="N58" i="1" s="1"/>
  <c r="J57" i="1"/>
  <c r="H59" i="1"/>
  <c r="I59" i="1" s="1"/>
  <c r="K59" i="1"/>
  <c r="C61" i="1"/>
  <c r="D60" i="1"/>
  <c r="E60" i="1" s="1"/>
  <c r="F60" i="1" s="1"/>
  <c r="G58" i="1" l="1"/>
  <c r="L59" i="1"/>
  <c r="K60" i="1" s="1"/>
  <c r="Q59" i="1"/>
  <c r="R59" i="1" s="1"/>
  <c r="O59" i="1"/>
  <c r="P59" i="1" s="1"/>
  <c r="M59" i="1"/>
  <c r="N59" i="1" s="1"/>
  <c r="G59" i="1" s="1"/>
  <c r="J58" i="1"/>
  <c r="H60" i="1"/>
  <c r="I60" i="1" s="1"/>
  <c r="C62" i="1"/>
  <c r="D61" i="1"/>
  <c r="E61" i="1" s="1"/>
  <c r="F61" i="1" s="1"/>
  <c r="L60" i="1" l="1"/>
  <c r="K61" i="1" s="1"/>
  <c r="L61" i="1" s="1"/>
  <c r="O60" i="1"/>
  <c r="P60" i="1" s="1"/>
  <c r="J59" i="1"/>
  <c r="M60" i="1"/>
  <c r="N60" i="1" s="1"/>
  <c r="Q60" i="1"/>
  <c r="R60" i="1" s="1"/>
  <c r="H61" i="1"/>
  <c r="I61" i="1" s="1"/>
  <c r="C63" i="1"/>
  <c r="D62" i="1"/>
  <c r="E62" i="1" s="1"/>
  <c r="F62" i="1" s="1"/>
  <c r="G60" i="1" l="1"/>
  <c r="O61" i="1"/>
  <c r="P61" i="1" s="1"/>
  <c r="Q61" i="1"/>
  <c r="R61" i="1" s="1"/>
  <c r="M61" i="1"/>
  <c r="N61" i="1" s="1"/>
  <c r="J60" i="1"/>
  <c r="H62" i="1"/>
  <c r="I62" i="1" s="1"/>
  <c r="K62" i="1"/>
  <c r="L62" i="1" s="1"/>
  <c r="C64" i="1"/>
  <c r="D63" i="1"/>
  <c r="E63" i="1" s="1"/>
  <c r="F63" i="1" s="1"/>
  <c r="G61" i="1" l="1"/>
  <c r="Q62" i="1"/>
  <c r="R62" i="1" s="1"/>
  <c r="J61" i="1"/>
  <c r="O62" i="1"/>
  <c r="P62" i="1" s="1"/>
  <c r="M62" i="1"/>
  <c r="N62" i="1" s="1"/>
  <c r="G62" i="1" s="1"/>
  <c r="H63" i="1"/>
  <c r="I63" i="1" s="1"/>
  <c r="K63" i="1"/>
  <c r="C65" i="1"/>
  <c r="D64" i="1"/>
  <c r="E64" i="1" s="1"/>
  <c r="F64" i="1" s="1"/>
  <c r="J62" i="1" l="1"/>
  <c r="Q63" i="1"/>
  <c r="R63" i="1" s="1"/>
  <c r="O63" i="1"/>
  <c r="P63" i="1" s="1"/>
  <c r="M63" i="1"/>
  <c r="N63" i="1" s="1"/>
  <c r="L63" i="1"/>
  <c r="H64" i="1"/>
  <c r="I64" i="1" s="1"/>
  <c r="C66" i="1"/>
  <c r="D65" i="1"/>
  <c r="E65" i="1" s="1"/>
  <c r="F65" i="1" s="1"/>
  <c r="K64" i="1" l="1"/>
  <c r="L64" i="1" s="1"/>
  <c r="K65" i="1" s="1"/>
  <c r="G63" i="1"/>
  <c r="Q64" i="1"/>
  <c r="R64" i="1" s="1"/>
  <c r="J63" i="1"/>
  <c r="M64" i="1"/>
  <c r="N64" i="1" s="1"/>
  <c r="O64" i="1"/>
  <c r="P64" i="1" s="1"/>
  <c r="H65" i="1"/>
  <c r="I65" i="1" s="1"/>
  <c r="C67" i="1"/>
  <c r="D66" i="1"/>
  <c r="E66" i="1" s="1"/>
  <c r="F66" i="1" s="1"/>
  <c r="G64" i="1" l="1"/>
  <c r="L65" i="1"/>
  <c r="K66" i="1" s="1"/>
  <c r="Q65" i="1"/>
  <c r="R65" i="1" s="1"/>
  <c r="J64" i="1"/>
  <c r="M65" i="1"/>
  <c r="N65" i="1" s="1"/>
  <c r="O65" i="1"/>
  <c r="P65" i="1" s="1"/>
  <c r="H66" i="1"/>
  <c r="I66" i="1" s="1"/>
  <c r="C68" i="1"/>
  <c r="D67" i="1"/>
  <c r="E67" i="1" s="1"/>
  <c r="F67" i="1" s="1"/>
  <c r="G65" i="1" l="1"/>
  <c r="O66" i="1"/>
  <c r="P66" i="1" s="1"/>
  <c r="J65" i="1"/>
  <c r="M66" i="1"/>
  <c r="N66" i="1" s="1"/>
  <c r="Q66" i="1"/>
  <c r="R66" i="1" s="1"/>
  <c r="L66" i="1"/>
  <c r="H67" i="1"/>
  <c r="I67" i="1" s="1"/>
  <c r="C69" i="1"/>
  <c r="D68" i="1"/>
  <c r="E68" i="1" s="1"/>
  <c r="F68" i="1" s="1"/>
  <c r="K67" i="1" l="1"/>
  <c r="L67" i="1" s="1"/>
  <c r="K68" i="1" s="1"/>
  <c r="G66" i="1"/>
  <c r="M67" i="1"/>
  <c r="N67" i="1" s="1"/>
  <c r="O67" i="1"/>
  <c r="P67" i="1" s="1"/>
  <c r="Q67" i="1"/>
  <c r="R67" i="1" s="1"/>
  <c r="J66" i="1"/>
  <c r="H68" i="1"/>
  <c r="I68" i="1" s="1"/>
  <c r="C70" i="1"/>
  <c r="D69" i="1"/>
  <c r="E69" i="1" s="1"/>
  <c r="F69" i="1" s="1"/>
  <c r="G67" i="1" l="1"/>
  <c r="L68" i="1"/>
  <c r="K69" i="1" s="1"/>
  <c r="Q68" i="1"/>
  <c r="R68" i="1" s="1"/>
  <c r="O68" i="1"/>
  <c r="P68" i="1" s="1"/>
  <c r="J67" i="1"/>
  <c r="M68" i="1"/>
  <c r="N68" i="1" s="1"/>
  <c r="H69" i="1"/>
  <c r="I69" i="1" s="1"/>
  <c r="C71" i="1"/>
  <c r="D70" i="1"/>
  <c r="E70" i="1" s="1"/>
  <c r="F70" i="1" s="1"/>
  <c r="L69" i="1" l="1"/>
  <c r="G68" i="1"/>
  <c r="J68" i="1"/>
  <c r="O69" i="1"/>
  <c r="P69" i="1" s="1"/>
  <c r="M69" i="1"/>
  <c r="N69" i="1" s="1"/>
  <c r="Q69" i="1"/>
  <c r="R69" i="1" s="1"/>
  <c r="H70" i="1"/>
  <c r="I70" i="1" s="1"/>
  <c r="K70" i="1"/>
  <c r="L70" i="1" s="1"/>
  <c r="C72" i="1"/>
  <c r="D71" i="1"/>
  <c r="E71" i="1" s="1"/>
  <c r="F71" i="1" s="1"/>
  <c r="G69" i="1" l="1"/>
  <c r="M70" i="1"/>
  <c r="N70" i="1" s="1"/>
  <c r="Q70" i="1"/>
  <c r="R70" i="1" s="1"/>
  <c r="J69" i="1"/>
  <c r="O70" i="1"/>
  <c r="P70" i="1" s="1"/>
  <c r="H71" i="1"/>
  <c r="I71" i="1" s="1"/>
  <c r="K71" i="1"/>
  <c r="C73" i="1"/>
  <c r="D72" i="1"/>
  <c r="E72" i="1" s="1"/>
  <c r="F72" i="1" s="1"/>
  <c r="G70" i="1" l="1"/>
  <c r="L71" i="1"/>
  <c r="Q71" i="1"/>
  <c r="R71" i="1" s="1"/>
  <c r="O71" i="1"/>
  <c r="P71" i="1" s="1"/>
  <c r="M71" i="1"/>
  <c r="N71" i="1" s="1"/>
  <c r="J70" i="1"/>
  <c r="H72" i="1"/>
  <c r="I72" i="1" s="1"/>
  <c r="K72" i="1"/>
  <c r="L72" i="1" s="1"/>
  <c r="C74" i="1"/>
  <c r="D73" i="1"/>
  <c r="E73" i="1" s="1"/>
  <c r="F73" i="1" s="1"/>
  <c r="O72" i="1" l="1"/>
  <c r="P72" i="1" s="1"/>
  <c r="G71" i="1"/>
  <c r="M72" i="1"/>
  <c r="N72" i="1" s="1"/>
  <c r="Q72" i="1"/>
  <c r="R72" i="1" s="1"/>
  <c r="J71" i="1"/>
  <c r="H73" i="1"/>
  <c r="I73" i="1" s="1"/>
  <c r="K73" i="1"/>
  <c r="C75" i="1"/>
  <c r="D74" i="1"/>
  <c r="E74" i="1" s="1"/>
  <c r="F74" i="1" s="1"/>
  <c r="G72" i="1" l="1"/>
  <c r="L73" i="1"/>
  <c r="K74" i="1" s="1"/>
  <c r="J72" i="1"/>
  <c r="O73" i="1"/>
  <c r="P73" i="1" s="1"/>
  <c r="M73" i="1"/>
  <c r="N73" i="1" s="1"/>
  <c r="G73" i="1" s="1"/>
  <c r="Q73" i="1"/>
  <c r="R73" i="1" s="1"/>
  <c r="H74" i="1"/>
  <c r="I74" i="1" s="1"/>
  <c r="C76" i="1"/>
  <c r="D75" i="1"/>
  <c r="E75" i="1" s="1"/>
  <c r="F75" i="1" s="1"/>
  <c r="L74" i="1" l="1"/>
  <c r="K75" i="1" s="1"/>
  <c r="J73" i="1"/>
  <c r="O74" i="1"/>
  <c r="P74" i="1" s="1"/>
  <c r="M74" i="1"/>
  <c r="N74" i="1" s="1"/>
  <c r="Q74" i="1"/>
  <c r="R74" i="1" s="1"/>
  <c r="H75" i="1"/>
  <c r="I75" i="1" s="1"/>
  <c r="C77" i="1"/>
  <c r="D76" i="1"/>
  <c r="E76" i="1" s="1"/>
  <c r="F76" i="1" s="1"/>
  <c r="L75" i="1" l="1"/>
  <c r="K76" i="1" s="1"/>
  <c r="G74" i="1"/>
  <c r="J74" i="1"/>
  <c r="Q75" i="1"/>
  <c r="R75" i="1" s="1"/>
  <c r="O75" i="1"/>
  <c r="P75" i="1" s="1"/>
  <c r="M75" i="1"/>
  <c r="N75" i="1" s="1"/>
  <c r="H76" i="1"/>
  <c r="I76" i="1" s="1"/>
  <c r="C78" i="1"/>
  <c r="D77" i="1"/>
  <c r="E77" i="1" s="1"/>
  <c r="F77" i="1" s="1"/>
  <c r="Q76" i="1" l="1"/>
  <c r="R76" i="1" s="1"/>
  <c r="L76" i="1"/>
  <c r="G75" i="1"/>
  <c r="J75" i="1"/>
  <c r="M76" i="1"/>
  <c r="N76" i="1" s="1"/>
  <c r="O76" i="1"/>
  <c r="P76" i="1" s="1"/>
  <c r="H77" i="1"/>
  <c r="I77" i="1" s="1"/>
  <c r="K77" i="1"/>
  <c r="C79" i="1"/>
  <c r="D78" i="1"/>
  <c r="E78" i="1" s="1"/>
  <c r="F78" i="1" s="1"/>
  <c r="G76" i="1" l="1"/>
  <c r="L77" i="1"/>
  <c r="K78" i="1" s="1"/>
  <c r="Q77" i="1"/>
  <c r="R77" i="1" s="1"/>
  <c r="O77" i="1"/>
  <c r="P77" i="1" s="1"/>
  <c r="M77" i="1"/>
  <c r="N77" i="1" s="1"/>
  <c r="J76" i="1"/>
  <c r="H78" i="1"/>
  <c r="I78" i="1" s="1"/>
  <c r="C80" i="1"/>
  <c r="D79" i="1"/>
  <c r="E79" i="1" s="1"/>
  <c r="F79" i="1" s="1"/>
  <c r="L78" i="1" l="1"/>
  <c r="G77" i="1"/>
  <c r="J77" i="1"/>
  <c r="M78" i="1"/>
  <c r="N78" i="1" s="1"/>
  <c r="Q78" i="1"/>
  <c r="R78" i="1" s="1"/>
  <c r="O78" i="1"/>
  <c r="P78" i="1" s="1"/>
  <c r="H79" i="1"/>
  <c r="I79" i="1" s="1"/>
  <c r="K79" i="1"/>
  <c r="L79" i="1" s="1"/>
  <c r="C81" i="1"/>
  <c r="D80" i="1"/>
  <c r="E80" i="1" s="1"/>
  <c r="F80" i="1" s="1"/>
  <c r="G78" i="1" l="1"/>
  <c r="M79" i="1"/>
  <c r="N79" i="1" s="1"/>
  <c r="O79" i="1"/>
  <c r="P79" i="1" s="1"/>
  <c r="Q79" i="1"/>
  <c r="R79" i="1" s="1"/>
  <c r="J78" i="1"/>
  <c r="H80" i="1"/>
  <c r="I80" i="1" s="1"/>
  <c r="K80" i="1"/>
  <c r="L80" i="1" s="1"/>
  <c r="C82" i="1"/>
  <c r="D81" i="1"/>
  <c r="E81" i="1" s="1"/>
  <c r="F81" i="1" s="1"/>
  <c r="G79" i="1" l="1"/>
  <c r="Q80" i="1"/>
  <c r="R80" i="1" s="1"/>
  <c r="J79" i="1"/>
  <c r="O80" i="1"/>
  <c r="P80" i="1" s="1"/>
  <c r="M80" i="1"/>
  <c r="N80" i="1" s="1"/>
  <c r="H81" i="1"/>
  <c r="I81" i="1" s="1"/>
  <c r="K81" i="1"/>
  <c r="L81" i="1" s="1"/>
  <c r="C83" i="1"/>
  <c r="D82" i="1"/>
  <c r="E82" i="1" s="1"/>
  <c r="F82" i="1" s="1"/>
  <c r="G80" i="1" l="1"/>
  <c r="M81" i="1"/>
  <c r="N81" i="1" s="1"/>
  <c r="Q81" i="1"/>
  <c r="R81" i="1" s="1"/>
  <c r="O81" i="1"/>
  <c r="P81" i="1" s="1"/>
  <c r="J80" i="1"/>
  <c r="H82" i="1"/>
  <c r="I82" i="1" s="1"/>
  <c r="K82" i="1"/>
  <c r="C84" i="1"/>
  <c r="D83" i="1"/>
  <c r="E83" i="1" s="1"/>
  <c r="F83" i="1" s="1"/>
  <c r="L82" i="1" l="1"/>
  <c r="K83" i="1" s="1"/>
  <c r="G81" i="1"/>
  <c r="J81" i="1"/>
  <c r="O82" i="1"/>
  <c r="P82" i="1" s="1"/>
  <c r="Q82" i="1"/>
  <c r="R82" i="1" s="1"/>
  <c r="M82" i="1"/>
  <c r="N82" i="1" s="1"/>
  <c r="H83" i="1"/>
  <c r="I83" i="1" s="1"/>
  <c r="C85" i="1"/>
  <c r="D84" i="1"/>
  <c r="E84" i="1" s="1"/>
  <c r="F84" i="1" s="1"/>
  <c r="L83" i="1" l="1"/>
  <c r="G82" i="1"/>
  <c r="O83" i="1"/>
  <c r="P83" i="1" s="1"/>
  <c r="Q83" i="1"/>
  <c r="R83" i="1" s="1"/>
  <c r="M83" i="1"/>
  <c r="N83" i="1" s="1"/>
  <c r="J82" i="1"/>
  <c r="H84" i="1"/>
  <c r="I84" i="1" s="1"/>
  <c r="K84" i="1"/>
  <c r="L84" i="1" s="1"/>
  <c r="C86" i="1"/>
  <c r="D85" i="1"/>
  <c r="E85" i="1" s="1"/>
  <c r="F85" i="1" s="1"/>
  <c r="G83" i="1" l="1"/>
  <c r="J83" i="1"/>
  <c r="O84" i="1"/>
  <c r="P84" i="1" s="1"/>
  <c r="M84" i="1"/>
  <c r="N84" i="1" s="1"/>
  <c r="Q84" i="1"/>
  <c r="R84" i="1" s="1"/>
  <c r="H85" i="1"/>
  <c r="I85" i="1" s="1"/>
  <c r="K85" i="1"/>
  <c r="C87" i="1"/>
  <c r="D86" i="1"/>
  <c r="E86" i="1" s="1"/>
  <c r="F86" i="1" s="1"/>
  <c r="L85" i="1" l="1"/>
  <c r="G84" i="1"/>
  <c r="J84" i="1"/>
  <c r="Q85" i="1"/>
  <c r="R85" i="1" s="1"/>
  <c r="O85" i="1"/>
  <c r="P85" i="1" s="1"/>
  <c r="M85" i="1"/>
  <c r="N85" i="1" s="1"/>
  <c r="G85" i="1" s="1"/>
  <c r="H86" i="1"/>
  <c r="I86" i="1" s="1"/>
  <c r="K86" i="1"/>
  <c r="L86" i="1" s="1"/>
  <c r="C88" i="1"/>
  <c r="D87" i="1"/>
  <c r="E87" i="1" s="1"/>
  <c r="F87" i="1" s="1"/>
  <c r="Q86" i="1" l="1"/>
  <c r="R86" i="1" s="1"/>
  <c r="O86" i="1"/>
  <c r="P86" i="1" s="1"/>
  <c r="J85" i="1"/>
  <c r="M86" i="1"/>
  <c r="N86" i="1" s="1"/>
  <c r="H87" i="1"/>
  <c r="I87" i="1" s="1"/>
  <c r="K87" i="1"/>
  <c r="L87" i="1" s="1"/>
  <c r="C89" i="1"/>
  <c r="D88" i="1"/>
  <c r="E88" i="1" s="1"/>
  <c r="F88" i="1" s="1"/>
  <c r="G86" i="1" l="1"/>
  <c r="J86" i="1"/>
  <c r="M87" i="1"/>
  <c r="N87" i="1" s="1"/>
  <c r="O87" i="1"/>
  <c r="P87" i="1" s="1"/>
  <c r="Q87" i="1"/>
  <c r="R87" i="1" s="1"/>
  <c r="H88" i="1"/>
  <c r="I88" i="1" s="1"/>
  <c r="K88" i="1"/>
  <c r="L88" i="1" s="1"/>
  <c r="C90" i="1"/>
  <c r="D89" i="1"/>
  <c r="E89" i="1" s="1"/>
  <c r="F89" i="1" s="1"/>
  <c r="G87" i="1" l="1"/>
  <c r="Q88" i="1"/>
  <c r="R88" i="1" s="1"/>
  <c r="M88" i="1"/>
  <c r="N88" i="1" s="1"/>
  <c r="O88" i="1"/>
  <c r="P88" i="1" s="1"/>
  <c r="J87" i="1"/>
  <c r="H89" i="1"/>
  <c r="I89" i="1" s="1"/>
  <c r="K89" i="1"/>
  <c r="C91" i="1"/>
  <c r="D90" i="1"/>
  <c r="E90" i="1" s="1"/>
  <c r="F90" i="1" s="1"/>
  <c r="L89" i="1" l="1"/>
  <c r="G88" i="1"/>
  <c r="O89" i="1"/>
  <c r="P89" i="1" s="1"/>
  <c r="Q89" i="1"/>
  <c r="R89" i="1" s="1"/>
  <c r="M89" i="1"/>
  <c r="N89" i="1" s="1"/>
  <c r="G89" i="1" s="1"/>
  <c r="J88" i="1"/>
  <c r="H90" i="1"/>
  <c r="I90" i="1" s="1"/>
  <c r="K90" i="1"/>
  <c r="L90" i="1" s="1"/>
  <c r="C92" i="1"/>
  <c r="D91" i="1"/>
  <c r="E91" i="1" s="1"/>
  <c r="F91" i="1" s="1"/>
  <c r="J89" i="1" l="1"/>
  <c r="O90" i="1"/>
  <c r="P90" i="1" s="1"/>
  <c r="Q90" i="1"/>
  <c r="R90" i="1" s="1"/>
  <c r="M90" i="1"/>
  <c r="N90" i="1" s="1"/>
  <c r="G90" i="1" s="1"/>
  <c r="H91" i="1"/>
  <c r="I91" i="1" s="1"/>
  <c r="K91" i="1"/>
  <c r="L91" i="1" s="1"/>
  <c r="C93" i="1"/>
  <c r="D92" i="1"/>
  <c r="E92" i="1" s="1"/>
  <c r="F92" i="1" s="1"/>
  <c r="Q91" i="1" l="1"/>
  <c r="R91" i="1" s="1"/>
  <c r="J90" i="1"/>
  <c r="O91" i="1"/>
  <c r="P91" i="1" s="1"/>
  <c r="M91" i="1"/>
  <c r="N91" i="1" s="1"/>
  <c r="H92" i="1"/>
  <c r="I92" i="1" s="1"/>
  <c r="K92" i="1"/>
  <c r="L92" i="1" s="1"/>
  <c r="C94" i="1"/>
  <c r="D93" i="1"/>
  <c r="E93" i="1" s="1"/>
  <c r="F93" i="1" s="1"/>
  <c r="G91" i="1" l="1"/>
  <c r="Q92" i="1"/>
  <c r="R92" i="1" s="1"/>
  <c r="O92" i="1"/>
  <c r="P92" i="1" s="1"/>
  <c r="J91" i="1"/>
  <c r="M92" i="1"/>
  <c r="N92" i="1" s="1"/>
  <c r="H93" i="1"/>
  <c r="I93" i="1" s="1"/>
  <c r="K93" i="1"/>
  <c r="C95" i="1"/>
  <c r="D94" i="1"/>
  <c r="E94" i="1" s="1"/>
  <c r="F94" i="1" s="1"/>
  <c r="L93" i="1" l="1"/>
  <c r="Q93" i="1"/>
  <c r="R93" i="1" s="1"/>
  <c r="G92" i="1"/>
  <c r="O93" i="1"/>
  <c r="P93" i="1" s="1"/>
  <c r="M93" i="1"/>
  <c r="N93" i="1" s="1"/>
  <c r="G93" i="1" s="1"/>
  <c r="J92" i="1"/>
  <c r="H94" i="1"/>
  <c r="I94" i="1" s="1"/>
  <c r="K94" i="1"/>
  <c r="L94" i="1" s="1"/>
  <c r="C96" i="1"/>
  <c r="D95" i="1"/>
  <c r="E95" i="1" s="1"/>
  <c r="F95" i="1" s="1"/>
  <c r="M94" i="1" l="1"/>
  <c r="N94" i="1" s="1"/>
  <c r="Q94" i="1"/>
  <c r="R94" i="1" s="1"/>
  <c r="O94" i="1"/>
  <c r="P94" i="1" s="1"/>
  <c r="J93" i="1"/>
  <c r="H95" i="1"/>
  <c r="I95" i="1" s="1"/>
  <c r="K95" i="1"/>
  <c r="L95" i="1" s="1"/>
  <c r="C97" i="1"/>
  <c r="D96" i="1"/>
  <c r="E96" i="1" s="1"/>
  <c r="F96" i="1" s="1"/>
  <c r="G94" i="1" l="1"/>
  <c r="M95" i="1"/>
  <c r="N95" i="1" s="1"/>
  <c r="O95" i="1"/>
  <c r="P95" i="1" s="1"/>
  <c r="Q95" i="1"/>
  <c r="R95" i="1" s="1"/>
  <c r="J94" i="1"/>
  <c r="H96" i="1"/>
  <c r="I96" i="1" s="1"/>
  <c r="K96" i="1"/>
  <c r="L96" i="1" s="1"/>
  <c r="C98" i="1"/>
  <c r="D97" i="1"/>
  <c r="E97" i="1" s="1"/>
  <c r="F97" i="1" s="1"/>
  <c r="G95" i="1" l="1"/>
  <c r="Q96" i="1"/>
  <c r="R96" i="1" s="1"/>
  <c r="O96" i="1"/>
  <c r="P96" i="1" s="1"/>
  <c r="M96" i="1"/>
  <c r="N96" i="1" s="1"/>
  <c r="J95" i="1"/>
  <c r="H97" i="1"/>
  <c r="I97" i="1" s="1"/>
  <c r="K97" i="1"/>
  <c r="C99" i="1"/>
  <c r="D98" i="1"/>
  <c r="E98" i="1" s="1"/>
  <c r="F98" i="1" s="1"/>
  <c r="L97" i="1" l="1"/>
  <c r="G96" i="1"/>
  <c r="O97" i="1"/>
  <c r="P97" i="1" s="1"/>
  <c r="M97" i="1"/>
  <c r="N97" i="1" s="1"/>
  <c r="Q97" i="1"/>
  <c r="R97" i="1" s="1"/>
  <c r="J96" i="1"/>
  <c r="H98" i="1"/>
  <c r="I98" i="1" s="1"/>
  <c r="K98" i="1"/>
  <c r="C100" i="1"/>
  <c r="D99" i="1"/>
  <c r="E99" i="1" s="1"/>
  <c r="F99" i="1" s="1"/>
  <c r="L98" i="1" l="1"/>
  <c r="K99" i="1" s="1"/>
  <c r="L99" i="1" s="1"/>
  <c r="G97" i="1"/>
  <c r="Q98" i="1"/>
  <c r="R98" i="1" s="1"/>
  <c r="M98" i="1"/>
  <c r="N98" i="1" s="1"/>
  <c r="O98" i="1"/>
  <c r="P98" i="1" s="1"/>
  <c r="J97" i="1"/>
  <c r="H99" i="1"/>
  <c r="I99" i="1" s="1"/>
  <c r="C101" i="1"/>
  <c r="D100" i="1"/>
  <c r="E100" i="1" s="1"/>
  <c r="F100" i="1" s="1"/>
  <c r="G98" i="1" l="1"/>
  <c r="J98" i="1"/>
  <c r="M99" i="1"/>
  <c r="N99" i="1" s="1"/>
  <c r="O99" i="1"/>
  <c r="P99" i="1" s="1"/>
  <c r="Q99" i="1"/>
  <c r="R99" i="1" s="1"/>
  <c r="H100" i="1"/>
  <c r="I100" i="1" s="1"/>
  <c r="K100" i="1"/>
  <c r="C102" i="1"/>
  <c r="D101" i="1"/>
  <c r="E101" i="1" s="1"/>
  <c r="F101" i="1" s="1"/>
  <c r="L100" i="1" l="1"/>
  <c r="K101" i="1" s="1"/>
  <c r="G99" i="1"/>
  <c r="J99" i="1"/>
  <c r="Q100" i="1"/>
  <c r="R100" i="1" s="1"/>
  <c r="M100" i="1"/>
  <c r="N100" i="1" s="1"/>
  <c r="G100" i="1" s="1"/>
  <c r="O100" i="1"/>
  <c r="P100" i="1" s="1"/>
  <c r="H101" i="1"/>
  <c r="I101" i="1" s="1"/>
  <c r="C103" i="1"/>
  <c r="D102" i="1"/>
  <c r="E102" i="1" s="1"/>
  <c r="F102" i="1" s="1"/>
  <c r="L101" i="1" l="1"/>
  <c r="J100" i="1"/>
  <c r="M101" i="1"/>
  <c r="N101" i="1" s="1"/>
  <c r="O101" i="1"/>
  <c r="P101" i="1" s="1"/>
  <c r="Q101" i="1"/>
  <c r="R101" i="1" s="1"/>
  <c r="H102" i="1"/>
  <c r="I102" i="1" s="1"/>
  <c r="K102" i="1"/>
  <c r="L102" i="1" s="1"/>
  <c r="C104" i="1"/>
  <c r="D103" i="1"/>
  <c r="E103" i="1" s="1"/>
  <c r="F103" i="1" s="1"/>
  <c r="M102" i="1" l="1"/>
  <c r="N102" i="1" s="1"/>
  <c r="G101" i="1"/>
  <c r="Q102" i="1"/>
  <c r="R102" i="1" s="1"/>
  <c r="O102" i="1"/>
  <c r="P102" i="1" s="1"/>
  <c r="G102" i="1" s="1"/>
  <c r="J101" i="1"/>
  <c r="H103" i="1"/>
  <c r="I103" i="1" s="1"/>
  <c r="K103" i="1"/>
  <c r="C105" i="1"/>
  <c r="D104" i="1"/>
  <c r="E104" i="1" s="1"/>
  <c r="F104" i="1" s="1"/>
  <c r="L103" i="1" l="1"/>
  <c r="K104" i="1" s="1"/>
  <c r="J102" i="1"/>
  <c r="M103" i="1"/>
  <c r="N103" i="1" s="1"/>
  <c r="Q103" i="1"/>
  <c r="R103" i="1" s="1"/>
  <c r="O103" i="1"/>
  <c r="P103" i="1" s="1"/>
  <c r="H104" i="1"/>
  <c r="I104" i="1" s="1"/>
  <c r="C106" i="1"/>
  <c r="D105" i="1"/>
  <c r="E105" i="1" s="1"/>
  <c r="F105" i="1" s="1"/>
  <c r="G103" i="1" l="1"/>
  <c r="L104" i="1"/>
  <c r="K105" i="1" s="1"/>
  <c r="L105" i="1" s="1"/>
  <c r="O104" i="1"/>
  <c r="P104" i="1" s="1"/>
  <c r="Q104" i="1"/>
  <c r="R104" i="1" s="1"/>
  <c r="M104" i="1"/>
  <c r="N104" i="1" s="1"/>
  <c r="G104" i="1" s="1"/>
  <c r="J103" i="1"/>
  <c r="H105" i="1"/>
  <c r="I105" i="1" s="1"/>
  <c r="C107" i="1"/>
  <c r="D106" i="1"/>
  <c r="E106" i="1" s="1"/>
  <c r="F106" i="1" s="1"/>
  <c r="O105" i="1" l="1"/>
  <c r="P105" i="1" s="1"/>
  <c r="M105" i="1"/>
  <c r="N105" i="1" s="1"/>
  <c r="Q105" i="1"/>
  <c r="R105" i="1" s="1"/>
  <c r="J104" i="1"/>
  <c r="H106" i="1"/>
  <c r="I106" i="1" s="1"/>
  <c r="K106" i="1"/>
  <c r="L106" i="1" s="1"/>
  <c r="C108" i="1"/>
  <c r="D107" i="1"/>
  <c r="E107" i="1" s="1"/>
  <c r="F107" i="1" s="1"/>
  <c r="G105" i="1" l="1"/>
  <c r="O106" i="1"/>
  <c r="P106" i="1" s="1"/>
  <c r="Q106" i="1"/>
  <c r="R106" i="1" s="1"/>
  <c r="J105" i="1"/>
  <c r="M106" i="1"/>
  <c r="N106" i="1" s="1"/>
  <c r="H107" i="1"/>
  <c r="I107" i="1" s="1"/>
  <c r="K107" i="1"/>
  <c r="C109" i="1"/>
  <c r="D108" i="1"/>
  <c r="E108" i="1" s="1"/>
  <c r="F108" i="1" s="1"/>
  <c r="L107" i="1" l="1"/>
  <c r="G106" i="1"/>
  <c r="J106" i="1"/>
  <c r="O107" i="1"/>
  <c r="P107" i="1" s="1"/>
  <c r="Q107" i="1"/>
  <c r="R107" i="1" s="1"/>
  <c r="M107" i="1"/>
  <c r="N107" i="1" s="1"/>
  <c r="G107" i="1" s="1"/>
  <c r="H108" i="1"/>
  <c r="I108" i="1" s="1"/>
  <c r="K108" i="1"/>
  <c r="L108" i="1" s="1"/>
  <c r="C110" i="1"/>
  <c r="D109" i="1"/>
  <c r="E109" i="1" s="1"/>
  <c r="F109" i="1" s="1"/>
  <c r="J107" i="1" l="1"/>
  <c r="Q108" i="1"/>
  <c r="R108" i="1" s="1"/>
  <c r="O108" i="1"/>
  <c r="P108" i="1" s="1"/>
  <c r="M108" i="1"/>
  <c r="N108" i="1" s="1"/>
  <c r="H109" i="1"/>
  <c r="I109" i="1" s="1"/>
  <c r="K109" i="1"/>
  <c r="C111" i="1"/>
  <c r="D110" i="1"/>
  <c r="E110" i="1" s="1"/>
  <c r="F110" i="1" s="1"/>
  <c r="L109" i="1" l="1"/>
  <c r="K110" i="1" s="1"/>
  <c r="G108" i="1"/>
  <c r="J108" i="1"/>
  <c r="O109" i="1"/>
  <c r="P109" i="1" s="1"/>
  <c r="Q109" i="1"/>
  <c r="R109" i="1" s="1"/>
  <c r="M109" i="1"/>
  <c r="N109" i="1" s="1"/>
  <c r="H110" i="1"/>
  <c r="I110" i="1" s="1"/>
  <c r="C112" i="1"/>
  <c r="D111" i="1"/>
  <c r="E111" i="1" s="1"/>
  <c r="F111" i="1" s="1"/>
  <c r="L110" i="1" l="1"/>
  <c r="K111" i="1" s="1"/>
  <c r="L111" i="1" s="1"/>
  <c r="G109" i="1"/>
  <c r="J109" i="1"/>
  <c r="O110" i="1"/>
  <c r="P110" i="1" s="1"/>
  <c r="M110" i="1"/>
  <c r="N110" i="1" s="1"/>
  <c r="Q110" i="1"/>
  <c r="R110" i="1" s="1"/>
  <c r="H111" i="1"/>
  <c r="I111" i="1" s="1"/>
  <c r="C113" i="1"/>
  <c r="D112" i="1"/>
  <c r="E112" i="1" s="1"/>
  <c r="F112" i="1" s="1"/>
  <c r="M111" i="1" l="1"/>
  <c r="N111" i="1" s="1"/>
  <c r="G110" i="1"/>
  <c r="J110" i="1"/>
  <c r="O111" i="1"/>
  <c r="P111" i="1" s="1"/>
  <c r="Q111" i="1"/>
  <c r="R111" i="1" s="1"/>
  <c r="H112" i="1"/>
  <c r="I112" i="1" s="1"/>
  <c r="K112" i="1"/>
  <c r="L112" i="1" s="1"/>
  <c r="C114" i="1"/>
  <c r="D113" i="1"/>
  <c r="E113" i="1" s="1"/>
  <c r="F113" i="1" s="1"/>
  <c r="M112" i="1" l="1"/>
  <c r="N112" i="1" s="1"/>
  <c r="G111" i="1"/>
  <c r="J111" i="1"/>
  <c r="Q112" i="1"/>
  <c r="R112" i="1" s="1"/>
  <c r="O112" i="1"/>
  <c r="P112" i="1" s="1"/>
  <c r="H113" i="1"/>
  <c r="I113" i="1" s="1"/>
  <c r="K113" i="1"/>
  <c r="L113" i="1" s="1"/>
  <c r="C115" i="1"/>
  <c r="D114" i="1"/>
  <c r="E114" i="1" s="1"/>
  <c r="F114" i="1" s="1"/>
  <c r="G112" i="1" l="1"/>
  <c r="O113" i="1"/>
  <c r="P113" i="1" s="1"/>
  <c r="J112" i="1"/>
  <c r="M113" i="1"/>
  <c r="N113" i="1" s="1"/>
  <c r="Q113" i="1"/>
  <c r="R113" i="1" s="1"/>
  <c r="H114" i="1"/>
  <c r="I114" i="1" s="1"/>
  <c r="K114" i="1"/>
  <c r="L114" i="1" s="1"/>
  <c r="C116" i="1"/>
  <c r="D115" i="1"/>
  <c r="E115" i="1" s="1"/>
  <c r="F115" i="1" s="1"/>
  <c r="G113" i="1" l="1"/>
  <c r="Q114" i="1"/>
  <c r="R114" i="1" s="1"/>
  <c r="O114" i="1"/>
  <c r="P114" i="1" s="1"/>
  <c r="M114" i="1"/>
  <c r="N114" i="1" s="1"/>
  <c r="J113" i="1"/>
  <c r="H115" i="1"/>
  <c r="I115" i="1" s="1"/>
  <c r="K115" i="1"/>
  <c r="L115" i="1" s="1"/>
  <c r="C117" i="1"/>
  <c r="D116" i="1"/>
  <c r="E116" i="1" s="1"/>
  <c r="F116" i="1" s="1"/>
  <c r="G114" i="1" l="1"/>
  <c r="J114" i="1"/>
  <c r="Q115" i="1"/>
  <c r="R115" i="1" s="1"/>
  <c r="O115" i="1"/>
  <c r="P115" i="1" s="1"/>
  <c r="M115" i="1"/>
  <c r="N115" i="1" s="1"/>
  <c r="G115" i="1" s="1"/>
  <c r="H116" i="1"/>
  <c r="I116" i="1" s="1"/>
  <c r="K116" i="1"/>
  <c r="L116" i="1" s="1"/>
  <c r="C118" i="1"/>
  <c r="D117" i="1"/>
  <c r="E117" i="1" s="1"/>
  <c r="F117" i="1" s="1"/>
  <c r="Q116" i="1" l="1"/>
  <c r="R116" i="1" s="1"/>
  <c r="O116" i="1"/>
  <c r="P116" i="1" s="1"/>
  <c r="J115" i="1"/>
  <c r="M116" i="1"/>
  <c r="N116" i="1" s="1"/>
  <c r="H117" i="1"/>
  <c r="I117" i="1" s="1"/>
  <c r="K117" i="1"/>
  <c r="L117" i="1" s="1"/>
  <c r="C119" i="1"/>
  <c r="D118" i="1"/>
  <c r="E118" i="1" s="1"/>
  <c r="F118" i="1" s="1"/>
  <c r="G116" i="1" l="1"/>
  <c r="J116" i="1"/>
  <c r="Q117" i="1"/>
  <c r="R117" i="1" s="1"/>
  <c r="O117" i="1"/>
  <c r="P117" i="1" s="1"/>
  <c r="M117" i="1"/>
  <c r="N117" i="1" s="1"/>
  <c r="G117" i="1" s="1"/>
  <c r="H118" i="1"/>
  <c r="I118" i="1" s="1"/>
  <c r="K118" i="1"/>
  <c r="L118" i="1" s="1"/>
  <c r="C120" i="1"/>
  <c r="D119" i="1"/>
  <c r="E119" i="1" s="1"/>
  <c r="F119" i="1" s="1"/>
  <c r="Q118" i="1" l="1"/>
  <c r="R118" i="1" s="1"/>
  <c r="M118" i="1"/>
  <c r="N118" i="1" s="1"/>
  <c r="O118" i="1"/>
  <c r="P118" i="1" s="1"/>
  <c r="J117" i="1"/>
  <c r="H119" i="1"/>
  <c r="I119" i="1" s="1"/>
  <c r="K119" i="1"/>
  <c r="L119" i="1" s="1"/>
  <c r="C121" i="1"/>
  <c r="D120" i="1"/>
  <c r="E120" i="1" s="1"/>
  <c r="F120" i="1" s="1"/>
  <c r="G118" i="1" l="1"/>
  <c r="M119" i="1"/>
  <c r="N119" i="1" s="1"/>
  <c r="J118" i="1"/>
  <c r="O119" i="1"/>
  <c r="P119" i="1" s="1"/>
  <c r="Q119" i="1"/>
  <c r="R119" i="1" s="1"/>
  <c r="H120" i="1"/>
  <c r="I120" i="1" s="1"/>
  <c r="K120" i="1"/>
  <c r="L120" i="1" s="1"/>
  <c r="C122" i="1"/>
  <c r="D121" i="1"/>
  <c r="E121" i="1" s="1"/>
  <c r="F121" i="1" s="1"/>
  <c r="G119" i="1" l="1"/>
  <c r="Q120" i="1"/>
  <c r="R120" i="1" s="1"/>
  <c r="O120" i="1"/>
  <c r="P120" i="1" s="1"/>
  <c r="M120" i="1"/>
  <c r="N120" i="1" s="1"/>
  <c r="G120" i="1" s="1"/>
  <c r="J119" i="1"/>
  <c r="H121" i="1"/>
  <c r="I121" i="1" s="1"/>
  <c r="K121" i="1"/>
  <c r="L121" i="1" s="1"/>
  <c r="C123" i="1"/>
  <c r="D122" i="1"/>
  <c r="E122" i="1" s="1"/>
  <c r="F122" i="1" s="1"/>
  <c r="O121" i="1" l="1"/>
  <c r="P121" i="1" s="1"/>
  <c r="J120" i="1"/>
  <c r="Q121" i="1"/>
  <c r="R121" i="1" s="1"/>
  <c r="M121" i="1"/>
  <c r="N121" i="1" s="1"/>
  <c r="H122" i="1"/>
  <c r="I122" i="1" s="1"/>
  <c r="K122" i="1"/>
  <c r="L122" i="1" s="1"/>
  <c r="C124" i="1"/>
  <c r="D123" i="1"/>
  <c r="E123" i="1" s="1"/>
  <c r="F123" i="1" s="1"/>
  <c r="G121" i="1" l="1"/>
  <c r="J121" i="1"/>
  <c r="M122" i="1"/>
  <c r="N122" i="1" s="1"/>
  <c r="Q122" i="1"/>
  <c r="R122" i="1" s="1"/>
  <c r="O122" i="1"/>
  <c r="P122" i="1" s="1"/>
  <c r="H123" i="1"/>
  <c r="I123" i="1" s="1"/>
  <c r="K123" i="1"/>
  <c r="L123" i="1" s="1"/>
  <c r="C125" i="1"/>
  <c r="D124" i="1"/>
  <c r="E124" i="1" s="1"/>
  <c r="F124" i="1" s="1"/>
  <c r="G122" i="1" l="1"/>
  <c r="M123" i="1"/>
  <c r="N123" i="1" s="1"/>
  <c r="J122" i="1"/>
  <c r="O123" i="1"/>
  <c r="P123" i="1" s="1"/>
  <c r="Q123" i="1"/>
  <c r="R123" i="1" s="1"/>
  <c r="G123" i="1" s="1"/>
  <c r="H124" i="1"/>
  <c r="I124" i="1" s="1"/>
  <c r="K124" i="1"/>
  <c r="C126" i="1"/>
  <c r="D125" i="1"/>
  <c r="E125" i="1" s="1"/>
  <c r="F125" i="1" s="1"/>
  <c r="L124" i="1" l="1"/>
  <c r="K125" i="1" s="1"/>
  <c r="Q124" i="1"/>
  <c r="R124" i="1" s="1"/>
  <c r="O124" i="1"/>
  <c r="P124" i="1" s="1"/>
  <c r="J123" i="1"/>
  <c r="M124" i="1"/>
  <c r="N124" i="1" s="1"/>
  <c r="H125" i="1"/>
  <c r="I125" i="1" s="1"/>
  <c r="C127" i="1"/>
  <c r="D126" i="1"/>
  <c r="E126" i="1" s="1"/>
  <c r="F126" i="1" s="1"/>
  <c r="L125" i="1" l="1"/>
  <c r="G124" i="1"/>
  <c r="J124" i="1"/>
  <c r="M125" i="1"/>
  <c r="N125" i="1" s="1"/>
  <c r="Q125" i="1"/>
  <c r="R125" i="1" s="1"/>
  <c r="O125" i="1"/>
  <c r="P125" i="1" s="1"/>
  <c r="H126" i="1"/>
  <c r="I126" i="1" s="1"/>
  <c r="K126" i="1"/>
  <c r="C128" i="1"/>
  <c r="D127" i="1"/>
  <c r="E127" i="1" s="1"/>
  <c r="F127" i="1" s="1"/>
  <c r="G125" i="1" l="1"/>
  <c r="Q126" i="1"/>
  <c r="R126" i="1" s="1"/>
  <c r="J125" i="1"/>
  <c r="M126" i="1"/>
  <c r="N126" i="1" s="1"/>
  <c r="O126" i="1"/>
  <c r="P126" i="1" s="1"/>
  <c r="L126" i="1"/>
  <c r="K127" i="1" s="1"/>
  <c r="H127" i="1"/>
  <c r="I127" i="1" s="1"/>
  <c r="C129" i="1"/>
  <c r="D128" i="1"/>
  <c r="E128" i="1" s="1"/>
  <c r="F128" i="1" s="1"/>
  <c r="G126" i="1" l="1"/>
  <c r="M127" i="1"/>
  <c r="N127" i="1" s="1"/>
  <c r="Q127" i="1"/>
  <c r="R127" i="1" s="1"/>
  <c r="O127" i="1"/>
  <c r="P127" i="1" s="1"/>
  <c r="L127" i="1"/>
  <c r="K128" i="1" s="1"/>
  <c r="L128" i="1" s="1"/>
  <c r="J126" i="1"/>
  <c r="H128" i="1"/>
  <c r="I128" i="1" s="1"/>
  <c r="C130" i="1"/>
  <c r="D129" i="1"/>
  <c r="E129" i="1" s="1"/>
  <c r="F129" i="1" s="1"/>
  <c r="G127" i="1" l="1"/>
  <c r="Q128" i="1"/>
  <c r="R128" i="1" s="1"/>
  <c r="M128" i="1"/>
  <c r="N128" i="1" s="1"/>
  <c r="O128" i="1"/>
  <c r="P128" i="1" s="1"/>
  <c r="J127" i="1"/>
  <c r="H129" i="1"/>
  <c r="I129" i="1" s="1"/>
  <c r="K129" i="1"/>
  <c r="C131" i="1"/>
  <c r="D130" i="1"/>
  <c r="E130" i="1" s="1"/>
  <c r="F130" i="1" s="1"/>
  <c r="L129" i="1" l="1"/>
  <c r="G128" i="1"/>
  <c r="J128" i="1"/>
  <c r="M129" i="1"/>
  <c r="N129" i="1" s="1"/>
  <c r="O129" i="1"/>
  <c r="P129" i="1" s="1"/>
  <c r="Q129" i="1"/>
  <c r="R129" i="1" s="1"/>
  <c r="H130" i="1"/>
  <c r="I130" i="1" s="1"/>
  <c r="K130" i="1"/>
  <c r="C132" i="1"/>
  <c r="D131" i="1"/>
  <c r="E131" i="1" s="1"/>
  <c r="F131" i="1" s="1"/>
  <c r="G129" i="1" l="1"/>
  <c r="J129" i="1"/>
  <c r="Q130" i="1"/>
  <c r="R130" i="1" s="1"/>
  <c r="O130" i="1"/>
  <c r="P130" i="1" s="1"/>
  <c r="M130" i="1"/>
  <c r="N130" i="1" s="1"/>
  <c r="G130" i="1" s="1"/>
  <c r="L130" i="1"/>
  <c r="K131" i="1" s="1"/>
  <c r="H131" i="1"/>
  <c r="I131" i="1" s="1"/>
  <c r="C133" i="1"/>
  <c r="D132" i="1"/>
  <c r="E132" i="1" s="1"/>
  <c r="F132" i="1" s="1"/>
  <c r="L131" i="1" l="1"/>
  <c r="M131" i="1"/>
  <c r="N131" i="1" s="1"/>
  <c r="Q131" i="1"/>
  <c r="R131" i="1" s="1"/>
  <c r="O131" i="1"/>
  <c r="P131" i="1" s="1"/>
  <c r="J130" i="1"/>
  <c r="H132" i="1"/>
  <c r="I132" i="1" s="1"/>
  <c r="K132" i="1"/>
  <c r="L132" i="1" s="1"/>
  <c r="C134" i="1"/>
  <c r="D133" i="1"/>
  <c r="E133" i="1" s="1"/>
  <c r="F133" i="1" s="1"/>
  <c r="G131" i="1" l="1"/>
  <c r="Q132" i="1"/>
  <c r="R132" i="1" s="1"/>
  <c r="J131" i="1"/>
  <c r="O132" i="1"/>
  <c r="P132" i="1" s="1"/>
  <c r="M132" i="1"/>
  <c r="N132" i="1" s="1"/>
  <c r="G132" i="1" s="1"/>
  <c r="H133" i="1"/>
  <c r="I133" i="1" s="1"/>
  <c r="K133" i="1"/>
  <c r="C135" i="1"/>
  <c r="D134" i="1"/>
  <c r="E134" i="1" s="1"/>
  <c r="F134" i="1" s="1"/>
  <c r="L133" i="1" l="1"/>
  <c r="J132" i="1"/>
  <c r="Q133" i="1"/>
  <c r="R133" i="1" s="1"/>
  <c r="M133" i="1"/>
  <c r="N133" i="1" s="1"/>
  <c r="O133" i="1"/>
  <c r="P133" i="1" s="1"/>
  <c r="H134" i="1"/>
  <c r="I134" i="1" s="1"/>
  <c r="K134" i="1"/>
  <c r="L134" i="1" s="1"/>
  <c r="C136" i="1"/>
  <c r="D135" i="1"/>
  <c r="E135" i="1" s="1"/>
  <c r="F135" i="1" s="1"/>
  <c r="G133" i="1" l="1"/>
  <c r="M134" i="1"/>
  <c r="N134" i="1" s="1"/>
  <c r="J133" i="1"/>
  <c r="O134" i="1"/>
  <c r="P134" i="1" s="1"/>
  <c r="Q134" i="1"/>
  <c r="R134" i="1" s="1"/>
  <c r="H135" i="1"/>
  <c r="I135" i="1" s="1"/>
  <c r="K135" i="1"/>
  <c r="C137" i="1"/>
  <c r="D136" i="1"/>
  <c r="E136" i="1" s="1"/>
  <c r="F136" i="1" s="1"/>
  <c r="L135" i="1" l="1"/>
  <c r="G134" i="1"/>
  <c r="O135" i="1"/>
  <c r="P135" i="1" s="1"/>
  <c r="J134" i="1"/>
  <c r="M135" i="1"/>
  <c r="N135" i="1" s="1"/>
  <c r="Q135" i="1"/>
  <c r="R135" i="1" s="1"/>
  <c r="H136" i="1"/>
  <c r="I136" i="1" s="1"/>
  <c r="K136" i="1"/>
  <c r="C138" i="1"/>
  <c r="D137" i="1"/>
  <c r="E137" i="1" s="1"/>
  <c r="F137" i="1" s="1"/>
  <c r="L136" i="1" l="1"/>
  <c r="K137" i="1" s="1"/>
  <c r="L137" i="1" s="1"/>
  <c r="G135" i="1"/>
  <c r="J135" i="1"/>
  <c r="O136" i="1"/>
  <c r="P136" i="1" s="1"/>
  <c r="Q136" i="1"/>
  <c r="R136" i="1" s="1"/>
  <c r="M136" i="1"/>
  <c r="N136" i="1" s="1"/>
  <c r="H137" i="1"/>
  <c r="I137" i="1" s="1"/>
  <c r="C139" i="1"/>
  <c r="D138" i="1"/>
  <c r="E138" i="1" s="1"/>
  <c r="F138" i="1" s="1"/>
  <c r="Q137" i="1" l="1"/>
  <c r="R137" i="1" s="1"/>
  <c r="G136" i="1"/>
  <c r="M137" i="1"/>
  <c r="N137" i="1" s="1"/>
  <c r="G137" i="1" s="1"/>
  <c r="J136" i="1"/>
  <c r="O137" i="1"/>
  <c r="P137" i="1" s="1"/>
  <c r="H138" i="1"/>
  <c r="I138" i="1" s="1"/>
  <c r="K138" i="1"/>
  <c r="L138" i="1" s="1"/>
  <c r="C140" i="1"/>
  <c r="D139" i="1"/>
  <c r="E139" i="1" s="1"/>
  <c r="F139" i="1" s="1"/>
  <c r="J137" i="1" l="1"/>
  <c r="Q138" i="1"/>
  <c r="R138" i="1" s="1"/>
  <c r="O138" i="1"/>
  <c r="P138" i="1" s="1"/>
  <c r="M138" i="1"/>
  <c r="N138" i="1" s="1"/>
  <c r="G138" i="1" s="1"/>
  <c r="H139" i="1"/>
  <c r="I139" i="1" s="1"/>
  <c r="K139" i="1"/>
  <c r="L139" i="1" s="1"/>
  <c r="C141" i="1"/>
  <c r="D140" i="1"/>
  <c r="E140" i="1" s="1"/>
  <c r="F140" i="1" s="1"/>
  <c r="Q139" i="1" l="1"/>
  <c r="R139" i="1" s="1"/>
  <c r="M139" i="1"/>
  <c r="N139" i="1" s="1"/>
  <c r="G139" i="1" s="1"/>
  <c r="J138" i="1"/>
  <c r="O139" i="1"/>
  <c r="P139" i="1" s="1"/>
  <c r="H140" i="1"/>
  <c r="I140" i="1" s="1"/>
  <c r="K140" i="1"/>
  <c r="L140" i="1" s="1"/>
  <c r="C142" i="1"/>
  <c r="D141" i="1"/>
  <c r="E141" i="1" s="1"/>
  <c r="F141" i="1" s="1"/>
  <c r="M140" i="1" l="1"/>
  <c r="N140" i="1" s="1"/>
  <c r="Q140" i="1"/>
  <c r="R140" i="1" s="1"/>
  <c r="O140" i="1"/>
  <c r="P140" i="1" s="1"/>
  <c r="J139" i="1"/>
  <c r="H141" i="1"/>
  <c r="I141" i="1" s="1"/>
  <c r="K141" i="1"/>
  <c r="L141" i="1" s="1"/>
  <c r="C143" i="1"/>
  <c r="D142" i="1"/>
  <c r="E142" i="1" s="1"/>
  <c r="F142" i="1" s="1"/>
  <c r="G140" i="1" l="1"/>
  <c r="Q141" i="1"/>
  <c r="R141" i="1" s="1"/>
  <c r="O141" i="1"/>
  <c r="P141" i="1" s="1"/>
  <c r="M141" i="1"/>
  <c r="N141" i="1" s="1"/>
  <c r="J140" i="1"/>
  <c r="H142" i="1"/>
  <c r="I142" i="1" s="1"/>
  <c r="K142" i="1"/>
  <c r="C144" i="1"/>
  <c r="D143" i="1"/>
  <c r="E143" i="1" s="1"/>
  <c r="F143" i="1" s="1"/>
  <c r="L142" i="1" l="1"/>
  <c r="K143" i="1" s="1"/>
  <c r="G141" i="1"/>
  <c r="Q142" i="1"/>
  <c r="R142" i="1" s="1"/>
  <c r="O142" i="1"/>
  <c r="P142" i="1" s="1"/>
  <c r="M142" i="1"/>
  <c r="N142" i="1" s="1"/>
  <c r="J141" i="1"/>
  <c r="H143" i="1"/>
  <c r="I143" i="1" s="1"/>
  <c r="C145" i="1"/>
  <c r="D144" i="1"/>
  <c r="E144" i="1" s="1"/>
  <c r="F144" i="1" s="1"/>
  <c r="G142" i="1" l="1"/>
  <c r="L143" i="1"/>
  <c r="K144" i="1" s="1"/>
  <c r="Q143" i="1"/>
  <c r="R143" i="1" s="1"/>
  <c r="M143" i="1"/>
  <c r="N143" i="1" s="1"/>
  <c r="G143" i="1" s="1"/>
  <c r="O143" i="1"/>
  <c r="P143" i="1" s="1"/>
  <c r="J142" i="1"/>
  <c r="H144" i="1"/>
  <c r="I144" i="1" s="1"/>
  <c r="C146" i="1"/>
  <c r="D145" i="1"/>
  <c r="E145" i="1" s="1"/>
  <c r="F145" i="1" s="1"/>
  <c r="L144" i="1" l="1"/>
  <c r="K145" i="1" s="1"/>
  <c r="L145" i="1" s="1"/>
  <c r="J143" i="1"/>
  <c r="O144" i="1"/>
  <c r="P144" i="1" s="1"/>
  <c r="Q144" i="1"/>
  <c r="R144" i="1" s="1"/>
  <c r="M144" i="1"/>
  <c r="N144" i="1" s="1"/>
  <c r="H145" i="1"/>
  <c r="I145" i="1" s="1"/>
  <c r="C147" i="1"/>
  <c r="D146" i="1"/>
  <c r="E146" i="1" s="1"/>
  <c r="F146" i="1" s="1"/>
  <c r="G144" i="1" l="1"/>
  <c r="J144" i="1"/>
  <c r="O145" i="1"/>
  <c r="P145" i="1" s="1"/>
  <c r="Q145" i="1"/>
  <c r="R145" i="1" s="1"/>
  <c r="M145" i="1"/>
  <c r="N145" i="1" s="1"/>
  <c r="G145" i="1" s="1"/>
  <c r="H146" i="1"/>
  <c r="I146" i="1" s="1"/>
  <c r="K146" i="1"/>
  <c r="L146" i="1" s="1"/>
  <c r="C148" i="1"/>
  <c r="D147" i="1"/>
  <c r="E147" i="1" s="1"/>
  <c r="F147" i="1" s="1"/>
  <c r="Q146" i="1" l="1"/>
  <c r="R146" i="1" s="1"/>
  <c r="O146" i="1"/>
  <c r="P146" i="1" s="1"/>
  <c r="M146" i="1"/>
  <c r="N146" i="1" s="1"/>
  <c r="G146" i="1" s="1"/>
  <c r="J145" i="1"/>
  <c r="H147" i="1"/>
  <c r="I147" i="1" s="1"/>
  <c r="K147" i="1"/>
  <c r="L147" i="1" s="1"/>
  <c r="C149" i="1"/>
  <c r="D148" i="1"/>
  <c r="E148" i="1" s="1"/>
  <c r="F148" i="1" s="1"/>
  <c r="J146" i="1" l="1"/>
  <c r="Q147" i="1"/>
  <c r="R147" i="1" s="1"/>
  <c r="M147" i="1"/>
  <c r="N147" i="1" s="1"/>
  <c r="G147" i="1" s="1"/>
  <c r="O147" i="1"/>
  <c r="P147" i="1" s="1"/>
  <c r="H148" i="1"/>
  <c r="I148" i="1" s="1"/>
  <c r="K148" i="1"/>
  <c r="C150" i="1"/>
  <c r="D149" i="1"/>
  <c r="E149" i="1" s="1"/>
  <c r="F149" i="1" s="1"/>
  <c r="L148" i="1" l="1"/>
  <c r="K149" i="1" s="1"/>
  <c r="L149" i="1" s="1"/>
  <c r="J147" i="1"/>
  <c r="O148" i="1"/>
  <c r="P148" i="1" s="1"/>
  <c r="Q148" i="1"/>
  <c r="R148" i="1" s="1"/>
  <c r="M148" i="1"/>
  <c r="N148" i="1" s="1"/>
  <c r="G148" i="1" s="1"/>
  <c r="H149" i="1"/>
  <c r="I149" i="1" s="1"/>
  <c r="C151" i="1"/>
  <c r="D150" i="1"/>
  <c r="E150" i="1" s="1"/>
  <c r="F150" i="1" s="1"/>
  <c r="J148" i="1" l="1"/>
  <c r="M149" i="1"/>
  <c r="N149" i="1" s="1"/>
  <c r="O149" i="1"/>
  <c r="P149" i="1" s="1"/>
  <c r="Q149" i="1"/>
  <c r="R149" i="1" s="1"/>
  <c r="H150" i="1"/>
  <c r="I150" i="1" s="1"/>
  <c r="K150" i="1"/>
  <c r="L150" i="1" s="1"/>
  <c r="C152" i="1"/>
  <c r="D151" i="1"/>
  <c r="E151" i="1" s="1"/>
  <c r="F151" i="1" s="1"/>
  <c r="G149" i="1" l="1"/>
  <c r="Q150" i="1"/>
  <c r="R150" i="1" s="1"/>
  <c r="O150" i="1"/>
  <c r="P150" i="1" s="1"/>
  <c r="M150" i="1"/>
  <c r="N150" i="1" s="1"/>
  <c r="G150" i="1" s="1"/>
  <c r="J149" i="1"/>
  <c r="H151" i="1"/>
  <c r="I151" i="1" s="1"/>
  <c r="K151" i="1"/>
  <c r="C153" i="1"/>
  <c r="D152" i="1"/>
  <c r="E152" i="1" s="1"/>
  <c r="F152" i="1" s="1"/>
  <c r="L151" i="1" l="1"/>
  <c r="J150" i="1"/>
  <c r="O151" i="1"/>
  <c r="P151" i="1" s="1"/>
  <c r="Q151" i="1"/>
  <c r="R151" i="1" s="1"/>
  <c r="M151" i="1"/>
  <c r="N151" i="1" s="1"/>
  <c r="H152" i="1"/>
  <c r="I152" i="1" s="1"/>
  <c r="K152" i="1"/>
  <c r="C154" i="1"/>
  <c r="D153" i="1"/>
  <c r="E153" i="1" s="1"/>
  <c r="F153" i="1" s="1"/>
  <c r="Q152" i="1" l="1"/>
  <c r="R152" i="1" s="1"/>
  <c r="G151" i="1"/>
  <c r="O152" i="1"/>
  <c r="P152" i="1" s="1"/>
  <c r="M152" i="1"/>
  <c r="N152" i="1" s="1"/>
  <c r="J151" i="1"/>
  <c r="L152" i="1"/>
  <c r="K153" i="1" s="1"/>
  <c r="L153" i="1" s="1"/>
  <c r="H153" i="1"/>
  <c r="I153" i="1" s="1"/>
  <c r="C155" i="1"/>
  <c r="D154" i="1"/>
  <c r="E154" i="1" s="1"/>
  <c r="F154" i="1" s="1"/>
  <c r="G152" i="1" l="1"/>
  <c r="Q153" i="1"/>
  <c r="R153" i="1" s="1"/>
  <c r="J152" i="1"/>
  <c r="O153" i="1"/>
  <c r="P153" i="1" s="1"/>
  <c r="M153" i="1"/>
  <c r="N153" i="1" s="1"/>
  <c r="G153" i="1" s="1"/>
  <c r="H154" i="1"/>
  <c r="I154" i="1" s="1"/>
  <c r="K154" i="1"/>
  <c r="L154" i="1" s="1"/>
  <c r="C156" i="1"/>
  <c r="D155" i="1"/>
  <c r="E155" i="1" s="1"/>
  <c r="F155" i="1" s="1"/>
  <c r="J153" i="1" l="1"/>
  <c r="O154" i="1"/>
  <c r="P154" i="1" s="1"/>
  <c r="M154" i="1"/>
  <c r="N154" i="1" s="1"/>
  <c r="Q154" i="1"/>
  <c r="R154" i="1" s="1"/>
  <c r="H155" i="1"/>
  <c r="I155" i="1" s="1"/>
  <c r="K155" i="1"/>
  <c r="L155" i="1" s="1"/>
  <c r="C157" i="1"/>
  <c r="D156" i="1"/>
  <c r="E156" i="1" s="1"/>
  <c r="F156" i="1" s="1"/>
  <c r="G154" i="1" l="1"/>
  <c r="J154" i="1"/>
  <c r="Q155" i="1"/>
  <c r="R155" i="1" s="1"/>
  <c r="M155" i="1"/>
  <c r="N155" i="1" s="1"/>
  <c r="G155" i="1" s="1"/>
  <c r="O155" i="1"/>
  <c r="P155" i="1" s="1"/>
  <c r="H156" i="1"/>
  <c r="I156" i="1" s="1"/>
  <c r="K156" i="1"/>
  <c r="C158" i="1"/>
  <c r="D157" i="1"/>
  <c r="E157" i="1" s="1"/>
  <c r="F157" i="1" s="1"/>
  <c r="L156" i="1" l="1"/>
  <c r="K157" i="1" s="1"/>
  <c r="J155" i="1"/>
  <c r="O156" i="1"/>
  <c r="P156" i="1" s="1"/>
  <c r="Q156" i="1"/>
  <c r="R156" i="1" s="1"/>
  <c r="M156" i="1"/>
  <c r="N156" i="1" s="1"/>
  <c r="G156" i="1" s="1"/>
  <c r="H157" i="1"/>
  <c r="I157" i="1" s="1"/>
  <c r="C159" i="1"/>
  <c r="D158" i="1"/>
  <c r="E158" i="1" s="1"/>
  <c r="F158" i="1" s="1"/>
  <c r="L157" i="1" l="1"/>
  <c r="J156" i="1"/>
  <c r="O157" i="1"/>
  <c r="P157" i="1" s="1"/>
  <c r="Q157" i="1"/>
  <c r="R157" i="1" s="1"/>
  <c r="M157" i="1"/>
  <c r="N157" i="1" s="1"/>
  <c r="G157" i="1" s="1"/>
  <c r="H158" i="1"/>
  <c r="I158" i="1" s="1"/>
  <c r="K158" i="1"/>
  <c r="L158" i="1" s="1"/>
  <c r="C160" i="1"/>
  <c r="D159" i="1"/>
  <c r="E159" i="1" s="1"/>
  <c r="F159" i="1" s="1"/>
  <c r="Q158" i="1" l="1"/>
  <c r="R158" i="1" s="1"/>
  <c r="O158" i="1"/>
  <c r="P158" i="1" s="1"/>
  <c r="M158" i="1"/>
  <c r="N158" i="1" s="1"/>
  <c r="J157" i="1"/>
  <c r="H159" i="1"/>
  <c r="I159" i="1" s="1"/>
  <c r="K159" i="1"/>
  <c r="L159" i="1" s="1"/>
  <c r="C161" i="1"/>
  <c r="D160" i="1"/>
  <c r="E160" i="1" s="1"/>
  <c r="F160" i="1" s="1"/>
  <c r="G158" i="1" l="1"/>
  <c r="Q159" i="1"/>
  <c r="R159" i="1" s="1"/>
  <c r="O159" i="1"/>
  <c r="P159" i="1" s="1"/>
  <c r="M159" i="1"/>
  <c r="N159" i="1" s="1"/>
  <c r="J158" i="1"/>
  <c r="H160" i="1"/>
  <c r="I160" i="1" s="1"/>
  <c r="K160" i="1"/>
  <c r="L160" i="1" s="1"/>
  <c r="C162" i="1"/>
  <c r="D161" i="1"/>
  <c r="E161" i="1" s="1"/>
  <c r="F161" i="1" s="1"/>
  <c r="G159" i="1" l="1"/>
  <c r="J159" i="1"/>
  <c r="O160" i="1"/>
  <c r="P160" i="1" s="1"/>
  <c r="Q160" i="1"/>
  <c r="R160" i="1" s="1"/>
  <c r="M160" i="1"/>
  <c r="N160" i="1" s="1"/>
  <c r="H161" i="1"/>
  <c r="I161" i="1" s="1"/>
  <c r="K161" i="1"/>
  <c r="C163" i="1"/>
  <c r="D162" i="1"/>
  <c r="E162" i="1" s="1"/>
  <c r="F162" i="1" s="1"/>
  <c r="L161" i="1" l="1"/>
  <c r="G160" i="1"/>
  <c r="J160" i="1"/>
  <c r="O161" i="1"/>
  <c r="P161" i="1" s="1"/>
  <c r="Q161" i="1"/>
  <c r="R161" i="1" s="1"/>
  <c r="M161" i="1"/>
  <c r="N161" i="1" s="1"/>
  <c r="G161" i="1" s="1"/>
  <c r="H162" i="1"/>
  <c r="I162" i="1" s="1"/>
  <c r="K162" i="1"/>
  <c r="L162" i="1" s="1"/>
  <c r="C164" i="1"/>
  <c r="D163" i="1"/>
  <c r="E163" i="1" s="1"/>
  <c r="F163" i="1" s="1"/>
  <c r="J161" i="1" l="1"/>
  <c r="M162" i="1"/>
  <c r="N162" i="1" s="1"/>
  <c r="Q162" i="1"/>
  <c r="R162" i="1" s="1"/>
  <c r="O162" i="1"/>
  <c r="P162" i="1" s="1"/>
  <c r="H163" i="1"/>
  <c r="I163" i="1" s="1"/>
  <c r="K163" i="1"/>
  <c r="L163" i="1" s="1"/>
  <c r="C165" i="1"/>
  <c r="D164" i="1"/>
  <c r="E164" i="1" s="1"/>
  <c r="F164" i="1" s="1"/>
  <c r="G162" i="1" l="1"/>
  <c r="J162" i="1"/>
  <c r="O163" i="1"/>
  <c r="P163" i="1" s="1"/>
  <c r="Q163" i="1"/>
  <c r="R163" i="1" s="1"/>
  <c r="M163" i="1"/>
  <c r="N163" i="1" s="1"/>
  <c r="H164" i="1"/>
  <c r="I164" i="1" s="1"/>
  <c r="K164" i="1"/>
  <c r="C166" i="1"/>
  <c r="D165" i="1"/>
  <c r="E165" i="1" s="1"/>
  <c r="F165" i="1" s="1"/>
  <c r="L164" i="1" l="1"/>
  <c r="K165" i="1" s="1"/>
  <c r="L165" i="1" s="1"/>
  <c r="M164" i="1"/>
  <c r="N164" i="1" s="1"/>
  <c r="G163" i="1"/>
  <c r="O164" i="1"/>
  <c r="P164" i="1" s="1"/>
  <c r="Q164" i="1"/>
  <c r="R164" i="1" s="1"/>
  <c r="J163" i="1"/>
  <c r="H165" i="1"/>
  <c r="I165" i="1" s="1"/>
  <c r="C167" i="1"/>
  <c r="D166" i="1"/>
  <c r="E166" i="1" s="1"/>
  <c r="F166" i="1" s="1"/>
  <c r="G164" i="1" l="1"/>
  <c r="M165" i="1"/>
  <c r="N165" i="1" s="1"/>
  <c r="J164" i="1"/>
  <c r="Q165" i="1"/>
  <c r="R165" i="1" s="1"/>
  <c r="O165" i="1"/>
  <c r="P165" i="1" s="1"/>
  <c r="H166" i="1"/>
  <c r="I166" i="1" s="1"/>
  <c r="K166" i="1"/>
  <c r="L166" i="1" s="1"/>
  <c r="C168" i="1"/>
  <c r="D167" i="1"/>
  <c r="E167" i="1" s="1"/>
  <c r="F167" i="1" s="1"/>
  <c r="G165" i="1" l="1"/>
  <c r="O166" i="1"/>
  <c r="P166" i="1" s="1"/>
  <c r="J165" i="1"/>
  <c r="M166" i="1"/>
  <c r="N166" i="1" s="1"/>
  <c r="Q166" i="1"/>
  <c r="R166" i="1" s="1"/>
  <c r="H167" i="1"/>
  <c r="I167" i="1" s="1"/>
  <c r="K167" i="1"/>
  <c r="C169" i="1"/>
  <c r="D168" i="1"/>
  <c r="E168" i="1" s="1"/>
  <c r="F168" i="1" s="1"/>
  <c r="L167" i="1" l="1"/>
  <c r="K168" i="1" s="1"/>
  <c r="L168" i="1" s="1"/>
  <c r="M167" i="1"/>
  <c r="N167" i="1" s="1"/>
  <c r="G166" i="1"/>
  <c r="O167" i="1"/>
  <c r="P167" i="1" s="1"/>
  <c r="J166" i="1"/>
  <c r="Q167" i="1"/>
  <c r="R167" i="1" s="1"/>
  <c r="H168" i="1"/>
  <c r="I168" i="1" s="1"/>
  <c r="C170" i="1"/>
  <c r="D169" i="1"/>
  <c r="E169" i="1" s="1"/>
  <c r="F169" i="1" s="1"/>
  <c r="G167" i="1" l="1"/>
  <c r="Q168" i="1"/>
  <c r="R168" i="1" s="1"/>
  <c r="J167" i="1"/>
  <c r="M168" i="1"/>
  <c r="N168" i="1" s="1"/>
  <c r="O168" i="1"/>
  <c r="P168" i="1" s="1"/>
  <c r="H169" i="1"/>
  <c r="I169" i="1" s="1"/>
  <c r="K169" i="1"/>
  <c r="C171" i="1"/>
  <c r="D170" i="1"/>
  <c r="E170" i="1" s="1"/>
  <c r="F170" i="1" s="1"/>
  <c r="L169" i="1" l="1"/>
  <c r="M169" i="1"/>
  <c r="N169" i="1" s="1"/>
  <c r="G168" i="1"/>
  <c r="Q169" i="1"/>
  <c r="R169" i="1" s="1"/>
  <c r="O169" i="1"/>
  <c r="P169" i="1" s="1"/>
  <c r="J168" i="1"/>
  <c r="H170" i="1"/>
  <c r="I170" i="1" s="1"/>
  <c r="K170" i="1"/>
  <c r="L170" i="1" s="1"/>
  <c r="C172" i="1"/>
  <c r="D171" i="1"/>
  <c r="E171" i="1" s="1"/>
  <c r="F171" i="1" s="1"/>
  <c r="G169" i="1" l="1"/>
  <c r="M170" i="1"/>
  <c r="N170" i="1" s="1"/>
  <c r="Q170" i="1"/>
  <c r="R170" i="1" s="1"/>
  <c r="J169" i="1"/>
  <c r="O170" i="1"/>
  <c r="P170" i="1" s="1"/>
  <c r="H171" i="1"/>
  <c r="I171" i="1" s="1"/>
  <c r="K171" i="1"/>
  <c r="C173" i="1"/>
  <c r="D172" i="1"/>
  <c r="E172" i="1" s="1"/>
  <c r="F172" i="1" s="1"/>
  <c r="L171" i="1" l="1"/>
  <c r="G170" i="1"/>
  <c r="J170" i="1"/>
  <c r="M171" i="1"/>
  <c r="N171" i="1" s="1"/>
  <c r="O171" i="1"/>
  <c r="P171" i="1" s="1"/>
  <c r="Q171" i="1"/>
  <c r="R171" i="1" s="1"/>
  <c r="H172" i="1"/>
  <c r="I172" i="1" s="1"/>
  <c r="K172" i="1"/>
  <c r="C174" i="1"/>
  <c r="D173" i="1"/>
  <c r="E173" i="1" s="1"/>
  <c r="F173" i="1" s="1"/>
  <c r="G171" i="1" l="1"/>
  <c r="J171" i="1"/>
  <c r="O172" i="1"/>
  <c r="P172" i="1" s="1"/>
  <c r="Q172" i="1"/>
  <c r="R172" i="1" s="1"/>
  <c r="M172" i="1"/>
  <c r="N172" i="1" s="1"/>
  <c r="L172" i="1"/>
  <c r="K173" i="1" s="1"/>
  <c r="L173" i="1" s="1"/>
  <c r="H173" i="1"/>
  <c r="I173" i="1" s="1"/>
  <c r="C175" i="1"/>
  <c r="D174" i="1"/>
  <c r="E174" i="1" s="1"/>
  <c r="F174" i="1" s="1"/>
  <c r="G172" i="1" l="1"/>
  <c r="M173" i="1"/>
  <c r="N173" i="1" s="1"/>
  <c r="J172" i="1"/>
  <c r="O173" i="1"/>
  <c r="P173" i="1" s="1"/>
  <c r="Q173" i="1"/>
  <c r="R173" i="1" s="1"/>
  <c r="H174" i="1"/>
  <c r="I174" i="1" s="1"/>
  <c r="K174" i="1"/>
  <c r="L174" i="1" s="1"/>
  <c r="C176" i="1"/>
  <c r="D175" i="1"/>
  <c r="E175" i="1" s="1"/>
  <c r="F175" i="1" s="1"/>
  <c r="G173" i="1" l="1"/>
  <c r="Q174" i="1"/>
  <c r="R174" i="1" s="1"/>
  <c r="O174" i="1"/>
  <c r="P174" i="1" s="1"/>
  <c r="J173" i="1"/>
  <c r="M174" i="1"/>
  <c r="N174" i="1" s="1"/>
  <c r="H175" i="1"/>
  <c r="I175" i="1" s="1"/>
  <c r="K175" i="1"/>
  <c r="C177" i="1"/>
  <c r="D176" i="1"/>
  <c r="E176" i="1" s="1"/>
  <c r="F176" i="1" s="1"/>
  <c r="L175" i="1" l="1"/>
  <c r="G174" i="1"/>
  <c r="Q175" i="1"/>
  <c r="R175" i="1" s="1"/>
  <c r="J174" i="1"/>
  <c r="M175" i="1"/>
  <c r="N175" i="1" s="1"/>
  <c r="G175" i="1" s="1"/>
  <c r="O175" i="1"/>
  <c r="P175" i="1" s="1"/>
  <c r="H176" i="1"/>
  <c r="I176" i="1" s="1"/>
  <c r="K176" i="1"/>
  <c r="C178" i="1"/>
  <c r="D177" i="1"/>
  <c r="E177" i="1" s="1"/>
  <c r="F177" i="1" s="1"/>
  <c r="L176" i="1" l="1"/>
  <c r="K177" i="1" s="1"/>
  <c r="O176" i="1"/>
  <c r="P176" i="1" s="1"/>
  <c r="M176" i="1"/>
  <c r="N176" i="1" s="1"/>
  <c r="Q176" i="1"/>
  <c r="R176" i="1" s="1"/>
  <c r="J175" i="1"/>
  <c r="H177" i="1"/>
  <c r="I177" i="1" s="1"/>
  <c r="C179" i="1"/>
  <c r="D178" i="1"/>
  <c r="E178" i="1" s="1"/>
  <c r="F178" i="1" s="1"/>
  <c r="L177" i="1" l="1"/>
  <c r="G176" i="1"/>
  <c r="O177" i="1"/>
  <c r="P177" i="1" s="1"/>
  <c r="M177" i="1"/>
  <c r="N177" i="1" s="1"/>
  <c r="G177" i="1" s="1"/>
  <c r="Q177" i="1"/>
  <c r="R177" i="1" s="1"/>
  <c r="J176" i="1"/>
  <c r="H178" i="1"/>
  <c r="I178" i="1" s="1"/>
  <c r="K178" i="1"/>
  <c r="L178" i="1" s="1"/>
  <c r="C180" i="1"/>
  <c r="D179" i="1"/>
  <c r="E179" i="1" s="1"/>
  <c r="F179" i="1" s="1"/>
  <c r="O178" i="1" l="1"/>
  <c r="P178" i="1" s="1"/>
  <c r="Q178" i="1"/>
  <c r="R178" i="1" s="1"/>
  <c r="M178" i="1"/>
  <c r="N178" i="1" s="1"/>
  <c r="J177" i="1"/>
  <c r="H179" i="1"/>
  <c r="I179" i="1" s="1"/>
  <c r="K179" i="1"/>
  <c r="C181" i="1"/>
  <c r="D180" i="1"/>
  <c r="E180" i="1" s="1"/>
  <c r="F180" i="1" s="1"/>
  <c r="L179" i="1" l="1"/>
  <c r="O179" i="1"/>
  <c r="P179" i="1" s="1"/>
  <c r="G178" i="1"/>
  <c r="M179" i="1"/>
  <c r="N179" i="1" s="1"/>
  <c r="J178" i="1"/>
  <c r="Q179" i="1"/>
  <c r="R179" i="1" s="1"/>
  <c r="H180" i="1"/>
  <c r="I180" i="1" s="1"/>
  <c r="K180" i="1"/>
  <c r="L180" i="1" s="1"/>
  <c r="C182" i="1"/>
  <c r="D181" i="1"/>
  <c r="E181" i="1" s="1"/>
  <c r="F181" i="1" s="1"/>
  <c r="G179" i="1" l="1"/>
  <c r="Q180" i="1"/>
  <c r="R180" i="1" s="1"/>
  <c r="O180" i="1"/>
  <c r="P180" i="1" s="1"/>
  <c r="M180" i="1"/>
  <c r="N180" i="1" s="1"/>
  <c r="J179" i="1"/>
  <c r="H181" i="1"/>
  <c r="I181" i="1" s="1"/>
  <c r="K181" i="1"/>
  <c r="C183" i="1"/>
  <c r="D182" i="1"/>
  <c r="E182" i="1" s="1"/>
  <c r="F182" i="1" s="1"/>
  <c r="O181" i="1" l="1"/>
  <c r="P181" i="1" s="1"/>
  <c r="G180" i="1"/>
  <c r="Q181" i="1"/>
  <c r="R181" i="1" s="1"/>
  <c r="M181" i="1"/>
  <c r="N181" i="1" s="1"/>
  <c r="J180" i="1"/>
  <c r="L181" i="1"/>
  <c r="K182" i="1" s="1"/>
  <c r="H182" i="1"/>
  <c r="I182" i="1" s="1"/>
  <c r="C184" i="1"/>
  <c r="D183" i="1"/>
  <c r="E183" i="1" s="1"/>
  <c r="F183" i="1" s="1"/>
  <c r="L182" i="1" l="1"/>
  <c r="K183" i="1" s="1"/>
  <c r="G181" i="1"/>
  <c r="Q182" i="1"/>
  <c r="R182" i="1" s="1"/>
  <c r="J181" i="1"/>
  <c r="M182" i="1"/>
  <c r="N182" i="1" s="1"/>
  <c r="O182" i="1"/>
  <c r="P182" i="1" s="1"/>
  <c r="H183" i="1"/>
  <c r="I183" i="1" s="1"/>
  <c r="C185" i="1"/>
  <c r="D184" i="1"/>
  <c r="E184" i="1" s="1"/>
  <c r="F184" i="1" s="1"/>
  <c r="L183" i="1" l="1"/>
  <c r="G182" i="1"/>
  <c r="Q183" i="1"/>
  <c r="R183" i="1" s="1"/>
  <c r="M183" i="1"/>
  <c r="N183" i="1" s="1"/>
  <c r="O183" i="1"/>
  <c r="P183" i="1" s="1"/>
  <c r="J182" i="1"/>
  <c r="H184" i="1"/>
  <c r="I184" i="1" s="1"/>
  <c r="K184" i="1"/>
  <c r="C186" i="1"/>
  <c r="D185" i="1"/>
  <c r="E185" i="1" s="1"/>
  <c r="F185" i="1" s="1"/>
  <c r="L184" i="1" l="1"/>
  <c r="K185" i="1" s="1"/>
  <c r="L185" i="1" s="1"/>
  <c r="M184" i="1"/>
  <c r="N184" i="1" s="1"/>
  <c r="G183" i="1"/>
  <c r="O184" i="1"/>
  <c r="P184" i="1" s="1"/>
  <c r="Q184" i="1"/>
  <c r="R184" i="1" s="1"/>
  <c r="J183" i="1"/>
  <c r="H185" i="1"/>
  <c r="I185" i="1" s="1"/>
  <c r="C187" i="1"/>
  <c r="D186" i="1"/>
  <c r="E186" i="1" s="1"/>
  <c r="F186" i="1" s="1"/>
  <c r="G184" i="1" l="1"/>
  <c r="Q185" i="1"/>
  <c r="R185" i="1" s="1"/>
  <c r="M185" i="1"/>
  <c r="N185" i="1" s="1"/>
  <c r="O185" i="1"/>
  <c r="P185" i="1" s="1"/>
  <c r="J184" i="1"/>
  <c r="H186" i="1"/>
  <c r="I186" i="1" s="1"/>
  <c r="K186" i="1"/>
  <c r="L186" i="1" s="1"/>
  <c r="C188" i="1"/>
  <c r="D187" i="1"/>
  <c r="E187" i="1" s="1"/>
  <c r="F187" i="1" s="1"/>
  <c r="Q186" i="1" l="1"/>
  <c r="R186" i="1" s="1"/>
  <c r="G185" i="1"/>
  <c r="M186" i="1"/>
  <c r="N186" i="1" s="1"/>
  <c r="O186" i="1"/>
  <c r="P186" i="1" s="1"/>
  <c r="J185" i="1"/>
  <c r="H187" i="1"/>
  <c r="I187" i="1" s="1"/>
  <c r="K187" i="1"/>
  <c r="C189" i="1"/>
  <c r="D188" i="1"/>
  <c r="E188" i="1" s="1"/>
  <c r="F188" i="1" s="1"/>
  <c r="O187" i="1" l="1"/>
  <c r="P187" i="1" s="1"/>
  <c r="G186" i="1"/>
  <c r="L187" i="1"/>
  <c r="K188" i="1" s="1"/>
  <c r="Q187" i="1"/>
  <c r="R187" i="1" s="1"/>
  <c r="M187" i="1"/>
  <c r="N187" i="1" s="1"/>
  <c r="J186" i="1"/>
  <c r="H188" i="1"/>
  <c r="I188" i="1" s="1"/>
  <c r="C190" i="1"/>
  <c r="D189" i="1"/>
  <c r="E189" i="1" s="1"/>
  <c r="F189" i="1" s="1"/>
  <c r="G187" i="1" l="1"/>
  <c r="L188" i="1"/>
  <c r="K189" i="1" s="1"/>
  <c r="J187" i="1"/>
  <c r="O188" i="1"/>
  <c r="P188" i="1" s="1"/>
  <c r="M188" i="1"/>
  <c r="N188" i="1" s="1"/>
  <c r="Q188" i="1"/>
  <c r="R188" i="1" s="1"/>
  <c r="H189" i="1"/>
  <c r="I189" i="1" s="1"/>
  <c r="C191" i="1"/>
  <c r="D190" i="1"/>
  <c r="E190" i="1" s="1"/>
  <c r="F190" i="1" s="1"/>
  <c r="L189" i="1" l="1"/>
  <c r="G188" i="1"/>
  <c r="J188" i="1"/>
  <c r="O189" i="1"/>
  <c r="P189" i="1" s="1"/>
  <c r="Q189" i="1"/>
  <c r="R189" i="1" s="1"/>
  <c r="M189" i="1"/>
  <c r="N189" i="1" s="1"/>
  <c r="H190" i="1"/>
  <c r="I190" i="1" s="1"/>
  <c r="K190" i="1"/>
  <c r="C192" i="1"/>
  <c r="D191" i="1"/>
  <c r="E191" i="1" s="1"/>
  <c r="F191" i="1" s="1"/>
  <c r="Q190" i="1" l="1"/>
  <c r="R190" i="1" s="1"/>
  <c r="G189" i="1"/>
  <c r="J189" i="1"/>
  <c r="M190" i="1"/>
  <c r="N190" i="1" s="1"/>
  <c r="O190" i="1"/>
  <c r="P190" i="1" s="1"/>
  <c r="L190" i="1"/>
  <c r="K191" i="1" s="1"/>
  <c r="L191" i="1" s="1"/>
  <c r="H191" i="1"/>
  <c r="I191" i="1" s="1"/>
  <c r="C193" i="1"/>
  <c r="D192" i="1"/>
  <c r="E192" i="1" s="1"/>
  <c r="F192" i="1" s="1"/>
  <c r="G190" i="1" l="1"/>
  <c r="M191" i="1"/>
  <c r="N191" i="1" s="1"/>
  <c r="J190" i="1"/>
  <c r="O191" i="1"/>
  <c r="P191" i="1" s="1"/>
  <c r="Q191" i="1"/>
  <c r="R191" i="1" s="1"/>
  <c r="H192" i="1"/>
  <c r="I192" i="1" s="1"/>
  <c r="K192" i="1"/>
  <c r="L192" i="1" s="1"/>
  <c r="C194" i="1"/>
  <c r="D193" i="1"/>
  <c r="E193" i="1" s="1"/>
  <c r="F193" i="1" s="1"/>
  <c r="G191" i="1" l="1"/>
  <c r="Q192" i="1"/>
  <c r="R192" i="1" s="1"/>
  <c r="O192" i="1"/>
  <c r="P192" i="1" s="1"/>
  <c r="M192" i="1"/>
  <c r="N192" i="1" s="1"/>
  <c r="J191" i="1"/>
  <c r="H193" i="1"/>
  <c r="I193" i="1" s="1"/>
  <c r="K193" i="1"/>
  <c r="L193" i="1" s="1"/>
  <c r="C195" i="1"/>
  <c r="D194" i="1"/>
  <c r="E194" i="1" s="1"/>
  <c r="F194" i="1" s="1"/>
  <c r="Q193" i="1" l="1"/>
  <c r="R193" i="1" s="1"/>
  <c r="G192" i="1"/>
  <c r="O193" i="1"/>
  <c r="P193" i="1" s="1"/>
  <c r="M193" i="1"/>
  <c r="N193" i="1" s="1"/>
  <c r="J192" i="1"/>
  <c r="H194" i="1"/>
  <c r="I194" i="1" s="1"/>
  <c r="K194" i="1"/>
  <c r="L194" i="1" s="1"/>
  <c r="C196" i="1"/>
  <c r="D195" i="1"/>
  <c r="E195" i="1" s="1"/>
  <c r="F195" i="1" s="1"/>
  <c r="G193" i="1" l="1"/>
  <c r="J193" i="1"/>
  <c r="O194" i="1"/>
  <c r="P194" i="1" s="1"/>
  <c r="M194" i="1"/>
  <c r="N194" i="1" s="1"/>
  <c r="G194" i="1" s="1"/>
  <c r="Q194" i="1"/>
  <c r="R194" i="1" s="1"/>
  <c r="H195" i="1"/>
  <c r="I195" i="1" s="1"/>
  <c r="K195" i="1"/>
  <c r="L195" i="1" s="1"/>
  <c r="C197" i="1"/>
  <c r="D196" i="1"/>
  <c r="E196" i="1" s="1"/>
  <c r="F196" i="1" s="1"/>
  <c r="Q195" i="1" l="1"/>
  <c r="R195" i="1" s="1"/>
  <c r="J194" i="1"/>
  <c r="M195" i="1"/>
  <c r="N195" i="1" s="1"/>
  <c r="O195" i="1"/>
  <c r="P195" i="1" s="1"/>
  <c r="H196" i="1"/>
  <c r="I196" i="1" s="1"/>
  <c r="K196" i="1"/>
  <c r="L196" i="1" s="1"/>
  <c r="C198" i="1"/>
  <c r="D197" i="1"/>
  <c r="E197" i="1" s="1"/>
  <c r="F197" i="1" s="1"/>
  <c r="G195" i="1" l="1"/>
  <c r="J195" i="1"/>
  <c r="O196" i="1"/>
  <c r="P196" i="1" s="1"/>
  <c r="M196" i="1"/>
  <c r="N196" i="1" s="1"/>
  <c r="Q196" i="1"/>
  <c r="R196" i="1" s="1"/>
  <c r="H197" i="1"/>
  <c r="I197" i="1" s="1"/>
  <c r="K197" i="1"/>
  <c r="L197" i="1" s="1"/>
  <c r="C199" i="1"/>
  <c r="D198" i="1"/>
  <c r="E198" i="1" s="1"/>
  <c r="F198" i="1" s="1"/>
  <c r="G196" i="1" l="1"/>
  <c r="J196" i="1"/>
  <c r="M197" i="1"/>
  <c r="N197" i="1" s="1"/>
  <c r="Q197" i="1"/>
  <c r="R197" i="1" s="1"/>
  <c r="O197" i="1"/>
  <c r="P197" i="1" s="1"/>
  <c r="H198" i="1"/>
  <c r="I198" i="1" s="1"/>
  <c r="K198" i="1"/>
  <c r="L198" i="1" s="1"/>
  <c r="C200" i="1"/>
  <c r="D199" i="1"/>
  <c r="E199" i="1" s="1"/>
  <c r="F199" i="1" s="1"/>
  <c r="G197" i="1" l="1"/>
  <c r="J197" i="1"/>
  <c r="Q198" i="1"/>
  <c r="R198" i="1" s="1"/>
  <c r="O198" i="1"/>
  <c r="P198" i="1" s="1"/>
  <c r="M198" i="1"/>
  <c r="N198" i="1" s="1"/>
  <c r="H199" i="1"/>
  <c r="I199" i="1" s="1"/>
  <c r="K199" i="1"/>
  <c r="L199" i="1" s="1"/>
  <c r="C201" i="1"/>
  <c r="D200" i="1"/>
  <c r="E200" i="1" s="1"/>
  <c r="F200" i="1" s="1"/>
  <c r="Q199" i="1" l="1"/>
  <c r="R199" i="1" s="1"/>
  <c r="G198" i="1"/>
  <c r="O199" i="1"/>
  <c r="P199" i="1" s="1"/>
  <c r="M199" i="1"/>
  <c r="N199" i="1" s="1"/>
  <c r="J198" i="1"/>
  <c r="H200" i="1"/>
  <c r="I200" i="1" s="1"/>
  <c r="K200" i="1"/>
  <c r="C202" i="1"/>
  <c r="D201" i="1"/>
  <c r="E201" i="1" s="1"/>
  <c r="F201" i="1" s="1"/>
  <c r="L200" i="1" l="1"/>
  <c r="K201" i="1" s="1"/>
  <c r="G199" i="1"/>
  <c r="J199" i="1"/>
  <c r="Q200" i="1"/>
  <c r="R200" i="1" s="1"/>
  <c r="O200" i="1"/>
  <c r="P200" i="1" s="1"/>
  <c r="M200" i="1"/>
  <c r="N200" i="1" s="1"/>
  <c r="H201" i="1"/>
  <c r="I201" i="1" s="1"/>
  <c r="C203" i="1"/>
  <c r="D202" i="1"/>
  <c r="E202" i="1" s="1"/>
  <c r="F202" i="1" s="1"/>
  <c r="L201" i="1" l="1"/>
  <c r="Q201" i="1"/>
  <c r="R201" i="1" s="1"/>
  <c r="G200" i="1"/>
  <c r="J200" i="1"/>
  <c r="O201" i="1"/>
  <c r="P201" i="1" s="1"/>
  <c r="M201" i="1"/>
  <c r="N201" i="1" s="1"/>
  <c r="H202" i="1"/>
  <c r="I202" i="1" s="1"/>
  <c r="K202" i="1"/>
  <c r="C204" i="1"/>
  <c r="D203" i="1"/>
  <c r="E203" i="1" s="1"/>
  <c r="F203" i="1" s="1"/>
  <c r="G201" i="1" l="1"/>
  <c r="J201" i="1"/>
  <c r="Q202" i="1"/>
  <c r="R202" i="1" s="1"/>
  <c r="M202" i="1"/>
  <c r="N202" i="1" s="1"/>
  <c r="O202" i="1"/>
  <c r="P202" i="1" s="1"/>
  <c r="L202" i="1"/>
  <c r="K203" i="1" s="1"/>
  <c r="H203" i="1"/>
  <c r="I203" i="1" s="1"/>
  <c r="C205" i="1"/>
  <c r="D204" i="1"/>
  <c r="E204" i="1" s="1"/>
  <c r="F204" i="1" s="1"/>
  <c r="M203" i="1" l="1"/>
  <c r="N203" i="1" s="1"/>
  <c r="L203" i="1"/>
  <c r="G202" i="1"/>
  <c r="J202" i="1"/>
  <c r="O203" i="1"/>
  <c r="P203" i="1" s="1"/>
  <c r="Q203" i="1"/>
  <c r="R203" i="1" s="1"/>
  <c r="H204" i="1"/>
  <c r="I204" i="1" s="1"/>
  <c r="K204" i="1"/>
  <c r="L204" i="1" s="1"/>
  <c r="C206" i="1"/>
  <c r="D205" i="1"/>
  <c r="E205" i="1" s="1"/>
  <c r="F205" i="1" s="1"/>
  <c r="O204" i="1" l="1"/>
  <c r="P204" i="1" s="1"/>
  <c r="Q204" i="1"/>
  <c r="R204" i="1" s="1"/>
  <c r="G203" i="1"/>
  <c r="M204" i="1"/>
  <c r="N204" i="1" s="1"/>
  <c r="J203" i="1"/>
  <c r="H205" i="1"/>
  <c r="I205" i="1" s="1"/>
  <c r="K205" i="1"/>
  <c r="L205" i="1" s="1"/>
  <c r="C207" i="1"/>
  <c r="D206" i="1"/>
  <c r="E206" i="1" s="1"/>
  <c r="F206" i="1" s="1"/>
  <c r="Q205" i="1" l="1"/>
  <c r="R205" i="1" s="1"/>
  <c r="G204" i="1"/>
  <c r="O205" i="1"/>
  <c r="P205" i="1" s="1"/>
  <c r="M205" i="1"/>
  <c r="N205" i="1" s="1"/>
  <c r="J204" i="1"/>
  <c r="H206" i="1"/>
  <c r="I206" i="1" s="1"/>
  <c r="K206" i="1"/>
  <c r="L206" i="1" s="1"/>
  <c r="C208" i="1"/>
  <c r="D207" i="1"/>
  <c r="E207" i="1" s="1"/>
  <c r="F207" i="1" s="1"/>
  <c r="M206" i="1" l="1"/>
  <c r="N206" i="1" s="1"/>
  <c r="G205" i="1"/>
  <c r="O206" i="1"/>
  <c r="P206" i="1" s="1"/>
  <c r="Q206" i="1"/>
  <c r="R206" i="1" s="1"/>
  <c r="J205" i="1"/>
  <c r="H207" i="1"/>
  <c r="I207" i="1" s="1"/>
  <c r="K207" i="1"/>
  <c r="L207" i="1" s="1"/>
  <c r="C209" i="1"/>
  <c r="D208" i="1"/>
  <c r="E208" i="1" s="1"/>
  <c r="F208" i="1" s="1"/>
  <c r="G206" i="1" l="1"/>
  <c r="Q207" i="1"/>
  <c r="R207" i="1" s="1"/>
  <c r="M207" i="1"/>
  <c r="N207" i="1" s="1"/>
  <c r="O207" i="1"/>
  <c r="P207" i="1" s="1"/>
  <c r="J206" i="1"/>
  <c r="H208" i="1"/>
  <c r="I208" i="1" s="1"/>
  <c r="K208" i="1"/>
  <c r="L208" i="1" s="1"/>
  <c r="C210" i="1"/>
  <c r="D209" i="1"/>
  <c r="E209" i="1" s="1"/>
  <c r="F209" i="1" s="1"/>
  <c r="O208" i="1" l="1"/>
  <c r="P208" i="1" s="1"/>
  <c r="G207" i="1"/>
  <c r="M208" i="1"/>
  <c r="N208" i="1" s="1"/>
  <c r="J207" i="1"/>
  <c r="Q208" i="1"/>
  <c r="R208" i="1" s="1"/>
  <c r="H209" i="1"/>
  <c r="I209" i="1" s="1"/>
  <c r="K209" i="1"/>
  <c r="L209" i="1" s="1"/>
  <c r="C211" i="1"/>
  <c r="D210" i="1"/>
  <c r="E210" i="1" s="1"/>
  <c r="F210" i="1" s="1"/>
  <c r="G208" i="1" l="1"/>
  <c r="J208" i="1"/>
  <c r="M209" i="1"/>
  <c r="N209" i="1" s="1"/>
  <c r="G209" i="1" s="1"/>
  <c r="O209" i="1"/>
  <c r="P209" i="1" s="1"/>
  <c r="Q209" i="1"/>
  <c r="R209" i="1" s="1"/>
  <c r="H210" i="1"/>
  <c r="I210" i="1" s="1"/>
  <c r="K210" i="1"/>
  <c r="L210" i="1" s="1"/>
  <c r="C212" i="1"/>
  <c r="D211" i="1"/>
  <c r="E211" i="1" s="1"/>
  <c r="F211" i="1" s="1"/>
  <c r="Q210" i="1" l="1"/>
  <c r="R210" i="1" s="1"/>
  <c r="M210" i="1"/>
  <c r="N210" i="1" s="1"/>
  <c r="O210" i="1"/>
  <c r="P210" i="1" s="1"/>
  <c r="J209" i="1"/>
  <c r="H211" i="1"/>
  <c r="I211" i="1" s="1"/>
  <c r="K211" i="1"/>
  <c r="L211" i="1" s="1"/>
  <c r="C213" i="1"/>
  <c r="D212" i="1"/>
  <c r="E212" i="1" s="1"/>
  <c r="F212" i="1" s="1"/>
  <c r="G210" i="1" l="1"/>
  <c r="M211" i="1"/>
  <c r="N211" i="1" s="1"/>
  <c r="O211" i="1"/>
  <c r="P211" i="1" s="1"/>
  <c r="J210" i="1"/>
  <c r="Q211" i="1"/>
  <c r="R211" i="1" s="1"/>
  <c r="H212" i="1"/>
  <c r="I212" i="1" s="1"/>
  <c r="K212" i="1"/>
  <c r="L212" i="1" s="1"/>
  <c r="C214" i="1"/>
  <c r="D213" i="1"/>
  <c r="E213" i="1" s="1"/>
  <c r="F213" i="1" s="1"/>
  <c r="G211" i="1" l="1"/>
  <c r="Q212" i="1"/>
  <c r="R212" i="1" s="1"/>
  <c r="O212" i="1"/>
  <c r="P212" i="1" s="1"/>
  <c r="M212" i="1"/>
  <c r="N212" i="1" s="1"/>
  <c r="J211" i="1"/>
  <c r="H213" i="1"/>
  <c r="I213" i="1" s="1"/>
  <c r="K213" i="1"/>
  <c r="L213" i="1" s="1"/>
  <c r="C215" i="1"/>
  <c r="D214" i="1"/>
  <c r="E214" i="1" s="1"/>
  <c r="F214" i="1" s="1"/>
  <c r="O213" i="1" l="1"/>
  <c r="P213" i="1" s="1"/>
  <c r="G212" i="1"/>
  <c r="J212" i="1"/>
  <c r="M213" i="1"/>
  <c r="N213" i="1" s="1"/>
  <c r="G213" i="1" s="1"/>
  <c r="Q213" i="1"/>
  <c r="R213" i="1" s="1"/>
  <c r="H214" i="1"/>
  <c r="I214" i="1" s="1"/>
  <c r="K214" i="1"/>
  <c r="C216" i="1"/>
  <c r="D215" i="1"/>
  <c r="E215" i="1" s="1"/>
  <c r="F215" i="1" s="1"/>
  <c r="Q214" i="1" l="1"/>
  <c r="R214" i="1" s="1"/>
  <c r="L214" i="1"/>
  <c r="O214" i="1"/>
  <c r="P214" i="1" s="1"/>
  <c r="M214" i="1"/>
  <c r="N214" i="1" s="1"/>
  <c r="J213" i="1"/>
  <c r="H215" i="1"/>
  <c r="I215" i="1" s="1"/>
  <c r="K215" i="1"/>
  <c r="L215" i="1" s="1"/>
  <c r="C217" i="1"/>
  <c r="D216" i="1"/>
  <c r="E216" i="1" s="1"/>
  <c r="F216" i="1" s="1"/>
  <c r="Q215" i="1" l="1"/>
  <c r="R215" i="1" s="1"/>
  <c r="G214" i="1"/>
  <c r="M215" i="1"/>
  <c r="N215" i="1" s="1"/>
  <c r="G215" i="1" s="1"/>
  <c r="O215" i="1"/>
  <c r="P215" i="1" s="1"/>
  <c r="J214" i="1"/>
  <c r="H216" i="1"/>
  <c r="I216" i="1" s="1"/>
  <c r="K216" i="1"/>
  <c r="L216" i="1" s="1"/>
  <c r="C218" i="1"/>
  <c r="D217" i="1"/>
  <c r="E217" i="1" s="1"/>
  <c r="F217" i="1" s="1"/>
  <c r="Q216" i="1" l="1"/>
  <c r="R216" i="1" s="1"/>
  <c r="M216" i="1"/>
  <c r="N216" i="1" s="1"/>
  <c r="O216" i="1"/>
  <c r="P216" i="1" s="1"/>
  <c r="J215" i="1"/>
  <c r="H217" i="1"/>
  <c r="I217" i="1" s="1"/>
  <c r="K217" i="1"/>
  <c r="L217" i="1" s="1"/>
  <c r="C219" i="1"/>
  <c r="D218" i="1"/>
  <c r="G216" i="1" l="1"/>
  <c r="E218" i="1"/>
  <c r="F218" i="1" s="1"/>
  <c r="H218" i="1" s="1"/>
  <c r="J216" i="1"/>
  <c r="O217" i="1"/>
  <c r="P217" i="1" s="1"/>
  <c r="Q217" i="1"/>
  <c r="R217" i="1" s="1"/>
  <c r="M217" i="1"/>
  <c r="N217" i="1" s="1"/>
  <c r="C220" i="1"/>
  <c r="D219" i="1"/>
  <c r="E219" i="1" s="1"/>
  <c r="F219" i="1" s="1"/>
  <c r="Q218" i="1" l="1"/>
  <c r="R218" i="1" s="1"/>
  <c r="K218" i="1"/>
  <c r="L218" i="1" s="1"/>
  <c r="K219" i="1" s="1"/>
  <c r="G217" i="1"/>
  <c r="I218" i="1"/>
  <c r="J217" i="1"/>
  <c r="O218" i="1"/>
  <c r="P218" i="1" s="1"/>
  <c r="M218" i="1"/>
  <c r="N218" i="1" s="1"/>
  <c r="H219" i="1"/>
  <c r="I219" i="1" s="1"/>
  <c r="C221" i="1"/>
  <c r="D220" i="1"/>
  <c r="E220" i="1" s="1"/>
  <c r="F220" i="1" s="1"/>
  <c r="L219" i="1" l="1"/>
  <c r="G218" i="1"/>
  <c r="J218" i="1"/>
  <c r="O219" i="1"/>
  <c r="P219" i="1" s="1"/>
  <c r="Q219" i="1"/>
  <c r="R219" i="1" s="1"/>
  <c r="M219" i="1"/>
  <c r="N219" i="1" s="1"/>
  <c r="G219" i="1" s="1"/>
  <c r="H220" i="1"/>
  <c r="I220" i="1" s="1"/>
  <c r="K220" i="1"/>
  <c r="L220" i="1" s="1"/>
  <c r="C222" i="1"/>
  <c r="D221" i="1"/>
  <c r="E221" i="1" s="1"/>
  <c r="F221" i="1" s="1"/>
  <c r="Q220" i="1" l="1"/>
  <c r="R220" i="1" s="1"/>
  <c r="M220" i="1"/>
  <c r="N220" i="1" s="1"/>
  <c r="O220" i="1"/>
  <c r="P220" i="1" s="1"/>
  <c r="J219" i="1"/>
  <c r="H221" i="1"/>
  <c r="I221" i="1" s="1"/>
  <c r="K221" i="1"/>
  <c r="L221" i="1" s="1"/>
  <c r="C223" i="1"/>
  <c r="D222" i="1"/>
  <c r="E222" i="1" s="1"/>
  <c r="F222" i="1" s="1"/>
  <c r="G220" i="1" l="1"/>
  <c r="M221" i="1"/>
  <c r="N221" i="1" s="1"/>
  <c r="G221" i="1" s="1"/>
  <c r="J220" i="1"/>
  <c r="O221" i="1"/>
  <c r="P221" i="1" s="1"/>
  <c r="Q221" i="1"/>
  <c r="R221" i="1" s="1"/>
  <c r="Q222" i="1" s="1"/>
  <c r="H222" i="1"/>
  <c r="I222" i="1" s="1"/>
  <c r="K222" i="1"/>
  <c r="C224" i="1"/>
  <c r="D223" i="1"/>
  <c r="E223" i="1" s="1"/>
  <c r="F223" i="1" s="1"/>
  <c r="L222" i="1" l="1"/>
  <c r="M222" i="1"/>
  <c r="N222" i="1" s="1"/>
  <c r="O222" i="1"/>
  <c r="P222" i="1" s="1"/>
  <c r="J221" i="1"/>
  <c r="R222" i="1"/>
  <c r="H223" i="1"/>
  <c r="I223" i="1" s="1"/>
  <c r="K223" i="1"/>
  <c r="L223" i="1" s="1"/>
  <c r="C225" i="1"/>
  <c r="D224" i="1"/>
  <c r="E224" i="1" s="1"/>
  <c r="F224" i="1" s="1"/>
  <c r="G222" i="1" l="1"/>
  <c r="O223" i="1"/>
  <c r="P223" i="1" s="1"/>
  <c r="Q223" i="1"/>
  <c r="R223" i="1" s="1"/>
  <c r="M223" i="1"/>
  <c r="N223" i="1" s="1"/>
  <c r="G223" i="1" s="1"/>
  <c r="J222" i="1"/>
  <c r="H224" i="1"/>
  <c r="I224" i="1" s="1"/>
  <c r="K224" i="1"/>
  <c r="L224" i="1" s="1"/>
  <c r="C226" i="1"/>
  <c r="D225" i="1"/>
  <c r="E225" i="1" s="1"/>
  <c r="F225" i="1" s="1"/>
  <c r="Q224" i="1" l="1"/>
  <c r="R224" i="1" s="1"/>
  <c r="O224" i="1"/>
  <c r="P224" i="1" s="1"/>
  <c r="M224" i="1"/>
  <c r="N224" i="1" s="1"/>
  <c r="J223" i="1"/>
  <c r="H225" i="1"/>
  <c r="I225" i="1" s="1"/>
  <c r="K225" i="1"/>
  <c r="L225" i="1" s="1"/>
  <c r="C227" i="1"/>
  <c r="D226" i="1"/>
  <c r="E226" i="1" s="1"/>
  <c r="F226" i="1" s="1"/>
  <c r="Q225" i="1" l="1"/>
  <c r="R225" i="1" s="1"/>
  <c r="G224" i="1"/>
  <c r="O225" i="1"/>
  <c r="P225" i="1" s="1"/>
  <c r="M225" i="1"/>
  <c r="N225" i="1" s="1"/>
  <c r="J224" i="1"/>
  <c r="H226" i="1"/>
  <c r="I226" i="1" s="1"/>
  <c r="K226" i="1"/>
  <c r="L226" i="1" s="1"/>
  <c r="C228" i="1"/>
  <c r="D227" i="1"/>
  <c r="E227" i="1" s="1"/>
  <c r="F227" i="1" s="1"/>
  <c r="G225" i="1" l="1"/>
  <c r="J225" i="1"/>
  <c r="O226" i="1"/>
  <c r="P226" i="1" s="1"/>
  <c r="M226" i="1"/>
  <c r="N226" i="1" s="1"/>
  <c r="G226" i="1" s="1"/>
  <c r="Q226" i="1"/>
  <c r="R226" i="1" s="1"/>
  <c r="H227" i="1"/>
  <c r="I227" i="1" s="1"/>
  <c r="K227" i="1"/>
  <c r="L227" i="1" s="1"/>
  <c r="C229" i="1"/>
  <c r="D228" i="1"/>
  <c r="E228" i="1" s="1"/>
  <c r="F228" i="1" s="1"/>
  <c r="Q227" i="1" l="1"/>
  <c r="R227" i="1" s="1"/>
  <c r="O227" i="1"/>
  <c r="P227" i="1" s="1"/>
  <c r="M227" i="1"/>
  <c r="N227" i="1" s="1"/>
  <c r="G227" i="1" s="1"/>
  <c r="J226" i="1"/>
  <c r="H228" i="1"/>
  <c r="I228" i="1" s="1"/>
  <c r="K228" i="1"/>
  <c r="L228" i="1" s="1"/>
  <c r="C230" i="1"/>
  <c r="D229" i="1"/>
  <c r="E229" i="1" s="1"/>
  <c r="F229" i="1" s="1"/>
  <c r="M228" i="1" l="1"/>
  <c r="N228" i="1" s="1"/>
  <c r="O228" i="1"/>
  <c r="P228" i="1" s="1"/>
  <c r="J227" i="1"/>
  <c r="Q228" i="1"/>
  <c r="R228" i="1" s="1"/>
  <c r="H229" i="1"/>
  <c r="I229" i="1" s="1"/>
  <c r="K229" i="1"/>
  <c r="L229" i="1" s="1"/>
  <c r="C231" i="1"/>
  <c r="D230" i="1"/>
  <c r="E230" i="1" s="1"/>
  <c r="F230" i="1" s="1"/>
  <c r="G228" i="1" l="1"/>
  <c r="Q229" i="1"/>
  <c r="R229" i="1" s="1"/>
  <c r="J228" i="1"/>
  <c r="O229" i="1"/>
  <c r="P229" i="1" s="1"/>
  <c r="M229" i="1"/>
  <c r="N229" i="1" s="1"/>
  <c r="H230" i="1"/>
  <c r="I230" i="1" s="1"/>
  <c r="K230" i="1"/>
  <c r="L230" i="1" s="1"/>
  <c r="C232" i="1"/>
  <c r="D231" i="1"/>
  <c r="E231" i="1" s="1"/>
  <c r="F231" i="1" s="1"/>
  <c r="Q230" i="1" l="1"/>
  <c r="R230" i="1" s="1"/>
  <c r="G229" i="1"/>
  <c r="M230" i="1"/>
  <c r="N230" i="1" s="1"/>
  <c r="O230" i="1"/>
  <c r="P230" i="1" s="1"/>
  <c r="J229" i="1"/>
  <c r="H231" i="1"/>
  <c r="I231" i="1" s="1"/>
  <c r="K231" i="1"/>
  <c r="L231" i="1" s="1"/>
  <c r="C233" i="1"/>
  <c r="D232" i="1"/>
  <c r="E232" i="1" s="1"/>
  <c r="F232" i="1" s="1"/>
  <c r="G230" i="1" l="1"/>
  <c r="Q231" i="1"/>
  <c r="R231" i="1" s="1"/>
  <c r="M231" i="1"/>
  <c r="N231" i="1" s="1"/>
  <c r="O231" i="1"/>
  <c r="P231" i="1" s="1"/>
  <c r="J230" i="1"/>
  <c r="H232" i="1"/>
  <c r="I232" i="1" s="1"/>
  <c r="K232" i="1"/>
  <c r="L232" i="1" s="1"/>
  <c r="C234" i="1"/>
  <c r="D233" i="1"/>
  <c r="E233" i="1" s="1"/>
  <c r="F233" i="1" s="1"/>
  <c r="M232" i="1" l="1"/>
  <c r="N232" i="1" s="1"/>
  <c r="G231" i="1"/>
  <c r="O232" i="1"/>
  <c r="P232" i="1" s="1"/>
  <c r="Q232" i="1"/>
  <c r="R232" i="1" s="1"/>
  <c r="J231" i="1"/>
  <c r="H233" i="1"/>
  <c r="I233" i="1" s="1"/>
  <c r="K233" i="1"/>
  <c r="L233" i="1" s="1"/>
  <c r="C235" i="1"/>
  <c r="D234" i="1"/>
  <c r="E234" i="1" s="1"/>
  <c r="F234" i="1" s="1"/>
  <c r="G232" i="1" l="1"/>
  <c r="J232" i="1"/>
  <c r="Q233" i="1"/>
  <c r="R233" i="1" s="1"/>
  <c r="O233" i="1"/>
  <c r="P233" i="1" s="1"/>
  <c r="M233" i="1"/>
  <c r="N233" i="1" s="1"/>
  <c r="G233" i="1" s="1"/>
  <c r="H234" i="1"/>
  <c r="I234" i="1" s="1"/>
  <c r="K234" i="1"/>
  <c r="L234" i="1" s="1"/>
  <c r="C236" i="1"/>
  <c r="D235" i="1"/>
  <c r="E235" i="1" s="1"/>
  <c r="F235" i="1" s="1"/>
  <c r="J233" i="1" l="1"/>
  <c r="M234" i="1"/>
  <c r="N234" i="1" s="1"/>
  <c r="O234" i="1"/>
  <c r="P234" i="1" s="1"/>
  <c r="Q234" i="1"/>
  <c r="R234" i="1" s="1"/>
  <c r="H235" i="1"/>
  <c r="I235" i="1" s="1"/>
  <c r="K235" i="1"/>
  <c r="L235" i="1" s="1"/>
  <c r="C237" i="1"/>
  <c r="D236" i="1"/>
  <c r="E236" i="1" s="1"/>
  <c r="F236" i="1" s="1"/>
  <c r="M235" i="1" l="1"/>
  <c r="N235" i="1" s="1"/>
  <c r="G234" i="1"/>
  <c r="O235" i="1"/>
  <c r="P235" i="1" s="1"/>
  <c r="Q235" i="1"/>
  <c r="R235" i="1" s="1"/>
  <c r="J234" i="1"/>
  <c r="H236" i="1"/>
  <c r="I236" i="1" s="1"/>
  <c r="K236" i="1"/>
  <c r="C238" i="1"/>
  <c r="D237" i="1"/>
  <c r="E237" i="1" s="1"/>
  <c r="F237" i="1" s="1"/>
  <c r="Q236" i="1" l="1"/>
  <c r="R236" i="1" s="1"/>
  <c r="L236" i="1"/>
  <c r="M236" i="1"/>
  <c r="N236" i="1" s="1"/>
  <c r="G235" i="1"/>
  <c r="O236" i="1"/>
  <c r="P236" i="1" s="1"/>
  <c r="J235" i="1"/>
  <c r="H237" i="1"/>
  <c r="I237" i="1" s="1"/>
  <c r="K237" i="1"/>
  <c r="L237" i="1" s="1"/>
  <c r="C239" i="1"/>
  <c r="D238" i="1"/>
  <c r="E238" i="1" s="1"/>
  <c r="F238" i="1" s="1"/>
  <c r="M237" i="1" l="1"/>
  <c r="N237" i="1" s="1"/>
  <c r="G236" i="1"/>
  <c r="O237" i="1"/>
  <c r="P237" i="1" s="1"/>
  <c r="G237" i="1" s="1"/>
  <c r="J236" i="1"/>
  <c r="Q237" i="1"/>
  <c r="R237" i="1" s="1"/>
  <c r="Q238" i="1" s="1"/>
  <c r="H238" i="1"/>
  <c r="I238" i="1" s="1"/>
  <c r="K238" i="1"/>
  <c r="L238" i="1" s="1"/>
  <c r="C240" i="1"/>
  <c r="D239" i="1"/>
  <c r="E239" i="1" s="1"/>
  <c r="F239" i="1" s="1"/>
  <c r="J237" i="1" l="1"/>
  <c r="O238" i="1"/>
  <c r="P238" i="1" s="1"/>
  <c r="M238" i="1"/>
  <c r="N238" i="1" s="1"/>
  <c r="R238" i="1"/>
  <c r="H239" i="1"/>
  <c r="I239" i="1" s="1"/>
  <c r="K239" i="1"/>
  <c r="L239" i="1" s="1"/>
  <c r="C241" i="1"/>
  <c r="D240" i="1"/>
  <c r="E240" i="1" s="1"/>
  <c r="F240" i="1" s="1"/>
  <c r="Q239" i="1" l="1"/>
  <c r="R239" i="1" s="1"/>
  <c r="G238" i="1"/>
  <c r="M239" i="1"/>
  <c r="N239" i="1" s="1"/>
  <c r="O239" i="1"/>
  <c r="P239" i="1" s="1"/>
  <c r="J238" i="1"/>
  <c r="H240" i="1"/>
  <c r="I240" i="1" s="1"/>
  <c r="K240" i="1"/>
  <c r="L240" i="1" s="1"/>
  <c r="C242" i="1"/>
  <c r="D241" i="1"/>
  <c r="E241" i="1" s="1"/>
  <c r="F241" i="1" s="1"/>
  <c r="M240" i="1" l="1"/>
  <c r="N240" i="1" s="1"/>
  <c r="G239" i="1"/>
  <c r="J239" i="1"/>
  <c r="O240" i="1"/>
  <c r="P240" i="1" s="1"/>
  <c r="Q240" i="1"/>
  <c r="R240" i="1" s="1"/>
  <c r="H241" i="1"/>
  <c r="I241" i="1" s="1"/>
  <c r="K241" i="1"/>
  <c r="L241" i="1" s="1"/>
  <c r="C243" i="1"/>
  <c r="D242" i="1"/>
  <c r="E242" i="1" s="1"/>
  <c r="F242" i="1" s="1"/>
  <c r="G240" i="1" l="1"/>
  <c r="Q241" i="1"/>
  <c r="R241" i="1" s="1"/>
  <c r="O241" i="1"/>
  <c r="P241" i="1" s="1"/>
  <c r="M241" i="1"/>
  <c r="N241" i="1" s="1"/>
  <c r="J240" i="1"/>
  <c r="H242" i="1"/>
  <c r="I242" i="1" s="1"/>
  <c r="K242" i="1"/>
  <c r="L242" i="1" s="1"/>
  <c r="C244" i="1"/>
  <c r="D243" i="1"/>
  <c r="E243" i="1" s="1"/>
  <c r="F243" i="1" s="1"/>
  <c r="G241" i="1" l="1"/>
  <c r="M242" i="1"/>
  <c r="N242" i="1" s="1"/>
  <c r="O242" i="1"/>
  <c r="P242" i="1" s="1"/>
  <c r="Q242" i="1"/>
  <c r="R242" i="1" s="1"/>
  <c r="J241" i="1"/>
  <c r="H243" i="1"/>
  <c r="I243" i="1" s="1"/>
  <c r="K243" i="1"/>
  <c r="L243" i="1" s="1"/>
  <c r="C245" i="1"/>
  <c r="D244" i="1"/>
  <c r="E244" i="1" s="1"/>
  <c r="F244" i="1" s="1"/>
  <c r="G242" i="1" l="1"/>
  <c r="Q243" i="1"/>
  <c r="R243" i="1" s="1"/>
  <c r="J242" i="1"/>
  <c r="M243" i="1"/>
  <c r="N243" i="1" s="1"/>
  <c r="O243" i="1"/>
  <c r="P243" i="1" s="1"/>
  <c r="H244" i="1"/>
  <c r="I244" i="1" s="1"/>
  <c r="K244" i="1"/>
  <c r="L244" i="1" s="1"/>
  <c r="C246" i="1"/>
  <c r="D245" i="1"/>
  <c r="E245" i="1" s="1"/>
  <c r="F245" i="1" s="1"/>
  <c r="G243" i="1" l="1"/>
  <c r="J243" i="1"/>
  <c r="O244" i="1"/>
  <c r="P244" i="1" s="1"/>
  <c r="M244" i="1"/>
  <c r="N244" i="1" s="1"/>
  <c r="Q244" i="1"/>
  <c r="R244" i="1" s="1"/>
  <c r="H245" i="1"/>
  <c r="I245" i="1" s="1"/>
  <c r="K245" i="1"/>
  <c r="L245" i="1" s="1"/>
  <c r="C247" i="1"/>
  <c r="D246" i="1"/>
  <c r="E246" i="1" s="1"/>
  <c r="F246" i="1" s="1"/>
  <c r="G244" i="1" l="1"/>
  <c r="Q245" i="1"/>
  <c r="R245" i="1" s="1"/>
  <c r="O245" i="1"/>
  <c r="P245" i="1" s="1"/>
  <c r="M245" i="1"/>
  <c r="N245" i="1" s="1"/>
  <c r="J244" i="1"/>
  <c r="H246" i="1"/>
  <c r="I246" i="1" s="1"/>
  <c r="K246" i="1"/>
  <c r="L246" i="1" s="1"/>
  <c r="C248" i="1"/>
  <c r="D247" i="1"/>
  <c r="E247" i="1" s="1"/>
  <c r="F247" i="1" s="1"/>
  <c r="G245" i="1" l="1"/>
  <c r="Q246" i="1"/>
  <c r="R246" i="1" s="1"/>
  <c r="J245" i="1"/>
  <c r="O246" i="1"/>
  <c r="P246" i="1" s="1"/>
  <c r="M246" i="1"/>
  <c r="N246" i="1" s="1"/>
  <c r="H247" i="1"/>
  <c r="I247" i="1" s="1"/>
  <c r="K247" i="1"/>
  <c r="C249" i="1"/>
  <c r="D248" i="1"/>
  <c r="E248" i="1" s="1"/>
  <c r="F248" i="1" s="1"/>
  <c r="L247" i="1" l="1"/>
  <c r="G246" i="1"/>
  <c r="J246" i="1"/>
  <c r="M247" i="1"/>
  <c r="N247" i="1" s="1"/>
  <c r="O247" i="1"/>
  <c r="P247" i="1" s="1"/>
  <c r="Q247" i="1"/>
  <c r="R247" i="1" s="1"/>
  <c r="H248" i="1"/>
  <c r="I248" i="1" s="1"/>
  <c r="K248" i="1"/>
  <c r="C250" i="1"/>
  <c r="D249" i="1"/>
  <c r="E249" i="1" s="1"/>
  <c r="F249" i="1" s="1"/>
  <c r="G247" i="1" l="1"/>
  <c r="L248" i="1"/>
  <c r="Q248" i="1"/>
  <c r="R248" i="1" s="1"/>
  <c r="O248" i="1"/>
  <c r="P248" i="1" s="1"/>
  <c r="M248" i="1"/>
  <c r="N248" i="1" s="1"/>
  <c r="J247" i="1"/>
  <c r="H249" i="1"/>
  <c r="I249" i="1" s="1"/>
  <c r="K249" i="1"/>
  <c r="L249" i="1" s="1"/>
  <c r="C251" i="1"/>
  <c r="D250" i="1"/>
  <c r="E250" i="1" s="1"/>
  <c r="F250" i="1" s="1"/>
  <c r="G248" i="1" l="1"/>
  <c r="M249" i="1"/>
  <c r="N249" i="1" s="1"/>
  <c r="O249" i="1"/>
  <c r="P249" i="1" s="1"/>
  <c r="J248" i="1"/>
  <c r="Q249" i="1"/>
  <c r="R249" i="1" s="1"/>
  <c r="H250" i="1"/>
  <c r="I250" i="1" s="1"/>
  <c r="K250" i="1"/>
  <c r="L250" i="1" s="1"/>
  <c r="C252" i="1"/>
  <c r="D251" i="1"/>
  <c r="E251" i="1" s="1"/>
  <c r="F251" i="1" s="1"/>
  <c r="G249" i="1" l="1"/>
  <c r="Q250" i="1"/>
  <c r="R250" i="1" s="1"/>
  <c r="O250" i="1"/>
  <c r="P250" i="1" s="1"/>
  <c r="M250" i="1"/>
  <c r="N250" i="1" s="1"/>
  <c r="G250" i="1" s="1"/>
  <c r="J249" i="1"/>
  <c r="H251" i="1"/>
  <c r="I251" i="1" s="1"/>
  <c r="K251" i="1"/>
  <c r="L251" i="1" s="1"/>
  <c r="C253" i="1"/>
  <c r="D252" i="1"/>
  <c r="E252" i="1" s="1"/>
  <c r="F252" i="1" s="1"/>
  <c r="Q251" i="1" l="1"/>
  <c r="R251" i="1" s="1"/>
  <c r="M251" i="1"/>
  <c r="N251" i="1" s="1"/>
  <c r="O251" i="1"/>
  <c r="P251" i="1" s="1"/>
  <c r="J250" i="1"/>
  <c r="H252" i="1"/>
  <c r="I252" i="1" s="1"/>
  <c r="K252" i="1"/>
  <c r="L252" i="1" s="1"/>
  <c r="C254" i="1"/>
  <c r="D253" i="1"/>
  <c r="E253" i="1" s="1"/>
  <c r="F253" i="1" s="1"/>
  <c r="O252" i="1" l="1"/>
  <c r="P252" i="1" s="1"/>
  <c r="G251" i="1"/>
  <c r="J251" i="1"/>
  <c r="M252" i="1"/>
  <c r="N252" i="1" s="1"/>
  <c r="Q252" i="1"/>
  <c r="R252" i="1" s="1"/>
  <c r="H253" i="1"/>
  <c r="I253" i="1" s="1"/>
  <c r="K253" i="1"/>
  <c r="L253" i="1" s="1"/>
  <c r="C255" i="1"/>
  <c r="D254" i="1"/>
  <c r="E254" i="1" s="1"/>
  <c r="F254" i="1" s="1"/>
  <c r="M253" i="1" l="1"/>
  <c r="N253" i="1" s="1"/>
  <c r="G252" i="1"/>
  <c r="J252" i="1"/>
  <c r="O253" i="1"/>
  <c r="P253" i="1" s="1"/>
  <c r="Q253" i="1"/>
  <c r="R253" i="1" s="1"/>
  <c r="H254" i="1"/>
  <c r="I254" i="1" s="1"/>
  <c r="K254" i="1"/>
  <c r="L254" i="1" s="1"/>
  <c r="C256" i="1"/>
  <c r="D255" i="1"/>
  <c r="E255" i="1" s="1"/>
  <c r="F255" i="1" s="1"/>
  <c r="M254" i="1" l="1"/>
  <c r="N254" i="1" s="1"/>
  <c r="G253" i="1"/>
  <c r="Q254" i="1"/>
  <c r="R254" i="1" s="1"/>
  <c r="O254" i="1"/>
  <c r="P254" i="1" s="1"/>
  <c r="J253" i="1"/>
  <c r="H255" i="1"/>
  <c r="I255" i="1" s="1"/>
  <c r="K255" i="1"/>
  <c r="L255" i="1" s="1"/>
  <c r="C257" i="1"/>
  <c r="D256" i="1"/>
  <c r="E256" i="1" s="1"/>
  <c r="F256" i="1" s="1"/>
  <c r="O255" i="1" l="1"/>
  <c r="P255" i="1" s="1"/>
  <c r="G254" i="1"/>
  <c r="Q255" i="1"/>
  <c r="R255" i="1" s="1"/>
  <c r="M255" i="1"/>
  <c r="N255" i="1" s="1"/>
  <c r="G255" i="1" s="1"/>
  <c r="J254" i="1"/>
  <c r="H256" i="1"/>
  <c r="I256" i="1" s="1"/>
  <c r="K256" i="1"/>
  <c r="L256" i="1" s="1"/>
  <c r="C258" i="1"/>
  <c r="D257" i="1"/>
  <c r="E257" i="1" s="1"/>
  <c r="F257" i="1" s="1"/>
  <c r="Q256" i="1" l="1"/>
  <c r="R256" i="1" s="1"/>
  <c r="M256" i="1"/>
  <c r="N256" i="1" s="1"/>
  <c r="O256" i="1"/>
  <c r="P256" i="1" s="1"/>
  <c r="J255" i="1"/>
  <c r="H257" i="1"/>
  <c r="I257" i="1" s="1"/>
  <c r="K257" i="1"/>
  <c r="L257" i="1" s="1"/>
  <c r="C259" i="1"/>
  <c r="D258" i="1"/>
  <c r="E258" i="1" s="1"/>
  <c r="F258" i="1" s="1"/>
  <c r="G256" i="1" l="1"/>
  <c r="M257" i="1"/>
  <c r="N257" i="1" s="1"/>
  <c r="J256" i="1"/>
  <c r="O257" i="1"/>
  <c r="P257" i="1" s="1"/>
  <c r="Q257" i="1"/>
  <c r="R257" i="1" s="1"/>
  <c r="H258" i="1"/>
  <c r="I258" i="1" s="1"/>
  <c r="K258" i="1"/>
  <c r="C260" i="1"/>
  <c r="D259" i="1"/>
  <c r="E259" i="1" s="1"/>
  <c r="F259" i="1" s="1"/>
  <c r="L258" i="1" l="1"/>
  <c r="K259" i="1" s="1"/>
  <c r="G257" i="1"/>
  <c r="O258" i="1"/>
  <c r="P258" i="1" s="1"/>
  <c r="J257" i="1"/>
  <c r="Q258" i="1"/>
  <c r="R258" i="1" s="1"/>
  <c r="M258" i="1"/>
  <c r="N258" i="1" s="1"/>
  <c r="H259" i="1"/>
  <c r="I259" i="1" s="1"/>
  <c r="C261" i="1"/>
  <c r="D260" i="1"/>
  <c r="E260" i="1" s="1"/>
  <c r="F260" i="1" s="1"/>
  <c r="Q259" i="1" l="1"/>
  <c r="R259" i="1" s="1"/>
  <c r="L259" i="1"/>
  <c r="G258" i="1"/>
  <c r="O259" i="1"/>
  <c r="P259" i="1" s="1"/>
  <c r="M259" i="1"/>
  <c r="N259" i="1" s="1"/>
  <c r="M260" i="1" s="1"/>
  <c r="N260" i="1" s="1"/>
  <c r="J258" i="1"/>
  <c r="H260" i="1"/>
  <c r="I260" i="1" s="1"/>
  <c r="K260" i="1"/>
  <c r="L260" i="1" s="1"/>
  <c r="C262" i="1"/>
  <c r="D261" i="1"/>
  <c r="E261" i="1" s="1"/>
  <c r="F261" i="1" s="1"/>
  <c r="G259" i="1" l="1"/>
  <c r="O260" i="1"/>
  <c r="P260" i="1" s="1"/>
  <c r="J259" i="1"/>
  <c r="Q260" i="1"/>
  <c r="R260" i="1" s="1"/>
  <c r="Q261" i="1" s="1"/>
  <c r="R261" i="1" s="1"/>
  <c r="H261" i="1"/>
  <c r="I261" i="1" s="1"/>
  <c r="K261" i="1"/>
  <c r="L261" i="1" s="1"/>
  <c r="C263" i="1"/>
  <c r="D262" i="1"/>
  <c r="E262" i="1" s="1"/>
  <c r="F262" i="1" s="1"/>
  <c r="M261" i="1" l="1"/>
  <c r="N261" i="1" s="1"/>
  <c r="G260" i="1"/>
  <c r="O261" i="1"/>
  <c r="P261" i="1" s="1"/>
  <c r="J260" i="1"/>
  <c r="H262" i="1"/>
  <c r="I262" i="1" s="1"/>
  <c r="K262" i="1"/>
  <c r="L262" i="1" s="1"/>
  <c r="C264" i="1"/>
  <c r="D263" i="1"/>
  <c r="E263" i="1" s="1"/>
  <c r="F263" i="1" s="1"/>
  <c r="O262" i="1" l="1"/>
  <c r="P262" i="1" s="1"/>
  <c r="G261" i="1"/>
  <c r="M262" i="1"/>
  <c r="N262" i="1" s="1"/>
  <c r="Q262" i="1"/>
  <c r="R262" i="1" s="1"/>
  <c r="J261" i="1"/>
  <c r="H263" i="1"/>
  <c r="I263" i="1" s="1"/>
  <c r="K263" i="1"/>
  <c r="L263" i="1" s="1"/>
  <c r="C265" i="1"/>
  <c r="D264" i="1"/>
  <c r="E264" i="1" s="1"/>
  <c r="F264" i="1" s="1"/>
  <c r="O263" i="1" l="1"/>
  <c r="P263" i="1" s="1"/>
  <c r="G262" i="1"/>
  <c r="M263" i="1"/>
  <c r="N263" i="1" s="1"/>
  <c r="Q263" i="1"/>
  <c r="R263" i="1" s="1"/>
  <c r="J262" i="1"/>
  <c r="H264" i="1"/>
  <c r="I264" i="1" s="1"/>
  <c r="K264" i="1"/>
  <c r="L264" i="1" s="1"/>
  <c r="C266" i="1"/>
  <c r="D265" i="1"/>
  <c r="E265" i="1" s="1"/>
  <c r="F265" i="1" s="1"/>
  <c r="M264" i="1" l="1"/>
  <c r="N264" i="1" s="1"/>
  <c r="G263" i="1"/>
  <c r="J263" i="1"/>
  <c r="O264" i="1"/>
  <c r="P264" i="1" s="1"/>
  <c r="Q264" i="1"/>
  <c r="R264" i="1" s="1"/>
  <c r="H265" i="1"/>
  <c r="I265" i="1" s="1"/>
  <c r="K265" i="1"/>
  <c r="L265" i="1" s="1"/>
  <c r="C267" i="1"/>
  <c r="D266" i="1"/>
  <c r="E266" i="1" s="1"/>
  <c r="F266" i="1" s="1"/>
  <c r="Q265" i="1" l="1"/>
  <c r="R265" i="1" s="1"/>
  <c r="M265" i="1"/>
  <c r="N265" i="1" s="1"/>
  <c r="G264" i="1"/>
  <c r="O265" i="1"/>
  <c r="P265" i="1" s="1"/>
  <c r="J264" i="1"/>
  <c r="H266" i="1"/>
  <c r="I266" i="1" s="1"/>
  <c r="K266" i="1"/>
  <c r="L266" i="1" s="1"/>
  <c r="C268" i="1"/>
  <c r="D267" i="1"/>
  <c r="E267" i="1" s="1"/>
  <c r="F267" i="1" s="1"/>
  <c r="Q266" i="1" l="1"/>
  <c r="R266" i="1" s="1"/>
  <c r="G265" i="1"/>
  <c r="O266" i="1"/>
  <c r="P266" i="1" s="1"/>
  <c r="J265" i="1"/>
  <c r="M266" i="1"/>
  <c r="N266" i="1" s="1"/>
  <c r="H267" i="1"/>
  <c r="I267" i="1" s="1"/>
  <c r="K267" i="1"/>
  <c r="L267" i="1" s="1"/>
  <c r="C269" i="1"/>
  <c r="D268" i="1"/>
  <c r="E268" i="1" s="1"/>
  <c r="F268" i="1" s="1"/>
  <c r="O267" i="1" l="1"/>
  <c r="P267" i="1" s="1"/>
  <c r="G266" i="1"/>
  <c r="M267" i="1"/>
  <c r="N267" i="1" s="1"/>
  <c r="Q267" i="1"/>
  <c r="R267" i="1" s="1"/>
  <c r="J266" i="1"/>
  <c r="H268" i="1"/>
  <c r="I268" i="1" s="1"/>
  <c r="K268" i="1"/>
  <c r="L268" i="1" s="1"/>
  <c r="C270" i="1"/>
  <c r="D269" i="1"/>
  <c r="E269" i="1" s="1"/>
  <c r="F269" i="1" s="1"/>
  <c r="G267" i="1" l="1"/>
  <c r="J267" i="1"/>
  <c r="M268" i="1"/>
  <c r="N268" i="1" s="1"/>
  <c r="O268" i="1"/>
  <c r="P268" i="1" s="1"/>
  <c r="Q268" i="1"/>
  <c r="R268" i="1" s="1"/>
  <c r="H269" i="1"/>
  <c r="I269" i="1" s="1"/>
  <c r="K269" i="1"/>
  <c r="C271" i="1"/>
  <c r="D270" i="1"/>
  <c r="E270" i="1" s="1"/>
  <c r="F270" i="1" s="1"/>
  <c r="G268" i="1" l="1"/>
  <c r="L269" i="1"/>
  <c r="K270" i="1" s="1"/>
  <c r="J268" i="1"/>
  <c r="M269" i="1"/>
  <c r="N269" i="1" s="1"/>
  <c r="Q269" i="1"/>
  <c r="R269" i="1" s="1"/>
  <c r="O269" i="1"/>
  <c r="P269" i="1" s="1"/>
  <c r="H270" i="1"/>
  <c r="I270" i="1" s="1"/>
  <c r="C272" i="1"/>
  <c r="D271" i="1"/>
  <c r="E271" i="1" s="1"/>
  <c r="F271" i="1" s="1"/>
  <c r="L270" i="1" l="1"/>
  <c r="G269" i="1"/>
  <c r="Q270" i="1"/>
  <c r="R270" i="1" s="1"/>
  <c r="J269" i="1"/>
  <c r="O270" i="1"/>
  <c r="P270" i="1" s="1"/>
  <c r="M270" i="1"/>
  <c r="N270" i="1" s="1"/>
  <c r="H271" i="1"/>
  <c r="I271" i="1" s="1"/>
  <c r="K271" i="1"/>
  <c r="L271" i="1" s="1"/>
  <c r="C273" i="1"/>
  <c r="D272" i="1"/>
  <c r="E272" i="1" s="1"/>
  <c r="F272" i="1" s="1"/>
  <c r="G270" i="1" l="1"/>
  <c r="Q271" i="1"/>
  <c r="R271" i="1" s="1"/>
  <c r="O271" i="1"/>
  <c r="P271" i="1" s="1"/>
  <c r="M271" i="1"/>
  <c r="N271" i="1" s="1"/>
  <c r="J270" i="1"/>
  <c r="H272" i="1"/>
  <c r="I272" i="1" s="1"/>
  <c r="K272" i="1"/>
  <c r="L272" i="1" s="1"/>
  <c r="C274" i="1"/>
  <c r="D273" i="1"/>
  <c r="E273" i="1" s="1"/>
  <c r="F273" i="1" s="1"/>
  <c r="G271" i="1" l="1"/>
  <c r="J271" i="1"/>
  <c r="Q272" i="1"/>
  <c r="R272" i="1" s="1"/>
  <c r="M272" i="1"/>
  <c r="N272" i="1" s="1"/>
  <c r="O272" i="1"/>
  <c r="P272" i="1" s="1"/>
  <c r="H273" i="1"/>
  <c r="I273" i="1" s="1"/>
  <c r="K273" i="1"/>
  <c r="L273" i="1" s="1"/>
  <c r="C275" i="1"/>
  <c r="D274" i="1"/>
  <c r="E274" i="1" s="1"/>
  <c r="F274" i="1" s="1"/>
  <c r="G272" i="1" l="1"/>
  <c r="Q273" i="1"/>
  <c r="R273" i="1" s="1"/>
  <c r="O273" i="1"/>
  <c r="P273" i="1" s="1"/>
  <c r="M273" i="1"/>
  <c r="N273" i="1" s="1"/>
  <c r="J272" i="1"/>
  <c r="H274" i="1"/>
  <c r="I274" i="1" s="1"/>
  <c r="K274" i="1"/>
  <c r="L274" i="1" s="1"/>
  <c r="C276" i="1"/>
  <c r="D275" i="1"/>
  <c r="E275" i="1" s="1"/>
  <c r="F275" i="1" s="1"/>
  <c r="G273" i="1" l="1"/>
  <c r="O274" i="1"/>
  <c r="P274" i="1" s="1"/>
  <c r="M274" i="1"/>
  <c r="N274" i="1" s="1"/>
  <c r="Q274" i="1"/>
  <c r="R274" i="1" s="1"/>
  <c r="J273" i="1"/>
  <c r="H275" i="1"/>
  <c r="I275" i="1" s="1"/>
  <c r="K275" i="1"/>
  <c r="L275" i="1" s="1"/>
  <c r="C277" i="1"/>
  <c r="D276" i="1"/>
  <c r="E276" i="1" s="1"/>
  <c r="F276" i="1" s="1"/>
  <c r="G274" i="1" l="1"/>
  <c r="Q275" i="1"/>
  <c r="R275" i="1" s="1"/>
  <c r="M275" i="1"/>
  <c r="N275" i="1" s="1"/>
  <c r="O275" i="1"/>
  <c r="P275" i="1" s="1"/>
  <c r="J274" i="1"/>
  <c r="H276" i="1"/>
  <c r="I276" i="1" s="1"/>
  <c r="K276" i="1"/>
  <c r="L276" i="1" s="1"/>
  <c r="C278" i="1"/>
  <c r="D277" i="1"/>
  <c r="E277" i="1" s="1"/>
  <c r="F277" i="1" s="1"/>
  <c r="G275" i="1" l="1"/>
  <c r="Q276" i="1"/>
  <c r="R276" i="1" s="1"/>
  <c r="M276" i="1"/>
  <c r="N276" i="1" s="1"/>
  <c r="O276" i="1"/>
  <c r="P276" i="1" s="1"/>
  <c r="J275" i="1"/>
  <c r="H277" i="1"/>
  <c r="I277" i="1" s="1"/>
  <c r="K277" i="1"/>
  <c r="L277" i="1" s="1"/>
  <c r="C279" i="1"/>
  <c r="D278" i="1"/>
  <c r="E278" i="1" s="1"/>
  <c r="F278" i="1" s="1"/>
  <c r="G276" i="1" l="1"/>
  <c r="J276" i="1"/>
  <c r="M277" i="1"/>
  <c r="N277" i="1" s="1"/>
  <c r="O277" i="1"/>
  <c r="P277" i="1" s="1"/>
  <c r="Q277" i="1"/>
  <c r="R277" i="1" s="1"/>
  <c r="H278" i="1"/>
  <c r="I278" i="1" s="1"/>
  <c r="K278" i="1"/>
  <c r="L278" i="1" s="1"/>
  <c r="C280" i="1"/>
  <c r="D279" i="1"/>
  <c r="E279" i="1" s="1"/>
  <c r="F279" i="1" s="1"/>
  <c r="G277" i="1" l="1"/>
  <c r="Q278" i="1"/>
  <c r="R278" i="1" s="1"/>
  <c r="J277" i="1"/>
  <c r="O278" i="1"/>
  <c r="P278" i="1" s="1"/>
  <c r="M278" i="1"/>
  <c r="N278" i="1" s="1"/>
  <c r="H279" i="1"/>
  <c r="I279" i="1" s="1"/>
  <c r="K279" i="1"/>
  <c r="L279" i="1" s="1"/>
  <c r="C281" i="1"/>
  <c r="D280" i="1"/>
  <c r="E280" i="1" s="1"/>
  <c r="F280" i="1" s="1"/>
  <c r="Q279" i="1" l="1"/>
  <c r="R279" i="1" s="1"/>
  <c r="G278" i="1"/>
  <c r="M279" i="1"/>
  <c r="N279" i="1" s="1"/>
  <c r="O279" i="1"/>
  <c r="P279" i="1" s="1"/>
  <c r="J278" i="1"/>
  <c r="H280" i="1"/>
  <c r="I280" i="1" s="1"/>
  <c r="K280" i="1"/>
  <c r="C282" i="1"/>
  <c r="D281" i="1"/>
  <c r="E281" i="1" s="1"/>
  <c r="F281" i="1" s="1"/>
  <c r="L280" i="1" l="1"/>
  <c r="K281" i="1" s="1"/>
  <c r="O280" i="1"/>
  <c r="P280" i="1" s="1"/>
  <c r="G279" i="1"/>
  <c r="M280" i="1"/>
  <c r="N280" i="1" s="1"/>
  <c r="G280" i="1" s="1"/>
  <c r="J279" i="1"/>
  <c r="Q280" i="1"/>
  <c r="R280" i="1" s="1"/>
  <c r="H281" i="1"/>
  <c r="I281" i="1" s="1"/>
  <c r="C283" i="1"/>
  <c r="D282" i="1"/>
  <c r="E282" i="1" s="1"/>
  <c r="F282" i="1" s="1"/>
  <c r="L281" i="1" l="1"/>
  <c r="Q281" i="1"/>
  <c r="R281" i="1" s="1"/>
  <c r="O281" i="1"/>
  <c r="P281" i="1" s="1"/>
  <c r="J280" i="1"/>
  <c r="M281" i="1"/>
  <c r="N281" i="1" s="1"/>
  <c r="G281" i="1" s="1"/>
  <c r="H282" i="1"/>
  <c r="I282" i="1" s="1"/>
  <c r="K282" i="1"/>
  <c r="L282" i="1" s="1"/>
  <c r="C284" i="1"/>
  <c r="D283" i="1"/>
  <c r="E283" i="1" s="1"/>
  <c r="F283" i="1" s="1"/>
  <c r="Q282" i="1" l="1"/>
  <c r="R282" i="1" s="1"/>
  <c r="M282" i="1"/>
  <c r="N282" i="1" s="1"/>
  <c r="O282" i="1"/>
  <c r="P282" i="1" s="1"/>
  <c r="J281" i="1"/>
  <c r="H283" i="1"/>
  <c r="I283" i="1" s="1"/>
  <c r="K283" i="1"/>
  <c r="L283" i="1" s="1"/>
  <c r="C285" i="1"/>
  <c r="D284" i="1"/>
  <c r="E284" i="1" s="1"/>
  <c r="F284" i="1" s="1"/>
  <c r="G282" i="1" l="1"/>
  <c r="O283" i="1"/>
  <c r="P283" i="1" s="1"/>
  <c r="M283" i="1"/>
  <c r="N283" i="1" s="1"/>
  <c r="J282" i="1"/>
  <c r="Q283" i="1"/>
  <c r="R283" i="1" s="1"/>
  <c r="H284" i="1"/>
  <c r="I284" i="1" s="1"/>
  <c r="K284" i="1"/>
  <c r="L284" i="1" s="1"/>
  <c r="C286" i="1"/>
  <c r="D285" i="1"/>
  <c r="E285" i="1" s="1"/>
  <c r="F285" i="1" s="1"/>
  <c r="M284" i="1" l="1"/>
  <c r="N284" i="1" s="1"/>
  <c r="G283" i="1"/>
  <c r="O284" i="1"/>
  <c r="P284" i="1" s="1"/>
  <c r="Q284" i="1"/>
  <c r="R284" i="1" s="1"/>
  <c r="J283" i="1"/>
  <c r="H285" i="1"/>
  <c r="I285" i="1" s="1"/>
  <c r="K285" i="1"/>
  <c r="L285" i="1" s="1"/>
  <c r="C287" i="1"/>
  <c r="D286" i="1"/>
  <c r="E286" i="1" s="1"/>
  <c r="F286" i="1" s="1"/>
  <c r="Q285" i="1" l="1"/>
  <c r="R285" i="1" s="1"/>
  <c r="M285" i="1"/>
  <c r="N285" i="1" s="1"/>
  <c r="G284" i="1"/>
  <c r="O285" i="1"/>
  <c r="P285" i="1" s="1"/>
  <c r="J284" i="1"/>
  <c r="H286" i="1"/>
  <c r="I286" i="1" s="1"/>
  <c r="K286" i="1"/>
  <c r="L286" i="1" s="1"/>
  <c r="C288" i="1"/>
  <c r="D287" i="1"/>
  <c r="E287" i="1" s="1"/>
  <c r="F287" i="1" s="1"/>
  <c r="G285" i="1" l="1"/>
  <c r="O286" i="1"/>
  <c r="P286" i="1" s="1"/>
  <c r="M286" i="1"/>
  <c r="N286" i="1" s="1"/>
  <c r="Q286" i="1"/>
  <c r="R286" i="1" s="1"/>
  <c r="J285" i="1"/>
  <c r="H287" i="1"/>
  <c r="I287" i="1" s="1"/>
  <c r="K287" i="1"/>
  <c r="L287" i="1" s="1"/>
  <c r="C289" i="1"/>
  <c r="D288" i="1"/>
  <c r="E288" i="1" s="1"/>
  <c r="F288" i="1" s="1"/>
  <c r="O287" i="1" l="1"/>
  <c r="P287" i="1" s="1"/>
  <c r="G286" i="1"/>
  <c r="J286" i="1"/>
  <c r="M287" i="1"/>
  <c r="N287" i="1" s="1"/>
  <c r="Q287" i="1"/>
  <c r="R287" i="1" s="1"/>
  <c r="H288" i="1"/>
  <c r="I288" i="1" s="1"/>
  <c r="K288" i="1"/>
  <c r="L288" i="1" s="1"/>
  <c r="C290" i="1"/>
  <c r="D289" i="1"/>
  <c r="E289" i="1" s="1"/>
  <c r="F289" i="1" s="1"/>
  <c r="G287" i="1" l="1"/>
  <c r="J287" i="1"/>
  <c r="O288" i="1"/>
  <c r="P288" i="1" s="1"/>
  <c r="M288" i="1"/>
  <c r="N288" i="1" s="1"/>
  <c r="Q288" i="1"/>
  <c r="R288" i="1" s="1"/>
  <c r="H289" i="1"/>
  <c r="I289" i="1" s="1"/>
  <c r="K289" i="1"/>
  <c r="L289" i="1" s="1"/>
  <c r="C291" i="1"/>
  <c r="D290" i="1"/>
  <c r="E290" i="1" s="1"/>
  <c r="F290" i="1" s="1"/>
  <c r="G288" i="1" l="1"/>
  <c r="J288" i="1"/>
  <c r="O289" i="1"/>
  <c r="P289" i="1" s="1"/>
  <c r="M289" i="1"/>
  <c r="N289" i="1" s="1"/>
  <c r="Q289" i="1"/>
  <c r="R289" i="1" s="1"/>
  <c r="H290" i="1"/>
  <c r="I290" i="1" s="1"/>
  <c r="K290" i="1"/>
  <c r="L290" i="1" s="1"/>
  <c r="C292" i="1"/>
  <c r="D291" i="1"/>
  <c r="E291" i="1" s="1"/>
  <c r="F291" i="1" s="1"/>
  <c r="G289" i="1" l="1"/>
  <c r="M290" i="1"/>
  <c r="N290" i="1" s="1"/>
  <c r="J289" i="1"/>
  <c r="O290" i="1"/>
  <c r="P290" i="1" s="1"/>
  <c r="Q290" i="1"/>
  <c r="R290" i="1" s="1"/>
  <c r="H291" i="1"/>
  <c r="I291" i="1" s="1"/>
  <c r="K291" i="1"/>
  <c r="L291" i="1" s="1"/>
  <c r="C293" i="1"/>
  <c r="D292" i="1"/>
  <c r="E292" i="1" s="1"/>
  <c r="F292" i="1" s="1"/>
  <c r="Q291" i="1" l="1"/>
  <c r="R291" i="1" s="1"/>
  <c r="M291" i="1"/>
  <c r="N291" i="1" s="1"/>
  <c r="G290" i="1"/>
  <c r="J290" i="1"/>
  <c r="O291" i="1"/>
  <c r="P291" i="1" s="1"/>
  <c r="H292" i="1"/>
  <c r="I292" i="1" s="1"/>
  <c r="K292" i="1"/>
  <c r="L292" i="1" s="1"/>
  <c r="C294" i="1"/>
  <c r="D293" i="1"/>
  <c r="E293" i="1" s="1"/>
  <c r="F293" i="1" s="1"/>
  <c r="J291" i="1" l="1"/>
  <c r="G291" i="1"/>
  <c r="Q292" i="1"/>
  <c r="R292" i="1" s="1"/>
  <c r="M292" i="1"/>
  <c r="N292" i="1" s="1"/>
  <c r="O292" i="1"/>
  <c r="P292" i="1" s="1"/>
  <c r="H293" i="1"/>
  <c r="I293" i="1" s="1"/>
  <c r="K293" i="1"/>
  <c r="L293" i="1" s="1"/>
  <c r="C295" i="1"/>
  <c r="D294" i="1"/>
  <c r="E294" i="1" s="1"/>
  <c r="F294" i="1" s="1"/>
  <c r="O293" i="1" l="1"/>
  <c r="P293" i="1" s="1"/>
  <c r="G292" i="1"/>
  <c r="M293" i="1"/>
  <c r="N293" i="1" s="1"/>
  <c r="Q293" i="1"/>
  <c r="R293" i="1" s="1"/>
  <c r="J292" i="1"/>
  <c r="H294" i="1"/>
  <c r="I294" i="1" s="1"/>
  <c r="K294" i="1"/>
  <c r="L294" i="1" s="1"/>
  <c r="C296" i="1"/>
  <c r="D295" i="1"/>
  <c r="E295" i="1" s="1"/>
  <c r="F295" i="1" s="1"/>
  <c r="G293" i="1" l="1"/>
  <c r="J293" i="1"/>
  <c r="O294" i="1"/>
  <c r="P294" i="1" s="1"/>
  <c r="M294" i="1"/>
  <c r="N294" i="1" s="1"/>
  <c r="Q294" i="1"/>
  <c r="R294" i="1" s="1"/>
  <c r="H295" i="1"/>
  <c r="I295" i="1" s="1"/>
  <c r="K295" i="1"/>
  <c r="C297" i="1"/>
  <c r="D296" i="1"/>
  <c r="E296" i="1" s="1"/>
  <c r="F296" i="1" s="1"/>
  <c r="L295" i="1" l="1"/>
  <c r="G294" i="1"/>
  <c r="J294" i="1"/>
  <c r="M295" i="1"/>
  <c r="N295" i="1" s="1"/>
  <c r="Q295" i="1"/>
  <c r="R295" i="1" s="1"/>
  <c r="O295" i="1"/>
  <c r="P295" i="1" s="1"/>
  <c r="H296" i="1"/>
  <c r="I296" i="1" s="1"/>
  <c r="K296" i="1"/>
  <c r="L296" i="1" s="1"/>
  <c r="C298" i="1"/>
  <c r="D297" i="1"/>
  <c r="E297" i="1" s="1"/>
  <c r="F297" i="1" s="1"/>
  <c r="G295" i="1" l="1"/>
  <c r="J295" i="1"/>
  <c r="O296" i="1"/>
  <c r="P296" i="1" s="1"/>
  <c r="Q296" i="1"/>
  <c r="R296" i="1" s="1"/>
  <c r="M296" i="1"/>
  <c r="N296" i="1" s="1"/>
  <c r="O297" i="1" s="1"/>
  <c r="P297" i="1" s="1"/>
  <c r="H297" i="1"/>
  <c r="I297" i="1" s="1"/>
  <c r="K297" i="1"/>
  <c r="L297" i="1" s="1"/>
  <c r="C299" i="1"/>
  <c r="D298" i="1"/>
  <c r="E298" i="1" s="1"/>
  <c r="F298" i="1" s="1"/>
  <c r="G296" i="1" l="1"/>
  <c r="J296" i="1"/>
  <c r="M297" i="1"/>
  <c r="N297" i="1" s="1"/>
  <c r="G297" i="1" s="1"/>
  <c r="Q297" i="1"/>
  <c r="R297" i="1" s="1"/>
  <c r="H298" i="1"/>
  <c r="I298" i="1" s="1"/>
  <c r="K298" i="1"/>
  <c r="L298" i="1" s="1"/>
  <c r="C300" i="1"/>
  <c r="D299" i="1"/>
  <c r="E299" i="1" s="1"/>
  <c r="F299" i="1" s="1"/>
  <c r="J297" i="1" l="1"/>
  <c r="M298" i="1"/>
  <c r="N298" i="1" s="1"/>
  <c r="O298" i="1"/>
  <c r="P298" i="1" s="1"/>
  <c r="Q298" i="1"/>
  <c r="R298" i="1" s="1"/>
  <c r="H299" i="1"/>
  <c r="I299" i="1" s="1"/>
  <c r="K299" i="1"/>
  <c r="L299" i="1" s="1"/>
  <c r="C301" i="1"/>
  <c r="D300" i="1"/>
  <c r="E300" i="1" s="1"/>
  <c r="F300" i="1" s="1"/>
  <c r="G298" i="1" l="1"/>
  <c r="J298" i="1"/>
  <c r="M299" i="1"/>
  <c r="N299" i="1" s="1"/>
  <c r="G299" i="1" s="1"/>
  <c r="O299" i="1"/>
  <c r="P299" i="1" s="1"/>
  <c r="Q299" i="1"/>
  <c r="R299" i="1" s="1"/>
  <c r="H300" i="1"/>
  <c r="I300" i="1" s="1"/>
  <c r="K300" i="1"/>
  <c r="L300" i="1" s="1"/>
  <c r="C302" i="1"/>
  <c r="D301" i="1"/>
  <c r="E301" i="1" s="1"/>
  <c r="F301" i="1" s="1"/>
  <c r="J299" i="1" l="1"/>
  <c r="M300" i="1"/>
  <c r="N300" i="1" s="1"/>
  <c r="O300" i="1"/>
  <c r="P300" i="1" s="1"/>
  <c r="Q300" i="1"/>
  <c r="R300" i="1" s="1"/>
  <c r="H301" i="1"/>
  <c r="I301" i="1" s="1"/>
  <c r="K301" i="1"/>
  <c r="L301" i="1" s="1"/>
  <c r="C303" i="1"/>
  <c r="D302" i="1"/>
  <c r="E302" i="1" s="1"/>
  <c r="F302" i="1" s="1"/>
  <c r="Q301" i="1" l="1"/>
  <c r="R301" i="1" s="1"/>
  <c r="G300" i="1"/>
  <c r="M301" i="1"/>
  <c r="N301" i="1" s="1"/>
  <c r="O301" i="1"/>
  <c r="P301" i="1" s="1"/>
  <c r="J300" i="1"/>
  <c r="H302" i="1"/>
  <c r="I302" i="1" s="1"/>
  <c r="K302" i="1"/>
  <c r="L302" i="1" s="1"/>
  <c r="C304" i="1"/>
  <c r="D303" i="1"/>
  <c r="E303" i="1" s="1"/>
  <c r="F303" i="1" s="1"/>
  <c r="M302" i="1" l="1"/>
  <c r="N302" i="1" s="1"/>
  <c r="G301" i="1"/>
  <c r="O302" i="1"/>
  <c r="P302" i="1" s="1"/>
  <c r="J301" i="1"/>
  <c r="Q302" i="1"/>
  <c r="R302" i="1" s="1"/>
  <c r="H303" i="1"/>
  <c r="I303" i="1" s="1"/>
  <c r="K303" i="1"/>
  <c r="L303" i="1" s="1"/>
  <c r="C305" i="1"/>
  <c r="D304" i="1"/>
  <c r="E304" i="1" s="1"/>
  <c r="F304" i="1" s="1"/>
  <c r="M303" i="1" l="1"/>
  <c r="N303" i="1" s="1"/>
  <c r="G302" i="1"/>
  <c r="J302" i="1"/>
  <c r="Q303" i="1"/>
  <c r="R303" i="1" s="1"/>
  <c r="O303" i="1"/>
  <c r="P303" i="1" s="1"/>
  <c r="H304" i="1"/>
  <c r="I304" i="1" s="1"/>
  <c r="K304" i="1"/>
  <c r="C306" i="1"/>
  <c r="D305" i="1"/>
  <c r="E305" i="1" s="1"/>
  <c r="F305" i="1" s="1"/>
  <c r="G303" i="1" l="1"/>
  <c r="L304" i="1"/>
  <c r="Q304" i="1"/>
  <c r="R304" i="1" s="1"/>
  <c r="O304" i="1"/>
  <c r="P304" i="1" s="1"/>
  <c r="M304" i="1"/>
  <c r="N304" i="1" s="1"/>
  <c r="J303" i="1"/>
  <c r="H305" i="1"/>
  <c r="I305" i="1" s="1"/>
  <c r="K305" i="1"/>
  <c r="L305" i="1" s="1"/>
  <c r="C307" i="1"/>
  <c r="D306" i="1"/>
  <c r="E306" i="1" s="1"/>
  <c r="F306" i="1" s="1"/>
  <c r="G304" i="1" l="1"/>
  <c r="Q305" i="1"/>
  <c r="R305" i="1" s="1"/>
  <c r="O305" i="1"/>
  <c r="P305" i="1" s="1"/>
  <c r="M305" i="1"/>
  <c r="N305" i="1" s="1"/>
  <c r="J304" i="1"/>
  <c r="H306" i="1"/>
  <c r="I306" i="1" s="1"/>
  <c r="K306" i="1"/>
  <c r="L306" i="1" s="1"/>
  <c r="C308" i="1"/>
  <c r="D307" i="1"/>
  <c r="E307" i="1" s="1"/>
  <c r="F307" i="1" s="1"/>
  <c r="Q306" i="1" l="1"/>
  <c r="R306" i="1" s="1"/>
  <c r="G305" i="1"/>
  <c r="M306" i="1"/>
  <c r="N306" i="1" s="1"/>
  <c r="J305" i="1"/>
  <c r="O306" i="1"/>
  <c r="P306" i="1" s="1"/>
  <c r="H307" i="1"/>
  <c r="I307" i="1" s="1"/>
  <c r="K307" i="1"/>
  <c r="L307" i="1" s="1"/>
  <c r="C309" i="1"/>
  <c r="D308" i="1"/>
  <c r="E308" i="1" s="1"/>
  <c r="F308" i="1" s="1"/>
  <c r="G306" i="1" l="1"/>
  <c r="Q307" i="1"/>
  <c r="R307" i="1" s="1"/>
  <c r="O307" i="1"/>
  <c r="P307" i="1" s="1"/>
  <c r="M307" i="1"/>
  <c r="N307" i="1" s="1"/>
  <c r="J306" i="1"/>
  <c r="H308" i="1"/>
  <c r="I308" i="1" s="1"/>
  <c r="K308" i="1"/>
  <c r="L308" i="1" s="1"/>
  <c r="C310" i="1"/>
  <c r="D309" i="1"/>
  <c r="E309" i="1" s="1"/>
  <c r="F309" i="1" s="1"/>
  <c r="G307" i="1" l="1"/>
  <c r="Q308" i="1"/>
  <c r="R308" i="1" s="1"/>
  <c r="M308" i="1"/>
  <c r="N308" i="1" s="1"/>
  <c r="O308" i="1"/>
  <c r="P308" i="1" s="1"/>
  <c r="J307" i="1"/>
  <c r="H309" i="1"/>
  <c r="I309" i="1" s="1"/>
  <c r="K309" i="1"/>
  <c r="L309" i="1" s="1"/>
  <c r="C311" i="1"/>
  <c r="D310" i="1"/>
  <c r="E310" i="1" s="1"/>
  <c r="F310" i="1" s="1"/>
  <c r="M309" i="1" l="1"/>
  <c r="N309" i="1" s="1"/>
  <c r="G308" i="1"/>
  <c r="O309" i="1"/>
  <c r="P309" i="1" s="1"/>
  <c r="Q309" i="1"/>
  <c r="R309" i="1" s="1"/>
  <c r="J308" i="1"/>
  <c r="H310" i="1"/>
  <c r="I310" i="1" s="1"/>
  <c r="K310" i="1"/>
  <c r="L310" i="1" s="1"/>
  <c r="C312" i="1"/>
  <c r="D311" i="1"/>
  <c r="E311" i="1" s="1"/>
  <c r="F311" i="1" s="1"/>
  <c r="Q310" i="1" l="1"/>
  <c r="R310" i="1" s="1"/>
  <c r="O310" i="1"/>
  <c r="P310" i="1" s="1"/>
  <c r="G309" i="1"/>
  <c r="M310" i="1"/>
  <c r="N310" i="1" s="1"/>
  <c r="J309" i="1"/>
  <c r="H311" i="1"/>
  <c r="I311" i="1" s="1"/>
  <c r="K311" i="1"/>
  <c r="C313" i="1"/>
  <c r="D312" i="1"/>
  <c r="E312" i="1" s="1"/>
  <c r="F312" i="1" s="1"/>
  <c r="L311" i="1" l="1"/>
  <c r="K312" i="1" s="1"/>
  <c r="L312" i="1" s="1"/>
  <c r="Q311" i="1"/>
  <c r="R311" i="1" s="1"/>
  <c r="G310" i="1"/>
  <c r="M311" i="1"/>
  <c r="N311" i="1" s="1"/>
  <c r="O311" i="1"/>
  <c r="P311" i="1" s="1"/>
  <c r="J310" i="1"/>
  <c r="H312" i="1"/>
  <c r="I312" i="1" s="1"/>
  <c r="C314" i="1"/>
  <c r="D313" i="1"/>
  <c r="E313" i="1" s="1"/>
  <c r="F313" i="1" s="1"/>
  <c r="O312" i="1" l="1"/>
  <c r="P312" i="1" s="1"/>
  <c r="G311" i="1"/>
  <c r="M312" i="1"/>
  <c r="N312" i="1" s="1"/>
  <c r="J311" i="1"/>
  <c r="Q312" i="1"/>
  <c r="R312" i="1" s="1"/>
  <c r="H313" i="1"/>
  <c r="I313" i="1" s="1"/>
  <c r="K313" i="1"/>
  <c r="L313" i="1" s="1"/>
  <c r="C315" i="1"/>
  <c r="D314" i="1"/>
  <c r="E314" i="1" s="1"/>
  <c r="F314" i="1" s="1"/>
  <c r="O313" i="1" l="1"/>
  <c r="P313" i="1" s="1"/>
  <c r="G312" i="1"/>
  <c r="J312" i="1"/>
  <c r="M313" i="1"/>
  <c r="N313" i="1" s="1"/>
  <c r="Q313" i="1"/>
  <c r="R313" i="1" s="1"/>
  <c r="H314" i="1"/>
  <c r="I314" i="1" s="1"/>
  <c r="K314" i="1"/>
  <c r="L314" i="1" s="1"/>
  <c r="C316" i="1"/>
  <c r="D315" i="1"/>
  <c r="E315" i="1" s="1"/>
  <c r="F315" i="1" s="1"/>
  <c r="Q314" i="1" l="1"/>
  <c r="R314" i="1" s="1"/>
  <c r="G313" i="1"/>
  <c r="M314" i="1"/>
  <c r="N314" i="1" s="1"/>
  <c r="O314" i="1"/>
  <c r="P314" i="1" s="1"/>
  <c r="J313" i="1"/>
  <c r="H315" i="1"/>
  <c r="I315" i="1" s="1"/>
  <c r="K315" i="1"/>
  <c r="C317" i="1"/>
  <c r="D316" i="1"/>
  <c r="E316" i="1" s="1"/>
  <c r="F316" i="1" s="1"/>
  <c r="L315" i="1" l="1"/>
  <c r="Q315" i="1"/>
  <c r="R315" i="1" s="1"/>
  <c r="G314" i="1"/>
  <c r="O315" i="1"/>
  <c r="P315" i="1" s="1"/>
  <c r="M315" i="1"/>
  <c r="N315" i="1" s="1"/>
  <c r="J314" i="1"/>
  <c r="H316" i="1"/>
  <c r="I316" i="1" s="1"/>
  <c r="K316" i="1"/>
  <c r="C318" i="1"/>
  <c r="D317" i="1"/>
  <c r="E317" i="1" s="1"/>
  <c r="F317" i="1" s="1"/>
  <c r="L316" i="1" l="1"/>
  <c r="K317" i="1" s="1"/>
  <c r="L317" i="1" s="1"/>
  <c r="G315" i="1"/>
  <c r="Q316" i="1"/>
  <c r="R316" i="1" s="1"/>
  <c r="O316" i="1"/>
  <c r="P316" i="1" s="1"/>
  <c r="M316" i="1"/>
  <c r="N316" i="1" s="1"/>
  <c r="J315" i="1"/>
  <c r="H317" i="1"/>
  <c r="I317" i="1" s="1"/>
  <c r="C319" i="1"/>
  <c r="D318" i="1"/>
  <c r="E318" i="1" s="1"/>
  <c r="F318" i="1" s="1"/>
  <c r="Q317" i="1" l="1"/>
  <c r="R317" i="1" s="1"/>
  <c r="G316" i="1"/>
  <c r="O317" i="1"/>
  <c r="P317" i="1" s="1"/>
  <c r="M317" i="1"/>
  <c r="N317" i="1" s="1"/>
  <c r="J316" i="1"/>
  <c r="H318" i="1"/>
  <c r="I318" i="1" s="1"/>
  <c r="K318" i="1"/>
  <c r="L318" i="1" s="1"/>
  <c r="C320" i="1"/>
  <c r="D319" i="1"/>
  <c r="E319" i="1" s="1"/>
  <c r="F319" i="1" s="1"/>
  <c r="G317" i="1" l="1"/>
  <c r="Q318" i="1"/>
  <c r="R318" i="1" s="1"/>
  <c r="M318" i="1"/>
  <c r="N318" i="1" s="1"/>
  <c r="O318" i="1"/>
  <c r="P318" i="1" s="1"/>
  <c r="J317" i="1"/>
  <c r="H319" i="1"/>
  <c r="I319" i="1" s="1"/>
  <c r="K319" i="1"/>
  <c r="L319" i="1" s="1"/>
  <c r="C321" i="1"/>
  <c r="D320" i="1"/>
  <c r="E320" i="1" s="1"/>
  <c r="F320" i="1" s="1"/>
  <c r="M319" i="1" l="1"/>
  <c r="N319" i="1" s="1"/>
  <c r="G318" i="1"/>
  <c r="O319" i="1"/>
  <c r="P319" i="1" s="1"/>
  <c r="Q319" i="1"/>
  <c r="R319" i="1" s="1"/>
  <c r="J318" i="1"/>
  <c r="H320" i="1"/>
  <c r="I320" i="1" s="1"/>
  <c r="K320" i="1"/>
  <c r="L320" i="1" s="1"/>
  <c r="C322" i="1"/>
  <c r="D321" i="1"/>
  <c r="E321" i="1" s="1"/>
  <c r="F321" i="1" s="1"/>
  <c r="G319" i="1" l="1"/>
  <c r="M320" i="1"/>
  <c r="N320" i="1" s="1"/>
  <c r="Q320" i="1"/>
  <c r="R320" i="1" s="1"/>
  <c r="O320" i="1"/>
  <c r="P320" i="1" s="1"/>
  <c r="J319" i="1"/>
  <c r="H321" i="1"/>
  <c r="I321" i="1" s="1"/>
  <c r="K321" i="1"/>
  <c r="L321" i="1" s="1"/>
  <c r="C323" i="1"/>
  <c r="D322" i="1"/>
  <c r="E322" i="1" s="1"/>
  <c r="F322" i="1" s="1"/>
  <c r="G320" i="1" l="1"/>
  <c r="J320" i="1"/>
  <c r="O321" i="1"/>
  <c r="P321" i="1" s="1"/>
  <c r="M321" i="1"/>
  <c r="N321" i="1" s="1"/>
  <c r="Q321" i="1"/>
  <c r="R321" i="1" s="1"/>
  <c r="H322" i="1"/>
  <c r="I322" i="1" s="1"/>
  <c r="K322" i="1"/>
  <c r="L322" i="1" s="1"/>
  <c r="C324" i="1"/>
  <c r="D323" i="1"/>
  <c r="E323" i="1" s="1"/>
  <c r="F323" i="1" s="1"/>
  <c r="Q322" i="1" l="1"/>
  <c r="R322" i="1" s="1"/>
  <c r="G321" i="1"/>
  <c r="O322" i="1"/>
  <c r="P322" i="1" s="1"/>
  <c r="M322" i="1"/>
  <c r="N322" i="1" s="1"/>
  <c r="J321" i="1"/>
  <c r="H323" i="1"/>
  <c r="I323" i="1" s="1"/>
  <c r="K323" i="1"/>
  <c r="L323" i="1" s="1"/>
  <c r="C325" i="1"/>
  <c r="D324" i="1"/>
  <c r="E324" i="1" s="1"/>
  <c r="F324" i="1" s="1"/>
  <c r="G322" i="1" l="1"/>
  <c r="M323" i="1"/>
  <c r="N323" i="1" s="1"/>
  <c r="O323" i="1"/>
  <c r="P323" i="1" s="1"/>
  <c r="J322" i="1"/>
  <c r="Q323" i="1"/>
  <c r="R323" i="1" s="1"/>
  <c r="H324" i="1"/>
  <c r="I324" i="1" s="1"/>
  <c r="K324" i="1"/>
  <c r="L324" i="1" s="1"/>
  <c r="C326" i="1"/>
  <c r="D325" i="1"/>
  <c r="E325" i="1" s="1"/>
  <c r="F325" i="1" s="1"/>
  <c r="G323" i="1" l="1"/>
  <c r="O324" i="1"/>
  <c r="P324" i="1" s="1"/>
  <c r="J323" i="1"/>
  <c r="Q324" i="1"/>
  <c r="R324" i="1" s="1"/>
  <c r="M324" i="1"/>
  <c r="N324" i="1" s="1"/>
  <c r="H325" i="1"/>
  <c r="I325" i="1" s="1"/>
  <c r="K325" i="1"/>
  <c r="L325" i="1" s="1"/>
  <c r="C327" i="1"/>
  <c r="D326" i="1"/>
  <c r="E326" i="1" s="1"/>
  <c r="F326" i="1" s="1"/>
  <c r="O325" i="1" l="1"/>
  <c r="P325" i="1" s="1"/>
  <c r="G324" i="1"/>
  <c r="M325" i="1"/>
  <c r="N325" i="1" s="1"/>
  <c r="Q325" i="1"/>
  <c r="R325" i="1" s="1"/>
  <c r="J324" i="1"/>
  <c r="H326" i="1"/>
  <c r="I326" i="1" s="1"/>
  <c r="K326" i="1"/>
  <c r="C328" i="1"/>
  <c r="D327" i="1"/>
  <c r="E327" i="1" s="1"/>
  <c r="F327" i="1" s="1"/>
  <c r="M326" i="1" l="1"/>
  <c r="N326" i="1" s="1"/>
  <c r="L326" i="1"/>
  <c r="K327" i="1" s="1"/>
  <c r="G325" i="1"/>
  <c r="O326" i="1"/>
  <c r="P326" i="1" s="1"/>
  <c r="Q326" i="1"/>
  <c r="R326" i="1" s="1"/>
  <c r="J325" i="1"/>
  <c r="H327" i="1"/>
  <c r="I327" i="1" s="1"/>
  <c r="C329" i="1"/>
  <c r="D328" i="1"/>
  <c r="E328" i="1" s="1"/>
  <c r="F328" i="1" s="1"/>
  <c r="Q327" i="1" l="1"/>
  <c r="R327" i="1" s="1"/>
  <c r="L327" i="1"/>
  <c r="O327" i="1"/>
  <c r="P327" i="1" s="1"/>
  <c r="G326" i="1"/>
  <c r="M327" i="1"/>
  <c r="N327" i="1" s="1"/>
  <c r="J326" i="1"/>
  <c r="H328" i="1"/>
  <c r="I328" i="1" s="1"/>
  <c r="K328" i="1"/>
  <c r="L328" i="1" s="1"/>
  <c r="C330" i="1"/>
  <c r="D329" i="1"/>
  <c r="E329" i="1" s="1"/>
  <c r="F329" i="1" s="1"/>
  <c r="Q328" i="1" l="1"/>
  <c r="R328" i="1" s="1"/>
  <c r="G327" i="1"/>
  <c r="M328" i="1"/>
  <c r="N328" i="1" s="1"/>
  <c r="J327" i="1"/>
  <c r="O328" i="1"/>
  <c r="P328" i="1" s="1"/>
  <c r="H329" i="1"/>
  <c r="I329" i="1" s="1"/>
  <c r="K329" i="1"/>
  <c r="L329" i="1" s="1"/>
  <c r="C331" i="1"/>
  <c r="D330" i="1"/>
  <c r="E330" i="1" s="1"/>
  <c r="F330" i="1" s="1"/>
  <c r="Q329" i="1" l="1"/>
  <c r="R329" i="1" s="1"/>
  <c r="G328" i="1"/>
  <c r="M329" i="1"/>
  <c r="N329" i="1" s="1"/>
  <c r="O329" i="1"/>
  <c r="P329" i="1" s="1"/>
  <c r="J328" i="1"/>
  <c r="H330" i="1"/>
  <c r="I330" i="1" s="1"/>
  <c r="K330" i="1"/>
  <c r="L330" i="1" s="1"/>
  <c r="C332" i="1"/>
  <c r="D331" i="1"/>
  <c r="E331" i="1" s="1"/>
  <c r="F331" i="1" s="1"/>
  <c r="O330" i="1" l="1"/>
  <c r="P330" i="1" s="1"/>
  <c r="G329" i="1"/>
  <c r="M330" i="1"/>
  <c r="N330" i="1" s="1"/>
  <c r="J329" i="1"/>
  <c r="Q330" i="1"/>
  <c r="R330" i="1" s="1"/>
  <c r="H331" i="1"/>
  <c r="I331" i="1" s="1"/>
  <c r="K331" i="1"/>
  <c r="L331" i="1" s="1"/>
  <c r="C333" i="1"/>
  <c r="D332" i="1"/>
  <c r="E332" i="1" s="1"/>
  <c r="F332" i="1" s="1"/>
  <c r="O331" i="1" l="1"/>
  <c r="P331" i="1" s="1"/>
  <c r="G330" i="1"/>
  <c r="M331" i="1"/>
  <c r="N331" i="1" s="1"/>
  <c r="G331" i="1" s="1"/>
  <c r="J330" i="1"/>
  <c r="Q331" i="1"/>
  <c r="R331" i="1" s="1"/>
  <c r="H332" i="1"/>
  <c r="I332" i="1" s="1"/>
  <c r="K332" i="1"/>
  <c r="C334" i="1"/>
  <c r="D333" i="1"/>
  <c r="E333" i="1" s="1"/>
  <c r="F333" i="1" s="1"/>
  <c r="J331" i="1" l="1"/>
  <c r="Q332" i="1"/>
  <c r="R332" i="1" s="1"/>
  <c r="L332" i="1"/>
  <c r="M332" i="1"/>
  <c r="N332" i="1" s="1"/>
  <c r="G332" i="1" s="1"/>
  <c r="O332" i="1"/>
  <c r="P332" i="1" s="1"/>
  <c r="H333" i="1"/>
  <c r="I333" i="1" s="1"/>
  <c r="K333" i="1"/>
  <c r="L333" i="1" s="1"/>
  <c r="C335" i="1"/>
  <c r="D334" i="1"/>
  <c r="E334" i="1" s="1"/>
  <c r="F334" i="1" s="1"/>
  <c r="O333" i="1" l="1"/>
  <c r="P333" i="1" s="1"/>
  <c r="M333" i="1"/>
  <c r="N333" i="1" s="1"/>
  <c r="J332" i="1"/>
  <c r="Q333" i="1"/>
  <c r="R333" i="1" s="1"/>
  <c r="H334" i="1"/>
  <c r="I334" i="1" s="1"/>
  <c r="K334" i="1"/>
  <c r="L334" i="1" s="1"/>
  <c r="C336" i="1"/>
  <c r="D335" i="1"/>
  <c r="E335" i="1" s="1"/>
  <c r="F335" i="1" s="1"/>
  <c r="G333" i="1" l="1"/>
  <c r="J333" i="1"/>
  <c r="O334" i="1"/>
  <c r="P334" i="1" s="1"/>
  <c r="Q334" i="1"/>
  <c r="R334" i="1" s="1"/>
  <c r="M334" i="1"/>
  <c r="N334" i="1" s="1"/>
  <c r="H335" i="1"/>
  <c r="I335" i="1" s="1"/>
  <c r="K335" i="1"/>
  <c r="L335" i="1" s="1"/>
  <c r="C337" i="1"/>
  <c r="D336" i="1"/>
  <c r="E336" i="1" s="1"/>
  <c r="F336" i="1" s="1"/>
  <c r="G334" i="1" l="1"/>
  <c r="J334" i="1"/>
  <c r="O335" i="1"/>
  <c r="P335" i="1" s="1"/>
  <c r="M335" i="1"/>
  <c r="N335" i="1" s="1"/>
  <c r="G335" i="1" s="1"/>
  <c r="Q335" i="1"/>
  <c r="R335" i="1" s="1"/>
  <c r="H336" i="1"/>
  <c r="I336" i="1" s="1"/>
  <c r="K336" i="1"/>
  <c r="L336" i="1" s="1"/>
  <c r="C338" i="1"/>
  <c r="D337" i="1"/>
  <c r="E337" i="1" s="1"/>
  <c r="F337" i="1" s="1"/>
  <c r="J335" i="1" l="1"/>
  <c r="Q336" i="1"/>
  <c r="R336" i="1" s="1"/>
  <c r="O336" i="1"/>
  <c r="P336" i="1" s="1"/>
  <c r="M336" i="1"/>
  <c r="N336" i="1" s="1"/>
  <c r="H337" i="1"/>
  <c r="I337" i="1" s="1"/>
  <c r="K337" i="1"/>
  <c r="L337" i="1" s="1"/>
  <c r="C339" i="1"/>
  <c r="D338" i="1"/>
  <c r="E338" i="1" s="1"/>
  <c r="F338" i="1" s="1"/>
  <c r="M337" i="1" l="1"/>
  <c r="N337" i="1" s="1"/>
  <c r="G336" i="1"/>
  <c r="O337" i="1"/>
  <c r="P337" i="1" s="1"/>
  <c r="Q337" i="1"/>
  <c r="R337" i="1" s="1"/>
  <c r="J336" i="1"/>
  <c r="H338" i="1"/>
  <c r="I338" i="1" s="1"/>
  <c r="K338" i="1"/>
  <c r="L338" i="1" s="1"/>
  <c r="C340" i="1"/>
  <c r="D339" i="1"/>
  <c r="E339" i="1" s="1"/>
  <c r="F339" i="1" s="1"/>
  <c r="Q338" i="1" l="1"/>
  <c r="R338" i="1" s="1"/>
  <c r="M338" i="1"/>
  <c r="N338" i="1" s="1"/>
  <c r="G337" i="1"/>
  <c r="O338" i="1"/>
  <c r="P338" i="1" s="1"/>
  <c r="J337" i="1"/>
  <c r="H339" i="1"/>
  <c r="I339" i="1" s="1"/>
  <c r="K339" i="1"/>
  <c r="L339" i="1" s="1"/>
  <c r="C341" i="1"/>
  <c r="D340" i="1"/>
  <c r="E340" i="1" s="1"/>
  <c r="F340" i="1" s="1"/>
  <c r="Q339" i="1" l="1"/>
  <c r="R339" i="1" s="1"/>
  <c r="G338" i="1"/>
  <c r="O339" i="1"/>
  <c r="P339" i="1" s="1"/>
  <c r="M339" i="1"/>
  <c r="N339" i="1" s="1"/>
  <c r="J338" i="1"/>
  <c r="H340" i="1"/>
  <c r="I340" i="1" s="1"/>
  <c r="K340" i="1"/>
  <c r="L340" i="1" s="1"/>
  <c r="C342" i="1"/>
  <c r="D341" i="1"/>
  <c r="E341" i="1" s="1"/>
  <c r="F341" i="1" s="1"/>
  <c r="M340" i="1" l="1"/>
  <c r="N340" i="1" s="1"/>
  <c r="G339" i="1"/>
  <c r="O340" i="1"/>
  <c r="P340" i="1" s="1"/>
  <c r="J339" i="1"/>
  <c r="Q340" i="1"/>
  <c r="R340" i="1" s="1"/>
  <c r="H341" i="1"/>
  <c r="I341" i="1" s="1"/>
  <c r="K341" i="1"/>
  <c r="L341" i="1" s="1"/>
  <c r="C343" i="1"/>
  <c r="D342" i="1"/>
  <c r="E342" i="1" s="1"/>
  <c r="F342" i="1" s="1"/>
  <c r="O341" i="1" l="1"/>
  <c r="P341" i="1" s="1"/>
  <c r="Q341" i="1"/>
  <c r="R341" i="1" s="1"/>
  <c r="G340" i="1"/>
  <c r="M341" i="1"/>
  <c r="N341" i="1" s="1"/>
  <c r="J340" i="1"/>
  <c r="H342" i="1"/>
  <c r="I342" i="1" s="1"/>
  <c r="K342" i="1"/>
  <c r="L342" i="1" s="1"/>
  <c r="C344" i="1"/>
  <c r="D343" i="1"/>
  <c r="E343" i="1" s="1"/>
  <c r="F343" i="1" s="1"/>
  <c r="M342" i="1" l="1"/>
  <c r="N342" i="1" s="1"/>
  <c r="G341" i="1"/>
  <c r="Q342" i="1"/>
  <c r="R342" i="1" s="1"/>
  <c r="O342" i="1"/>
  <c r="P342" i="1" s="1"/>
  <c r="J341" i="1"/>
  <c r="H343" i="1"/>
  <c r="I343" i="1" s="1"/>
  <c r="K343" i="1"/>
  <c r="L343" i="1" s="1"/>
  <c r="C345" i="1"/>
  <c r="D344" i="1"/>
  <c r="E344" i="1" s="1"/>
  <c r="F344" i="1" s="1"/>
  <c r="Q343" i="1" l="1"/>
  <c r="R343" i="1" s="1"/>
  <c r="M343" i="1"/>
  <c r="N343" i="1" s="1"/>
  <c r="G342" i="1"/>
  <c r="O343" i="1"/>
  <c r="P343" i="1" s="1"/>
  <c r="J342" i="1"/>
  <c r="H344" i="1"/>
  <c r="I344" i="1" s="1"/>
  <c r="K344" i="1"/>
  <c r="L344" i="1" s="1"/>
  <c r="C346" i="1"/>
  <c r="D345" i="1"/>
  <c r="E345" i="1" s="1"/>
  <c r="F345" i="1" s="1"/>
  <c r="O344" i="1" l="1"/>
  <c r="P344" i="1" s="1"/>
  <c r="G343" i="1"/>
  <c r="Q344" i="1"/>
  <c r="R344" i="1" s="1"/>
  <c r="M344" i="1"/>
  <c r="N344" i="1" s="1"/>
  <c r="G344" i="1" s="1"/>
  <c r="J343" i="1"/>
  <c r="H345" i="1"/>
  <c r="I345" i="1" s="1"/>
  <c r="K345" i="1"/>
  <c r="L345" i="1" s="1"/>
  <c r="C347" i="1"/>
  <c r="D346" i="1"/>
  <c r="E346" i="1" s="1"/>
  <c r="F346" i="1" s="1"/>
  <c r="Q345" i="1" l="1"/>
  <c r="R345" i="1" s="1"/>
  <c r="O345" i="1"/>
  <c r="P345" i="1" s="1"/>
  <c r="M345" i="1"/>
  <c r="N345" i="1" s="1"/>
  <c r="Q346" i="1" s="1"/>
  <c r="J344" i="1"/>
  <c r="H346" i="1"/>
  <c r="I346" i="1" s="1"/>
  <c r="K346" i="1"/>
  <c r="L346" i="1" s="1"/>
  <c r="C348" i="1"/>
  <c r="D347" i="1"/>
  <c r="E347" i="1" s="1"/>
  <c r="F347" i="1" s="1"/>
  <c r="G345" i="1" l="1"/>
  <c r="O346" i="1"/>
  <c r="P346" i="1" s="1"/>
  <c r="M346" i="1"/>
  <c r="N346" i="1" s="1"/>
  <c r="Q347" i="1" s="1"/>
  <c r="J345" i="1"/>
  <c r="R346" i="1"/>
  <c r="H347" i="1"/>
  <c r="I347" i="1" s="1"/>
  <c r="K347" i="1"/>
  <c r="L347" i="1" s="1"/>
  <c r="C349" i="1"/>
  <c r="D348" i="1"/>
  <c r="E348" i="1" s="1"/>
  <c r="F348" i="1" s="1"/>
  <c r="G346" i="1" l="1"/>
  <c r="M347" i="1"/>
  <c r="N347" i="1" s="1"/>
  <c r="G347" i="1" s="1"/>
  <c r="O347" i="1"/>
  <c r="P347" i="1" s="1"/>
  <c r="J346" i="1"/>
  <c r="R347" i="1"/>
  <c r="H348" i="1"/>
  <c r="I348" i="1" s="1"/>
  <c r="K348" i="1"/>
  <c r="L348" i="1" s="1"/>
  <c r="C350" i="1"/>
  <c r="D349" i="1"/>
  <c r="E349" i="1" s="1"/>
  <c r="F349" i="1" s="1"/>
  <c r="Q348" i="1" l="1"/>
  <c r="R348" i="1" s="1"/>
  <c r="M348" i="1"/>
  <c r="N348" i="1" s="1"/>
  <c r="J347" i="1"/>
  <c r="O348" i="1"/>
  <c r="P348" i="1" s="1"/>
  <c r="H349" i="1"/>
  <c r="I349" i="1" s="1"/>
  <c r="K349" i="1"/>
  <c r="L349" i="1" s="1"/>
  <c r="C351" i="1"/>
  <c r="D350" i="1"/>
  <c r="E350" i="1" s="1"/>
  <c r="F350" i="1" s="1"/>
  <c r="Q349" i="1" l="1"/>
  <c r="R349" i="1" s="1"/>
  <c r="G348" i="1"/>
  <c r="M349" i="1"/>
  <c r="N349" i="1" s="1"/>
  <c r="O349" i="1"/>
  <c r="P349" i="1" s="1"/>
  <c r="J348" i="1"/>
  <c r="H350" i="1"/>
  <c r="I350" i="1" s="1"/>
  <c r="K350" i="1"/>
  <c r="C352" i="1"/>
  <c r="D351" i="1"/>
  <c r="E351" i="1" s="1"/>
  <c r="F351" i="1" s="1"/>
  <c r="M350" i="1" l="1"/>
  <c r="N350" i="1" s="1"/>
  <c r="G349" i="1"/>
  <c r="O350" i="1"/>
  <c r="P350" i="1" s="1"/>
  <c r="J349" i="1"/>
  <c r="Q350" i="1"/>
  <c r="R350" i="1" s="1"/>
  <c r="L350" i="1"/>
  <c r="H351" i="1"/>
  <c r="I351" i="1" s="1"/>
  <c r="K351" i="1"/>
  <c r="C353" i="1"/>
  <c r="D352" i="1"/>
  <c r="E352" i="1" s="1"/>
  <c r="F352" i="1" s="1"/>
  <c r="Q351" i="1" l="1"/>
  <c r="R351" i="1" s="1"/>
  <c r="M351" i="1"/>
  <c r="N351" i="1" s="1"/>
  <c r="G350" i="1"/>
  <c r="O351" i="1"/>
  <c r="P351" i="1" s="1"/>
  <c r="J350" i="1"/>
  <c r="L351" i="1"/>
  <c r="H352" i="1"/>
  <c r="I352" i="1" s="1"/>
  <c r="K352" i="1"/>
  <c r="L352" i="1" s="1"/>
  <c r="C354" i="1"/>
  <c r="D353" i="1"/>
  <c r="E353" i="1" s="1"/>
  <c r="F353" i="1" s="1"/>
  <c r="Q352" i="1" l="1"/>
  <c r="R352" i="1" s="1"/>
  <c r="G351" i="1"/>
  <c r="O352" i="1"/>
  <c r="P352" i="1" s="1"/>
  <c r="M352" i="1"/>
  <c r="N352" i="1" s="1"/>
  <c r="J351" i="1"/>
  <c r="H353" i="1"/>
  <c r="I353" i="1" s="1"/>
  <c r="K353" i="1"/>
  <c r="L353" i="1" s="1"/>
  <c r="C355" i="1"/>
  <c r="D354" i="1"/>
  <c r="E354" i="1" s="1"/>
  <c r="F354" i="1" s="1"/>
  <c r="O353" i="1" l="1"/>
  <c r="P353" i="1" s="1"/>
  <c r="G352" i="1"/>
  <c r="M353" i="1"/>
  <c r="N353" i="1" s="1"/>
  <c r="J352" i="1"/>
  <c r="Q353" i="1"/>
  <c r="R353" i="1" s="1"/>
  <c r="H354" i="1"/>
  <c r="I354" i="1" s="1"/>
  <c r="K354" i="1"/>
  <c r="L354" i="1" s="1"/>
  <c r="C356" i="1"/>
  <c r="D355" i="1"/>
  <c r="E355" i="1" s="1"/>
  <c r="F355" i="1" s="1"/>
  <c r="G353" i="1" l="1"/>
  <c r="Q354" i="1"/>
  <c r="R354" i="1" s="1"/>
  <c r="M354" i="1"/>
  <c r="N354" i="1" s="1"/>
  <c r="J353" i="1"/>
  <c r="O354" i="1"/>
  <c r="P354" i="1" s="1"/>
  <c r="H355" i="1"/>
  <c r="I355" i="1" s="1"/>
  <c r="K355" i="1"/>
  <c r="L355" i="1" s="1"/>
  <c r="C357" i="1"/>
  <c r="D356" i="1"/>
  <c r="E356" i="1" s="1"/>
  <c r="F356" i="1" s="1"/>
  <c r="G354" i="1" l="1"/>
  <c r="Q355" i="1"/>
  <c r="R355" i="1" s="1"/>
  <c r="O355" i="1"/>
  <c r="P355" i="1" s="1"/>
  <c r="M355" i="1"/>
  <c r="N355" i="1" s="1"/>
  <c r="J354" i="1"/>
  <c r="H356" i="1"/>
  <c r="I356" i="1" s="1"/>
  <c r="K356" i="1"/>
  <c r="L356" i="1" s="1"/>
  <c r="C358" i="1"/>
  <c r="D357" i="1"/>
  <c r="E357" i="1" s="1"/>
  <c r="F357" i="1" s="1"/>
  <c r="M356" i="1" l="1"/>
  <c r="N356" i="1" s="1"/>
  <c r="G355" i="1"/>
  <c r="Q356" i="1"/>
  <c r="R356" i="1" s="1"/>
  <c r="O356" i="1"/>
  <c r="P356" i="1" s="1"/>
  <c r="J355" i="1"/>
  <c r="H357" i="1"/>
  <c r="I357" i="1" s="1"/>
  <c r="K357" i="1"/>
  <c r="L357" i="1" s="1"/>
  <c r="C359" i="1"/>
  <c r="D358" i="1"/>
  <c r="E358" i="1" s="1"/>
  <c r="F358" i="1" s="1"/>
  <c r="Q357" i="1" l="1"/>
  <c r="R357" i="1" s="1"/>
  <c r="G356" i="1"/>
  <c r="J356" i="1"/>
  <c r="M357" i="1"/>
  <c r="N357" i="1" s="1"/>
  <c r="O357" i="1"/>
  <c r="P357" i="1" s="1"/>
  <c r="H358" i="1"/>
  <c r="I358" i="1" s="1"/>
  <c r="K358" i="1"/>
  <c r="L358" i="1" s="1"/>
  <c r="C360" i="1"/>
  <c r="D359" i="1"/>
  <c r="E359" i="1" s="1"/>
  <c r="F359" i="1" s="1"/>
  <c r="Q358" i="1" l="1"/>
  <c r="R358" i="1" s="1"/>
  <c r="G357" i="1"/>
  <c r="O358" i="1"/>
  <c r="P358" i="1" s="1"/>
  <c r="M358" i="1"/>
  <c r="N358" i="1" s="1"/>
  <c r="G358" i="1" s="1"/>
  <c r="J357" i="1"/>
  <c r="H359" i="1"/>
  <c r="I359" i="1" s="1"/>
  <c r="K359" i="1"/>
  <c r="L359" i="1" s="1"/>
  <c r="C361" i="1"/>
  <c r="D360" i="1"/>
  <c r="E360" i="1" s="1"/>
  <c r="F360" i="1" s="1"/>
  <c r="Q359" i="1" l="1"/>
  <c r="R359" i="1" s="1"/>
  <c r="O359" i="1"/>
  <c r="P359" i="1" s="1"/>
  <c r="M359" i="1"/>
  <c r="N359" i="1" s="1"/>
  <c r="J358" i="1"/>
  <c r="H360" i="1"/>
  <c r="I360" i="1" s="1"/>
  <c r="K360" i="1"/>
  <c r="L360" i="1" s="1"/>
  <c r="C362" i="1"/>
  <c r="D361" i="1"/>
  <c r="E361" i="1" s="1"/>
  <c r="F361" i="1" s="1"/>
  <c r="M360" i="1" l="1"/>
  <c r="N360" i="1" s="1"/>
  <c r="G359" i="1"/>
  <c r="J359" i="1"/>
  <c r="Q360" i="1"/>
  <c r="R360" i="1" s="1"/>
  <c r="O360" i="1"/>
  <c r="P360" i="1" s="1"/>
  <c r="G360" i="1" s="1"/>
  <c r="H361" i="1"/>
  <c r="I361" i="1" s="1"/>
  <c r="K361" i="1"/>
  <c r="L361" i="1" s="1"/>
  <c r="C363" i="1"/>
  <c r="D362" i="1"/>
  <c r="E362" i="1" s="1"/>
  <c r="F362" i="1" s="1"/>
  <c r="Q361" i="1" l="1"/>
  <c r="R361" i="1" s="1"/>
  <c r="J360" i="1"/>
  <c r="M361" i="1"/>
  <c r="N361" i="1" s="1"/>
  <c r="O361" i="1"/>
  <c r="P361" i="1" s="1"/>
  <c r="H362" i="1"/>
  <c r="I362" i="1" s="1"/>
  <c r="K362" i="1"/>
  <c r="L362" i="1" s="1"/>
  <c r="C364" i="1"/>
  <c r="D363" i="1"/>
  <c r="E363" i="1" s="1"/>
  <c r="F363" i="1" s="1"/>
  <c r="Q362" i="1" l="1"/>
  <c r="R362" i="1" s="1"/>
  <c r="G361" i="1"/>
  <c r="O362" i="1"/>
  <c r="P362" i="1" s="1"/>
  <c r="M362" i="1"/>
  <c r="N362" i="1" s="1"/>
  <c r="J361" i="1"/>
  <c r="H363" i="1"/>
  <c r="I363" i="1" s="1"/>
  <c r="K363" i="1"/>
  <c r="L363" i="1" s="1"/>
  <c r="C365" i="1"/>
  <c r="D364" i="1"/>
  <c r="E364" i="1" s="1"/>
  <c r="F364" i="1" s="1"/>
  <c r="O363" i="1" l="1"/>
  <c r="P363" i="1" s="1"/>
  <c r="G362" i="1"/>
  <c r="Q363" i="1"/>
  <c r="R363" i="1" s="1"/>
  <c r="M363" i="1"/>
  <c r="N363" i="1" s="1"/>
  <c r="J362" i="1"/>
  <c r="H364" i="1"/>
  <c r="I364" i="1" s="1"/>
  <c r="K364" i="1"/>
  <c r="L364" i="1" s="1"/>
  <c r="C366" i="1"/>
  <c r="D365" i="1"/>
  <c r="E365" i="1" s="1"/>
  <c r="F365" i="1" s="1"/>
  <c r="G363" i="1" l="1"/>
  <c r="J363" i="1"/>
  <c r="O364" i="1"/>
  <c r="P364" i="1" s="1"/>
  <c r="Q364" i="1"/>
  <c r="R364" i="1" s="1"/>
  <c r="M364" i="1"/>
  <c r="N364" i="1" s="1"/>
  <c r="H365" i="1"/>
  <c r="I365" i="1" s="1"/>
  <c r="K365" i="1"/>
  <c r="L365" i="1" s="1"/>
  <c r="C367" i="1"/>
  <c r="D366" i="1"/>
  <c r="E366" i="1" s="1"/>
  <c r="F366" i="1" s="1"/>
  <c r="Q365" i="1" l="1"/>
  <c r="R365" i="1" s="1"/>
  <c r="G364" i="1"/>
  <c r="J364" i="1"/>
  <c r="O365" i="1"/>
  <c r="P365" i="1" s="1"/>
  <c r="M365" i="1"/>
  <c r="N365" i="1" s="1"/>
  <c r="H366" i="1"/>
  <c r="I366" i="1" s="1"/>
  <c r="K366" i="1"/>
  <c r="L366" i="1" s="1"/>
  <c r="C368" i="1"/>
  <c r="D367" i="1"/>
  <c r="E367" i="1" s="1"/>
  <c r="F367" i="1" s="1"/>
  <c r="Q366" i="1" l="1"/>
  <c r="R366" i="1" s="1"/>
  <c r="G365" i="1"/>
  <c r="J365" i="1"/>
  <c r="M366" i="1"/>
  <c r="N366" i="1" s="1"/>
  <c r="O366" i="1"/>
  <c r="P366" i="1" s="1"/>
  <c r="H367" i="1"/>
  <c r="I367" i="1" s="1"/>
  <c r="K367" i="1"/>
  <c r="L367" i="1" s="1"/>
  <c r="C369" i="1"/>
  <c r="D368" i="1"/>
  <c r="E368" i="1" s="1"/>
  <c r="F368" i="1" s="1"/>
  <c r="O367" i="1" l="1"/>
  <c r="P367" i="1" s="1"/>
  <c r="G366" i="1"/>
  <c r="J366" i="1"/>
  <c r="Q367" i="1"/>
  <c r="R367" i="1" s="1"/>
  <c r="M367" i="1"/>
  <c r="N367" i="1" s="1"/>
  <c r="H368" i="1"/>
  <c r="I368" i="1" s="1"/>
  <c r="K368" i="1"/>
  <c r="L368" i="1" s="1"/>
  <c r="C370" i="1"/>
  <c r="D369" i="1"/>
  <c r="E369" i="1" s="1"/>
  <c r="F369" i="1" s="1"/>
  <c r="O368" i="1" l="1"/>
  <c r="P368" i="1" s="1"/>
  <c r="G367" i="1"/>
  <c r="J367" i="1"/>
  <c r="M368" i="1"/>
  <c r="N368" i="1" s="1"/>
  <c r="O369" i="1" s="1"/>
  <c r="P369" i="1" s="1"/>
  <c r="Q368" i="1"/>
  <c r="R368" i="1" s="1"/>
  <c r="H369" i="1"/>
  <c r="I369" i="1" s="1"/>
  <c r="K369" i="1"/>
  <c r="L369" i="1" s="1"/>
  <c r="C371" i="1"/>
  <c r="D370" i="1"/>
  <c r="E370" i="1" s="1"/>
  <c r="F370" i="1" s="1"/>
  <c r="G368" i="1" l="1"/>
  <c r="J368" i="1"/>
  <c r="M369" i="1"/>
  <c r="N369" i="1" s="1"/>
  <c r="Q369" i="1"/>
  <c r="R369" i="1" s="1"/>
  <c r="H370" i="1"/>
  <c r="I370" i="1" s="1"/>
  <c r="K370" i="1"/>
  <c r="L370" i="1" s="1"/>
  <c r="C372" i="1"/>
  <c r="D371" i="1"/>
  <c r="E371" i="1" s="1"/>
  <c r="F371" i="1" s="1"/>
  <c r="G369" i="1" l="1"/>
  <c r="M370" i="1"/>
  <c r="N370" i="1" s="1"/>
  <c r="G370" i="1" s="1"/>
  <c r="O370" i="1"/>
  <c r="P370" i="1" s="1"/>
  <c r="Q370" i="1"/>
  <c r="R370" i="1" s="1"/>
  <c r="J369" i="1"/>
  <c r="H371" i="1"/>
  <c r="I371" i="1" s="1"/>
  <c r="K371" i="1"/>
  <c r="L371" i="1" s="1"/>
  <c r="C373" i="1"/>
  <c r="D372" i="1"/>
  <c r="E372" i="1" s="1"/>
  <c r="F372" i="1" s="1"/>
  <c r="Q371" i="1" l="1"/>
  <c r="R371" i="1" s="1"/>
  <c r="J370" i="1"/>
  <c r="M371" i="1"/>
  <c r="N371" i="1" s="1"/>
  <c r="O371" i="1"/>
  <c r="P371" i="1" s="1"/>
  <c r="H372" i="1"/>
  <c r="I372" i="1" s="1"/>
  <c r="K372" i="1"/>
  <c r="L372" i="1" s="1"/>
  <c r="C374" i="1"/>
  <c r="D373" i="1"/>
  <c r="E373" i="1" s="1"/>
  <c r="F373" i="1" s="1"/>
  <c r="G371" i="1" l="1"/>
  <c r="J371" i="1"/>
  <c r="M372" i="1"/>
  <c r="N372" i="1" s="1"/>
  <c r="G372" i="1" s="1"/>
  <c r="O372" i="1"/>
  <c r="P372" i="1" s="1"/>
  <c r="Q372" i="1"/>
  <c r="R372" i="1" s="1"/>
  <c r="H373" i="1"/>
  <c r="I373" i="1" s="1"/>
  <c r="K373" i="1"/>
  <c r="L373" i="1" s="1"/>
  <c r="C375" i="1"/>
  <c r="D374" i="1"/>
  <c r="E374" i="1" s="1"/>
  <c r="F374" i="1" s="1"/>
  <c r="J372" i="1" l="1"/>
  <c r="M373" i="1"/>
  <c r="N373" i="1" s="1"/>
  <c r="G373" i="1" s="1"/>
  <c r="Q373" i="1"/>
  <c r="R373" i="1" s="1"/>
  <c r="O373" i="1"/>
  <c r="P373" i="1" s="1"/>
  <c r="H374" i="1"/>
  <c r="I374" i="1" s="1"/>
  <c r="K374" i="1"/>
  <c r="L374" i="1" s="1"/>
  <c r="C376" i="1"/>
  <c r="D375" i="1"/>
  <c r="E375" i="1" s="1"/>
  <c r="F375" i="1" s="1"/>
  <c r="Q374" i="1" l="1"/>
  <c r="R374" i="1" s="1"/>
  <c r="M374" i="1"/>
  <c r="N374" i="1" s="1"/>
  <c r="G374" i="1" s="1"/>
  <c r="J373" i="1"/>
  <c r="O374" i="1"/>
  <c r="P374" i="1" s="1"/>
  <c r="H375" i="1"/>
  <c r="I375" i="1" s="1"/>
  <c r="K375" i="1"/>
  <c r="L375" i="1" s="1"/>
  <c r="C377" i="1"/>
  <c r="D376" i="1"/>
  <c r="E376" i="1" s="1"/>
  <c r="F376" i="1" s="1"/>
  <c r="M375" i="1" l="1"/>
  <c r="N375" i="1" s="1"/>
  <c r="G375" i="1" s="1"/>
  <c r="Q375" i="1"/>
  <c r="R375" i="1" s="1"/>
  <c r="J374" i="1"/>
  <c r="O375" i="1"/>
  <c r="P375" i="1" s="1"/>
  <c r="H376" i="1"/>
  <c r="I376" i="1" s="1"/>
  <c r="K376" i="1"/>
  <c r="L376" i="1" s="1"/>
  <c r="C378" i="1"/>
  <c r="D377" i="1"/>
  <c r="E377" i="1" s="1"/>
  <c r="F377" i="1" s="1"/>
  <c r="O376" i="1" l="1"/>
  <c r="P376" i="1" s="1"/>
  <c r="Q376" i="1"/>
  <c r="R376" i="1" s="1"/>
  <c r="M376" i="1"/>
  <c r="N376" i="1" s="1"/>
  <c r="J375" i="1"/>
  <c r="H377" i="1"/>
  <c r="I377" i="1" s="1"/>
  <c r="K377" i="1"/>
  <c r="L377" i="1" s="1"/>
  <c r="C379" i="1"/>
  <c r="D378" i="1"/>
  <c r="E378" i="1" s="1"/>
  <c r="F378" i="1" s="1"/>
  <c r="Q377" i="1" l="1"/>
  <c r="R377" i="1" s="1"/>
  <c r="G376" i="1"/>
  <c r="M377" i="1"/>
  <c r="N377" i="1" s="1"/>
  <c r="O377" i="1"/>
  <c r="P377" i="1" s="1"/>
  <c r="J376" i="1"/>
  <c r="H378" i="1"/>
  <c r="I378" i="1" s="1"/>
  <c r="K378" i="1"/>
  <c r="L378" i="1" s="1"/>
  <c r="C380" i="1"/>
  <c r="D379" i="1"/>
  <c r="E379" i="1" s="1"/>
  <c r="F379" i="1" s="1"/>
  <c r="Q378" i="1" l="1"/>
  <c r="R378" i="1" s="1"/>
  <c r="G377" i="1"/>
  <c r="M378" i="1"/>
  <c r="N378" i="1" s="1"/>
  <c r="O378" i="1"/>
  <c r="P378" i="1" s="1"/>
  <c r="J377" i="1"/>
  <c r="H379" i="1"/>
  <c r="I379" i="1" s="1"/>
  <c r="K379" i="1"/>
  <c r="L379" i="1" s="1"/>
  <c r="C381" i="1"/>
  <c r="D380" i="1"/>
  <c r="E380" i="1" s="1"/>
  <c r="F380" i="1" s="1"/>
  <c r="G378" i="1" l="1"/>
  <c r="O379" i="1"/>
  <c r="P379" i="1" s="1"/>
  <c r="M379" i="1"/>
  <c r="N379" i="1" s="1"/>
  <c r="O380" i="1" s="1"/>
  <c r="P380" i="1" s="1"/>
  <c r="J378" i="1"/>
  <c r="Q379" i="1"/>
  <c r="R379" i="1" s="1"/>
  <c r="H380" i="1"/>
  <c r="I380" i="1" s="1"/>
  <c r="K380" i="1"/>
  <c r="L380" i="1" s="1"/>
  <c r="C382" i="1"/>
  <c r="D381" i="1"/>
  <c r="E381" i="1" s="1"/>
  <c r="F381" i="1" s="1"/>
  <c r="G379" i="1" l="1"/>
  <c r="M380" i="1"/>
  <c r="N380" i="1" s="1"/>
  <c r="G380" i="1" s="1"/>
  <c r="Q380" i="1"/>
  <c r="R380" i="1" s="1"/>
  <c r="J379" i="1"/>
  <c r="H381" i="1"/>
  <c r="I381" i="1" s="1"/>
  <c r="K381" i="1"/>
  <c r="L381" i="1" s="1"/>
  <c r="C383" i="1"/>
  <c r="D382" i="1"/>
  <c r="E382" i="1" s="1"/>
  <c r="F382" i="1" s="1"/>
  <c r="J380" i="1" l="1"/>
  <c r="M381" i="1"/>
  <c r="N381" i="1" s="1"/>
  <c r="Q381" i="1"/>
  <c r="R381" i="1" s="1"/>
  <c r="O381" i="1"/>
  <c r="P381" i="1" s="1"/>
  <c r="H382" i="1"/>
  <c r="I382" i="1" s="1"/>
  <c r="K382" i="1"/>
  <c r="L382" i="1" s="1"/>
  <c r="C384" i="1"/>
  <c r="D383" i="1"/>
  <c r="E383" i="1" s="1"/>
  <c r="F383" i="1" s="1"/>
  <c r="G381" i="1" l="1"/>
  <c r="O382" i="1"/>
  <c r="P382" i="1" s="1"/>
  <c r="M382" i="1"/>
  <c r="N382" i="1" s="1"/>
  <c r="Q382" i="1"/>
  <c r="R382" i="1" s="1"/>
  <c r="J381" i="1"/>
  <c r="H383" i="1"/>
  <c r="I383" i="1" s="1"/>
  <c r="K383" i="1"/>
  <c r="L383" i="1" s="1"/>
  <c r="C385" i="1"/>
  <c r="D384" i="1"/>
  <c r="E384" i="1" s="1"/>
  <c r="F384" i="1" s="1"/>
  <c r="G382" i="1" l="1"/>
  <c r="M383" i="1"/>
  <c r="N383" i="1" s="1"/>
  <c r="O383" i="1"/>
  <c r="P383" i="1" s="1"/>
  <c r="Q383" i="1"/>
  <c r="R383" i="1" s="1"/>
  <c r="J382" i="1"/>
  <c r="H384" i="1"/>
  <c r="I384" i="1" s="1"/>
  <c r="K384" i="1"/>
  <c r="L384" i="1" s="1"/>
  <c r="C386" i="1"/>
  <c r="D385" i="1"/>
  <c r="E385" i="1" s="1"/>
  <c r="F385" i="1" s="1"/>
  <c r="Q384" i="1" l="1"/>
  <c r="R384" i="1" s="1"/>
  <c r="G383" i="1"/>
  <c r="J383" i="1"/>
  <c r="O384" i="1"/>
  <c r="P384" i="1" s="1"/>
  <c r="M384" i="1"/>
  <c r="N384" i="1" s="1"/>
  <c r="H385" i="1"/>
  <c r="I385" i="1" s="1"/>
  <c r="K385" i="1"/>
  <c r="L385" i="1" s="1"/>
  <c r="C387" i="1"/>
  <c r="D386" i="1"/>
  <c r="E386" i="1" s="1"/>
  <c r="F386" i="1" s="1"/>
  <c r="Q385" i="1" l="1"/>
  <c r="R385" i="1" s="1"/>
  <c r="G384" i="1"/>
  <c r="O385" i="1"/>
  <c r="P385" i="1" s="1"/>
  <c r="M385" i="1"/>
  <c r="N385" i="1" s="1"/>
  <c r="J384" i="1"/>
  <c r="H386" i="1"/>
  <c r="I386" i="1" s="1"/>
  <c r="K386" i="1"/>
  <c r="L386" i="1" s="1"/>
  <c r="C388" i="1"/>
  <c r="D387" i="1"/>
  <c r="E387" i="1" s="1"/>
  <c r="F387" i="1" s="1"/>
  <c r="Q386" i="1" l="1"/>
  <c r="R386" i="1" s="1"/>
  <c r="G385" i="1"/>
  <c r="O386" i="1"/>
  <c r="P386" i="1" s="1"/>
  <c r="M386" i="1"/>
  <c r="N386" i="1" s="1"/>
  <c r="J385" i="1"/>
  <c r="H387" i="1"/>
  <c r="I387" i="1" s="1"/>
  <c r="K387" i="1"/>
  <c r="C389" i="1"/>
  <c r="D388" i="1"/>
  <c r="E388" i="1" s="1"/>
  <c r="F388" i="1" s="1"/>
  <c r="M387" i="1" l="1"/>
  <c r="N387" i="1" s="1"/>
  <c r="G386" i="1"/>
  <c r="L387" i="1"/>
  <c r="K388" i="1" s="1"/>
  <c r="O387" i="1"/>
  <c r="P387" i="1" s="1"/>
  <c r="O388" i="1" s="1"/>
  <c r="P388" i="1" s="1"/>
  <c r="Q387" i="1"/>
  <c r="R387" i="1" s="1"/>
  <c r="Q388" i="1" s="1"/>
  <c r="R388" i="1" s="1"/>
  <c r="J386" i="1"/>
  <c r="H388" i="1"/>
  <c r="I388" i="1" s="1"/>
  <c r="C390" i="1"/>
  <c r="D389" i="1"/>
  <c r="E389" i="1" s="1"/>
  <c r="F389" i="1" s="1"/>
  <c r="G387" i="1" l="1"/>
  <c r="L388" i="1"/>
  <c r="M388" i="1"/>
  <c r="N388" i="1" s="1"/>
  <c r="J387" i="1"/>
  <c r="H389" i="1"/>
  <c r="I389" i="1" s="1"/>
  <c r="K389" i="1"/>
  <c r="L389" i="1" s="1"/>
  <c r="C391" i="1"/>
  <c r="D390" i="1"/>
  <c r="E390" i="1" s="1"/>
  <c r="F390" i="1" s="1"/>
  <c r="Q389" i="1" l="1"/>
  <c r="R389" i="1" s="1"/>
  <c r="G388" i="1"/>
  <c r="M389" i="1"/>
  <c r="N389" i="1" s="1"/>
  <c r="O389" i="1"/>
  <c r="P389" i="1" s="1"/>
  <c r="J388" i="1"/>
  <c r="H390" i="1"/>
  <c r="I390" i="1" s="1"/>
  <c r="K390" i="1"/>
  <c r="L390" i="1" s="1"/>
  <c r="C392" i="1"/>
  <c r="D391" i="1"/>
  <c r="E391" i="1" s="1"/>
  <c r="F391" i="1" s="1"/>
  <c r="Q390" i="1" l="1"/>
  <c r="R390" i="1" s="1"/>
  <c r="G389" i="1"/>
  <c r="O390" i="1"/>
  <c r="P390" i="1" s="1"/>
  <c r="J389" i="1"/>
  <c r="M390" i="1"/>
  <c r="N390" i="1" s="1"/>
  <c r="H391" i="1"/>
  <c r="I391" i="1" s="1"/>
  <c r="K391" i="1"/>
  <c r="L391" i="1" s="1"/>
  <c r="C393" i="1"/>
  <c r="D392" i="1"/>
  <c r="E392" i="1" s="1"/>
  <c r="F392" i="1" s="1"/>
  <c r="O391" i="1" l="1"/>
  <c r="P391" i="1" s="1"/>
  <c r="G390" i="1"/>
  <c r="M391" i="1"/>
  <c r="N391" i="1" s="1"/>
  <c r="Q391" i="1"/>
  <c r="R391" i="1" s="1"/>
  <c r="J390" i="1"/>
  <c r="H392" i="1"/>
  <c r="I392" i="1" s="1"/>
  <c r="K392" i="1"/>
  <c r="L392" i="1" s="1"/>
  <c r="C394" i="1"/>
  <c r="D393" i="1"/>
  <c r="E393" i="1" s="1"/>
  <c r="F393" i="1" s="1"/>
  <c r="G391" i="1" l="1"/>
  <c r="Q392" i="1"/>
  <c r="R392" i="1" s="1"/>
  <c r="M392" i="1"/>
  <c r="N392" i="1" s="1"/>
  <c r="O392" i="1"/>
  <c r="P392" i="1" s="1"/>
  <c r="J391" i="1"/>
  <c r="H393" i="1"/>
  <c r="I393" i="1" s="1"/>
  <c r="K393" i="1"/>
  <c r="L393" i="1" s="1"/>
  <c r="C395" i="1"/>
  <c r="D394" i="1"/>
  <c r="E394" i="1" s="1"/>
  <c r="F394" i="1" s="1"/>
  <c r="G392" i="1" l="1"/>
  <c r="M393" i="1"/>
  <c r="N393" i="1" s="1"/>
  <c r="G393" i="1" s="1"/>
  <c r="O393" i="1"/>
  <c r="P393" i="1" s="1"/>
  <c r="J392" i="1"/>
  <c r="Q393" i="1"/>
  <c r="R393" i="1" s="1"/>
  <c r="H394" i="1"/>
  <c r="I394" i="1" s="1"/>
  <c r="K394" i="1"/>
  <c r="L394" i="1" s="1"/>
  <c r="C396" i="1"/>
  <c r="D395" i="1"/>
  <c r="E395" i="1" s="1"/>
  <c r="F395" i="1" s="1"/>
  <c r="M394" i="1" l="1"/>
  <c r="N394" i="1" s="1"/>
  <c r="J393" i="1"/>
  <c r="O394" i="1"/>
  <c r="P394" i="1" s="1"/>
  <c r="Q394" i="1"/>
  <c r="R394" i="1" s="1"/>
  <c r="H395" i="1"/>
  <c r="I395" i="1" s="1"/>
  <c r="K395" i="1"/>
  <c r="L395" i="1" s="1"/>
  <c r="C397" i="1"/>
  <c r="D396" i="1"/>
  <c r="E396" i="1" s="1"/>
  <c r="F396" i="1" s="1"/>
  <c r="G394" i="1" l="1"/>
  <c r="O395" i="1"/>
  <c r="P395" i="1" s="1"/>
  <c r="M395" i="1"/>
  <c r="N395" i="1" s="1"/>
  <c r="J394" i="1"/>
  <c r="Q395" i="1"/>
  <c r="R395" i="1" s="1"/>
  <c r="H396" i="1"/>
  <c r="I396" i="1" s="1"/>
  <c r="K396" i="1"/>
  <c r="L396" i="1" s="1"/>
  <c r="C398" i="1"/>
  <c r="D397" i="1"/>
  <c r="E397" i="1" s="1"/>
  <c r="F397" i="1" s="1"/>
  <c r="M396" i="1" l="1"/>
  <c r="N396" i="1" s="1"/>
  <c r="G395" i="1"/>
  <c r="J395" i="1"/>
  <c r="O396" i="1"/>
  <c r="P396" i="1" s="1"/>
  <c r="Q396" i="1"/>
  <c r="R396" i="1" s="1"/>
  <c r="H397" i="1"/>
  <c r="I397" i="1" s="1"/>
  <c r="K397" i="1"/>
  <c r="L397" i="1" s="1"/>
  <c r="C399" i="1"/>
  <c r="D398" i="1"/>
  <c r="E398" i="1" s="1"/>
  <c r="F398" i="1" s="1"/>
  <c r="G396" i="1" l="1"/>
  <c r="M397" i="1"/>
  <c r="N397" i="1" s="1"/>
  <c r="G397" i="1" s="1"/>
  <c r="J396" i="1"/>
  <c r="Q397" i="1"/>
  <c r="R397" i="1" s="1"/>
  <c r="O397" i="1"/>
  <c r="P397" i="1" s="1"/>
  <c r="H398" i="1"/>
  <c r="I398" i="1" s="1"/>
  <c r="K398" i="1"/>
  <c r="L398" i="1" s="1"/>
  <c r="C400" i="1"/>
  <c r="D399" i="1"/>
  <c r="E399" i="1" s="1"/>
  <c r="F399" i="1" s="1"/>
  <c r="Q398" i="1" l="1"/>
  <c r="R398" i="1" s="1"/>
  <c r="M398" i="1"/>
  <c r="N398" i="1" s="1"/>
  <c r="O398" i="1"/>
  <c r="P398" i="1" s="1"/>
  <c r="J397" i="1"/>
  <c r="H399" i="1"/>
  <c r="I399" i="1" s="1"/>
  <c r="K399" i="1"/>
  <c r="L399" i="1" s="1"/>
  <c r="C401" i="1"/>
  <c r="D400" i="1"/>
  <c r="E400" i="1" s="1"/>
  <c r="F400" i="1" s="1"/>
  <c r="G398" i="1" l="1"/>
  <c r="J398" i="1"/>
  <c r="O399" i="1"/>
  <c r="P399" i="1" s="1"/>
  <c r="Q399" i="1"/>
  <c r="R399" i="1" s="1"/>
  <c r="M399" i="1"/>
  <c r="N399" i="1" s="1"/>
  <c r="G399" i="1" s="1"/>
  <c r="H400" i="1"/>
  <c r="I400" i="1" s="1"/>
  <c r="K400" i="1"/>
  <c r="L400" i="1" s="1"/>
  <c r="C402" i="1"/>
  <c r="D401" i="1"/>
  <c r="E401" i="1" s="1"/>
  <c r="F401" i="1" s="1"/>
  <c r="Q400" i="1" l="1"/>
  <c r="R400" i="1" s="1"/>
  <c r="O400" i="1"/>
  <c r="P400" i="1" s="1"/>
  <c r="J399" i="1"/>
  <c r="M400" i="1"/>
  <c r="N400" i="1" s="1"/>
  <c r="H401" i="1"/>
  <c r="I401" i="1" s="1"/>
  <c r="K401" i="1"/>
  <c r="L401" i="1" s="1"/>
  <c r="C403" i="1"/>
  <c r="D402" i="1"/>
  <c r="E402" i="1" s="1"/>
  <c r="F402" i="1" s="1"/>
  <c r="G400" i="1" l="1"/>
  <c r="Q401" i="1"/>
  <c r="R401" i="1" s="1"/>
  <c r="M401" i="1"/>
  <c r="N401" i="1" s="1"/>
  <c r="O401" i="1"/>
  <c r="P401" i="1" s="1"/>
  <c r="J400" i="1"/>
  <c r="H402" i="1"/>
  <c r="I402" i="1" s="1"/>
  <c r="K402" i="1"/>
  <c r="L402" i="1" s="1"/>
  <c r="C404" i="1"/>
  <c r="D403" i="1"/>
  <c r="E403" i="1" s="1"/>
  <c r="F403" i="1" s="1"/>
  <c r="Q402" i="1" l="1"/>
  <c r="R402" i="1" s="1"/>
  <c r="G401" i="1"/>
  <c r="O402" i="1"/>
  <c r="P402" i="1" s="1"/>
  <c r="M402" i="1"/>
  <c r="N402" i="1" s="1"/>
  <c r="J401" i="1"/>
  <c r="H403" i="1"/>
  <c r="I403" i="1" s="1"/>
  <c r="K403" i="1"/>
  <c r="L403" i="1" s="1"/>
  <c r="C405" i="1"/>
  <c r="D404" i="1"/>
  <c r="E404" i="1" s="1"/>
  <c r="F404" i="1" s="1"/>
  <c r="G402" i="1" l="1"/>
  <c r="J402" i="1"/>
  <c r="O403" i="1"/>
  <c r="P403" i="1" s="1"/>
  <c r="Q403" i="1"/>
  <c r="R403" i="1" s="1"/>
  <c r="M403" i="1"/>
  <c r="N403" i="1" s="1"/>
  <c r="G403" i="1" s="1"/>
  <c r="H404" i="1"/>
  <c r="I404" i="1" s="1"/>
  <c r="K404" i="1"/>
  <c r="L404" i="1" s="1"/>
  <c r="C406" i="1"/>
  <c r="D405" i="1"/>
  <c r="E405" i="1" s="1"/>
  <c r="F405" i="1" s="1"/>
  <c r="J403" i="1" l="1"/>
  <c r="O404" i="1"/>
  <c r="P404" i="1" s="1"/>
  <c r="M404" i="1"/>
  <c r="N404" i="1" s="1"/>
  <c r="G404" i="1" s="1"/>
  <c r="Q404" i="1"/>
  <c r="R404" i="1" s="1"/>
  <c r="H405" i="1"/>
  <c r="I405" i="1" s="1"/>
  <c r="K405" i="1"/>
  <c r="L405" i="1" s="1"/>
  <c r="C407" i="1"/>
  <c r="D406" i="1"/>
  <c r="E406" i="1" s="1"/>
  <c r="F406" i="1" s="1"/>
  <c r="J404" i="1" l="1"/>
  <c r="Q405" i="1"/>
  <c r="R405" i="1" s="1"/>
  <c r="M405" i="1"/>
  <c r="N405" i="1" s="1"/>
  <c r="O405" i="1"/>
  <c r="P405" i="1" s="1"/>
  <c r="H406" i="1"/>
  <c r="I406" i="1" s="1"/>
  <c r="K406" i="1"/>
  <c r="L406" i="1" s="1"/>
  <c r="C408" i="1"/>
  <c r="D407" i="1"/>
  <c r="E407" i="1" s="1"/>
  <c r="F407" i="1" s="1"/>
  <c r="G405" i="1" l="1"/>
  <c r="J405" i="1"/>
  <c r="Q406" i="1"/>
  <c r="R406" i="1" s="1"/>
  <c r="M406" i="1"/>
  <c r="N406" i="1" s="1"/>
  <c r="O406" i="1"/>
  <c r="P406" i="1" s="1"/>
  <c r="H407" i="1"/>
  <c r="I407" i="1" s="1"/>
  <c r="K407" i="1"/>
  <c r="L407" i="1" s="1"/>
  <c r="C409" i="1"/>
  <c r="D408" i="1"/>
  <c r="E408" i="1" s="1"/>
  <c r="F408" i="1" s="1"/>
  <c r="Q407" i="1" l="1"/>
  <c r="R407" i="1" s="1"/>
  <c r="G406" i="1"/>
  <c r="M407" i="1"/>
  <c r="N407" i="1" s="1"/>
  <c r="O407" i="1"/>
  <c r="P407" i="1" s="1"/>
  <c r="J406" i="1"/>
  <c r="H408" i="1"/>
  <c r="I408" i="1" s="1"/>
  <c r="K408" i="1"/>
  <c r="L408" i="1" s="1"/>
  <c r="C410" i="1"/>
  <c r="D409" i="1"/>
  <c r="E409" i="1" s="1"/>
  <c r="F409" i="1" s="1"/>
  <c r="G407" i="1" l="1"/>
  <c r="M408" i="1"/>
  <c r="N408" i="1" s="1"/>
  <c r="Q408" i="1"/>
  <c r="R408" i="1" s="1"/>
  <c r="O408" i="1"/>
  <c r="P408" i="1" s="1"/>
  <c r="J407" i="1"/>
  <c r="H409" i="1"/>
  <c r="I409" i="1" s="1"/>
  <c r="K409" i="1"/>
  <c r="L409" i="1" s="1"/>
  <c r="C411" i="1"/>
  <c r="D410" i="1"/>
  <c r="E410" i="1" s="1"/>
  <c r="F410" i="1" s="1"/>
  <c r="Q409" i="1" l="1"/>
  <c r="R409" i="1" s="1"/>
  <c r="G408" i="1"/>
  <c r="J408" i="1"/>
  <c r="O409" i="1"/>
  <c r="P409" i="1" s="1"/>
  <c r="M409" i="1"/>
  <c r="N409" i="1" s="1"/>
  <c r="H410" i="1"/>
  <c r="I410" i="1" s="1"/>
  <c r="K410" i="1"/>
  <c r="L410" i="1" s="1"/>
  <c r="C412" i="1"/>
  <c r="D411" i="1"/>
  <c r="E411" i="1" s="1"/>
  <c r="F411" i="1" s="1"/>
  <c r="G409" i="1" l="1"/>
  <c r="J409" i="1"/>
  <c r="Q410" i="1"/>
  <c r="R410" i="1" s="1"/>
  <c r="O410" i="1"/>
  <c r="P410" i="1" s="1"/>
  <c r="M410" i="1"/>
  <c r="N410" i="1" s="1"/>
  <c r="H411" i="1"/>
  <c r="I411" i="1" s="1"/>
  <c r="K411" i="1"/>
  <c r="L411" i="1" s="1"/>
  <c r="C413" i="1"/>
  <c r="D412" i="1"/>
  <c r="E412" i="1" s="1"/>
  <c r="F412" i="1" s="1"/>
  <c r="G410" i="1" l="1"/>
  <c r="J410" i="1"/>
  <c r="Q411" i="1"/>
  <c r="R411" i="1" s="1"/>
  <c r="O411" i="1"/>
  <c r="P411" i="1" s="1"/>
  <c r="M411" i="1"/>
  <c r="N411" i="1" s="1"/>
  <c r="G411" i="1" s="1"/>
  <c r="H412" i="1"/>
  <c r="I412" i="1" s="1"/>
  <c r="K412" i="1"/>
  <c r="L412" i="1" s="1"/>
  <c r="C414" i="1"/>
  <c r="D413" i="1"/>
  <c r="E413" i="1" s="1"/>
  <c r="F413" i="1" s="1"/>
  <c r="Q412" i="1" l="1"/>
  <c r="R412" i="1" s="1"/>
  <c r="J411" i="1"/>
  <c r="M412" i="1"/>
  <c r="N412" i="1" s="1"/>
  <c r="O412" i="1"/>
  <c r="P412" i="1" s="1"/>
  <c r="H413" i="1"/>
  <c r="I413" i="1" s="1"/>
  <c r="K413" i="1"/>
  <c r="L413" i="1" s="1"/>
  <c r="C415" i="1"/>
  <c r="D414" i="1"/>
  <c r="E414" i="1" s="1"/>
  <c r="F414" i="1" s="1"/>
  <c r="M413" i="1" l="1"/>
  <c r="N413" i="1" s="1"/>
  <c r="G412" i="1"/>
  <c r="J412" i="1"/>
  <c r="O413" i="1"/>
  <c r="P413" i="1" s="1"/>
  <c r="Q413" i="1"/>
  <c r="R413" i="1" s="1"/>
  <c r="H414" i="1"/>
  <c r="I414" i="1" s="1"/>
  <c r="K414" i="1"/>
  <c r="L414" i="1" s="1"/>
  <c r="C416" i="1"/>
  <c r="D415" i="1"/>
  <c r="E415" i="1" s="1"/>
  <c r="F415" i="1" s="1"/>
  <c r="M414" i="1" l="1"/>
  <c r="N414" i="1" s="1"/>
  <c r="Q414" i="1"/>
  <c r="R414" i="1" s="1"/>
  <c r="G413" i="1"/>
  <c r="J413" i="1"/>
  <c r="O414" i="1"/>
  <c r="P414" i="1" s="1"/>
  <c r="Q415" i="1" s="1"/>
  <c r="R415" i="1" s="1"/>
  <c r="H415" i="1"/>
  <c r="I415" i="1" s="1"/>
  <c r="K415" i="1"/>
  <c r="L415" i="1" s="1"/>
  <c r="C417" i="1"/>
  <c r="D416" i="1"/>
  <c r="E416" i="1" s="1"/>
  <c r="F416" i="1" s="1"/>
  <c r="G414" i="1" l="1"/>
  <c r="J414" i="1"/>
  <c r="O415" i="1"/>
  <c r="P415" i="1" s="1"/>
  <c r="M415" i="1"/>
  <c r="N415" i="1" s="1"/>
  <c r="G415" i="1" s="1"/>
  <c r="H416" i="1"/>
  <c r="I416" i="1" s="1"/>
  <c r="K416" i="1"/>
  <c r="L416" i="1" s="1"/>
  <c r="C418" i="1"/>
  <c r="D417" i="1"/>
  <c r="E417" i="1" s="1"/>
  <c r="F417" i="1" s="1"/>
  <c r="J415" i="1" l="1"/>
  <c r="Q416" i="1"/>
  <c r="R416" i="1" s="1"/>
  <c r="O416" i="1"/>
  <c r="P416" i="1" s="1"/>
  <c r="M416" i="1"/>
  <c r="N416" i="1" s="1"/>
  <c r="H417" i="1"/>
  <c r="I417" i="1" s="1"/>
  <c r="K417" i="1"/>
  <c r="L417" i="1" s="1"/>
  <c r="C419" i="1"/>
  <c r="D418" i="1"/>
  <c r="E418" i="1" s="1"/>
  <c r="F418" i="1" s="1"/>
  <c r="G416" i="1" l="1"/>
  <c r="Q417" i="1"/>
  <c r="R417" i="1" s="1"/>
  <c r="J416" i="1"/>
  <c r="M417" i="1"/>
  <c r="N417" i="1" s="1"/>
  <c r="O417" i="1"/>
  <c r="P417" i="1" s="1"/>
  <c r="H418" i="1"/>
  <c r="I418" i="1" s="1"/>
  <c r="K418" i="1"/>
  <c r="L418" i="1" s="1"/>
  <c r="C420" i="1"/>
  <c r="D419" i="1"/>
  <c r="E419" i="1" s="1"/>
  <c r="F419" i="1" s="1"/>
  <c r="O418" i="1" l="1"/>
  <c r="P418" i="1" s="1"/>
  <c r="G417" i="1"/>
  <c r="J417" i="1"/>
  <c r="Q418" i="1"/>
  <c r="R418" i="1" s="1"/>
  <c r="M418" i="1"/>
  <c r="N418" i="1" s="1"/>
  <c r="H419" i="1"/>
  <c r="I419" i="1" s="1"/>
  <c r="K419" i="1"/>
  <c r="L419" i="1" s="1"/>
  <c r="C421" i="1"/>
  <c r="D420" i="1"/>
  <c r="E420" i="1" s="1"/>
  <c r="F420" i="1" s="1"/>
  <c r="M419" i="1" l="1"/>
  <c r="N419" i="1" s="1"/>
  <c r="G418" i="1"/>
  <c r="J418" i="1"/>
  <c r="Q419" i="1"/>
  <c r="R419" i="1" s="1"/>
  <c r="O419" i="1"/>
  <c r="P419" i="1" s="1"/>
  <c r="H420" i="1"/>
  <c r="I420" i="1" s="1"/>
  <c r="K420" i="1"/>
  <c r="L420" i="1" s="1"/>
  <c r="C422" i="1"/>
  <c r="D421" i="1"/>
  <c r="E421" i="1" s="1"/>
  <c r="F421" i="1" s="1"/>
  <c r="Q420" i="1" l="1"/>
  <c r="R420" i="1" s="1"/>
  <c r="M420" i="1"/>
  <c r="N420" i="1" s="1"/>
  <c r="G419" i="1"/>
  <c r="J419" i="1"/>
  <c r="O420" i="1"/>
  <c r="P420" i="1" s="1"/>
  <c r="H421" i="1"/>
  <c r="I421" i="1" s="1"/>
  <c r="K421" i="1"/>
  <c r="L421" i="1" s="1"/>
  <c r="C423" i="1"/>
  <c r="D422" i="1"/>
  <c r="E422" i="1" s="1"/>
  <c r="F422" i="1" s="1"/>
  <c r="J420" i="1" l="1"/>
  <c r="G420" i="1"/>
  <c r="O421" i="1"/>
  <c r="P421" i="1" s="1"/>
  <c r="Q421" i="1"/>
  <c r="R421" i="1" s="1"/>
  <c r="M421" i="1"/>
  <c r="N421" i="1" s="1"/>
  <c r="G421" i="1" s="1"/>
  <c r="H422" i="1"/>
  <c r="I422" i="1" s="1"/>
  <c r="K422" i="1"/>
  <c r="L422" i="1" s="1"/>
  <c r="C424" i="1"/>
  <c r="D423" i="1"/>
  <c r="E423" i="1" s="1"/>
  <c r="F423" i="1" s="1"/>
  <c r="Q422" i="1" l="1"/>
  <c r="R422" i="1" s="1"/>
  <c r="M422" i="1"/>
  <c r="N422" i="1" s="1"/>
  <c r="O422" i="1"/>
  <c r="P422" i="1" s="1"/>
  <c r="J421" i="1"/>
  <c r="H423" i="1"/>
  <c r="I423" i="1" s="1"/>
  <c r="K423" i="1"/>
  <c r="L423" i="1" s="1"/>
  <c r="C425" i="1"/>
  <c r="D424" i="1"/>
  <c r="E424" i="1" s="1"/>
  <c r="F424" i="1" s="1"/>
  <c r="G422" i="1" l="1"/>
  <c r="J422" i="1"/>
  <c r="M423" i="1"/>
  <c r="N423" i="1" s="1"/>
  <c r="G423" i="1" s="1"/>
  <c r="Q423" i="1"/>
  <c r="R423" i="1" s="1"/>
  <c r="O423" i="1"/>
  <c r="P423" i="1" s="1"/>
  <c r="H424" i="1"/>
  <c r="I424" i="1" s="1"/>
  <c r="K424" i="1"/>
  <c r="L424" i="1" s="1"/>
  <c r="C426" i="1"/>
  <c r="D425" i="1"/>
  <c r="E425" i="1" s="1"/>
  <c r="F425" i="1" s="1"/>
  <c r="J423" i="1" l="1"/>
  <c r="M424" i="1"/>
  <c r="N424" i="1" s="1"/>
  <c r="G424" i="1" s="1"/>
  <c r="Q424" i="1"/>
  <c r="R424" i="1" s="1"/>
  <c r="O424" i="1"/>
  <c r="P424" i="1" s="1"/>
  <c r="H425" i="1"/>
  <c r="I425" i="1" s="1"/>
  <c r="K425" i="1"/>
  <c r="L425" i="1" s="1"/>
  <c r="C427" i="1"/>
  <c r="D426" i="1"/>
  <c r="E426" i="1" s="1"/>
  <c r="F426" i="1" s="1"/>
  <c r="M425" i="1" l="1"/>
  <c r="N425" i="1" s="1"/>
  <c r="G425" i="1" s="1"/>
  <c r="Q425" i="1"/>
  <c r="R425" i="1" s="1"/>
  <c r="J424" i="1"/>
  <c r="O425" i="1"/>
  <c r="P425" i="1" s="1"/>
  <c r="H426" i="1"/>
  <c r="I426" i="1" s="1"/>
  <c r="K426" i="1"/>
  <c r="L426" i="1" s="1"/>
  <c r="C428" i="1"/>
  <c r="D427" i="1"/>
  <c r="E427" i="1" s="1"/>
  <c r="F427" i="1" s="1"/>
  <c r="Q426" i="1" l="1"/>
  <c r="R426" i="1" s="1"/>
  <c r="J425" i="1"/>
  <c r="O426" i="1"/>
  <c r="P426" i="1" s="1"/>
  <c r="M426" i="1"/>
  <c r="N426" i="1" s="1"/>
  <c r="G426" i="1" s="1"/>
  <c r="H427" i="1"/>
  <c r="I427" i="1" s="1"/>
  <c r="K427" i="1"/>
  <c r="L427" i="1" s="1"/>
  <c r="C429" i="1"/>
  <c r="D428" i="1"/>
  <c r="E428" i="1" s="1"/>
  <c r="F428" i="1" s="1"/>
  <c r="Q427" i="1" l="1"/>
  <c r="R427" i="1" s="1"/>
  <c r="M427" i="1"/>
  <c r="N427" i="1" s="1"/>
  <c r="G427" i="1" s="1"/>
  <c r="O427" i="1"/>
  <c r="P427" i="1" s="1"/>
  <c r="J426" i="1"/>
  <c r="H428" i="1"/>
  <c r="I428" i="1" s="1"/>
  <c r="K428" i="1"/>
  <c r="C430" i="1"/>
  <c r="D429" i="1"/>
  <c r="E429" i="1" s="1"/>
  <c r="F429" i="1" s="1"/>
  <c r="L428" i="1" l="1"/>
  <c r="J427" i="1"/>
  <c r="M428" i="1"/>
  <c r="N428" i="1" s="1"/>
  <c r="O428" i="1"/>
  <c r="P428" i="1" s="1"/>
  <c r="Q428" i="1"/>
  <c r="R428" i="1" s="1"/>
  <c r="H429" i="1"/>
  <c r="I429" i="1" s="1"/>
  <c r="K429" i="1"/>
  <c r="L429" i="1" s="1"/>
  <c r="C431" i="1"/>
  <c r="D430" i="1"/>
  <c r="E430" i="1" s="1"/>
  <c r="F430" i="1" s="1"/>
  <c r="O429" i="1" l="1"/>
  <c r="P429" i="1" s="1"/>
  <c r="G428" i="1"/>
  <c r="M429" i="1"/>
  <c r="N429" i="1" s="1"/>
  <c r="Q429" i="1"/>
  <c r="R429" i="1" s="1"/>
  <c r="J428" i="1"/>
  <c r="H430" i="1"/>
  <c r="I430" i="1" s="1"/>
  <c r="K430" i="1"/>
  <c r="L430" i="1" s="1"/>
  <c r="C432" i="1"/>
  <c r="D431" i="1"/>
  <c r="E431" i="1" s="1"/>
  <c r="F431" i="1" s="1"/>
  <c r="G429" i="1" l="1"/>
  <c r="J429" i="1"/>
  <c r="O430" i="1"/>
  <c r="P430" i="1" s="1"/>
  <c r="M430" i="1"/>
  <c r="N430" i="1" s="1"/>
  <c r="G430" i="1" s="1"/>
  <c r="Q430" i="1"/>
  <c r="R430" i="1" s="1"/>
  <c r="H431" i="1"/>
  <c r="I431" i="1" s="1"/>
  <c r="K431" i="1"/>
  <c r="L431" i="1" s="1"/>
  <c r="C433" i="1"/>
  <c r="D432" i="1"/>
  <c r="E432" i="1" s="1"/>
  <c r="F432" i="1" s="1"/>
  <c r="M431" i="1" l="1"/>
  <c r="N431" i="1" s="1"/>
  <c r="G431" i="1" s="1"/>
  <c r="O431" i="1"/>
  <c r="P431" i="1" s="1"/>
  <c r="Q431" i="1"/>
  <c r="R431" i="1" s="1"/>
  <c r="J430" i="1"/>
  <c r="H432" i="1"/>
  <c r="I432" i="1" s="1"/>
  <c r="K432" i="1"/>
  <c r="L432" i="1" s="1"/>
  <c r="C434" i="1"/>
  <c r="D433" i="1"/>
  <c r="E433" i="1" s="1"/>
  <c r="F433" i="1" s="1"/>
  <c r="M432" i="1" l="1"/>
  <c r="N432" i="1" s="1"/>
  <c r="Q432" i="1"/>
  <c r="R432" i="1" s="1"/>
  <c r="O432" i="1"/>
  <c r="P432" i="1" s="1"/>
  <c r="J431" i="1"/>
  <c r="H433" i="1"/>
  <c r="I433" i="1" s="1"/>
  <c r="K433" i="1"/>
  <c r="L433" i="1" s="1"/>
  <c r="C435" i="1"/>
  <c r="D434" i="1"/>
  <c r="E434" i="1" s="1"/>
  <c r="F434" i="1" s="1"/>
  <c r="G432" i="1" l="1"/>
  <c r="Q433" i="1"/>
  <c r="R433" i="1" s="1"/>
  <c r="J432" i="1"/>
  <c r="O433" i="1"/>
  <c r="P433" i="1" s="1"/>
  <c r="M433" i="1"/>
  <c r="N433" i="1" s="1"/>
  <c r="Q434" i="1" s="1"/>
  <c r="R434" i="1" s="1"/>
  <c r="H434" i="1"/>
  <c r="I434" i="1" s="1"/>
  <c r="K434" i="1"/>
  <c r="L434" i="1" s="1"/>
  <c r="C436" i="1"/>
  <c r="D435" i="1"/>
  <c r="E435" i="1" s="1"/>
  <c r="F435" i="1" s="1"/>
  <c r="G433" i="1" l="1"/>
  <c r="J433" i="1"/>
  <c r="O434" i="1"/>
  <c r="P434" i="1" s="1"/>
  <c r="M434" i="1"/>
  <c r="N434" i="1" s="1"/>
  <c r="Q435" i="1" s="1"/>
  <c r="R435" i="1" s="1"/>
  <c r="H435" i="1"/>
  <c r="I435" i="1" s="1"/>
  <c r="K435" i="1"/>
  <c r="L435" i="1" s="1"/>
  <c r="C437" i="1"/>
  <c r="D436" i="1"/>
  <c r="E436" i="1" s="1"/>
  <c r="F436" i="1" s="1"/>
  <c r="G434" i="1" l="1"/>
  <c r="M435" i="1"/>
  <c r="N435" i="1" s="1"/>
  <c r="G435" i="1" s="1"/>
  <c r="J434" i="1"/>
  <c r="O435" i="1"/>
  <c r="P435" i="1" s="1"/>
  <c r="H436" i="1"/>
  <c r="I436" i="1" s="1"/>
  <c r="K436" i="1"/>
  <c r="L436" i="1" s="1"/>
  <c r="C438" i="1"/>
  <c r="D437" i="1"/>
  <c r="E437" i="1" s="1"/>
  <c r="F437" i="1" s="1"/>
  <c r="M436" i="1" l="1"/>
  <c r="N436" i="1" s="1"/>
  <c r="G436" i="1" s="1"/>
  <c r="J435" i="1"/>
  <c r="Q436" i="1"/>
  <c r="R436" i="1" s="1"/>
  <c r="O436" i="1"/>
  <c r="P436" i="1" s="1"/>
  <c r="H437" i="1"/>
  <c r="I437" i="1" s="1"/>
  <c r="K437" i="1"/>
  <c r="L437" i="1" s="1"/>
  <c r="C439" i="1"/>
  <c r="D438" i="1"/>
  <c r="E438" i="1" s="1"/>
  <c r="F438" i="1" s="1"/>
  <c r="Q437" i="1" l="1"/>
  <c r="R437" i="1" s="1"/>
  <c r="J436" i="1"/>
  <c r="O437" i="1"/>
  <c r="P437" i="1" s="1"/>
  <c r="M437" i="1"/>
  <c r="N437" i="1" s="1"/>
  <c r="G437" i="1" s="1"/>
  <c r="H438" i="1"/>
  <c r="I438" i="1" s="1"/>
  <c r="K438" i="1"/>
  <c r="L438" i="1" s="1"/>
  <c r="C440" i="1"/>
  <c r="D439" i="1"/>
  <c r="E439" i="1" s="1"/>
  <c r="F439" i="1" s="1"/>
  <c r="Q438" i="1" l="1"/>
  <c r="R438" i="1" s="1"/>
  <c r="O438" i="1"/>
  <c r="P438" i="1" s="1"/>
  <c r="M438" i="1"/>
  <c r="N438" i="1" s="1"/>
  <c r="G438" i="1" s="1"/>
  <c r="J437" i="1"/>
  <c r="H439" i="1"/>
  <c r="I439" i="1" s="1"/>
  <c r="K439" i="1"/>
  <c r="L439" i="1" s="1"/>
  <c r="C441" i="1"/>
  <c r="D440" i="1"/>
  <c r="E440" i="1" s="1"/>
  <c r="F440" i="1" s="1"/>
  <c r="J438" i="1" l="1"/>
  <c r="Q439" i="1"/>
  <c r="R439" i="1" s="1"/>
  <c r="M439" i="1"/>
  <c r="N439" i="1" s="1"/>
  <c r="O439" i="1"/>
  <c r="P439" i="1" s="1"/>
  <c r="H440" i="1"/>
  <c r="I440" i="1" s="1"/>
  <c r="K440" i="1"/>
  <c r="C442" i="1"/>
  <c r="D441" i="1"/>
  <c r="E441" i="1" s="1"/>
  <c r="F441" i="1" s="1"/>
  <c r="L440" i="1" l="1"/>
  <c r="K441" i="1" s="1"/>
  <c r="O440" i="1"/>
  <c r="P440" i="1" s="1"/>
  <c r="G439" i="1"/>
  <c r="M440" i="1"/>
  <c r="N440" i="1" s="1"/>
  <c r="Q440" i="1"/>
  <c r="R440" i="1" s="1"/>
  <c r="J439" i="1"/>
  <c r="H441" i="1"/>
  <c r="I441" i="1" s="1"/>
  <c r="C443" i="1"/>
  <c r="D442" i="1"/>
  <c r="E442" i="1" s="1"/>
  <c r="F442" i="1" s="1"/>
  <c r="L441" i="1" l="1"/>
  <c r="K442" i="1" s="1"/>
  <c r="O441" i="1"/>
  <c r="P441" i="1" s="1"/>
  <c r="G440" i="1"/>
  <c r="J440" i="1"/>
  <c r="Q441" i="1"/>
  <c r="R441" i="1" s="1"/>
  <c r="M441" i="1"/>
  <c r="N441" i="1" s="1"/>
  <c r="H442" i="1"/>
  <c r="I442" i="1" s="1"/>
  <c r="C444" i="1"/>
  <c r="D443" i="1"/>
  <c r="E443" i="1" s="1"/>
  <c r="F443" i="1" s="1"/>
  <c r="L442" i="1" l="1"/>
  <c r="G441" i="1"/>
  <c r="Q442" i="1"/>
  <c r="R442" i="1" s="1"/>
  <c r="M442" i="1"/>
  <c r="N442" i="1" s="1"/>
  <c r="O442" i="1"/>
  <c r="P442" i="1" s="1"/>
  <c r="J441" i="1"/>
  <c r="H443" i="1"/>
  <c r="I443" i="1" s="1"/>
  <c r="K443" i="1"/>
  <c r="L443" i="1" s="1"/>
  <c r="C445" i="1"/>
  <c r="D444" i="1"/>
  <c r="E444" i="1" s="1"/>
  <c r="F444" i="1" s="1"/>
  <c r="G442" i="1" l="1"/>
  <c r="J442" i="1"/>
  <c r="M443" i="1"/>
  <c r="N443" i="1" s="1"/>
  <c r="O443" i="1"/>
  <c r="P443" i="1" s="1"/>
  <c r="Q443" i="1"/>
  <c r="R443" i="1" s="1"/>
  <c r="H444" i="1"/>
  <c r="I444" i="1" s="1"/>
  <c r="K444" i="1"/>
  <c r="L444" i="1" s="1"/>
  <c r="C446" i="1"/>
  <c r="D445" i="1"/>
  <c r="E445" i="1" s="1"/>
  <c r="F445" i="1" s="1"/>
  <c r="G443" i="1" l="1"/>
  <c r="Q444" i="1"/>
  <c r="R444" i="1" s="1"/>
  <c r="O444" i="1"/>
  <c r="P444" i="1" s="1"/>
  <c r="J443" i="1"/>
  <c r="M444" i="1"/>
  <c r="N444" i="1" s="1"/>
  <c r="H445" i="1"/>
  <c r="I445" i="1" s="1"/>
  <c r="K445" i="1"/>
  <c r="C447" i="1"/>
  <c r="D446" i="1"/>
  <c r="E446" i="1" s="1"/>
  <c r="F446" i="1" s="1"/>
  <c r="M445" i="1" l="1"/>
  <c r="N445" i="1" s="1"/>
  <c r="G444" i="1"/>
  <c r="L445" i="1"/>
  <c r="K446" i="1" s="1"/>
  <c r="Q445" i="1"/>
  <c r="R445" i="1" s="1"/>
  <c r="O445" i="1"/>
  <c r="P445" i="1" s="1"/>
  <c r="J444" i="1"/>
  <c r="H446" i="1"/>
  <c r="I446" i="1" s="1"/>
  <c r="C448" i="1"/>
  <c r="D447" i="1"/>
  <c r="E447" i="1" s="1"/>
  <c r="F447" i="1" s="1"/>
  <c r="L446" i="1" l="1"/>
  <c r="Q446" i="1"/>
  <c r="R446" i="1" s="1"/>
  <c r="G445" i="1"/>
  <c r="J445" i="1"/>
  <c r="M446" i="1"/>
  <c r="N446" i="1" s="1"/>
  <c r="O446" i="1"/>
  <c r="P446" i="1" s="1"/>
  <c r="H447" i="1"/>
  <c r="I447" i="1" s="1"/>
  <c r="K447" i="1"/>
  <c r="L447" i="1" s="1"/>
  <c r="C449" i="1"/>
  <c r="D448" i="1"/>
  <c r="E448" i="1" s="1"/>
  <c r="F448" i="1" s="1"/>
  <c r="M447" i="1" l="1"/>
  <c r="N447" i="1" s="1"/>
  <c r="G446" i="1"/>
  <c r="Q447" i="1"/>
  <c r="R447" i="1" s="1"/>
  <c r="O447" i="1"/>
  <c r="P447" i="1" s="1"/>
  <c r="J446" i="1"/>
  <c r="H448" i="1"/>
  <c r="I448" i="1" s="1"/>
  <c r="K448" i="1"/>
  <c r="L448" i="1" s="1"/>
  <c r="C450" i="1"/>
  <c r="D449" i="1"/>
  <c r="E449" i="1" s="1"/>
  <c r="F449" i="1" s="1"/>
  <c r="G447" i="1" l="1"/>
  <c r="M448" i="1"/>
  <c r="N448" i="1" s="1"/>
  <c r="J447" i="1"/>
  <c r="O448" i="1"/>
  <c r="P448" i="1" s="1"/>
  <c r="Q448" i="1"/>
  <c r="R448" i="1" s="1"/>
  <c r="H449" i="1"/>
  <c r="I449" i="1" s="1"/>
  <c r="K449" i="1"/>
  <c r="L449" i="1" s="1"/>
  <c r="C451" i="1"/>
  <c r="D450" i="1"/>
  <c r="E450" i="1" s="1"/>
  <c r="F450" i="1" s="1"/>
  <c r="Q449" i="1" l="1"/>
  <c r="R449" i="1" s="1"/>
  <c r="O449" i="1"/>
  <c r="P449" i="1" s="1"/>
  <c r="G448" i="1"/>
  <c r="J448" i="1"/>
  <c r="M449" i="1"/>
  <c r="N449" i="1" s="1"/>
  <c r="H450" i="1"/>
  <c r="I450" i="1" s="1"/>
  <c r="K450" i="1"/>
  <c r="L450" i="1" s="1"/>
  <c r="C452" i="1"/>
  <c r="D451" i="1"/>
  <c r="E451" i="1" s="1"/>
  <c r="F451" i="1" s="1"/>
  <c r="J449" i="1" l="1"/>
  <c r="G449" i="1"/>
  <c r="O450" i="1"/>
  <c r="P450" i="1" s="1"/>
  <c r="Q450" i="1"/>
  <c r="R450" i="1" s="1"/>
  <c r="M450" i="1"/>
  <c r="N450" i="1" s="1"/>
  <c r="H451" i="1"/>
  <c r="I451" i="1" s="1"/>
  <c r="K451" i="1"/>
  <c r="L451" i="1" s="1"/>
  <c r="C453" i="1"/>
  <c r="D452" i="1"/>
  <c r="E452" i="1" s="1"/>
  <c r="F452" i="1" s="1"/>
  <c r="Q451" i="1" l="1"/>
  <c r="R451" i="1" s="1"/>
  <c r="G450" i="1"/>
  <c r="J450" i="1"/>
  <c r="O451" i="1"/>
  <c r="P451" i="1" s="1"/>
  <c r="M451" i="1"/>
  <c r="N451" i="1" s="1"/>
  <c r="Q452" i="1" s="1"/>
  <c r="R452" i="1" s="1"/>
  <c r="H452" i="1"/>
  <c r="I452" i="1" s="1"/>
  <c r="K452" i="1"/>
  <c r="L452" i="1" s="1"/>
  <c r="C454" i="1"/>
  <c r="D453" i="1"/>
  <c r="E453" i="1" s="1"/>
  <c r="F453" i="1" s="1"/>
  <c r="G451" i="1" l="1"/>
  <c r="J451" i="1"/>
  <c r="M452" i="1"/>
  <c r="N452" i="1" s="1"/>
  <c r="O452" i="1"/>
  <c r="P452" i="1" s="1"/>
  <c r="H453" i="1"/>
  <c r="I453" i="1" s="1"/>
  <c r="K453" i="1"/>
  <c r="L453" i="1" s="1"/>
  <c r="C455" i="1"/>
  <c r="D454" i="1"/>
  <c r="E454" i="1" s="1"/>
  <c r="F454" i="1" s="1"/>
  <c r="Q453" i="1" l="1"/>
  <c r="R453" i="1" s="1"/>
  <c r="G452" i="1"/>
  <c r="J452" i="1"/>
  <c r="O453" i="1"/>
  <c r="P453" i="1" s="1"/>
  <c r="M453" i="1"/>
  <c r="N453" i="1" s="1"/>
  <c r="H454" i="1"/>
  <c r="I454" i="1" s="1"/>
  <c r="K454" i="1"/>
  <c r="L454" i="1" s="1"/>
  <c r="C456" i="1"/>
  <c r="D455" i="1"/>
  <c r="E455" i="1" s="1"/>
  <c r="F455" i="1" s="1"/>
  <c r="O454" i="1" l="1"/>
  <c r="P454" i="1" s="1"/>
  <c r="G453" i="1"/>
  <c r="J453" i="1"/>
  <c r="M454" i="1"/>
  <c r="N454" i="1" s="1"/>
  <c r="Q454" i="1"/>
  <c r="R454" i="1" s="1"/>
  <c r="H455" i="1"/>
  <c r="I455" i="1" s="1"/>
  <c r="K455" i="1"/>
  <c r="L455" i="1" s="1"/>
  <c r="C457" i="1"/>
  <c r="D456" i="1"/>
  <c r="E456" i="1" s="1"/>
  <c r="F456" i="1" s="1"/>
  <c r="Q455" i="1" l="1"/>
  <c r="R455" i="1" s="1"/>
  <c r="G454" i="1"/>
  <c r="J454" i="1"/>
  <c r="M455" i="1"/>
  <c r="N455" i="1" s="1"/>
  <c r="G455" i="1" s="1"/>
  <c r="O455" i="1"/>
  <c r="P455" i="1" s="1"/>
  <c r="H456" i="1"/>
  <c r="I456" i="1" s="1"/>
  <c r="K456" i="1"/>
  <c r="L456" i="1" s="1"/>
  <c r="C458" i="1"/>
  <c r="D457" i="1"/>
  <c r="E457" i="1" s="1"/>
  <c r="F457" i="1" s="1"/>
  <c r="O456" i="1" l="1"/>
  <c r="P456" i="1" s="1"/>
  <c r="M456" i="1"/>
  <c r="N456" i="1" s="1"/>
  <c r="Q456" i="1"/>
  <c r="R456" i="1" s="1"/>
  <c r="J455" i="1"/>
  <c r="H457" i="1"/>
  <c r="I457" i="1" s="1"/>
  <c r="K457" i="1"/>
  <c r="L457" i="1" s="1"/>
  <c r="C459" i="1"/>
  <c r="D458" i="1"/>
  <c r="E458" i="1" s="1"/>
  <c r="F458" i="1" s="1"/>
  <c r="Q457" i="1" l="1"/>
  <c r="R457" i="1" s="1"/>
  <c r="G456" i="1"/>
  <c r="O457" i="1"/>
  <c r="P457" i="1" s="1"/>
  <c r="M457" i="1"/>
  <c r="N457" i="1" s="1"/>
  <c r="J456" i="1"/>
  <c r="H458" i="1"/>
  <c r="I458" i="1" s="1"/>
  <c r="K458" i="1"/>
  <c r="C460" i="1"/>
  <c r="D459" i="1"/>
  <c r="E459" i="1" s="1"/>
  <c r="F459" i="1" s="1"/>
  <c r="O458" i="1" l="1"/>
  <c r="P458" i="1" s="1"/>
  <c r="L458" i="1"/>
  <c r="G457" i="1"/>
  <c r="J457" i="1"/>
  <c r="M458" i="1"/>
  <c r="N458" i="1" s="1"/>
  <c r="Q458" i="1"/>
  <c r="R458" i="1" s="1"/>
  <c r="H459" i="1"/>
  <c r="I459" i="1" s="1"/>
  <c r="K459" i="1"/>
  <c r="L459" i="1" s="1"/>
  <c r="C461" i="1"/>
  <c r="D460" i="1"/>
  <c r="E460" i="1" s="1"/>
  <c r="F460" i="1" s="1"/>
  <c r="O459" i="1" l="1"/>
  <c r="P459" i="1" s="1"/>
  <c r="G458" i="1"/>
  <c r="Q459" i="1"/>
  <c r="R459" i="1" s="1"/>
  <c r="M459" i="1"/>
  <c r="N459" i="1" s="1"/>
  <c r="J458" i="1"/>
  <c r="H460" i="1"/>
  <c r="I460" i="1" s="1"/>
  <c r="K460" i="1"/>
  <c r="L460" i="1" s="1"/>
  <c r="C462" i="1"/>
  <c r="D461" i="1"/>
  <c r="E461" i="1" s="1"/>
  <c r="F461" i="1" s="1"/>
  <c r="M460" i="1" l="1"/>
  <c r="N460" i="1" s="1"/>
  <c r="G459" i="1"/>
  <c r="J459" i="1"/>
  <c r="O460" i="1"/>
  <c r="P460" i="1" s="1"/>
  <c r="Q460" i="1"/>
  <c r="R460" i="1" s="1"/>
  <c r="Q461" i="1" s="1"/>
  <c r="H461" i="1"/>
  <c r="I461" i="1" s="1"/>
  <c r="K461" i="1"/>
  <c r="C463" i="1"/>
  <c r="D462" i="1"/>
  <c r="E462" i="1" s="1"/>
  <c r="F462" i="1" s="1"/>
  <c r="L461" i="1" l="1"/>
  <c r="K462" i="1" s="1"/>
  <c r="G460" i="1"/>
  <c r="M461" i="1"/>
  <c r="N461" i="1" s="1"/>
  <c r="G461" i="1" s="1"/>
  <c r="O461" i="1"/>
  <c r="P461" i="1" s="1"/>
  <c r="J460" i="1"/>
  <c r="R461" i="1"/>
  <c r="H462" i="1"/>
  <c r="I462" i="1" s="1"/>
  <c r="C464" i="1"/>
  <c r="D463" i="1"/>
  <c r="E463" i="1" s="1"/>
  <c r="F463" i="1" s="1"/>
  <c r="L462" i="1" l="1"/>
  <c r="O462" i="1"/>
  <c r="P462" i="1" s="1"/>
  <c r="Q462" i="1"/>
  <c r="R462" i="1" s="1"/>
  <c r="M462" i="1"/>
  <c r="N462" i="1" s="1"/>
  <c r="J461" i="1"/>
  <c r="H463" i="1"/>
  <c r="I463" i="1" s="1"/>
  <c r="K463" i="1"/>
  <c r="L463" i="1" s="1"/>
  <c r="C465" i="1"/>
  <c r="D464" i="1"/>
  <c r="E464" i="1" s="1"/>
  <c r="F464" i="1" s="1"/>
  <c r="Q463" i="1" l="1"/>
  <c r="R463" i="1" s="1"/>
  <c r="G462" i="1"/>
  <c r="O463" i="1"/>
  <c r="P463" i="1" s="1"/>
  <c r="M463" i="1"/>
  <c r="N463" i="1" s="1"/>
  <c r="J462" i="1"/>
  <c r="H464" i="1"/>
  <c r="I464" i="1" s="1"/>
  <c r="K464" i="1"/>
  <c r="L464" i="1" s="1"/>
  <c r="C466" i="1"/>
  <c r="D465" i="1"/>
  <c r="E465" i="1" s="1"/>
  <c r="F465" i="1" s="1"/>
  <c r="G463" i="1" l="1"/>
  <c r="M464" i="1"/>
  <c r="N464" i="1" s="1"/>
  <c r="O464" i="1"/>
  <c r="P464" i="1" s="1"/>
  <c r="Q464" i="1"/>
  <c r="R464" i="1" s="1"/>
  <c r="J463" i="1"/>
  <c r="H465" i="1"/>
  <c r="I465" i="1" s="1"/>
  <c r="K465" i="1"/>
  <c r="L465" i="1" s="1"/>
  <c r="C467" i="1"/>
  <c r="D466" i="1"/>
  <c r="E466" i="1" s="1"/>
  <c r="F466" i="1" s="1"/>
  <c r="G464" i="1" l="1"/>
  <c r="Q465" i="1"/>
  <c r="R465" i="1" s="1"/>
  <c r="J464" i="1"/>
  <c r="O465" i="1"/>
  <c r="P465" i="1" s="1"/>
  <c r="M465" i="1"/>
  <c r="N465" i="1" s="1"/>
  <c r="H466" i="1"/>
  <c r="I466" i="1" s="1"/>
  <c r="K466" i="1"/>
  <c r="L466" i="1" s="1"/>
  <c r="C468" i="1"/>
  <c r="D467" i="1"/>
  <c r="E467" i="1" s="1"/>
  <c r="F467" i="1" s="1"/>
  <c r="M466" i="1" l="1"/>
  <c r="N466" i="1" s="1"/>
  <c r="G465" i="1"/>
  <c r="J465" i="1"/>
  <c r="Q466" i="1"/>
  <c r="R466" i="1" s="1"/>
  <c r="O466" i="1"/>
  <c r="P466" i="1" s="1"/>
  <c r="H467" i="1"/>
  <c r="I467" i="1" s="1"/>
  <c r="K467" i="1"/>
  <c r="L467" i="1" s="1"/>
  <c r="C469" i="1"/>
  <c r="D468" i="1"/>
  <c r="E468" i="1" s="1"/>
  <c r="F468" i="1" s="1"/>
  <c r="G466" i="1" l="1"/>
  <c r="Q467" i="1"/>
  <c r="R467" i="1" s="1"/>
  <c r="J466" i="1"/>
  <c r="O467" i="1"/>
  <c r="P467" i="1" s="1"/>
  <c r="M467" i="1"/>
  <c r="N467" i="1" s="1"/>
  <c r="H468" i="1"/>
  <c r="I468" i="1" s="1"/>
  <c r="K468" i="1"/>
  <c r="L468" i="1" s="1"/>
  <c r="C470" i="1"/>
  <c r="D469" i="1"/>
  <c r="E469" i="1" s="1"/>
  <c r="F469" i="1" s="1"/>
  <c r="Q468" i="1" l="1"/>
  <c r="R468" i="1" s="1"/>
  <c r="G467" i="1"/>
  <c r="O468" i="1"/>
  <c r="P468" i="1" s="1"/>
  <c r="M468" i="1"/>
  <c r="N468" i="1" s="1"/>
  <c r="J467" i="1"/>
  <c r="H469" i="1"/>
  <c r="I469" i="1" s="1"/>
  <c r="K469" i="1"/>
  <c r="L469" i="1" s="1"/>
  <c r="C471" i="1"/>
  <c r="D470" i="1"/>
  <c r="E470" i="1" s="1"/>
  <c r="F470" i="1" s="1"/>
  <c r="G468" i="1" l="1"/>
  <c r="J468" i="1"/>
  <c r="Q469" i="1"/>
  <c r="R469" i="1" s="1"/>
  <c r="M469" i="1"/>
  <c r="N469" i="1" s="1"/>
  <c r="O469" i="1"/>
  <c r="P469" i="1" s="1"/>
  <c r="H470" i="1"/>
  <c r="I470" i="1" s="1"/>
  <c r="K470" i="1"/>
  <c r="L470" i="1" s="1"/>
  <c r="C472" i="1"/>
  <c r="D471" i="1"/>
  <c r="E471" i="1" s="1"/>
  <c r="F471" i="1" s="1"/>
  <c r="G469" i="1" l="1"/>
  <c r="J469" i="1"/>
  <c r="M470" i="1"/>
  <c r="N470" i="1" s="1"/>
  <c r="O470" i="1"/>
  <c r="P470" i="1" s="1"/>
  <c r="Q470" i="1"/>
  <c r="R470" i="1" s="1"/>
  <c r="H471" i="1"/>
  <c r="I471" i="1" s="1"/>
  <c r="K471" i="1"/>
  <c r="L471" i="1" s="1"/>
  <c r="C473" i="1"/>
  <c r="D472" i="1"/>
  <c r="E472" i="1" s="1"/>
  <c r="F472" i="1" s="1"/>
  <c r="G470" i="1" l="1"/>
  <c r="Q471" i="1"/>
  <c r="R471" i="1" s="1"/>
  <c r="O471" i="1"/>
  <c r="P471" i="1" s="1"/>
  <c r="M471" i="1"/>
  <c r="N471" i="1" s="1"/>
  <c r="J470" i="1"/>
  <c r="H472" i="1"/>
  <c r="I472" i="1" s="1"/>
  <c r="K472" i="1"/>
  <c r="L472" i="1" s="1"/>
  <c r="C474" i="1"/>
  <c r="D473" i="1"/>
  <c r="E473" i="1" s="1"/>
  <c r="F473" i="1" s="1"/>
  <c r="G471" i="1" l="1"/>
  <c r="M472" i="1"/>
  <c r="N472" i="1" s="1"/>
  <c r="O472" i="1"/>
  <c r="P472" i="1" s="1"/>
  <c r="Q472" i="1"/>
  <c r="R472" i="1" s="1"/>
  <c r="J471" i="1"/>
  <c r="H473" i="1"/>
  <c r="I473" i="1" s="1"/>
  <c r="K473" i="1"/>
  <c r="L473" i="1" s="1"/>
  <c r="C475" i="1"/>
  <c r="D474" i="1"/>
  <c r="E474" i="1" s="1"/>
  <c r="F474" i="1" s="1"/>
  <c r="G472" i="1" l="1"/>
  <c r="Q473" i="1"/>
  <c r="R473" i="1" s="1"/>
  <c r="O473" i="1"/>
  <c r="P473" i="1" s="1"/>
  <c r="M473" i="1"/>
  <c r="N473" i="1" s="1"/>
  <c r="J472" i="1"/>
  <c r="H474" i="1"/>
  <c r="I474" i="1" s="1"/>
  <c r="K474" i="1"/>
  <c r="L474" i="1" s="1"/>
  <c r="C476" i="1"/>
  <c r="D475" i="1"/>
  <c r="E475" i="1" s="1"/>
  <c r="F475" i="1" s="1"/>
  <c r="Q474" i="1" l="1"/>
  <c r="R474" i="1" s="1"/>
  <c r="G473" i="1"/>
  <c r="O474" i="1"/>
  <c r="P474" i="1" s="1"/>
  <c r="M474" i="1"/>
  <c r="N474" i="1" s="1"/>
  <c r="Q475" i="1" s="1"/>
  <c r="J473" i="1"/>
  <c r="H475" i="1"/>
  <c r="I475" i="1" s="1"/>
  <c r="K475" i="1"/>
  <c r="L475" i="1" s="1"/>
  <c r="C477" i="1"/>
  <c r="D476" i="1"/>
  <c r="E476" i="1" s="1"/>
  <c r="F476" i="1" s="1"/>
  <c r="G474" i="1" l="1"/>
  <c r="M475" i="1"/>
  <c r="N475" i="1" s="1"/>
  <c r="Q476" i="1" s="1"/>
  <c r="R476" i="1" s="1"/>
  <c r="O475" i="1"/>
  <c r="P475" i="1" s="1"/>
  <c r="J474" i="1"/>
  <c r="R475" i="1"/>
  <c r="H476" i="1"/>
  <c r="I476" i="1" s="1"/>
  <c r="K476" i="1"/>
  <c r="L476" i="1" s="1"/>
  <c r="C478" i="1"/>
  <c r="D477" i="1"/>
  <c r="E477" i="1" s="1"/>
  <c r="F477" i="1" s="1"/>
  <c r="G475" i="1" l="1"/>
  <c r="O476" i="1"/>
  <c r="P476" i="1" s="1"/>
  <c r="J475" i="1"/>
  <c r="M476" i="1"/>
  <c r="N476" i="1" s="1"/>
  <c r="H477" i="1"/>
  <c r="I477" i="1" s="1"/>
  <c r="K477" i="1"/>
  <c r="L477" i="1" s="1"/>
  <c r="C479" i="1"/>
  <c r="D478" i="1"/>
  <c r="E478" i="1" s="1"/>
  <c r="F478" i="1" s="1"/>
  <c r="G476" i="1" l="1"/>
  <c r="M477" i="1"/>
  <c r="N477" i="1" s="1"/>
  <c r="J476" i="1"/>
  <c r="O477" i="1"/>
  <c r="P477" i="1" s="1"/>
  <c r="Q477" i="1"/>
  <c r="R477" i="1" s="1"/>
  <c r="H478" i="1"/>
  <c r="I478" i="1" s="1"/>
  <c r="K478" i="1"/>
  <c r="C480" i="1"/>
  <c r="D479" i="1"/>
  <c r="E479" i="1" s="1"/>
  <c r="F479" i="1" s="1"/>
  <c r="G477" i="1" l="1"/>
  <c r="Q478" i="1"/>
  <c r="R478" i="1" s="1"/>
  <c r="L478" i="1"/>
  <c r="M478" i="1"/>
  <c r="N478" i="1" s="1"/>
  <c r="J477" i="1"/>
  <c r="O478" i="1"/>
  <c r="P478" i="1" s="1"/>
  <c r="H479" i="1"/>
  <c r="I479" i="1" s="1"/>
  <c r="K479" i="1"/>
  <c r="L479" i="1" s="1"/>
  <c r="C481" i="1"/>
  <c r="D480" i="1"/>
  <c r="E480" i="1" s="1"/>
  <c r="F480" i="1" s="1"/>
  <c r="O479" i="1" l="1"/>
  <c r="P479" i="1" s="1"/>
  <c r="G478" i="1"/>
  <c r="M479" i="1"/>
  <c r="N479" i="1" s="1"/>
  <c r="Q479" i="1"/>
  <c r="R479" i="1" s="1"/>
  <c r="J478" i="1"/>
  <c r="H480" i="1"/>
  <c r="I480" i="1" s="1"/>
  <c r="K480" i="1"/>
  <c r="L480" i="1" s="1"/>
  <c r="C482" i="1"/>
  <c r="D481" i="1"/>
  <c r="E481" i="1" s="1"/>
  <c r="F481" i="1" s="1"/>
  <c r="G479" i="1" l="1"/>
  <c r="J479" i="1"/>
  <c r="M480" i="1"/>
  <c r="N480" i="1" s="1"/>
  <c r="G480" i="1" s="1"/>
  <c r="O480" i="1"/>
  <c r="P480" i="1" s="1"/>
  <c r="Q480" i="1"/>
  <c r="R480" i="1" s="1"/>
  <c r="H481" i="1"/>
  <c r="I481" i="1" s="1"/>
  <c r="K481" i="1"/>
  <c r="L481" i="1" s="1"/>
  <c r="C483" i="1"/>
  <c r="D482" i="1"/>
  <c r="E482" i="1" s="1"/>
  <c r="F482" i="1" s="1"/>
  <c r="J480" i="1" l="1"/>
  <c r="M481" i="1"/>
  <c r="N481" i="1" s="1"/>
  <c r="G481" i="1" s="1"/>
  <c r="O481" i="1"/>
  <c r="P481" i="1" s="1"/>
  <c r="Q481" i="1"/>
  <c r="R481" i="1" s="1"/>
  <c r="H482" i="1"/>
  <c r="I482" i="1" s="1"/>
  <c r="K482" i="1"/>
  <c r="L482" i="1" s="1"/>
  <c r="C484" i="1"/>
  <c r="D483" i="1"/>
  <c r="E483" i="1" s="1"/>
  <c r="F483" i="1" s="1"/>
  <c r="Q482" i="1" l="1"/>
  <c r="R482" i="1" s="1"/>
  <c r="M482" i="1"/>
  <c r="N482" i="1" s="1"/>
  <c r="G482" i="1" s="1"/>
  <c r="J481" i="1"/>
  <c r="O482" i="1"/>
  <c r="P482" i="1" s="1"/>
  <c r="H483" i="1"/>
  <c r="I483" i="1" s="1"/>
  <c r="K483" i="1"/>
  <c r="L483" i="1" s="1"/>
  <c r="C485" i="1"/>
  <c r="D484" i="1"/>
  <c r="E484" i="1" s="1"/>
  <c r="F484" i="1" s="1"/>
  <c r="J482" i="1" l="1"/>
  <c r="Q483" i="1"/>
  <c r="R483" i="1" s="1"/>
  <c r="O483" i="1"/>
  <c r="P483" i="1" s="1"/>
  <c r="M483" i="1"/>
  <c r="N483" i="1" s="1"/>
  <c r="H484" i="1"/>
  <c r="I484" i="1" s="1"/>
  <c r="K484" i="1"/>
  <c r="L484" i="1" s="1"/>
  <c r="C486" i="1"/>
  <c r="D485" i="1"/>
  <c r="E485" i="1" s="1"/>
  <c r="F485" i="1" s="1"/>
  <c r="G483" i="1" l="1"/>
  <c r="J483" i="1"/>
  <c r="M484" i="1"/>
  <c r="N484" i="1" s="1"/>
  <c r="G484" i="1" s="1"/>
  <c r="O484" i="1"/>
  <c r="P484" i="1" s="1"/>
  <c r="Q484" i="1"/>
  <c r="R484" i="1" s="1"/>
  <c r="H485" i="1"/>
  <c r="I485" i="1" s="1"/>
  <c r="K485" i="1"/>
  <c r="L485" i="1" s="1"/>
  <c r="C487" i="1"/>
  <c r="D486" i="1"/>
  <c r="E486" i="1" s="1"/>
  <c r="F486" i="1" s="1"/>
  <c r="Q485" i="1" l="1"/>
  <c r="R485" i="1" s="1"/>
  <c r="J484" i="1"/>
  <c r="O485" i="1"/>
  <c r="P485" i="1" s="1"/>
  <c r="M485" i="1"/>
  <c r="N485" i="1" s="1"/>
  <c r="H486" i="1"/>
  <c r="I486" i="1" s="1"/>
  <c r="K486" i="1"/>
  <c r="L486" i="1" s="1"/>
  <c r="C488" i="1"/>
  <c r="D487" i="1"/>
  <c r="E487" i="1" s="1"/>
  <c r="F487" i="1" s="1"/>
  <c r="Q486" i="1" l="1"/>
  <c r="R486" i="1" s="1"/>
  <c r="G485" i="1"/>
  <c r="O486" i="1"/>
  <c r="P486" i="1" s="1"/>
  <c r="M486" i="1"/>
  <c r="N486" i="1" s="1"/>
  <c r="J485" i="1"/>
  <c r="H487" i="1"/>
  <c r="I487" i="1" s="1"/>
  <c r="K487" i="1"/>
  <c r="L487" i="1" s="1"/>
  <c r="C489" i="1"/>
  <c r="D488" i="1"/>
  <c r="E488" i="1" s="1"/>
  <c r="F488" i="1" s="1"/>
  <c r="G486" i="1" l="1"/>
  <c r="J486" i="1"/>
  <c r="Q487" i="1"/>
  <c r="R487" i="1" s="1"/>
  <c r="M487" i="1"/>
  <c r="N487" i="1" s="1"/>
  <c r="O487" i="1"/>
  <c r="P487" i="1" s="1"/>
  <c r="H488" i="1"/>
  <c r="I488" i="1" s="1"/>
  <c r="K488" i="1"/>
  <c r="L488" i="1" s="1"/>
  <c r="C490" i="1"/>
  <c r="D489" i="1"/>
  <c r="E489" i="1" s="1"/>
  <c r="F489" i="1" s="1"/>
  <c r="Q488" i="1" l="1"/>
  <c r="R488" i="1" s="1"/>
  <c r="G487" i="1"/>
  <c r="O488" i="1"/>
  <c r="P488" i="1" s="1"/>
  <c r="M488" i="1"/>
  <c r="N488" i="1" s="1"/>
  <c r="J487" i="1"/>
  <c r="H489" i="1"/>
  <c r="I489" i="1" s="1"/>
  <c r="K489" i="1"/>
  <c r="L489" i="1" s="1"/>
  <c r="C491" i="1"/>
  <c r="D490" i="1"/>
  <c r="E490" i="1" s="1"/>
  <c r="F490" i="1" s="1"/>
  <c r="G488" i="1" l="1"/>
  <c r="J488" i="1"/>
  <c r="O489" i="1"/>
  <c r="P489" i="1" s="1"/>
  <c r="Q489" i="1"/>
  <c r="R489" i="1" s="1"/>
  <c r="M489" i="1"/>
  <c r="N489" i="1" s="1"/>
  <c r="G489" i="1" s="1"/>
  <c r="H490" i="1"/>
  <c r="I490" i="1" s="1"/>
  <c r="K490" i="1"/>
  <c r="L490" i="1" s="1"/>
  <c r="C492" i="1"/>
  <c r="D491" i="1"/>
  <c r="E491" i="1" s="1"/>
  <c r="F491" i="1" s="1"/>
  <c r="J489" i="1" l="1"/>
  <c r="O490" i="1"/>
  <c r="P490" i="1" s="1"/>
  <c r="Q490" i="1"/>
  <c r="R490" i="1" s="1"/>
  <c r="M490" i="1"/>
  <c r="N490" i="1" s="1"/>
  <c r="H491" i="1"/>
  <c r="I491" i="1" s="1"/>
  <c r="K491" i="1"/>
  <c r="L491" i="1" s="1"/>
  <c r="C493" i="1"/>
  <c r="D492" i="1"/>
  <c r="E492" i="1" s="1"/>
  <c r="F492" i="1" s="1"/>
  <c r="Q491" i="1" l="1"/>
  <c r="R491" i="1" s="1"/>
  <c r="G490" i="1"/>
  <c r="J490" i="1"/>
  <c r="O491" i="1"/>
  <c r="P491" i="1" s="1"/>
  <c r="M491" i="1"/>
  <c r="N491" i="1" s="1"/>
  <c r="H492" i="1"/>
  <c r="I492" i="1" s="1"/>
  <c r="K492" i="1"/>
  <c r="C494" i="1"/>
  <c r="D493" i="1"/>
  <c r="E493" i="1" s="1"/>
  <c r="F493" i="1" s="1"/>
  <c r="L492" i="1" l="1"/>
  <c r="M492" i="1"/>
  <c r="N492" i="1" s="1"/>
  <c r="G491" i="1"/>
  <c r="O492" i="1"/>
  <c r="P492" i="1" s="1"/>
  <c r="J491" i="1"/>
  <c r="Q492" i="1"/>
  <c r="R492" i="1" s="1"/>
  <c r="H493" i="1"/>
  <c r="I493" i="1" s="1"/>
  <c r="K493" i="1"/>
  <c r="L493" i="1" s="1"/>
  <c r="C495" i="1"/>
  <c r="D494" i="1"/>
  <c r="E494" i="1" s="1"/>
  <c r="F494" i="1" s="1"/>
  <c r="Q493" i="1" l="1"/>
  <c r="R493" i="1" s="1"/>
  <c r="O493" i="1"/>
  <c r="P493" i="1" s="1"/>
  <c r="G492" i="1"/>
  <c r="M493" i="1"/>
  <c r="N493" i="1" s="1"/>
  <c r="J492" i="1"/>
  <c r="H494" i="1"/>
  <c r="I494" i="1" s="1"/>
  <c r="K494" i="1"/>
  <c r="L494" i="1" s="1"/>
  <c r="C496" i="1"/>
  <c r="D495" i="1"/>
  <c r="E495" i="1" s="1"/>
  <c r="F495" i="1" s="1"/>
  <c r="O494" i="1" l="1"/>
  <c r="P494" i="1" s="1"/>
  <c r="G493" i="1"/>
  <c r="Q494" i="1"/>
  <c r="R494" i="1" s="1"/>
  <c r="J493" i="1"/>
  <c r="M494" i="1"/>
  <c r="N494" i="1" s="1"/>
  <c r="H495" i="1"/>
  <c r="I495" i="1" s="1"/>
  <c r="K495" i="1"/>
  <c r="C497" i="1"/>
  <c r="D496" i="1"/>
  <c r="E496" i="1" s="1"/>
  <c r="F496" i="1" s="1"/>
  <c r="Q495" i="1" l="1"/>
  <c r="R495" i="1" s="1"/>
  <c r="L495" i="1"/>
  <c r="G494" i="1"/>
  <c r="M495" i="1"/>
  <c r="N495" i="1" s="1"/>
  <c r="J494" i="1"/>
  <c r="O495" i="1"/>
  <c r="P495" i="1" s="1"/>
  <c r="H496" i="1"/>
  <c r="I496" i="1" s="1"/>
  <c r="K496" i="1"/>
  <c r="L496" i="1" s="1"/>
  <c r="C498" i="1"/>
  <c r="D497" i="1"/>
  <c r="E497" i="1" s="1"/>
  <c r="F497" i="1" s="1"/>
  <c r="G495" i="1" l="1"/>
  <c r="M496" i="1"/>
  <c r="N496" i="1" s="1"/>
  <c r="O496" i="1"/>
  <c r="P496" i="1" s="1"/>
  <c r="Q496" i="1"/>
  <c r="R496" i="1" s="1"/>
  <c r="J495" i="1"/>
  <c r="H497" i="1"/>
  <c r="I497" i="1" s="1"/>
  <c r="K497" i="1"/>
  <c r="L497" i="1" s="1"/>
  <c r="C499" i="1"/>
  <c r="D498" i="1"/>
  <c r="E498" i="1" s="1"/>
  <c r="F498" i="1" s="1"/>
  <c r="G496" i="1" l="1"/>
  <c r="Q497" i="1"/>
  <c r="R497" i="1" s="1"/>
  <c r="M497" i="1"/>
  <c r="N497" i="1" s="1"/>
  <c r="O497" i="1"/>
  <c r="P497" i="1" s="1"/>
  <c r="J496" i="1"/>
  <c r="H498" i="1"/>
  <c r="I498" i="1" s="1"/>
  <c r="K498" i="1"/>
  <c r="L498" i="1" s="1"/>
  <c r="C500" i="1"/>
  <c r="D499" i="1"/>
  <c r="E499" i="1" s="1"/>
  <c r="F499" i="1" s="1"/>
  <c r="J497" i="1" l="1"/>
  <c r="G497" i="1"/>
  <c r="Q498" i="1"/>
  <c r="R498" i="1" s="1"/>
  <c r="O498" i="1"/>
  <c r="P498" i="1" s="1"/>
  <c r="M498" i="1"/>
  <c r="N498" i="1" s="1"/>
  <c r="G498" i="1" s="1"/>
  <c r="H499" i="1"/>
  <c r="I499" i="1" s="1"/>
  <c r="K499" i="1"/>
  <c r="L499" i="1" s="1"/>
  <c r="C501" i="1"/>
  <c r="D500" i="1"/>
  <c r="E500" i="1" s="1"/>
  <c r="F500" i="1" s="1"/>
  <c r="Q499" i="1" l="1"/>
  <c r="R499" i="1" s="1"/>
  <c r="O499" i="1"/>
  <c r="P499" i="1" s="1"/>
  <c r="M499" i="1"/>
  <c r="N499" i="1" s="1"/>
  <c r="G499" i="1" s="1"/>
  <c r="J498" i="1"/>
  <c r="H500" i="1"/>
  <c r="I500" i="1" s="1"/>
  <c r="K500" i="1"/>
  <c r="L500" i="1" s="1"/>
  <c r="C502" i="1"/>
  <c r="D501" i="1"/>
  <c r="E501" i="1" s="1"/>
  <c r="F501" i="1" s="1"/>
  <c r="Q500" i="1" l="1"/>
  <c r="R500" i="1" s="1"/>
  <c r="O500" i="1"/>
  <c r="P500" i="1" s="1"/>
  <c r="M500" i="1"/>
  <c r="N500" i="1" s="1"/>
  <c r="J499" i="1"/>
  <c r="H501" i="1"/>
  <c r="I501" i="1" s="1"/>
  <c r="K501" i="1"/>
  <c r="L501" i="1" s="1"/>
  <c r="C503" i="1"/>
  <c r="D502" i="1"/>
  <c r="E502" i="1" s="1"/>
  <c r="F502" i="1" s="1"/>
  <c r="G500" i="1" l="1"/>
  <c r="J500" i="1"/>
  <c r="Q501" i="1"/>
  <c r="R501" i="1" s="1"/>
  <c r="M501" i="1"/>
  <c r="N501" i="1" s="1"/>
  <c r="O501" i="1"/>
  <c r="P501" i="1" s="1"/>
  <c r="H502" i="1"/>
  <c r="I502" i="1" s="1"/>
  <c r="K502" i="1"/>
  <c r="C504" i="1"/>
  <c r="D503" i="1"/>
  <c r="E503" i="1" s="1"/>
  <c r="F503" i="1" s="1"/>
  <c r="Q502" i="1" l="1"/>
  <c r="R502" i="1" s="1"/>
  <c r="G501" i="1"/>
  <c r="M502" i="1"/>
  <c r="N502" i="1" s="1"/>
  <c r="O503" i="1" s="1"/>
  <c r="P503" i="1" s="1"/>
  <c r="O502" i="1"/>
  <c r="P502" i="1" s="1"/>
  <c r="J501" i="1"/>
  <c r="L502" i="1"/>
  <c r="H503" i="1"/>
  <c r="I503" i="1" s="1"/>
  <c r="K503" i="1"/>
  <c r="L503" i="1" s="1"/>
  <c r="C505" i="1"/>
  <c r="D504" i="1"/>
  <c r="E504" i="1" s="1"/>
  <c r="F504" i="1" s="1"/>
  <c r="G502" i="1" l="1"/>
  <c r="Q503" i="1"/>
  <c r="R503" i="1" s="1"/>
  <c r="M503" i="1"/>
  <c r="N503" i="1" s="1"/>
  <c r="J502" i="1"/>
  <c r="H504" i="1"/>
  <c r="I504" i="1" s="1"/>
  <c r="K504" i="1"/>
  <c r="L504" i="1" s="1"/>
  <c r="C506" i="1"/>
  <c r="D505" i="1"/>
  <c r="E505" i="1" s="1"/>
  <c r="F505" i="1" s="1"/>
  <c r="M504" i="1" l="1"/>
  <c r="N504" i="1" s="1"/>
  <c r="G503" i="1"/>
  <c r="O504" i="1"/>
  <c r="P504" i="1" s="1"/>
  <c r="Q504" i="1"/>
  <c r="R504" i="1" s="1"/>
  <c r="J503" i="1"/>
  <c r="H505" i="1"/>
  <c r="I505" i="1" s="1"/>
  <c r="K505" i="1"/>
  <c r="C507" i="1"/>
  <c r="D506" i="1"/>
  <c r="E506" i="1" s="1"/>
  <c r="F506" i="1" s="1"/>
  <c r="G504" i="1" l="1"/>
  <c r="Q505" i="1"/>
  <c r="R505" i="1" s="1"/>
  <c r="L505" i="1"/>
  <c r="O505" i="1"/>
  <c r="P505" i="1" s="1"/>
  <c r="M505" i="1"/>
  <c r="N505" i="1" s="1"/>
  <c r="J504" i="1"/>
  <c r="H506" i="1"/>
  <c r="I506" i="1" s="1"/>
  <c r="K506" i="1"/>
  <c r="L506" i="1" s="1"/>
  <c r="C508" i="1"/>
  <c r="D507" i="1"/>
  <c r="E507" i="1" s="1"/>
  <c r="F507" i="1" s="1"/>
  <c r="M506" i="1" l="1"/>
  <c r="N506" i="1" s="1"/>
  <c r="G506" i="1" s="1"/>
  <c r="G505" i="1"/>
  <c r="O506" i="1"/>
  <c r="P506" i="1" s="1"/>
  <c r="J505" i="1"/>
  <c r="Q506" i="1"/>
  <c r="R506" i="1" s="1"/>
  <c r="H507" i="1"/>
  <c r="I507" i="1" s="1"/>
  <c r="K507" i="1"/>
  <c r="L507" i="1" s="1"/>
  <c r="C509" i="1"/>
  <c r="D508" i="1"/>
  <c r="E508" i="1" s="1"/>
  <c r="F508" i="1" s="1"/>
  <c r="M507" i="1" l="1"/>
  <c r="N507" i="1" s="1"/>
  <c r="J506" i="1"/>
  <c r="Q507" i="1"/>
  <c r="R507" i="1" s="1"/>
  <c r="O507" i="1"/>
  <c r="P507" i="1" s="1"/>
  <c r="H508" i="1"/>
  <c r="I508" i="1" s="1"/>
  <c r="K508" i="1"/>
  <c r="L508" i="1" s="1"/>
  <c r="C510" i="1"/>
  <c r="D509" i="1"/>
  <c r="E509" i="1" s="1"/>
  <c r="F509" i="1" s="1"/>
  <c r="M508" i="1" l="1"/>
  <c r="N508" i="1" s="1"/>
  <c r="G507" i="1"/>
  <c r="J507" i="1"/>
  <c r="O508" i="1"/>
  <c r="P508" i="1" s="1"/>
  <c r="Q508" i="1"/>
  <c r="R508" i="1" s="1"/>
  <c r="H509" i="1"/>
  <c r="I509" i="1" s="1"/>
  <c r="K509" i="1"/>
  <c r="L509" i="1" s="1"/>
  <c r="C511" i="1"/>
  <c r="D510" i="1"/>
  <c r="E510" i="1" s="1"/>
  <c r="F510" i="1" s="1"/>
  <c r="Q509" i="1" l="1"/>
  <c r="R509" i="1" s="1"/>
  <c r="O509" i="1"/>
  <c r="P509" i="1" s="1"/>
  <c r="G508" i="1"/>
  <c r="J508" i="1"/>
  <c r="M509" i="1"/>
  <c r="N509" i="1" s="1"/>
  <c r="H510" i="1"/>
  <c r="I510" i="1" s="1"/>
  <c r="K510" i="1"/>
  <c r="L510" i="1" s="1"/>
  <c r="C512" i="1"/>
  <c r="D511" i="1"/>
  <c r="E511" i="1" s="1"/>
  <c r="F511" i="1" s="1"/>
  <c r="M510" i="1" l="1"/>
  <c r="N510" i="1" s="1"/>
  <c r="G509" i="1"/>
  <c r="J509" i="1"/>
  <c r="O510" i="1"/>
  <c r="P510" i="1" s="1"/>
  <c r="G510" i="1" s="1"/>
  <c r="Q510" i="1"/>
  <c r="R510" i="1" s="1"/>
  <c r="H511" i="1"/>
  <c r="I511" i="1" s="1"/>
  <c r="K511" i="1"/>
  <c r="L511" i="1" s="1"/>
  <c r="C513" i="1"/>
  <c r="D512" i="1"/>
  <c r="E512" i="1" s="1"/>
  <c r="F512" i="1" s="1"/>
  <c r="M511" i="1" l="1"/>
  <c r="N511" i="1" s="1"/>
  <c r="G511" i="1" s="1"/>
  <c r="Q511" i="1"/>
  <c r="R511" i="1" s="1"/>
  <c r="O511" i="1"/>
  <c r="P511" i="1" s="1"/>
  <c r="J510" i="1"/>
  <c r="H512" i="1"/>
  <c r="I512" i="1" s="1"/>
  <c r="K512" i="1"/>
  <c r="L512" i="1" s="1"/>
  <c r="C514" i="1"/>
  <c r="D513" i="1"/>
  <c r="E513" i="1" s="1"/>
  <c r="F513" i="1" s="1"/>
  <c r="M512" i="1" l="1"/>
  <c r="N512" i="1" s="1"/>
  <c r="J511" i="1"/>
  <c r="O512" i="1"/>
  <c r="P512" i="1" s="1"/>
  <c r="Q512" i="1"/>
  <c r="R512" i="1" s="1"/>
  <c r="H513" i="1"/>
  <c r="I513" i="1" s="1"/>
  <c r="K513" i="1"/>
  <c r="L513" i="1" s="1"/>
  <c r="C515" i="1"/>
  <c r="D514" i="1"/>
  <c r="E514" i="1" s="1"/>
  <c r="F514" i="1" s="1"/>
  <c r="Q513" i="1" l="1"/>
  <c r="R513" i="1" s="1"/>
  <c r="G512" i="1"/>
  <c r="J512" i="1"/>
  <c r="M513" i="1"/>
  <c r="N513" i="1" s="1"/>
  <c r="O513" i="1"/>
  <c r="P513" i="1" s="1"/>
  <c r="H514" i="1"/>
  <c r="I514" i="1" s="1"/>
  <c r="K514" i="1"/>
  <c r="L514" i="1" s="1"/>
  <c r="C516" i="1"/>
  <c r="D515" i="1"/>
  <c r="E515" i="1" s="1"/>
  <c r="F515" i="1" s="1"/>
  <c r="Q514" i="1" l="1"/>
  <c r="R514" i="1" s="1"/>
  <c r="G513" i="1"/>
  <c r="O514" i="1"/>
  <c r="P514" i="1" s="1"/>
  <c r="J513" i="1"/>
  <c r="M514" i="1"/>
  <c r="N514" i="1" s="1"/>
  <c r="H515" i="1"/>
  <c r="I515" i="1" s="1"/>
  <c r="K515" i="1"/>
  <c r="L515" i="1" s="1"/>
  <c r="C517" i="1"/>
  <c r="D516" i="1"/>
  <c r="E516" i="1" s="1"/>
  <c r="F516" i="1" s="1"/>
  <c r="M515" i="1" l="1"/>
  <c r="N515" i="1" s="1"/>
  <c r="G514" i="1"/>
  <c r="J514" i="1"/>
  <c r="O515" i="1"/>
  <c r="P515" i="1" s="1"/>
  <c r="Q515" i="1"/>
  <c r="R515" i="1" s="1"/>
  <c r="Q516" i="1" s="1"/>
  <c r="R516" i="1" s="1"/>
  <c r="H516" i="1"/>
  <c r="I516" i="1" s="1"/>
  <c r="K516" i="1"/>
  <c r="L516" i="1" s="1"/>
  <c r="C518" i="1"/>
  <c r="D517" i="1"/>
  <c r="E517" i="1" s="1"/>
  <c r="F517" i="1" s="1"/>
  <c r="O516" i="1" l="1"/>
  <c r="P516" i="1" s="1"/>
  <c r="G515" i="1"/>
  <c r="M516" i="1"/>
  <c r="N516" i="1" s="1"/>
  <c r="J515" i="1"/>
  <c r="H517" i="1"/>
  <c r="I517" i="1" s="1"/>
  <c r="K517" i="1"/>
  <c r="L517" i="1" s="1"/>
  <c r="C519" i="1"/>
  <c r="D518" i="1"/>
  <c r="E518" i="1" s="1"/>
  <c r="F518" i="1" s="1"/>
  <c r="Q517" i="1" l="1"/>
  <c r="R517" i="1" s="1"/>
  <c r="G516" i="1"/>
  <c r="O517" i="1"/>
  <c r="P517" i="1" s="1"/>
  <c r="M517" i="1"/>
  <c r="N517" i="1" s="1"/>
  <c r="J516" i="1"/>
  <c r="H518" i="1"/>
  <c r="I518" i="1" s="1"/>
  <c r="K518" i="1"/>
  <c r="L518" i="1" s="1"/>
  <c r="C520" i="1"/>
  <c r="D519" i="1"/>
  <c r="E519" i="1" s="1"/>
  <c r="F519" i="1" s="1"/>
  <c r="Q518" i="1" l="1"/>
  <c r="R518" i="1" s="1"/>
  <c r="G517" i="1"/>
  <c r="O518" i="1"/>
  <c r="P518" i="1" s="1"/>
  <c r="M518" i="1"/>
  <c r="N518" i="1" s="1"/>
  <c r="J517" i="1"/>
  <c r="H519" i="1"/>
  <c r="I519" i="1" s="1"/>
  <c r="K519" i="1"/>
  <c r="L519" i="1" s="1"/>
  <c r="C521" i="1"/>
  <c r="D520" i="1"/>
  <c r="E520" i="1" s="1"/>
  <c r="F520" i="1" s="1"/>
  <c r="J518" i="1" l="1"/>
  <c r="G518" i="1"/>
  <c r="O519" i="1"/>
  <c r="P519" i="1" s="1"/>
  <c r="M519" i="1"/>
  <c r="N519" i="1" s="1"/>
  <c r="Q519" i="1"/>
  <c r="R519" i="1" s="1"/>
  <c r="H520" i="1"/>
  <c r="I520" i="1" s="1"/>
  <c r="K520" i="1"/>
  <c r="L520" i="1" s="1"/>
  <c r="C522" i="1"/>
  <c r="D521" i="1"/>
  <c r="E521" i="1" s="1"/>
  <c r="F521" i="1" s="1"/>
  <c r="Q520" i="1" l="1"/>
  <c r="R520" i="1" s="1"/>
  <c r="G519" i="1"/>
  <c r="O520" i="1"/>
  <c r="P520" i="1" s="1"/>
  <c r="M520" i="1"/>
  <c r="N520" i="1" s="1"/>
  <c r="O521" i="1" s="1"/>
  <c r="P521" i="1" s="1"/>
  <c r="J519" i="1"/>
  <c r="H521" i="1"/>
  <c r="I521" i="1" s="1"/>
  <c r="K521" i="1"/>
  <c r="L521" i="1" s="1"/>
  <c r="C523" i="1"/>
  <c r="D522" i="1"/>
  <c r="E522" i="1" s="1"/>
  <c r="F522" i="1" s="1"/>
  <c r="G520" i="1" l="1"/>
  <c r="M521" i="1"/>
  <c r="N521" i="1" s="1"/>
  <c r="Q521" i="1"/>
  <c r="R521" i="1" s="1"/>
  <c r="J520" i="1"/>
  <c r="H522" i="1"/>
  <c r="I522" i="1" s="1"/>
  <c r="K522" i="1"/>
  <c r="L522" i="1" s="1"/>
  <c r="C524" i="1"/>
  <c r="D523" i="1"/>
  <c r="E523" i="1" s="1"/>
  <c r="F523" i="1" s="1"/>
  <c r="M522" i="1" l="1"/>
  <c r="N522" i="1" s="1"/>
  <c r="G522" i="1" s="1"/>
  <c r="G521" i="1"/>
  <c r="O522" i="1"/>
  <c r="P522" i="1" s="1"/>
  <c r="J521" i="1"/>
  <c r="Q522" i="1"/>
  <c r="R522" i="1" s="1"/>
  <c r="H523" i="1"/>
  <c r="I523" i="1" s="1"/>
  <c r="K523" i="1"/>
  <c r="L523" i="1" s="1"/>
  <c r="C525" i="1"/>
  <c r="D524" i="1"/>
  <c r="E524" i="1" s="1"/>
  <c r="F524" i="1" s="1"/>
  <c r="M523" i="1" l="1"/>
  <c r="N523" i="1" s="1"/>
  <c r="G523" i="1" s="1"/>
  <c r="J522" i="1"/>
  <c r="Q523" i="1"/>
  <c r="R523" i="1" s="1"/>
  <c r="O523" i="1"/>
  <c r="P523" i="1" s="1"/>
  <c r="H524" i="1"/>
  <c r="I524" i="1" s="1"/>
  <c r="K524" i="1"/>
  <c r="L524" i="1" s="1"/>
  <c r="C526" i="1"/>
  <c r="D525" i="1"/>
  <c r="E525" i="1" s="1"/>
  <c r="F525" i="1" s="1"/>
  <c r="O524" i="1" l="1"/>
  <c r="P524" i="1" s="1"/>
  <c r="Q524" i="1"/>
  <c r="R524" i="1" s="1"/>
  <c r="J523" i="1"/>
  <c r="M524" i="1"/>
  <c r="N524" i="1" s="1"/>
  <c r="H525" i="1"/>
  <c r="I525" i="1" s="1"/>
  <c r="K525" i="1"/>
  <c r="L525" i="1" s="1"/>
  <c r="C527" i="1"/>
  <c r="D526" i="1"/>
  <c r="E526" i="1" s="1"/>
  <c r="F526" i="1" s="1"/>
  <c r="J524" i="1" l="1"/>
  <c r="G524" i="1"/>
  <c r="Q525" i="1"/>
  <c r="R525" i="1" s="1"/>
  <c r="O525" i="1"/>
  <c r="P525" i="1" s="1"/>
  <c r="M525" i="1"/>
  <c r="N525" i="1" s="1"/>
  <c r="G525" i="1" s="1"/>
  <c r="H526" i="1"/>
  <c r="I526" i="1" s="1"/>
  <c r="K526" i="1"/>
  <c r="L526" i="1" s="1"/>
  <c r="C528" i="1"/>
  <c r="D527" i="1"/>
  <c r="E527" i="1" s="1"/>
  <c r="F527" i="1" s="1"/>
  <c r="Q526" i="1" l="1"/>
  <c r="R526" i="1" s="1"/>
  <c r="J525" i="1"/>
  <c r="O526" i="1"/>
  <c r="P526" i="1" s="1"/>
  <c r="M526" i="1"/>
  <c r="N526" i="1" s="1"/>
  <c r="M527" i="1" s="1"/>
  <c r="N527" i="1" s="1"/>
  <c r="H527" i="1"/>
  <c r="I527" i="1" s="1"/>
  <c r="K527" i="1"/>
  <c r="L527" i="1" s="1"/>
  <c r="C529" i="1"/>
  <c r="D528" i="1"/>
  <c r="E528" i="1" s="1"/>
  <c r="F528" i="1" s="1"/>
  <c r="G526" i="1" l="1"/>
  <c r="J526" i="1"/>
  <c r="O527" i="1"/>
  <c r="P527" i="1" s="1"/>
  <c r="M528" i="1" s="1"/>
  <c r="N528" i="1" s="1"/>
  <c r="Q527" i="1"/>
  <c r="R527" i="1" s="1"/>
  <c r="Q528" i="1" s="1"/>
  <c r="R528" i="1" s="1"/>
  <c r="H528" i="1"/>
  <c r="I528" i="1" s="1"/>
  <c r="K528" i="1"/>
  <c r="L528" i="1" s="1"/>
  <c r="C530" i="1"/>
  <c r="D529" i="1"/>
  <c r="E529" i="1" s="1"/>
  <c r="F529" i="1" s="1"/>
  <c r="G527" i="1" l="1"/>
  <c r="J527" i="1"/>
  <c r="O528" i="1"/>
  <c r="P528" i="1" s="1"/>
  <c r="Q529" i="1" s="1"/>
  <c r="R529" i="1" s="1"/>
  <c r="H529" i="1"/>
  <c r="I529" i="1" s="1"/>
  <c r="K529" i="1"/>
  <c r="L529" i="1" s="1"/>
  <c r="C531" i="1"/>
  <c r="D530" i="1"/>
  <c r="E530" i="1" s="1"/>
  <c r="F530" i="1" s="1"/>
  <c r="G528" i="1" l="1"/>
  <c r="J528" i="1"/>
  <c r="M529" i="1"/>
  <c r="N529" i="1" s="1"/>
  <c r="G529" i="1" s="1"/>
  <c r="O529" i="1"/>
  <c r="P529" i="1" s="1"/>
  <c r="H530" i="1"/>
  <c r="I530" i="1" s="1"/>
  <c r="K530" i="1"/>
  <c r="L530" i="1" s="1"/>
  <c r="C532" i="1"/>
  <c r="D531" i="1"/>
  <c r="E531" i="1" s="1"/>
  <c r="F531" i="1" s="1"/>
  <c r="J529" i="1" l="1"/>
  <c r="Q530" i="1"/>
  <c r="R530" i="1" s="1"/>
  <c r="O530" i="1"/>
  <c r="P530" i="1" s="1"/>
  <c r="M530" i="1"/>
  <c r="N530" i="1" s="1"/>
  <c r="Q531" i="1" s="1"/>
  <c r="R531" i="1" s="1"/>
  <c r="H531" i="1"/>
  <c r="I531" i="1" s="1"/>
  <c r="K531" i="1"/>
  <c r="L531" i="1" s="1"/>
  <c r="C533" i="1"/>
  <c r="D532" i="1"/>
  <c r="E532" i="1" s="1"/>
  <c r="F532" i="1" s="1"/>
  <c r="G530" i="1" l="1"/>
  <c r="J530" i="1"/>
  <c r="M531" i="1"/>
  <c r="N531" i="1" s="1"/>
  <c r="O531" i="1"/>
  <c r="P531" i="1" s="1"/>
  <c r="H532" i="1"/>
  <c r="I532" i="1" s="1"/>
  <c r="K532" i="1"/>
  <c r="L532" i="1" s="1"/>
  <c r="C534" i="1"/>
  <c r="D533" i="1"/>
  <c r="E533" i="1" s="1"/>
  <c r="F533" i="1" s="1"/>
  <c r="G531" i="1" l="1"/>
  <c r="Q532" i="1"/>
  <c r="R532" i="1" s="1"/>
  <c r="M532" i="1"/>
  <c r="N532" i="1" s="1"/>
  <c r="G532" i="1" s="1"/>
  <c r="O532" i="1"/>
  <c r="P532" i="1" s="1"/>
  <c r="J531" i="1"/>
  <c r="H533" i="1"/>
  <c r="I533" i="1" s="1"/>
  <c r="K533" i="1"/>
  <c r="L533" i="1" s="1"/>
  <c r="C535" i="1"/>
  <c r="D534" i="1"/>
  <c r="E534" i="1" s="1"/>
  <c r="F534" i="1" s="1"/>
  <c r="J532" i="1" l="1"/>
  <c r="O533" i="1"/>
  <c r="P533" i="1" s="1"/>
  <c r="Q533" i="1"/>
  <c r="R533" i="1" s="1"/>
  <c r="M533" i="1"/>
  <c r="N533" i="1" s="1"/>
  <c r="Q534" i="1" s="1"/>
  <c r="R534" i="1" s="1"/>
  <c r="H534" i="1"/>
  <c r="I534" i="1" s="1"/>
  <c r="K534" i="1"/>
  <c r="L534" i="1" s="1"/>
  <c r="C536" i="1"/>
  <c r="D535" i="1"/>
  <c r="E535" i="1" s="1"/>
  <c r="F535" i="1" s="1"/>
  <c r="G533" i="1" l="1"/>
  <c r="O534" i="1"/>
  <c r="P534" i="1" s="1"/>
  <c r="M534" i="1"/>
  <c r="N534" i="1" s="1"/>
  <c r="G534" i="1" s="1"/>
  <c r="J533" i="1"/>
  <c r="H535" i="1"/>
  <c r="I535" i="1" s="1"/>
  <c r="K535" i="1"/>
  <c r="L535" i="1" s="1"/>
  <c r="C537" i="1"/>
  <c r="D536" i="1"/>
  <c r="E536" i="1" s="1"/>
  <c r="F536" i="1" s="1"/>
  <c r="J534" i="1" l="1"/>
  <c r="Q535" i="1"/>
  <c r="R535" i="1" s="1"/>
  <c r="M535" i="1"/>
  <c r="N535" i="1" s="1"/>
  <c r="O535" i="1"/>
  <c r="P535" i="1" s="1"/>
  <c r="H536" i="1"/>
  <c r="I536" i="1" s="1"/>
  <c r="K536" i="1"/>
  <c r="L536" i="1" s="1"/>
  <c r="C538" i="1"/>
  <c r="D537" i="1"/>
  <c r="E537" i="1" s="1"/>
  <c r="F537" i="1" s="1"/>
  <c r="Q536" i="1" l="1"/>
  <c r="R536" i="1" s="1"/>
  <c r="G535" i="1"/>
  <c r="M536" i="1"/>
  <c r="N536" i="1" s="1"/>
  <c r="O536" i="1"/>
  <c r="P536" i="1" s="1"/>
  <c r="J535" i="1"/>
  <c r="H537" i="1"/>
  <c r="I537" i="1" s="1"/>
  <c r="K537" i="1"/>
  <c r="L537" i="1" s="1"/>
  <c r="C539" i="1"/>
  <c r="D538" i="1"/>
  <c r="E538" i="1" s="1"/>
  <c r="F538" i="1" s="1"/>
  <c r="O537" i="1" l="1"/>
  <c r="P537" i="1" s="1"/>
  <c r="G536" i="1"/>
  <c r="Q537" i="1"/>
  <c r="R537" i="1" s="1"/>
  <c r="M537" i="1"/>
  <c r="N537" i="1" s="1"/>
  <c r="M538" i="1" s="1"/>
  <c r="N538" i="1" s="1"/>
  <c r="J536" i="1"/>
  <c r="H538" i="1"/>
  <c r="I538" i="1" s="1"/>
  <c r="K538" i="1"/>
  <c r="L538" i="1" s="1"/>
  <c r="C540" i="1"/>
  <c r="D539" i="1"/>
  <c r="E539" i="1" s="1"/>
  <c r="F539" i="1" s="1"/>
  <c r="G537" i="1" l="1"/>
  <c r="G538" i="1"/>
  <c r="O538" i="1"/>
  <c r="P538" i="1" s="1"/>
  <c r="O539" i="1" s="1"/>
  <c r="P539" i="1" s="1"/>
  <c r="Q538" i="1"/>
  <c r="R538" i="1" s="1"/>
  <c r="Q539" i="1" s="1"/>
  <c r="R539" i="1" s="1"/>
  <c r="J537" i="1"/>
  <c r="H539" i="1"/>
  <c r="I539" i="1" s="1"/>
  <c r="K539" i="1"/>
  <c r="L539" i="1" s="1"/>
  <c r="C541" i="1"/>
  <c r="D540" i="1"/>
  <c r="E540" i="1" s="1"/>
  <c r="F540" i="1" s="1"/>
  <c r="M539" i="1" l="1"/>
  <c r="N539" i="1" s="1"/>
  <c r="J538" i="1"/>
  <c r="H540" i="1"/>
  <c r="I540" i="1" s="1"/>
  <c r="K540" i="1"/>
  <c r="L540" i="1" s="1"/>
  <c r="C542" i="1"/>
  <c r="D541" i="1"/>
  <c r="E541" i="1" s="1"/>
  <c r="F541" i="1" s="1"/>
  <c r="G541" i="1" l="1"/>
  <c r="Q540" i="1"/>
  <c r="R540" i="1" s="1"/>
  <c r="G539" i="1"/>
  <c r="M540" i="1"/>
  <c r="N540" i="1" s="1"/>
  <c r="Q541" i="1" s="1"/>
  <c r="R541" i="1" s="1"/>
  <c r="O540" i="1"/>
  <c r="P540" i="1" s="1"/>
  <c r="J539" i="1"/>
  <c r="H541" i="1"/>
  <c r="I541" i="1" s="1"/>
  <c r="K541" i="1"/>
  <c r="L541" i="1" s="1"/>
  <c r="C543" i="1"/>
  <c r="D542" i="1"/>
  <c r="E542" i="1" s="1"/>
  <c r="F542" i="1" s="1"/>
  <c r="G542" i="1" s="1"/>
  <c r="G540" i="1" l="1"/>
  <c r="M541" i="1"/>
  <c r="N541" i="1" s="1"/>
  <c r="Q542" i="1" s="1"/>
  <c r="R542" i="1" s="1"/>
  <c r="O541" i="1"/>
  <c r="P541" i="1" s="1"/>
  <c r="J540" i="1"/>
  <c r="H542" i="1"/>
  <c r="I542" i="1" s="1"/>
  <c r="K542" i="1"/>
  <c r="L542" i="1" s="1"/>
  <c r="C544" i="1"/>
  <c r="D543" i="1"/>
  <c r="E543" i="1" s="1"/>
  <c r="F543" i="1" s="1"/>
  <c r="G543" i="1" s="1"/>
  <c r="O542" i="1" l="1"/>
  <c r="P542" i="1" s="1"/>
  <c r="M542" i="1"/>
  <c r="N542" i="1" s="1"/>
  <c r="J541" i="1"/>
  <c r="H543" i="1"/>
  <c r="I543" i="1" s="1"/>
  <c r="K543" i="1"/>
  <c r="L543" i="1" s="1"/>
  <c r="C545" i="1"/>
  <c r="D544" i="1"/>
  <c r="E544" i="1" s="1"/>
  <c r="F544" i="1" s="1"/>
  <c r="G544" i="1" s="1"/>
  <c r="J542" i="1" l="1"/>
  <c r="O543" i="1"/>
  <c r="P543" i="1" s="1"/>
  <c r="M543" i="1"/>
  <c r="N543" i="1" s="1"/>
  <c r="Q543" i="1"/>
  <c r="R543" i="1" s="1"/>
  <c r="H544" i="1"/>
  <c r="I544" i="1" s="1"/>
  <c r="K544" i="1"/>
  <c r="L544" i="1" s="1"/>
  <c r="C546" i="1"/>
  <c r="D545" i="1"/>
  <c r="E545" i="1" s="1"/>
  <c r="F545" i="1" s="1"/>
  <c r="G545" i="1" s="1"/>
  <c r="Q544" i="1" l="1"/>
  <c r="R544" i="1" s="1"/>
  <c r="M544" i="1"/>
  <c r="N544" i="1" s="1"/>
  <c r="J543" i="1"/>
  <c r="O544" i="1"/>
  <c r="P544" i="1" s="1"/>
  <c r="H545" i="1"/>
  <c r="I545" i="1" s="1"/>
  <c r="K545" i="1"/>
  <c r="L545" i="1" s="1"/>
  <c r="C547" i="1"/>
  <c r="D546" i="1"/>
  <c r="E546" i="1" s="1"/>
  <c r="F546" i="1" s="1"/>
  <c r="G546" i="1" s="1"/>
  <c r="Q545" i="1" l="1"/>
  <c r="R545" i="1" s="1"/>
  <c r="M545" i="1"/>
  <c r="N545" i="1" s="1"/>
  <c r="Q546" i="1" s="1"/>
  <c r="R546" i="1" s="1"/>
  <c r="J544" i="1"/>
  <c r="O545" i="1"/>
  <c r="P545" i="1" s="1"/>
  <c r="H546" i="1"/>
  <c r="I546" i="1" s="1"/>
  <c r="K546" i="1"/>
  <c r="L546" i="1" s="1"/>
  <c r="C548" i="1"/>
  <c r="D547" i="1"/>
  <c r="E547" i="1" s="1"/>
  <c r="F547" i="1" s="1"/>
  <c r="G547" i="1" s="1"/>
  <c r="M546" i="1" l="1"/>
  <c r="N546" i="1" s="1"/>
  <c r="O546" i="1"/>
  <c r="P546" i="1" s="1"/>
  <c r="J545" i="1"/>
  <c r="H547" i="1"/>
  <c r="I547" i="1" s="1"/>
  <c r="K547" i="1"/>
  <c r="L547" i="1" s="1"/>
  <c r="C549" i="1"/>
  <c r="D548" i="1"/>
  <c r="E548" i="1" s="1"/>
  <c r="F548" i="1" s="1"/>
  <c r="G548" i="1" s="1"/>
  <c r="O547" i="1" l="1"/>
  <c r="P547" i="1" s="1"/>
  <c r="M547" i="1"/>
  <c r="N547" i="1" s="1"/>
  <c r="Q548" i="1" s="1"/>
  <c r="R548" i="1" s="1"/>
  <c r="Q547" i="1"/>
  <c r="R547" i="1" s="1"/>
  <c r="J546" i="1"/>
  <c r="H548" i="1"/>
  <c r="I548" i="1" s="1"/>
  <c r="K548" i="1"/>
  <c r="L548" i="1" s="1"/>
  <c r="C550" i="1"/>
  <c r="D549" i="1"/>
  <c r="E549" i="1" s="1"/>
  <c r="F549" i="1" s="1"/>
  <c r="G549" i="1" s="1"/>
  <c r="M548" i="1" l="1"/>
  <c r="N548" i="1" s="1"/>
  <c r="Q549" i="1" s="1"/>
  <c r="R549" i="1" s="1"/>
  <c r="O548" i="1"/>
  <c r="P548" i="1" s="1"/>
  <c r="J547" i="1"/>
  <c r="H549" i="1"/>
  <c r="I549" i="1" s="1"/>
  <c r="K549" i="1"/>
  <c r="L549" i="1" s="1"/>
  <c r="C551" i="1"/>
  <c r="D550" i="1"/>
  <c r="E550" i="1" s="1"/>
  <c r="F550" i="1" s="1"/>
  <c r="G550" i="1" s="1"/>
  <c r="O549" i="1" l="1"/>
  <c r="P549" i="1" s="1"/>
  <c r="M549" i="1"/>
  <c r="N549" i="1" s="1"/>
  <c r="J548" i="1"/>
  <c r="H550" i="1"/>
  <c r="I550" i="1" s="1"/>
  <c r="K550" i="1"/>
  <c r="L550" i="1" s="1"/>
  <c r="C552" i="1"/>
  <c r="D551" i="1"/>
  <c r="E551" i="1" s="1"/>
  <c r="F551" i="1" s="1"/>
  <c r="G551" i="1" s="1"/>
  <c r="O550" i="1" l="1"/>
  <c r="P550" i="1" s="1"/>
  <c r="M550" i="1"/>
  <c r="N550" i="1" s="1"/>
  <c r="Q550" i="1"/>
  <c r="R550" i="1" s="1"/>
  <c r="J549" i="1"/>
  <c r="H551" i="1"/>
  <c r="I551" i="1" s="1"/>
  <c r="K551" i="1"/>
  <c r="L551" i="1" s="1"/>
  <c r="C553" i="1"/>
  <c r="D552" i="1"/>
  <c r="E552" i="1" s="1"/>
  <c r="F552" i="1" s="1"/>
  <c r="G552" i="1" s="1"/>
  <c r="Q551" i="1" l="1"/>
  <c r="R551" i="1" s="1"/>
  <c r="O551" i="1"/>
  <c r="P551" i="1" s="1"/>
  <c r="M551" i="1"/>
  <c r="N551" i="1" s="1"/>
  <c r="J550" i="1"/>
  <c r="H552" i="1"/>
  <c r="I552" i="1" s="1"/>
  <c r="K552" i="1"/>
  <c r="L552" i="1" s="1"/>
  <c r="C554" i="1"/>
  <c r="D553" i="1"/>
  <c r="E553" i="1" s="1"/>
  <c r="F553" i="1" s="1"/>
  <c r="G553" i="1" s="1"/>
  <c r="O552" i="1" l="1"/>
  <c r="P552" i="1" s="1"/>
  <c r="Q552" i="1"/>
  <c r="R552" i="1" s="1"/>
  <c r="M552" i="1"/>
  <c r="N552" i="1" s="1"/>
  <c r="Q553" i="1" s="1"/>
  <c r="R553" i="1" s="1"/>
  <c r="J551" i="1"/>
  <c r="H553" i="1"/>
  <c r="I553" i="1" s="1"/>
  <c r="K553" i="1"/>
  <c r="L553" i="1" s="1"/>
  <c r="C555" i="1"/>
  <c r="D554" i="1"/>
  <c r="E554" i="1" s="1"/>
  <c r="F554" i="1" s="1"/>
  <c r="G554" i="1" s="1"/>
  <c r="O553" i="1" l="1"/>
  <c r="P553" i="1" s="1"/>
  <c r="M553" i="1"/>
  <c r="N553" i="1" s="1"/>
  <c r="J552" i="1"/>
  <c r="H554" i="1"/>
  <c r="I554" i="1" s="1"/>
  <c r="K554" i="1"/>
  <c r="L554" i="1" s="1"/>
  <c r="C556" i="1"/>
  <c r="D555" i="1"/>
  <c r="E555" i="1" s="1"/>
  <c r="F555" i="1" s="1"/>
  <c r="G555" i="1" s="1"/>
  <c r="Q554" i="1" l="1"/>
  <c r="R554" i="1" s="1"/>
  <c r="M554" i="1"/>
  <c r="N554" i="1" s="1"/>
  <c r="O554" i="1"/>
  <c r="P554" i="1" s="1"/>
  <c r="J553" i="1"/>
  <c r="H555" i="1"/>
  <c r="I555" i="1" s="1"/>
  <c r="K555" i="1"/>
  <c r="L555" i="1" s="1"/>
  <c r="C557" i="1"/>
  <c r="D556" i="1"/>
  <c r="E556" i="1" s="1"/>
  <c r="F556" i="1" s="1"/>
  <c r="G556" i="1" s="1"/>
  <c r="M555" i="1" l="1"/>
  <c r="N555" i="1" s="1"/>
  <c r="Q555" i="1"/>
  <c r="R555" i="1" s="1"/>
  <c r="O555" i="1"/>
  <c r="P555" i="1" s="1"/>
  <c r="J554" i="1"/>
  <c r="H556" i="1"/>
  <c r="I556" i="1" s="1"/>
  <c r="K556" i="1"/>
  <c r="L556" i="1" s="1"/>
  <c r="C558" i="1"/>
  <c r="D557" i="1"/>
  <c r="E557" i="1" s="1"/>
  <c r="F557" i="1" s="1"/>
  <c r="G557" i="1" s="1"/>
  <c r="M556" i="1" l="1"/>
  <c r="N556" i="1" s="1"/>
  <c r="O556" i="1"/>
  <c r="P556" i="1" s="1"/>
  <c r="J555" i="1"/>
  <c r="Q556" i="1"/>
  <c r="R556" i="1" s="1"/>
  <c r="H557" i="1"/>
  <c r="I557" i="1" s="1"/>
  <c r="K557" i="1"/>
  <c r="L557" i="1" s="1"/>
  <c r="C559" i="1"/>
  <c r="D558" i="1"/>
  <c r="E558" i="1" s="1"/>
  <c r="F558" i="1" s="1"/>
  <c r="G558" i="1" s="1"/>
  <c r="Q557" i="1" l="1"/>
  <c r="R557" i="1" s="1"/>
  <c r="O557" i="1"/>
  <c r="P557" i="1" s="1"/>
  <c r="J556" i="1"/>
  <c r="M557" i="1"/>
  <c r="N557" i="1" s="1"/>
  <c r="H558" i="1"/>
  <c r="I558" i="1" s="1"/>
  <c r="K558" i="1"/>
  <c r="L558" i="1" s="1"/>
  <c r="C560" i="1"/>
  <c r="D559" i="1"/>
  <c r="E559" i="1" s="1"/>
  <c r="F559" i="1" s="1"/>
  <c r="G559" i="1" s="1"/>
  <c r="Q558" i="1" l="1"/>
  <c r="R558" i="1" s="1"/>
  <c r="M558" i="1"/>
  <c r="N558" i="1" s="1"/>
  <c r="J557" i="1"/>
  <c r="O558" i="1"/>
  <c r="P558" i="1" s="1"/>
  <c r="H559" i="1"/>
  <c r="I559" i="1" s="1"/>
  <c r="K559" i="1"/>
  <c r="L559" i="1" s="1"/>
  <c r="C561" i="1"/>
  <c r="D560" i="1"/>
  <c r="E560" i="1" s="1"/>
  <c r="F560" i="1" s="1"/>
  <c r="G560" i="1" s="1"/>
  <c r="Q559" i="1" l="1"/>
  <c r="R559" i="1" s="1"/>
  <c r="O559" i="1"/>
  <c r="P559" i="1" s="1"/>
  <c r="M559" i="1"/>
  <c r="N559" i="1" s="1"/>
  <c r="J558" i="1"/>
  <c r="H560" i="1"/>
  <c r="I560" i="1" s="1"/>
  <c r="K560" i="1"/>
  <c r="L560" i="1" s="1"/>
  <c r="C562" i="1"/>
  <c r="D561" i="1"/>
  <c r="E561" i="1" s="1"/>
  <c r="F561" i="1" s="1"/>
  <c r="G561" i="1" s="1"/>
  <c r="Q560" i="1" l="1"/>
  <c r="R560" i="1" s="1"/>
  <c r="M560" i="1"/>
  <c r="N560" i="1" s="1"/>
  <c r="O560" i="1"/>
  <c r="P560" i="1" s="1"/>
  <c r="J559" i="1"/>
  <c r="H561" i="1"/>
  <c r="I561" i="1" s="1"/>
  <c r="K561" i="1"/>
  <c r="L561" i="1" s="1"/>
  <c r="C563" i="1"/>
  <c r="D562" i="1"/>
  <c r="E562" i="1" s="1"/>
  <c r="F562" i="1" s="1"/>
  <c r="G562" i="1" s="1"/>
  <c r="O561" i="1" l="1"/>
  <c r="P561" i="1" s="1"/>
  <c r="Q561" i="1"/>
  <c r="R561" i="1" s="1"/>
  <c r="M561" i="1"/>
  <c r="N561" i="1" s="1"/>
  <c r="Q562" i="1" s="1"/>
  <c r="R562" i="1" s="1"/>
  <c r="J560" i="1"/>
  <c r="H562" i="1"/>
  <c r="I562" i="1" s="1"/>
  <c r="K562" i="1"/>
  <c r="L562" i="1" s="1"/>
  <c r="C564" i="1"/>
  <c r="D563" i="1"/>
  <c r="E563" i="1" s="1"/>
  <c r="F563" i="1" s="1"/>
  <c r="G563" i="1" s="1"/>
  <c r="O562" i="1" l="1"/>
  <c r="P562" i="1" s="1"/>
  <c r="J561" i="1"/>
  <c r="M562" i="1"/>
  <c r="N562" i="1" s="1"/>
  <c r="H563" i="1"/>
  <c r="I563" i="1" s="1"/>
  <c r="K563" i="1"/>
  <c r="L563" i="1" s="1"/>
  <c r="C565" i="1"/>
  <c r="D564" i="1"/>
  <c r="E564" i="1" s="1"/>
  <c r="F564" i="1" s="1"/>
  <c r="G564" i="1" s="1"/>
  <c r="Q563" i="1" l="1"/>
  <c r="R563" i="1" s="1"/>
  <c r="O563" i="1"/>
  <c r="P563" i="1" s="1"/>
  <c r="M563" i="1"/>
  <c r="N563" i="1" s="1"/>
  <c r="J562" i="1"/>
  <c r="H564" i="1"/>
  <c r="I564" i="1" s="1"/>
  <c r="K564" i="1"/>
  <c r="L564" i="1" s="1"/>
  <c r="C566" i="1"/>
  <c r="D565" i="1"/>
  <c r="E565" i="1" s="1"/>
  <c r="F565" i="1" s="1"/>
  <c r="G565" i="1" s="1"/>
  <c r="O564" i="1" l="1"/>
  <c r="P564" i="1" s="1"/>
  <c r="Q564" i="1"/>
  <c r="R564" i="1" s="1"/>
  <c r="M564" i="1"/>
  <c r="N564" i="1" s="1"/>
  <c r="J563" i="1"/>
  <c r="H565" i="1"/>
  <c r="I565" i="1" s="1"/>
  <c r="K565" i="1"/>
  <c r="L565" i="1" s="1"/>
  <c r="D566" i="1"/>
  <c r="C15" i="1" l="1"/>
  <c r="Q565" i="1"/>
  <c r="R565" i="1" s="1"/>
  <c r="E566" i="1"/>
  <c r="F566" i="1" s="1"/>
  <c r="G566" i="1" s="1"/>
  <c r="B15" i="1"/>
  <c r="B14" i="1"/>
  <c r="M565" i="1"/>
  <c r="N565" i="1" s="1"/>
  <c r="O565" i="1"/>
  <c r="P565" i="1" s="1"/>
  <c r="J564" i="1"/>
  <c r="H566" i="1"/>
  <c r="I566" i="1" s="1"/>
  <c r="K566" i="1" l="1"/>
  <c r="L566" i="1" s="1"/>
  <c r="O566" i="1"/>
  <c r="P566" i="1" s="1"/>
  <c r="C14" i="1"/>
  <c r="M566" i="1"/>
  <c r="N566" i="1" s="1"/>
  <c r="Q566" i="1"/>
  <c r="R566" i="1" s="1"/>
  <c r="J565" i="1"/>
  <c r="J566" i="1" l="1"/>
  <c r="B16" i="1" s="1"/>
  <c r="C16" i="1"/>
  <c r="B13" i="1" l="1"/>
  <c r="C13" i="1"/>
</calcChain>
</file>

<file path=xl/sharedStrings.xml><?xml version="1.0" encoding="utf-8"?>
<sst xmlns="http://schemas.openxmlformats.org/spreadsheetml/2006/main" count="32" uniqueCount="26">
  <si>
    <t>Средняя длина очереди</t>
  </si>
  <si>
    <t>Максимальная очередь</t>
  </si>
  <si>
    <t>Интервал прихода</t>
  </si>
  <si>
    <t>Очередь</t>
  </si>
  <si>
    <t>Ожидание</t>
  </si>
  <si>
    <t>Начало (ч:мм)</t>
  </si>
  <si>
    <t>Конец (ч:мм)</t>
  </si>
  <si>
    <t>В крупном магазине покупатели могут приобрести штучный и весовой товар, который оплачивается на любой из трех касс при выходе из магазина. Товар покупатель выбирает самостоятельно, но если среди выбранных есть товар, который должен быть взвешен, то покупатель идет в отдел, где его взвесят. В отделе весового товара покупателей обслуживает один продавец. Обработкой статистических данных установлено, что поступление покупателей в магазин носит характер простейшего потока со средней интенсивностью 60 человек в час. Среднее время выбора покупателем товара составляет 5 минут,  обслуживание покупателей в весовом отделе и на кассах составляет, соответственно, 4 и 3 минут, и подчиняется экспоненциальному закону распределения. Причем, только, в среднем 30% покупателей приобретают весовой товар. Составить имитационную модель работы магазина за двенадцатичасовой рабочий день. Определить коэффициент загрузки продавца весового товара и кассиров, среднею длину и среднее время ожидания (в минутах) в очереди к продавцу весового товара и кассиру. Предложить рекомендации по улучшению качества обслуживания покупателей.</t>
  </si>
  <si>
    <t>Время поступления покупателя</t>
  </si>
  <si>
    <t>Штучный/весовой товар?</t>
  </si>
  <si>
    <t>Время выбора товара</t>
  </si>
  <si>
    <t>Время выбора товара
(ч:мм)</t>
  </si>
  <si>
    <t>Обслуживание. Касса 1</t>
  </si>
  <si>
    <t>Обслуживание. Касса 2</t>
  </si>
  <si>
    <t>Обслуживание. Касса 3</t>
  </si>
  <si>
    <t>Обслуживание.
Продавец 1</t>
  </si>
  <si>
    <t>Время поступления покупателя с товаром</t>
  </si>
  <si>
    <t>.</t>
  </si>
  <si>
    <t>Время обслуживания покупателя в отделе/кассе</t>
  </si>
  <si>
    <t>Время обслуживания покупателя в отделе/кассе
(ч:мм)</t>
  </si>
  <si>
    <t>Продавец</t>
  </si>
  <si>
    <t>Касса</t>
  </si>
  <si>
    <t>Коэфф загрузки</t>
  </si>
  <si>
    <t>Среднее время ожидания</t>
  </si>
  <si>
    <t>Весовой товар</t>
  </si>
  <si>
    <t>Штучный 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</si>
</sst>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20" fontId="2" fillId="0" borderId="12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0" xfId="0" applyFont="1"/>
    <xf numFmtId="0" fontId="5" fillId="0" borderId="28" xfId="0" applyFont="1" applyBorder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166" fontId="2" fillId="0" borderId="0" xfId="0" applyNumberFormat="1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 wrapText="1"/>
    </xf>
    <xf numFmtId="165" fontId="2" fillId="0" borderId="19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1" fontId="2" fillId="0" borderId="29" xfId="0" applyNumberFormat="1" applyFont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66"/>
  <sheetViews>
    <sheetView tabSelected="1" topLeftCell="A11" workbookViewId="0">
      <selection activeCell="B17" sqref="B17"/>
    </sheetView>
  </sheetViews>
  <sheetFormatPr defaultRowHeight="14.4" x14ac:dyDescent="0.3"/>
  <cols>
    <col min="1" max="1" width="16.33203125" customWidth="1"/>
    <col min="2" max="2" width="14.21875" customWidth="1"/>
    <col min="3" max="3" width="15.21875" customWidth="1"/>
    <col min="4" max="4" width="16.109375" customWidth="1"/>
    <col min="5" max="5" width="19" customWidth="1"/>
    <col min="6" max="7" width="17.6640625" customWidth="1"/>
    <col min="8" max="8" width="16.5546875" customWidth="1"/>
    <col min="9" max="9" width="16.44140625" customWidth="1"/>
    <col min="10" max="10" width="12.21875" customWidth="1"/>
    <col min="11" max="11" width="11.6640625" customWidth="1"/>
    <col min="12" max="12" width="14.109375" customWidth="1"/>
    <col min="13" max="13" width="12.21875" customWidth="1"/>
    <col min="14" max="14" width="15.109375" customWidth="1"/>
    <col min="15" max="16" width="11.77734375" customWidth="1"/>
    <col min="17" max="17" width="12" customWidth="1"/>
    <col min="18" max="18" width="11.77734375" customWidth="1"/>
  </cols>
  <sheetData>
    <row r="1" spans="1:15" ht="14.4" customHeight="1" x14ac:dyDescent="0.3">
      <c r="A1" s="24" t="s">
        <v>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5" x14ac:dyDescent="0.3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9"/>
    </row>
    <row r="3" spans="1:15" x14ac:dyDescent="0.3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1:15" x14ac:dyDescent="0.3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5" x14ac:dyDescent="0.3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</row>
    <row r="6" spans="1:15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</row>
    <row r="7" spans="1:15" x14ac:dyDescent="0.3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</row>
    <row r="8" spans="1:15" x14ac:dyDescent="0.3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9"/>
    </row>
    <row r="9" spans="1:15" ht="30" customHeight="1" x14ac:dyDescent="0.3">
      <c r="A9" s="2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5" ht="15" thickBot="1" x14ac:dyDescent="0.35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</row>
    <row r="11" spans="1:15" ht="15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2" t="s">
        <v>20</v>
      </c>
      <c r="C12" s="3" t="s">
        <v>21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8.8" x14ac:dyDescent="0.3">
      <c r="A13" s="4" t="s">
        <v>23</v>
      </c>
      <c r="B13" s="5">
        <f ca="1">AVERAGEIF(A24:A566,"весовой товар",J24:J566)</f>
        <v>4.5180815409855144E-3</v>
      </c>
      <c r="C13" s="16">
        <f ca="1">AVERAGEIF(A24:A566,"штучный товар",J24:J566)</f>
        <v>1.630936614854478E-3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8.8" x14ac:dyDescent="0.3">
      <c r="A14" s="6" t="s">
        <v>0</v>
      </c>
      <c r="B14" s="7">
        <f ca="1">AVERAGEIF(A24:A566,"весовой товар",G24:G566)</f>
        <v>2.3229813664596275</v>
      </c>
      <c r="C14" s="17">
        <f ca="1">AVERAGEIF(A24:A566,"штучный товар",G24:G566)</f>
        <v>2.1875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29.4" thickBot="1" x14ac:dyDescent="0.35">
      <c r="A15" s="8" t="s">
        <v>1</v>
      </c>
      <c r="B15" s="7">
        <f ca="1">_xlfn.MAXIFS(D24:D566,A24:A566,"весовой товар")</f>
        <v>23.274171933425304</v>
      </c>
      <c r="C15" s="17">
        <f ca="1">_xlfn.MAXIFS(D24:D566,A24:A566,"штучный товар")</f>
        <v>16.985001622779748</v>
      </c>
      <c r="D15" s="1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8" t="s">
        <v>22</v>
      </c>
      <c r="B16" s="18">
        <f ca="1">SUMIF(A24:A566,"весовой товар",J24:J566)/(60*12)</f>
        <v>9.9774300696763452E-4</v>
      </c>
      <c r="C16" s="19">
        <f ca="1">SUMIF(A24:A566,"штучный товар",J24:J566)/(60*12)</f>
        <v>7.9734678948441154E-4</v>
      </c>
      <c r="D16" s="1"/>
      <c r="E16" s="1"/>
      <c r="F16" s="14"/>
      <c r="G16" s="14"/>
      <c r="H16" s="14"/>
      <c r="I16" s="14"/>
      <c r="J16" s="14"/>
      <c r="K16" s="14"/>
      <c r="L16" s="14"/>
      <c r="M16" s="14"/>
      <c r="N16" s="14"/>
      <c r="O16" s="1"/>
    </row>
    <row r="17" spans="1:36" ht="15" thickBot="1" x14ac:dyDescent="0.35">
      <c r="A17" s="1"/>
      <c r="B17" s="1"/>
      <c r="C17" s="1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36" x14ac:dyDescent="0.3">
      <c r="A18" s="20" t="s">
        <v>24</v>
      </c>
      <c r="B18" s="22">
        <f ca="1">COUNTIF(A24:A566,"весовой товар")</f>
        <v>166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36" ht="15" thickBot="1" x14ac:dyDescent="0.35">
      <c r="A19" s="21" t="s">
        <v>25</v>
      </c>
      <c r="B19" s="23">
        <f ca="1">COUNTIF(A24:A566,"штучный товар")</f>
        <v>377</v>
      </c>
      <c r="E19" s="9"/>
    </row>
    <row r="20" spans="1:36" ht="15" thickBot="1" x14ac:dyDescent="0.35"/>
    <row r="21" spans="1:36" ht="33.6" customHeight="1" thickBot="1" x14ac:dyDescent="0.35">
      <c r="A21" s="37" t="s">
        <v>9</v>
      </c>
      <c r="B21" s="39" t="s">
        <v>2</v>
      </c>
      <c r="C21" s="33" t="s">
        <v>8</v>
      </c>
      <c r="D21" s="33" t="s">
        <v>10</v>
      </c>
      <c r="E21" s="33" t="s">
        <v>11</v>
      </c>
      <c r="F21" s="33" t="s">
        <v>16</v>
      </c>
      <c r="G21" s="33" t="s">
        <v>3</v>
      </c>
      <c r="H21" s="33" t="s">
        <v>18</v>
      </c>
      <c r="I21" s="33" t="s">
        <v>19</v>
      </c>
      <c r="J21" s="33" t="s">
        <v>4</v>
      </c>
      <c r="K21" s="35" t="s">
        <v>15</v>
      </c>
      <c r="L21" s="36"/>
      <c r="M21" s="35" t="s">
        <v>12</v>
      </c>
      <c r="N21" s="36"/>
      <c r="O21" s="35" t="s">
        <v>13</v>
      </c>
      <c r="P21" s="36"/>
      <c r="Q21" s="35" t="s">
        <v>14</v>
      </c>
      <c r="R21" s="36"/>
      <c r="AJ21" t="s">
        <v>17</v>
      </c>
    </row>
    <row r="22" spans="1:36" ht="39" customHeight="1" thickBot="1" x14ac:dyDescent="0.35">
      <c r="A22" s="38"/>
      <c r="B22" s="40"/>
      <c r="C22" s="34"/>
      <c r="D22" s="34"/>
      <c r="E22" s="34"/>
      <c r="F22" s="34"/>
      <c r="G22" s="34"/>
      <c r="H22" s="34"/>
      <c r="I22" s="34"/>
      <c r="J22" s="34"/>
      <c r="K22" s="10" t="s">
        <v>5</v>
      </c>
      <c r="L22" s="10" t="s">
        <v>6</v>
      </c>
      <c r="M22" s="10" t="s">
        <v>5</v>
      </c>
      <c r="N22" s="10" t="s">
        <v>6</v>
      </c>
      <c r="O22" s="10" t="s">
        <v>5</v>
      </c>
      <c r="P22" s="10" t="s">
        <v>6</v>
      </c>
      <c r="Q22" s="10" t="s">
        <v>5</v>
      </c>
      <c r="R22" s="10" t="s">
        <v>6</v>
      </c>
    </row>
    <row r="23" spans="1:36" x14ac:dyDescent="0.3">
      <c r="C23" s="11">
        <v>0.33333333333333331</v>
      </c>
      <c r="E23" s="11"/>
      <c r="F23" s="11"/>
      <c r="G23" s="11"/>
      <c r="K23" s="11"/>
      <c r="L23" s="11"/>
      <c r="M23" s="11"/>
      <c r="N23" s="11"/>
      <c r="O23" s="11"/>
      <c r="P23" s="11"/>
      <c r="Q23" s="11"/>
      <c r="R23" s="11"/>
    </row>
    <row r="24" spans="1:36" x14ac:dyDescent="0.3">
      <c r="A24" t="str">
        <f ca="1">IF(IF(RAND()&lt;=0.3, RAND()*(1-0.5)+0.5, RAND()*0.5) &gt; 0.5,"весовой товар","штучный товар")</f>
        <v>весовой товар</v>
      </c>
      <c r="B24" s="12">
        <f ca="1" xml:space="preserve"> -(60/60)*LOG(1-RAND())+1</f>
        <v>1.5448752466473192</v>
      </c>
      <c r="C24" s="11">
        <f ca="1">IF(C23="","",IF(C23+(B24)/1440&lt;=$C$23+12/24,C23+(B24)/1440,""))</f>
        <v>0.33440616336572726</v>
      </c>
      <c r="D24">
        <f ca="1">IF(C24&lt;&gt;"",-7*LOG(1-RAND())+1,"")</f>
        <v>2.5604137060850389</v>
      </c>
      <c r="E24" s="11">
        <f ca="1">IF(D24&lt;&gt;"",D24/1440,"")</f>
        <v>1.778065073670166E-3</v>
      </c>
      <c r="F24" s="11">
        <f ca="1">IF(AND(C24&lt;&gt;"",E24&lt;&gt;""),C24+E24,"")</f>
        <v>0.33618422843939744</v>
      </c>
      <c r="G24" s="12">
        <f ca="1">IF(F24&lt;&gt;"",IF(A24="весовой товар",SUM(COUNTIF($L$24:$L24,"&gt;"&amp;F24)),SUM(COUNTIF($N$24:$N24,"&gt;"&amp;F24),COUNTIF($P$24:$P24,"&gt;"&amp;F24),COUNTIF($R$24:$R24,"&gt;"&amp;F24))),"")</f>
        <v>1</v>
      </c>
      <c r="H24">
        <f ca="1">IF(F24&lt;&gt;"",IF(A24="штучный товар",-3*LOG(1-RAND())+1,-4*LOG(1-RAND())+1),"")</f>
        <v>5.7847868059288432</v>
      </c>
      <c r="I24" s="11">
        <f ca="1">IF(H24&lt;&gt;"",H24/1440,"")</f>
        <v>4.0172130596728079E-3</v>
      </c>
      <c r="J24" s="11">
        <f ca="1">IF(AND(F24&lt;&gt;"",OR(L24&lt;&gt;"",N24&lt;&gt;"",P24&lt;&gt;"",R24&lt;&gt;"")),IF(A24="штучный товар",MAX(N24,P24,R24)-F24,L24-F24),"")</f>
        <v>4.0172130596727862E-3</v>
      </c>
      <c r="K24" s="11">
        <f ca="1">IF(AND($A24="весовой товар",$F24&lt;&gt;"",MAX(L$23:$L23,F24)&lt;TIME(20,0,0)),MAX(L$23:$L23,F24),"")</f>
        <v>0.33618422843939744</v>
      </c>
      <c r="L24" s="11">
        <f ca="1">IF(ISTEXT(K24),"",K24+H24/1440)</f>
        <v>0.34020144149907022</v>
      </c>
      <c r="M24" s="11" t="str">
        <f ca="1">IF($A24="штучный товар",IF(AND(MAX(N$23:$N23)&lt;=MAX(P$23:$P23),MAX(N$23:$N23)&lt;=MAX(R$23:$R23),$F24&lt;&gt;"",MAX(N$23:$N23)&lt;TIME(20,0,0)),MAX(N$23:$N23,$F24),""),"")</f>
        <v/>
      </c>
      <c r="N24" s="11" t="str">
        <f ca="1">IF(ISTEXT(M24),"",M24+H24/1440)</f>
        <v/>
      </c>
      <c r="O24" s="11" t="str">
        <f ca="1">IF($A24="штучный товар",IF(AND(MAX(N$23:$N23)&gt;MAX(P$23:$P23),MAX(P$23:$P23)&lt;=MAX(R$23:$R23),$F24&lt;&gt;"",MAX(P$23:$P23)&lt;TIME(20,0,0)),MAX(P$23:$P23,$F24),""),"")</f>
        <v/>
      </c>
      <c r="P24" s="11" t="str">
        <f ca="1">IF(ISTEXT(O24),"",O24+H24/1440)</f>
        <v/>
      </c>
      <c r="Q24" s="11" t="str">
        <f ca="1">IF($A24="штучный товар",IF(AND(MAX(N$23:$N23)&gt;MAX(R$23:$R23),MAX(P$23:$P23)&gt;MAX(R$23:$R23),$F24&lt;&gt;"",MAX(R$23:$R23)&lt;TIME(20,0,0)),MAX(R$23:$R23,$F24),""),"")</f>
        <v/>
      </c>
      <c r="R24" s="11" t="str">
        <f ca="1">IF(ISTEXT(Q24),"",Q24+H24/1440)</f>
        <v/>
      </c>
    </row>
    <row r="25" spans="1:36" x14ac:dyDescent="0.3">
      <c r="A25" t="str">
        <f t="shared" ref="A25:A88" ca="1" si="0">IF(IF(RAND()&lt;=0.3, RAND()*(1-0.5)+0.5, RAND()*0.5) &gt; 0.5,"весовой товар","штучный товар")</f>
        <v>весовой товар</v>
      </c>
      <c r="B25" s="12">
        <f t="shared" ref="B25:B88" ca="1" si="1" xml:space="preserve"> -(60/60)*LOG(1-RAND())+1</f>
        <v>1.773346859779696</v>
      </c>
      <c r="C25" s="11">
        <f t="shared" ref="C25:C88" ca="1" si="2">IF(C24="","",IF(C24+(B25)/1440&lt;=$C$23+12/24,C24+(B25)/1440,""))</f>
        <v>0.33563765424057429</v>
      </c>
      <c r="D25">
        <f t="shared" ref="D25:D88" ca="1" si="3">IF(C25&lt;&gt;"",-7*LOG(1-RAND())+1,"")</f>
        <v>3.4200462202332949</v>
      </c>
      <c r="E25" s="11">
        <f t="shared" ref="E25:E88" ca="1" si="4">IF(D25&lt;&gt;"",D25/1440,"")</f>
        <v>2.3750320973842326E-3</v>
      </c>
      <c r="F25" s="11">
        <f t="shared" ref="F25:F88" ca="1" si="5">IF(AND(C25&lt;&gt;"",E25&lt;&gt;""),C25+E25,"")</f>
        <v>0.3380126863379585</v>
      </c>
      <c r="G25" s="12">
        <f ca="1">IF(F25&lt;&gt;"",IF(A25="весовой товар",SUM(COUNTIF($L$24:$L25,"&gt;"&amp;F25)),SUM(COUNTIF($N$24:$N25,"&gt;"&amp;F25),COUNTIF($P$24:$P25,"&gt;"&amp;F25),COUNTIF($R$24:$R25,"&gt;"&amp;F25))),"")</f>
        <v>2</v>
      </c>
      <c r="H25">
        <f t="shared" ref="H25:H88" ca="1" si="6">IF(F25&lt;&gt;"",IF(A25="штучный товар",-3*LOG(1-RAND())+1,-4*LOG(1-RAND())+1),"")</f>
        <v>4.4034781846292077</v>
      </c>
      <c r="I25" s="11">
        <f t="shared" ref="I25:I88" ca="1" si="7">IF(H25&lt;&gt;"",H25/1440,"")</f>
        <v>3.0579709615480609E-3</v>
      </c>
      <c r="J25" s="11">
        <f t="shared" ref="J25:J88" ca="1" si="8">IF(AND(F25&lt;&gt;"",OR(L25&lt;&gt;"",N25&lt;&gt;"",P25&lt;&gt;"",R25&lt;&gt;"")),IF(A25="штучный товар",MAX(N25,P25,R25)-F25,L25-F25),"")</f>
        <v>5.2467261226598061E-3</v>
      </c>
      <c r="K25" s="11">
        <f ca="1">IF(AND($A25="весовой товар",$F25&lt;&gt;"",MAX(L$23:$L24,F25)&lt;TIME(20,0,0)),MAX(L$23:$L24,F25),"")</f>
        <v>0.34020144149907022</v>
      </c>
      <c r="L25" s="11">
        <f t="shared" ref="L25:L88" ca="1" si="9">IF(ISTEXT(K25),"",K25+H25/1440)</f>
        <v>0.34325941246061831</v>
      </c>
      <c r="M25" s="11" t="str">
        <f ca="1">IF($A25="штучный товар",IF(AND(MAX(N$23:$N24)&lt;=MAX(P$23:$P24),MAX(N$23:$N24)&lt;=MAX(R$23:$R24),$F25&lt;&gt;"",MAX(N$23:$N24)&lt;TIME(20,0,0)),MAX(N$23:$N24,$F25),""),"")</f>
        <v/>
      </c>
      <c r="N25" s="11" t="str">
        <f t="shared" ref="N25:N88" ca="1" si="10">IF(ISTEXT(M25),"",M25+H25/1440)</f>
        <v/>
      </c>
      <c r="O25" s="11" t="str">
        <f ca="1">IF($A25="штучный товар",IF(AND(MAX(N$23:$N24)&gt;MAX(P$23:$P24),MAX(P$23:$P24)&lt;=MAX(R$23:$R24),$F25&lt;&gt;"",MAX(P$23:$P24)&lt;TIME(20,0,0)),MAX(P$23:$P24,$F25),""),"")</f>
        <v/>
      </c>
      <c r="P25" s="11" t="str">
        <f t="shared" ref="P25:P88" ca="1" si="11">IF(ISTEXT(O25),"",O25+H25/1440)</f>
        <v/>
      </c>
      <c r="Q25" s="11" t="str">
        <f ca="1">IF($A25="штучный товар",IF(AND(MAX(N$23:$N24)&gt;MAX(R$23:$R24),MAX(P$23:$P24)&gt;MAX(R$23:$R24),$F25&lt;&gt;"",MAX(R$23:$R24)&lt;TIME(20,0,0)),MAX(R$23:$R24,$F25),""),"")</f>
        <v/>
      </c>
      <c r="R25" s="11" t="str">
        <f t="shared" ref="R25:R88" ca="1" si="12">IF(ISTEXT(Q25),"",Q25+H25/1440)</f>
        <v/>
      </c>
    </row>
    <row r="26" spans="1:36" x14ac:dyDescent="0.3">
      <c r="A26" t="str">
        <f t="shared" ca="1" si="0"/>
        <v>штучный товар</v>
      </c>
      <c r="B26" s="12">
        <f t="shared" ca="1" si="1"/>
        <v>1.232572495711926</v>
      </c>
      <c r="C26" s="11">
        <f t="shared" ca="1" si="2"/>
        <v>0.33649360736259648</v>
      </c>
      <c r="D26">
        <f t="shared" ca="1" si="3"/>
        <v>4.3355059375430178</v>
      </c>
      <c r="E26" s="11">
        <f t="shared" ca="1" si="4"/>
        <v>3.0107680121826512E-3</v>
      </c>
      <c r="F26" s="11">
        <f t="shared" ca="1" si="5"/>
        <v>0.33950437537477912</v>
      </c>
      <c r="G26" s="12">
        <f ca="1">IF(F26&lt;&gt;"",IF(A26="весовой товар",SUM(COUNTIF($L$24:$L26,"&gt;"&amp;F26)),SUM(COUNTIF($N$24:$N26,"&gt;"&amp;F26),COUNTIF($P$24:$P26,"&gt;"&amp;F26),COUNTIF($R$24:$R26,"&gt;"&amp;F26))),"")</f>
        <v>1</v>
      </c>
      <c r="H26">
        <f t="shared" ca="1" si="6"/>
        <v>1.647540874318103</v>
      </c>
      <c r="I26" s="11">
        <f t="shared" ca="1" si="7"/>
        <v>1.1441256071653494E-3</v>
      </c>
      <c r="J26" s="11">
        <f t="shared" ca="1" si="8"/>
        <v>1.1441256071653694E-3</v>
      </c>
      <c r="K26" s="11" t="str">
        <f ca="1">IF(AND($A26="весовой товар",$F26&lt;&gt;"",MAX(L$23:$L25,F26)&lt;TIME(20,0,0)),MAX(L$23:$L25,F26),"")</f>
        <v/>
      </c>
      <c r="L26" s="11" t="str">
        <f t="shared" ca="1" si="9"/>
        <v/>
      </c>
      <c r="M26" s="11">
        <f ca="1">IF($A26="штучный товар",IF(AND(MAX(N$23:$N25)&lt;=MAX(P$23:$P25),MAX(N$23:$N25)&lt;=MAX(R$23:$R25),$F26&lt;&gt;"",MAX(N$23:$N25)&lt;TIME(20,0,0)),MAX(N$23:$N25,$F26),""),"")</f>
        <v>0.33950437537477912</v>
      </c>
      <c r="N26" s="11">
        <f t="shared" ca="1" si="10"/>
        <v>0.34064850098194449</v>
      </c>
      <c r="O26" s="11" t="str">
        <f ca="1">IF($A26="штучный товар",IF(AND(MAX(N$23:$N25)&gt;MAX(P$23:$P25),MAX(P$23:$P25)&lt;=MAX(R$23:$R25),$F26&lt;&gt;"",MAX(P$23:$P25)&lt;TIME(20,0,0)),MAX(P$23:$P25,$F26),""),"")</f>
        <v/>
      </c>
      <c r="P26" s="11" t="str">
        <f t="shared" ca="1" si="11"/>
        <v/>
      </c>
      <c r="Q26" s="11" t="str">
        <f ca="1">IF($A26="штучный товар",IF(AND(MAX(N$23:$N25)&gt;MAX(R$23:$R25),MAX(P$23:$P25)&gt;MAX(R$23:$R25),$F26&lt;&gt;"",MAX(R$23:$R25)&lt;TIME(20,0,0)),MAX(R$23:$R25,$F26),""),"")</f>
        <v/>
      </c>
      <c r="R26" s="11" t="str">
        <f t="shared" ca="1" si="12"/>
        <v/>
      </c>
    </row>
    <row r="27" spans="1:36" x14ac:dyDescent="0.3">
      <c r="A27" t="str">
        <f t="shared" ca="1" si="0"/>
        <v>штучный товар</v>
      </c>
      <c r="B27" s="12">
        <f t="shared" ca="1" si="1"/>
        <v>1.6454216296880033</v>
      </c>
      <c r="C27" s="11">
        <f t="shared" ca="1" si="2"/>
        <v>0.33763626127210206</v>
      </c>
      <c r="D27">
        <f t="shared" ca="1" si="3"/>
        <v>2.3983002196525249</v>
      </c>
      <c r="E27" s="11">
        <f t="shared" ca="1" si="4"/>
        <v>1.6654862636475867E-3</v>
      </c>
      <c r="F27" s="11">
        <f t="shared" ca="1" si="5"/>
        <v>0.33930174753574965</v>
      </c>
      <c r="G27" s="12">
        <f ca="1">IF(F27&lt;&gt;"",IF(A27="весовой товар",SUM(COUNTIF($L$24:$L27,"&gt;"&amp;F27)),SUM(COUNTIF($N$24:$N27,"&gt;"&amp;F27),COUNTIF($P$24:$P27,"&gt;"&amp;F27),COUNTIF($R$24:$R27,"&gt;"&amp;F27))),"")</f>
        <v>2</v>
      </c>
      <c r="H27">
        <f t="shared" ca="1" si="6"/>
        <v>1.100761892191547</v>
      </c>
      <c r="I27" s="11">
        <f t="shared" ca="1" si="7"/>
        <v>7.6441798068857428E-4</v>
      </c>
      <c r="J27" s="11">
        <f t="shared" ca="1" si="8"/>
        <v>7.644179806885476E-4</v>
      </c>
      <c r="K27" s="11" t="str">
        <f ca="1">IF(AND($A27="весовой товар",$F27&lt;&gt;"",MAX(L$23:$L26,F27)&lt;TIME(20,0,0)),MAX(L$23:$L26,F27),"")</f>
        <v/>
      </c>
      <c r="L27" s="11" t="str">
        <f t="shared" ca="1" si="9"/>
        <v/>
      </c>
      <c r="M27" s="11" t="str">
        <f ca="1">IF($A27="штучный товар",IF(AND(MAX(N$23:$N26)&lt;=MAX(P$23:$P26),MAX(N$23:$N26)&lt;=MAX(R$23:$R26),$F27&lt;&gt;"",MAX(N$23:$N26)&lt;TIME(20,0,0)),MAX(N$23:$N26,$F27),""),"")</f>
        <v/>
      </c>
      <c r="N27" s="11" t="str">
        <f t="shared" ca="1" si="10"/>
        <v/>
      </c>
      <c r="O27" s="11">
        <f ca="1">IF($A27="штучный товар",IF(AND(MAX(N$23:$N26)&gt;MAX(P$23:$P26),MAX(P$23:$P26)&lt;=MAX(R$23:$R26),$F27&lt;&gt;"",MAX(P$23:$P26)&lt;TIME(20,0,0)),MAX(P$23:$P26,$F27),""),"")</f>
        <v>0.33930174753574965</v>
      </c>
      <c r="P27" s="11">
        <f t="shared" ca="1" si="11"/>
        <v>0.3400661655164382</v>
      </c>
      <c r="Q27" s="11" t="str">
        <f ca="1">IF($A27="штучный товар",IF(AND(MAX(N$23:$N26)&gt;MAX(R$23:$R26),MAX(P$23:$P26)&gt;MAX(R$23:$R26),$F27&lt;&gt;"",MAX(R$23:$R26)&lt;TIME(20,0,0)),MAX(R$23:$R26,$F27),""),"")</f>
        <v/>
      </c>
      <c r="R27" s="11" t="str">
        <f t="shared" ca="1" si="12"/>
        <v/>
      </c>
    </row>
    <row r="28" spans="1:36" x14ac:dyDescent="0.3">
      <c r="A28" t="str">
        <f t="shared" ca="1" si="0"/>
        <v>штучный товар</v>
      </c>
      <c r="B28" s="12">
        <f t="shared" ca="1" si="1"/>
        <v>1.023681332958094</v>
      </c>
      <c r="C28" s="11">
        <f t="shared" ca="1" si="2"/>
        <v>0.33834715108665631</v>
      </c>
      <c r="D28">
        <f t="shared" ca="1" si="3"/>
        <v>1.1793051989856209</v>
      </c>
      <c r="E28" s="11">
        <f t="shared" ca="1" si="4"/>
        <v>8.1896194374001452E-4</v>
      </c>
      <c r="F28" s="11">
        <f t="shared" ca="1" si="5"/>
        <v>0.33916611303039634</v>
      </c>
      <c r="G28" s="12">
        <f ca="1">IF(F28&lt;&gt;"",IF(A28="весовой товар",SUM(COUNTIF($L$24:$L28,"&gt;"&amp;F28)),SUM(COUNTIF($N$24:$N28,"&gt;"&amp;F28),COUNTIF($P$24:$P28,"&gt;"&amp;F28),COUNTIF($R$24:$R28,"&gt;"&amp;F28))),"")</f>
        <v>3</v>
      </c>
      <c r="H28">
        <f t="shared" ca="1" si="6"/>
        <v>1.1469025689080588</v>
      </c>
      <c r="I28" s="11">
        <f t="shared" ca="1" si="7"/>
        <v>7.9646011729726297E-4</v>
      </c>
      <c r="J28" s="11">
        <f t="shared" ca="1" si="8"/>
        <v>7.9646011729728183E-4</v>
      </c>
      <c r="K28" s="11" t="str">
        <f ca="1">IF(AND($A28="весовой товар",$F28&lt;&gt;"",MAX(L$23:$L27,F28)&lt;TIME(20,0,0)),MAX(L$23:$L27,F28),"")</f>
        <v/>
      </c>
      <c r="L28" s="11" t="str">
        <f t="shared" ca="1" si="9"/>
        <v/>
      </c>
      <c r="M28" s="11" t="str">
        <f ca="1">IF($A28="штучный товар",IF(AND(MAX(N$23:$N27)&lt;=MAX(P$23:$P27),MAX(N$23:$N27)&lt;=MAX(R$23:$R27),$F28&lt;&gt;"",MAX(N$23:$N27)&lt;TIME(20,0,0)),MAX(N$23:$N27,$F28),""),"")</f>
        <v/>
      </c>
      <c r="N28" s="11" t="str">
        <f t="shared" ca="1" si="10"/>
        <v/>
      </c>
      <c r="O28" s="11" t="str">
        <f ca="1">IF($A28="штучный товар",IF(AND(MAX(N$23:$N27)&gt;MAX(P$23:$P27),MAX(P$23:$P27)&lt;=MAX(R$23:$R27),$F28&lt;&gt;"",MAX(P$23:$P27)&lt;TIME(20,0,0)),MAX(P$23:$P27,$F28),""),"")</f>
        <v/>
      </c>
      <c r="P28" s="11" t="str">
        <f t="shared" ca="1" si="11"/>
        <v/>
      </c>
      <c r="Q28" s="11">
        <f ca="1">IF($A28="штучный товар",IF(AND(MAX(N$23:$N27)&gt;MAX(R$23:$R27),MAX(P$23:$P27)&gt;MAX(R$23:$R27),$F28&lt;&gt;"",MAX(R$23:$R27)&lt;TIME(20,0,0)),MAX(R$23:$R27,$F28),""),"")</f>
        <v>0.33916611303039634</v>
      </c>
      <c r="R28" s="11">
        <f t="shared" ca="1" si="12"/>
        <v>0.33996257314769363</v>
      </c>
    </row>
    <row r="29" spans="1:36" x14ac:dyDescent="0.3">
      <c r="A29" t="str">
        <f t="shared" ca="1" si="0"/>
        <v>штучный товар</v>
      </c>
      <c r="B29" s="12">
        <f t="shared" ca="1" si="1"/>
        <v>1.2610198776683297</v>
      </c>
      <c r="C29" s="11">
        <f t="shared" ca="1" si="2"/>
        <v>0.3392228593350371</v>
      </c>
      <c r="D29">
        <f t="shared" ca="1" si="3"/>
        <v>6.3396841297421078</v>
      </c>
      <c r="E29" s="11">
        <f t="shared" ca="1" si="4"/>
        <v>4.4025584234320195E-3</v>
      </c>
      <c r="F29" s="11">
        <f t="shared" ca="1" si="5"/>
        <v>0.34362541775846911</v>
      </c>
      <c r="G29" s="12">
        <f ca="1">IF(F29&lt;&gt;"",IF(A29="весовой товар",SUM(COUNTIF($L$24:$L29,"&gt;"&amp;F29)),SUM(COUNTIF($N$24:$N29,"&gt;"&amp;F29),COUNTIF($P$24:$P29,"&gt;"&amp;F29),COUNTIF($R$24:$R29,"&gt;"&amp;F29))),"")</f>
        <v>1</v>
      </c>
      <c r="H29">
        <f t="shared" ca="1" si="6"/>
        <v>1.6176336009025665</v>
      </c>
      <c r="I29" s="11">
        <f t="shared" ca="1" si="7"/>
        <v>1.1233566672934488E-3</v>
      </c>
      <c r="J29" s="11">
        <f t="shared" ca="1" si="8"/>
        <v>1.1233566672934625E-3</v>
      </c>
      <c r="K29" s="11" t="str">
        <f ca="1">IF(AND($A29="весовой товар",$F29&lt;&gt;"",MAX(L$23:$L28,F29)&lt;TIME(20,0,0)),MAX(L$23:$L28,F29),"")</f>
        <v/>
      </c>
      <c r="L29" s="11" t="str">
        <f t="shared" ca="1" si="9"/>
        <v/>
      </c>
      <c r="M29" s="11" t="str">
        <f ca="1">IF($A29="штучный товар",IF(AND(MAX(N$23:$N28)&lt;=MAX(P$23:$P28),MAX(N$23:$N28)&lt;=MAX(R$23:$R28),$F29&lt;&gt;"",MAX(N$23:$N28)&lt;TIME(20,0,0)),MAX(N$23:$N28,$F29),""),"")</f>
        <v/>
      </c>
      <c r="N29" s="11" t="str">
        <f t="shared" ca="1" si="10"/>
        <v/>
      </c>
      <c r="O29" s="11" t="str">
        <f ca="1">IF($A29="штучный товар",IF(AND(MAX(N$23:$N28)&gt;MAX(P$23:$P28),MAX(P$23:$P28)&lt;=MAX(R$23:$R28),$F29&lt;&gt;"",MAX(P$23:$P28)&lt;TIME(20,0,0)),MAX(P$23:$P28,$F29),""),"")</f>
        <v/>
      </c>
      <c r="P29" s="11" t="str">
        <f t="shared" ca="1" si="11"/>
        <v/>
      </c>
      <c r="Q29" s="11">
        <f ca="1">IF($A29="штучный товар",IF(AND(MAX(N$23:$N28)&gt;MAX(R$23:$R28),MAX(P$23:$P28)&gt;MAX(R$23:$R28),$F29&lt;&gt;"",MAX(R$23:$R28)&lt;TIME(20,0,0)),MAX(R$23:$R28,$F29),""),"")</f>
        <v>0.34362541775846911</v>
      </c>
      <c r="R29" s="11">
        <f t="shared" ca="1" si="12"/>
        <v>0.34474877442576257</v>
      </c>
    </row>
    <row r="30" spans="1:36" x14ac:dyDescent="0.3">
      <c r="A30" t="str">
        <f t="shared" ca="1" si="0"/>
        <v>штучный товар</v>
      </c>
      <c r="B30" s="12">
        <f t="shared" ca="1" si="1"/>
        <v>1.0354532518337609</v>
      </c>
      <c r="C30" s="11">
        <f t="shared" ca="1" si="2"/>
        <v>0.33994192409325497</v>
      </c>
      <c r="D30">
        <f t="shared" ca="1" si="3"/>
        <v>4.1340337262846623</v>
      </c>
      <c r="E30" s="11">
        <f t="shared" ca="1" si="4"/>
        <v>2.870856754364349E-3</v>
      </c>
      <c r="F30" s="11">
        <f t="shared" ca="1" si="5"/>
        <v>0.34281278084761929</v>
      </c>
      <c r="G30" s="12">
        <f ca="1">IF(F30&lt;&gt;"",IF(A30="весовой товар",SUM(COUNTIF($L$24:$L30,"&gt;"&amp;F30)),SUM(COUNTIF($N$24:$N30,"&gt;"&amp;F30),COUNTIF($P$24:$P30,"&gt;"&amp;F30),COUNTIF($R$24:$R30,"&gt;"&amp;F30))),"")</f>
        <v>2</v>
      </c>
      <c r="H30">
        <f t="shared" ca="1" si="6"/>
        <v>1.3550904907824304</v>
      </c>
      <c r="I30" s="11">
        <f t="shared" ca="1" si="7"/>
        <v>9.410350630433544E-4</v>
      </c>
      <c r="J30" s="11">
        <f t="shared" ca="1" si="8"/>
        <v>9.4103506304332729E-4</v>
      </c>
      <c r="K30" s="11" t="str">
        <f ca="1">IF(AND($A30="весовой товар",$F30&lt;&gt;"",MAX(L$23:$L29,F30)&lt;TIME(20,0,0)),MAX(L$23:$L29,F30),"")</f>
        <v/>
      </c>
      <c r="L30" s="11" t="str">
        <f t="shared" ca="1" si="9"/>
        <v/>
      </c>
      <c r="M30" s="11" t="str">
        <f ca="1">IF($A30="штучный товар",IF(AND(MAX(N$23:$N29)&lt;=MAX(P$23:$P29),MAX(N$23:$N29)&lt;=MAX(R$23:$R29),$F30&lt;&gt;"",MAX(N$23:$N29)&lt;TIME(20,0,0)),MAX(N$23:$N29,$F30),""),"")</f>
        <v/>
      </c>
      <c r="N30" s="11" t="str">
        <f t="shared" ca="1" si="10"/>
        <v/>
      </c>
      <c r="O30" s="11">
        <f ca="1">IF($A30="штучный товар",IF(AND(MAX(N$23:$N29)&gt;MAX(P$23:$P29),MAX(P$23:$P29)&lt;=MAX(R$23:$R29),$F30&lt;&gt;"",MAX(P$23:$P29)&lt;TIME(20,0,0)),MAX(P$23:$P29,$F30),""),"")</f>
        <v>0.34281278084761929</v>
      </c>
      <c r="P30" s="11">
        <f t="shared" ca="1" si="11"/>
        <v>0.34375381591066262</v>
      </c>
      <c r="Q30" s="11" t="str">
        <f ca="1">IF($A30="штучный товар",IF(AND(MAX(N$23:$N29)&gt;MAX(R$23:$R29),MAX(P$23:$P29)&gt;MAX(R$23:$R29),$F30&lt;&gt;"",MAX(R$23:$R29)&lt;TIME(20,0,0)),MAX(R$23:$R29,$F30),""),"")</f>
        <v/>
      </c>
      <c r="R30" s="11" t="str">
        <f t="shared" ca="1" si="12"/>
        <v/>
      </c>
    </row>
    <row r="31" spans="1:36" x14ac:dyDescent="0.3">
      <c r="A31" t="str">
        <f t="shared" ca="1" si="0"/>
        <v>штучный товар</v>
      </c>
      <c r="B31" s="12">
        <f t="shared" ca="1" si="1"/>
        <v>1.0201133225969932</v>
      </c>
      <c r="C31" s="11">
        <f t="shared" ca="1" si="2"/>
        <v>0.34065033612283618</v>
      </c>
      <c r="D31">
        <f t="shared" ca="1" si="3"/>
        <v>5.2193277936163538</v>
      </c>
      <c r="E31" s="11">
        <f t="shared" ca="1" si="4"/>
        <v>3.624533190011357E-3</v>
      </c>
      <c r="F31" s="11">
        <f t="shared" ca="1" si="5"/>
        <v>0.34427486931284756</v>
      </c>
      <c r="G31" s="12">
        <f ca="1">IF(F31&lt;&gt;"",IF(A31="весовой товар",SUM(COUNTIF($L$24:$L31,"&gt;"&amp;F31)),SUM(COUNTIF($N$24:$N31,"&gt;"&amp;F31),COUNTIF($P$24:$P31,"&gt;"&amp;F31),COUNTIF($R$24:$R31,"&gt;"&amp;F31))),"")</f>
        <v>2</v>
      </c>
      <c r="H31">
        <f t="shared" ca="1" si="6"/>
        <v>1.3502572667212371</v>
      </c>
      <c r="I31" s="11">
        <f t="shared" ca="1" si="7"/>
        <v>9.3767865744530355E-4</v>
      </c>
      <c r="J31" s="11">
        <f t="shared" ca="1" si="8"/>
        <v>9.3767865744531775E-4</v>
      </c>
      <c r="K31" s="11" t="str">
        <f ca="1">IF(AND($A31="весовой товар",$F31&lt;&gt;"",MAX(L$23:$L30,F31)&lt;TIME(20,0,0)),MAX(L$23:$L30,F31),"")</f>
        <v/>
      </c>
      <c r="L31" s="11" t="str">
        <f t="shared" ca="1" si="9"/>
        <v/>
      </c>
      <c r="M31" s="11">
        <f ca="1">IF($A31="штучный товар",IF(AND(MAX(N$23:$N30)&lt;=MAX(P$23:$P30),MAX(N$23:$N30)&lt;=MAX(R$23:$R30),$F31&lt;&gt;"",MAX(N$23:$N30)&lt;TIME(20,0,0)),MAX(N$23:$N30,$F31),""),"")</f>
        <v>0.34427486931284756</v>
      </c>
      <c r="N31" s="11">
        <f t="shared" ca="1" si="10"/>
        <v>0.34521254797029288</v>
      </c>
      <c r="O31" s="11" t="str">
        <f ca="1">IF($A31="штучный товар",IF(AND(MAX(N$23:$N30)&gt;MAX(P$23:$P30),MAX(P$23:$P30)&lt;=MAX(R$23:$R30),$F31&lt;&gt;"",MAX(P$23:$P30)&lt;TIME(20,0,0)),MAX(P$23:$P30,$F31),""),"")</f>
        <v/>
      </c>
      <c r="P31" s="11" t="str">
        <f t="shared" ca="1" si="11"/>
        <v/>
      </c>
      <c r="Q31" s="11" t="str">
        <f ca="1">IF($A31="штучный товар",IF(AND(MAX(N$23:$N30)&gt;MAX(R$23:$R30),MAX(P$23:$P30)&gt;MAX(R$23:$R30),$F31&lt;&gt;"",MAX(R$23:$R30)&lt;TIME(20,0,0)),MAX(R$23:$R30,$F31),""),"")</f>
        <v/>
      </c>
      <c r="R31" s="11" t="str">
        <f t="shared" ca="1" si="12"/>
        <v/>
      </c>
    </row>
    <row r="32" spans="1:36" x14ac:dyDescent="0.3">
      <c r="A32" t="str">
        <f t="shared" ca="1" si="0"/>
        <v>штучный товар</v>
      </c>
      <c r="B32" s="12">
        <f t="shared" ca="1" si="1"/>
        <v>1.2820494433074707</v>
      </c>
      <c r="C32" s="11">
        <f t="shared" ca="1" si="2"/>
        <v>0.34154064823624414</v>
      </c>
      <c r="D32">
        <f t="shared" ca="1" si="3"/>
        <v>3.0873191868697778</v>
      </c>
      <c r="E32" s="11">
        <f t="shared" ca="1" si="4"/>
        <v>2.1439716575484568E-3</v>
      </c>
      <c r="F32" s="11">
        <f t="shared" ca="1" si="5"/>
        <v>0.34368461989379262</v>
      </c>
      <c r="G32" s="12">
        <f ca="1">IF(F32&lt;&gt;"",IF(A32="весовой товар",SUM(COUNTIF($L$24:$L32,"&gt;"&amp;F32)),SUM(COUNTIF($N$24:$N32,"&gt;"&amp;F32),COUNTIF($P$24:$P32,"&gt;"&amp;F32),COUNTIF($R$24:$R32,"&gt;"&amp;F32))),"")</f>
        <v>4</v>
      </c>
      <c r="H32">
        <f t="shared" ca="1" si="6"/>
        <v>2.4356870251361826</v>
      </c>
      <c r="I32" s="11">
        <f t="shared" ca="1" si="7"/>
        <v>1.691449323011238E-3</v>
      </c>
      <c r="J32" s="11">
        <f t="shared" ca="1" si="8"/>
        <v>1.7606453398812394E-3</v>
      </c>
      <c r="K32" s="11" t="str">
        <f ca="1">IF(AND($A32="весовой товар",$F32&lt;&gt;"",MAX(L$23:$L31,F32)&lt;TIME(20,0,0)),MAX(L$23:$L31,F32),"")</f>
        <v/>
      </c>
      <c r="L32" s="11" t="str">
        <f t="shared" ca="1" si="9"/>
        <v/>
      </c>
      <c r="M32" s="11" t="str">
        <f ca="1">IF($A32="штучный товар",IF(AND(MAX(N$23:$N31)&lt;=MAX(P$23:$P31),MAX(N$23:$N31)&lt;=MAX(R$23:$R31),$F32&lt;&gt;"",MAX(N$23:$N31)&lt;TIME(20,0,0)),MAX(N$23:$N31,$F32),""),"")</f>
        <v/>
      </c>
      <c r="N32" s="11" t="str">
        <f t="shared" ca="1" si="10"/>
        <v/>
      </c>
      <c r="O32" s="11">
        <f ca="1">IF($A32="штучный товар",IF(AND(MAX(N$23:$N31)&gt;MAX(P$23:$P31),MAX(P$23:$P31)&lt;=MAX(R$23:$R31),$F32&lt;&gt;"",MAX(P$23:$P31)&lt;TIME(20,0,0)),MAX(P$23:$P31,$F32),""),"")</f>
        <v>0.34375381591066262</v>
      </c>
      <c r="P32" s="11">
        <f t="shared" ca="1" si="11"/>
        <v>0.34544526523367386</v>
      </c>
      <c r="Q32" s="11" t="str">
        <f ca="1">IF($A32="штучный товар",IF(AND(MAX(N$23:$N31)&gt;MAX(R$23:$R31),MAX(P$23:$P31)&gt;MAX(R$23:$R31),$F32&lt;&gt;"",MAX(R$23:$R31)&lt;TIME(20,0,0)),MAX(R$23:$R31,$F32),""),"")</f>
        <v/>
      </c>
      <c r="R32" s="11" t="str">
        <f t="shared" ca="1" si="12"/>
        <v/>
      </c>
    </row>
    <row r="33" spans="1:18" x14ac:dyDescent="0.3">
      <c r="A33" t="str">
        <f t="shared" ca="1" si="0"/>
        <v>весовой товар</v>
      </c>
      <c r="B33" s="12">
        <f t="shared" ca="1" si="1"/>
        <v>1.0991226179776907</v>
      </c>
      <c r="C33" s="11">
        <f t="shared" ca="1" si="2"/>
        <v>0.34230392783206198</v>
      </c>
      <c r="D33">
        <f t="shared" ca="1" si="3"/>
        <v>1.9041208536640366</v>
      </c>
      <c r="E33" s="11">
        <f t="shared" ca="1" si="4"/>
        <v>1.3223061483778032E-3</v>
      </c>
      <c r="F33" s="11">
        <f t="shared" ca="1" si="5"/>
        <v>0.34362623398043979</v>
      </c>
      <c r="G33" s="12">
        <f ca="1">IF(F33&lt;&gt;"",IF(A33="весовой товар",SUM(COUNTIF($L$24:$L33,"&gt;"&amp;F33)),SUM(COUNTIF($N$24:$N33,"&gt;"&amp;F33),COUNTIF($P$24:$P33,"&gt;"&amp;F33),COUNTIF($R$24:$R33,"&gt;"&amp;F33))),"")</f>
        <v>1</v>
      </c>
      <c r="H33">
        <f t="shared" ca="1" si="6"/>
        <v>3.2016983932252043</v>
      </c>
      <c r="I33" s="11">
        <f t="shared" ca="1" si="7"/>
        <v>2.2234016619619473E-3</v>
      </c>
      <c r="J33" s="11">
        <f t="shared" ca="1" si="8"/>
        <v>2.2234016619619434E-3</v>
      </c>
      <c r="K33" s="11">
        <f ca="1">IF(AND($A33="весовой товар",$F33&lt;&gt;"",MAX(L$23:$L32,F33)&lt;TIME(20,0,0)),MAX(L$23:$L32,F33),"")</f>
        <v>0.34362623398043979</v>
      </c>
      <c r="L33" s="11">
        <f t="shared" ca="1" si="9"/>
        <v>0.34584963564240173</v>
      </c>
      <c r="M33" s="11" t="str">
        <f ca="1">IF($A33="штучный товар",IF(AND(MAX(N$23:$N32)&lt;=MAX(P$23:$P32),MAX(N$23:$N32)&lt;=MAX(R$23:$R32),$F33&lt;&gt;"",MAX(N$23:$N32)&lt;TIME(20,0,0)),MAX(N$23:$N32,$F33),""),"")</f>
        <v/>
      </c>
      <c r="N33" s="11" t="str">
        <f t="shared" ca="1" si="10"/>
        <v/>
      </c>
      <c r="O33" s="11" t="str">
        <f ca="1">IF($A33="штучный товар",IF(AND(MAX(N$23:$N32)&gt;MAX(P$23:$P32),MAX(P$23:$P32)&lt;=MAX(R$23:$R32),$F33&lt;&gt;"",MAX(P$23:$P32)&lt;TIME(20,0,0)),MAX(P$23:$P32,$F33),""),"")</f>
        <v/>
      </c>
      <c r="P33" s="11" t="str">
        <f t="shared" ca="1" si="11"/>
        <v/>
      </c>
      <c r="Q33" s="11" t="str">
        <f ca="1">IF($A33="штучный товар",IF(AND(MAX(N$23:$N32)&gt;MAX(R$23:$R32),MAX(P$23:$P32)&gt;MAX(R$23:$R32),$F33&lt;&gt;"",MAX(R$23:$R32)&lt;TIME(20,0,0)),MAX(R$23:$R32,$F33),""),"")</f>
        <v/>
      </c>
      <c r="R33" s="11" t="str">
        <f t="shared" ca="1" si="12"/>
        <v/>
      </c>
    </row>
    <row r="34" spans="1:18" x14ac:dyDescent="0.3">
      <c r="A34" t="str">
        <f t="shared" ca="1" si="0"/>
        <v>штучный товар</v>
      </c>
      <c r="B34" s="12">
        <f t="shared" ca="1" si="1"/>
        <v>1.1268531046329913</v>
      </c>
      <c r="C34" s="11">
        <f t="shared" ca="1" si="2"/>
        <v>0.34308646471027932</v>
      </c>
      <c r="D34">
        <f t="shared" ca="1" si="3"/>
        <v>1.8442410578074708</v>
      </c>
      <c r="E34" s="11">
        <f t="shared" ca="1" si="4"/>
        <v>1.2807229568107437E-3</v>
      </c>
      <c r="F34" s="11">
        <f t="shared" ca="1" si="5"/>
        <v>0.34436718766709007</v>
      </c>
      <c r="G34" s="12">
        <f ca="1">IF(F34&lt;&gt;"",IF(A34="весовой товар",SUM(COUNTIF($L$24:$L34,"&gt;"&amp;F34)),SUM(COUNTIF($N$24:$N34,"&gt;"&amp;F34),COUNTIF($P$24:$P34,"&gt;"&amp;F34),COUNTIF($R$24:$R34,"&gt;"&amp;F34))),"")</f>
        <v>4</v>
      </c>
      <c r="H34">
        <f t="shared" ca="1" si="6"/>
        <v>1.8343599697194957</v>
      </c>
      <c r="I34" s="11">
        <f t="shared" ca="1" si="7"/>
        <v>1.273861090082983E-3</v>
      </c>
      <c r="J34" s="11">
        <f t="shared" ca="1" si="8"/>
        <v>1.6554478487554869E-3</v>
      </c>
      <c r="K34" s="11" t="str">
        <f ca="1">IF(AND($A34="весовой товар",$F34&lt;&gt;"",MAX(L$23:$L33,F34)&lt;TIME(20,0,0)),MAX(L$23:$L33,F34),"")</f>
        <v/>
      </c>
      <c r="L34" s="11" t="str">
        <f t="shared" ca="1" si="9"/>
        <v/>
      </c>
      <c r="M34" s="11" t="str">
        <f ca="1">IF($A34="штучный товар",IF(AND(MAX(N$23:$N33)&lt;=MAX(P$23:$P33),MAX(N$23:$N33)&lt;=MAX(R$23:$R33),$F34&lt;&gt;"",MAX(N$23:$N33)&lt;TIME(20,0,0)),MAX(N$23:$N33,$F34),""),"")</f>
        <v/>
      </c>
      <c r="N34" s="11" t="str">
        <f t="shared" ca="1" si="10"/>
        <v/>
      </c>
      <c r="O34" s="11" t="str">
        <f ca="1">IF($A34="штучный товар",IF(AND(MAX(N$23:$N33)&gt;MAX(P$23:$P33),MAX(P$23:$P33)&lt;=MAX(R$23:$R33),$F34&lt;&gt;"",MAX(P$23:$P33)&lt;TIME(20,0,0)),MAX(P$23:$P33,$F34),""),"")</f>
        <v/>
      </c>
      <c r="P34" s="11" t="str">
        <f t="shared" ca="1" si="11"/>
        <v/>
      </c>
      <c r="Q34" s="11">
        <f ca="1">IF($A34="штучный товар",IF(AND(MAX(N$23:$N33)&gt;MAX(R$23:$R33),MAX(P$23:$P33)&gt;MAX(R$23:$R33),$F34&lt;&gt;"",MAX(R$23:$R33)&lt;TIME(20,0,0)),MAX(R$23:$R33,$F34),""),"")</f>
        <v>0.34474877442576257</v>
      </c>
      <c r="R34" s="11">
        <f t="shared" ca="1" si="12"/>
        <v>0.34602263551584556</v>
      </c>
    </row>
    <row r="35" spans="1:18" x14ac:dyDescent="0.3">
      <c r="A35" t="str">
        <f t="shared" ca="1" si="0"/>
        <v>штучный товар</v>
      </c>
      <c r="B35" s="12">
        <f t="shared" ca="1" si="1"/>
        <v>1.2751092790288705</v>
      </c>
      <c r="C35" s="11">
        <f t="shared" ca="1" si="2"/>
        <v>0.3439719572651605</v>
      </c>
      <c r="D35">
        <f t="shared" ca="1" si="3"/>
        <v>2.2984075885953299</v>
      </c>
      <c r="E35" s="11">
        <f t="shared" ca="1" si="4"/>
        <v>1.5961163809689791E-3</v>
      </c>
      <c r="F35" s="11">
        <f t="shared" ca="1" si="5"/>
        <v>0.34556807364612946</v>
      </c>
      <c r="G35" s="12">
        <f ca="1">IF(F35&lt;&gt;"",IF(A35="весовой товар",SUM(COUNTIF($L$24:$L35,"&gt;"&amp;F35)),SUM(COUNTIF($N$24:$N35,"&gt;"&amp;F35),COUNTIF($P$24:$P35,"&gt;"&amp;F35),COUNTIF($R$24:$R35,"&gt;"&amp;F35))),"")</f>
        <v>2</v>
      </c>
      <c r="H35">
        <f t="shared" ca="1" si="6"/>
        <v>1.2290053417933737</v>
      </c>
      <c r="I35" s="11">
        <f t="shared" ca="1" si="7"/>
        <v>8.5347593180095402E-4</v>
      </c>
      <c r="J35" s="11">
        <f t="shared" ca="1" si="8"/>
        <v>8.5347593180096215E-4</v>
      </c>
      <c r="K35" s="11" t="str">
        <f ca="1">IF(AND($A35="весовой товар",$F35&lt;&gt;"",MAX(L$23:$L34,F35)&lt;TIME(20,0,0)),MAX(L$23:$L34,F35),"")</f>
        <v/>
      </c>
      <c r="L35" s="11" t="str">
        <f t="shared" ca="1" si="9"/>
        <v/>
      </c>
      <c r="M35" s="11">
        <f ca="1">IF($A35="штучный товар",IF(AND(MAX(N$23:$N34)&lt;=MAX(P$23:$P34),MAX(N$23:$N34)&lt;=MAX(R$23:$R34),$F35&lt;&gt;"",MAX(N$23:$N34)&lt;TIME(20,0,0)),MAX(N$23:$N34,$F35),""),"")</f>
        <v>0.34556807364612946</v>
      </c>
      <c r="N35" s="11">
        <f t="shared" ca="1" si="10"/>
        <v>0.34642154957793042</v>
      </c>
      <c r="O35" s="11" t="str">
        <f ca="1">IF($A35="штучный товар",IF(AND(MAX(N$23:$N34)&gt;MAX(P$23:$P34),MAX(P$23:$P34)&lt;=MAX(R$23:$R34),$F35&lt;&gt;"",MAX(P$23:$P34)&lt;TIME(20,0,0)),MAX(P$23:$P34,$F35),""),"")</f>
        <v/>
      </c>
      <c r="P35" s="11" t="str">
        <f t="shared" ca="1" si="11"/>
        <v/>
      </c>
      <c r="Q35" s="11" t="str">
        <f ca="1">IF($A35="штучный товар",IF(AND(MAX(N$23:$N34)&gt;MAX(R$23:$R34),MAX(P$23:$P34)&gt;MAX(R$23:$R34),$F35&lt;&gt;"",MAX(R$23:$R34)&lt;TIME(20,0,0)),MAX(R$23:$R34,$F35),""),"")</f>
        <v/>
      </c>
      <c r="R35" s="11" t="str">
        <f t="shared" ca="1" si="12"/>
        <v/>
      </c>
    </row>
    <row r="36" spans="1:18" x14ac:dyDescent="0.3">
      <c r="A36" t="str">
        <f t="shared" ca="1" si="0"/>
        <v>весовой товар</v>
      </c>
      <c r="B36" s="12">
        <f t="shared" ca="1" si="1"/>
        <v>1.6277822380531104</v>
      </c>
      <c r="C36" s="11">
        <f t="shared" ca="1" si="2"/>
        <v>0.3451023615971418</v>
      </c>
      <c r="D36">
        <f t="shared" ca="1" si="3"/>
        <v>1.2697027052537033</v>
      </c>
      <c r="E36" s="11">
        <f t="shared" ca="1" si="4"/>
        <v>8.8173798975951616E-4</v>
      </c>
      <c r="F36" s="11">
        <f t="shared" ca="1" si="5"/>
        <v>0.34598409958690129</v>
      </c>
      <c r="G36" s="12">
        <f ca="1">IF(F36&lt;&gt;"",IF(A36="весовой товар",SUM(COUNTIF($L$24:$L36,"&gt;"&amp;F36)),SUM(COUNTIF($N$24:$N36,"&gt;"&amp;F36),COUNTIF($P$24:$P36,"&gt;"&amp;F36),COUNTIF($R$24:$R36,"&gt;"&amp;F36))),"")</f>
        <v>1</v>
      </c>
      <c r="H36">
        <f t="shared" ca="1" si="6"/>
        <v>1.9317274447353521</v>
      </c>
      <c r="I36" s="11">
        <f t="shared" ca="1" si="7"/>
        <v>1.3414773921773279E-3</v>
      </c>
      <c r="J36" s="11">
        <f t="shared" ca="1" si="8"/>
        <v>1.341477392177326E-3</v>
      </c>
      <c r="K36" s="11">
        <f ca="1">IF(AND($A36="весовой товар",$F36&lt;&gt;"",MAX(L$23:$L35,F36)&lt;TIME(20,0,0)),MAX(L$23:$L35,F36),"")</f>
        <v>0.34598409958690129</v>
      </c>
      <c r="L36" s="11">
        <f t="shared" ca="1" si="9"/>
        <v>0.34732557697907862</v>
      </c>
      <c r="M36" s="11" t="str">
        <f ca="1">IF($A36="штучный товар",IF(AND(MAX(N$23:$N35)&lt;=MAX(P$23:$P35),MAX(N$23:$N35)&lt;=MAX(R$23:$R35),$F36&lt;&gt;"",MAX(N$23:$N35)&lt;TIME(20,0,0)),MAX(N$23:$N35,$F36),""),"")</f>
        <v/>
      </c>
      <c r="N36" s="11" t="str">
        <f t="shared" ca="1" si="10"/>
        <v/>
      </c>
      <c r="O36" s="11" t="str">
        <f ca="1">IF($A36="штучный товар",IF(AND(MAX(N$23:$N35)&gt;MAX(P$23:$P35),MAX(P$23:$P35)&lt;=MAX(R$23:$R35),$F36&lt;&gt;"",MAX(P$23:$P35)&lt;TIME(20,0,0)),MAX(P$23:$P35,$F36),""),"")</f>
        <v/>
      </c>
      <c r="P36" s="11" t="str">
        <f t="shared" ca="1" si="11"/>
        <v/>
      </c>
      <c r="Q36" s="11" t="str">
        <f ca="1">IF($A36="штучный товар",IF(AND(MAX(N$23:$N35)&gt;MAX(R$23:$R35),MAX(P$23:$P35)&gt;MAX(R$23:$R35),$F36&lt;&gt;"",MAX(R$23:$R35)&lt;TIME(20,0,0)),MAX(R$23:$R35,$F36),""),"")</f>
        <v/>
      </c>
      <c r="R36" s="11" t="str">
        <f t="shared" ca="1" si="12"/>
        <v/>
      </c>
    </row>
    <row r="37" spans="1:18" x14ac:dyDescent="0.3">
      <c r="A37" t="str">
        <f t="shared" ca="1" si="0"/>
        <v>весовой товар</v>
      </c>
      <c r="B37" s="12">
        <f t="shared" ca="1" si="1"/>
        <v>1.1847073141345592</v>
      </c>
      <c r="C37" s="11">
        <f t="shared" ca="1" si="2"/>
        <v>0.34592507500973524</v>
      </c>
      <c r="D37">
        <f t="shared" ca="1" si="3"/>
        <v>2.4558100481835443</v>
      </c>
      <c r="E37" s="11">
        <f t="shared" ca="1" si="4"/>
        <v>1.7054236445719058E-3</v>
      </c>
      <c r="F37" s="11">
        <f t="shared" ca="1" si="5"/>
        <v>0.34763049865430712</v>
      </c>
      <c r="G37" s="12">
        <f ca="1">IF(F37&lt;&gt;"",IF(A37="весовой товар",SUM(COUNTIF($L$24:$L37,"&gt;"&amp;F37)),SUM(COUNTIF($N$24:$N37,"&gt;"&amp;F37),COUNTIF($P$24:$P37,"&gt;"&amp;F37),COUNTIF($R$24:$R37,"&gt;"&amp;F37))),"")</f>
        <v>1</v>
      </c>
      <c r="H37">
        <f t="shared" ca="1" si="6"/>
        <v>1.2552010407325325</v>
      </c>
      <c r="I37" s="11">
        <f t="shared" ca="1" si="7"/>
        <v>8.7166738939759199E-4</v>
      </c>
      <c r="J37" s="11">
        <f t="shared" ca="1" si="8"/>
        <v>8.7166738939759014E-4</v>
      </c>
      <c r="K37" s="11">
        <f ca="1">IF(AND($A37="весовой товар",$F37&lt;&gt;"",MAX(L$23:$L36,F37)&lt;TIME(20,0,0)),MAX(L$23:$L36,F37),"")</f>
        <v>0.34763049865430712</v>
      </c>
      <c r="L37" s="11">
        <f t="shared" ca="1" si="9"/>
        <v>0.34850216604370471</v>
      </c>
      <c r="M37" s="11" t="str">
        <f ca="1">IF($A37="штучный товар",IF(AND(MAX(N$23:$N36)&lt;=MAX(P$23:$P36),MAX(N$23:$N36)&lt;=MAX(R$23:$R36),$F37&lt;&gt;"",MAX(N$23:$N36)&lt;TIME(20,0,0)),MAX(N$23:$N36,$F37),""),"")</f>
        <v/>
      </c>
      <c r="N37" s="11" t="str">
        <f t="shared" ca="1" si="10"/>
        <v/>
      </c>
      <c r="O37" s="11" t="str">
        <f ca="1">IF($A37="штучный товар",IF(AND(MAX(N$23:$N36)&gt;MAX(P$23:$P36),MAX(P$23:$P36)&lt;=MAX(R$23:$R36),$F37&lt;&gt;"",MAX(P$23:$P36)&lt;TIME(20,0,0)),MAX(P$23:$P36,$F37),""),"")</f>
        <v/>
      </c>
      <c r="P37" s="11" t="str">
        <f t="shared" ca="1" si="11"/>
        <v/>
      </c>
      <c r="Q37" s="11" t="str">
        <f ca="1">IF($A37="штучный товар",IF(AND(MAX(N$23:$N36)&gt;MAX(R$23:$R36),MAX(P$23:$P36)&gt;MAX(R$23:$R36),$F37&lt;&gt;"",MAX(R$23:$R36)&lt;TIME(20,0,0)),MAX(R$23:$R36,$F37),""),"")</f>
        <v/>
      </c>
      <c r="R37" s="11" t="str">
        <f t="shared" ca="1" si="12"/>
        <v/>
      </c>
    </row>
    <row r="38" spans="1:18" x14ac:dyDescent="0.3">
      <c r="A38" t="str">
        <f t="shared" ca="1" si="0"/>
        <v>весовой товар</v>
      </c>
      <c r="B38" s="12">
        <f t="shared" ca="1" si="1"/>
        <v>1.0350401861236738</v>
      </c>
      <c r="C38" s="11">
        <f t="shared" ca="1" si="2"/>
        <v>0.34664385291676558</v>
      </c>
      <c r="D38">
        <f t="shared" ca="1" si="3"/>
        <v>7.370094176111273</v>
      </c>
      <c r="E38" s="11">
        <f t="shared" ca="1" si="4"/>
        <v>5.1181209556328284E-3</v>
      </c>
      <c r="F38" s="11">
        <f t="shared" ca="1" si="5"/>
        <v>0.35176197387239844</v>
      </c>
      <c r="G38" s="12">
        <f ca="1">IF(F38&lt;&gt;"",IF(A38="весовой товар",SUM(COUNTIF($L$24:$L38,"&gt;"&amp;F38)),SUM(COUNTIF($N$24:$N38,"&gt;"&amp;F38),COUNTIF($P$24:$P38,"&gt;"&amp;F38),COUNTIF($R$24:$R38,"&gt;"&amp;F38))),"")</f>
        <v>1</v>
      </c>
      <c r="H38">
        <f t="shared" ca="1" si="6"/>
        <v>1.4602578243045161</v>
      </c>
      <c r="I38" s="11">
        <f t="shared" ca="1" si="7"/>
        <v>1.0140679335448029E-3</v>
      </c>
      <c r="J38" s="11">
        <f t="shared" ca="1" si="8"/>
        <v>1.0140679335448044E-3</v>
      </c>
      <c r="K38" s="11">
        <f ca="1">IF(AND($A38="весовой товар",$F38&lt;&gt;"",MAX(L$23:$L37,F38)&lt;TIME(20,0,0)),MAX(L$23:$L37,F38),"")</f>
        <v>0.35176197387239844</v>
      </c>
      <c r="L38" s="11">
        <f t="shared" ca="1" si="9"/>
        <v>0.35277604180594324</v>
      </c>
      <c r="M38" s="11" t="str">
        <f ca="1">IF($A38="штучный товар",IF(AND(MAX(N$23:$N37)&lt;=MAX(P$23:$P37),MAX(N$23:$N37)&lt;=MAX(R$23:$R37),$F38&lt;&gt;"",MAX(N$23:$N37)&lt;TIME(20,0,0)),MAX(N$23:$N37,$F38),""),"")</f>
        <v/>
      </c>
      <c r="N38" s="11" t="str">
        <f t="shared" ca="1" si="10"/>
        <v/>
      </c>
      <c r="O38" s="11" t="str">
        <f ca="1">IF($A38="штучный товар",IF(AND(MAX(N$23:$N37)&gt;MAX(P$23:$P37),MAX(P$23:$P37)&lt;=MAX(R$23:$R37),$F38&lt;&gt;"",MAX(P$23:$P37)&lt;TIME(20,0,0)),MAX(P$23:$P37,$F38),""),"")</f>
        <v/>
      </c>
      <c r="P38" s="11" t="str">
        <f t="shared" ca="1" si="11"/>
        <v/>
      </c>
      <c r="Q38" s="11" t="str">
        <f ca="1">IF($A38="штучный товар",IF(AND(MAX(N$23:$N37)&gt;MAX(R$23:$R37),MAX(P$23:$P37)&gt;MAX(R$23:$R37),$F38&lt;&gt;"",MAX(R$23:$R37)&lt;TIME(20,0,0)),MAX(R$23:$R37,$F38),""),"")</f>
        <v/>
      </c>
      <c r="R38" s="11" t="str">
        <f t="shared" ca="1" si="12"/>
        <v/>
      </c>
    </row>
    <row r="39" spans="1:18" x14ac:dyDescent="0.3">
      <c r="A39" t="str">
        <f t="shared" ca="1" si="0"/>
        <v>штучный товар</v>
      </c>
      <c r="B39" s="12">
        <f t="shared" ca="1" si="1"/>
        <v>1.6051359899959339</v>
      </c>
      <c r="C39" s="11">
        <f t="shared" ca="1" si="2"/>
        <v>0.3477585306875961</v>
      </c>
      <c r="D39">
        <f t="shared" ca="1" si="3"/>
        <v>5.2104380448080612</v>
      </c>
      <c r="E39" s="11">
        <f t="shared" ca="1" si="4"/>
        <v>3.6183597533389314E-3</v>
      </c>
      <c r="F39" s="11">
        <f t="shared" ca="1" si="5"/>
        <v>0.35137689044093501</v>
      </c>
      <c r="G39" s="12">
        <f ca="1">IF(F39&lt;&gt;"",IF(A39="весовой товар",SUM(COUNTIF($L$24:$L39,"&gt;"&amp;F39)),SUM(COUNTIF($N$24:$N39,"&gt;"&amp;F39),COUNTIF($P$24:$P39,"&gt;"&amp;F39),COUNTIF($R$24:$R39,"&gt;"&amp;F39))),"")</f>
        <v>1</v>
      </c>
      <c r="H39">
        <f t="shared" ca="1" si="6"/>
        <v>2.3656347784686544</v>
      </c>
      <c r="I39" s="11">
        <f t="shared" ca="1" si="7"/>
        <v>1.6428019294921212E-3</v>
      </c>
      <c r="J39" s="11">
        <f t="shared" ca="1" si="8"/>
        <v>1.6428019294921214E-3</v>
      </c>
      <c r="K39" s="11" t="str">
        <f ca="1">IF(AND($A39="весовой товар",$F39&lt;&gt;"",MAX(L$23:$L38,F39)&lt;TIME(20,0,0)),MAX(L$23:$L38,F39),"")</f>
        <v/>
      </c>
      <c r="L39" s="11" t="str">
        <f t="shared" ca="1" si="9"/>
        <v/>
      </c>
      <c r="M39" s="11" t="str">
        <f ca="1">IF($A39="штучный товар",IF(AND(MAX(N$23:$N38)&lt;=MAX(P$23:$P38),MAX(N$23:$N38)&lt;=MAX(R$23:$R38),$F39&lt;&gt;"",MAX(N$23:$N38)&lt;TIME(20,0,0)),MAX(N$23:$N38,$F39),""),"")</f>
        <v/>
      </c>
      <c r="N39" s="11" t="str">
        <f t="shared" ca="1" si="10"/>
        <v/>
      </c>
      <c r="O39" s="11">
        <f ca="1">IF($A39="штучный товар",IF(AND(MAX(N$23:$N38)&gt;MAX(P$23:$P38),MAX(P$23:$P38)&lt;=MAX(R$23:$R38),$F39&lt;&gt;"",MAX(P$23:$P38)&lt;TIME(20,0,0)),MAX(P$23:$P38,$F39),""),"")</f>
        <v>0.35137689044093501</v>
      </c>
      <c r="P39" s="11">
        <f t="shared" ca="1" si="11"/>
        <v>0.35301969237042713</v>
      </c>
      <c r="Q39" s="11" t="str">
        <f ca="1">IF($A39="штучный товар",IF(AND(MAX(N$23:$N38)&gt;MAX(R$23:$R38),MAX(P$23:$P38)&gt;MAX(R$23:$R38),$F39&lt;&gt;"",MAX(R$23:$R38)&lt;TIME(20,0,0)),MAX(R$23:$R38,$F39),""),"")</f>
        <v/>
      </c>
      <c r="R39" s="11" t="str">
        <f t="shared" ca="1" si="12"/>
        <v/>
      </c>
    </row>
    <row r="40" spans="1:18" x14ac:dyDescent="0.3">
      <c r="A40" t="str">
        <f t="shared" ca="1" si="0"/>
        <v>штучный товар</v>
      </c>
      <c r="B40" s="12">
        <f t="shared" ca="1" si="1"/>
        <v>1.3685381344177441</v>
      </c>
      <c r="C40" s="11">
        <f t="shared" ca="1" si="2"/>
        <v>0.34870890439205288</v>
      </c>
      <c r="D40">
        <f t="shared" ca="1" si="3"/>
        <v>1.1562848247915125</v>
      </c>
      <c r="E40" s="11">
        <f t="shared" ca="1" si="4"/>
        <v>8.0297557277188368E-4</v>
      </c>
      <c r="F40" s="11">
        <f t="shared" ca="1" si="5"/>
        <v>0.34951187996482475</v>
      </c>
      <c r="G40" s="12">
        <f ca="1">IF(F40&lt;&gt;"",IF(A40="весовой товар",SUM(COUNTIF($L$24:$L40,"&gt;"&amp;F40)),SUM(COUNTIF($N$24:$N40,"&gt;"&amp;F40),COUNTIF($P$24:$P40,"&gt;"&amp;F40),COUNTIF($R$24:$R40,"&gt;"&amp;F40))),"")</f>
        <v>2</v>
      </c>
      <c r="H40">
        <f t="shared" ca="1" si="6"/>
        <v>1.7693356045891415</v>
      </c>
      <c r="I40" s="11">
        <f t="shared" ca="1" si="7"/>
        <v>1.2287052809646817E-3</v>
      </c>
      <c r="J40" s="11">
        <f t="shared" ca="1" si="8"/>
        <v>1.2287052809646926E-3</v>
      </c>
      <c r="K40" s="11" t="str">
        <f ca="1">IF(AND($A40="весовой товар",$F40&lt;&gt;"",MAX(L$23:$L39,F40)&lt;TIME(20,0,0)),MAX(L$23:$L39,F40),"")</f>
        <v/>
      </c>
      <c r="L40" s="11" t="str">
        <f t="shared" ca="1" si="9"/>
        <v/>
      </c>
      <c r="M40" s="11" t="str">
        <f ca="1">IF($A40="штучный товар",IF(AND(MAX(N$23:$N39)&lt;=MAX(P$23:$P39),MAX(N$23:$N39)&lt;=MAX(R$23:$R39),$F40&lt;&gt;"",MAX(N$23:$N39)&lt;TIME(20,0,0)),MAX(N$23:$N39,$F40),""),"")</f>
        <v/>
      </c>
      <c r="N40" s="11" t="str">
        <f t="shared" ca="1" si="10"/>
        <v/>
      </c>
      <c r="O40" s="11" t="str">
        <f ca="1">IF($A40="штучный товар",IF(AND(MAX(N$23:$N39)&gt;MAX(P$23:$P39),MAX(P$23:$P39)&lt;=MAX(R$23:$R39),$F40&lt;&gt;"",MAX(P$23:$P39)&lt;TIME(20,0,0)),MAX(P$23:$P39,$F40),""),"")</f>
        <v/>
      </c>
      <c r="P40" s="11" t="str">
        <f t="shared" ca="1" si="11"/>
        <v/>
      </c>
      <c r="Q40" s="11">
        <f ca="1">IF($A40="штучный товар",IF(AND(MAX(N$23:$N39)&gt;MAX(R$23:$R39),MAX(P$23:$P39)&gt;MAX(R$23:$R39),$F40&lt;&gt;"",MAX(R$23:$R39)&lt;TIME(20,0,0)),MAX(R$23:$R39,$F40),""),"")</f>
        <v>0.34951187996482475</v>
      </c>
      <c r="R40" s="11">
        <f t="shared" ca="1" si="12"/>
        <v>0.35074058524578944</v>
      </c>
    </row>
    <row r="41" spans="1:18" x14ac:dyDescent="0.3">
      <c r="A41" t="str">
        <f t="shared" ca="1" si="0"/>
        <v>весовой товар</v>
      </c>
      <c r="B41" s="12">
        <f t="shared" ca="1" si="1"/>
        <v>1.2536961416677204</v>
      </c>
      <c r="C41" s="11">
        <f t="shared" ca="1" si="2"/>
        <v>0.34957952671265546</v>
      </c>
      <c r="D41">
        <f t="shared" ca="1" si="3"/>
        <v>2.8136783741282465</v>
      </c>
      <c r="E41" s="11">
        <f t="shared" ca="1" si="4"/>
        <v>1.9539433153668378E-3</v>
      </c>
      <c r="F41" s="11">
        <f t="shared" ca="1" si="5"/>
        <v>0.35153347002802232</v>
      </c>
      <c r="G41" s="12">
        <f ca="1">IF(F41&lt;&gt;"",IF(A41="весовой товар",SUM(COUNTIF($L$24:$L41,"&gt;"&amp;F41)),SUM(COUNTIF($N$24:$N41,"&gt;"&amp;F41),COUNTIF($P$24:$P41,"&gt;"&amp;F41),COUNTIF($R$24:$R41,"&gt;"&amp;F41))),"")</f>
        <v>2</v>
      </c>
      <c r="H41">
        <f t="shared" ca="1" si="6"/>
        <v>1.1600889899229723</v>
      </c>
      <c r="I41" s="11">
        <f t="shared" ca="1" si="7"/>
        <v>8.0561735411317521E-4</v>
      </c>
      <c r="J41" s="11">
        <f t="shared" ca="1" si="8"/>
        <v>2.0481891320340839E-3</v>
      </c>
      <c r="K41" s="11">
        <f ca="1">IF(AND($A41="весовой товар",$F41&lt;&gt;"",MAX(L$23:$L40,F41)&lt;TIME(20,0,0)),MAX(L$23:$L40,F41),"")</f>
        <v>0.35277604180594324</v>
      </c>
      <c r="L41" s="11">
        <f t="shared" ca="1" si="9"/>
        <v>0.35358165916005641</v>
      </c>
      <c r="M41" s="11" t="str">
        <f ca="1">IF($A41="штучный товар",IF(AND(MAX(N$23:$N40)&lt;=MAX(P$23:$P40),MAX(N$23:$N40)&lt;=MAX(R$23:$R40),$F41&lt;&gt;"",MAX(N$23:$N40)&lt;TIME(20,0,0)),MAX(N$23:$N40,$F41),""),"")</f>
        <v/>
      </c>
      <c r="N41" s="11" t="str">
        <f t="shared" ca="1" si="10"/>
        <v/>
      </c>
      <c r="O41" s="11" t="str">
        <f ca="1">IF($A41="штучный товар",IF(AND(MAX(N$23:$N40)&gt;MAX(P$23:$P40),MAX(P$23:$P40)&lt;=MAX(R$23:$R40),$F41&lt;&gt;"",MAX(P$23:$P40)&lt;TIME(20,0,0)),MAX(P$23:$P40,$F41),""),"")</f>
        <v/>
      </c>
      <c r="P41" s="11" t="str">
        <f t="shared" ca="1" si="11"/>
        <v/>
      </c>
      <c r="Q41" s="11" t="str">
        <f ca="1">IF($A41="штучный товар",IF(AND(MAX(N$23:$N40)&gt;MAX(R$23:$R40),MAX(P$23:$P40)&gt;MAX(R$23:$R40),$F41&lt;&gt;"",MAX(R$23:$R40)&lt;TIME(20,0,0)),MAX(R$23:$R40,$F41),""),"")</f>
        <v/>
      </c>
      <c r="R41" s="11" t="str">
        <f t="shared" ca="1" si="12"/>
        <v/>
      </c>
    </row>
    <row r="42" spans="1:18" x14ac:dyDescent="0.3">
      <c r="A42" t="str">
        <f t="shared" ca="1" si="0"/>
        <v>штучный товар</v>
      </c>
      <c r="B42" s="12">
        <f t="shared" ca="1" si="1"/>
        <v>1.3860685463047873</v>
      </c>
      <c r="C42" s="11">
        <f t="shared" ca="1" si="2"/>
        <v>0.35054207431425599</v>
      </c>
      <c r="D42">
        <f t="shared" ca="1" si="3"/>
        <v>4.5819661073470304</v>
      </c>
      <c r="E42" s="11">
        <f t="shared" ca="1" si="4"/>
        <v>3.1819209078798824E-3</v>
      </c>
      <c r="F42" s="11">
        <f t="shared" ca="1" si="5"/>
        <v>0.35372399522213588</v>
      </c>
      <c r="G42" s="12">
        <f ca="1">IF(F42&lt;&gt;"",IF(A42="весовой товар",SUM(COUNTIF($L$24:$L42,"&gt;"&amp;F42)),SUM(COUNTIF($N$24:$N42,"&gt;"&amp;F42),COUNTIF($P$24:$P42,"&gt;"&amp;F42),COUNTIF($R$24:$R42,"&gt;"&amp;F42))),"")</f>
        <v>1</v>
      </c>
      <c r="H42">
        <f t="shared" ca="1" si="6"/>
        <v>3.2450891398521118</v>
      </c>
      <c r="I42" s="11">
        <f t="shared" ca="1" si="7"/>
        <v>2.2535341248972997E-3</v>
      </c>
      <c r="J42" s="11">
        <f t="shared" ca="1" si="8"/>
        <v>2.2535341248973162E-3</v>
      </c>
      <c r="K42" s="11" t="str">
        <f ca="1">IF(AND($A42="весовой товар",$F42&lt;&gt;"",MAX(L$23:$L41,F42)&lt;TIME(20,0,0)),MAX(L$23:$L41,F42),"")</f>
        <v/>
      </c>
      <c r="L42" s="11" t="str">
        <f t="shared" ca="1" si="9"/>
        <v/>
      </c>
      <c r="M42" s="11">
        <f ca="1">IF($A42="штучный товар",IF(AND(MAX(N$23:$N41)&lt;=MAX(P$23:$P41),MAX(N$23:$N41)&lt;=MAX(R$23:$R41),$F42&lt;&gt;"",MAX(N$23:$N41)&lt;TIME(20,0,0)),MAX(N$23:$N41,$F42),""),"")</f>
        <v>0.35372399522213588</v>
      </c>
      <c r="N42" s="11">
        <f t="shared" ca="1" si="10"/>
        <v>0.35597752934703319</v>
      </c>
      <c r="O42" s="11" t="str">
        <f ca="1">IF($A42="штучный товар",IF(AND(MAX(N$23:$N41)&gt;MAX(P$23:$P41),MAX(P$23:$P41)&lt;=MAX(R$23:$R41),$F42&lt;&gt;"",MAX(P$23:$P41)&lt;TIME(20,0,0)),MAX(P$23:$P41,$F42),""),"")</f>
        <v/>
      </c>
      <c r="P42" s="11" t="str">
        <f t="shared" ca="1" si="11"/>
        <v/>
      </c>
      <c r="Q42" s="11" t="str">
        <f ca="1">IF($A42="штучный товар",IF(AND(MAX(N$23:$N41)&gt;MAX(R$23:$R41),MAX(P$23:$P41)&gt;MAX(R$23:$R41),$F42&lt;&gt;"",MAX(R$23:$R41)&lt;TIME(20,0,0)),MAX(R$23:$R41,$F42),""),"")</f>
        <v/>
      </c>
      <c r="R42" s="11" t="str">
        <f t="shared" ca="1" si="12"/>
        <v/>
      </c>
    </row>
    <row r="43" spans="1:18" x14ac:dyDescent="0.3">
      <c r="A43" t="str">
        <f t="shared" ca="1" si="0"/>
        <v>весовой товар</v>
      </c>
      <c r="B43" s="12">
        <f t="shared" ca="1" si="1"/>
        <v>1.3276652685593875</v>
      </c>
      <c r="C43" s="11">
        <f t="shared" ca="1" si="2"/>
        <v>0.35146406408408892</v>
      </c>
      <c r="D43">
        <f t="shared" ca="1" si="3"/>
        <v>1.6363165346280302</v>
      </c>
      <c r="E43" s="11">
        <f t="shared" ca="1" si="4"/>
        <v>1.1363309268250209E-3</v>
      </c>
      <c r="F43" s="11">
        <f t="shared" ca="1" si="5"/>
        <v>0.35260039501091395</v>
      </c>
      <c r="G43" s="12">
        <f ca="1">IF(F43&lt;&gt;"",IF(A43="весовой товар",SUM(COUNTIF($L$24:$L43,"&gt;"&amp;F43)),SUM(COUNTIF($N$24:$N43,"&gt;"&amp;F43),COUNTIF($P$24:$P43,"&gt;"&amp;F43),COUNTIF($R$24:$R43,"&gt;"&amp;F43))),"")</f>
        <v>3</v>
      </c>
      <c r="H43">
        <f t="shared" ca="1" si="6"/>
        <v>4.4461749169659885</v>
      </c>
      <c r="I43" s="11">
        <f t="shared" ca="1" si="7"/>
        <v>3.0876214701152697E-3</v>
      </c>
      <c r="J43" s="11">
        <f t="shared" ca="1" si="8"/>
        <v>4.0688856192577227E-3</v>
      </c>
      <c r="K43" s="11">
        <f ca="1">IF(AND($A43="весовой товар",$F43&lt;&gt;"",MAX(L$23:$L42,F43)&lt;TIME(20,0,0)),MAX(L$23:$L42,F43),"")</f>
        <v>0.35358165916005641</v>
      </c>
      <c r="L43" s="11">
        <f t="shared" ca="1" si="9"/>
        <v>0.35666928063017167</v>
      </c>
      <c r="M43" s="11" t="str">
        <f ca="1">IF($A43="штучный товар",IF(AND(MAX(N$23:$N42)&lt;=MAX(P$23:$P42),MAX(N$23:$N42)&lt;=MAX(R$23:$R42),$F43&lt;&gt;"",MAX(N$23:$N42)&lt;TIME(20,0,0)),MAX(N$23:$N42,$F43),""),"")</f>
        <v/>
      </c>
      <c r="N43" s="11" t="str">
        <f t="shared" ca="1" si="10"/>
        <v/>
      </c>
      <c r="O43" s="11" t="str">
        <f ca="1">IF($A43="штучный товар",IF(AND(MAX(N$23:$N42)&gt;MAX(P$23:$P42),MAX(P$23:$P42)&lt;=MAX(R$23:$R42),$F43&lt;&gt;"",MAX(P$23:$P42)&lt;TIME(20,0,0)),MAX(P$23:$P42,$F43),""),"")</f>
        <v/>
      </c>
      <c r="P43" s="11" t="str">
        <f t="shared" ca="1" si="11"/>
        <v/>
      </c>
      <c r="Q43" s="11" t="str">
        <f ca="1">IF($A43="штучный товар",IF(AND(MAX(N$23:$N42)&gt;MAX(R$23:$R42),MAX(P$23:$P42)&gt;MAX(R$23:$R42),$F43&lt;&gt;"",MAX(R$23:$R42)&lt;TIME(20,0,0)),MAX(R$23:$R42,$F43),""),"")</f>
        <v/>
      </c>
      <c r="R43" s="11" t="str">
        <f t="shared" ca="1" si="12"/>
        <v/>
      </c>
    </row>
    <row r="44" spans="1:18" x14ac:dyDescent="0.3">
      <c r="A44" t="str">
        <f t="shared" ca="1" si="0"/>
        <v>штучный товар</v>
      </c>
      <c r="B44" s="12">
        <f t="shared" ca="1" si="1"/>
        <v>1.1733312019916584</v>
      </c>
      <c r="C44" s="11">
        <f t="shared" ca="1" si="2"/>
        <v>0.35227887741880537</v>
      </c>
      <c r="D44">
        <f t="shared" ca="1" si="3"/>
        <v>2.7580180525806473</v>
      </c>
      <c r="E44" s="11">
        <f t="shared" ca="1" si="4"/>
        <v>1.9152903142921163E-3</v>
      </c>
      <c r="F44" s="11">
        <f t="shared" ca="1" si="5"/>
        <v>0.35419416773309748</v>
      </c>
      <c r="G44" s="12">
        <f ca="1">IF(F44&lt;&gt;"",IF(A44="весовой товар",SUM(COUNTIF($L$24:$L44,"&gt;"&amp;F44)),SUM(COUNTIF($N$24:$N44,"&gt;"&amp;F44),COUNTIF($P$24:$P44,"&gt;"&amp;F44),COUNTIF($R$24:$R44,"&gt;"&amp;F44))),"")</f>
        <v>2</v>
      </c>
      <c r="H44">
        <f t="shared" ca="1" si="6"/>
        <v>4.46106519797301</v>
      </c>
      <c r="I44" s="11">
        <f t="shared" ca="1" si="7"/>
        <v>3.0979619430368125E-3</v>
      </c>
      <c r="J44" s="11">
        <f t="shared" ca="1" si="8"/>
        <v>3.0979619430367977E-3</v>
      </c>
      <c r="K44" s="11" t="str">
        <f ca="1">IF(AND($A44="весовой товар",$F44&lt;&gt;"",MAX(L$23:$L43,F44)&lt;TIME(20,0,0)),MAX(L$23:$L43,F44),"")</f>
        <v/>
      </c>
      <c r="L44" s="11" t="str">
        <f t="shared" ca="1" si="9"/>
        <v/>
      </c>
      <c r="M44" s="11" t="str">
        <f ca="1">IF($A44="штучный товар",IF(AND(MAX(N$23:$N43)&lt;=MAX(P$23:$P43),MAX(N$23:$N43)&lt;=MAX(R$23:$R43),$F44&lt;&gt;"",MAX(N$23:$N43)&lt;TIME(20,0,0)),MAX(N$23:$N43,$F44),""),"")</f>
        <v/>
      </c>
      <c r="N44" s="11" t="str">
        <f t="shared" ca="1" si="10"/>
        <v/>
      </c>
      <c r="O44" s="11" t="str">
        <f ca="1">IF($A44="штучный товар",IF(AND(MAX(N$23:$N43)&gt;MAX(P$23:$P43),MAX(P$23:$P43)&lt;=MAX(R$23:$R43),$F44&lt;&gt;"",MAX(P$23:$P43)&lt;TIME(20,0,0)),MAX(P$23:$P43,$F44),""),"")</f>
        <v/>
      </c>
      <c r="P44" s="11" t="str">
        <f t="shared" ca="1" si="11"/>
        <v/>
      </c>
      <c r="Q44" s="11">
        <f ca="1">IF($A44="штучный товар",IF(AND(MAX(N$23:$N43)&gt;MAX(R$23:$R43),MAX(P$23:$P43)&gt;MAX(R$23:$R43),$F44&lt;&gt;"",MAX(R$23:$R43)&lt;TIME(20,0,0)),MAX(R$23:$R43,$F44),""),"")</f>
        <v>0.35419416773309748</v>
      </c>
      <c r="R44" s="11">
        <f t="shared" ca="1" si="12"/>
        <v>0.35729212967613427</v>
      </c>
    </row>
    <row r="45" spans="1:18" x14ac:dyDescent="0.3">
      <c r="A45" t="str">
        <f t="shared" ca="1" si="0"/>
        <v>штучный товар</v>
      </c>
      <c r="B45" s="12">
        <f t="shared" ca="1" si="1"/>
        <v>1.3775231925043505</v>
      </c>
      <c r="C45" s="11">
        <f t="shared" ca="1" si="2"/>
        <v>0.35323549074693339</v>
      </c>
      <c r="D45">
        <f t="shared" ca="1" si="3"/>
        <v>2.9542107827937278</v>
      </c>
      <c r="E45" s="11">
        <f t="shared" ca="1" si="4"/>
        <v>2.0515352658289775E-3</v>
      </c>
      <c r="F45" s="11">
        <f t="shared" ca="1" si="5"/>
        <v>0.35528702601276235</v>
      </c>
      <c r="G45" s="12">
        <f ca="1">IF(F45&lt;&gt;"",IF(A45="весовой товар",SUM(COUNTIF($L$24:$L45,"&gt;"&amp;F45)),SUM(COUNTIF($N$24:$N45,"&gt;"&amp;F45),COUNTIF($P$24:$P45,"&gt;"&amp;F45),COUNTIF($R$24:$R45,"&gt;"&amp;F45))),"")</f>
        <v>3</v>
      </c>
      <c r="H45">
        <f t="shared" ca="1" si="6"/>
        <v>1.261649573309183</v>
      </c>
      <c r="I45" s="11">
        <f t="shared" ca="1" si="7"/>
        <v>8.7614553702026598E-4</v>
      </c>
      <c r="J45" s="11">
        <f t="shared" ca="1" si="8"/>
        <v>8.7614553702025644E-4</v>
      </c>
      <c r="K45" s="11" t="str">
        <f ca="1">IF(AND($A45="весовой товар",$F45&lt;&gt;"",MAX(L$23:$L44,F45)&lt;TIME(20,0,0)),MAX(L$23:$L44,F45),"")</f>
        <v/>
      </c>
      <c r="L45" s="11" t="str">
        <f t="shared" ca="1" si="9"/>
        <v/>
      </c>
      <c r="M45" s="11" t="str">
        <f ca="1">IF($A45="штучный товар",IF(AND(MAX(N$23:$N44)&lt;=MAX(P$23:$P44),MAX(N$23:$N44)&lt;=MAX(R$23:$R44),$F45&lt;&gt;"",MAX(N$23:$N44)&lt;TIME(20,0,0)),MAX(N$23:$N44,$F45),""),"")</f>
        <v/>
      </c>
      <c r="N45" s="11" t="str">
        <f t="shared" ca="1" si="10"/>
        <v/>
      </c>
      <c r="O45" s="11">
        <f ca="1">IF($A45="штучный товар",IF(AND(MAX(N$23:$N44)&gt;MAX(P$23:$P44),MAX(P$23:$P44)&lt;=MAX(R$23:$R44),$F45&lt;&gt;"",MAX(P$23:$P44)&lt;TIME(20,0,0)),MAX(P$23:$P44,$F45),""),"")</f>
        <v>0.35528702601276235</v>
      </c>
      <c r="P45" s="11">
        <f t="shared" ca="1" si="11"/>
        <v>0.35616317154978261</v>
      </c>
      <c r="Q45" s="11" t="str">
        <f ca="1">IF($A45="штучный товар",IF(AND(MAX(N$23:$N44)&gt;MAX(R$23:$R44),MAX(P$23:$P44)&gt;MAX(R$23:$R44),$F45&lt;&gt;"",MAX(R$23:$R44)&lt;TIME(20,0,0)),MAX(R$23:$R44,$F45),""),"")</f>
        <v/>
      </c>
      <c r="R45" s="11" t="str">
        <f t="shared" ca="1" si="12"/>
        <v/>
      </c>
    </row>
    <row r="46" spans="1:18" x14ac:dyDescent="0.3">
      <c r="A46" t="str">
        <f t="shared" ca="1" si="0"/>
        <v>штучный товар</v>
      </c>
      <c r="B46" s="12">
        <f t="shared" ca="1" si="1"/>
        <v>1.1524792170098217</v>
      </c>
      <c r="C46" s="11">
        <f t="shared" ca="1" si="2"/>
        <v>0.35403582353652352</v>
      </c>
      <c r="D46">
        <f t="shared" ca="1" si="3"/>
        <v>4.0807621004927919</v>
      </c>
      <c r="E46" s="11">
        <f t="shared" ca="1" si="4"/>
        <v>2.8338625697866609E-3</v>
      </c>
      <c r="F46" s="11">
        <f t="shared" ca="1" si="5"/>
        <v>0.3568696861063102</v>
      </c>
      <c r="G46" s="12">
        <f ca="1">IF(F46&lt;&gt;"",IF(A46="весовой товар",SUM(COUNTIF($L$24:$L46,"&gt;"&amp;F46)),SUM(COUNTIF($N$24:$N46,"&gt;"&amp;F46),COUNTIF($P$24:$P46,"&gt;"&amp;F46),COUNTIF($R$24:$R46,"&gt;"&amp;F46))),"")</f>
        <v>2</v>
      </c>
      <c r="H46">
        <f t="shared" ca="1" si="6"/>
        <v>1.5418889535737828</v>
      </c>
      <c r="I46" s="11">
        <f t="shared" ca="1" si="7"/>
        <v>1.0707562177595714E-3</v>
      </c>
      <c r="J46" s="11">
        <f t="shared" ca="1" si="8"/>
        <v>1.0707562177595942E-3</v>
      </c>
      <c r="K46" s="11" t="str">
        <f ca="1">IF(AND($A46="весовой товар",$F46&lt;&gt;"",MAX(L$23:$L45,F46)&lt;TIME(20,0,0)),MAX(L$23:$L45,F46),"")</f>
        <v/>
      </c>
      <c r="L46" s="11" t="str">
        <f t="shared" ca="1" si="9"/>
        <v/>
      </c>
      <c r="M46" s="11">
        <f ca="1">IF($A46="штучный товар",IF(AND(MAX(N$23:$N45)&lt;=MAX(P$23:$P45),MAX(N$23:$N45)&lt;=MAX(R$23:$R45),$F46&lt;&gt;"",MAX(N$23:$N45)&lt;TIME(20,0,0)),MAX(N$23:$N45,$F46),""),"")</f>
        <v>0.3568696861063102</v>
      </c>
      <c r="N46" s="11">
        <f t="shared" ca="1" si="10"/>
        <v>0.3579404423240698</v>
      </c>
      <c r="O46" s="11" t="str">
        <f ca="1">IF($A46="штучный товар",IF(AND(MAX(N$23:$N45)&gt;MAX(P$23:$P45),MAX(P$23:$P45)&lt;=MAX(R$23:$R45),$F46&lt;&gt;"",MAX(P$23:$P45)&lt;TIME(20,0,0)),MAX(P$23:$P45,$F46),""),"")</f>
        <v/>
      </c>
      <c r="P46" s="11" t="str">
        <f t="shared" ca="1" si="11"/>
        <v/>
      </c>
      <c r="Q46" s="11" t="str">
        <f ca="1">IF($A46="штучный товар",IF(AND(MAX(N$23:$N45)&gt;MAX(R$23:$R45),MAX(P$23:$P45)&gt;MAX(R$23:$R45),$F46&lt;&gt;"",MAX(R$23:$R45)&lt;TIME(20,0,0)),MAX(R$23:$R45,$F46),""),"")</f>
        <v/>
      </c>
      <c r="R46" s="11" t="str">
        <f t="shared" ca="1" si="12"/>
        <v/>
      </c>
    </row>
    <row r="47" spans="1:18" x14ac:dyDescent="0.3">
      <c r="A47" t="str">
        <f t="shared" ca="1" si="0"/>
        <v>штучный товар</v>
      </c>
      <c r="B47" s="12">
        <f t="shared" ca="1" si="1"/>
        <v>1.086883568164305</v>
      </c>
      <c r="C47" s="11">
        <f t="shared" ca="1" si="2"/>
        <v>0.35479060379219318</v>
      </c>
      <c r="D47">
        <f t="shared" ca="1" si="3"/>
        <v>2.1423828177946538</v>
      </c>
      <c r="E47" s="11">
        <f t="shared" ca="1" si="4"/>
        <v>1.4877658456907317E-3</v>
      </c>
      <c r="F47" s="11">
        <f t="shared" ca="1" si="5"/>
        <v>0.3562783696378839</v>
      </c>
      <c r="G47" s="12">
        <f ca="1">IF(F47&lt;&gt;"",IF(A47="весовой товар",SUM(COUNTIF($L$24:$L47,"&gt;"&amp;F47)),SUM(COUNTIF($N$24:$N47,"&gt;"&amp;F47),COUNTIF($P$24:$P47,"&gt;"&amp;F47),COUNTIF($R$24:$R47,"&gt;"&amp;F47))),"")</f>
        <v>3</v>
      </c>
      <c r="H47">
        <f t="shared" ca="1" si="6"/>
        <v>2.685520149712679</v>
      </c>
      <c r="I47" s="11">
        <f t="shared" ca="1" si="7"/>
        <v>1.8649445484115827E-3</v>
      </c>
      <c r="J47" s="11">
        <f t="shared" ca="1" si="8"/>
        <v>1.8649445484115734E-3</v>
      </c>
      <c r="K47" s="11" t="str">
        <f ca="1">IF(AND($A47="весовой товар",$F47&lt;&gt;"",MAX(L$23:$L46,F47)&lt;TIME(20,0,0)),MAX(L$23:$L46,F47),"")</f>
        <v/>
      </c>
      <c r="L47" s="11" t="str">
        <f t="shared" ca="1" si="9"/>
        <v/>
      </c>
      <c r="M47" s="11" t="str">
        <f ca="1">IF($A47="штучный товар",IF(AND(MAX(N$23:$N46)&lt;=MAX(P$23:$P46),MAX(N$23:$N46)&lt;=MAX(R$23:$R46),$F47&lt;&gt;"",MAX(N$23:$N46)&lt;TIME(20,0,0)),MAX(N$23:$N46,$F47),""),"")</f>
        <v/>
      </c>
      <c r="N47" s="11" t="str">
        <f t="shared" ca="1" si="10"/>
        <v/>
      </c>
      <c r="O47" s="11">
        <f ca="1">IF($A47="штучный товар",IF(AND(MAX(N$23:$N46)&gt;MAX(P$23:$P46),MAX(P$23:$P46)&lt;=MAX(R$23:$R46),$F47&lt;&gt;"",MAX(P$23:$P46)&lt;TIME(20,0,0)),MAX(P$23:$P46,$F47),""),"")</f>
        <v>0.3562783696378839</v>
      </c>
      <c r="P47" s="11">
        <f t="shared" ca="1" si="11"/>
        <v>0.35814331418629547</v>
      </c>
      <c r="Q47" s="11" t="str">
        <f ca="1">IF($A47="штучный товар",IF(AND(MAX(N$23:$N46)&gt;MAX(R$23:$R46),MAX(P$23:$P46)&gt;MAX(R$23:$R46),$F47&lt;&gt;"",MAX(R$23:$R46)&lt;TIME(20,0,0)),MAX(R$23:$R46,$F47),""),"")</f>
        <v/>
      </c>
      <c r="R47" s="11" t="str">
        <f t="shared" ca="1" si="12"/>
        <v/>
      </c>
    </row>
    <row r="48" spans="1:18" x14ac:dyDescent="0.3">
      <c r="A48" t="str">
        <f t="shared" ca="1" si="0"/>
        <v>весовой товар</v>
      </c>
      <c r="B48" s="12">
        <f t="shared" ca="1" si="1"/>
        <v>2.1649063288470156</v>
      </c>
      <c r="C48" s="11">
        <f t="shared" ca="1" si="2"/>
        <v>0.35629401096500363</v>
      </c>
      <c r="D48">
        <f t="shared" ca="1" si="3"/>
        <v>4.1895511219287105</v>
      </c>
      <c r="E48" s="11">
        <f t="shared" ca="1" si="4"/>
        <v>2.9094105013393822E-3</v>
      </c>
      <c r="F48" s="11">
        <f t="shared" ca="1" si="5"/>
        <v>0.35920342146634299</v>
      </c>
      <c r="G48" s="12">
        <f ca="1">IF(F48&lt;&gt;"",IF(A48="весовой товар",SUM(COUNTIF($L$24:$L48,"&gt;"&amp;F48)),SUM(COUNTIF($N$24:$N48,"&gt;"&amp;F48),COUNTIF($P$24:$P48,"&gt;"&amp;F48),COUNTIF($R$24:$R48,"&gt;"&amp;F48))),"")</f>
        <v>1</v>
      </c>
      <c r="H48">
        <f t="shared" ca="1" si="6"/>
        <v>1.3979152055349746</v>
      </c>
      <c r="I48" s="11">
        <f t="shared" ca="1" si="7"/>
        <v>9.7077444828817686E-4</v>
      </c>
      <c r="J48" s="11">
        <f t="shared" ca="1" si="8"/>
        <v>9.7077444828819193E-4</v>
      </c>
      <c r="K48" s="11">
        <f ca="1">IF(AND($A48="весовой товар",$F48&lt;&gt;"",MAX(L$23:$L47,F48)&lt;TIME(20,0,0)),MAX(L$23:$L47,F48),"")</f>
        <v>0.35920342146634299</v>
      </c>
      <c r="L48" s="11">
        <f t="shared" ca="1" si="9"/>
        <v>0.36017419591463118</v>
      </c>
      <c r="M48" s="11" t="str">
        <f ca="1">IF($A48="штучный товар",IF(AND(MAX(N$23:$N47)&lt;=MAX(P$23:$P47),MAX(N$23:$N47)&lt;=MAX(R$23:$R47),$F48&lt;&gt;"",MAX(N$23:$N47)&lt;TIME(20,0,0)),MAX(N$23:$N47,$F48),""),"")</f>
        <v/>
      </c>
      <c r="N48" s="11" t="str">
        <f t="shared" ca="1" si="10"/>
        <v/>
      </c>
      <c r="O48" s="11" t="str">
        <f ca="1">IF($A48="штучный товар",IF(AND(MAX(N$23:$N47)&gt;MAX(P$23:$P47),MAX(P$23:$P47)&lt;=MAX(R$23:$R47),$F48&lt;&gt;"",MAX(P$23:$P47)&lt;TIME(20,0,0)),MAX(P$23:$P47,$F48),""),"")</f>
        <v/>
      </c>
      <c r="P48" s="11" t="str">
        <f t="shared" ca="1" si="11"/>
        <v/>
      </c>
      <c r="Q48" s="11" t="str">
        <f ca="1">IF($A48="штучный товар",IF(AND(MAX(N$23:$N47)&gt;MAX(R$23:$R47),MAX(P$23:$P47)&gt;MAX(R$23:$R47),$F48&lt;&gt;"",MAX(R$23:$R47)&lt;TIME(20,0,0)),MAX(R$23:$R47,$F48),""),"")</f>
        <v/>
      </c>
      <c r="R48" s="11" t="str">
        <f t="shared" ca="1" si="12"/>
        <v/>
      </c>
    </row>
    <row r="49" spans="1:18" x14ac:dyDescent="0.3">
      <c r="A49" t="str">
        <f t="shared" ca="1" si="0"/>
        <v>весовой товар</v>
      </c>
      <c r="B49" s="12">
        <f t="shared" ca="1" si="1"/>
        <v>1.1452842506313692</v>
      </c>
      <c r="C49" s="11">
        <f t="shared" ca="1" si="2"/>
        <v>0.35708934725016428</v>
      </c>
      <c r="D49">
        <f t="shared" ca="1" si="3"/>
        <v>7.3995384201348298</v>
      </c>
      <c r="E49" s="11">
        <f t="shared" ca="1" si="4"/>
        <v>5.1385683473158536E-3</v>
      </c>
      <c r="F49" s="11">
        <f t="shared" ca="1" si="5"/>
        <v>0.36222791559748013</v>
      </c>
      <c r="G49" s="12">
        <f ca="1">IF(F49&lt;&gt;"",IF(A49="весовой товар",SUM(COUNTIF($L$24:$L49,"&gt;"&amp;F49)),SUM(COUNTIF($N$24:$N49,"&gt;"&amp;F49),COUNTIF($P$24:$P49,"&gt;"&amp;F49),COUNTIF($R$24:$R49,"&gt;"&amp;F49))),"")</f>
        <v>1</v>
      </c>
      <c r="H49">
        <f t="shared" ca="1" si="6"/>
        <v>2.7723354967147218</v>
      </c>
      <c r="I49" s="11">
        <f t="shared" ca="1" si="7"/>
        <v>1.9252329838296679E-3</v>
      </c>
      <c r="J49" s="11">
        <f t="shared" ca="1" si="8"/>
        <v>1.9252329838296833E-3</v>
      </c>
      <c r="K49" s="11">
        <f ca="1">IF(AND($A49="весовой товар",$F49&lt;&gt;"",MAX(L$23:$L48,F49)&lt;TIME(20,0,0)),MAX(L$23:$L48,F49),"")</f>
        <v>0.36222791559748013</v>
      </c>
      <c r="L49" s="11">
        <f t="shared" ca="1" si="9"/>
        <v>0.36415314858130982</v>
      </c>
      <c r="M49" s="11" t="str">
        <f ca="1">IF($A49="штучный товар",IF(AND(MAX(N$23:$N48)&lt;=MAX(P$23:$P48),MAX(N$23:$N48)&lt;=MAX(R$23:$R48),$F49&lt;&gt;"",MAX(N$23:$N48)&lt;TIME(20,0,0)),MAX(N$23:$N48,$F49),""),"")</f>
        <v/>
      </c>
      <c r="N49" s="11" t="str">
        <f t="shared" ca="1" si="10"/>
        <v/>
      </c>
      <c r="O49" s="11" t="str">
        <f ca="1">IF($A49="штучный товар",IF(AND(MAX(N$23:$N48)&gt;MAX(P$23:$P48),MAX(P$23:$P48)&lt;=MAX(R$23:$R48),$F49&lt;&gt;"",MAX(P$23:$P48)&lt;TIME(20,0,0)),MAX(P$23:$P48,$F49),""),"")</f>
        <v/>
      </c>
      <c r="P49" s="11" t="str">
        <f t="shared" ca="1" si="11"/>
        <v/>
      </c>
      <c r="Q49" s="11" t="str">
        <f ca="1">IF($A49="штучный товар",IF(AND(MAX(N$23:$N48)&gt;MAX(R$23:$R48),MAX(P$23:$P48)&gt;MAX(R$23:$R48),$F49&lt;&gt;"",MAX(R$23:$R48)&lt;TIME(20,0,0)),MAX(R$23:$R48,$F49),""),"")</f>
        <v/>
      </c>
      <c r="R49" s="11" t="str">
        <f t="shared" ca="1" si="12"/>
        <v/>
      </c>
    </row>
    <row r="50" spans="1:18" x14ac:dyDescent="0.3">
      <c r="A50" t="str">
        <f t="shared" ca="1" si="0"/>
        <v>штучный товар</v>
      </c>
      <c r="B50" s="12">
        <f t="shared" ca="1" si="1"/>
        <v>1.3828519233990169</v>
      </c>
      <c r="C50" s="11">
        <f t="shared" ca="1" si="2"/>
        <v>0.35804966108585806</v>
      </c>
      <c r="D50">
        <f t="shared" ca="1" si="3"/>
        <v>3.6664071643455936</v>
      </c>
      <c r="E50" s="11">
        <f t="shared" ca="1" si="4"/>
        <v>2.5461160863511066E-3</v>
      </c>
      <c r="F50" s="11">
        <f t="shared" ca="1" si="5"/>
        <v>0.36059577717220914</v>
      </c>
      <c r="G50" s="12">
        <f ca="1">IF(F50&lt;&gt;"",IF(A50="весовой товар",SUM(COUNTIF($L$24:$L50,"&gt;"&amp;F50)),SUM(COUNTIF($N$24:$N50,"&gt;"&amp;F50),COUNTIF($P$24:$P50,"&gt;"&amp;F50),COUNTIF($R$24:$R50,"&gt;"&amp;F50))),"")</f>
        <v>1</v>
      </c>
      <c r="H50">
        <f t="shared" ca="1" si="6"/>
        <v>1.198617893462103</v>
      </c>
      <c r="I50" s="11">
        <f t="shared" ca="1" si="7"/>
        <v>8.3237353712646046E-4</v>
      </c>
      <c r="J50" s="11">
        <f t="shared" ca="1" si="8"/>
        <v>8.3237353712645179E-4</v>
      </c>
      <c r="K50" s="11" t="str">
        <f ca="1">IF(AND($A50="весовой товар",$F50&lt;&gt;"",MAX(L$23:$L49,F50)&lt;TIME(20,0,0)),MAX(L$23:$L49,F50),"")</f>
        <v/>
      </c>
      <c r="L50" s="11" t="str">
        <f t="shared" ca="1" si="9"/>
        <v/>
      </c>
      <c r="M50" s="11" t="str">
        <f ca="1">IF($A50="штучный товар",IF(AND(MAX(N$23:$N49)&lt;=MAX(P$23:$P49),MAX(N$23:$N49)&lt;=MAX(R$23:$R49),$F50&lt;&gt;"",MAX(N$23:$N49)&lt;TIME(20,0,0)),MAX(N$23:$N49,$F50),""),"")</f>
        <v/>
      </c>
      <c r="N50" s="11" t="str">
        <f t="shared" ca="1" si="10"/>
        <v/>
      </c>
      <c r="O50" s="11" t="str">
        <f ca="1">IF($A50="штучный товар",IF(AND(MAX(N$23:$N49)&gt;MAX(P$23:$P49),MAX(P$23:$P49)&lt;=MAX(R$23:$R49),$F50&lt;&gt;"",MAX(P$23:$P49)&lt;TIME(20,0,0)),MAX(P$23:$P49,$F50),""),"")</f>
        <v/>
      </c>
      <c r="P50" s="11" t="str">
        <f t="shared" ca="1" si="11"/>
        <v/>
      </c>
      <c r="Q50" s="11">
        <f ca="1">IF($A50="штучный товар",IF(AND(MAX(N$23:$N49)&gt;MAX(R$23:$R49),MAX(P$23:$P49)&gt;MAX(R$23:$R49),$F50&lt;&gt;"",MAX(R$23:$R49)&lt;TIME(20,0,0)),MAX(R$23:$R49,$F50),""),"")</f>
        <v>0.36059577717220914</v>
      </c>
      <c r="R50" s="11">
        <f t="shared" ca="1" si="12"/>
        <v>0.36142815070933559</v>
      </c>
    </row>
    <row r="51" spans="1:18" x14ac:dyDescent="0.3">
      <c r="A51" t="str">
        <f t="shared" ca="1" si="0"/>
        <v>штучный товар</v>
      </c>
      <c r="B51" s="12">
        <f t="shared" ca="1" si="1"/>
        <v>1.4147467687189033</v>
      </c>
      <c r="C51" s="11">
        <f t="shared" ca="1" si="2"/>
        <v>0.35903212411969065</v>
      </c>
      <c r="D51">
        <f t="shared" ca="1" si="3"/>
        <v>7.7441373436627181</v>
      </c>
      <c r="E51" s="11">
        <f t="shared" ca="1" si="4"/>
        <v>5.3778731553213322E-3</v>
      </c>
      <c r="F51" s="11">
        <f t="shared" ca="1" si="5"/>
        <v>0.364409997275012</v>
      </c>
      <c r="G51" s="12">
        <f ca="1">IF(F51&lt;&gt;"",IF(A51="весовой товар",SUM(COUNTIF($L$24:$L51,"&gt;"&amp;F51)),SUM(COUNTIF($N$24:$N51,"&gt;"&amp;F51),COUNTIF($P$24:$P51,"&gt;"&amp;F51),COUNTIF($R$24:$R51,"&gt;"&amp;F51))),"")</f>
        <v>1</v>
      </c>
      <c r="H51">
        <f t="shared" ca="1" si="6"/>
        <v>1.90986151945931</v>
      </c>
      <c r="I51" s="11">
        <f t="shared" ca="1" si="7"/>
        <v>1.3262927218467432E-3</v>
      </c>
      <c r="J51" s="11">
        <f t="shared" ca="1" si="8"/>
        <v>1.3262927218467557E-3</v>
      </c>
      <c r="K51" s="11" t="str">
        <f ca="1">IF(AND($A51="весовой товар",$F51&lt;&gt;"",MAX(L$23:$L50,F51)&lt;TIME(20,0,0)),MAX(L$23:$L50,F51),"")</f>
        <v/>
      </c>
      <c r="L51" s="11" t="str">
        <f t="shared" ca="1" si="9"/>
        <v/>
      </c>
      <c r="M51" s="11">
        <f ca="1">IF($A51="штучный товар",IF(AND(MAX(N$23:$N50)&lt;=MAX(P$23:$P50),MAX(N$23:$N50)&lt;=MAX(R$23:$R50),$F51&lt;&gt;"",MAX(N$23:$N50)&lt;TIME(20,0,0)),MAX(N$23:$N50,$F51),""),"")</f>
        <v>0.364409997275012</v>
      </c>
      <c r="N51" s="11">
        <f t="shared" ca="1" si="10"/>
        <v>0.36573628999685875</v>
      </c>
      <c r="O51" s="11" t="str">
        <f ca="1">IF($A51="штучный товар",IF(AND(MAX(N$23:$N50)&gt;MAX(P$23:$P50),MAX(P$23:$P50)&lt;=MAX(R$23:$R50),$F51&lt;&gt;"",MAX(P$23:$P50)&lt;TIME(20,0,0)),MAX(P$23:$P50,$F51),""),"")</f>
        <v/>
      </c>
      <c r="P51" s="11" t="str">
        <f t="shared" ca="1" si="11"/>
        <v/>
      </c>
      <c r="Q51" s="11" t="str">
        <f ca="1">IF($A51="штучный товар",IF(AND(MAX(N$23:$N50)&gt;MAX(R$23:$R50),MAX(P$23:$P50)&gt;MAX(R$23:$R50),$F51&lt;&gt;"",MAX(R$23:$R50)&lt;TIME(20,0,0)),MAX(R$23:$R50,$F51),""),"")</f>
        <v/>
      </c>
      <c r="R51" s="11" t="str">
        <f t="shared" ca="1" si="12"/>
        <v/>
      </c>
    </row>
    <row r="52" spans="1:18" x14ac:dyDescent="0.3">
      <c r="A52" t="str">
        <f t="shared" ca="1" si="0"/>
        <v>весовой товар</v>
      </c>
      <c r="B52" s="12">
        <f t="shared" ca="1" si="1"/>
        <v>1.4985664946006436</v>
      </c>
      <c r="C52" s="11">
        <f t="shared" ca="1" si="2"/>
        <v>0.36007279529649666</v>
      </c>
      <c r="D52">
        <f t="shared" ca="1" si="3"/>
        <v>2.5863659500211504</v>
      </c>
      <c r="E52" s="11">
        <f t="shared" ca="1" si="4"/>
        <v>1.7960874652924656E-3</v>
      </c>
      <c r="F52" s="11">
        <f t="shared" ca="1" si="5"/>
        <v>0.36186888276178913</v>
      </c>
      <c r="G52" s="12">
        <f ca="1">IF(F52&lt;&gt;"",IF(A52="весовой товар",SUM(COUNTIF($L$24:$L52,"&gt;"&amp;F52)),SUM(COUNTIF($N$24:$N52,"&gt;"&amp;F52),COUNTIF($P$24:$P52,"&gt;"&amp;F52),COUNTIF($R$24:$R52,"&gt;"&amp;F52))),"")</f>
        <v>2</v>
      </c>
      <c r="H52">
        <f t="shared" ca="1" si="6"/>
        <v>1.0796119385231053</v>
      </c>
      <c r="I52" s="11">
        <f t="shared" ca="1" si="7"/>
        <v>7.4973051286326758E-4</v>
      </c>
      <c r="J52" s="11">
        <f t="shared" ca="1" si="8"/>
        <v>3.033996332383937E-3</v>
      </c>
      <c r="K52" s="11">
        <f ca="1">IF(AND($A52="весовой товар",$F52&lt;&gt;"",MAX(L$23:$L51,F52)&lt;TIME(20,0,0)),MAX(L$23:$L51,F52),"")</f>
        <v>0.36415314858130982</v>
      </c>
      <c r="L52" s="11">
        <f t="shared" ca="1" si="9"/>
        <v>0.36490287909417307</v>
      </c>
      <c r="M52" s="11" t="str">
        <f ca="1">IF($A52="штучный товар",IF(AND(MAX(N$23:$N51)&lt;=MAX(P$23:$P51),MAX(N$23:$N51)&lt;=MAX(R$23:$R51),$F52&lt;&gt;"",MAX(N$23:$N51)&lt;TIME(20,0,0)),MAX(N$23:$N51,$F52),""),"")</f>
        <v/>
      </c>
      <c r="N52" s="11" t="str">
        <f t="shared" ca="1" si="10"/>
        <v/>
      </c>
      <c r="O52" s="11" t="str">
        <f ca="1">IF($A52="штучный товар",IF(AND(MAX(N$23:$N51)&gt;MAX(P$23:$P51),MAX(P$23:$P51)&lt;=MAX(R$23:$R51),$F52&lt;&gt;"",MAX(P$23:$P51)&lt;TIME(20,0,0)),MAX(P$23:$P51,$F52),""),"")</f>
        <v/>
      </c>
      <c r="P52" s="11" t="str">
        <f t="shared" ca="1" si="11"/>
        <v/>
      </c>
      <c r="Q52" s="11" t="str">
        <f ca="1">IF($A52="штучный товар",IF(AND(MAX(N$23:$N51)&gt;MAX(R$23:$R51),MAX(P$23:$P51)&gt;MAX(R$23:$R51),$F52&lt;&gt;"",MAX(R$23:$R51)&lt;TIME(20,0,0)),MAX(R$23:$R51,$F52),""),"")</f>
        <v/>
      </c>
      <c r="R52" s="11" t="str">
        <f t="shared" ca="1" si="12"/>
        <v/>
      </c>
    </row>
    <row r="53" spans="1:18" x14ac:dyDescent="0.3">
      <c r="A53" t="str">
        <f t="shared" ca="1" si="0"/>
        <v>весовой товар</v>
      </c>
      <c r="B53" s="12">
        <f t="shared" ca="1" si="1"/>
        <v>1.9093164048213396</v>
      </c>
      <c r="C53" s="11">
        <f t="shared" ca="1" si="2"/>
        <v>0.36139870946651148</v>
      </c>
      <c r="D53">
        <f t="shared" ca="1" si="3"/>
        <v>1.0390436597206589</v>
      </c>
      <c r="E53" s="11">
        <f t="shared" ca="1" si="4"/>
        <v>7.2155809702823535E-4</v>
      </c>
      <c r="F53" s="11">
        <f t="shared" ca="1" si="5"/>
        <v>0.36212026756353971</v>
      </c>
      <c r="G53" s="12">
        <f ca="1">IF(F53&lt;&gt;"",IF(A53="весовой товар",SUM(COUNTIF($L$24:$L53,"&gt;"&amp;F53)),SUM(COUNTIF($N$24:$N53,"&gt;"&amp;F53),COUNTIF($P$24:$P53,"&gt;"&amp;F53),COUNTIF($R$24:$R53,"&gt;"&amp;F53))),"")</f>
        <v>3</v>
      </c>
      <c r="H53">
        <f t="shared" ca="1" si="6"/>
        <v>1.0564184140759476</v>
      </c>
      <c r="I53" s="11">
        <f t="shared" ca="1" si="7"/>
        <v>7.3362389866385251E-4</v>
      </c>
      <c r="J53" s="11">
        <f t="shared" ca="1" si="8"/>
        <v>3.5162354292971876E-3</v>
      </c>
      <c r="K53" s="11">
        <f ca="1">IF(AND($A53="весовой товар",$F53&lt;&gt;"",MAX(L$23:$L52,F53)&lt;TIME(20,0,0)),MAX(L$23:$L52,F53),"")</f>
        <v>0.36490287909417307</v>
      </c>
      <c r="L53" s="11">
        <f t="shared" ca="1" si="9"/>
        <v>0.3656365029928369</v>
      </c>
      <c r="M53" s="11" t="str">
        <f ca="1">IF($A53="штучный товар",IF(AND(MAX(N$23:$N52)&lt;=MAX(P$23:$P52),MAX(N$23:$N52)&lt;=MAX(R$23:$R52),$F53&lt;&gt;"",MAX(N$23:$N52)&lt;TIME(20,0,0)),MAX(N$23:$N52,$F53),""),"")</f>
        <v/>
      </c>
      <c r="N53" s="11" t="str">
        <f t="shared" ca="1" si="10"/>
        <v/>
      </c>
      <c r="O53" s="11" t="str">
        <f ca="1">IF($A53="штучный товар",IF(AND(MAX(N$23:$N52)&gt;MAX(P$23:$P52),MAX(P$23:$P52)&lt;=MAX(R$23:$R52),$F53&lt;&gt;"",MAX(P$23:$P52)&lt;TIME(20,0,0)),MAX(P$23:$P52,$F53),""),"")</f>
        <v/>
      </c>
      <c r="P53" s="11" t="str">
        <f t="shared" ca="1" si="11"/>
        <v/>
      </c>
      <c r="Q53" s="11" t="str">
        <f ca="1">IF($A53="штучный товар",IF(AND(MAX(N$23:$N52)&gt;MAX(R$23:$R52),MAX(P$23:$P52)&gt;MAX(R$23:$R52),$F53&lt;&gt;"",MAX(R$23:$R52)&lt;TIME(20,0,0)),MAX(R$23:$R52,$F53),""),"")</f>
        <v/>
      </c>
      <c r="R53" s="11" t="str">
        <f t="shared" ca="1" si="12"/>
        <v/>
      </c>
    </row>
    <row r="54" spans="1:18" x14ac:dyDescent="0.3">
      <c r="A54" t="str">
        <f t="shared" ca="1" si="0"/>
        <v>штучный товар</v>
      </c>
      <c r="B54" s="12">
        <f t="shared" ca="1" si="1"/>
        <v>1.2217835121831042</v>
      </c>
      <c r="C54" s="11">
        <f t="shared" ca="1" si="2"/>
        <v>0.36224717023886088</v>
      </c>
      <c r="D54">
        <f t="shared" ca="1" si="3"/>
        <v>1.0768212216149153</v>
      </c>
      <c r="E54" s="11">
        <f t="shared" ca="1" si="4"/>
        <v>7.4779251501035787E-4</v>
      </c>
      <c r="F54" s="11">
        <f t="shared" ca="1" si="5"/>
        <v>0.36299496275387122</v>
      </c>
      <c r="G54" s="12">
        <f ca="1">IF(F54&lt;&gt;"",IF(A54="весовой товар",SUM(COUNTIF($L$24:$L54,"&gt;"&amp;F54)),SUM(COUNTIF($N$24:$N54,"&gt;"&amp;F54),COUNTIF($P$24:$P54,"&gt;"&amp;F54),COUNTIF($R$24:$R54,"&gt;"&amp;F54))),"")</f>
        <v>2</v>
      </c>
      <c r="H54">
        <f t="shared" ca="1" si="6"/>
        <v>1.3109892199587994</v>
      </c>
      <c r="I54" s="11">
        <f t="shared" ca="1" si="7"/>
        <v>9.1040918052694402E-4</v>
      </c>
      <c r="J54" s="11">
        <f t="shared" ca="1" si="8"/>
        <v>9.1040918052692765E-4</v>
      </c>
      <c r="K54" s="11" t="str">
        <f ca="1">IF(AND($A54="весовой товар",$F54&lt;&gt;"",MAX(L$23:$L53,F54)&lt;TIME(20,0,0)),MAX(L$23:$L53,F54),"")</f>
        <v/>
      </c>
      <c r="L54" s="11" t="str">
        <f t="shared" ca="1" si="9"/>
        <v/>
      </c>
      <c r="M54" s="11" t="str">
        <f ca="1">IF($A54="штучный товар",IF(AND(MAX(N$23:$N53)&lt;=MAX(P$23:$P53),MAX(N$23:$N53)&lt;=MAX(R$23:$R53),$F54&lt;&gt;"",MAX(N$23:$N53)&lt;TIME(20,0,0)),MAX(N$23:$N53,$F54),""),"")</f>
        <v/>
      </c>
      <c r="N54" s="11" t="str">
        <f t="shared" ca="1" si="10"/>
        <v/>
      </c>
      <c r="O54" s="11">
        <f ca="1">IF($A54="штучный товар",IF(AND(MAX(N$23:$N53)&gt;MAX(P$23:$P53),MAX(P$23:$P53)&lt;=MAX(R$23:$R53),$F54&lt;&gt;"",MAX(P$23:$P53)&lt;TIME(20,0,0)),MAX(P$23:$P53,$F54),""),"")</f>
        <v>0.36299496275387122</v>
      </c>
      <c r="P54" s="11">
        <f t="shared" ca="1" si="11"/>
        <v>0.36390537193439815</v>
      </c>
      <c r="Q54" s="11" t="str">
        <f ca="1">IF($A54="штучный товар",IF(AND(MAX(N$23:$N53)&gt;MAX(R$23:$R53),MAX(P$23:$P53)&gt;MAX(R$23:$R53),$F54&lt;&gt;"",MAX(R$23:$R53)&lt;TIME(20,0,0)),MAX(R$23:$R53,$F54),""),"")</f>
        <v/>
      </c>
      <c r="R54" s="11" t="str">
        <f t="shared" ca="1" si="12"/>
        <v/>
      </c>
    </row>
    <row r="55" spans="1:18" x14ac:dyDescent="0.3">
      <c r="A55" t="str">
        <f t="shared" ca="1" si="0"/>
        <v>весовой товар</v>
      </c>
      <c r="B55" s="12">
        <f t="shared" ca="1" si="1"/>
        <v>1.6828852707602548</v>
      </c>
      <c r="C55" s="11">
        <f t="shared" ca="1" si="2"/>
        <v>0.36341584056577775</v>
      </c>
      <c r="D55">
        <f t="shared" ca="1" si="3"/>
        <v>8.7008305678280689</v>
      </c>
      <c r="E55" s="11">
        <f t="shared" ca="1" si="4"/>
        <v>6.0422434498806033E-3</v>
      </c>
      <c r="F55" s="11">
        <f t="shared" ca="1" si="5"/>
        <v>0.36945808401565833</v>
      </c>
      <c r="G55" s="12">
        <f ca="1">IF(F55&lt;&gt;"",IF(A55="весовой товар",SUM(COUNTIF($L$24:$L55,"&gt;"&amp;F55)),SUM(COUNTIF($N$24:$N55,"&gt;"&amp;F55),COUNTIF($P$24:$P55,"&gt;"&amp;F55),COUNTIF($R$24:$R55,"&gt;"&amp;F55))),"")</f>
        <v>1</v>
      </c>
      <c r="H55">
        <f t="shared" ca="1" si="6"/>
        <v>3.4479594900222401</v>
      </c>
      <c r="I55" s="11">
        <f t="shared" ca="1" si="7"/>
        <v>2.3944163125154444E-3</v>
      </c>
      <c r="J55" s="11">
        <f t="shared" ca="1" si="8"/>
        <v>2.3944163125154683E-3</v>
      </c>
      <c r="K55" s="11">
        <f ca="1">IF(AND($A55="весовой товар",$F55&lt;&gt;"",MAX(L$23:$L54,F55)&lt;TIME(20,0,0)),MAX(L$23:$L54,F55),"")</f>
        <v>0.36945808401565833</v>
      </c>
      <c r="L55" s="11">
        <f t="shared" ca="1" si="9"/>
        <v>0.3718525003281738</v>
      </c>
      <c r="M55" s="11" t="str">
        <f ca="1">IF($A55="штучный товар",IF(AND(MAX(N$23:$N54)&lt;=MAX(P$23:$P54),MAX(N$23:$N54)&lt;=MAX(R$23:$R54),$F55&lt;&gt;"",MAX(N$23:$N54)&lt;TIME(20,0,0)),MAX(N$23:$N54,$F55),""),"")</f>
        <v/>
      </c>
      <c r="N55" s="11" t="str">
        <f t="shared" ca="1" si="10"/>
        <v/>
      </c>
      <c r="O55" s="11" t="str">
        <f ca="1">IF($A55="штучный товар",IF(AND(MAX(N$23:$N54)&gt;MAX(P$23:$P54),MAX(P$23:$P54)&lt;=MAX(R$23:$R54),$F55&lt;&gt;"",MAX(P$23:$P54)&lt;TIME(20,0,0)),MAX(P$23:$P54,$F55),""),"")</f>
        <v/>
      </c>
      <c r="P55" s="11" t="str">
        <f t="shared" ca="1" si="11"/>
        <v/>
      </c>
      <c r="Q55" s="11" t="str">
        <f ca="1">IF($A55="штучный товар",IF(AND(MAX(N$23:$N54)&gt;MAX(R$23:$R54),MAX(P$23:$P54)&gt;MAX(R$23:$R54),$F55&lt;&gt;"",MAX(R$23:$R54)&lt;TIME(20,0,0)),MAX(R$23:$R54,$F55),""),"")</f>
        <v/>
      </c>
      <c r="R55" s="11" t="str">
        <f t="shared" ca="1" si="12"/>
        <v/>
      </c>
    </row>
    <row r="56" spans="1:18" x14ac:dyDescent="0.3">
      <c r="A56" t="str">
        <f t="shared" ca="1" si="0"/>
        <v>штучный товар</v>
      </c>
      <c r="B56" s="12">
        <f t="shared" ca="1" si="1"/>
        <v>1.0763794902612749</v>
      </c>
      <c r="C56" s="11">
        <f t="shared" ca="1" si="2"/>
        <v>0.36416332632290366</v>
      </c>
      <c r="D56">
        <f t="shared" ca="1" si="3"/>
        <v>4.2833961530831299</v>
      </c>
      <c r="E56" s="11">
        <f t="shared" ca="1" si="4"/>
        <v>2.9745806618632848E-3</v>
      </c>
      <c r="F56" s="11">
        <f t="shared" ca="1" si="5"/>
        <v>0.36713790698476695</v>
      </c>
      <c r="G56" s="12">
        <f ca="1">IF(F56&lt;&gt;"",IF(A56="весовой товар",SUM(COUNTIF($L$24:$L56,"&gt;"&amp;F56)),SUM(COUNTIF($N$24:$N56,"&gt;"&amp;F56),COUNTIF($P$24:$P56,"&gt;"&amp;F56),COUNTIF($R$24:$R56,"&gt;"&amp;F56))),"")</f>
        <v>1</v>
      </c>
      <c r="H56">
        <f t="shared" ca="1" si="6"/>
        <v>1.2702312048502342</v>
      </c>
      <c r="I56" s="11">
        <f t="shared" ca="1" si="7"/>
        <v>8.8210500336821825E-4</v>
      </c>
      <c r="J56" s="11">
        <f t="shared" ca="1" si="8"/>
        <v>8.8210500336821651E-4</v>
      </c>
      <c r="K56" s="11" t="str">
        <f ca="1">IF(AND($A56="весовой товар",$F56&lt;&gt;"",MAX(L$23:$L55,F56)&lt;TIME(20,0,0)),MAX(L$23:$L55,F56),"")</f>
        <v/>
      </c>
      <c r="L56" s="11" t="str">
        <f t="shared" ca="1" si="9"/>
        <v/>
      </c>
      <c r="M56" s="11" t="str">
        <f ca="1">IF($A56="штучный товар",IF(AND(MAX(N$23:$N55)&lt;=MAX(P$23:$P55),MAX(N$23:$N55)&lt;=MAX(R$23:$R55),$F56&lt;&gt;"",MAX(N$23:$N55)&lt;TIME(20,0,0)),MAX(N$23:$N55,$F56),""),"")</f>
        <v/>
      </c>
      <c r="N56" s="11" t="str">
        <f t="shared" ca="1" si="10"/>
        <v/>
      </c>
      <c r="O56" s="11" t="str">
        <f ca="1">IF($A56="штучный товар",IF(AND(MAX(N$23:$N55)&gt;MAX(P$23:$P55),MAX(P$23:$P55)&lt;=MAX(R$23:$R55),$F56&lt;&gt;"",MAX(P$23:$P55)&lt;TIME(20,0,0)),MAX(P$23:$P55,$F56),""),"")</f>
        <v/>
      </c>
      <c r="P56" s="11" t="str">
        <f t="shared" ca="1" si="11"/>
        <v/>
      </c>
      <c r="Q56" s="11">
        <f ca="1">IF($A56="штучный товар",IF(AND(MAX(N$23:$N55)&gt;MAX(R$23:$R55),MAX(P$23:$P55)&gt;MAX(R$23:$R55),$F56&lt;&gt;"",MAX(R$23:$R55)&lt;TIME(20,0,0)),MAX(R$23:$R55,$F56),""),"")</f>
        <v>0.36713790698476695</v>
      </c>
      <c r="R56" s="11">
        <f t="shared" ca="1" si="12"/>
        <v>0.36802001198813517</v>
      </c>
    </row>
    <row r="57" spans="1:18" x14ac:dyDescent="0.3">
      <c r="A57" t="str">
        <f t="shared" ca="1" si="0"/>
        <v>штучный товар</v>
      </c>
      <c r="B57" s="12">
        <f t="shared" ca="1" si="1"/>
        <v>1.4640188628418611</v>
      </c>
      <c r="C57" s="11">
        <f t="shared" ca="1" si="2"/>
        <v>0.36518000608876605</v>
      </c>
      <c r="D57">
        <f t="shared" ca="1" si="3"/>
        <v>8.2372770962108248</v>
      </c>
      <c r="E57" s="11">
        <f t="shared" ca="1" si="4"/>
        <v>5.7203313168130727E-3</v>
      </c>
      <c r="F57" s="11">
        <f t="shared" ca="1" si="5"/>
        <v>0.37090033740557915</v>
      </c>
      <c r="G57" s="12">
        <f ca="1">IF(F57&lt;&gt;"",IF(A57="весовой товар",SUM(COUNTIF($L$24:$L57,"&gt;"&amp;F57)),SUM(COUNTIF($N$24:$N57,"&gt;"&amp;F57),COUNTIF($P$24:$P57,"&gt;"&amp;F57),COUNTIF($R$24:$R57,"&gt;"&amp;F57))),"")</f>
        <v>1</v>
      </c>
      <c r="H57">
        <f t="shared" ca="1" si="6"/>
        <v>1.0532339941011133</v>
      </c>
      <c r="I57" s="11">
        <f t="shared" ca="1" si="7"/>
        <v>7.3141249590355094E-4</v>
      </c>
      <c r="J57" s="11">
        <f t="shared" ca="1" si="8"/>
        <v>7.314124959035273E-4</v>
      </c>
      <c r="K57" s="11" t="str">
        <f ca="1">IF(AND($A57="весовой товар",$F57&lt;&gt;"",MAX(L$23:$L56,F57)&lt;TIME(20,0,0)),MAX(L$23:$L56,F57),"")</f>
        <v/>
      </c>
      <c r="L57" s="11" t="str">
        <f t="shared" ca="1" si="9"/>
        <v/>
      </c>
      <c r="M57" s="11" t="str">
        <f ca="1">IF($A57="штучный товар",IF(AND(MAX(N$23:$N56)&lt;=MAX(P$23:$P56),MAX(N$23:$N56)&lt;=MAX(R$23:$R56),$F57&lt;&gt;"",MAX(N$23:$N56)&lt;TIME(20,0,0)),MAX(N$23:$N56,$F57),""),"")</f>
        <v/>
      </c>
      <c r="N57" s="11" t="str">
        <f t="shared" ca="1" si="10"/>
        <v/>
      </c>
      <c r="O57" s="11">
        <f ca="1">IF($A57="штучный товар",IF(AND(MAX(N$23:$N56)&gt;MAX(P$23:$P56),MAX(P$23:$P56)&lt;=MAX(R$23:$R56),$F57&lt;&gt;"",MAX(P$23:$P56)&lt;TIME(20,0,0)),MAX(P$23:$P56,$F57),""),"")</f>
        <v>0.37090033740557915</v>
      </c>
      <c r="P57" s="11">
        <f t="shared" ca="1" si="11"/>
        <v>0.37163174990148268</v>
      </c>
      <c r="Q57" s="11" t="str">
        <f ca="1">IF($A57="штучный товар",IF(AND(MAX(N$23:$N56)&gt;MAX(R$23:$R56),MAX(P$23:$P56)&gt;MAX(R$23:$R56),$F57&lt;&gt;"",MAX(R$23:$R56)&lt;TIME(20,0,0)),MAX(R$23:$R56,$F57),""),"")</f>
        <v/>
      </c>
      <c r="R57" s="11" t="str">
        <f t="shared" ca="1" si="12"/>
        <v/>
      </c>
    </row>
    <row r="58" spans="1:18" x14ac:dyDescent="0.3">
      <c r="A58" t="str">
        <f t="shared" ca="1" si="0"/>
        <v>весовой товар</v>
      </c>
      <c r="B58" s="12">
        <f t="shared" ca="1" si="1"/>
        <v>1.7133717340603791</v>
      </c>
      <c r="C58" s="11">
        <f t="shared" ca="1" si="2"/>
        <v>0.36636984757075242</v>
      </c>
      <c r="D58">
        <f t="shared" ca="1" si="3"/>
        <v>1.3860827277130658</v>
      </c>
      <c r="E58" s="11">
        <f t="shared" ca="1" si="4"/>
        <v>9.6255744980074012E-4</v>
      </c>
      <c r="F58" s="11">
        <f t="shared" ca="1" si="5"/>
        <v>0.36733240502055314</v>
      </c>
      <c r="G58" s="12">
        <f ca="1">IF(F58&lt;&gt;"",IF(A58="весовой товар",SUM(COUNTIF($L$24:$L58,"&gt;"&amp;F58)),SUM(COUNTIF($N$24:$N58,"&gt;"&amp;F58),COUNTIF($P$24:$P58,"&gt;"&amp;F58),COUNTIF($R$24:$R58,"&gt;"&amp;F58))),"")</f>
        <v>2</v>
      </c>
      <c r="H58">
        <f t="shared" ca="1" si="6"/>
        <v>1.5554557853365751</v>
      </c>
      <c r="I58" s="11">
        <f t="shared" ca="1" si="7"/>
        <v>1.080177628705955E-3</v>
      </c>
      <c r="J58" s="11">
        <f t="shared" ca="1" si="8"/>
        <v>5.6002729363265891E-3</v>
      </c>
      <c r="K58" s="11">
        <f ca="1">IF(AND($A58="весовой товар",$F58&lt;&gt;"",MAX(L$23:$L57,F58)&lt;TIME(20,0,0)),MAX(L$23:$L57,F58),"")</f>
        <v>0.3718525003281738</v>
      </c>
      <c r="L58" s="11">
        <f t="shared" ca="1" si="9"/>
        <v>0.37293267795687973</v>
      </c>
      <c r="M58" s="11" t="str">
        <f ca="1">IF($A58="штучный товар",IF(AND(MAX(N$23:$N57)&lt;=MAX(P$23:$P57),MAX(N$23:$N57)&lt;=MAX(R$23:$R57),$F58&lt;&gt;"",MAX(N$23:$N57)&lt;TIME(20,0,0)),MAX(N$23:$N57,$F58),""),"")</f>
        <v/>
      </c>
      <c r="N58" s="11" t="str">
        <f t="shared" ca="1" si="10"/>
        <v/>
      </c>
      <c r="O58" s="11" t="str">
        <f ca="1">IF($A58="штучный товар",IF(AND(MAX(N$23:$N57)&gt;MAX(P$23:$P57),MAX(P$23:$P57)&lt;=MAX(R$23:$R57),$F58&lt;&gt;"",MAX(P$23:$P57)&lt;TIME(20,0,0)),MAX(P$23:$P57,$F58),""),"")</f>
        <v/>
      </c>
      <c r="P58" s="11" t="str">
        <f t="shared" ca="1" si="11"/>
        <v/>
      </c>
      <c r="Q58" s="11" t="str">
        <f ca="1">IF($A58="штучный товар",IF(AND(MAX(N$23:$N57)&gt;MAX(R$23:$R57),MAX(P$23:$P57)&gt;MAX(R$23:$R57),$F58&lt;&gt;"",MAX(R$23:$R57)&lt;TIME(20,0,0)),MAX(R$23:$R57,$F58),""),"")</f>
        <v/>
      </c>
      <c r="R58" s="11" t="str">
        <f t="shared" ca="1" si="12"/>
        <v/>
      </c>
    </row>
    <row r="59" spans="1:18" x14ac:dyDescent="0.3">
      <c r="A59" t="str">
        <f t="shared" ca="1" si="0"/>
        <v>весовой товар</v>
      </c>
      <c r="B59" s="12">
        <f t="shared" ca="1" si="1"/>
        <v>1.2140513080119619</v>
      </c>
      <c r="C59" s="11">
        <f t="shared" ca="1" si="2"/>
        <v>0.36721293875687183</v>
      </c>
      <c r="D59">
        <f t="shared" ca="1" si="3"/>
        <v>1.3168243795098209</v>
      </c>
      <c r="E59" s="11">
        <f t="shared" ca="1" si="4"/>
        <v>9.1446137465959782E-4</v>
      </c>
      <c r="F59" s="11">
        <f t="shared" ca="1" si="5"/>
        <v>0.36812740013153145</v>
      </c>
      <c r="G59" s="12">
        <f ca="1">IF(F59&lt;&gt;"",IF(A59="весовой товар",SUM(COUNTIF($L$24:$L59,"&gt;"&amp;F59)),SUM(COUNTIF($N$24:$N59,"&gt;"&amp;F59),COUNTIF($P$24:$P59,"&gt;"&amp;F59),COUNTIF($R$24:$R59,"&gt;"&amp;F59))),"")</f>
        <v>3</v>
      </c>
      <c r="H59">
        <f t="shared" ca="1" si="6"/>
        <v>1.240090123436274</v>
      </c>
      <c r="I59" s="11">
        <f t="shared" ca="1" si="7"/>
        <v>8.6117369683074579E-4</v>
      </c>
      <c r="J59" s="11">
        <f t="shared" ca="1" si="8"/>
        <v>5.666451522179039E-3</v>
      </c>
      <c r="K59" s="11">
        <f ca="1">IF(AND($A59="весовой товар",$F59&lt;&gt;"",MAX(L$23:$L58,F59)&lt;TIME(20,0,0)),MAX(L$23:$L58,F59),"")</f>
        <v>0.37293267795687973</v>
      </c>
      <c r="L59" s="11">
        <f t="shared" ca="1" si="9"/>
        <v>0.37379385165371048</v>
      </c>
      <c r="M59" s="11" t="str">
        <f ca="1">IF($A59="штучный товар",IF(AND(MAX(N$23:$N58)&lt;=MAX(P$23:$P58),MAX(N$23:$N58)&lt;=MAX(R$23:$R58),$F59&lt;&gt;"",MAX(N$23:$N58)&lt;TIME(20,0,0)),MAX(N$23:$N58,$F59),""),"")</f>
        <v/>
      </c>
      <c r="N59" s="11" t="str">
        <f t="shared" ca="1" si="10"/>
        <v/>
      </c>
      <c r="O59" s="11" t="str">
        <f ca="1">IF($A59="штучный товар",IF(AND(MAX(N$23:$N58)&gt;MAX(P$23:$P58),MAX(P$23:$P58)&lt;=MAX(R$23:$R58),$F59&lt;&gt;"",MAX(P$23:$P58)&lt;TIME(20,0,0)),MAX(P$23:$P58,$F59),""),"")</f>
        <v/>
      </c>
      <c r="P59" s="11" t="str">
        <f t="shared" ca="1" si="11"/>
        <v/>
      </c>
      <c r="Q59" s="11" t="str">
        <f ca="1">IF($A59="штучный товар",IF(AND(MAX(N$23:$N58)&gt;MAX(R$23:$R58),MAX(P$23:$P58)&gt;MAX(R$23:$R58),$F59&lt;&gt;"",MAX(R$23:$R58)&lt;TIME(20,0,0)),MAX(R$23:$R58,$F59),""),"")</f>
        <v/>
      </c>
      <c r="R59" s="11" t="str">
        <f t="shared" ca="1" si="12"/>
        <v/>
      </c>
    </row>
    <row r="60" spans="1:18" x14ac:dyDescent="0.3">
      <c r="A60" t="str">
        <f t="shared" ca="1" si="0"/>
        <v>штучный товар</v>
      </c>
      <c r="B60" s="12">
        <f t="shared" ca="1" si="1"/>
        <v>1.2353867653615385</v>
      </c>
      <c r="C60" s="11">
        <f t="shared" ca="1" si="2"/>
        <v>0.36807084623281733</v>
      </c>
      <c r="D60">
        <f t="shared" ca="1" si="3"/>
        <v>6.0339080555875455</v>
      </c>
      <c r="E60" s="11">
        <f t="shared" ca="1" si="4"/>
        <v>4.190213927491351E-3</v>
      </c>
      <c r="F60" s="11">
        <f t="shared" ca="1" si="5"/>
        <v>0.37226106016030869</v>
      </c>
      <c r="G60" s="12">
        <f ca="1">IF(F60&lt;&gt;"",IF(A60="весовой товар",SUM(COUNTIF($L$24:$L60,"&gt;"&amp;F60)),SUM(COUNTIF($N$24:$N60,"&gt;"&amp;F60),COUNTIF($P$24:$P60,"&gt;"&amp;F60),COUNTIF($R$24:$R60,"&gt;"&amp;F60))),"")</f>
        <v>1</v>
      </c>
      <c r="H60">
        <f t="shared" ca="1" si="6"/>
        <v>3.2105956200511914</v>
      </c>
      <c r="I60" s="11">
        <f t="shared" ca="1" si="7"/>
        <v>2.2295802917022163E-3</v>
      </c>
      <c r="J60" s="11">
        <f t="shared" ca="1" si="8"/>
        <v>2.2295802917022267E-3</v>
      </c>
      <c r="K60" s="11" t="str">
        <f ca="1">IF(AND($A60="весовой товар",$F60&lt;&gt;"",MAX(L$23:$L59,F60)&lt;TIME(20,0,0)),MAX(L$23:$L59,F60),"")</f>
        <v/>
      </c>
      <c r="L60" s="11" t="str">
        <f t="shared" ca="1" si="9"/>
        <v/>
      </c>
      <c r="M60" s="11">
        <f ca="1">IF($A60="штучный товар",IF(AND(MAX(N$23:$N59)&lt;=MAX(P$23:$P59),MAX(N$23:$N59)&lt;=MAX(R$23:$R59),$F60&lt;&gt;"",MAX(N$23:$N59)&lt;TIME(20,0,0)),MAX(N$23:$N59,$F60),""),"")</f>
        <v>0.37226106016030869</v>
      </c>
      <c r="N60" s="11">
        <f t="shared" ca="1" si="10"/>
        <v>0.37449064045201091</v>
      </c>
      <c r="O60" s="11" t="str">
        <f ca="1">IF($A60="штучный товар",IF(AND(MAX(N$23:$N59)&gt;MAX(P$23:$P59),MAX(P$23:$P59)&lt;=MAX(R$23:$R59),$F60&lt;&gt;"",MAX(P$23:$P59)&lt;TIME(20,0,0)),MAX(P$23:$P59,$F60),""),"")</f>
        <v/>
      </c>
      <c r="P60" s="11" t="str">
        <f t="shared" ca="1" si="11"/>
        <v/>
      </c>
      <c r="Q60" s="11" t="str">
        <f ca="1">IF($A60="штучный товар",IF(AND(MAX(N$23:$N59)&gt;MAX(R$23:$R59),MAX(P$23:$P59)&gt;MAX(R$23:$R59),$F60&lt;&gt;"",MAX(R$23:$R59)&lt;TIME(20,0,0)),MAX(R$23:$R59,$F60),""),"")</f>
        <v/>
      </c>
      <c r="R60" s="11" t="str">
        <f t="shared" ca="1" si="12"/>
        <v/>
      </c>
    </row>
    <row r="61" spans="1:18" x14ac:dyDescent="0.3">
      <c r="A61" t="str">
        <f t="shared" ca="1" si="0"/>
        <v>штучный товар</v>
      </c>
      <c r="B61" s="12">
        <f t="shared" ca="1" si="1"/>
        <v>1.4018822847275776</v>
      </c>
      <c r="C61" s="11">
        <f t="shared" ca="1" si="2"/>
        <v>0.36904437559721148</v>
      </c>
      <c r="D61">
        <f t="shared" ca="1" si="3"/>
        <v>3.5437279863158069</v>
      </c>
      <c r="E61" s="11">
        <f t="shared" ca="1" si="4"/>
        <v>2.4609222127193104E-3</v>
      </c>
      <c r="F61" s="11">
        <f t="shared" ca="1" si="5"/>
        <v>0.3715052978099308</v>
      </c>
      <c r="G61" s="12">
        <f ca="1">IF(F61&lt;&gt;"",IF(A61="весовой товар",SUM(COUNTIF($L$24:$L61,"&gt;"&amp;F61)),SUM(COUNTIF($N$24:$N61,"&gt;"&amp;F61),COUNTIF($P$24:$P61,"&gt;"&amp;F61),COUNTIF($R$24:$R61,"&gt;"&amp;F61))),"")</f>
        <v>3</v>
      </c>
      <c r="H61">
        <f t="shared" ca="1" si="6"/>
        <v>1.3161684547146577</v>
      </c>
      <c r="I61" s="11">
        <f t="shared" ca="1" si="7"/>
        <v>9.1400587132962343E-4</v>
      </c>
      <c r="J61" s="11">
        <f t="shared" ca="1" si="8"/>
        <v>9.1400587132961508E-4</v>
      </c>
      <c r="K61" s="11" t="str">
        <f ca="1">IF(AND($A61="весовой товар",$F61&lt;&gt;"",MAX(L$23:$L60,F61)&lt;TIME(20,0,0)),MAX(L$23:$L60,F61),"")</f>
        <v/>
      </c>
      <c r="L61" s="11" t="str">
        <f t="shared" ca="1" si="9"/>
        <v/>
      </c>
      <c r="M61" s="11" t="str">
        <f ca="1">IF($A61="штучный товар",IF(AND(MAX(N$23:$N60)&lt;=MAX(P$23:$P60),MAX(N$23:$N60)&lt;=MAX(R$23:$R60),$F61&lt;&gt;"",MAX(N$23:$N60)&lt;TIME(20,0,0)),MAX(N$23:$N60,$F61),""),"")</f>
        <v/>
      </c>
      <c r="N61" s="11" t="str">
        <f t="shared" ca="1" si="10"/>
        <v/>
      </c>
      <c r="O61" s="11" t="str">
        <f ca="1">IF($A61="штучный товар",IF(AND(MAX(N$23:$N60)&gt;MAX(P$23:$P60),MAX(P$23:$P60)&lt;=MAX(R$23:$R60),$F61&lt;&gt;"",MAX(P$23:$P60)&lt;TIME(20,0,0)),MAX(P$23:$P60,$F61),""),"")</f>
        <v/>
      </c>
      <c r="P61" s="11" t="str">
        <f t="shared" ca="1" si="11"/>
        <v/>
      </c>
      <c r="Q61" s="11">
        <f ca="1">IF($A61="штучный товар",IF(AND(MAX(N$23:$N60)&gt;MAX(R$23:$R60),MAX(P$23:$P60)&gt;MAX(R$23:$R60),$F61&lt;&gt;"",MAX(R$23:$R60)&lt;TIME(20,0,0)),MAX(R$23:$R60,$F61),""),"")</f>
        <v>0.3715052978099308</v>
      </c>
      <c r="R61" s="11">
        <f t="shared" ca="1" si="12"/>
        <v>0.37241930368126042</v>
      </c>
    </row>
    <row r="62" spans="1:18" x14ac:dyDescent="0.3">
      <c r="A62" t="str">
        <f t="shared" ca="1" si="0"/>
        <v>штучный товар</v>
      </c>
      <c r="B62" s="12">
        <f t="shared" ca="1" si="1"/>
        <v>1.1091693999536565</v>
      </c>
      <c r="C62" s="11">
        <f t="shared" ca="1" si="2"/>
        <v>0.36981463212495708</v>
      </c>
      <c r="D62">
        <f t="shared" ca="1" si="3"/>
        <v>2.1454950876438006</v>
      </c>
      <c r="E62" s="11">
        <f t="shared" ca="1" si="4"/>
        <v>1.4899271441970838E-3</v>
      </c>
      <c r="F62" s="11">
        <f t="shared" ca="1" si="5"/>
        <v>0.37130455926915418</v>
      </c>
      <c r="G62" s="12">
        <f ca="1">IF(F62&lt;&gt;"",IF(A62="весовой товар",SUM(COUNTIF($L$24:$L62,"&gt;"&amp;F62)),SUM(COUNTIF($N$24:$N62,"&gt;"&amp;F62),COUNTIF($P$24:$P62,"&gt;"&amp;F62),COUNTIF($R$24:$R62,"&gt;"&amp;F62))),"")</f>
        <v>4</v>
      </c>
      <c r="H62">
        <f t="shared" ca="1" si="6"/>
        <v>2.4097333075119582</v>
      </c>
      <c r="I62" s="11">
        <f t="shared" ca="1" si="7"/>
        <v>1.6734259079944154E-3</v>
      </c>
      <c r="J62" s="11">
        <f t="shared" ca="1" si="8"/>
        <v>2.0006165403229081E-3</v>
      </c>
      <c r="K62" s="11" t="str">
        <f ca="1">IF(AND($A62="весовой товар",$F62&lt;&gt;"",MAX(L$23:$L61,F62)&lt;TIME(20,0,0)),MAX(L$23:$L61,F62),"")</f>
        <v/>
      </c>
      <c r="L62" s="11" t="str">
        <f t="shared" ca="1" si="9"/>
        <v/>
      </c>
      <c r="M62" s="11" t="str">
        <f ca="1">IF($A62="штучный товар",IF(AND(MAX(N$23:$N61)&lt;=MAX(P$23:$P61),MAX(N$23:$N61)&lt;=MAX(R$23:$R61),$F62&lt;&gt;"",MAX(N$23:$N61)&lt;TIME(20,0,0)),MAX(N$23:$N61,$F62),""),"")</f>
        <v/>
      </c>
      <c r="N62" s="11" t="str">
        <f t="shared" ca="1" si="10"/>
        <v/>
      </c>
      <c r="O62" s="11">
        <f ca="1">IF($A62="штучный товар",IF(AND(MAX(N$23:$N61)&gt;MAX(P$23:$P61),MAX(P$23:$P61)&lt;=MAX(R$23:$R61),$F62&lt;&gt;"",MAX(P$23:$P61)&lt;TIME(20,0,0)),MAX(P$23:$P61,$F62),""),"")</f>
        <v>0.37163174990148268</v>
      </c>
      <c r="P62" s="11">
        <f t="shared" ca="1" si="11"/>
        <v>0.37330517580947709</v>
      </c>
      <c r="Q62" s="11" t="str">
        <f ca="1">IF($A62="штучный товар",IF(AND(MAX(N$23:$N61)&gt;MAX(R$23:$R61),MAX(P$23:$P61)&gt;MAX(R$23:$R61),$F62&lt;&gt;"",MAX(R$23:$R61)&lt;TIME(20,0,0)),MAX(R$23:$R61,$F62),""),"")</f>
        <v/>
      </c>
      <c r="R62" s="11" t="str">
        <f t="shared" ca="1" si="12"/>
        <v/>
      </c>
    </row>
    <row r="63" spans="1:18" x14ac:dyDescent="0.3">
      <c r="A63" t="str">
        <f t="shared" ca="1" si="0"/>
        <v>штучный товар</v>
      </c>
      <c r="B63" s="12">
        <f t="shared" ca="1" si="1"/>
        <v>1.8952247335899026</v>
      </c>
      <c r="C63" s="11">
        <f t="shared" ca="1" si="2"/>
        <v>0.3711307604121723</v>
      </c>
      <c r="D63">
        <f t="shared" ca="1" si="3"/>
        <v>5.2358279990738206</v>
      </c>
      <c r="E63" s="11">
        <f t="shared" ca="1" si="4"/>
        <v>3.6359916660234867E-3</v>
      </c>
      <c r="F63" s="11">
        <f t="shared" ca="1" si="5"/>
        <v>0.37476675207819576</v>
      </c>
      <c r="G63" s="12">
        <f ca="1">IF(F63&lt;&gt;"",IF(A63="весовой товар",SUM(COUNTIF($L$24:$L63,"&gt;"&amp;F63)),SUM(COUNTIF($N$24:$N63,"&gt;"&amp;F63),COUNTIF($P$24:$P63,"&gt;"&amp;F63),COUNTIF($R$24:$R63,"&gt;"&amp;F63))),"")</f>
        <v>1</v>
      </c>
      <c r="H63">
        <f t="shared" ca="1" si="6"/>
        <v>2.16904362281617</v>
      </c>
      <c r="I63" s="11">
        <f t="shared" ca="1" si="7"/>
        <v>1.5062802936223402E-3</v>
      </c>
      <c r="J63" s="11">
        <f t="shared" ca="1" si="8"/>
        <v>1.5062802936223196E-3</v>
      </c>
      <c r="K63" s="11" t="str">
        <f ca="1">IF(AND($A63="весовой товар",$F63&lt;&gt;"",MAX(L$23:$L62,F63)&lt;TIME(20,0,0)),MAX(L$23:$L62,F63),"")</f>
        <v/>
      </c>
      <c r="L63" s="11" t="str">
        <f t="shared" ca="1" si="9"/>
        <v/>
      </c>
      <c r="M63" s="11" t="str">
        <f ca="1">IF($A63="штучный товар",IF(AND(MAX(N$23:$N62)&lt;=MAX(P$23:$P62),MAX(N$23:$N62)&lt;=MAX(R$23:$R62),$F63&lt;&gt;"",MAX(N$23:$N62)&lt;TIME(20,0,0)),MAX(N$23:$N62,$F63),""),"")</f>
        <v/>
      </c>
      <c r="N63" s="11" t="str">
        <f t="shared" ca="1" si="10"/>
        <v/>
      </c>
      <c r="O63" s="11" t="str">
        <f ca="1">IF($A63="штучный товар",IF(AND(MAX(N$23:$N62)&gt;MAX(P$23:$P62),MAX(P$23:$P62)&lt;=MAX(R$23:$R62),$F63&lt;&gt;"",MAX(P$23:$P62)&lt;TIME(20,0,0)),MAX(P$23:$P62,$F63),""),"")</f>
        <v/>
      </c>
      <c r="P63" s="11" t="str">
        <f t="shared" ca="1" si="11"/>
        <v/>
      </c>
      <c r="Q63" s="11">
        <f ca="1">IF($A63="штучный товар",IF(AND(MAX(N$23:$N62)&gt;MAX(R$23:$R62),MAX(P$23:$P62)&gt;MAX(R$23:$R62),$F63&lt;&gt;"",MAX(R$23:$R62)&lt;TIME(20,0,0)),MAX(R$23:$R62,$F63),""),"")</f>
        <v>0.37476675207819576</v>
      </c>
      <c r="R63" s="11">
        <f t="shared" ca="1" si="12"/>
        <v>0.37627303237181808</v>
      </c>
    </row>
    <row r="64" spans="1:18" x14ac:dyDescent="0.3">
      <c r="A64" t="str">
        <f t="shared" ca="1" si="0"/>
        <v>штучный товар</v>
      </c>
      <c r="B64" s="12">
        <f t="shared" ca="1" si="1"/>
        <v>1.0966789813582307</v>
      </c>
      <c r="C64" s="11">
        <f t="shared" ca="1" si="2"/>
        <v>0.37189234303811552</v>
      </c>
      <c r="D64">
        <f t="shared" ca="1" si="3"/>
        <v>14.576683222301217</v>
      </c>
      <c r="E64" s="11">
        <f t="shared" ca="1" si="4"/>
        <v>1.0122696682153622E-2</v>
      </c>
      <c r="F64" s="11">
        <f t="shared" ca="1" si="5"/>
        <v>0.38201503972026912</v>
      </c>
      <c r="G64" s="12">
        <f ca="1">IF(F64&lt;&gt;"",IF(A64="весовой товар",SUM(COUNTIF($L$24:$L64,"&gt;"&amp;F64)),SUM(COUNTIF($N$24:$N64,"&gt;"&amp;F64),COUNTIF($P$24:$P64,"&gt;"&amp;F64),COUNTIF($R$24:$R64,"&gt;"&amp;F64))),"")</f>
        <v>1</v>
      </c>
      <c r="H64">
        <f t="shared" ca="1" si="6"/>
        <v>3.1031362160720697</v>
      </c>
      <c r="I64" s="11">
        <f t="shared" ca="1" si="7"/>
        <v>2.154955705605604E-3</v>
      </c>
      <c r="J64" s="11">
        <f t="shared" ca="1" si="8"/>
        <v>2.1549557056055879E-3</v>
      </c>
      <c r="K64" s="11" t="str">
        <f ca="1">IF(AND($A64="весовой товар",$F64&lt;&gt;"",MAX(L$23:$L63,F64)&lt;TIME(20,0,0)),MAX(L$23:$L63,F64),"")</f>
        <v/>
      </c>
      <c r="L64" s="11" t="str">
        <f t="shared" ca="1" si="9"/>
        <v/>
      </c>
      <c r="M64" s="11" t="str">
        <f ca="1">IF($A64="штучный товар",IF(AND(MAX(N$23:$N63)&lt;=MAX(P$23:$P63),MAX(N$23:$N63)&lt;=MAX(R$23:$R63),$F64&lt;&gt;"",MAX(N$23:$N63)&lt;TIME(20,0,0)),MAX(N$23:$N63,$F64),""),"")</f>
        <v/>
      </c>
      <c r="N64" s="11" t="str">
        <f t="shared" ca="1" si="10"/>
        <v/>
      </c>
      <c r="O64" s="11">
        <f ca="1">IF($A64="штучный товар",IF(AND(MAX(N$23:$N63)&gt;MAX(P$23:$P63),MAX(P$23:$P63)&lt;=MAX(R$23:$R63),$F64&lt;&gt;"",MAX(P$23:$P63)&lt;TIME(20,0,0)),MAX(P$23:$P63,$F64),""),"")</f>
        <v>0.38201503972026912</v>
      </c>
      <c r="P64" s="11">
        <f t="shared" ca="1" si="11"/>
        <v>0.38416999542587471</v>
      </c>
      <c r="Q64" s="11" t="str">
        <f ca="1">IF($A64="штучный товар",IF(AND(MAX(N$23:$N63)&gt;MAX(R$23:$R63),MAX(P$23:$P63)&gt;MAX(R$23:$R63),$F64&lt;&gt;"",MAX(R$23:$R63)&lt;TIME(20,0,0)),MAX(R$23:$R63,$F64),""),"")</f>
        <v/>
      </c>
      <c r="R64" s="11" t="str">
        <f t="shared" ca="1" si="12"/>
        <v/>
      </c>
    </row>
    <row r="65" spans="1:18" x14ac:dyDescent="0.3">
      <c r="A65" t="str">
        <f t="shared" ca="1" si="0"/>
        <v>штучный товар</v>
      </c>
      <c r="B65" s="12">
        <f t="shared" ca="1" si="1"/>
        <v>1.0644102624946898</v>
      </c>
      <c r="C65" s="11">
        <f t="shared" ca="1" si="2"/>
        <v>0.37263151683151463</v>
      </c>
      <c r="D65">
        <f t="shared" ca="1" si="3"/>
        <v>1.1615381918445855</v>
      </c>
      <c r="E65" s="11">
        <f t="shared" ca="1" si="4"/>
        <v>8.0662374433651768E-4</v>
      </c>
      <c r="F65" s="11">
        <f t="shared" ca="1" si="5"/>
        <v>0.37343814057585117</v>
      </c>
      <c r="G65" s="12">
        <f ca="1">IF(F65&lt;&gt;"",IF(A65="весовой товар",SUM(COUNTIF($L$24:$L65,"&gt;"&amp;F65)),SUM(COUNTIF($N$24:$N65,"&gt;"&amp;F65),COUNTIF($P$24:$P65,"&gt;"&amp;F65),COUNTIF($R$24:$R65,"&gt;"&amp;F65))),"")</f>
        <v>4</v>
      </c>
      <c r="H65">
        <f t="shared" ca="1" si="6"/>
        <v>1.907864118742848</v>
      </c>
      <c r="I65" s="11">
        <f t="shared" ca="1" si="7"/>
        <v>1.3249056380158666E-3</v>
      </c>
      <c r="J65" s="11">
        <f t="shared" ca="1" si="8"/>
        <v>2.3774055141755901E-3</v>
      </c>
      <c r="K65" s="11" t="str">
        <f ca="1">IF(AND($A65="весовой товар",$F65&lt;&gt;"",MAX(L$23:$L64,F65)&lt;TIME(20,0,0)),MAX(L$23:$L64,F65),"")</f>
        <v/>
      </c>
      <c r="L65" s="11" t="str">
        <f t="shared" ca="1" si="9"/>
        <v/>
      </c>
      <c r="M65" s="11">
        <f ca="1">IF($A65="штучный товар",IF(AND(MAX(N$23:$N64)&lt;=MAX(P$23:$P64),MAX(N$23:$N64)&lt;=MAX(R$23:$R64),$F65&lt;&gt;"",MAX(N$23:$N64)&lt;TIME(20,0,0)),MAX(N$23:$N64,$F65),""),"")</f>
        <v>0.37449064045201091</v>
      </c>
      <c r="N65" s="11">
        <f t="shared" ca="1" si="10"/>
        <v>0.37581554609002676</v>
      </c>
      <c r="O65" s="11" t="str">
        <f ca="1">IF($A65="штучный товар",IF(AND(MAX(N$23:$N64)&gt;MAX(P$23:$P64),MAX(P$23:$P64)&lt;=MAX(R$23:$R64),$F65&lt;&gt;"",MAX(P$23:$P64)&lt;TIME(20,0,0)),MAX(P$23:$P64,$F65),""),"")</f>
        <v/>
      </c>
      <c r="P65" s="11" t="str">
        <f t="shared" ca="1" si="11"/>
        <v/>
      </c>
      <c r="Q65" s="11" t="str">
        <f ca="1">IF($A65="штучный товар",IF(AND(MAX(N$23:$N64)&gt;MAX(R$23:$R64),MAX(P$23:$P64)&gt;MAX(R$23:$R64),$F65&lt;&gt;"",MAX(R$23:$R64)&lt;TIME(20,0,0)),MAX(R$23:$R64,$F65),""),"")</f>
        <v/>
      </c>
      <c r="R65" s="11" t="str">
        <f t="shared" ca="1" si="12"/>
        <v/>
      </c>
    </row>
    <row r="66" spans="1:18" x14ac:dyDescent="0.3">
      <c r="A66" t="str">
        <f t="shared" ca="1" si="0"/>
        <v>штучный товар</v>
      </c>
      <c r="B66" s="12">
        <f t="shared" ca="1" si="1"/>
        <v>1.0948808386622666</v>
      </c>
      <c r="C66" s="11">
        <f t="shared" ca="1" si="2"/>
        <v>0.37339185074725234</v>
      </c>
      <c r="D66">
        <f t="shared" ca="1" si="3"/>
        <v>6.5585180916613517</v>
      </c>
      <c r="E66" s="11">
        <f t="shared" ca="1" si="4"/>
        <v>4.5545264525426055E-3</v>
      </c>
      <c r="F66" s="11">
        <f t="shared" ca="1" si="5"/>
        <v>0.37794637719979496</v>
      </c>
      <c r="G66" s="12">
        <f ca="1">IF(F66&lt;&gt;"",IF(A66="весовой товар",SUM(COUNTIF($L$24:$L66,"&gt;"&amp;F66)),SUM(COUNTIF($N$24:$N66,"&gt;"&amp;F66),COUNTIF($P$24:$P66,"&gt;"&amp;F66),COUNTIF($R$24:$R66,"&gt;"&amp;F66))),"")</f>
        <v>2</v>
      </c>
      <c r="H66">
        <f t="shared" ca="1" si="6"/>
        <v>1.1292031929231436</v>
      </c>
      <c r="I66" s="11">
        <f t="shared" ca="1" si="7"/>
        <v>7.841688839744053E-4</v>
      </c>
      <c r="J66" s="11">
        <f t="shared" ca="1" si="8"/>
        <v>7.8416888397442319E-4</v>
      </c>
      <c r="K66" s="11" t="str">
        <f ca="1">IF(AND($A66="весовой товар",$F66&lt;&gt;"",MAX(L$23:$L65,F66)&lt;TIME(20,0,0)),MAX(L$23:$L65,F66),"")</f>
        <v/>
      </c>
      <c r="L66" s="11" t="str">
        <f t="shared" ca="1" si="9"/>
        <v/>
      </c>
      <c r="M66" s="11">
        <f ca="1">IF($A66="штучный товар",IF(AND(MAX(N$23:$N65)&lt;=MAX(P$23:$P65),MAX(N$23:$N65)&lt;=MAX(R$23:$R65),$F66&lt;&gt;"",MAX(N$23:$N65)&lt;TIME(20,0,0)),MAX(N$23:$N65,$F66),""),"")</f>
        <v>0.37794637719979496</v>
      </c>
      <c r="N66" s="11">
        <f t="shared" ca="1" si="10"/>
        <v>0.37873054608376938</v>
      </c>
      <c r="O66" s="11" t="str">
        <f ca="1">IF($A66="штучный товар",IF(AND(MAX(N$23:$N65)&gt;MAX(P$23:$P65),MAX(P$23:$P65)&lt;=MAX(R$23:$R65),$F66&lt;&gt;"",MAX(P$23:$P65)&lt;TIME(20,0,0)),MAX(P$23:$P65,$F66),""),"")</f>
        <v/>
      </c>
      <c r="P66" s="11" t="str">
        <f t="shared" ca="1" si="11"/>
        <v/>
      </c>
      <c r="Q66" s="11" t="str">
        <f ca="1">IF($A66="штучный товар",IF(AND(MAX(N$23:$N65)&gt;MAX(R$23:$R65),MAX(P$23:$P65)&gt;MAX(R$23:$R65),$F66&lt;&gt;"",MAX(R$23:$R65)&lt;TIME(20,0,0)),MAX(R$23:$R65,$F66),""),"")</f>
        <v/>
      </c>
      <c r="R66" s="11" t="str">
        <f t="shared" ca="1" si="12"/>
        <v/>
      </c>
    </row>
    <row r="67" spans="1:18" x14ac:dyDescent="0.3">
      <c r="A67" t="str">
        <f t="shared" ca="1" si="0"/>
        <v>весовой товар</v>
      </c>
      <c r="B67" s="12">
        <f t="shared" ca="1" si="1"/>
        <v>1.7367043720121025</v>
      </c>
      <c r="C67" s="11">
        <f t="shared" ca="1" si="2"/>
        <v>0.37459789545003852</v>
      </c>
      <c r="D67">
        <f t="shared" ca="1" si="3"/>
        <v>2.888745794736526</v>
      </c>
      <c r="E67" s="11">
        <f t="shared" ca="1" si="4"/>
        <v>2.0060734685670321E-3</v>
      </c>
      <c r="F67" s="11">
        <f t="shared" ca="1" si="5"/>
        <v>0.37660396891860554</v>
      </c>
      <c r="G67" s="12">
        <f ca="1">IF(F67&lt;&gt;"",IF(A67="весовой товар",SUM(COUNTIF($L$24:$L67,"&gt;"&amp;F67)),SUM(COUNTIF($N$24:$N67,"&gt;"&amp;F67),COUNTIF($P$24:$P67,"&gt;"&amp;F67),COUNTIF($R$24:$R67,"&gt;"&amp;F67))),"")</f>
        <v>1</v>
      </c>
      <c r="H67">
        <f t="shared" ca="1" si="6"/>
        <v>3.7794644219065607</v>
      </c>
      <c r="I67" s="11">
        <f t="shared" ca="1" si="7"/>
        <v>2.6246280707684449E-3</v>
      </c>
      <c r="J67" s="11">
        <f t="shared" ca="1" si="8"/>
        <v>2.6246280707684644E-3</v>
      </c>
      <c r="K67" s="11">
        <f ca="1">IF(AND($A67="весовой товар",$F67&lt;&gt;"",MAX(L$23:$L66,F67)&lt;TIME(20,0,0)),MAX(L$23:$L66,F67),"")</f>
        <v>0.37660396891860554</v>
      </c>
      <c r="L67" s="11">
        <f t="shared" ca="1" si="9"/>
        <v>0.379228596989374</v>
      </c>
      <c r="M67" s="11" t="str">
        <f ca="1">IF($A67="штучный товар",IF(AND(MAX(N$23:$N66)&lt;=MAX(P$23:$P66),MAX(N$23:$N66)&lt;=MAX(R$23:$R66),$F67&lt;&gt;"",MAX(N$23:$N66)&lt;TIME(20,0,0)),MAX(N$23:$N66,$F67),""),"")</f>
        <v/>
      </c>
      <c r="N67" s="11" t="str">
        <f t="shared" ca="1" si="10"/>
        <v/>
      </c>
      <c r="O67" s="11" t="str">
        <f ca="1">IF($A67="штучный товар",IF(AND(MAX(N$23:$N66)&gt;MAX(P$23:$P66),MAX(P$23:$P66)&lt;=MAX(R$23:$R66),$F67&lt;&gt;"",MAX(P$23:$P66)&lt;TIME(20,0,0)),MAX(P$23:$P66,$F67),""),"")</f>
        <v/>
      </c>
      <c r="P67" s="11" t="str">
        <f t="shared" ca="1" si="11"/>
        <v/>
      </c>
      <c r="Q67" s="11" t="str">
        <f ca="1">IF($A67="штучный товар",IF(AND(MAX(N$23:$N66)&gt;MAX(R$23:$R66),MAX(P$23:$P66)&gt;MAX(R$23:$R66),$F67&lt;&gt;"",MAX(R$23:$R66)&lt;TIME(20,0,0)),MAX(R$23:$R66,$F67),""),"")</f>
        <v/>
      </c>
      <c r="R67" s="11" t="str">
        <f t="shared" ca="1" si="12"/>
        <v/>
      </c>
    </row>
    <row r="68" spans="1:18" x14ac:dyDescent="0.3">
      <c r="A68" t="str">
        <f t="shared" ca="1" si="0"/>
        <v>весовой товар</v>
      </c>
      <c r="B68" s="12">
        <f t="shared" ca="1" si="1"/>
        <v>2.1071833993667379</v>
      </c>
      <c r="C68" s="11">
        <f t="shared" ca="1" si="2"/>
        <v>0.37606121725515429</v>
      </c>
      <c r="D68">
        <f t="shared" ca="1" si="3"/>
        <v>2.4386628372244079</v>
      </c>
      <c r="E68" s="11">
        <f t="shared" ca="1" si="4"/>
        <v>1.6935158591836167E-3</v>
      </c>
      <c r="F68" s="11">
        <f t="shared" ca="1" si="5"/>
        <v>0.37775473311433788</v>
      </c>
      <c r="G68" s="12">
        <f ca="1">IF(F68&lt;&gt;"",IF(A68="весовой товар",SUM(COUNTIF($L$24:$L68,"&gt;"&amp;F68)),SUM(COUNTIF($N$24:$N68,"&gt;"&amp;F68),COUNTIF($P$24:$P68,"&gt;"&amp;F68),COUNTIF($R$24:$R68,"&gt;"&amp;F68))),"")</f>
        <v>2</v>
      </c>
      <c r="H68">
        <f t="shared" ca="1" si="6"/>
        <v>3.4179718444046721</v>
      </c>
      <c r="I68" s="11">
        <f t="shared" ca="1" si="7"/>
        <v>2.3735915586143557E-3</v>
      </c>
      <c r="J68" s="11">
        <f t="shared" ca="1" si="8"/>
        <v>3.8474554336504485E-3</v>
      </c>
      <c r="K68" s="11">
        <f ca="1">IF(AND($A68="весовой товар",$F68&lt;&gt;"",MAX(L$23:$L67,F68)&lt;TIME(20,0,0)),MAX(L$23:$L67,F68),"")</f>
        <v>0.379228596989374</v>
      </c>
      <c r="L68" s="11">
        <f t="shared" ca="1" si="9"/>
        <v>0.38160218854798833</v>
      </c>
      <c r="M68" s="11" t="str">
        <f ca="1">IF($A68="штучный товар",IF(AND(MAX(N$23:$N67)&lt;=MAX(P$23:$P67),MAX(N$23:$N67)&lt;=MAX(R$23:$R67),$F68&lt;&gt;"",MAX(N$23:$N67)&lt;TIME(20,0,0)),MAX(N$23:$N67,$F68),""),"")</f>
        <v/>
      </c>
      <c r="N68" s="11" t="str">
        <f t="shared" ca="1" si="10"/>
        <v/>
      </c>
      <c r="O68" s="11" t="str">
        <f ca="1">IF($A68="штучный товар",IF(AND(MAX(N$23:$N67)&gt;MAX(P$23:$P67),MAX(P$23:$P67)&lt;=MAX(R$23:$R67),$F68&lt;&gt;"",MAX(P$23:$P67)&lt;TIME(20,0,0)),MAX(P$23:$P67,$F68),""),"")</f>
        <v/>
      </c>
      <c r="P68" s="11" t="str">
        <f t="shared" ca="1" si="11"/>
        <v/>
      </c>
      <c r="Q68" s="11" t="str">
        <f ca="1">IF($A68="штучный товар",IF(AND(MAX(N$23:$N67)&gt;MAX(R$23:$R67),MAX(P$23:$P67)&gt;MAX(R$23:$R67),$F68&lt;&gt;"",MAX(R$23:$R67)&lt;TIME(20,0,0)),MAX(R$23:$R67,$F68),""),"")</f>
        <v/>
      </c>
      <c r="R68" s="11" t="str">
        <f t="shared" ca="1" si="12"/>
        <v/>
      </c>
    </row>
    <row r="69" spans="1:18" x14ac:dyDescent="0.3">
      <c r="A69" t="str">
        <f t="shared" ca="1" si="0"/>
        <v>штучный товар</v>
      </c>
      <c r="B69" s="12">
        <f t="shared" ca="1" si="1"/>
        <v>1.1294752188889321</v>
      </c>
      <c r="C69" s="11">
        <f t="shared" ca="1" si="2"/>
        <v>0.37684557504604937</v>
      </c>
      <c r="D69">
        <f t="shared" ca="1" si="3"/>
        <v>1.4057859381576809</v>
      </c>
      <c r="E69" s="11">
        <f t="shared" ca="1" si="4"/>
        <v>9.7624023483172282E-4</v>
      </c>
      <c r="F69" s="11">
        <f t="shared" ca="1" si="5"/>
        <v>0.3778218152808811</v>
      </c>
      <c r="G69" s="12">
        <f ca="1">IF(F69&lt;&gt;"",IF(A69="весовой товар",SUM(COUNTIF($L$24:$L69,"&gt;"&amp;F69)),SUM(COUNTIF($N$24:$N69,"&gt;"&amp;F69),COUNTIF($P$24:$P69,"&gt;"&amp;F69),COUNTIF($R$24:$R69,"&gt;"&amp;F69))),"")</f>
        <v>3</v>
      </c>
      <c r="H69">
        <f t="shared" ca="1" si="6"/>
        <v>1.6540673515639646</v>
      </c>
      <c r="I69" s="11">
        <f t="shared" ca="1" si="7"/>
        <v>1.1486578830305311E-3</v>
      </c>
      <c r="J69" s="11">
        <f t="shared" ca="1" si="8"/>
        <v>1.148657883030535E-3</v>
      </c>
      <c r="K69" s="11" t="str">
        <f ca="1">IF(AND($A69="весовой товар",$F69&lt;&gt;"",MAX(L$23:$L68,F69)&lt;TIME(20,0,0)),MAX(L$23:$L68,F69),"")</f>
        <v/>
      </c>
      <c r="L69" s="11" t="str">
        <f t="shared" ca="1" si="9"/>
        <v/>
      </c>
      <c r="M69" s="11" t="str">
        <f ca="1">IF($A69="штучный товар",IF(AND(MAX(N$23:$N68)&lt;=MAX(P$23:$P68),MAX(N$23:$N68)&lt;=MAX(R$23:$R68),$F69&lt;&gt;"",MAX(N$23:$N68)&lt;TIME(20,0,0)),MAX(N$23:$N68,$F69),""),"")</f>
        <v/>
      </c>
      <c r="N69" s="11" t="str">
        <f t="shared" ca="1" si="10"/>
        <v/>
      </c>
      <c r="O69" s="11" t="str">
        <f ca="1">IF($A69="штучный товар",IF(AND(MAX(N$23:$N68)&gt;MAX(P$23:$P68),MAX(P$23:$P68)&lt;=MAX(R$23:$R68),$F69&lt;&gt;"",MAX(P$23:$P68)&lt;TIME(20,0,0)),MAX(P$23:$P68,$F69),""),"")</f>
        <v/>
      </c>
      <c r="P69" s="11" t="str">
        <f t="shared" ca="1" si="11"/>
        <v/>
      </c>
      <c r="Q69" s="11">
        <f ca="1">IF($A69="штучный товар",IF(AND(MAX(N$23:$N68)&gt;MAX(R$23:$R68),MAX(P$23:$P68)&gt;MAX(R$23:$R68),$F69&lt;&gt;"",MAX(R$23:$R68)&lt;TIME(20,0,0)),MAX(R$23:$R68,$F69),""),"")</f>
        <v>0.3778218152808811</v>
      </c>
      <c r="R69" s="11">
        <f t="shared" ca="1" si="12"/>
        <v>0.37897047316391164</v>
      </c>
    </row>
    <row r="70" spans="1:18" x14ac:dyDescent="0.3">
      <c r="A70" t="str">
        <f t="shared" ca="1" si="0"/>
        <v>весовой товар</v>
      </c>
      <c r="B70" s="12">
        <f t="shared" ca="1" si="1"/>
        <v>1.1217188146319663</v>
      </c>
      <c r="C70" s="11">
        <f t="shared" ca="1" si="2"/>
        <v>0.37762454644509935</v>
      </c>
      <c r="D70">
        <f t="shared" ca="1" si="3"/>
        <v>5.8055901140790702</v>
      </c>
      <c r="E70" s="11">
        <f t="shared" ca="1" si="4"/>
        <v>4.0316598014437984E-3</v>
      </c>
      <c r="F70" s="11">
        <f t="shared" ca="1" si="5"/>
        <v>0.38165620624654317</v>
      </c>
      <c r="G70" s="12">
        <f ca="1">IF(F70&lt;&gt;"",IF(A70="весовой товар",SUM(COUNTIF($L$24:$L70,"&gt;"&amp;F70)),SUM(COUNTIF($N$24:$N70,"&gt;"&amp;F70),COUNTIF($P$24:$P70,"&gt;"&amp;F70),COUNTIF($R$24:$R70,"&gt;"&amp;F70))),"")</f>
        <v>1</v>
      </c>
      <c r="H70">
        <f t="shared" ca="1" si="6"/>
        <v>3.9464016409442499</v>
      </c>
      <c r="I70" s="11">
        <f t="shared" ca="1" si="7"/>
        <v>2.7405566951001735E-3</v>
      </c>
      <c r="J70" s="11">
        <f t="shared" ca="1" si="8"/>
        <v>2.7405566951001492E-3</v>
      </c>
      <c r="K70" s="11">
        <f ca="1">IF(AND($A70="весовой товар",$F70&lt;&gt;"",MAX(L$23:$L69,F70)&lt;TIME(20,0,0)),MAX(L$23:$L69,F70),"")</f>
        <v>0.38165620624654317</v>
      </c>
      <c r="L70" s="11">
        <f t="shared" ca="1" si="9"/>
        <v>0.38439676294164332</v>
      </c>
      <c r="M70" s="11" t="str">
        <f ca="1">IF($A70="штучный товар",IF(AND(MAX(N$23:$N69)&lt;=MAX(P$23:$P69),MAX(N$23:$N69)&lt;=MAX(R$23:$R69),$F70&lt;&gt;"",MAX(N$23:$N69)&lt;TIME(20,0,0)),MAX(N$23:$N69,$F70),""),"")</f>
        <v/>
      </c>
      <c r="N70" s="11" t="str">
        <f t="shared" ca="1" si="10"/>
        <v/>
      </c>
      <c r="O70" s="11" t="str">
        <f ca="1">IF($A70="штучный товар",IF(AND(MAX(N$23:$N69)&gt;MAX(P$23:$P69),MAX(P$23:$P69)&lt;=MAX(R$23:$R69),$F70&lt;&gt;"",MAX(P$23:$P69)&lt;TIME(20,0,0)),MAX(P$23:$P69,$F70),""),"")</f>
        <v/>
      </c>
      <c r="P70" s="11" t="str">
        <f t="shared" ca="1" si="11"/>
        <v/>
      </c>
      <c r="Q70" s="11" t="str">
        <f ca="1">IF($A70="штучный товар",IF(AND(MAX(N$23:$N69)&gt;MAX(R$23:$R69),MAX(P$23:$P69)&gt;MAX(R$23:$R69),$F70&lt;&gt;"",MAX(R$23:$R69)&lt;TIME(20,0,0)),MAX(R$23:$R69,$F70),""),"")</f>
        <v/>
      </c>
      <c r="R70" s="11" t="str">
        <f t="shared" ca="1" si="12"/>
        <v/>
      </c>
    </row>
    <row r="71" spans="1:18" x14ac:dyDescent="0.3">
      <c r="A71" t="str">
        <f t="shared" ca="1" si="0"/>
        <v>штучный товар</v>
      </c>
      <c r="B71" s="12">
        <f t="shared" ca="1" si="1"/>
        <v>1.8220386809150204</v>
      </c>
      <c r="C71" s="11">
        <f t="shared" ca="1" si="2"/>
        <v>0.3788898510846237</v>
      </c>
      <c r="D71">
        <f t="shared" ca="1" si="3"/>
        <v>2.6726363393935637</v>
      </c>
      <c r="E71" s="11">
        <f t="shared" ca="1" si="4"/>
        <v>1.8559974579121969E-3</v>
      </c>
      <c r="F71" s="11">
        <f t="shared" ca="1" si="5"/>
        <v>0.3807458485425359</v>
      </c>
      <c r="G71" s="12">
        <f ca="1">IF(F71&lt;&gt;"",IF(A71="весовой товар",SUM(COUNTIF($L$24:$L71,"&gt;"&amp;F71)),SUM(COUNTIF($N$24:$N71,"&gt;"&amp;F71),COUNTIF($P$24:$P71,"&gt;"&amp;F71),COUNTIF($R$24:$R71,"&gt;"&amp;F71))),"")</f>
        <v>2</v>
      </c>
      <c r="H71">
        <f t="shared" ca="1" si="6"/>
        <v>2.8587573663448511</v>
      </c>
      <c r="I71" s="11">
        <f t="shared" ca="1" si="7"/>
        <v>1.9852481710728133E-3</v>
      </c>
      <c r="J71" s="11">
        <f t="shared" ca="1" si="8"/>
        <v>1.9852481710728176E-3</v>
      </c>
      <c r="K71" s="11" t="str">
        <f ca="1">IF(AND($A71="весовой товар",$F71&lt;&gt;"",MAX(L$23:$L70,F71)&lt;TIME(20,0,0)),MAX(L$23:$L70,F71),"")</f>
        <v/>
      </c>
      <c r="L71" s="11" t="str">
        <f t="shared" ca="1" si="9"/>
        <v/>
      </c>
      <c r="M71" s="11">
        <f ca="1">IF($A71="штучный товар",IF(AND(MAX(N$23:$N70)&lt;=MAX(P$23:$P70),MAX(N$23:$N70)&lt;=MAX(R$23:$R70),$F71&lt;&gt;"",MAX(N$23:$N70)&lt;TIME(20,0,0)),MAX(N$23:$N70,$F71),""),"")</f>
        <v>0.3807458485425359</v>
      </c>
      <c r="N71" s="11">
        <f t="shared" ca="1" si="10"/>
        <v>0.38273109671360872</v>
      </c>
      <c r="O71" s="11" t="str">
        <f ca="1">IF($A71="штучный товар",IF(AND(MAX(N$23:$N70)&gt;MAX(P$23:$P70),MAX(P$23:$P70)&lt;=MAX(R$23:$R70),$F71&lt;&gt;"",MAX(P$23:$P70)&lt;TIME(20,0,0)),MAX(P$23:$P70,$F71),""),"")</f>
        <v/>
      </c>
      <c r="P71" s="11" t="str">
        <f t="shared" ca="1" si="11"/>
        <v/>
      </c>
      <c r="Q71" s="11" t="str">
        <f ca="1">IF($A71="штучный товар",IF(AND(MAX(N$23:$N70)&gt;MAX(R$23:$R70),MAX(P$23:$P70)&gt;MAX(R$23:$R70),$F71&lt;&gt;"",MAX(R$23:$R70)&lt;TIME(20,0,0)),MAX(R$23:$R70,$F71),""),"")</f>
        <v/>
      </c>
      <c r="R71" s="11" t="str">
        <f t="shared" ca="1" si="12"/>
        <v/>
      </c>
    </row>
    <row r="72" spans="1:18" x14ac:dyDescent="0.3">
      <c r="A72" t="str">
        <f t="shared" ca="1" si="0"/>
        <v>штучный товар</v>
      </c>
      <c r="B72" s="12">
        <f t="shared" ca="1" si="1"/>
        <v>1.0002735432880641</v>
      </c>
      <c r="C72" s="11">
        <f t="shared" ca="1" si="2"/>
        <v>0.37958448548968488</v>
      </c>
      <c r="D72">
        <f t="shared" ca="1" si="3"/>
        <v>5.5982741144434698</v>
      </c>
      <c r="E72" s="11">
        <f t="shared" ca="1" si="4"/>
        <v>3.8876903572524096E-3</v>
      </c>
      <c r="F72" s="11">
        <f t="shared" ca="1" si="5"/>
        <v>0.38347217584693727</v>
      </c>
      <c r="G72" s="12">
        <f ca="1">IF(F72&lt;&gt;"",IF(A72="весовой товар",SUM(COUNTIF($L$24:$L72,"&gt;"&amp;F72)),SUM(COUNTIF($N$24:$N72,"&gt;"&amp;F72),COUNTIF($P$24:$P72,"&gt;"&amp;F72),COUNTIF($R$24:$R72,"&gt;"&amp;F72))),"")</f>
        <v>2</v>
      </c>
      <c r="H72">
        <f t="shared" ca="1" si="6"/>
        <v>1.5348979528367013</v>
      </c>
      <c r="I72" s="11">
        <f t="shared" ca="1" si="7"/>
        <v>1.065901356136598E-3</v>
      </c>
      <c r="J72" s="11">
        <f t="shared" ca="1" si="8"/>
        <v>1.0659013561366004E-3</v>
      </c>
      <c r="K72" s="11" t="str">
        <f ca="1">IF(AND($A72="весовой товар",$F72&lt;&gt;"",MAX(L$23:$L71,F72)&lt;TIME(20,0,0)),MAX(L$23:$L71,F72),"")</f>
        <v/>
      </c>
      <c r="L72" s="11" t="str">
        <f t="shared" ca="1" si="9"/>
        <v/>
      </c>
      <c r="M72" s="11" t="str">
        <f ca="1">IF($A72="штучный товар",IF(AND(MAX(N$23:$N71)&lt;=MAX(P$23:$P71),MAX(N$23:$N71)&lt;=MAX(R$23:$R71),$F72&lt;&gt;"",MAX(N$23:$N71)&lt;TIME(20,0,0)),MAX(N$23:$N71,$F72),""),"")</f>
        <v/>
      </c>
      <c r="N72" s="11" t="str">
        <f t="shared" ca="1" si="10"/>
        <v/>
      </c>
      <c r="O72" s="11" t="str">
        <f ca="1">IF($A72="штучный товар",IF(AND(MAX(N$23:$N71)&gt;MAX(P$23:$P71),MAX(P$23:$P71)&lt;=MAX(R$23:$R71),$F72&lt;&gt;"",MAX(P$23:$P71)&lt;TIME(20,0,0)),MAX(P$23:$P71,$F72),""),"")</f>
        <v/>
      </c>
      <c r="P72" s="11" t="str">
        <f t="shared" ca="1" si="11"/>
        <v/>
      </c>
      <c r="Q72" s="11">
        <f ca="1">IF($A72="штучный товар",IF(AND(MAX(N$23:$N71)&gt;MAX(R$23:$R71),MAX(P$23:$P71)&gt;MAX(R$23:$R71),$F72&lt;&gt;"",MAX(R$23:$R71)&lt;TIME(20,0,0)),MAX(R$23:$R71,$F72),""),"")</f>
        <v>0.38347217584693727</v>
      </c>
      <c r="R72" s="11">
        <f t="shared" ca="1" si="12"/>
        <v>0.38453807720307387</v>
      </c>
    </row>
    <row r="73" spans="1:18" x14ac:dyDescent="0.3">
      <c r="A73" t="str">
        <f t="shared" ca="1" si="0"/>
        <v>штучный товар</v>
      </c>
      <c r="B73" s="12">
        <f t="shared" ca="1" si="1"/>
        <v>1.5422959190788896</v>
      </c>
      <c r="C73" s="11">
        <f t="shared" ca="1" si="2"/>
        <v>0.38065552432237854</v>
      </c>
      <c r="D73">
        <f t="shared" ca="1" si="3"/>
        <v>3.7368510298880078</v>
      </c>
      <c r="E73" s="11">
        <f t="shared" ca="1" si="4"/>
        <v>2.5950354374222277E-3</v>
      </c>
      <c r="F73" s="11">
        <f t="shared" ca="1" si="5"/>
        <v>0.38325055975980077</v>
      </c>
      <c r="G73" s="12">
        <f ca="1">IF(F73&lt;&gt;"",IF(A73="весовой товар",SUM(COUNTIF($L$24:$L73,"&gt;"&amp;F73)),SUM(COUNTIF($N$24:$N73,"&gt;"&amp;F73),COUNTIF($P$24:$P73,"&gt;"&amp;F73),COUNTIF($R$24:$R73,"&gt;"&amp;F73))),"")</f>
        <v>3</v>
      </c>
      <c r="H73">
        <f t="shared" ca="1" si="6"/>
        <v>1.598287705723815</v>
      </c>
      <c r="I73" s="11">
        <f t="shared" ca="1" si="7"/>
        <v>1.1099220178637603E-3</v>
      </c>
      <c r="J73" s="11">
        <f t="shared" ca="1" si="8"/>
        <v>1.1099220178637514E-3</v>
      </c>
      <c r="K73" s="11" t="str">
        <f ca="1">IF(AND($A73="весовой товар",$F73&lt;&gt;"",MAX(L$23:$L72,F73)&lt;TIME(20,0,0)),MAX(L$23:$L72,F73),"")</f>
        <v/>
      </c>
      <c r="L73" s="11" t="str">
        <f t="shared" ca="1" si="9"/>
        <v/>
      </c>
      <c r="M73" s="11">
        <f ca="1">IF($A73="штучный товар",IF(AND(MAX(N$23:$N72)&lt;=MAX(P$23:$P72),MAX(N$23:$N72)&lt;=MAX(R$23:$R72),$F73&lt;&gt;"",MAX(N$23:$N72)&lt;TIME(20,0,0)),MAX(N$23:$N72,$F73),""),"")</f>
        <v>0.38325055975980077</v>
      </c>
      <c r="N73" s="11">
        <f t="shared" ca="1" si="10"/>
        <v>0.38436048177766452</v>
      </c>
      <c r="O73" s="11" t="str">
        <f ca="1">IF($A73="штучный товар",IF(AND(MAX(N$23:$N72)&gt;MAX(P$23:$P72),MAX(P$23:$P72)&lt;=MAX(R$23:$R72),$F73&lt;&gt;"",MAX(P$23:$P72)&lt;TIME(20,0,0)),MAX(P$23:$P72,$F73),""),"")</f>
        <v/>
      </c>
      <c r="P73" s="11" t="str">
        <f t="shared" ca="1" si="11"/>
        <v/>
      </c>
      <c r="Q73" s="11" t="str">
        <f ca="1">IF($A73="штучный товар",IF(AND(MAX(N$23:$N72)&gt;MAX(R$23:$R72),MAX(P$23:$P72)&gt;MAX(R$23:$R72),$F73&lt;&gt;"",MAX(R$23:$R72)&lt;TIME(20,0,0)),MAX(R$23:$R72,$F73),""),"")</f>
        <v/>
      </c>
      <c r="R73" s="11" t="str">
        <f t="shared" ca="1" si="12"/>
        <v/>
      </c>
    </row>
    <row r="74" spans="1:18" x14ac:dyDescent="0.3">
      <c r="A74" t="str">
        <f t="shared" ca="1" si="0"/>
        <v>весовой товар</v>
      </c>
      <c r="B74" s="12">
        <f t="shared" ca="1" si="1"/>
        <v>2.0303445918633476</v>
      </c>
      <c r="C74" s="11">
        <f t="shared" ca="1" si="2"/>
        <v>0.38206548584450584</v>
      </c>
      <c r="D74">
        <f t="shared" ca="1" si="3"/>
        <v>9.3516414386463804</v>
      </c>
      <c r="E74" s="11">
        <f t="shared" ca="1" si="4"/>
        <v>6.4941954435044306E-3</v>
      </c>
      <c r="F74" s="11">
        <f t="shared" ca="1" si="5"/>
        <v>0.38855968128801027</v>
      </c>
      <c r="G74" s="12">
        <f ca="1">IF(F74&lt;&gt;"",IF(A74="весовой товар",SUM(COUNTIF($L$24:$L74,"&gt;"&amp;F74)),SUM(COUNTIF($N$24:$N74,"&gt;"&amp;F74),COUNTIF($P$24:$P74,"&gt;"&amp;F74),COUNTIF($R$24:$R74,"&gt;"&amp;F74))),"")</f>
        <v>1</v>
      </c>
      <c r="H74">
        <f t="shared" ca="1" si="6"/>
        <v>1.4308173051014428</v>
      </c>
      <c r="I74" s="11">
        <f t="shared" ca="1" si="7"/>
        <v>9.936231285426686E-4</v>
      </c>
      <c r="J74" s="11">
        <f t="shared" ca="1" si="8"/>
        <v>9.9362312854267554E-4</v>
      </c>
      <c r="K74" s="11">
        <f ca="1">IF(AND($A74="весовой товар",$F74&lt;&gt;"",MAX(L$23:$L73,F74)&lt;TIME(20,0,0)),MAX(L$23:$L73,F74),"")</f>
        <v>0.38855968128801027</v>
      </c>
      <c r="L74" s="11">
        <f t="shared" ca="1" si="9"/>
        <v>0.38955330441655295</v>
      </c>
      <c r="M74" s="11" t="str">
        <f ca="1">IF($A74="штучный товар",IF(AND(MAX(N$23:$N73)&lt;=MAX(P$23:$P73),MAX(N$23:$N73)&lt;=MAX(R$23:$R73),$F74&lt;&gt;"",MAX(N$23:$N73)&lt;TIME(20,0,0)),MAX(N$23:$N73,$F74),""),"")</f>
        <v/>
      </c>
      <c r="N74" s="11" t="str">
        <f t="shared" ca="1" si="10"/>
        <v/>
      </c>
      <c r="O74" s="11" t="str">
        <f ca="1">IF($A74="штучный товар",IF(AND(MAX(N$23:$N73)&gt;MAX(P$23:$P73),MAX(P$23:$P73)&lt;=MAX(R$23:$R73),$F74&lt;&gt;"",MAX(P$23:$P73)&lt;TIME(20,0,0)),MAX(P$23:$P73,$F74),""),"")</f>
        <v/>
      </c>
      <c r="P74" s="11" t="str">
        <f t="shared" ca="1" si="11"/>
        <v/>
      </c>
      <c r="Q74" s="11" t="str">
        <f ca="1">IF($A74="штучный товар",IF(AND(MAX(N$23:$N73)&gt;MAX(R$23:$R73),MAX(P$23:$P73)&gt;MAX(R$23:$R73),$F74&lt;&gt;"",MAX(R$23:$R73)&lt;TIME(20,0,0)),MAX(R$23:$R73,$F74),""),"")</f>
        <v/>
      </c>
      <c r="R74" s="11" t="str">
        <f t="shared" ca="1" si="12"/>
        <v/>
      </c>
    </row>
    <row r="75" spans="1:18" x14ac:dyDescent="0.3">
      <c r="A75" t="str">
        <f t="shared" ca="1" si="0"/>
        <v>штучный товар</v>
      </c>
      <c r="B75" s="12">
        <f t="shared" ca="1" si="1"/>
        <v>1.0545282073605378</v>
      </c>
      <c r="C75" s="11">
        <f t="shared" ca="1" si="2"/>
        <v>0.38279779709961731</v>
      </c>
      <c r="D75">
        <f t="shared" ca="1" si="3"/>
        <v>6.8746637342446206</v>
      </c>
      <c r="E75" s="11">
        <f t="shared" ca="1" si="4"/>
        <v>4.7740720376698758E-3</v>
      </c>
      <c r="F75" s="11">
        <f t="shared" ca="1" si="5"/>
        <v>0.38757186913728719</v>
      </c>
      <c r="G75" s="12">
        <f ca="1">IF(F75&lt;&gt;"",IF(A75="весовой товар",SUM(COUNTIF($L$24:$L75,"&gt;"&amp;F75)),SUM(COUNTIF($N$24:$N75,"&gt;"&amp;F75),COUNTIF($P$24:$P75,"&gt;"&amp;F75),COUNTIF($R$24:$R75,"&gt;"&amp;F75))),"")</f>
        <v>1</v>
      </c>
      <c r="H75">
        <f t="shared" ca="1" si="6"/>
        <v>2.5357191018857264</v>
      </c>
      <c r="I75" s="11">
        <f t="shared" ca="1" si="7"/>
        <v>1.7609160429761989E-3</v>
      </c>
      <c r="J75" s="11">
        <f t="shared" ca="1" si="8"/>
        <v>1.7609160429761794E-3</v>
      </c>
      <c r="K75" s="11" t="str">
        <f ca="1">IF(AND($A75="весовой товар",$F75&lt;&gt;"",MAX(L$23:$L74,F75)&lt;TIME(20,0,0)),MAX(L$23:$L74,F75),"")</f>
        <v/>
      </c>
      <c r="L75" s="11" t="str">
        <f t="shared" ca="1" si="9"/>
        <v/>
      </c>
      <c r="M75" s="11" t="str">
        <f ca="1">IF($A75="штучный товар",IF(AND(MAX(N$23:$N74)&lt;=MAX(P$23:$P74),MAX(N$23:$N74)&lt;=MAX(R$23:$R74),$F75&lt;&gt;"",MAX(N$23:$N74)&lt;TIME(20,0,0)),MAX(N$23:$N74,$F75),""),"")</f>
        <v/>
      </c>
      <c r="N75" s="11" t="str">
        <f t="shared" ca="1" si="10"/>
        <v/>
      </c>
      <c r="O75" s="11">
        <f ca="1">IF($A75="штучный товар",IF(AND(MAX(N$23:$N74)&gt;MAX(P$23:$P74),MAX(P$23:$P74)&lt;=MAX(R$23:$R74),$F75&lt;&gt;"",MAX(P$23:$P74)&lt;TIME(20,0,0)),MAX(P$23:$P74,$F75),""),"")</f>
        <v>0.38757186913728719</v>
      </c>
      <c r="P75" s="11">
        <f t="shared" ca="1" si="11"/>
        <v>0.38933278518026337</v>
      </c>
      <c r="Q75" s="11" t="str">
        <f ca="1">IF($A75="штучный товар",IF(AND(MAX(N$23:$N74)&gt;MAX(R$23:$R74),MAX(P$23:$P74)&gt;MAX(R$23:$R74),$F75&lt;&gt;"",MAX(R$23:$R74)&lt;TIME(20,0,0)),MAX(R$23:$R74,$F75),""),"")</f>
        <v/>
      </c>
      <c r="R75" s="11" t="str">
        <f t="shared" ca="1" si="12"/>
        <v/>
      </c>
    </row>
    <row r="76" spans="1:18" x14ac:dyDescent="0.3">
      <c r="A76" t="str">
        <f t="shared" ca="1" si="0"/>
        <v>штучный товар</v>
      </c>
      <c r="B76" s="12">
        <f t="shared" ca="1" si="1"/>
        <v>1.4645946748047605</v>
      </c>
      <c r="C76" s="11">
        <f t="shared" ca="1" si="2"/>
        <v>0.38381487673489839</v>
      </c>
      <c r="D76">
        <f t="shared" ca="1" si="3"/>
        <v>8.2849077084147478</v>
      </c>
      <c r="E76" s="11">
        <f t="shared" ca="1" si="4"/>
        <v>5.7534081308435745E-3</v>
      </c>
      <c r="F76" s="11">
        <f t="shared" ca="1" si="5"/>
        <v>0.38956828486574197</v>
      </c>
      <c r="G76" s="12">
        <f ca="1">IF(F76&lt;&gt;"",IF(A76="весовой товар",SUM(COUNTIF($L$24:$L76,"&gt;"&amp;F76)),SUM(COUNTIF($N$24:$N76,"&gt;"&amp;F76),COUNTIF($P$24:$P76,"&gt;"&amp;F76),COUNTIF($R$24:$R76,"&gt;"&amp;F76))),"")</f>
        <v>1</v>
      </c>
      <c r="H76">
        <f t="shared" ca="1" si="6"/>
        <v>1.4238115623274998</v>
      </c>
      <c r="I76" s="11">
        <f t="shared" ca="1" si="7"/>
        <v>9.8875802939409714E-4</v>
      </c>
      <c r="J76" s="11">
        <f t="shared" ca="1" si="8"/>
        <v>9.8875802939407675E-4</v>
      </c>
      <c r="K76" s="11" t="str">
        <f ca="1">IF(AND($A76="весовой товар",$F76&lt;&gt;"",MAX(L$23:$L75,F76)&lt;TIME(20,0,0)),MAX(L$23:$L75,F76),"")</f>
        <v/>
      </c>
      <c r="L76" s="11" t="str">
        <f t="shared" ca="1" si="9"/>
        <v/>
      </c>
      <c r="M76" s="11">
        <f ca="1">IF($A76="штучный товар",IF(AND(MAX(N$23:$N75)&lt;=MAX(P$23:$P75),MAX(N$23:$N75)&lt;=MAX(R$23:$R75),$F76&lt;&gt;"",MAX(N$23:$N75)&lt;TIME(20,0,0)),MAX(N$23:$N75,$F76),""),"")</f>
        <v>0.38956828486574197</v>
      </c>
      <c r="N76" s="11">
        <f t="shared" ca="1" si="10"/>
        <v>0.39055704289513604</v>
      </c>
      <c r="O76" s="11" t="str">
        <f ca="1">IF($A76="штучный товар",IF(AND(MAX(N$23:$N75)&gt;MAX(P$23:$P75),MAX(P$23:$P75)&lt;=MAX(R$23:$R75),$F76&lt;&gt;"",MAX(P$23:$P75)&lt;TIME(20,0,0)),MAX(P$23:$P75,$F76),""),"")</f>
        <v/>
      </c>
      <c r="P76" s="11" t="str">
        <f t="shared" ca="1" si="11"/>
        <v/>
      </c>
      <c r="Q76" s="11" t="str">
        <f ca="1">IF($A76="штучный товар",IF(AND(MAX(N$23:$N75)&gt;MAX(R$23:$R75),MAX(P$23:$P75)&gt;MAX(R$23:$R75),$F76&lt;&gt;"",MAX(R$23:$R75)&lt;TIME(20,0,0)),MAX(R$23:$R75,$F76),""),"")</f>
        <v/>
      </c>
      <c r="R76" s="11" t="str">
        <f t="shared" ca="1" si="12"/>
        <v/>
      </c>
    </row>
    <row r="77" spans="1:18" x14ac:dyDescent="0.3">
      <c r="A77" t="str">
        <f t="shared" ca="1" si="0"/>
        <v>штучный товар</v>
      </c>
      <c r="B77" s="12">
        <f t="shared" ca="1" si="1"/>
        <v>1.2185224783943744</v>
      </c>
      <c r="C77" s="11">
        <f t="shared" ca="1" si="2"/>
        <v>0.38466107290045004</v>
      </c>
      <c r="D77">
        <f t="shared" ca="1" si="3"/>
        <v>2.5849709549377771</v>
      </c>
      <c r="E77" s="11">
        <f t="shared" ca="1" si="4"/>
        <v>1.7951187187067897E-3</v>
      </c>
      <c r="F77" s="11">
        <f t="shared" ca="1" si="5"/>
        <v>0.38645619161915684</v>
      </c>
      <c r="G77" s="12">
        <f ca="1">IF(F77&lt;&gt;"",IF(A77="весовой товар",SUM(COUNTIF($L$24:$L77,"&gt;"&amp;F77)),SUM(COUNTIF($N$24:$N77,"&gt;"&amp;F77),COUNTIF($P$24:$P77,"&gt;"&amp;F77),COUNTIF($R$24:$R77,"&gt;"&amp;F77))),"")</f>
        <v>3</v>
      </c>
      <c r="H77">
        <f t="shared" ca="1" si="6"/>
        <v>1.0287381589978482</v>
      </c>
      <c r="I77" s="11">
        <f t="shared" ca="1" si="7"/>
        <v>7.1440149930406124E-4</v>
      </c>
      <c r="J77" s="11">
        <f t="shared" ca="1" si="8"/>
        <v>7.1440149930407371E-4</v>
      </c>
      <c r="K77" s="11" t="str">
        <f ca="1">IF(AND($A77="весовой товар",$F77&lt;&gt;"",MAX(L$23:$L76,F77)&lt;TIME(20,0,0)),MAX(L$23:$L76,F77),"")</f>
        <v/>
      </c>
      <c r="L77" s="11" t="str">
        <f t="shared" ca="1" si="9"/>
        <v/>
      </c>
      <c r="M77" s="11" t="str">
        <f ca="1">IF($A77="штучный товар",IF(AND(MAX(N$23:$N76)&lt;=MAX(P$23:$P76),MAX(N$23:$N76)&lt;=MAX(R$23:$R76),$F77&lt;&gt;"",MAX(N$23:$N76)&lt;TIME(20,0,0)),MAX(N$23:$N76,$F77),""),"")</f>
        <v/>
      </c>
      <c r="N77" s="11" t="str">
        <f t="shared" ca="1" si="10"/>
        <v/>
      </c>
      <c r="O77" s="11" t="str">
        <f ca="1">IF($A77="штучный товар",IF(AND(MAX(N$23:$N76)&gt;MAX(P$23:$P76),MAX(P$23:$P76)&lt;=MAX(R$23:$R76),$F77&lt;&gt;"",MAX(P$23:$P76)&lt;TIME(20,0,0)),MAX(P$23:$P76,$F77),""),"")</f>
        <v/>
      </c>
      <c r="P77" s="11" t="str">
        <f t="shared" ca="1" si="11"/>
        <v/>
      </c>
      <c r="Q77" s="11">
        <f ca="1">IF($A77="штучный товар",IF(AND(MAX(N$23:$N76)&gt;MAX(R$23:$R76),MAX(P$23:$P76)&gt;MAX(R$23:$R76),$F77&lt;&gt;"",MAX(R$23:$R76)&lt;TIME(20,0,0)),MAX(R$23:$R76,$F77),""),"")</f>
        <v>0.38645619161915684</v>
      </c>
      <c r="R77" s="11">
        <f t="shared" ca="1" si="12"/>
        <v>0.38717059311846092</v>
      </c>
    </row>
    <row r="78" spans="1:18" x14ac:dyDescent="0.3">
      <c r="A78" t="str">
        <f t="shared" ca="1" si="0"/>
        <v>штучный товар</v>
      </c>
      <c r="B78" s="12">
        <f t="shared" ca="1" si="1"/>
        <v>1.1191924310247023</v>
      </c>
      <c r="C78" s="11">
        <f t="shared" ca="1" si="2"/>
        <v>0.38543828986643941</v>
      </c>
      <c r="D78">
        <f t="shared" ca="1" si="3"/>
        <v>5.7017875021144562</v>
      </c>
      <c r="E78" s="11">
        <f t="shared" ca="1" si="4"/>
        <v>3.9595746542461499E-3</v>
      </c>
      <c r="F78" s="11">
        <f t="shared" ca="1" si="5"/>
        <v>0.38939786452068553</v>
      </c>
      <c r="G78" s="12">
        <f ca="1">IF(F78&lt;&gt;"",IF(A78="весовой товар",SUM(COUNTIF($L$24:$L78,"&gt;"&amp;F78)),SUM(COUNTIF($N$24:$N78,"&gt;"&amp;F78),COUNTIF($P$24:$P78,"&gt;"&amp;F78),COUNTIF($R$24:$R78,"&gt;"&amp;F78))),"")</f>
        <v>2</v>
      </c>
      <c r="H78">
        <f t="shared" ca="1" si="6"/>
        <v>1.1466494867819204</v>
      </c>
      <c r="I78" s="11">
        <f t="shared" ca="1" si="7"/>
        <v>7.9628436582077804E-4</v>
      </c>
      <c r="J78" s="11">
        <f t="shared" ca="1" si="8"/>
        <v>7.9628436582079853E-4</v>
      </c>
      <c r="K78" s="11" t="str">
        <f ca="1">IF(AND($A78="весовой товар",$F78&lt;&gt;"",MAX(L$23:$L77,F78)&lt;TIME(20,0,0)),MAX(L$23:$L77,F78),"")</f>
        <v/>
      </c>
      <c r="L78" s="11" t="str">
        <f t="shared" ca="1" si="9"/>
        <v/>
      </c>
      <c r="M78" s="11" t="str">
        <f ca="1">IF($A78="штучный товар",IF(AND(MAX(N$23:$N77)&lt;=MAX(P$23:$P77),MAX(N$23:$N77)&lt;=MAX(R$23:$R77),$F78&lt;&gt;"",MAX(N$23:$N77)&lt;TIME(20,0,0)),MAX(N$23:$N77,$F78),""),"")</f>
        <v/>
      </c>
      <c r="N78" s="11" t="str">
        <f t="shared" ca="1" si="10"/>
        <v/>
      </c>
      <c r="O78" s="11" t="str">
        <f ca="1">IF($A78="штучный товар",IF(AND(MAX(N$23:$N77)&gt;MAX(P$23:$P77),MAX(P$23:$P77)&lt;=MAX(R$23:$R77),$F78&lt;&gt;"",MAX(P$23:$P77)&lt;TIME(20,0,0)),MAX(P$23:$P77,$F78),""),"")</f>
        <v/>
      </c>
      <c r="P78" s="11" t="str">
        <f t="shared" ca="1" si="11"/>
        <v/>
      </c>
      <c r="Q78" s="11">
        <f ca="1">IF($A78="штучный товар",IF(AND(MAX(N$23:$N77)&gt;MAX(R$23:$R77),MAX(P$23:$P77)&gt;MAX(R$23:$R77),$F78&lt;&gt;"",MAX(R$23:$R77)&lt;TIME(20,0,0)),MAX(R$23:$R77,$F78),""),"")</f>
        <v>0.38939786452068553</v>
      </c>
      <c r="R78" s="11">
        <f t="shared" ca="1" si="12"/>
        <v>0.39019414888650633</v>
      </c>
    </row>
    <row r="79" spans="1:18" x14ac:dyDescent="0.3">
      <c r="A79" t="str">
        <f t="shared" ca="1" si="0"/>
        <v>штучный товар</v>
      </c>
      <c r="B79" s="12">
        <f t="shared" ca="1" si="1"/>
        <v>1.6270057644997729</v>
      </c>
      <c r="C79" s="11">
        <f t="shared" ca="1" si="2"/>
        <v>0.38656815498067537</v>
      </c>
      <c r="D79">
        <f t="shared" ca="1" si="3"/>
        <v>7.4951904634627189</v>
      </c>
      <c r="E79" s="11">
        <f t="shared" ca="1" si="4"/>
        <v>5.2049933774046663E-3</v>
      </c>
      <c r="F79" s="11">
        <f t="shared" ca="1" si="5"/>
        <v>0.39177314835808003</v>
      </c>
      <c r="G79" s="12">
        <f ca="1">IF(F79&lt;&gt;"",IF(A79="весовой товар",SUM(COUNTIF($L$24:$L79,"&gt;"&amp;F79)),SUM(COUNTIF($N$24:$N79,"&gt;"&amp;F79),COUNTIF($P$24:$P79,"&gt;"&amp;F79),COUNTIF($R$24:$R79,"&gt;"&amp;F79))),"")</f>
        <v>1</v>
      </c>
      <c r="H79">
        <f t="shared" ca="1" si="6"/>
        <v>1.0077168034121671</v>
      </c>
      <c r="I79" s="11">
        <f t="shared" ca="1" si="7"/>
        <v>6.998033357028938E-4</v>
      </c>
      <c r="J79" s="11">
        <f t="shared" ca="1" si="8"/>
        <v>6.9980333570290876E-4</v>
      </c>
      <c r="K79" s="11" t="str">
        <f ca="1">IF(AND($A79="весовой товар",$F79&lt;&gt;"",MAX(L$23:$L78,F79)&lt;TIME(20,0,0)),MAX(L$23:$L78,F79),"")</f>
        <v/>
      </c>
      <c r="L79" s="11" t="str">
        <f t="shared" ca="1" si="9"/>
        <v/>
      </c>
      <c r="M79" s="11" t="str">
        <f ca="1">IF($A79="штучный товар",IF(AND(MAX(N$23:$N78)&lt;=MAX(P$23:$P78),MAX(N$23:$N78)&lt;=MAX(R$23:$R78),$F79&lt;&gt;"",MAX(N$23:$N78)&lt;TIME(20,0,0)),MAX(N$23:$N78,$F79),""),"")</f>
        <v/>
      </c>
      <c r="N79" s="11" t="str">
        <f t="shared" ca="1" si="10"/>
        <v/>
      </c>
      <c r="O79" s="11">
        <f ca="1">IF($A79="штучный товар",IF(AND(MAX(N$23:$N78)&gt;MAX(P$23:$P78),MAX(P$23:$P78)&lt;=MAX(R$23:$R78),$F79&lt;&gt;"",MAX(P$23:$P78)&lt;TIME(20,0,0)),MAX(P$23:$P78,$F79),""),"")</f>
        <v>0.39177314835808003</v>
      </c>
      <c r="P79" s="11">
        <f t="shared" ca="1" si="11"/>
        <v>0.39247295169378293</v>
      </c>
      <c r="Q79" s="11" t="str">
        <f ca="1">IF($A79="штучный товар",IF(AND(MAX(N$23:$N78)&gt;MAX(R$23:$R78),MAX(P$23:$P78)&gt;MAX(R$23:$R78),$F79&lt;&gt;"",MAX(R$23:$R78)&lt;TIME(20,0,0)),MAX(R$23:$R78,$F79),""),"")</f>
        <v/>
      </c>
      <c r="R79" s="11" t="str">
        <f t="shared" ca="1" si="12"/>
        <v/>
      </c>
    </row>
    <row r="80" spans="1:18" x14ac:dyDescent="0.3">
      <c r="A80" t="str">
        <f t="shared" ca="1" si="0"/>
        <v>штучный товар</v>
      </c>
      <c r="B80" s="12">
        <f t="shared" ca="1" si="1"/>
        <v>1.3295886790745506</v>
      </c>
      <c r="C80" s="11">
        <f t="shared" ca="1" si="2"/>
        <v>0.3874914804522549</v>
      </c>
      <c r="D80">
        <f t="shared" ca="1" si="3"/>
        <v>3.6690430334864383</v>
      </c>
      <c r="E80" s="11">
        <f t="shared" ca="1" si="4"/>
        <v>2.5479465510322491E-3</v>
      </c>
      <c r="F80" s="11">
        <f t="shared" ca="1" si="5"/>
        <v>0.39003942700328714</v>
      </c>
      <c r="G80" s="12">
        <f ca="1">IF(F80&lt;&gt;"",IF(A80="весовой товар",SUM(COUNTIF($L$24:$L80,"&gt;"&amp;F80)),SUM(COUNTIF($N$24:$N80,"&gt;"&amp;F80),COUNTIF($P$24:$P80,"&gt;"&amp;F80),COUNTIF($R$24:$R80,"&gt;"&amp;F80))),"")</f>
        <v>4</v>
      </c>
      <c r="H80">
        <f t="shared" ca="1" si="6"/>
        <v>1.3780288316802662</v>
      </c>
      <c r="I80" s="11">
        <f t="shared" ca="1" si="7"/>
        <v>9.5696446644462938E-4</v>
      </c>
      <c r="J80" s="11">
        <f t="shared" ca="1" si="8"/>
        <v>1.1116863496637985E-3</v>
      </c>
      <c r="K80" s="11" t="str">
        <f ca="1">IF(AND($A80="весовой товар",$F80&lt;&gt;"",MAX(L$23:$L79,F80)&lt;TIME(20,0,0)),MAX(L$23:$L79,F80),"")</f>
        <v/>
      </c>
      <c r="L80" s="11" t="str">
        <f t="shared" ca="1" si="9"/>
        <v/>
      </c>
      <c r="M80" s="11" t="str">
        <f ca="1">IF($A80="штучный товар",IF(AND(MAX(N$23:$N79)&lt;=MAX(P$23:$P79),MAX(N$23:$N79)&lt;=MAX(R$23:$R79),$F80&lt;&gt;"",MAX(N$23:$N79)&lt;TIME(20,0,0)),MAX(N$23:$N79,$F80),""),"")</f>
        <v/>
      </c>
      <c r="N80" s="11" t="str">
        <f t="shared" ca="1" si="10"/>
        <v/>
      </c>
      <c r="O80" s="11" t="str">
        <f ca="1">IF($A80="штучный товар",IF(AND(MAX(N$23:$N79)&gt;MAX(P$23:$P79),MAX(P$23:$P79)&lt;=MAX(R$23:$R79),$F80&lt;&gt;"",MAX(P$23:$P79)&lt;TIME(20,0,0)),MAX(P$23:$P79,$F80),""),"")</f>
        <v/>
      </c>
      <c r="P80" s="11" t="str">
        <f t="shared" ca="1" si="11"/>
        <v/>
      </c>
      <c r="Q80" s="11">
        <f ca="1">IF($A80="штучный товар",IF(AND(MAX(N$23:$N79)&gt;MAX(R$23:$R79),MAX(P$23:$P79)&gt;MAX(R$23:$R79),$F80&lt;&gt;"",MAX(R$23:$R79)&lt;TIME(20,0,0)),MAX(R$23:$R79,$F80),""),"")</f>
        <v>0.39019414888650633</v>
      </c>
      <c r="R80" s="11">
        <f t="shared" ca="1" si="12"/>
        <v>0.39115111335295094</v>
      </c>
    </row>
    <row r="81" spans="1:18" x14ac:dyDescent="0.3">
      <c r="A81" t="str">
        <f t="shared" ca="1" si="0"/>
        <v>штучный товар</v>
      </c>
      <c r="B81" s="12">
        <f t="shared" ca="1" si="1"/>
        <v>1.4237037072323471</v>
      </c>
      <c r="C81" s="11">
        <f t="shared" ca="1" si="2"/>
        <v>0.38848016358227738</v>
      </c>
      <c r="D81">
        <f t="shared" ca="1" si="3"/>
        <v>4.633192176167702</v>
      </c>
      <c r="E81" s="11">
        <f t="shared" ca="1" si="4"/>
        <v>3.2174945667831265E-3</v>
      </c>
      <c r="F81" s="11">
        <f t="shared" ca="1" si="5"/>
        <v>0.39169765814906049</v>
      </c>
      <c r="G81" s="12">
        <f ca="1">IF(F81&lt;&gt;"",IF(A81="весовой товар",SUM(COUNTIF($L$24:$L81,"&gt;"&amp;F81)),SUM(COUNTIF($N$24:$N81,"&gt;"&amp;F81),COUNTIF($P$24:$P81,"&gt;"&amp;F81),COUNTIF($R$24:$R81,"&gt;"&amp;F81))),"")</f>
        <v>2</v>
      </c>
      <c r="H81">
        <f t="shared" ca="1" si="6"/>
        <v>2.6949419335302403</v>
      </c>
      <c r="I81" s="11">
        <f t="shared" ca="1" si="7"/>
        <v>1.8714874538404446E-3</v>
      </c>
      <c r="J81" s="11">
        <f t="shared" ca="1" si="8"/>
        <v>1.8714874538404702E-3</v>
      </c>
      <c r="K81" s="11" t="str">
        <f ca="1">IF(AND($A81="весовой товар",$F81&lt;&gt;"",MAX(L$23:$L80,F81)&lt;TIME(20,0,0)),MAX(L$23:$L80,F81),"")</f>
        <v/>
      </c>
      <c r="L81" s="11" t="str">
        <f t="shared" ca="1" si="9"/>
        <v/>
      </c>
      <c r="M81" s="11">
        <f ca="1">IF($A81="штучный товар",IF(AND(MAX(N$23:$N80)&lt;=MAX(P$23:$P80),MAX(N$23:$N80)&lt;=MAX(R$23:$R80),$F81&lt;&gt;"",MAX(N$23:$N80)&lt;TIME(20,0,0)),MAX(N$23:$N80,$F81),""),"")</f>
        <v>0.39169765814906049</v>
      </c>
      <c r="N81" s="11">
        <f t="shared" ca="1" si="10"/>
        <v>0.39356914560290096</v>
      </c>
      <c r="O81" s="11" t="str">
        <f ca="1">IF($A81="штучный товар",IF(AND(MAX(N$23:$N80)&gt;MAX(P$23:$P80),MAX(P$23:$P80)&lt;=MAX(R$23:$R80),$F81&lt;&gt;"",MAX(P$23:$P80)&lt;TIME(20,0,0)),MAX(P$23:$P80,$F81),""),"")</f>
        <v/>
      </c>
      <c r="P81" s="11" t="str">
        <f t="shared" ca="1" si="11"/>
        <v/>
      </c>
      <c r="Q81" s="11" t="str">
        <f ca="1">IF($A81="штучный товар",IF(AND(MAX(N$23:$N80)&gt;MAX(R$23:$R80),MAX(P$23:$P80)&gt;MAX(R$23:$R80),$F81&lt;&gt;"",MAX(R$23:$R80)&lt;TIME(20,0,0)),MAX(R$23:$R80,$F81),""),"")</f>
        <v/>
      </c>
      <c r="R81" s="11" t="str">
        <f t="shared" ca="1" si="12"/>
        <v/>
      </c>
    </row>
    <row r="82" spans="1:18" x14ac:dyDescent="0.3">
      <c r="A82" t="str">
        <f t="shared" ca="1" si="0"/>
        <v>весовой товар</v>
      </c>
      <c r="B82" s="12">
        <f t="shared" ca="1" si="1"/>
        <v>1.2819482099936823</v>
      </c>
      <c r="C82" s="11">
        <f t="shared" ca="1" si="2"/>
        <v>0.38937040539477302</v>
      </c>
      <c r="D82">
        <f t="shared" ca="1" si="3"/>
        <v>13.486131738772945</v>
      </c>
      <c r="E82" s="11">
        <f t="shared" ca="1" si="4"/>
        <v>9.3653692630367678E-3</v>
      </c>
      <c r="F82" s="11">
        <f t="shared" ca="1" si="5"/>
        <v>0.39873577465780979</v>
      </c>
      <c r="G82" s="12">
        <f ca="1">IF(F82&lt;&gt;"",IF(A82="весовой товар",SUM(COUNTIF($L$24:$L82,"&gt;"&amp;F82)),SUM(COUNTIF($N$24:$N82,"&gt;"&amp;F82),COUNTIF($P$24:$P82,"&gt;"&amp;F82),COUNTIF($R$24:$R82,"&gt;"&amp;F82))),"")</f>
        <v>1</v>
      </c>
      <c r="H82">
        <f t="shared" ca="1" si="6"/>
        <v>1.7362267665476669</v>
      </c>
      <c r="I82" s="11">
        <f t="shared" ca="1" si="7"/>
        <v>1.2057130323247687E-3</v>
      </c>
      <c r="J82" s="11">
        <f t="shared" ca="1" si="8"/>
        <v>1.2057130323247511E-3</v>
      </c>
      <c r="K82" s="11">
        <f ca="1">IF(AND($A82="весовой товар",$F82&lt;&gt;"",MAX(L$23:$L81,F82)&lt;TIME(20,0,0)),MAX(L$23:$L81,F82),"")</f>
        <v>0.39873577465780979</v>
      </c>
      <c r="L82" s="11">
        <f t="shared" ca="1" si="9"/>
        <v>0.39994148769013455</v>
      </c>
      <c r="M82" s="11" t="str">
        <f ca="1">IF($A82="штучный товар",IF(AND(MAX(N$23:$N81)&lt;=MAX(P$23:$P81),MAX(N$23:$N81)&lt;=MAX(R$23:$R81),$F82&lt;&gt;"",MAX(N$23:$N81)&lt;TIME(20,0,0)),MAX(N$23:$N81,$F82),""),"")</f>
        <v/>
      </c>
      <c r="N82" s="11" t="str">
        <f t="shared" ca="1" si="10"/>
        <v/>
      </c>
      <c r="O82" s="11" t="str">
        <f ca="1">IF($A82="штучный товар",IF(AND(MAX(N$23:$N81)&gt;MAX(P$23:$P81),MAX(P$23:$P81)&lt;=MAX(R$23:$R81),$F82&lt;&gt;"",MAX(P$23:$P81)&lt;TIME(20,0,0)),MAX(P$23:$P81,$F82),""),"")</f>
        <v/>
      </c>
      <c r="P82" s="11" t="str">
        <f t="shared" ca="1" si="11"/>
        <v/>
      </c>
      <c r="Q82" s="11" t="str">
        <f ca="1">IF($A82="штучный товар",IF(AND(MAX(N$23:$N81)&gt;MAX(R$23:$R81),MAX(P$23:$P81)&gt;MAX(R$23:$R81),$F82&lt;&gt;"",MAX(R$23:$R81)&lt;TIME(20,0,0)),MAX(R$23:$R81,$F82),""),"")</f>
        <v/>
      </c>
      <c r="R82" s="11" t="str">
        <f t="shared" ca="1" si="12"/>
        <v/>
      </c>
    </row>
    <row r="83" spans="1:18" x14ac:dyDescent="0.3">
      <c r="A83" t="str">
        <f t="shared" ca="1" si="0"/>
        <v>штучный товар</v>
      </c>
      <c r="B83" s="12">
        <f t="shared" ca="1" si="1"/>
        <v>1.6781130570047054</v>
      </c>
      <c r="C83" s="11">
        <f t="shared" ca="1" si="2"/>
        <v>0.39053576168435961</v>
      </c>
      <c r="D83">
        <f t="shared" ca="1" si="3"/>
        <v>1.4887444850357627</v>
      </c>
      <c r="E83" s="11">
        <f t="shared" ca="1" si="4"/>
        <v>1.0338503368303908E-3</v>
      </c>
      <c r="F83" s="11">
        <f t="shared" ca="1" si="5"/>
        <v>0.39156961202119001</v>
      </c>
      <c r="G83" s="12">
        <f ca="1">IF(F83&lt;&gt;"",IF(A83="весовой товар",SUM(COUNTIF($L$24:$L83,"&gt;"&amp;F83)),SUM(COUNTIF($N$24:$N83,"&gt;"&amp;F83),COUNTIF($P$24:$P83,"&gt;"&amp;F83),COUNTIF($R$24:$R83,"&gt;"&amp;F83))),"")</f>
        <v>3</v>
      </c>
      <c r="H83">
        <f t="shared" ca="1" si="6"/>
        <v>2.1415012315685775</v>
      </c>
      <c r="I83" s="11">
        <f t="shared" ca="1" si="7"/>
        <v>1.4871536330337343E-3</v>
      </c>
      <c r="J83" s="11">
        <f t="shared" ca="1" si="8"/>
        <v>1.4871536330337554E-3</v>
      </c>
      <c r="K83" s="11" t="str">
        <f ca="1">IF(AND($A83="весовой товар",$F83&lt;&gt;"",MAX(L$23:$L82,F83)&lt;TIME(20,0,0)),MAX(L$23:$L82,F83),"")</f>
        <v/>
      </c>
      <c r="L83" s="11" t="str">
        <f t="shared" ca="1" si="9"/>
        <v/>
      </c>
      <c r="M83" s="11" t="str">
        <f ca="1">IF($A83="штучный товар",IF(AND(MAX(N$23:$N82)&lt;=MAX(P$23:$P82),MAX(N$23:$N82)&lt;=MAX(R$23:$R82),$F83&lt;&gt;"",MAX(N$23:$N82)&lt;TIME(20,0,0)),MAX(N$23:$N82,$F83),""),"")</f>
        <v/>
      </c>
      <c r="N83" s="11" t="str">
        <f t="shared" ca="1" si="10"/>
        <v/>
      </c>
      <c r="O83" s="11" t="str">
        <f ca="1">IF($A83="штучный товар",IF(AND(MAX(N$23:$N82)&gt;MAX(P$23:$P82),MAX(P$23:$P82)&lt;=MAX(R$23:$R82),$F83&lt;&gt;"",MAX(P$23:$P82)&lt;TIME(20,0,0)),MAX(P$23:$P82,$F83),""),"")</f>
        <v/>
      </c>
      <c r="P83" s="11" t="str">
        <f t="shared" ca="1" si="11"/>
        <v/>
      </c>
      <c r="Q83" s="11">
        <f ca="1">IF($A83="штучный товар",IF(AND(MAX(N$23:$N82)&gt;MAX(R$23:$R82),MAX(P$23:$P82)&gt;MAX(R$23:$R82),$F83&lt;&gt;"",MAX(R$23:$R82)&lt;TIME(20,0,0)),MAX(R$23:$R82,$F83),""),"")</f>
        <v>0.39156961202119001</v>
      </c>
      <c r="R83" s="11">
        <f t="shared" ca="1" si="12"/>
        <v>0.39305676565422376</v>
      </c>
    </row>
    <row r="84" spans="1:18" x14ac:dyDescent="0.3">
      <c r="A84" t="str">
        <f t="shared" ca="1" si="0"/>
        <v>штучный товар</v>
      </c>
      <c r="B84" s="12">
        <f t="shared" ca="1" si="1"/>
        <v>1.0159170961241746</v>
      </c>
      <c r="C84" s="11">
        <f t="shared" ca="1" si="2"/>
        <v>0.39124125966777917</v>
      </c>
      <c r="D84">
        <f t="shared" ca="1" si="3"/>
        <v>1.1939113221187916</v>
      </c>
      <c r="E84" s="11">
        <f t="shared" ca="1" si="4"/>
        <v>8.2910508480471643E-4</v>
      </c>
      <c r="F84" s="11">
        <f t="shared" ca="1" si="5"/>
        <v>0.39207036475258389</v>
      </c>
      <c r="G84" s="12">
        <f ca="1">IF(F84&lt;&gt;"",IF(A84="весовой товар",SUM(COUNTIF($L$24:$L84,"&gt;"&amp;F84)),SUM(COUNTIF($N$24:$N84,"&gt;"&amp;F84),COUNTIF($P$24:$P84,"&gt;"&amp;F84),COUNTIF($R$24:$R84,"&gt;"&amp;F84))),"")</f>
        <v>4</v>
      </c>
      <c r="H84">
        <f t="shared" ca="1" si="6"/>
        <v>1.8655571806418862</v>
      </c>
      <c r="I84" s="11">
        <f t="shared" ca="1" si="7"/>
        <v>1.2955258198901988E-3</v>
      </c>
      <c r="J84" s="11">
        <f t="shared" ca="1" si="8"/>
        <v>1.698112761089221E-3</v>
      </c>
      <c r="K84" s="11" t="str">
        <f ca="1">IF(AND($A84="весовой товар",$F84&lt;&gt;"",MAX(L$23:$L83,F84)&lt;TIME(20,0,0)),MAX(L$23:$L83,F84),"")</f>
        <v/>
      </c>
      <c r="L84" s="11" t="str">
        <f t="shared" ca="1" si="9"/>
        <v/>
      </c>
      <c r="M84" s="11" t="str">
        <f ca="1">IF($A84="штучный товар",IF(AND(MAX(N$23:$N83)&lt;=MAX(P$23:$P83),MAX(N$23:$N83)&lt;=MAX(R$23:$R83),$F84&lt;&gt;"",MAX(N$23:$N83)&lt;TIME(20,0,0)),MAX(N$23:$N83,$F84),""),"")</f>
        <v/>
      </c>
      <c r="N84" s="11" t="str">
        <f t="shared" ca="1" si="10"/>
        <v/>
      </c>
      <c r="O84" s="11">
        <f ca="1">IF($A84="штучный товар",IF(AND(MAX(N$23:$N83)&gt;MAX(P$23:$P83),MAX(P$23:$P83)&lt;=MAX(R$23:$R83),$F84&lt;&gt;"",MAX(P$23:$P83)&lt;TIME(20,0,0)),MAX(P$23:$P83,$F84),""),"")</f>
        <v>0.39247295169378293</v>
      </c>
      <c r="P84" s="11">
        <f t="shared" ca="1" si="11"/>
        <v>0.39376847751367311</v>
      </c>
      <c r="Q84" s="11" t="str">
        <f ca="1">IF($A84="штучный товар",IF(AND(MAX(N$23:$N83)&gt;MAX(R$23:$R83),MAX(P$23:$P83)&gt;MAX(R$23:$R83),$F84&lt;&gt;"",MAX(R$23:$R83)&lt;TIME(20,0,0)),MAX(R$23:$R83,$F84),""),"")</f>
        <v/>
      </c>
      <c r="R84" s="11" t="str">
        <f t="shared" ca="1" si="12"/>
        <v/>
      </c>
    </row>
    <row r="85" spans="1:18" x14ac:dyDescent="0.3">
      <c r="A85" t="str">
        <f t="shared" ca="1" si="0"/>
        <v>весовой товар</v>
      </c>
      <c r="B85" s="12">
        <f t="shared" ca="1" si="1"/>
        <v>1.3715408667770164</v>
      </c>
      <c r="C85" s="11">
        <f t="shared" ca="1" si="2"/>
        <v>0.39219371860304097</v>
      </c>
      <c r="D85">
        <f t="shared" ca="1" si="3"/>
        <v>3.3178589471358353</v>
      </c>
      <c r="E85" s="11">
        <f t="shared" ca="1" si="4"/>
        <v>2.3040687132887747E-3</v>
      </c>
      <c r="F85" s="11">
        <f t="shared" ca="1" si="5"/>
        <v>0.39449778731632973</v>
      </c>
      <c r="G85" s="12">
        <f ca="1">IF(F85&lt;&gt;"",IF(A85="весовой товар",SUM(COUNTIF($L$24:$L85,"&gt;"&amp;F85)),SUM(COUNTIF($N$24:$N85,"&gt;"&amp;F85),COUNTIF($P$24:$P85,"&gt;"&amp;F85),COUNTIF($R$24:$R85,"&gt;"&amp;F85))),"")</f>
        <v>2</v>
      </c>
      <c r="H85">
        <f t="shared" ca="1" si="6"/>
        <v>2.9648352665148781</v>
      </c>
      <c r="I85" s="11">
        <f t="shared" ca="1" si="7"/>
        <v>2.058913379524221E-3</v>
      </c>
      <c r="J85" s="11">
        <f t="shared" ca="1" si="8"/>
        <v>7.5026137533290571E-3</v>
      </c>
      <c r="K85" s="11">
        <f ca="1">IF(AND($A85="весовой товар",$F85&lt;&gt;"",MAX(L$23:$L84,F85)&lt;TIME(20,0,0)),MAX(L$23:$L84,F85),"")</f>
        <v>0.39994148769013455</v>
      </c>
      <c r="L85" s="11">
        <f t="shared" ca="1" si="9"/>
        <v>0.40200040106965879</v>
      </c>
      <c r="M85" s="11" t="str">
        <f ca="1">IF($A85="штучный товар",IF(AND(MAX(N$23:$N84)&lt;=MAX(P$23:$P84),MAX(N$23:$N84)&lt;=MAX(R$23:$R84),$F85&lt;&gt;"",MAX(N$23:$N84)&lt;TIME(20,0,0)),MAX(N$23:$N84,$F85),""),"")</f>
        <v/>
      </c>
      <c r="N85" s="11" t="str">
        <f t="shared" ca="1" si="10"/>
        <v/>
      </c>
      <c r="O85" s="11" t="str">
        <f ca="1">IF($A85="штучный товар",IF(AND(MAX(N$23:$N84)&gt;MAX(P$23:$P84),MAX(P$23:$P84)&lt;=MAX(R$23:$R84),$F85&lt;&gt;"",MAX(P$23:$P84)&lt;TIME(20,0,0)),MAX(P$23:$P84,$F85),""),"")</f>
        <v/>
      </c>
      <c r="P85" s="11" t="str">
        <f t="shared" ca="1" si="11"/>
        <v/>
      </c>
      <c r="Q85" s="11" t="str">
        <f ca="1">IF($A85="штучный товар",IF(AND(MAX(N$23:$N84)&gt;MAX(R$23:$R84),MAX(P$23:$P84)&gt;MAX(R$23:$R84),$F85&lt;&gt;"",MAX(R$23:$R84)&lt;TIME(20,0,0)),MAX(R$23:$R84,$F85),""),"")</f>
        <v/>
      </c>
      <c r="R85" s="11" t="str">
        <f t="shared" ca="1" si="12"/>
        <v/>
      </c>
    </row>
    <row r="86" spans="1:18" x14ac:dyDescent="0.3">
      <c r="A86" t="str">
        <f t="shared" ca="1" si="0"/>
        <v>весовой товар</v>
      </c>
      <c r="B86" s="12">
        <f t="shared" ca="1" si="1"/>
        <v>1.3246507724157295</v>
      </c>
      <c r="C86" s="11">
        <f t="shared" ca="1" si="2"/>
        <v>0.39311361497277414</v>
      </c>
      <c r="D86">
        <f t="shared" ca="1" si="3"/>
        <v>1.8000614066801028</v>
      </c>
      <c r="E86" s="11">
        <f t="shared" ca="1" si="4"/>
        <v>1.2500426435278491E-3</v>
      </c>
      <c r="F86" s="11">
        <f t="shared" ca="1" si="5"/>
        <v>0.39436365761630199</v>
      </c>
      <c r="G86" s="12">
        <f ca="1">IF(F86&lt;&gt;"",IF(A86="весовой товар",SUM(COUNTIF($L$24:$L86,"&gt;"&amp;F86)),SUM(COUNTIF($N$24:$N86,"&gt;"&amp;F86),COUNTIF($P$24:$P86,"&gt;"&amp;F86),COUNTIF($R$24:$R86,"&gt;"&amp;F86))),"")</f>
        <v>3</v>
      </c>
      <c r="H86">
        <f t="shared" ca="1" si="6"/>
        <v>3.9694645208946087</v>
      </c>
      <c r="I86" s="11">
        <f t="shared" ca="1" si="7"/>
        <v>2.7565725839545892E-3</v>
      </c>
      <c r="J86" s="11">
        <f t="shared" ca="1" si="8"/>
        <v>1.0393316037311362E-2</v>
      </c>
      <c r="K86" s="11">
        <f ca="1">IF(AND($A86="весовой товар",$F86&lt;&gt;"",MAX(L$23:$L85,F86)&lt;TIME(20,0,0)),MAX(L$23:$L85,F86),"")</f>
        <v>0.40200040106965879</v>
      </c>
      <c r="L86" s="11">
        <f t="shared" ca="1" si="9"/>
        <v>0.40475697365361335</v>
      </c>
      <c r="M86" s="11" t="str">
        <f ca="1">IF($A86="штучный товар",IF(AND(MAX(N$23:$N85)&lt;=MAX(P$23:$P85),MAX(N$23:$N85)&lt;=MAX(R$23:$R85),$F86&lt;&gt;"",MAX(N$23:$N85)&lt;TIME(20,0,0)),MAX(N$23:$N85,$F86),""),"")</f>
        <v/>
      </c>
      <c r="N86" s="11" t="str">
        <f t="shared" ca="1" si="10"/>
        <v/>
      </c>
      <c r="O86" s="11" t="str">
        <f ca="1">IF($A86="штучный товар",IF(AND(MAX(N$23:$N85)&gt;MAX(P$23:$P85),MAX(P$23:$P85)&lt;=MAX(R$23:$R85),$F86&lt;&gt;"",MAX(P$23:$P85)&lt;TIME(20,0,0)),MAX(P$23:$P85,$F86),""),"")</f>
        <v/>
      </c>
      <c r="P86" s="11" t="str">
        <f t="shared" ca="1" si="11"/>
        <v/>
      </c>
      <c r="Q86" s="11" t="str">
        <f ca="1">IF($A86="штучный товар",IF(AND(MAX(N$23:$N85)&gt;MAX(R$23:$R85),MAX(P$23:$P85)&gt;MAX(R$23:$R85),$F86&lt;&gt;"",MAX(R$23:$R85)&lt;TIME(20,0,0)),MAX(R$23:$R85,$F86),""),"")</f>
        <v/>
      </c>
      <c r="R86" s="11" t="str">
        <f t="shared" ca="1" si="12"/>
        <v/>
      </c>
    </row>
    <row r="87" spans="1:18" x14ac:dyDescent="0.3">
      <c r="A87" t="str">
        <f t="shared" ca="1" si="0"/>
        <v>штучный товар</v>
      </c>
      <c r="B87" s="12">
        <f t="shared" ca="1" si="1"/>
        <v>1.5992221091765784</v>
      </c>
      <c r="C87" s="11">
        <f t="shared" ca="1" si="2"/>
        <v>0.39422418588192454</v>
      </c>
      <c r="D87">
        <f t="shared" ca="1" si="3"/>
        <v>3.3262032591356308</v>
      </c>
      <c r="E87" s="11">
        <f t="shared" ca="1" si="4"/>
        <v>2.3098633743997435E-3</v>
      </c>
      <c r="F87" s="11">
        <f t="shared" ca="1" si="5"/>
        <v>0.39653404925632429</v>
      </c>
      <c r="G87" s="12">
        <f ca="1">IF(F87&lt;&gt;"",IF(A87="весовой товар",SUM(COUNTIF($L$24:$L87,"&gt;"&amp;F87)),SUM(COUNTIF($N$24:$N87,"&gt;"&amp;F87),COUNTIF($P$24:$P87,"&gt;"&amp;F87),COUNTIF($R$24:$R87,"&gt;"&amp;F87))),"")</f>
        <v>1</v>
      </c>
      <c r="H87">
        <f t="shared" ca="1" si="6"/>
        <v>2.5840356505600024</v>
      </c>
      <c r="I87" s="11">
        <f t="shared" ca="1" si="7"/>
        <v>1.7944692017777795E-3</v>
      </c>
      <c r="J87" s="11">
        <f t="shared" ca="1" si="8"/>
        <v>1.7944692017777819E-3</v>
      </c>
      <c r="K87" s="11" t="str">
        <f ca="1">IF(AND($A87="весовой товар",$F87&lt;&gt;"",MAX(L$23:$L86,F87)&lt;TIME(20,0,0)),MAX(L$23:$L86,F87),"")</f>
        <v/>
      </c>
      <c r="L87" s="11" t="str">
        <f t="shared" ca="1" si="9"/>
        <v/>
      </c>
      <c r="M87" s="11" t="str">
        <f ca="1">IF($A87="штучный товар",IF(AND(MAX(N$23:$N86)&lt;=MAX(P$23:$P86),MAX(N$23:$N86)&lt;=MAX(R$23:$R86),$F87&lt;&gt;"",MAX(N$23:$N86)&lt;TIME(20,0,0)),MAX(N$23:$N86,$F87),""),"")</f>
        <v/>
      </c>
      <c r="N87" s="11" t="str">
        <f t="shared" ca="1" si="10"/>
        <v/>
      </c>
      <c r="O87" s="11" t="str">
        <f ca="1">IF($A87="штучный товар",IF(AND(MAX(N$23:$N86)&gt;MAX(P$23:$P86),MAX(P$23:$P86)&lt;=MAX(R$23:$R86),$F87&lt;&gt;"",MAX(P$23:$P86)&lt;TIME(20,0,0)),MAX(P$23:$P86,$F87),""),"")</f>
        <v/>
      </c>
      <c r="P87" s="11" t="str">
        <f t="shared" ca="1" si="11"/>
        <v/>
      </c>
      <c r="Q87" s="11">
        <f ca="1">IF($A87="штучный товар",IF(AND(MAX(N$23:$N86)&gt;MAX(R$23:$R86),MAX(P$23:$P86)&gt;MAX(R$23:$R86),$F87&lt;&gt;"",MAX(R$23:$R86)&lt;TIME(20,0,0)),MAX(R$23:$R86,$F87),""),"")</f>
        <v>0.39653404925632429</v>
      </c>
      <c r="R87" s="11">
        <f t="shared" ca="1" si="12"/>
        <v>0.39832851845810208</v>
      </c>
    </row>
    <row r="88" spans="1:18" x14ac:dyDescent="0.3">
      <c r="A88" t="str">
        <f t="shared" ca="1" si="0"/>
        <v>весовой товар</v>
      </c>
      <c r="B88" s="12">
        <f t="shared" ca="1" si="1"/>
        <v>1.9446128327924632</v>
      </c>
      <c r="C88" s="11">
        <f t="shared" ca="1" si="2"/>
        <v>0.39557461146025263</v>
      </c>
      <c r="D88">
        <f t="shared" ca="1" si="3"/>
        <v>1.3684843377678297</v>
      </c>
      <c r="E88" s="11">
        <f t="shared" ca="1" si="4"/>
        <v>9.5033634567210398E-4</v>
      </c>
      <c r="F88" s="11">
        <f t="shared" ca="1" si="5"/>
        <v>0.39652494780592473</v>
      </c>
      <c r="G88" s="12">
        <f ca="1">IF(F88&lt;&gt;"",IF(A88="весовой товар",SUM(COUNTIF($L$24:$L88,"&gt;"&amp;F88)),SUM(COUNTIF($N$24:$N88,"&gt;"&amp;F88),COUNTIF($P$24:$P88,"&gt;"&amp;F88),COUNTIF($R$24:$R88,"&gt;"&amp;F88))),"")</f>
        <v>4</v>
      </c>
      <c r="H88">
        <f t="shared" ca="1" si="6"/>
        <v>3.5403061507663587</v>
      </c>
      <c r="I88" s="11">
        <f t="shared" ca="1" si="7"/>
        <v>2.4585459380321935E-3</v>
      </c>
      <c r="J88" s="11">
        <f t="shared" ca="1" si="8"/>
        <v>1.0690571785720804E-2</v>
      </c>
      <c r="K88" s="11">
        <f ca="1">IF(AND($A88="весовой товар",$F88&lt;&gt;"",MAX(L$23:$L87,F88)&lt;TIME(20,0,0)),MAX(L$23:$L87,F88),"")</f>
        <v>0.40475697365361335</v>
      </c>
      <c r="L88" s="11">
        <f t="shared" ca="1" si="9"/>
        <v>0.40721551959164554</v>
      </c>
      <c r="M88" s="11" t="str">
        <f ca="1">IF($A88="штучный товар",IF(AND(MAX(N$23:$N87)&lt;=MAX(P$23:$P87),MAX(N$23:$N87)&lt;=MAX(R$23:$R87),$F88&lt;&gt;"",MAX(N$23:$N87)&lt;TIME(20,0,0)),MAX(N$23:$N87,$F88),""),"")</f>
        <v/>
      </c>
      <c r="N88" s="11" t="str">
        <f t="shared" ca="1" si="10"/>
        <v/>
      </c>
      <c r="O88" s="11" t="str">
        <f ca="1">IF($A88="штучный товар",IF(AND(MAX(N$23:$N87)&gt;MAX(P$23:$P87),MAX(P$23:$P87)&lt;=MAX(R$23:$R87),$F88&lt;&gt;"",MAX(P$23:$P87)&lt;TIME(20,0,0)),MAX(P$23:$P87,$F88),""),"")</f>
        <v/>
      </c>
      <c r="P88" s="11" t="str">
        <f t="shared" ca="1" si="11"/>
        <v/>
      </c>
      <c r="Q88" s="11" t="str">
        <f ca="1">IF($A88="штучный товар",IF(AND(MAX(N$23:$N87)&gt;MAX(R$23:$R87),MAX(P$23:$P87)&gt;MAX(R$23:$R87),$F88&lt;&gt;"",MAX(R$23:$R87)&lt;TIME(20,0,0)),MAX(R$23:$R87,$F88),""),"")</f>
        <v/>
      </c>
      <c r="R88" s="11" t="str">
        <f t="shared" ca="1" si="12"/>
        <v/>
      </c>
    </row>
    <row r="89" spans="1:18" x14ac:dyDescent="0.3">
      <c r="A89" t="str">
        <f t="shared" ref="A89:A152" ca="1" si="13">IF(IF(RAND()&lt;=0.3, RAND()*(1-0.5)+0.5, RAND()*0.5) &gt; 0.5,"весовой товар","штучный товар")</f>
        <v>весовой товар</v>
      </c>
      <c r="B89" s="12">
        <f t="shared" ref="B89:B152" ca="1" si="14" xml:space="preserve"> -(60/60)*LOG(1-RAND())+1</f>
        <v>1.36515973154299</v>
      </c>
      <c r="C89" s="11">
        <f t="shared" ref="C89:C152" ca="1" si="15">IF(C88="","",IF(C88+(B89)/1440&lt;=$C$23+12/24,C88+(B89)/1440,""))</f>
        <v>0.39652263905160196</v>
      </c>
      <c r="D89">
        <f t="shared" ref="D89:D152" ca="1" si="16">IF(C89&lt;&gt;"",-7*LOG(1-RAND())+1,"")</f>
        <v>8.5178094376294808</v>
      </c>
      <c r="E89" s="11">
        <f t="shared" ref="E89:E152" ca="1" si="17">IF(D89&lt;&gt;"",D89/1440,"")</f>
        <v>5.9151454427982504E-3</v>
      </c>
      <c r="F89" s="11">
        <f t="shared" ref="F89:F152" ca="1" si="18">IF(AND(C89&lt;&gt;"",E89&lt;&gt;""),C89+E89,"")</f>
        <v>0.40243778449440021</v>
      </c>
      <c r="G89" s="12">
        <f ca="1">IF(F89&lt;&gt;"",IF(A89="весовой товар",SUM(COUNTIF($L$24:$L89,"&gt;"&amp;F89)),SUM(COUNTIF($N$24:$N89,"&gt;"&amp;F89),COUNTIF($P$24:$P89,"&gt;"&amp;F89),COUNTIF($R$24:$R89,"&gt;"&amp;F89))),"")</f>
        <v>3</v>
      </c>
      <c r="H89">
        <f t="shared" ref="H89:H152" ca="1" si="19">IF(F89&lt;&gt;"",IF(A89="штучный товар",-3*LOG(1-RAND())+1,-4*LOG(1-RAND())+1),"")</f>
        <v>2.1781744628058974</v>
      </c>
      <c r="I89" s="11">
        <f t="shared" ref="I89:I152" ca="1" si="20">IF(H89&lt;&gt;"",H89/1440,"")</f>
        <v>1.5126211547263177E-3</v>
      </c>
      <c r="J89" s="11">
        <f t="shared" ref="J89:J152" ca="1" si="21">IF(AND(F89&lt;&gt;"",OR(L89&lt;&gt;"",N89&lt;&gt;"",P89&lt;&gt;"",R89&lt;&gt;"")),IF(A89="штучный товар",MAX(N89,P89,R89)-F89,L89-F89),"")</f>
        <v>6.2903562519716627E-3</v>
      </c>
      <c r="K89" s="11">
        <f ca="1">IF(AND($A89="весовой товар",$F89&lt;&gt;"",MAX(L$23:$L88,F89)&lt;TIME(20,0,0)),MAX(L$23:$L88,F89),"")</f>
        <v>0.40721551959164554</v>
      </c>
      <c r="L89" s="11">
        <f t="shared" ref="L89:L152" ca="1" si="22">IF(ISTEXT(K89),"",K89+H89/1440)</f>
        <v>0.40872814074637187</v>
      </c>
      <c r="M89" s="11" t="str">
        <f ca="1">IF($A89="штучный товар",IF(AND(MAX(N$23:$N88)&lt;=MAX(P$23:$P88),MAX(N$23:$N88)&lt;=MAX(R$23:$R88),$F89&lt;&gt;"",MAX(N$23:$N88)&lt;TIME(20,0,0)),MAX(N$23:$N88,$F89),""),"")</f>
        <v/>
      </c>
      <c r="N89" s="11" t="str">
        <f t="shared" ref="N89:N152" ca="1" si="23">IF(ISTEXT(M89),"",M89+H89/1440)</f>
        <v/>
      </c>
      <c r="O89" s="11" t="str">
        <f ca="1">IF($A89="штучный товар",IF(AND(MAX(N$23:$N88)&gt;MAX(P$23:$P88),MAX(P$23:$P88)&lt;=MAX(R$23:$R88),$F89&lt;&gt;"",MAX(P$23:$P88)&lt;TIME(20,0,0)),MAX(P$23:$P88,$F89),""),"")</f>
        <v/>
      </c>
      <c r="P89" s="11" t="str">
        <f t="shared" ref="P89:P152" ca="1" si="24">IF(ISTEXT(O89),"",O89+H89/1440)</f>
        <v/>
      </c>
      <c r="Q89" s="11" t="str">
        <f ca="1">IF($A89="штучный товар",IF(AND(MAX(N$23:$N88)&gt;MAX(R$23:$R88),MAX(P$23:$P88)&gt;MAX(R$23:$R88),$F89&lt;&gt;"",MAX(R$23:$R88)&lt;TIME(20,0,0)),MAX(R$23:$R88,$F89),""),"")</f>
        <v/>
      </c>
      <c r="R89" s="11" t="str">
        <f t="shared" ref="R89:R152" ca="1" si="25">IF(ISTEXT(Q89),"",Q89+H89/1440)</f>
        <v/>
      </c>
    </row>
    <row r="90" spans="1:18" x14ac:dyDescent="0.3">
      <c r="A90" t="str">
        <f t="shared" ca="1" si="13"/>
        <v>штучный товар</v>
      </c>
      <c r="B90" s="12">
        <f t="shared" ca="1" si="14"/>
        <v>2.0657343739936502</v>
      </c>
      <c r="C90" s="11">
        <f t="shared" ca="1" si="15"/>
        <v>0.39795717681131976</v>
      </c>
      <c r="D90">
        <f t="shared" ca="1" si="16"/>
        <v>9.9049944527055107</v>
      </c>
      <c r="E90" s="11">
        <f t="shared" ca="1" si="17"/>
        <v>6.8784683699343822E-3</v>
      </c>
      <c r="F90" s="11">
        <f t="shared" ca="1" si="18"/>
        <v>0.40483564518125414</v>
      </c>
      <c r="G90" s="12">
        <f ca="1">IF(F90&lt;&gt;"",IF(A90="весовой товар",SUM(COUNTIF($L$24:$L90,"&gt;"&amp;F90)),SUM(COUNTIF($N$24:$N90,"&gt;"&amp;F90),COUNTIF($P$24:$P90,"&gt;"&amp;F90),COUNTIF($R$24:$R90,"&gt;"&amp;F90))),"")</f>
        <v>1</v>
      </c>
      <c r="H90">
        <f t="shared" ca="1" si="19"/>
        <v>1.3726115956583975</v>
      </c>
      <c r="I90" s="11">
        <f t="shared" ca="1" si="20"/>
        <v>9.5320249698499829E-4</v>
      </c>
      <c r="J90" s="11">
        <f t="shared" ca="1" si="21"/>
        <v>9.5320249698499504E-4</v>
      </c>
      <c r="K90" s="11" t="str">
        <f ca="1">IF(AND($A90="весовой товар",$F90&lt;&gt;"",MAX(L$23:$L89,F90)&lt;TIME(20,0,0)),MAX(L$23:$L89,F90),"")</f>
        <v/>
      </c>
      <c r="L90" s="11" t="str">
        <f t="shared" ca="1" si="22"/>
        <v/>
      </c>
      <c r="M90" s="11">
        <f ca="1">IF($A90="штучный товар",IF(AND(MAX(N$23:$N89)&lt;=MAX(P$23:$P89),MAX(N$23:$N89)&lt;=MAX(R$23:$R89),$F90&lt;&gt;"",MAX(N$23:$N89)&lt;TIME(20,0,0)),MAX(N$23:$N89,$F90),""),"")</f>
        <v>0.40483564518125414</v>
      </c>
      <c r="N90" s="11">
        <f t="shared" ca="1" si="23"/>
        <v>0.40578884767823914</v>
      </c>
      <c r="O90" s="11" t="str">
        <f ca="1">IF($A90="штучный товар",IF(AND(MAX(N$23:$N89)&gt;MAX(P$23:$P89),MAX(P$23:$P89)&lt;=MAX(R$23:$R89),$F90&lt;&gt;"",MAX(P$23:$P89)&lt;TIME(20,0,0)),MAX(P$23:$P89,$F90),""),"")</f>
        <v/>
      </c>
      <c r="P90" s="11" t="str">
        <f t="shared" ca="1" si="24"/>
        <v/>
      </c>
      <c r="Q90" s="11" t="str">
        <f ca="1">IF($A90="штучный товар",IF(AND(MAX(N$23:$N89)&gt;MAX(R$23:$R89),MAX(P$23:$P89)&gt;MAX(R$23:$R89),$F90&lt;&gt;"",MAX(R$23:$R89)&lt;TIME(20,0,0)),MAX(R$23:$R89,$F90),""),"")</f>
        <v/>
      </c>
      <c r="R90" s="11" t="str">
        <f t="shared" ca="1" si="25"/>
        <v/>
      </c>
    </row>
    <row r="91" spans="1:18" x14ac:dyDescent="0.3">
      <c r="A91" t="str">
        <f t="shared" ca="1" si="13"/>
        <v>штучный товар</v>
      </c>
      <c r="B91" s="12">
        <f t="shared" ca="1" si="14"/>
        <v>1.0080985195189667</v>
      </c>
      <c r="C91" s="11">
        <f t="shared" ca="1" si="15"/>
        <v>0.39865724522765239</v>
      </c>
      <c r="D91">
        <f t="shared" ca="1" si="16"/>
        <v>1.7073840228068846</v>
      </c>
      <c r="E91" s="11">
        <f t="shared" ca="1" si="17"/>
        <v>1.1856833491714477E-3</v>
      </c>
      <c r="F91" s="11">
        <f t="shared" ca="1" si="18"/>
        <v>0.39984292857682385</v>
      </c>
      <c r="G91" s="12">
        <f ca="1">IF(F91&lt;&gt;"",IF(A91="весовой товар",SUM(COUNTIF($L$24:$L91,"&gt;"&amp;F91)),SUM(COUNTIF($N$24:$N91,"&gt;"&amp;F91),COUNTIF($P$24:$P91,"&gt;"&amp;F91),COUNTIF($R$24:$R91,"&gt;"&amp;F91))),"")</f>
        <v>2</v>
      </c>
      <c r="H91">
        <f t="shared" ca="1" si="19"/>
        <v>4.9517148529572435</v>
      </c>
      <c r="I91" s="11">
        <f t="shared" ca="1" si="20"/>
        <v>3.4386908701091968E-3</v>
      </c>
      <c r="J91" s="11">
        <f t="shared" ca="1" si="21"/>
        <v>3.4386908701091734E-3</v>
      </c>
      <c r="K91" s="11" t="str">
        <f ca="1">IF(AND($A91="весовой товар",$F91&lt;&gt;"",MAX(L$23:$L90,F91)&lt;TIME(20,0,0)),MAX(L$23:$L90,F91),"")</f>
        <v/>
      </c>
      <c r="L91" s="11" t="str">
        <f t="shared" ca="1" si="22"/>
        <v/>
      </c>
      <c r="M91" s="11" t="str">
        <f ca="1">IF($A91="штучный товар",IF(AND(MAX(N$23:$N90)&lt;=MAX(P$23:$P90),MAX(N$23:$N90)&lt;=MAX(R$23:$R90),$F91&lt;&gt;"",MAX(N$23:$N90)&lt;TIME(20,0,0)),MAX(N$23:$N90,$F91),""),"")</f>
        <v/>
      </c>
      <c r="N91" s="11" t="str">
        <f t="shared" ca="1" si="23"/>
        <v/>
      </c>
      <c r="O91" s="11">
        <f ca="1">IF($A91="штучный товар",IF(AND(MAX(N$23:$N90)&gt;MAX(P$23:$P90),MAX(P$23:$P90)&lt;=MAX(R$23:$R90),$F91&lt;&gt;"",MAX(P$23:$P90)&lt;TIME(20,0,0)),MAX(P$23:$P90,$F91),""),"")</f>
        <v>0.39984292857682385</v>
      </c>
      <c r="P91" s="11">
        <f t="shared" ca="1" si="24"/>
        <v>0.40328161944693303</v>
      </c>
      <c r="Q91" s="11" t="str">
        <f ca="1">IF($A91="штучный товар",IF(AND(MAX(N$23:$N90)&gt;MAX(R$23:$R90),MAX(P$23:$P90)&gt;MAX(R$23:$R90),$F91&lt;&gt;"",MAX(R$23:$R90)&lt;TIME(20,0,0)),MAX(R$23:$R90,$F91),""),"")</f>
        <v/>
      </c>
      <c r="R91" s="11" t="str">
        <f t="shared" ca="1" si="25"/>
        <v/>
      </c>
    </row>
    <row r="92" spans="1:18" x14ac:dyDescent="0.3">
      <c r="A92" t="str">
        <f t="shared" ca="1" si="13"/>
        <v>весовой товар</v>
      </c>
      <c r="B92" s="12">
        <f t="shared" ca="1" si="14"/>
        <v>1.1409180518086321</v>
      </c>
      <c r="C92" s="11">
        <f t="shared" ca="1" si="15"/>
        <v>0.39944954943029726</v>
      </c>
      <c r="D92">
        <f t="shared" ca="1" si="16"/>
        <v>5.1252855543892224</v>
      </c>
      <c r="E92" s="11">
        <f t="shared" ca="1" si="17"/>
        <v>3.55922607943696E-3</v>
      </c>
      <c r="F92" s="11">
        <f t="shared" ca="1" si="18"/>
        <v>0.40300877550973424</v>
      </c>
      <c r="G92" s="12">
        <f ca="1">IF(F92&lt;&gt;"",IF(A92="весовой товар",SUM(COUNTIF($L$24:$L92,"&gt;"&amp;F92)),SUM(COUNTIF($N$24:$N92,"&gt;"&amp;F92),COUNTIF($P$24:$P92,"&gt;"&amp;F92),COUNTIF($R$24:$R92,"&gt;"&amp;F92))),"")</f>
        <v>4</v>
      </c>
      <c r="H92">
        <f t="shared" ca="1" si="19"/>
        <v>1.4226748732826171</v>
      </c>
      <c r="I92" s="11">
        <f t="shared" ca="1" si="20"/>
        <v>9.8796866200181739E-4</v>
      </c>
      <c r="J92" s="11">
        <f t="shared" ca="1" si="21"/>
        <v>6.7073338986394226E-3</v>
      </c>
      <c r="K92" s="11">
        <f ca="1">IF(AND($A92="весовой товар",$F92&lt;&gt;"",MAX(L$23:$L91,F92)&lt;TIME(20,0,0)),MAX(L$23:$L91,F92),"")</f>
        <v>0.40872814074637187</v>
      </c>
      <c r="L92" s="11">
        <f t="shared" ca="1" si="22"/>
        <v>0.40971610940837366</v>
      </c>
      <c r="M92" s="11" t="str">
        <f ca="1">IF($A92="штучный товар",IF(AND(MAX(N$23:$N91)&lt;=MAX(P$23:$P91),MAX(N$23:$N91)&lt;=MAX(R$23:$R91),$F92&lt;&gt;"",MAX(N$23:$N91)&lt;TIME(20,0,0)),MAX(N$23:$N91,$F92),""),"")</f>
        <v/>
      </c>
      <c r="N92" s="11" t="str">
        <f t="shared" ca="1" si="23"/>
        <v/>
      </c>
      <c r="O92" s="11" t="str">
        <f ca="1">IF($A92="штучный товар",IF(AND(MAX(N$23:$N91)&gt;MAX(P$23:$P91),MAX(P$23:$P91)&lt;=MAX(R$23:$R91),$F92&lt;&gt;"",MAX(P$23:$P91)&lt;TIME(20,0,0)),MAX(P$23:$P91,$F92),""),"")</f>
        <v/>
      </c>
      <c r="P92" s="11" t="str">
        <f t="shared" ca="1" si="24"/>
        <v/>
      </c>
      <c r="Q92" s="11" t="str">
        <f ca="1">IF($A92="штучный товар",IF(AND(MAX(N$23:$N91)&gt;MAX(R$23:$R91),MAX(P$23:$P91)&gt;MAX(R$23:$R91),$F92&lt;&gt;"",MAX(R$23:$R91)&lt;TIME(20,0,0)),MAX(R$23:$R91,$F92),""),"")</f>
        <v/>
      </c>
      <c r="R92" s="11" t="str">
        <f t="shared" ca="1" si="25"/>
        <v/>
      </c>
    </row>
    <row r="93" spans="1:18" x14ac:dyDescent="0.3">
      <c r="A93" t="str">
        <f t="shared" ca="1" si="13"/>
        <v>весовой товар</v>
      </c>
      <c r="B93" s="12">
        <f t="shared" ca="1" si="14"/>
        <v>1.1260841750266251</v>
      </c>
      <c r="C93" s="11">
        <f t="shared" ca="1" si="15"/>
        <v>0.40023155232962132</v>
      </c>
      <c r="D93">
        <f t="shared" ca="1" si="16"/>
        <v>7.3398577059956756</v>
      </c>
      <c r="E93" s="11">
        <f t="shared" ca="1" si="17"/>
        <v>5.0971234069414418E-3</v>
      </c>
      <c r="F93" s="11">
        <f t="shared" ca="1" si="18"/>
        <v>0.40532867573656278</v>
      </c>
      <c r="G93" s="12">
        <f ca="1">IF(F93&lt;&gt;"",IF(A93="весовой товар",SUM(COUNTIF($L$24:$L93,"&gt;"&amp;F93)),SUM(COUNTIF($N$24:$N93,"&gt;"&amp;F93),COUNTIF($P$24:$P93,"&gt;"&amp;F93),COUNTIF($R$24:$R93,"&gt;"&amp;F93))),"")</f>
        <v>4</v>
      </c>
      <c r="H93">
        <f t="shared" ca="1" si="19"/>
        <v>2.3995048307434055</v>
      </c>
      <c r="I93" s="11">
        <f t="shared" ca="1" si="20"/>
        <v>1.666322799127365E-3</v>
      </c>
      <c r="J93" s="11">
        <f t="shared" ca="1" si="21"/>
        <v>6.0537564709382541E-3</v>
      </c>
      <c r="K93" s="11">
        <f ca="1">IF(AND($A93="весовой товар",$F93&lt;&gt;"",MAX(L$23:$L92,F93)&lt;TIME(20,0,0)),MAX(L$23:$L92,F93),"")</f>
        <v>0.40971610940837366</v>
      </c>
      <c r="L93" s="11">
        <f t="shared" ca="1" si="22"/>
        <v>0.41138243220750104</v>
      </c>
      <c r="M93" s="11" t="str">
        <f ca="1">IF($A93="штучный товар",IF(AND(MAX(N$23:$N92)&lt;=MAX(P$23:$P92),MAX(N$23:$N92)&lt;=MAX(R$23:$R92),$F93&lt;&gt;"",MAX(N$23:$N92)&lt;TIME(20,0,0)),MAX(N$23:$N92,$F93),""),"")</f>
        <v/>
      </c>
      <c r="N93" s="11" t="str">
        <f t="shared" ca="1" si="23"/>
        <v/>
      </c>
      <c r="O93" s="11" t="str">
        <f ca="1">IF($A93="штучный товар",IF(AND(MAX(N$23:$N92)&gt;MAX(P$23:$P92),MAX(P$23:$P92)&lt;=MAX(R$23:$R92),$F93&lt;&gt;"",MAX(P$23:$P92)&lt;TIME(20,0,0)),MAX(P$23:$P92,$F93),""),"")</f>
        <v/>
      </c>
      <c r="P93" s="11" t="str">
        <f t="shared" ca="1" si="24"/>
        <v/>
      </c>
      <c r="Q93" s="11" t="str">
        <f ca="1">IF($A93="штучный товар",IF(AND(MAX(N$23:$N92)&gt;MAX(R$23:$R92),MAX(P$23:$P92)&gt;MAX(R$23:$R92),$F93&lt;&gt;"",MAX(R$23:$R92)&lt;TIME(20,0,0)),MAX(R$23:$R92,$F93),""),"")</f>
        <v/>
      </c>
      <c r="R93" s="11" t="str">
        <f t="shared" ca="1" si="25"/>
        <v/>
      </c>
    </row>
    <row r="94" spans="1:18" x14ac:dyDescent="0.3">
      <c r="A94" t="str">
        <f t="shared" ca="1" si="13"/>
        <v>штучный товар</v>
      </c>
      <c r="B94" s="12">
        <f t="shared" ca="1" si="14"/>
        <v>1.5626355320585223</v>
      </c>
      <c r="C94" s="11">
        <f t="shared" ca="1" si="15"/>
        <v>0.40131671589355083</v>
      </c>
      <c r="D94">
        <f t="shared" ca="1" si="16"/>
        <v>15.325653037894796</v>
      </c>
      <c r="E94" s="11">
        <f t="shared" ca="1" si="17"/>
        <v>1.0642814609649163E-2</v>
      </c>
      <c r="F94" s="11">
        <f t="shared" ca="1" si="18"/>
        <v>0.4119595305032</v>
      </c>
      <c r="G94" s="12">
        <f ca="1">IF(F94&lt;&gt;"",IF(A94="весовой товар",SUM(COUNTIF($L$24:$L94,"&gt;"&amp;F94)),SUM(COUNTIF($N$24:$N94,"&gt;"&amp;F94),COUNTIF($P$24:$P94,"&gt;"&amp;F94),COUNTIF($R$24:$R94,"&gt;"&amp;F94))),"")</f>
        <v>1</v>
      </c>
      <c r="H94">
        <f t="shared" ca="1" si="19"/>
        <v>1.3179543231610658</v>
      </c>
      <c r="I94" s="11">
        <f t="shared" ca="1" si="20"/>
        <v>9.1524605775074016E-4</v>
      </c>
      <c r="J94" s="11">
        <f t="shared" ca="1" si="21"/>
        <v>9.1524605775072931E-4</v>
      </c>
      <c r="K94" s="11" t="str">
        <f ca="1">IF(AND($A94="весовой товар",$F94&lt;&gt;"",MAX(L$23:$L93,F94)&lt;TIME(20,0,0)),MAX(L$23:$L93,F94),"")</f>
        <v/>
      </c>
      <c r="L94" s="11" t="str">
        <f t="shared" ca="1" si="22"/>
        <v/>
      </c>
      <c r="M94" s="11" t="str">
        <f ca="1">IF($A94="штучный товар",IF(AND(MAX(N$23:$N93)&lt;=MAX(P$23:$P93),MAX(N$23:$N93)&lt;=MAX(R$23:$R93),$F94&lt;&gt;"",MAX(N$23:$N93)&lt;TIME(20,0,0)),MAX(N$23:$N93,$F94),""),"")</f>
        <v/>
      </c>
      <c r="N94" s="11" t="str">
        <f t="shared" ca="1" si="23"/>
        <v/>
      </c>
      <c r="O94" s="11" t="str">
        <f ca="1">IF($A94="штучный товар",IF(AND(MAX(N$23:$N93)&gt;MAX(P$23:$P93),MAX(P$23:$P93)&lt;=MAX(R$23:$R93),$F94&lt;&gt;"",MAX(P$23:$P93)&lt;TIME(20,0,0)),MAX(P$23:$P93,$F94),""),"")</f>
        <v/>
      </c>
      <c r="P94" s="11" t="str">
        <f t="shared" ca="1" si="24"/>
        <v/>
      </c>
      <c r="Q94" s="11">
        <f ca="1">IF($A94="штучный товар",IF(AND(MAX(N$23:$N93)&gt;MAX(R$23:$R93),MAX(P$23:$P93)&gt;MAX(R$23:$R93),$F94&lt;&gt;"",MAX(R$23:$R93)&lt;TIME(20,0,0)),MAX(R$23:$R93,$F94),""),"")</f>
        <v>0.4119595305032</v>
      </c>
      <c r="R94" s="11">
        <f t="shared" ca="1" si="25"/>
        <v>0.41287477656095073</v>
      </c>
    </row>
    <row r="95" spans="1:18" x14ac:dyDescent="0.3">
      <c r="A95" t="str">
        <f t="shared" ca="1" si="13"/>
        <v>штучный товар</v>
      </c>
      <c r="B95" s="12">
        <f t="shared" ca="1" si="14"/>
        <v>1.6496170528173857</v>
      </c>
      <c r="C95" s="11">
        <f t="shared" ca="1" si="15"/>
        <v>0.40246228329134071</v>
      </c>
      <c r="D95">
        <f t="shared" ca="1" si="16"/>
        <v>4.4016653196577948</v>
      </c>
      <c r="E95" s="11">
        <f t="shared" ca="1" si="17"/>
        <v>3.0567120275401352E-3</v>
      </c>
      <c r="F95" s="11">
        <f t="shared" ca="1" si="18"/>
        <v>0.40551899531888086</v>
      </c>
      <c r="G95" s="12">
        <f ca="1">IF(F95&lt;&gt;"",IF(A95="весовой товар",SUM(COUNTIF($L$24:$L95,"&gt;"&amp;F95)),SUM(COUNTIF($N$24:$N95,"&gt;"&amp;F95),COUNTIF($P$24:$P95,"&gt;"&amp;F95),COUNTIF($R$24:$R95,"&gt;"&amp;F95))),"")</f>
        <v>3</v>
      </c>
      <c r="H95">
        <f t="shared" ca="1" si="19"/>
        <v>2.8141893820795643</v>
      </c>
      <c r="I95" s="11">
        <f t="shared" ca="1" si="20"/>
        <v>1.9542981819996976E-3</v>
      </c>
      <c r="J95" s="11">
        <f t="shared" ca="1" si="21"/>
        <v>1.9542981819997141E-3</v>
      </c>
      <c r="K95" s="11" t="str">
        <f ca="1">IF(AND($A95="весовой товар",$F95&lt;&gt;"",MAX(L$23:$L94,F95)&lt;TIME(20,0,0)),MAX(L$23:$L94,F95),"")</f>
        <v/>
      </c>
      <c r="L95" s="11" t="str">
        <f t="shared" ca="1" si="22"/>
        <v/>
      </c>
      <c r="M95" s="11" t="str">
        <f ca="1">IF($A95="штучный товар",IF(AND(MAX(N$23:$N94)&lt;=MAX(P$23:$P94),MAX(N$23:$N94)&lt;=MAX(R$23:$R94),$F95&lt;&gt;"",MAX(N$23:$N94)&lt;TIME(20,0,0)),MAX(N$23:$N94,$F95),""),"")</f>
        <v/>
      </c>
      <c r="N95" s="11" t="str">
        <f t="shared" ca="1" si="23"/>
        <v/>
      </c>
      <c r="O95" s="11">
        <f ca="1">IF($A95="штучный товар",IF(AND(MAX(N$23:$N94)&gt;MAX(P$23:$P94),MAX(P$23:$P94)&lt;=MAX(R$23:$R94),$F95&lt;&gt;"",MAX(P$23:$P94)&lt;TIME(20,0,0)),MAX(P$23:$P94,$F95),""),"")</f>
        <v>0.40551899531888086</v>
      </c>
      <c r="P95" s="11">
        <f t="shared" ca="1" si="24"/>
        <v>0.40747329350088057</v>
      </c>
      <c r="Q95" s="11" t="str">
        <f ca="1">IF($A95="штучный товар",IF(AND(MAX(N$23:$N94)&gt;MAX(R$23:$R94),MAX(P$23:$P94)&gt;MAX(R$23:$R94),$F95&lt;&gt;"",MAX(R$23:$R94)&lt;TIME(20,0,0)),MAX(R$23:$R94,$F95),""),"")</f>
        <v/>
      </c>
      <c r="R95" s="11" t="str">
        <f t="shared" ca="1" si="25"/>
        <v/>
      </c>
    </row>
    <row r="96" spans="1:18" x14ac:dyDescent="0.3">
      <c r="A96" t="str">
        <f t="shared" ca="1" si="13"/>
        <v>весовой товар</v>
      </c>
      <c r="B96" s="12">
        <f t="shared" ca="1" si="14"/>
        <v>1.0070922495991708</v>
      </c>
      <c r="C96" s="11">
        <f t="shared" ca="1" si="15"/>
        <v>0.40316165290911793</v>
      </c>
      <c r="D96">
        <f t="shared" ca="1" si="16"/>
        <v>4.1724581297212584</v>
      </c>
      <c r="E96" s="11">
        <f t="shared" ca="1" si="17"/>
        <v>2.8975403678619849E-3</v>
      </c>
      <c r="F96" s="11">
        <f t="shared" ca="1" si="18"/>
        <v>0.40605919327697992</v>
      </c>
      <c r="G96" s="12">
        <f ca="1">IF(F96&lt;&gt;"",IF(A96="весовой товар",SUM(COUNTIF($L$24:$L96,"&gt;"&amp;F96)),SUM(COUNTIF($N$24:$N96,"&gt;"&amp;F96),COUNTIF($P$24:$P96,"&gt;"&amp;F96),COUNTIF($R$24:$R96,"&gt;"&amp;F96))),"")</f>
        <v>5</v>
      </c>
      <c r="H96">
        <f t="shared" ca="1" si="19"/>
        <v>4.2394257736969436</v>
      </c>
      <c r="I96" s="11">
        <f t="shared" ca="1" si="20"/>
        <v>2.9440456761784329E-3</v>
      </c>
      <c r="J96" s="11">
        <f t="shared" ca="1" si="21"/>
        <v>8.2672846066995653E-3</v>
      </c>
      <c r="K96" s="11">
        <f ca="1">IF(AND($A96="весовой товар",$F96&lt;&gt;"",MAX(L$23:$L95,F96)&lt;TIME(20,0,0)),MAX(L$23:$L95,F96),"")</f>
        <v>0.41138243220750104</v>
      </c>
      <c r="L96" s="11">
        <f t="shared" ca="1" si="22"/>
        <v>0.41432647788367949</v>
      </c>
      <c r="M96" s="11" t="str">
        <f ca="1">IF($A96="штучный товар",IF(AND(MAX(N$23:$N95)&lt;=MAX(P$23:$P95),MAX(N$23:$N95)&lt;=MAX(R$23:$R95),$F96&lt;&gt;"",MAX(N$23:$N95)&lt;TIME(20,0,0)),MAX(N$23:$N95,$F96),""),"")</f>
        <v/>
      </c>
      <c r="N96" s="11" t="str">
        <f t="shared" ca="1" si="23"/>
        <v/>
      </c>
      <c r="O96" s="11" t="str">
        <f ca="1">IF($A96="штучный товар",IF(AND(MAX(N$23:$N95)&gt;MAX(P$23:$P95),MAX(P$23:$P95)&lt;=MAX(R$23:$R95),$F96&lt;&gt;"",MAX(P$23:$P95)&lt;TIME(20,0,0)),MAX(P$23:$P95,$F96),""),"")</f>
        <v/>
      </c>
      <c r="P96" s="11" t="str">
        <f t="shared" ca="1" si="24"/>
        <v/>
      </c>
      <c r="Q96" s="11" t="str">
        <f ca="1">IF($A96="штучный товар",IF(AND(MAX(N$23:$N95)&gt;MAX(R$23:$R95),MAX(P$23:$P95)&gt;MAX(R$23:$R95),$F96&lt;&gt;"",MAX(R$23:$R95)&lt;TIME(20,0,0)),MAX(R$23:$R95,$F96),""),"")</f>
        <v/>
      </c>
      <c r="R96" s="11" t="str">
        <f t="shared" ca="1" si="25"/>
        <v/>
      </c>
    </row>
    <row r="97" spans="1:18" x14ac:dyDescent="0.3">
      <c r="A97" t="str">
        <f t="shared" ca="1" si="13"/>
        <v>весовой товар</v>
      </c>
      <c r="B97" s="12">
        <f t="shared" ca="1" si="14"/>
        <v>1.336380480657096</v>
      </c>
      <c r="C97" s="11">
        <f t="shared" ca="1" si="15"/>
        <v>0.40408969490957425</v>
      </c>
      <c r="D97">
        <f t="shared" ca="1" si="16"/>
        <v>9.3845316799707152</v>
      </c>
      <c r="E97" s="11">
        <f t="shared" ca="1" si="17"/>
        <v>6.5170358888685526E-3</v>
      </c>
      <c r="F97" s="11">
        <f t="shared" ca="1" si="18"/>
        <v>0.41060673079844279</v>
      </c>
      <c r="G97" s="12">
        <f ca="1">IF(F97&lt;&gt;"",IF(A97="весовой товар",SUM(COUNTIF($L$24:$L97,"&gt;"&amp;F97)),SUM(COUNTIF($N$24:$N97,"&gt;"&amp;F97),COUNTIF($P$24:$P97,"&gt;"&amp;F97),COUNTIF($R$24:$R97,"&gt;"&amp;F97))),"")</f>
        <v>3</v>
      </c>
      <c r="H97">
        <f t="shared" ca="1" si="19"/>
        <v>5.5933744596271353</v>
      </c>
      <c r="I97" s="11">
        <f t="shared" ca="1" si="20"/>
        <v>3.8842878191855108E-3</v>
      </c>
      <c r="J97" s="11">
        <f t="shared" ca="1" si="21"/>
        <v>7.6040349044221855E-3</v>
      </c>
      <c r="K97" s="11">
        <f ca="1">IF(AND($A97="весовой товар",$F97&lt;&gt;"",MAX(L$23:$L96,F97)&lt;TIME(20,0,0)),MAX(L$23:$L96,F97),"")</f>
        <v>0.41432647788367949</v>
      </c>
      <c r="L97" s="11">
        <f t="shared" ca="1" si="22"/>
        <v>0.41821076570286497</v>
      </c>
      <c r="M97" s="11" t="str">
        <f ca="1">IF($A97="штучный товар",IF(AND(MAX(N$23:$N96)&lt;=MAX(P$23:$P96),MAX(N$23:$N96)&lt;=MAX(R$23:$R96),$F97&lt;&gt;"",MAX(N$23:$N96)&lt;TIME(20,0,0)),MAX(N$23:$N96,$F97),""),"")</f>
        <v/>
      </c>
      <c r="N97" s="11" t="str">
        <f t="shared" ca="1" si="23"/>
        <v/>
      </c>
      <c r="O97" s="11" t="str">
        <f ca="1">IF($A97="штучный товар",IF(AND(MAX(N$23:$N96)&gt;MAX(P$23:$P96),MAX(P$23:$P96)&lt;=MAX(R$23:$R96),$F97&lt;&gt;"",MAX(P$23:$P96)&lt;TIME(20,0,0)),MAX(P$23:$P96,$F97),""),"")</f>
        <v/>
      </c>
      <c r="P97" s="11" t="str">
        <f t="shared" ca="1" si="24"/>
        <v/>
      </c>
      <c r="Q97" s="11" t="str">
        <f ca="1">IF($A97="штучный товар",IF(AND(MAX(N$23:$N96)&gt;MAX(R$23:$R96),MAX(P$23:$P96)&gt;MAX(R$23:$R96),$F97&lt;&gt;"",MAX(R$23:$R96)&lt;TIME(20,0,0)),MAX(R$23:$R96,$F97),""),"")</f>
        <v/>
      </c>
      <c r="R97" s="11" t="str">
        <f t="shared" ca="1" si="25"/>
        <v/>
      </c>
    </row>
    <row r="98" spans="1:18" x14ac:dyDescent="0.3">
      <c r="A98" t="str">
        <f t="shared" ca="1" si="13"/>
        <v>штучный товар</v>
      </c>
      <c r="B98" s="12">
        <f t="shared" ca="1" si="14"/>
        <v>1.2486321700616752</v>
      </c>
      <c r="C98" s="11">
        <f t="shared" ca="1" si="15"/>
        <v>0.40495680058322819</v>
      </c>
      <c r="D98">
        <f t="shared" ca="1" si="16"/>
        <v>4.4032429131836022</v>
      </c>
      <c r="E98" s="11">
        <f t="shared" ca="1" si="17"/>
        <v>3.0578075785997237E-3</v>
      </c>
      <c r="F98" s="11">
        <f t="shared" ca="1" si="18"/>
        <v>0.40801460816182794</v>
      </c>
      <c r="G98" s="12">
        <f ca="1">IF(F98&lt;&gt;"",IF(A98="весовой товар",SUM(COUNTIF($L$24:$L98,"&gt;"&amp;F98)),SUM(COUNTIF($N$24:$N98,"&gt;"&amp;F98),COUNTIF($P$24:$P98,"&gt;"&amp;F98),COUNTIF($R$24:$R98,"&gt;"&amp;F98))),"")</f>
        <v>2</v>
      </c>
      <c r="H98">
        <f t="shared" ca="1" si="19"/>
        <v>1.1226801727020601</v>
      </c>
      <c r="I98" s="11">
        <f t="shared" ca="1" si="20"/>
        <v>7.7963900882087507E-4</v>
      </c>
      <c r="J98" s="11">
        <f t="shared" ca="1" si="21"/>
        <v>7.796390088208871E-4</v>
      </c>
      <c r="K98" s="11" t="str">
        <f ca="1">IF(AND($A98="весовой товар",$F98&lt;&gt;"",MAX(L$23:$L97,F98)&lt;TIME(20,0,0)),MAX(L$23:$L97,F98),"")</f>
        <v/>
      </c>
      <c r="L98" s="11" t="str">
        <f t="shared" ca="1" si="22"/>
        <v/>
      </c>
      <c r="M98" s="11">
        <f ca="1">IF($A98="штучный товар",IF(AND(MAX(N$23:$N97)&lt;=MAX(P$23:$P97),MAX(N$23:$N97)&lt;=MAX(R$23:$R97),$F98&lt;&gt;"",MAX(N$23:$N97)&lt;TIME(20,0,0)),MAX(N$23:$N97,$F98),""),"")</f>
        <v>0.40801460816182794</v>
      </c>
      <c r="N98" s="11">
        <f t="shared" ca="1" si="23"/>
        <v>0.40879424717064883</v>
      </c>
      <c r="O98" s="11" t="str">
        <f ca="1">IF($A98="штучный товар",IF(AND(MAX(N$23:$N97)&gt;MAX(P$23:$P97),MAX(P$23:$P97)&lt;=MAX(R$23:$R97),$F98&lt;&gt;"",MAX(P$23:$P97)&lt;TIME(20,0,0)),MAX(P$23:$P97,$F98),""),"")</f>
        <v/>
      </c>
      <c r="P98" s="11" t="str">
        <f t="shared" ca="1" si="24"/>
        <v/>
      </c>
      <c r="Q98" s="11" t="str">
        <f ca="1">IF($A98="штучный товар",IF(AND(MAX(N$23:$N97)&gt;MAX(R$23:$R97),MAX(P$23:$P97)&gt;MAX(R$23:$R97),$F98&lt;&gt;"",MAX(R$23:$R97)&lt;TIME(20,0,0)),MAX(R$23:$R97,$F98),""),"")</f>
        <v/>
      </c>
      <c r="R98" s="11" t="str">
        <f t="shared" ca="1" si="25"/>
        <v/>
      </c>
    </row>
    <row r="99" spans="1:18" x14ac:dyDescent="0.3">
      <c r="A99" t="str">
        <f t="shared" ca="1" si="13"/>
        <v>штучный товар</v>
      </c>
      <c r="B99" s="12">
        <f t="shared" ca="1" si="14"/>
        <v>1.4919141833042171</v>
      </c>
      <c r="C99" s="11">
        <f t="shared" ca="1" si="15"/>
        <v>0.40599285209941166</v>
      </c>
      <c r="D99">
        <f t="shared" ca="1" si="16"/>
        <v>1.1299271958639081</v>
      </c>
      <c r="E99" s="11">
        <f t="shared" ca="1" si="17"/>
        <v>7.846716637943806E-4</v>
      </c>
      <c r="F99" s="11">
        <f t="shared" ca="1" si="18"/>
        <v>0.40677752376320603</v>
      </c>
      <c r="G99" s="12">
        <f ca="1">IF(F99&lt;&gt;"",IF(A99="весовой товар",SUM(COUNTIF($L$24:$L99,"&gt;"&amp;F99)),SUM(COUNTIF($N$24:$N99,"&gt;"&amp;F99),COUNTIF($P$24:$P99,"&gt;"&amp;F99),COUNTIF($R$24:$R99,"&gt;"&amp;F99))),"")</f>
        <v>4</v>
      </c>
      <c r="H99">
        <f t="shared" ca="1" si="19"/>
        <v>1.0438661374406648</v>
      </c>
      <c r="I99" s="11">
        <f t="shared" ca="1" si="20"/>
        <v>7.2490703988935062E-4</v>
      </c>
      <c r="J99" s="11">
        <f t="shared" ca="1" si="21"/>
        <v>1.4206767775639118E-3</v>
      </c>
      <c r="K99" s="11" t="str">
        <f ca="1">IF(AND($A99="весовой товар",$F99&lt;&gt;"",MAX(L$23:$L98,F99)&lt;TIME(20,0,0)),MAX(L$23:$L98,F99),"")</f>
        <v/>
      </c>
      <c r="L99" s="11" t="str">
        <f t="shared" ca="1" si="22"/>
        <v/>
      </c>
      <c r="M99" s="11" t="str">
        <f ca="1">IF($A99="штучный товар",IF(AND(MAX(N$23:$N98)&lt;=MAX(P$23:$P98),MAX(N$23:$N98)&lt;=MAX(R$23:$R98),$F99&lt;&gt;"",MAX(N$23:$N98)&lt;TIME(20,0,0)),MAX(N$23:$N98,$F99),""),"")</f>
        <v/>
      </c>
      <c r="N99" s="11" t="str">
        <f t="shared" ca="1" si="23"/>
        <v/>
      </c>
      <c r="O99" s="11">
        <f ca="1">IF($A99="штучный товар",IF(AND(MAX(N$23:$N98)&gt;MAX(P$23:$P98),MAX(P$23:$P98)&lt;=MAX(R$23:$R98),$F99&lt;&gt;"",MAX(P$23:$P98)&lt;TIME(20,0,0)),MAX(P$23:$P98,$F99),""),"")</f>
        <v>0.40747329350088057</v>
      </c>
      <c r="P99" s="11">
        <f t="shared" ca="1" si="24"/>
        <v>0.40819820054076994</v>
      </c>
      <c r="Q99" s="11" t="str">
        <f ca="1">IF($A99="штучный товар",IF(AND(MAX(N$23:$N98)&gt;MAX(R$23:$R98),MAX(P$23:$P98)&gt;MAX(R$23:$R98),$F99&lt;&gt;"",MAX(R$23:$R98)&lt;TIME(20,0,0)),MAX(R$23:$R98,$F99),""),"")</f>
        <v/>
      </c>
      <c r="R99" s="11" t="str">
        <f t="shared" ca="1" si="25"/>
        <v/>
      </c>
    </row>
    <row r="100" spans="1:18" x14ac:dyDescent="0.3">
      <c r="A100" t="str">
        <f t="shared" ca="1" si="13"/>
        <v>штучный товар</v>
      </c>
      <c r="B100" s="12">
        <f t="shared" ca="1" si="14"/>
        <v>1.0515713122997548</v>
      </c>
      <c r="C100" s="11">
        <f t="shared" ca="1" si="15"/>
        <v>0.40672310995517535</v>
      </c>
      <c r="D100">
        <f t="shared" ca="1" si="16"/>
        <v>2.9301069489050406</v>
      </c>
      <c r="E100" s="11">
        <f t="shared" ca="1" si="17"/>
        <v>2.034796492295167E-3</v>
      </c>
      <c r="F100" s="11">
        <f t="shared" ca="1" si="18"/>
        <v>0.40875790644747051</v>
      </c>
      <c r="G100" s="12">
        <f ca="1">IF(F100&lt;&gt;"",IF(A100="весовой товар",SUM(COUNTIF($L$24:$L100,"&gt;"&amp;F100)),SUM(COUNTIF($N$24:$N100,"&gt;"&amp;F100),COUNTIF($P$24:$P100,"&gt;"&amp;F100),COUNTIF($R$24:$R100,"&gt;"&amp;F100))),"")</f>
        <v>3</v>
      </c>
      <c r="H100">
        <f t="shared" ca="1" si="19"/>
        <v>1.203764025902889</v>
      </c>
      <c r="I100" s="11">
        <f t="shared" ca="1" si="20"/>
        <v>8.3594724021033955E-4</v>
      </c>
      <c r="J100" s="11">
        <f t="shared" ca="1" si="21"/>
        <v>8.3594724021035516E-4</v>
      </c>
      <c r="K100" s="11" t="str">
        <f ca="1">IF(AND($A100="весовой товар",$F100&lt;&gt;"",MAX(L$23:$L99,F100)&lt;TIME(20,0,0)),MAX(L$23:$L99,F100),"")</f>
        <v/>
      </c>
      <c r="L100" s="11" t="str">
        <f t="shared" ca="1" si="22"/>
        <v/>
      </c>
      <c r="M100" s="11" t="str">
        <f ca="1">IF($A100="штучный товар",IF(AND(MAX(N$23:$N99)&lt;=MAX(P$23:$P99),MAX(N$23:$N99)&lt;=MAX(R$23:$R99),$F100&lt;&gt;"",MAX(N$23:$N99)&lt;TIME(20,0,0)),MAX(N$23:$N99,$F100),""),"")</f>
        <v/>
      </c>
      <c r="N100" s="11" t="str">
        <f t="shared" ca="1" si="23"/>
        <v/>
      </c>
      <c r="O100" s="11">
        <f ca="1">IF($A100="штучный товар",IF(AND(MAX(N$23:$N99)&gt;MAX(P$23:$P99),MAX(P$23:$P99)&lt;=MAX(R$23:$R99),$F100&lt;&gt;"",MAX(P$23:$P99)&lt;TIME(20,0,0)),MAX(P$23:$P99,$F100),""),"")</f>
        <v>0.40875790644747051</v>
      </c>
      <c r="P100" s="11">
        <f t="shared" ca="1" si="24"/>
        <v>0.40959385368768086</v>
      </c>
      <c r="Q100" s="11" t="str">
        <f ca="1">IF($A100="штучный товар",IF(AND(MAX(N$23:$N99)&gt;MAX(R$23:$R99),MAX(P$23:$P99)&gt;MAX(R$23:$R99),$F100&lt;&gt;"",MAX(R$23:$R99)&lt;TIME(20,0,0)),MAX(R$23:$R99,$F100),""),"")</f>
        <v/>
      </c>
      <c r="R100" s="11" t="str">
        <f t="shared" ca="1" si="25"/>
        <v/>
      </c>
    </row>
    <row r="101" spans="1:18" x14ac:dyDescent="0.3">
      <c r="A101" t="str">
        <f t="shared" ca="1" si="13"/>
        <v>штучный товар</v>
      </c>
      <c r="B101" s="12">
        <f t="shared" ca="1" si="14"/>
        <v>1.6209797003497806</v>
      </c>
      <c r="C101" s="11">
        <f t="shared" ca="1" si="15"/>
        <v>0.40784879030264048</v>
      </c>
      <c r="D101">
        <f t="shared" ca="1" si="16"/>
        <v>6.6342564363336916</v>
      </c>
      <c r="E101" s="11">
        <f t="shared" ca="1" si="17"/>
        <v>4.6071225252317305E-3</v>
      </c>
      <c r="F101" s="11">
        <f t="shared" ca="1" si="18"/>
        <v>0.4124559128278722</v>
      </c>
      <c r="G101" s="12">
        <f ca="1">IF(F101&lt;&gt;"",IF(A101="весовой товар",SUM(COUNTIF($L$24:$L101,"&gt;"&amp;F101)),SUM(COUNTIF($N$24:$N101,"&gt;"&amp;F101),COUNTIF($P$24:$P101,"&gt;"&amp;F101),COUNTIF($R$24:$R101,"&gt;"&amp;F101))),"")</f>
        <v>2</v>
      </c>
      <c r="H101">
        <f t="shared" ca="1" si="19"/>
        <v>2.7015046093423498</v>
      </c>
      <c r="I101" s="11">
        <f t="shared" ca="1" si="20"/>
        <v>1.876044867598854E-3</v>
      </c>
      <c r="J101" s="11">
        <f t="shared" ca="1" si="21"/>
        <v>1.8760448675988473E-3</v>
      </c>
      <c r="K101" s="11" t="str">
        <f ca="1">IF(AND($A101="весовой товар",$F101&lt;&gt;"",MAX(L$23:$L100,F101)&lt;TIME(20,0,0)),MAX(L$23:$L100,F101),"")</f>
        <v/>
      </c>
      <c r="L101" s="11" t="str">
        <f t="shared" ca="1" si="22"/>
        <v/>
      </c>
      <c r="M101" s="11">
        <f ca="1">IF($A101="штучный товар",IF(AND(MAX(N$23:$N100)&lt;=MAX(P$23:$P100),MAX(N$23:$N100)&lt;=MAX(R$23:$R100),$F101&lt;&gt;"",MAX(N$23:$N100)&lt;TIME(20,0,0)),MAX(N$23:$N100,$F101),""),"")</f>
        <v>0.4124559128278722</v>
      </c>
      <c r="N101" s="11">
        <f t="shared" ca="1" si="23"/>
        <v>0.41433195769547104</v>
      </c>
      <c r="O101" s="11" t="str">
        <f ca="1">IF($A101="штучный товар",IF(AND(MAX(N$23:$N100)&gt;MAX(P$23:$P100),MAX(P$23:$P100)&lt;=MAX(R$23:$R100),$F101&lt;&gt;"",MAX(P$23:$P100)&lt;TIME(20,0,0)),MAX(P$23:$P100,$F101),""),"")</f>
        <v/>
      </c>
      <c r="P101" s="11" t="str">
        <f t="shared" ca="1" si="24"/>
        <v/>
      </c>
      <c r="Q101" s="11" t="str">
        <f ca="1">IF($A101="штучный товар",IF(AND(MAX(N$23:$N100)&gt;MAX(R$23:$R100),MAX(P$23:$P100)&gt;MAX(R$23:$R100),$F101&lt;&gt;"",MAX(R$23:$R100)&lt;TIME(20,0,0)),MAX(R$23:$R100,$F101),""),"")</f>
        <v/>
      </c>
      <c r="R101" s="11" t="str">
        <f t="shared" ca="1" si="25"/>
        <v/>
      </c>
    </row>
    <row r="102" spans="1:18" x14ac:dyDescent="0.3">
      <c r="A102" t="str">
        <f t="shared" ca="1" si="13"/>
        <v>весовой товар</v>
      </c>
      <c r="B102" s="12">
        <f t="shared" ca="1" si="14"/>
        <v>1.0010955534733479</v>
      </c>
      <c r="C102" s="11">
        <f t="shared" ca="1" si="15"/>
        <v>0.40854399554810811</v>
      </c>
      <c r="D102">
        <f t="shared" ca="1" si="16"/>
        <v>1.1774978549441186</v>
      </c>
      <c r="E102" s="11">
        <f t="shared" ca="1" si="17"/>
        <v>8.1770684371119354E-4</v>
      </c>
      <c r="F102" s="11">
        <f t="shared" ca="1" si="18"/>
        <v>0.40936170239181929</v>
      </c>
      <c r="G102" s="12">
        <f ca="1">IF(F102&lt;&gt;"",IF(A102="весовой товар",SUM(COUNTIF($L$24:$L102,"&gt;"&amp;F102)),SUM(COUNTIF($N$24:$N102,"&gt;"&amp;F102),COUNTIF($P$24:$P102,"&gt;"&amp;F102),COUNTIF($R$24:$R102,"&gt;"&amp;F102))),"")</f>
        <v>5</v>
      </c>
      <c r="H102">
        <f t="shared" ca="1" si="19"/>
        <v>3.1987472425995165</v>
      </c>
      <c r="I102" s="11">
        <f t="shared" ca="1" si="20"/>
        <v>2.2213522518052197E-3</v>
      </c>
      <c r="J102" s="11">
        <f t="shared" ca="1" si="21"/>
        <v>1.1070415562850877E-2</v>
      </c>
      <c r="K102" s="11">
        <f ca="1">IF(AND($A102="весовой товар",$F102&lt;&gt;"",MAX(L$23:$L101,F102)&lt;TIME(20,0,0)),MAX(L$23:$L101,F102),"")</f>
        <v>0.41821076570286497</v>
      </c>
      <c r="L102" s="11">
        <f t="shared" ca="1" si="22"/>
        <v>0.42043211795467017</v>
      </c>
      <c r="M102" s="11" t="str">
        <f ca="1">IF($A102="штучный товар",IF(AND(MAX(N$23:$N101)&lt;=MAX(P$23:$P101),MAX(N$23:$N101)&lt;=MAX(R$23:$R101),$F102&lt;&gt;"",MAX(N$23:$N101)&lt;TIME(20,0,0)),MAX(N$23:$N101,$F102),""),"")</f>
        <v/>
      </c>
      <c r="N102" s="11" t="str">
        <f t="shared" ca="1" si="23"/>
        <v/>
      </c>
      <c r="O102" s="11" t="str">
        <f ca="1">IF($A102="штучный товар",IF(AND(MAX(N$23:$N101)&gt;MAX(P$23:$P101),MAX(P$23:$P101)&lt;=MAX(R$23:$R101),$F102&lt;&gt;"",MAX(P$23:$P101)&lt;TIME(20,0,0)),MAX(P$23:$P101,$F102),""),"")</f>
        <v/>
      </c>
      <c r="P102" s="11" t="str">
        <f t="shared" ca="1" si="24"/>
        <v/>
      </c>
      <c r="Q102" s="11" t="str">
        <f ca="1">IF($A102="штучный товар",IF(AND(MAX(N$23:$N101)&gt;MAX(R$23:$R101),MAX(P$23:$P101)&gt;MAX(R$23:$R101),$F102&lt;&gt;"",MAX(R$23:$R101)&lt;TIME(20,0,0)),MAX(R$23:$R101,$F102),""),"")</f>
        <v/>
      </c>
      <c r="R102" s="11" t="str">
        <f t="shared" ca="1" si="25"/>
        <v/>
      </c>
    </row>
    <row r="103" spans="1:18" x14ac:dyDescent="0.3">
      <c r="A103" t="str">
        <f t="shared" ca="1" si="13"/>
        <v>штучный товар</v>
      </c>
      <c r="B103" s="12">
        <f t="shared" ca="1" si="14"/>
        <v>1.0221845586714871</v>
      </c>
      <c r="C103" s="11">
        <f t="shared" ca="1" si="15"/>
        <v>0.40925384593607445</v>
      </c>
      <c r="D103">
        <f t="shared" ca="1" si="16"/>
        <v>2.2546038515812512</v>
      </c>
      <c r="E103" s="11">
        <f t="shared" ca="1" si="17"/>
        <v>1.5656971191536466E-3</v>
      </c>
      <c r="F103" s="11">
        <f t="shared" ca="1" si="18"/>
        <v>0.41081954305522811</v>
      </c>
      <c r="G103" s="12">
        <f ca="1">IF(F103&lt;&gt;"",IF(A103="весовой товар",SUM(COUNTIF($L$24:$L103,"&gt;"&amp;F103)),SUM(COUNTIF($N$24:$N103,"&gt;"&amp;F103),COUNTIF($P$24:$P103,"&gt;"&amp;F103),COUNTIF($R$24:$R103,"&gt;"&amp;F103))),"")</f>
        <v>3</v>
      </c>
      <c r="H103">
        <f t="shared" ca="1" si="19"/>
        <v>2.1033719825231416</v>
      </c>
      <c r="I103" s="11">
        <f t="shared" ca="1" si="20"/>
        <v>1.4606749878632928E-3</v>
      </c>
      <c r="J103" s="11">
        <f t="shared" ca="1" si="21"/>
        <v>1.4606749878632863E-3</v>
      </c>
      <c r="K103" s="11" t="str">
        <f ca="1">IF(AND($A103="весовой товар",$F103&lt;&gt;"",MAX(L$23:$L102,F103)&lt;TIME(20,0,0)),MAX(L$23:$L102,F103),"")</f>
        <v/>
      </c>
      <c r="L103" s="11" t="str">
        <f t="shared" ca="1" si="22"/>
        <v/>
      </c>
      <c r="M103" s="11" t="str">
        <f ca="1">IF($A103="штучный товар",IF(AND(MAX(N$23:$N102)&lt;=MAX(P$23:$P102),MAX(N$23:$N102)&lt;=MAX(R$23:$R102),$F103&lt;&gt;"",MAX(N$23:$N102)&lt;TIME(20,0,0)),MAX(N$23:$N102,$F103),""),"")</f>
        <v/>
      </c>
      <c r="N103" s="11" t="str">
        <f t="shared" ca="1" si="23"/>
        <v/>
      </c>
      <c r="O103" s="11">
        <f ca="1">IF($A103="штучный товар",IF(AND(MAX(N$23:$N102)&gt;MAX(P$23:$P102),MAX(P$23:$P102)&lt;=MAX(R$23:$R102),$F103&lt;&gt;"",MAX(P$23:$P102)&lt;TIME(20,0,0)),MAX(P$23:$P102,$F103),""),"")</f>
        <v>0.41081954305522811</v>
      </c>
      <c r="P103" s="11">
        <f t="shared" ca="1" si="24"/>
        <v>0.4122802180430914</v>
      </c>
      <c r="Q103" s="11" t="str">
        <f ca="1">IF($A103="штучный товар",IF(AND(MAX(N$23:$N102)&gt;MAX(R$23:$R102),MAX(P$23:$P102)&gt;MAX(R$23:$R102),$F103&lt;&gt;"",MAX(R$23:$R102)&lt;TIME(20,0,0)),MAX(R$23:$R102,$F103),""),"")</f>
        <v/>
      </c>
      <c r="R103" s="11" t="str">
        <f t="shared" ca="1" si="25"/>
        <v/>
      </c>
    </row>
    <row r="104" spans="1:18" x14ac:dyDescent="0.3">
      <c r="A104" t="str">
        <f t="shared" ca="1" si="13"/>
        <v>штучный товар</v>
      </c>
      <c r="B104" s="12">
        <f t="shared" ca="1" si="14"/>
        <v>1.527469236127029</v>
      </c>
      <c r="C104" s="11">
        <f t="shared" ca="1" si="15"/>
        <v>0.41031458846116264</v>
      </c>
      <c r="D104">
        <f t="shared" ca="1" si="16"/>
        <v>7.4785495916344127</v>
      </c>
      <c r="E104" s="11">
        <f t="shared" ca="1" si="17"/>
        <v>5.1934372164127865E-3</v>
      </c>
      <c r="F104" s="11">
        <f t="shared" ca="1" si="18"/>
        <v>0.41550802567757544</v>
      </c>
      <c r="G104" s="12">
        <f ca="1">IF(F104&lt;&gt;"",IF(A104="весовой товар",SUM(COUNTIF($L$24:$L104,"&gt;"&amp;F104)),SUM(COUNTIF($N$24:$N104,"&gt;"&amp;F104),COUNTIF($P$24:$P104,"&gt;"&amp;F104),COUNTIF($R$24:$R104,"&gt;"&amp;F104))),"")</f>
        <v>1</v>
      </c>
      <c r="H104">
        <f t="shared" ca="1" si="19"/>
        <v>1.7116530284037448</v>
      </c>
      <c r="I104" s="11">
        <f t="shared" ca="1" si="20"/>
        <v>1.1886479363914894E-3</v>
      </c>
      <c r="J104" s="11">
        <f t="shared" ca="1" si="21"/>
        <v>1.188647936391507E-3</v>
      </c>
      <c r="K104" s="11" t="str">
        <f ca="1">IF(AND($A104="весовой товар",$F104&lt;&gt;"",MAX(L$23:$L103,F104)&lt;TIME(20,0,0)),MAX(L$23:$L103,F104),"")</f>
        <v/>
      </c>
      <c r="L104" s="11" t="str">
        <f t="shared" ca="1" si="22"/>
        <v/>
      </c>
      <c r="M104" s="11" t="str">
        <f ca="1">IF($A104="штучный товар",IF(AND(MAX(N$23:$N103)&lt;=MAX(P$23:$P103),MAX(N$23:$N103)&lt;=MAX(R$23:$R103),$F104&lt;&gt;"",MAX(N$23:$N103)&lt;TIME(20,0,0)),MAX(N$23:$N103,$F104),""),"")</f>
        <v/>
      </c>
      <c r="N104" s="11" t="str">
        <f t="shared" ca="1" si="23"/>
        <v/>
      </c>
      <c r="O104" s="11">
        <f ca="1">IF($A104="штучный товар",IF(AND(MAX(N$23:$N103)&gt;MAX(P$23:$P103),MAX(P$23:$P103)&lt;=MAX(R$23:$R103),$F104&lt;&gt;"",MAX(P$23:$P103)&lt;TIME(20,0,0)),MAX(P$23:$P103,$F104),""),"")</f>
        <v>0.41550802567757544</v>
      </c>
      <c r="P104" s="11">
        <f t="shared" ca="1" si="24"/>
        <v>0.41669667361396695</v>
      </c>
      <c r="Q104" s="11" t="str">
        <f ca="1">IF($A104="штучный товар",IF(AND(MAX(N$23:$N103)&gt;MAX(R$23:$R103),MAX(P$23:$P103)&gt;MAX(R$23:$R103),$F104&lt;&gt;"",MAX(R$23:$R103)&lt;TIME(20,0,0)),MAX(R$23:$R103,$F104),""),"")</f>
        <v/>
      </c>
      <c r="R104" s="11" t="str">
        <f t="shared" ca="1" si="25"/>
        <v/>
      </c>
    </row>
    <row r="105" spans="1:18" x14ac:dyDescent="0.3">
      <c r="A105" t="str">
        <f t="shared" ca="1" si="13"/>
        <v>штучный товар</v>
      </c>
      <c r="B105" s="12">
        <f t="shared" ca="1" si="14"/>
        <v>1.072749592009125</v>
      </c>
      <c r="C105" s="11">
        <f t="shared" ca="1" si="15"/>
        <v>0.4110595534556134</v>
      </c>
      <c r="D105">
        <f t="shared" ca="1" si="16"/>
        <v>1.7817144802564138</v>
      </c>
      <c r="E105" s="11">
        <f t="shared" ca="1" si="17"/>
        <v>1.2373017224002873E-3</v>
      </c>
      <c r="F105" s="11">
        <f t="shared" ca="1" si="18"/>
        <v>0.41229685517801368</v>
      </c>
      <c r="G105" s="12">
        <f ca="1">IF(F105&lt;&gt;"",IF(A105="весовой товар",SUM(COUNTIF($L$24:$L105,"&gt;"&amp;F105)),SUM(COUNTIF($N$24:$N105,"&gt;"&amp;F105),COUNTIF($P$24:$P105,"&gt;"&amp;F105),COUNTIF($R$24:$R105,"&gt;"&amp;F105))),"")</f>
        <v>4</v>
      </c>
      <c r="H105">
        <f t="shared" ca="1" si="19"/>
        <v>1.7045104851248689</v>
      </c>
      <c r="I105" s="11">
        <f t="shared" ca="1" si="20"/>
        <v>1.18368783689227E-3</v>
      </c>
      <c r="J105" s="11">
        <f t="shared" ca="1" si="21"/>
        <v>1.7616092198293187E-3</v>
      </c>
      <c r="K105" s="11" t="str">
        <f ca="1">IF(AND($A105="весовой товар",$F105&lt;&gt;"",MAX(L$23:$L104,F105)&lt;TIME(20,0,0)),MAX(L$23:$L104,F105),"")</f>
        <v/>
      </c>
      <c r="L105" s="11" t="str">
        <f t="shared" ca="1" si="22"/>
        <v/>
      </c>
      <c r="M105" s="11" t="str">
        <f ca="1">IF($A105="штучный товар",IF(AND(MAX(N$23:$N104)&lt;=MAX(P$23:$P104),MAX(N$23:$N104)&lt;=MAX(R$23:$R104),$F105&lt;&gt;"",MAX(N$23:$N104)&lt;TIME(20,0,0)),MAX(N$23:$N104,$F105),""),"")</f>
        <v/>
      </c>
      <c r="N105" s="11" t="str">
        <f t="shared" ca="1" si="23"/>
        <v/>
      </c>
      <c r="O105" s="11" t="str">
        <f ca="1">IF($A105="штучный товар",IF(AND(MAX(N$23:$N104)&gt;MAX(P$23:$P104),MAX(P$23:$P104)&lt;=MAX(R$23:$R104),$F105&lt;&gt;"",MAX(P$23:$P104)&lt;TIME(20,0,0)),MAX(P$23:$P104,$F105),""),"")</f>
        <v/>
      </c>
      <c r="P105" s="11" t="str">
        <f t="shared" ca="1" si="24"/>
        <v/>
      </c>
      <c r="Q105" s="11">
        <f ca="1">IF($A105="штучный товар",IF(AND(MAX(N$23:$N104)&gt;MAX(R$23:$R104),MAX(P$23:$P104)&gt;MAX(R$23:$R104),$F105&lt;&gt;"",MAX(R$23:$R104)&lt;TIME(20,0,0)),MAX(R$23:$R104,$F105),""),"")</f>
        <v>0.41287477656095073</v>
      </c>
      <c r="R105" s="11">
        <f t="shared" ca="1" si="25"/>
        <v>0.414058464397843</v>
      </c>
    </row>
    <row r="106" spans="1:18" x14ac:dyDescent="0.3">
      <c r="A106" t="str">
        <f t="shared" ca="1" si="13"/>
        <v>штучный товар</v>
      </c>
      <c r="B106" s="12">
        <f t="shared" ca="1" si="14"/>
        <v>1.5948082035082667</v>
      </c>
      <c r="C106" s="11">
        <f t="shared" ca="1" si="15"/>
        <v>0.41216705915249413</v>
      </c>
      <c r="D106">
        <f t="shared" ca="1" si="16"/>
        <v>4.6844419661026819</v>
      </c>
      <c r="E106" s="11">
        <f t="shared" ca="1" si="17"/>
        <v>3.2530846986824182E-3</v>
      </c>
      <c r="F106" s="11">
        <f t="shared" ca="1" si="18"/>
        <v>0.41542014385117654</v>
      </c>
      <c r="G106" s="12">
        <f ca="1">IF(F106&lt;&gt;"",IF(A106="весовой товар",SUM(COUNTIF($L$24:$L106,"&gt;"&amp;F106)),SUM(COUNTIF($N$24:$N106,"&gt;"&amp;F106),COUNTIF($P$24:$P106,"&gt;"&amp;F106),COUNTIF($R$24:$R106,"&gt;"&amp;F106))),"")</f>
        <v>2</v>
      </c>
      <c r="H106">
        <f t="shared" ca="1" si="19"/>
        <v>9.908473873212273</v>
      </c>
      <c r="I106" s="11">
        <f t="shared" ca="1" si="20"/>
        <v>6.8808846341751892E-3</v>
      </c>
      <c r="J106" s="11">
        <f t="shared" ca="1" si="21"/>
        <v>6.8808846341751884E-3</v>
      </c>
      <c r="K106" s="11" t="str">
        <f ca="1">IF(AND($A106="весовой товар",$F106&lt;&gt;"",MAX(L$23:$L105,F106)&lt;TIME(20,0,0)),MAX(L$23:$L105,F106),"")</f>
        <v/>
      </c>
      <c r="L106" s="11" t="str">
        <f t="shared" ca="1" si="22"/>
        <v/>
      </c>
      <c r="M106" s="11" t="str">
        <f ca="1">IF($A106="штучный товар",IF(AND(MAX(N$23:$N105)&lt;=MAX(P$23:$P105),MAX(N$23:$N105)&lt;=MAX(R$23:$R105),$F106&lt;&gt;"",MAX(N$23:$N105)&lt;TIME(20,0,0)),MAX(N$23:$N105,$F106),""),"")</f>
        <v/>
      </c>
      <c r="N106" s="11" t="str">
        <f t="shared" ca="1" si="23"/>
        <v/>
      </c>
      <c r="O106" s="11" t="str">
        <f ca="1">IF($A106="штучный товар",IF(AND(MAX(N$23:$N105)&gt;MAX(P$23:$P105),MAX(P$23:$P105)&lt;=MAX(R$23:$R105),$F106&lt;&gt;"",MAX(P$23:$P105)&lt;TIME(20,0,0)),MAX(P$23:$P105,$F106),""),"")</f>
        <v/>
      </c>
      <c r="P106" s="11" t="str">
        <f t="shared" ca="1" si="24"/>
        <v/>
      </c>
      <c r="Q106" s="11">
        <f ca="1">IF($A106="штучный товар",IF(AND(MAX(N$23:$N105)&gt;MAX(R$23:$R105),MAX(P$23:$P105)&gt;MAX(R$23:$R105),$F106&lt;&gt;"",MAX(R$23:$R105)&lt;TIME(20,0,0)),MAX(R$23:$R105,$F106),""),"")</f>
        <v>0.41542014385117654</v>
      </c>
      <c r="R106" s="11">
        <f t="shared" ca="1" si="25"/>
        <v>0.42230102848535173</v>
      </c>
    </row>
    <row r="107" spans="1:18" x14ac:dyDescent="0.3">
      <c r="A107" t="str">
        <f t="shared" ca="1" si="13"/>
        <v>весовой товар</v>
      </c>
      <c r="B107" s="12">
        <f t="shared" ca="1" si="14"/>
        <v>1.5744630272353348</v>
      </c>
      <c r="C107" s="11">
        <f t="shared" ca="1" si="15"/>
        <v>0.4132604362547409</v>
      </c>
      <c r="D107">
        <f t="shared" ca="1" si="16"/>
        <v>4.0111769316673822</v>
      </c>
      <c r="E107" s="11">
        <f t="shared" ca="1" si="17"/>
        <v>2.7855395358801264E-3</v>
      </c>
      <c r="F107" s="11">
        <f t="shared" ca="1" si="18"/>
        <v>0.41604597579062103</v>
      </c>
      <c r="G107" s="12">
        <f ca="1">IF(F107&lt;&gt;"",IF(A107="весовой товар",SUM(COUNTIF($L$24:$L107,"&gt;"&amp;F107)),SUM(COUNTIF($N$24:$N107,"&gt;"&amp;F107),COUNTIF($P$24:$P107,"&gt;"&amp;F107),COUNTIF($R$24:$R107,"&gt;"&amp;F107))),"")</f>
        <v>3</v>
      </c>
      <c r="H107">
        <f t="shared" ca="1" si="19"/>
        <v>1.065826380475295</v>
      </c>
      <c r="I107" s="11">
        <f t="shared" ca="1" si="20"/>
        <v>7.4015720866339924E-4</v>
      </c>
      <c r="J107" s="11">
        <f t="shared" ca="1" si="21"/>
        <v>5.1262993727125283E-3</v>
      </c>
      <c r="K107" s="11">
        <f ca="1">IF(AND($A107="весовой товар",$F107&lt;&gt;"",MAX(L$23:$L106,F107)&lt;TIME(20,0,0)),MAX(L$23:$L106,F107),"")</f>
        <v>0.42043211795467017</v>
      </c>
      <c r="L107" s="11">
        <f t="shared" ca="1" si="22"/>
        <v>0.42117227516333355</v>
      </c>
      <c r="M107" s="11" t="str">
        <f ca="1">IF($A107="штучный товар",IF(AND(MAX(N$23:$N106)&lt;=MAX(P$23:$P106),MAX(N$23:$N106)&lt;=MAX(R$23:$R106),$F107&lt;&gt;"",MAX(N$23:$N106)&lt;TIME(20,0,0)),MAX(N$23:$N106,$F107),""),"")</f>
        <v/>
      </c>
      <c r="N107" s="11" t="str">
        <f t="shared" ca="1" si="23"/>
        <v/>
      </c>
      <c r="O107" s="11" t="str">
        <f ca="1">IF($A107="штучный товар",IF(AND(MAX(N$23:$N106)&gt;MAX(P$23:$P106),MAX(P$23:$P106)&lt;=MAX(R$23:$R106),$F107&lt;&gt;"",MAX(P$23:$P106)&lt;TIME(20,0,0)),MAX(P$23:$P106,$F107),""),"")</f>
        <v/>
      </c>
      <c r="P107" s="11" t="str">
        <f t="shared" ca="1" si="24"/>
        <v/>
      </c>
      <c r="Q107" s="11" t="str">
        <f ca="1">IF($A107="штучный товар",IF(AND(MAX(N$23:$N106)&gt;MAX(R$23:$R106),MAX(P$23:$P106)&gt;MAX(R$23:$R106),$F107&lt;&gt;"",MAX(R$23:$R106)&lt;TIME(20,0,0)),MAX(R$23:$R106,$F107),""),"")</f>
        <v/>
      </c>
      <c r="R107" s="11" t="str">
        <f t="shared" ca="1" si="25"/>
        <v/>
      </c>
    </row>
    <row r="108" spans="1:18" x14ac:dyDescent="0.3">
      <c r="A108" t="str">
        <f t="shared" ca="1" si="13"/>
        <v>весовой товар</v>
      </c>
      <c r="B108" s="12">
        <f t="shared" ca="1" si="14"/>
        <v>1.1637484373004383</v>
      </c>
      <c r="C108" s="11">
        <f t="shared" ca="1" si="15"/>
        <v>0.41406859489175507</v>
      </c>
      <c r="D108">
        <f t="shared" ca="1" si="16"/>
        <v>1.4554919096289869</v>
      </c>
      <c r="E108" s="11">
        <f t="shared" ca="1" si="17"/>
        <v>1.0107582705756854E-3</v>
      </c>
      <c r="F108" s="11">
        <f t="shared" ca="1" si="18"/>
        <v>0.41507935316233074</v>
      </c>
      <c r="G108" s="12">
        <f ca="1">IF(F108&lt;&gt;"",IF(A108="весовой товар",SUM(COUNTIF($L$24:$L108,"&gt;"&amp;F108)),SUM(COUNTIF($N$24:$N108,"&gt;"&amp;F108),COUNTIF($P$24:$P108,"&gt;"&amp;F108),COUNTIF($R$24:$R108,"&gt;"&amp;F108))),"")</f>
        <v>4</v>
      </c>
      <c r="H108">
        <f t="shared" ca="1" si="19"/>
        <v>1.1126269459670319</v>
      </c>
      <c r="I108" s="11">
        <f t="shared" ca="1" si="20"/>
        <v>7.7265760136599438E-4</v>
      </c>
      <c r="J108" s="11">
        <f t="shared" ca="1" si="21"/>
        <v>6.8655796023687765E-3</v>
      </c>
      <c r="K108" s="11">
        <f ca="1">IF(AND($A108="весовой товар",$F108&lt;&gt;"",MAX(L$23:$L107,F108)&lt;TIME(20,0,0)),MAX(L$23:$L107,F108),"")</f>
        <v>0.42117227516333355</v>
      </c>
      <c r="L108" s="11">
        <f t="shared" ca="1" si="22"/>
        <v>0.42194493276469952</v>
      </c>
      <c r="M108" s="11" t="str">
        <f ca="1">IF($A108="штучный товар",IF(AND(MAX(N$23:$N107)&lt;=MAX(P$23:$P107),MAX(N$23:$N107)&lt;=MAX(R$23:$R107),$F108&lt;&gt;"",MAX(N$23:$N107)&lt;TIME(20,0,0)),MAX(N$23:$N107,$F108),""),"")</f>
        <v/>
      </c>
      <c r="N108" s="11" t="str">
        <f t="shared" ca="1" si="23"/>
        <v/>
      </c>
      <c r="O108" s="11" t="str">
        <f ca="1">IF($A108="штучный товар",IF(AND(MAX(N$23:$N107)&gt;MAX(P$23:$P107),MAX(P$23:$P107)&lt;=MAX(R$23:$R107),$F108&lt;&gt;"",MAX(P$23:$P107)&lt;TIME(20,0,0)),MAX(P$23:$P107,$F108),""),"")</f>
        <v/>
      </c>
      <c r="P108" s="11" t="str">
        <f t="shared" ca="1" si="24"/>
        <v/>
      </c>
      <c r="Q108" s="11" t="str">
        <f ca="1">IF($A108="штучный товар",IF(AND(MAX(N$23:$N107)&gt;MAX(R$23:$R107),MAX(P$23:$P107)&gt;MAX(R$23:$R107),$F108&lt;&gt;"",MAX(R$23:$R107)&lt;TIME(20,0,0)),MAX(R$23:$R107,$F108),""),"")</f>
        <v/>
      </c>
      <c r="R108" s="11" t="str">
        <f t="shared" ca="1" si="25"/>
        <v/>
      </c>
    </row>
    <row r="109" spans="1:18" x14ac:dyDescent="0.3">
      <c r="A109" t="str">
        <f t="shared" ca="1" si="13"/>
        <v>штучный товар</v>
      </c>
      <c r="B109" s="12">
        <f t="shared" ca="1" si="14"/>
        <v>1.3441753059932848</v>
      </c>
      <c r="C109" s="11">
        <f t="shared" ca="1" si="15"/>
        <v>0.4150020499653615</v>
      </c>
      <c r="D109">
        <f t="shared" ca="1" si="16"/>
        <v>2.3264536785562786</v>
      </c>
      <c r="E109" s="11">
        <f t="shared" ca="1" si="17"/>
        <v>1.6155928323307489E-3</v>
      </c>
      <c r="F109" s="11">
        <f t="shared" ca="1" si="18"/>
        <v>0.41661764279769226</v>
      </c>
      <c r="G109" s="12">
        <f ca="1">IF(F109&lt;&gt;"",IF(A109="весовой товар",SUM(COUNTIF($L$24:$L109,"&gt;"&amp;F109)),SUM(COUNTIF($N$24:$N109,"&gt;"&amp;F109),COUNTIF($P$24:$P109,"&gt;"&amp;F109),COUNTIF($R$24:$R109,"&gt;"&amp;F109))),"")</f>
        <v>3</v>
      </c>
      <c r="H109">
        <f t="shared" ca="1" si="19"/>
        <v>2.1137775827087535</v>
      </c>
      <c r="I109" s="11">
        <f t="shared" ca="1" si="20"/>
        <v>1.4679010991033011E-3</v>
      </c>
      <c r="J109" s="11">
        <f t="shared" ca="1" si="21"/>
        <v>1.4679010991032748E-3</v>
      </c>
      <c r="K109" s="11" t="str">
        <f ca="1">IF(AND($A109="весовой товар",$F109&lt;&gt;"",MAX(L$23:$L108,F109)&lt;TIME(20,0,0)),MAX(L$23:$L108,F109),"")</f>
        <v/>
      </c>
      <c r="L109" s="11" t="str">
        <f t="shared" ca="1" si="22"/>
        <v/>
      </c>
      <c r="M109" s="11">
        <f ca="1">IF($A109="штучный товар",IF(AND(MAX(N$23:$N108)&lt;=MAX(P$23:$P108),MAX(N$23:$N108)&lt;=MAX(R$23:$R108),$F109&lt;&gt;"",MAX(N$23:$N108)&lt;TIME(20,0,0)),MAX(N$23:$N108,$F109),""),"")</f>
        <v>0.41661764279769226</v>
      </c>
      <c r="N109" s="11">
        <f t="shared" ca="1" si="23"/>
        <v>0.41808554389679553</v>
      </c>
      <c r="O109" s="11" t="str">
        <f ca="1">IF($A109="штучный товар",IF(AND(MAX(N$23:$N108)&gt;MAX(P$23:$P108),MAX(P$23:$P108)&lt;=MAX(R$23:$R108),$F109&lt;&gt;"",MAX(P$23:$P108)&lt;TIME(20,0,0)),MAX(P$23:$P108,$F109),""),"")</f>
        <v/>
      </c>
      <c r="P109" s="11" t="str">
        <f t="shared" ca="1" si="24"/>
        <v/>
      </c>
      <c r="Q109" s="11" t="str">
        <f ca="1">IF($A109="штучный товар",IF(AND(MAX(N$23:$N108)&gt;MAX(R$23:$R108),MAX(P$23:$P108)&gt;MAX(R$23:$R108),$F109&lt;&gt;"",MAX(R$23:$R108)&lt;TIME(20,0,0)),MAX(R$23:$R108,$F109),""),"")</f>
        <v/>
      </c>
      <c r="R109" s="11" t="str">
        <f t="shared" ca="1" si="25"/>
        <v/>
      </c>
    </row>
    <row r="110" spans="1:18" x14ac:dyDescent="0.3">
      <c r="A110" t="str">
        <f t="shared" ca="1" si="13"/>
        <v>весовой товар</v>
      </c>
      <c r="B110" s="12">
        <f t="shared" ca="1" si="14"/>
        <v>1.0668376522826948</v>
      </c>
      <c r="C110" s="11">
        <f t="shared" ca="1" si="15"/>
        <v>0.41574290944611336</v>
      </c>
      <c r="D110">
        <f t="shared" ca="1" si="16"/>
        <v>6.6958969620717825</v>
      </c>
      <c r="E110" s="11">
        <f t="shared" ca="1" si="17"/>
        <v>4.6499284458831822E-3</v>
      </c>
      <c r="F110" s="11">
        <f t="shared" ca="1" si="18"/>
        <v>0.42039283789199655</v>
      </c>
      <c r="G110" s="12">
        <f ca="1">IF(F110&lt;&gt;"",IF(A110="весовой товар",SUM(COUNTIF($L$24:$L110,"&gt;"&amp;F110)),SUM(COUNTIF($N$24:$N110,"&gt;"&amp;F110),COUNTIF($P$24:$P110,"&gt;"&amp;F110),COUNTIF($R$24:$R110,"&gt;"&amp;F110))),"")</f>
        <v>4</v>
      </c>
      <c r="H110">
        <f t="shared" ca="1" si="19"/>
        <v>1.656077143263528</v>
      </c>
      <c r="I110" s="11">
        <f t="shared" ca="1" si="20"/>
        <v>1.1500535717107834E-3</v>
      </c>
      <c r="J110" s="11">
        <f t="shared" ca="1" si="21"/>
        <v>2.7021484444137434E-3</v>
      </c>
      <c r="K110" s="11">
        <f ca="1">IF(AND($A110="весовой товар",$F110&lt;&gt;"",MAX(L$23:$L109,F110)&lt;TIME(20,0,0)),MAX(L$23:$L109,F110),"")</f>
        <v>0.42194493276469952</v>
      </c>
      <c r="L110" s="11">
        <f t="shared" ca="1" si="22"/>
        <v>0.42309498633641029</v>
      </c>
      <c r="M110" s="11" t="str">
        <f ca="1">IF($A110="штучный товар",IF(AND(MAX(N$23:$N109)&lt;=MAX(P$23:$P109),MAX(N$23:$N109)&lt;=MAX(R$23:$R109),$F110&lt;&gt;"",MAX(N$23:$N109)&lt;TIME(20,0,0)),MAX(N$23:$N109,$F110),""),"")</f>
        <v/>
      </c>
      <c r="N110" s="11" t="str">
        <f t="shared" ca="1" si="23"/>
        <v/>
      </c>
      <c r="O110" s="11" t="str">
        <f ca="1">IF($A110="штучный товар",IF(AND(MAX(N$23:$N109)&gt;MAX(P$23:$P109),MAX(P$23:$P109)&lt;=MAX(R$23:$R109),$F110&lt;&gt;"",MAX(P$23:$P109)&lt;TIME(20,0,0)),MAX(P$23:$P109,$F110),""),"")</f>
        <v/>
      </c>
      <c r="P110" s="11" t="str">
        <f t="shared" ca="1" si="24"/>
        <v/>
      </c>
      <c r="Q110" s="11" t="str">
        <f ca="1">IF($A110="штучный товар",IF(AND(MAX(N$23:$N109)&gt;MAX(R$23:$R109),MAX(P$23:$P109)&gt;MAX(R$23:$R109),$F110&lt;&gt;"",MAX(R$23:$R109)&lt;TIME(20,0,0)),MAX(R$23:$R109,$F110),""),"")</f>
        <v/>
      </c>
      <c r="R110" s="11" t="str">
        <f t="shared" ca="1" si="25"/>
        <v/>
      </c>
    </row>
    <row r="111" spans="1:18" x14ac:dyDescent="0.3">
      <c r="A111" t="str">
        <f t="shared" ca="1" si="13"/>
        <v>штучный товар</v>
      </c>
      <c r="B111" s="12">
        <f t="shared" ca="1" si="14"/>
        <v>1.5546123182069918</v>
      </c>
      <c r="C111" s="11">
        <f t="shared" ca="1" si="15"/>
        <v>0.41682250133375709</v>
      </c>
      <c r="D111">
        <f t="shared" ca="1" si="16"/>
        <v>6.3892882451393387</v>
      </c>
      <c r="E111" s="11">
        <f t="shared" ca="1" si="17"/>
        <v>4.4370057257912075E-3</v>
      </c>
      <c r="F111" s="11">
        <f t="shared" ca="1" si="18"/>
        <v>0.42125950705954829</v>
      </c>
      <c r="G111" s="12">
        <f ca="1">IF(F111&lt;&gt;"",IF(A111="весовой товар",SUM(COUNTIF($L$24:$L111,"&gt;"&amp;F111)),SUM(COUNTIF($N$24:$N111,"&gt;"&amp;F111),COUNTIF($P$24:$P111,"&gt;"&amp;F111),COUNTIF($R$24:$R111,"&gt;"&amp;F111))),"")</f>
        <v>2</v>
      </c>
      <c r="H111">
        <f t="shared" ca="1" si="19"/>
        <v>1.8787032022266488</v>
      </c>
      <c r="I111" s="11">
        <f t="shared" ca="1" si="20"/>
        <v>1.3046550015462838E-3</v>
      </c>
      <c r="J111" s="11">
        <f t="shared" ca="1" si="21"/>
        <v>1.3046550015463065E-3</v>
      </c>
      <c r="K111" s="11" t="str">
        <f ca="1">IF(AND($A111="весовой товар",$F111&lt;&gt;"",MAX(L$23:$L110,F111)&lt;TIME(20,0,0)),MAX(L$23:$L110,F111),"")</f>
        <v/>
      </c>
      <c r="L111" s="11" t="str">
        <f t="shared" ca="1" si="22"/>
        <v/>
      </c>
      <c r="M111" s="11" t="str">
        <f ca="1">IF($A111="штучный товар",IF(AND(MAX(N$23:$N110)&lt;=MAX(P$23:$P110),MAX(N$23:$N110)&lt;=MAX(R$23:$R110),$F111&lt;&gt;"",MAX(N$23:$N110)&lt;TIME(20,0,0)),MAX(N$23:$N110,$F111),""),"")</f>
        <v/>
      </c>
      <c r="N111" s="11" t="str">
        <f t="shared" ca="1" si="23"/>
        <v/>
      </c>
      <c r="O111" s="11">
        <f ca="1">IF($A111="штучный товар",IF(AND(MAX(N$23:$N110)&gt;MAX(P$23:$P110),MAX(P$23:$P110)&lt;=MAX(R$23:$R110),$F111&lt;&gt;"",MAX(P$23:$P110)&lt;TIME(20,0,0)),MAX(P$23:$P110,$F111),""),"")</f>
        <v>0.42125950705954829</v>
      </c>
      <c r="P111" s="11">
        <f t="shared" ca="1" si="24"/>
        <v>0.42256416206109459</v>
      </c>
      <c r="Q111" s="11" t="str">
        <f ca="1">IF($A111="штучный товар",IF(AND(MAX(N$23:$N110)&gt;MAX(R$23:$R110),MAX(P$23:$P110)&gt;MAX(R$23:$R110),$F111&lt;&gt;"",MAX(R$23:$R110)&lt;TIME(20,0,0)),MAX(R$23:$R110,$F111),""),"")</f>
        <v/>
      </c>
      <c r="R111" s="11" t="str">
        <f t="shared" ca="1" si="25"/>
        <v/>
      </c>
    </row>
    <row r="112" spans="1:18" x14ac:dyDescent="0.3">
      <c r="A112" t="str">
        <f t="shared" ca="1" si="13"/>
        <v>штучный товар</v>
      </c>
      <c r="B112" s="12">
        <f t="shared" ca="1" si="14"/>
        <v>1.9255103425433391</v>
      </c>
      <c r="C112" s="11">
        <f t="shared" ca="1" si="15"/>
        <v>0.41815966129385662</v>
      </c>
      <c r="D112">
        <f t="shared" ca="1" si="16"/>
        <v>2.7636421031134919</v>
      </c>
      <c r="E112" s="11">
        <f t="shared" ca="1" si="17"/>
        <v>1.9191959049399249E-3</v>
      </c>
      <c r="F112" s="11">
        <f t="shared" ca="1" si="18"/>
        <v>0.42007885719879656</v>
      </c>
      <c r="G112" s="12">
        <f ca="1">IF(F112&lt;&gt;"",IF(A112="весовой товар",SUM(COUNTIF($L$24:$L112,"&gt;"&amp;F112)),SUM(COUNTIF($N$24:$N112,"&gt;"&amp;F112),COUNTIF($P$24:$P112,"&gt;"&amp;F112),COUNTIF($R$24:$R112,"&gt;"&amp;F112))),"")</f>
        <v>3</v>
      </c>
      <c r="H112">
        <f t="shared" ca="1" si="19"/>
        <v>1.7235716331773761</v>
      </c>
      <c r="I112" s="11">
        <f t="shared" ca="1" si="20"/>
        <v>1.1969247452620667E-3</v>
      </c>
      <c r="J112" s="11">
        <f t="shared" ca="1" si="21"/>
        <v>1.1969247452620624E-3</v>
      </c>
      <c r="K112" s="11" t="str">
        <f ca="1">IF(AND($A112="весовой товар",$F112&lt;&gt;"",MAX(L$23:$L111,F112)&lt;TIME(20,0,0)),MAX(L$23:$L111,F112),"")</f>
        <v/>
      </c>
      <c r="L112" s="11" t="str">
        <f t="shared" ca="1" si="22"/>
        <v/>
      </c>
      <c r="M112" s="11">
        <f ca="1">IF($A112="штучный товар",IF(AND(MAX(N$23:$N111)&lt;=MAX(P$23:$P111),MAX(N$23:$N111)&lt;=MAX(R$23:$R111),$F112&lt;&gt;"",MAX(N$23:$N111)&lt;TIME(20,0,0)),MAX(N$23:$N111,$F112),""),"")</f>
        <v>0.42007885719879656</v>
      </c>
      <c r="N112" s="11">
        <f t="shared" ca="1" si="23"/>
        <v>0.42127578194405862</v>
      </c>
      <c r="O112" s="11" t="str">
        <f ca="1">IF($A112="штучный товар",IF(AND(MAX(N$23:$N111)&gt;MAX(P$23:$P111),MAX(P$23:$P111)&lt;=MAX(R$23:$R111),$F112&lt;&gt;"",MAX(P$23:$P111)&lt;TIME(20,0,0)),MAX(P$23:$P111,$F112),""),"")</f>
        <v/>
      </c>
      <c r="P112" s="11" t="str">
        <f t="shared" ca="1" si="24"/>
        <v/>
      </c>
      <c r="Q112" s="11" t="str">
        <f ca="1">IF($A112="штучный товар",IF(AND(MAX(N$23:$N111)&gt;MAX(R$23:$R111),MAX(P$23:$P111)&gt;MAX(R$23:$R111),$F112&lt;&gt;"",MAX(R$23:$R111)&lt;TIME(20,0,0)),MAX(R$23:$R111,$F112),""),"")</f>
        <v/>
      </c>
      <c r="R112" s="11" t="str">
        <f t="shared" ca="1" si="25"/>
        <v/>
      </c>
    </row>
    <row r="113" spans="1:18" x14ac:dyDescent="0.3">
      <c r="A113" t="str">
        <f t="shared" ca="1" si="13"/>
        <v>штучный товар</v>
      </c>
      <c r="B113" s="12">
        <f t="shared" ca="1" si="14"/>
        <v>1.3588082464017244</v>
      </c>
      <c r="C113" s="11">
        <f t="shared" ca="1" si="15"/>
        <v>0.41910327813163561</v>
      </c>
      <c r="D113">
        <f t="shared" ca="1" si="16"/>
        <v>4.3223534173471414</v>
      </c>
      <c r="E113" s="11">
        <f t="shared" ca="1" si="17"/>
        <v>3.0016343176021815E-3</v>
      </c>
      <c r="F113" s="11">
        <f t="shared" ca="1" si="18"/>
        <v>0.42210491244923781</v>
      </c>
      <c r="G113" s="12">
        <f ca="1">IF(F113&lt;&gt;"",IF(A113="весовой товар",SUM(COUNTIF($L$24:$L113,"&gt;"&amp;F113)),SUM(COUNTIF($N$24:$N113,"&gt;"&amp;F113),COUNTIF($P$24:$P113,"&gt;"&amp;F113),COUNTIF($R$24:$R113,"&gt;"&amp;F113))),"")</f>
        <v>3</v>
      </c>
      <c r="H113">
        <f t="shared" ca="1" si="19"/>
        <v>2.4509576759355887</v>
      </c>
      <c r="I113" s="11">
        <f t="shared" ca="1" si="20"/>
        <v>1.7020539416219365E-3</v>
      </c>
      <c r="J113" s="11">
        <f t="shared" ca="1" si="21"/>
        <v>1.7020539416219282E-3</v>
      </c>
      <c r="K113" s="11" t="str">
        <f ca="1">IF(AND($A113="весовой товар",$F113&lt;&gt;"",MAX(L$23:$L112,F113)&lt;TIME(20,0,0)),MAX(L$23:$L112,F113),"")</f>
        <v/>
      </c>
      <c r="L113" s="11" t="str">
        <f t="shared" ca="1" si="22"/>
        <v/>
      </c>
      <c r="M113" s="11">
        <f ca="1">IF($A113="штучный товар",IF(AND(MAX(N$23:$N112)&lt;=MAX(P$23:$P112),MAX(N$23:$N112)&lt;=MAX(R$23:$R112),$F113&lt;&gt;"",MAX(N$23:$N112)&lt;TIME(20,0,0)),MAX(N$23:$N112,$F113),""),"")</f>
        <v>0.42210491244923781</v>
      </c>
      <c r="N113" s="11">
        <f t="shared" ca="1" si="23"/>
        <v>0.42380696639085974</v>
      </c>
      <c r="O113" s="11" t="str">
        <f ca="1">IF($A113="штучный товар",IF(AND(MAX(N$23:$N112)&gt;MAX(P$23:$P112),MAX(P$23:$P112)&lt;=MAX(R$23:$R112),$F113&lt;&gt;"",MAX(P$23:$P112)&lt;TIME(20,0,0)),MAX(P$23:$P112,$F113),""),"")</f>
        <v/>
      </c>
      <c r="P113" s="11" t="str">
        <f t="shared" ca="1" si="24"/>
        <v/>
      </c>
      <c r="Q113" s="11" t="str">
        <f ca="1">IF($A113="штучный товар",IF(AND(MAX(N$23:$N112)&gt;MAX(R$23:$R112),MAX(P$23:$P112)&gt;MAX(R$23:$R112),$F113&lt;&gt;"",MAX(R$23:$R112)&lt;TIME(20,0,0)),MAX(R$23:$R112,$F113),""),"")</f>
        <v/>
      </c>
      <c r="R113" s="11" t="str">
        <f t="shared" ca="1" si="25"/>
        <v/>
      </c>
    </row>
    <row r="114" spans="1:18" x14ac:dyDescent="0.3">
      <c r="A114" t="str">
        <f t="shared" ca="1" si="13"/>
        <v>штучный товар</v>
      </c>
      <c r="B114" s="12">
        <f t="shared" ca="1" si="14"/>
        <v>1.1446170767543631</v>
      </c>
      <c r="C114" s="11">
        <f t="shared" ca="1" si="15"/>
        <v>0.41989815110160394</v>
      </c>
      <c r="D114">
        <f t="shared" ca="1" si="16"/>
        <v>3.9974601228668902</v>
      </c>
      <c r="E114" s="11">
        <f t="shared" ca="1" si="17"/>
        <v>2.7760139742131181E-3</v>
      </c>
      <c r="F114" s="11">
        <f t="shared" ca="1" si="18"/>
        <v>0.42267416507581707</v>
      </c>
      <c r="G114" s="12">
        <f ca="1">IF(F114&lt;&gt;"",IF(A114="весовой товар",SUM(COUNTIF($L$24:$L114,"&gt;"&amp;F114)),SUM(COUNTIF($N$24:$N114,"&gt;"&amp;F114),COUNTIF($P$24:$P114,"&gt;"&amp;F114),COUNTIF($R$24:$R114,"&gt;"&amp;F114))),"")</f>
        <v>2</v>
      </c>
      <c r="H114">
        <f t="shared" ca="1" si="19"/>
        <v>1.0343200463688498</v>
      </c>
      <c r="I114" s="11">
        <f t="shared" ca="1" si="20"/>
        <v>7.1827780997836793E-4</v>
      </c>
      <c r="J114" s="11">
        <f t="shared" ca="1" si="21"/>
        <v>7.1827780997835156E-4</v>
      </c>
      <c r="K114" s="11" t="str">
        <f ca="1">IF(AND($A114="весовой товар",$F114&lt;&gt;"",MAX(L$23:$L113,F114)&lt;TIME(20,0,0)),MAX(L$23:$L113,F114),"")</f>
        <v/>
      </c>
      <c r="L114" s="11" t="str">
        <f t="shared" ca="1" si="22"/>
        <v/>
      </c>
      <c r="M114" s="11" t="str">
        <f ca="1">IF($A114="штучный товар",IF(AND(MAX(N$23:$N113)&lt;=MAX(P$23:$P113),MAX(N$23:$N113)&lt;=MAX(R$23:$R113),$F114&lt;&gt;"",MAX(N$23:$N113)&lt;TIME(20,0,0)),MAX(N$23:$N113,$F114),""),"")</f>
        <v/>
      </c>
      <c r="N114" s="11" t="str">
        <f t="shared" ca="1" si="23"/>
        <v/>
      </c>
      <c r="O114" s="11" t="str">
        <f ca="1">IF($A114="штучный товар",IF(AND(MAX(N$23:$N113)&gt;MAX(P$23:$P113),MAX(P$23:$P113)&lt;=MAX(R$23:$R113),$F114&lt;&gt;"",MAX(P$23:$P113)&lt;TIME(20,0,0)),MAX(P$23:$P113,$F114),""),"")</f>
        <v/>
      </c>
      <c r="P114" s="11" t="str">
        <f t="shared" ca="1" si="24"/>
        <v/>
      </c>
      <c r="Q114" s="11">
        <f ca="1">IF($A114="штучный товар",IF(AND(MAX(N$23:$N113)&gt;MAX(R$23:$R113),MAX(P$23:$P113)&gt;MAX(R$23:$R113),$F114&lt;&gt;"",MAX(R$23:$R113)&lt;TIME(20,0,0)),MAX(R$23:$R113,$F114),""),"")</f>
        <v>0.42267416507581707</v>
      </c>
      <c r="R114" s="11">
        <f t="shared" ca="1" si="25"/>
        <v>0.42339244288579542</v>
      </c>
    </row>
    <row r="115" spans="1:18" x14ac:dyDescent="0.3">
      <c r="A115" t="str">
        <f t="shared" ca="1" si="13"/>
        <v>штучный товар</v>
      </c>
      <c r="B115" s="12">
        <f t="shared" ca="1" si="14"/>
        <v>1.9772993484059387</v>
      </c>
      <c r="C115" s="11">
        <f t="shared" ca="1" si="15"/>
        <v>0.42127127564910805</v>
      </c>
      <c r="D115">
        <f t="shared" ca="1" si="16"/>
        <v>1.8492548658332932</v>
      </c>
      <c r="E115" s="11">
        <f t="shared" ca="1" si="17"/>
        <v>1.284204767939787E-3</v>
      </c>
      <c r="F115" s="11">
        <f t="shared" ca="1" si="18"/>
        <v>0.42255548041704782</v>
      </c>
      <c r="G115" s="12">
        <f ca="1">IF(F115&lt;&gt;"",IF(A115="весовой товар",SUM(COUNTIF($L$24:$L115,"&gt;"&amp;F115)),SUM(COUNTIF($N$24:$N115,"&gt;"&amp;F115),COUNTIF($P$24:$P115,"&gt;"&amp;F115),COUNTIF($R$24:$R115,"&gt;"&amp;F115))),"")</f>
        <v>4</v>
      </c>
      <c r="H115">
        <f t="shared" ca="1" si="19"/>
        <v>1.0719973384901111</v>
      </c>
      <c r="I115" s="11">
        <f t="shared" ca="1" si="20"/>
        <v>7.4444259617368832E-4</v>
      </c>
      <c r="J115" s="11">
        <f t="shared" ca="1" si="21"/>
        <v>7.5312424022044855E-4</v>
      </c>
      <c r="K115" s="11" t="str">
        <f ca="1">IF(AND($A115="весовой товар",$F115&lt;&gt;"",MAX(L$23:$L114,F115)&lt;TIME(20,0,0)),MAX(L$23:$L114,F115),"")</f>
        <v/>
      </c>
      <c r="L115" s="11" t="str">
        <f t="shared" ca="1" si="22"/>
        <v/>
      </c>
      <c r="M115" s="11" t="str">
        <f ca="1">IF($A115="штучный товар",IF(AND(MAX(N$23:$N114)&lt;=MAX(P$23:$P114),MAX(N$23:$N114)&lt;=MAX(R$23:$R114),$F115&lt;&gt;"",MAX(N$23:$N114)&lt;TIME(20,0,0)),MAX(N$23:$N114,$F115),""),"")</f>
        <v/>
      </c>
      <c r="N115" s="11" t="str">
        <f t="shared" ca="1" si="23"/>
        <v/>
      </c>
      <c r="O115" s="11">
        <f ca="1">IF($A115="штучный товар",IF(AND(MAX(N$23:$N114)&gt;MAX(P$23:$P114),MAX(P$23:$P114)&lt;=MAX(R$23:$R114),$F115&lt;&gt;"",MAX(P$23:$P114)&lt;TIME(20,0,0)),MAX(P$23:$P114,$F115),""),"")</f>
        <v>0.42256416206109459</v>
      </c>
      <c r="P115" s="11">
        <f t="shared" ca="1" si="24"/>
        <v>0.42330860465726827</v>
      </c>
      <c r="Q115" s="11" t="str">
        <f ca="1">IF($A115="штучный товар",IF(AND(MAX(N$23:$N114)&gt;MAX(R$23:$R114),MAX(P$23:$P114)&gt;MAX(R$23:$R114),$F115&lt;&gt;"",MAX(R$23:$R114)&lt;TIME(20,0,0)),MAX(R$23:$R114,$F115),""),"")</f>
        <v/>
      </c>
      <c r="R115" s="11" t="str">
        <f t="shared" ca="1" si="25"/>
        <v/>
      </c>
    </row>
    <row r="116" spans="1:18" x14ac:dyDescent="0.3">
      <c r="A116" t="str">
        <f t="shared" ca="1" si="13"/>
        <v>штучный товар</v>
      </c>
      <c r="B116" s="12">
        <f t="shared" ca="1" si="14"/>
        <v>1.577977830056807</v>
      </c>
      <c r="C116" s="11">
        <f t="shared" ca="1" si="15"/>
        <v>0.42236709358664748</v>
      </c>
      <c r="D116">
        <f t="shared" ca="1" si="16"/>
        <v>1.7660244719664724</v>
      </c>
      <c r="E116" s="11">
        <f t="shared" ca="1" si="17"/>
        <v>1.2264058833100502E-3</v>
      </c>
      <c r="F116" s="11">
        <f t="shared" ca="1" si="18"/>
        <v>0.42359349946995756</v>
      </c>
      <c r="G116" s="12">
        <f ca="1">IF(F116&lt;&gt;"",IF(A116="весовой товар",SUM(COUNTIF($L$24:$L116,"&gt;"&amp;F116)),SUM(COUNTIF($N$24:$N116,"&gt;"&amp;F116),COUNTIF($P$24:$P116,"&gt;"&amp;F116),COUNTIF($R$24:$R116,"&gt;"&amp;F116))),"")</f>
        <v>2</v>
      </c>
      <c r="H116">
        <f t="shared" ca="1" si="19"/>
        <v>1.6292621735822921</v>
      </c>
      <c r="I116" s="11">
        <f t="shared" ca="1" si="20"/>
        <v>1.1314320649877029E-3</v>
      </c>
      <c r="J116" s="11">
        <f t="shared" ca="1" si="21"/>
        <v>1.1314320649877252E-3</v>
      </c>
      <c r="K116" s="11" t="str">
        <f ca="1">IF(AND($A116="весовой товар",$F116&lt;&gt;"",MAX(L$23:$L115,F116)&lt;TIME(20,0,0)),MAX(L$23:$L115,F116),"")</f>
        <v/>
      </c>
      <c r="L116" s="11" t="str">
        <f t="shared" ca="1" si="22"/>
        <v/>
      </c>
      <c r="M116" s="11" t="str">
        <f ca="1">IF($A116="штучный товар",IF(AND(MAX(N$23:$N115)&lt;=MAX(P$23:$P115),MAX(N$23:$N115)&lt;=MAX(R$23:$R115),$F116&lt;&gt;"",MAX(N$23:$N115)&lt;TIME(20,0,0)),MAX(N$23:$N115,$F116),""),"")</f>
        <v/>
      </c>
      <c r="N116" s="11" t="str">
        <f t="shared" ca="1" si="23"/>
        <v/>
      </c>
      <c r="O116" s="11">
        <f ca="1">IF($A116="штучный товар",IF(AND(MAX(N$23:$N115)&gt;MAX(P$23:$P115),MAX(P$23:$P115)&lt;=MAX(R$23:$R115),$F116&lt;&gt;"",MAX(P$23:$P115)&lt;TIME(20,0,0)),MAX(P$23:$P115,$F116),""),"")</f>
        <v>0.42359349946995756</v>
      </c>
      <c r="P116" s="11">
        <f t="shared" ca="1" si="24"/>
        <v>0.42472493153494528</v>
      </c>
      <c r="Q116" s="11" t="str">
        <f ca="1">IF($A116="штучный товар",IF(AND(MAX(N$23:$N115)&gt;MAX(R$23:$R115),MAX(P$23:$P115)&gt;MAX(R$23:$R115),$F116&lt;&gt;"",MAX(R$23:$R115)&lt;TIME(20,0,0)),MAX(R$23:$R115,$F116),""),"")</f>
        <v/>
      </c>
      <c r="R116" s="11" t="str">
        <f t="shared" ca="1" si="25"/>
        <v/>
      </c>
    </row>
    <row r="117" spans="1:18" x14ac:dyDescent="0.3">
      <c r="A117" t="str">
        <f t="shared" ca="1" si="13"/>
        <v>штучный товар</v>
      </c>
      <c r="B117" s="12">
        <f t="shared" ca="1" si="14"/>
        <v>1.1238217025377648</v>
      </c>
      <c r="C117" s="11">
        <f t="shared" ca="1" si="15"/>
        <v>0.42314752532452093</v>
      </c>
      <c r="D117">
        <f t="shared" ca="1" si="16"/>
        <v>4.9425809614103304</v>
      </c>
      <c r="E117" s="11">
        <f t="shared" ca="1" si="17"/>
        <v>3.4323478898682851E-3</v>
      </c>
      <c r="F117" s="11">
        <f t="shared" ca="1" si="18"/>
        <v>0.42657987321438923</v>
      </c>
      <c r="G117" s="12">
        <f ca="1">IF(F117&lt;&gt;"",IF(A117="весовой товар",SUM(COUNTIF($L$24:$L117,"&gt;"&amp;F117)),SUM(COUNTIF($N$24:$N117,"&gt;"&amp;F117),COUNTIF($P$24:$P117,"&gt;"&amp;F117),COUNTIF($R$24:$R117,"&gt;"&amp;F117))),"")</f>
        <v>1</v>
      </c>
      <c r="H117">
        <f t="shared" ca="1" si="19"/>
        <v>1.5681756281360513</v>
      </c>
      <c r="I117" s="11">
        <f t="shared" ca="1" si="20"/>
        <v>1.0890108528722579E-3</v>
      </c>
      <c r="J117" s="11">
        <f t="shared" ca="1" si="21"/>
        <v>1.0890108528722742E-3</v>
      </c>
      <c r="K117" s="11" t="str">
        <f ca="1">IF(AND($A117="весовой товар",$F117&lt;&gt;"",MAX(L$23:$L116,F117)&lt;TIME(20,0,0)),MAX(L$23:$L116,F117),"")</f>
        <v/>
      </c>
      <c r="L117" s="11" t="str">
        <f t="shared" ca="1" si="22"/>
        <v/>
      </c>
      <c r="M117" s="11" t="str">
        <f ca="1">IF($A117="штучный товар",IF(AND(MAX(N$23:$N116)&lt;=MAX(P$23:$P116),MAX(N$23:$N116)&lt;=MAX(R$23:$R116),$F117&lt;&gt;"",MAX(N$23:$N116)&lt;TIME(20,0,0)),MAX(N$23:$N116,$F117),""),"")</f>
        <v/>
      </c>
      <c r="N117" s="11" t="str">
        <f t="shared" ca="1" si="23"/>
        <v/>
      </c>
      <c r="O117" s="11" t="str">
        <f ca="1">IF($A117="штучный товар",IF(AND(MAX(N$23:$N116)&gt;MAX(P$23:$P116),MAX(P$23:$P116)&lt;=MAX(R$23:$R116),$F117&lt;&gt;"",MAX(P$23:$P116)&lt;TIME(20,0,0)),MAX(P$23:$P116,$F117),""),"")</f>
        <v/>
      </c>
      <c r="P117" s="11" t="str">
        <f t="shared" ca="1" si="24"/>
        <v/>
      </c>
      <c r="Q117" s="11">
        <f ca="1">IF($A117="штучный товар",IF(AND(MAX(N$23:$N116)&gt;MAX(R$23:$R116),MAX(P$23:$P116)&gt;MAX(R$23:$R116),$F117&lt;&gt;"",MAX(R$23:$R116)&lt;TIME(20,0,0)),MAX(R$23:$R116,$F117),""),"")</f>
        <v>0.42657987321438923</v>
      </c>
      <c r="R117" s="11">
        <f t="shared" ca="1" si="25"/>
        <v>0.4276688840672615</v>
      </c>
    </row>
    <row r="118" spans="1:18" x14ac:dyDescent="0.3">
      <c r="A118" t="str">
        <f t="shared" ca="1" si="13"/>
        <v>штучный товар</v>
      </c>
      <c r="B118" s="12">
        <f t="shared" ca="1" si="14"/>
        <v>1.2562777033204586</v>
      </c>
      <c r="C118" s="11">
        <f t="shared" ca="1" si="15"/>
        <v>0.42401994039627128</v>
      </c>
      <c r="D118">
        <f t="shared" ca="1" si="16"/>
        <v>1.5155976091129251</v>
      </c>
      <c r="E118" s="11">
        <f t="shared" ca="1" si="17"/>
        <v>1.0524983396617536E-3</v>
      </c>
      <c r="F118" s="11">
        <f t="shared" ca="1" si="18"/>
        <v>0.42507243873593303</v>
      </c>
      <c r="G118" s="12">
        <f ca="1">IF(F118&lt;&gt;"",IF(A118="весовой товар",SUM(COUNTIF($L$24:$L118,"&gt;"&amp;F118)),SUM(COUNTIF($N$24:$N118,"&gt;"&amp;F118),COUNTIF($P$24:$P118,"&gt;"&amp;F118),COUNTIF($R$24:$R118,"&gt;"&amp;F118))),"")</f>
        <v>2</v>
      </c>
      <c r="H118">
        <f t="shared" ca="1" si="19"/>
        <v>1.3433541134862601</v>
      </c>
      <c r="I118" s="11">
        <f t="shared" ca="1" si="20"/>
        <v>9.3288480103212511E-4</v>
      </c>
      <c r="J118" s="11">
        <f t="shared" ca="1" si="21"/>
        <v>9.3288480103215221E-4</v>
      </c>
      <c r="K118" s="11" t="str">
        <f ca="1">IF(AND($A118="весовой товар",$F118&lt;&gt;"",MAX(L$23:$L117,F118)&lt;TIME(20,0,0)),MAX(L$23:$L117,F118),"")</f>
        <v/>
      </c>
      <c r="L118" s="11" t="str">
        <f t="shared" ca="1" si="22"/>
        <v/>
      </c>
      <c r="M118" s="11">
        <f ca="1">IF($A118="штучный товар",IF(AND(MAX(N$23:$N117)&lt;=MAX(P$23:$P117),MAX(N$23:$N117)&lt;=MAX(R$23:$R117),$F118&lt;&gt;"",MAX(N$23:$N117)&lt;TIME(20,0,0)),MAX(N$23:$N117,$F118),""),"")</f>
        <v>0.42507243873593303</v>
      </c>
      <c r="N118" s="11">
        <f t="shared" ca="1" si="23"/>
        <v>0.42600532353696519</v>
      </c>
      <c r="O118" s="11" t="str">
        <f ca="1">IF($A118="штучный товар",IF(AND(MAX(N$23:$N117)&gt;MAX(P$23:$P117),MAX(P$23:$P117)&lt;=MAX(R$23:$R117),$F118&lt;&gt;"",MAX(P$23:$P117)&lt;TIME(20,0,0)),MAX(P$23:$P117,$F118),""),"")</f>
        <v/>
      </c>
      <c r="P118" s="11" t="str">
        <f t="shared" ca="1" si="24"/>
        <v/>
      </c>
      <c r="Q118" s="11" t="str">
        <f ca="1">IF($A118="штучный товар",IF(AND(MAX(N$23:$N117)&gt;MAX(R$23:$R117),MAX(P$23:$P117)&gt;MAX(R$23:$R117),$F118&lt;&gt;"",MAX(R$23:$R117)&lt;TIME(20,0,0)),MAX(R$23:$R117,$F118),""),"")</f>
        <v/>
      </c>
      <c r="R118" s="11" t="str">
        <f t="shared" ca="1" si="25"/>
        <v/>
      </c>
    </row>
    <row r="119" spans="1:18" x14ac:dyDescent="0.3">
      <c r="A119" t="str">
        <f t="shared" ca="1" si="13"/>
        <v>штучный товар</v>
      </c>
      <c r="B119" s="12">
        <f t="shared" ca="1" si="14"/>
        <v>1.3685222989300425</v>
      </c>
      <c r="C119" s="11">
        <f t="shared" ca="1" si="15"/>
        <v>0.42497030310386158</v>
      </c>
      <c r="D119">
        <f t="shared" ca="1" si="16"/>
        <v>1.9706093109466825</v>
      </c>
      <c r="E119" s="11">
        <f t="shared" ca="1" si="17"/>
        <v>1.3684786881574184E-3</v>
      </c>
      <c r="F119" s="11">
        <f t="shared" ca="1" si="18"/>
        <v>0.42633878179201901</v>
      </c>
      <c r="G119" s="12">
        <f ca="1">IF(F119&lt;&gt;"",IF(A119="весовой товар",SUM(COUNTIF($L$24:$L119,"&gt;"&amp;F119)),SUM(COUNTIF($N$24:$N119,"&gt;"&amp;F119),COUNTIF($P$24:$P119,"&gt;"&amp;F119),COUNTIF($R$24:$R119,"&gt;"&amp;F119))),"")</f>
        <v>2</v>
      </c>
      <c r="H119">
        <f t="shared" ca="1" si="19"/>
        <v>1.223555619660436</v>
      </c>
      <c r="I119" s="11">
        <f t="shared" ca="1" si="20"/>
        <v>8.4969140254196945E-4</v>
      </c>
      <c r="J119" s="11">
        <f t="shared" ca="1" si="21"/>
        <v>8.496914025419855E-4</v>
      </c>
      <c r="K119" s="11" t="str">
        <f ca="1">IF(AND($A119="весовой товар",$F119&lt;&gt;"",MAX(L$23:$L118,F119)&lt;TIME(20,0,0)),MAX(L$23:$L118,F119),"")</f>
        <v/>
      </c>
      <c r="L119" s="11" t="str">
        <f t="shared" ca="1" si="22"/>
        <v/>
      </c>
      <c r="M119" s="11" t="str">
        <f ca="1">IF($A119="штучный товар",IF(AND(MAX(N$23:$N118)&lt;=MAX(P$23:$P118),MAX(N$23:$N118)&lt;=MAX(R$23:$R118),$F119&lt;&gt;"",MAX(N$23:$N118)&lt;TIME(20,0,0)),MAX(N$23:$N118,$F119),""),"")</f>
        <v/>
      </c>
      <c r="N119" s="11" t="str">
        <f t="shared" ca="1" si="23"/>
        <v/>
      </c>
      <c r="O119" s="11">
        <f ca="1">IF($A119="штучный товар",IF(AND(MAX(N$23:$N118)&gt;MAX(P$23:$P118),MAX(P$23:$P118)&lt;=MAX(R$23:$R118),$F119&lt;&gt;"",MAX(P$23:$P118)&lt;TIME(20,0,0)),MAX(P$23:$P118,$F119),""),"")</f>
        <v>0.42633878179201901</v>
      </c>
      <c r="P119" s="11">
        <f t="shared" ca="1" si="24"/>
        <v>0.42718847319456099</v>
      </c>
      <c r="Q119" s="11" t="str">
        <f ca="1">IF($A119="штучный товар",IF(AND(MAX(N$23:$N118)&gt;MAX(R$23:$R118),MAX(P$23:$P118)&gt;MAX(R$23:$R118),$F119&lt;&gt;"",MAX(R$23:$R118)&lt;TIME(20,0,0)),MAX(R$23:$R118,$F119),""),"")</f>
        <v/>
      </c>
      <c r="R119" s="11" t="str">
        <f t="shared" ca="1" si="25"/>
        <v/>
      </c>
    </row>
    <row r="120" spans="1:18" x14ac:dyDescent="0.3">
      <c r="A120" t="str">
        <f t="shared" ca="1" si="13"/>
        <v>штучный товар</v>
      </c>
      <c r="B120" s="12">
        <f t="shared" ca="1" si="14"/>
        <v>1.2154914037296058</v>
      </c>
      <c r="C120" s="11">
        <f t="shared" ca="1" si="15"/>
        <v>0.42581439435645158</v>
      </c>
      <c r="D120">
        <f t="shared" ca="1" si="16"/>
        <v>5.1071387364721552</v>
      </c>
      <c r="E120" s="11">
        <f t="shared" ca="1" si="17"/>
        <v>3.5466241225501076E-3</v>
      </c>
      <c r="F120" s="11">
        <f t="shared" ca="1" si="18"/>
        <v>0.42936101847900171</v>
      </c>
      <c r="G120" s="12">
        <f ca="1">IF(F120&lt;&gt;"",IF(A120="весовой товар",SUM(COUNTIF($L$24:$L120,"&gt;"&amp;F120)),SUM(COUNTIF($N$24:$N120,"&gt;"&amp;F120),COUNTIF($P$24:$P120,"&gt;"&amp;F120),COUNTIF($R$24:$R120,"&gt;"&amp;F120))),"")</f>
        <v>1</v>
      </c>
      <c r="H120">
        <f t="shared" ca="1" si="19"/>
        <v>2.0156218774945827</v>
      </c>
      <c r="I120" s="11">
        <f t="shared" ca="1" si="20"/>
        <v>1.3997374149267935E-3</v>
      </c>
      <c r="J120" s="11">
        <f t="shared" ca="1" si="21"/>
        <v>1.3997374149267716E-3</v>
      </c>
      <c r="K120" s="11" t="str">
        <f ca="1">IF(AND($A120="весовой товар",$F120&lt;&gt;"",MAX(L$23:$L119,F120)&lt;TIME(20,0,0)),MAX(L$23:$L119,F120),"")</f>
        <v/>
      </c>
      <c r="L120" s="11" t="str">
        <f t="shared" ca="1" si="22"/>
        <v/>
      </c>
      <c r="M120" s="11">
        <f ca="1">IF($A120="штучный товар",IF(AND(MAX(N$23:$N119)&lt;=MAX(P$23:$P119),MAX(N$23:$N119)&lt;=MAX(R$23:$R119),$F120&lt;&gt;"",MAX(N$23:$N119)&lt;TIME(20,0,0)),MAX(N$23:$N119,$F120),""),"")</f>
        <v>0.42936101847900171</v>
      </c>
      <c r="N120" s="11">
        <f t="shared" ca="1" si="23"/>
        <v>0.43076075589392848</v>
      </c>
      <c r="O120" s="11" t="str">
        <f ca="1">IF($A120="штучный товар",IF(AND(MAX(N$23:$N119)&gt;MAX(P$23:$P119),MAX(P$23:$P119)&lt;=MAX(R$23:$R119),$F120&lt;&gt;"",MAX(P$23:$P119)&lt;TIME(20,0,0)),MAX(P$23:$P119,$F120),""),"")</f>
        <v/>
      </c>
      <c r="P120" s="11" t="str">
        <f t="shared" ca="1" si="24"/>
        <v/>
      </c>
      <c r="Q120" s="11" t="str">
        <f ca="1">IF($A120="штучный товар",IF(AND(MAX(N$23:$N119)&gt;MAX(R$23:$R119),MAX(P$23:$P119)&gt;MAX(R$23:$R119),$F120&lt;&gt;"",MAX(R$23:$R119)&lt;TIME(20,0,0)),MAX(R$23:$R119,$F120),""),"")</f>
        <v/>
      </c>
      <c r="R120" s="11" t="str">
        <f t="shared" ca="1" si="25"/>
        <v/>
      </c>
    </row>
    <row r="121" spans="1:18" x14ac:dyDescent="0.3">
      <c r="A121" t="str">
        <f t="shared" ca="1" si="13"/>
        <v>штучный товар</v>
      </c>
      <c r="B121" s="12">
        <f t="shared" ca="1" si="14"/>
        <v>1.0900328578777989</v>
      </c>
      <c r="C121" s="11">
        <f t="shared" ca="1" si="15"/>
        <v>0.42657136161886672</v>
      </c>
      <c r="D121">
        <f t="shared" ca="1" si="16"/>
        <v>1.7523521367064907</v>
      </c>
      <c r="E121" s="11">
        <f t="shared" ca="1" si="17"/>
        <v>1.216911206046174E-3</v>
      </c>
      <c r="F121" s="11">
        <f t="shared" ca="1" si="18"/>
        <v>0.42778827282491289</v>
      </c>
      <c r="G121" s="12">
        <f ca="1">IF(F121&lt;&gt;"",IF(A121="весовой товар",SUM(COUNTIF($L$24:$L121,"&gt;"&amp;F121)),SUM(COUNTIF($N$24:$N121,"&gt;"&amp;F121),COUNTIF($P$24:$P121,"&gt;"&amp;F121),COUNTIF($R$24:$R121,"&gt;"&amp;F121))),"")</f>
        <v>2</v>
      </c>
      <c r="H121">
        <f t="shared" ca="1" si="19"/>
        <v>1.5054133078359033</v>
      </c>
      <c r="I121" s="11">
        <f t="shared" ca="1" si="20"/>
        <v>1.0454259082193773E-3</v>
      </c>
      <c r="J121" s="11">
        <f t="shared" ca="1" si="21"/>
        <v>1.0454259082193773E-3</v>
      </c>
      <c r="K121" s="11" t="str">
        <f ca="1">IF(AND($A121="весовой товар",$F121&lt;&gt;"",MAX(L$23:$L120,F121)&lt;TIME(20,0,0)),MAX(L$23:$L120,F121),"")</f>
        <v/>
      </c>
      <c r="L121" s="11" t="str">
        <f t="shared" ca="1" si="22"/>
        <v/>
      </c>
      <c r="M121" s="11" t="str">
        <f ca="1">IF($A121="штучный товар",IF(AND(MAX(N$23:$N120)&lt;=MAX(P$23:$P120),MAX(N$23:$N120)&lt;=MAX(R$23:$R120),$F121&lt;&gt;"",MAX(N$23:$N120)&lt;TIME(20,0,0)),MAX(N$23:$N120,$F121),""),"")</f>
        <v/>
      </c>
      <c r="N121" s="11" t="str">
        <f t="shared" ca="1" si="23"/>
        <v/>
      </c>
      <c r="O121" s="11">
        <f ca="1">IF($A121="штучный товар",IF(AND(MAX(N$23:$N120)&gt;MAX(P$23:$P120),MAX(P$23:$P120)&lt;=MAX(R$23:$R120),$F121&lt;&gt;"",MAX(P$23:$P120)&lt;TIME(20,0,0)),MAX(P$23:$P120,$F121),""),"")</f>
        <v>0.42778827282491289</v>
      </c>
      <c r="P121" s="11">
        <f t="shared" ca="1" si="24"/>
        <v>0.42883369873313226</v>
      </c>
      <c r="Q121" s="11" t="str">
        <f ca="1">IF($A121="штучный товар",IF(AND(MAX(N$23:$N120)&gt;MAX(R$23:$R120),MAX(P$23:$P120)&gt;MAX(R$23:$R120),$F121&lt;&gt;"",MAX(R$23:$R120)&lt;TIME(20,0,0)),MAX(R$23:$R120,$F121),""),"")</f>
        <v/>
      </c>
      <c r="R121" s="11" t="str">
        <f t="shared" ca="1" si="25"/>
        <v/>
      </c>
    </row>
    <row r="122" spans="1:18" x14ac:dyDescent="0.3">
      <c r="A122" t="str">
        <f t="shared" ca="1" si="13"/>
        <v>штучный товар</v>
      </c>
      <c r="B122" s="12">
        <f t="shared" ca="1" si="14"/>
        <v>1.2950478700529722</v>
      </c>
      <c r="C122" s="11">
        <f t="shared" ca="1" si="15"/>
        <v>0.42747070041751462</v>
      </c>
      <c r="D122">
        <f t="shared" ca="1" si="16"/>
        <v>1.4394752307145329</v>
      </c>
      <c r="E122" s="11">
        <f t="shared" ca="1" si="17"/>
        <v>9.9963557688509223E-4</v>
      </c>
      <c r="F122" s="11">
        <f t="shared" ca="1" si="18"/>
        <v>0.42847033599439971</v>
      </c>
      <c r="G122" s="12">
        <f ca="1">IF(F122&lt;&gt;"",IF(A122="весовой товар",SUM(COUNTIF($L$24:$L122,"&gt;"&amp;F122)),SUM(COUNTIF($N$24:$N122,"&gt;"&amp;F122),COUNTIF($P$24:$P122,"&gt;"&amp;F122),COUNTIF($R$24:$R122,"&gt;"&amp;F122))),"")</f>
        <v>3</v>
      </c>
      <c r="H122">
        <f t="shared" ca="1" si="19"/>
        <v>2.1531045207779056</v>
      </c>
      <c r="I122" s="11">
        <f t="shared" ca="1" si="20"/>
        <v>1.4952114727624344E-3</v>
      </c>
      <c r="J122" s="11">
        <f t="shared" ca="1" si="21"/>
        <v>1.4952114727624366E-3</v>
      </c>
      <c r="K122" s="11" t="str">
        <f ca="1">IF(AND($A122="весовой товар",$F122&lt;&gt;"",MAX(L$23:$L121,F122)&lt;TIME(20,0,0)),MAX(L$23:$L121,F122),"")</f>
        <v/>
      </c>
      <c r="L122" s="11" t="str">
        <f t="shared" ca="1" si="22"/>
        <v/>
      </c>
      <c r="M122" s="11" t="str">
        <f ca="1">IF($A122="штучный товар",IF(AND(MAX(N$23:$N121)&lt;=MAX(P$23:$P121),MAX(N$23:$N121)&lt;=MAX(R$23:$R121),$F122&lt;&gt;"",MAX(N$23:$N121)&lt;TIME(20,0,0)),MAX(N$23:$N121,$F122),""),"")</f>
        <v/>
      </c>
      <c r="N122" s="11" t="str">
        <f t="shared" ca="1" si="23"/>
        <v/>
      </c>
      <c r="O122" s="11" t="str">
        <f ca="1">IF($A122="штучный товар",IF(AND(MAX(N$23:$N121)&gt;MAX(P$23:$P121),MAX(P$23:$P121)&lt;=MAX(R$23:$R121),$F122&lt;&gt;"",MAX(P$23:$P121)&lt;TIME(20,0,0)),MAX(P$23:$P121,$F122),""),"")</f>
        <v/>
      </c>
      <c r="P122" s="11" t="str">
        <f t="shared" ca="1" si="24"/>
        <v/>
      </c>
      <c r="Q122" s="11">
        <f ca="1">IF($A122="штучный товар",IF(AND(MAX(N$23:$N121)&gt;MAX(R$23:$R121),MAX(P$23:$P121)&gt;MAX(R$23:$R121),$F122&lt;&gt;"",MAX(R$23:$R121)&lt;TIME(20,0,0)),MAX(R$23:$R121,$F122),""),"")</f>
        <v>0.42847033599439971</v>
      </c>
      <c r="R122" s="11">
        <f t="shared" ca="1" si="25"/>
        <v>0.42996554746716215</v>
      </c>
    </row>
    <row r="123" spans="1:18" x14ac:dyDescent="0.3">
      <c r="A123" t="str">
        <f t="shared" ca="1" si="13"/>
        <v>штучный товар</v>
      </c>
      <c r="B123" s="12">
        <f t="shared" ca="1" si="14"/>
        <v>2.1660361239026891</v>
      </c>
      <c r="C123" s="11">
        <f t="shared" ca="1" si="15"/>
        <v>0.42897489217022483</v>
      </c>
      <c r="D123">
        <f t="shared" ca="1" si="16"/>
        <v>4.5661385435746809</v>
      </c>
      <c r="E123" s="11">
        <f t="shared" ca="1" si="17"/>
        <v>3.1709295441490837E-3</v>
      </c>
      <c r="F123" s="11">
        <f t="shared" ca="1" si="18"/>
        <v>0.43214582171437393</v>
      </c>
      <c r="G123" s="12">
        <f ca="1">IF(F123&lt;&gt;"",IF(A123="весовой товар",SUM(COUNTIF($L$24:$L123,"&gt;"&amp;F123)),SUM(COUNTIF($N$24:$N123,"&gt;"&amp;F123),COUNTIF($P$24:$P123,"&gt;"&amp;F123),COUNTIF($R$24:$R123,"&gt;"&amp;F123))),"")</f>
        <v>1</v>
      </c>
      <c r="H123">
        <f t="shared" ca="1" si="19"/>
        <v>1.0423037618585946</v>
      </c>
      <c r="I123" s="11">
        <f t="shared" ca="1" si="20"/>
        <v>7.2382205684624629E-4</v>
      </c>
      <c r="J123" s="11">
        <f t="shared" ca="1" si="21"/>
        <v>7.2382205684623502E-4</v>
      </c>
      <c r="K123" s="11" t="str">
        <f ca="1">IF(AND($A123="весовой товар",$F123&lt;&gt;"",MAX(L$23:$L122,F123)&lt;TIME(20,0,0)),MAX(L$23:$L122,F123),"")</f>
        <v/>
      </c>
      <c r="L123" s="11" t="str">
        <f t="shared" ca="1" si="22"/>
        <v/>
      </c>
      <c r="M123" s="11" t="str">
        <f ca="1">IF($A123="штучный товар",IF(AND(MAX(N$23:$N122)&lt;=MAX(P$23:$P122),MAX(N$23:$N122)&lt;=MAX(R$23:$R122),$F123&lt;&gt;"",MAX(N$23:$N122)&lt;TIME(20,0,0)),MAX(N$23:$N122,$F123),""),"")</f>
        <v/>
      </c>
      <c r="N123" s="11" t="str">
        <f t="shared" ca="1" si="23"/>
        <v/>
      </c>
      <c r="O123" s="11">
        <f ca="1">IF($A123="штучный товар",IF(AND(MAX(N$23:$N122)&gt;MAX(P$23:$P122),MAX(P$23:$P122)&lt;=MAX(R$23:$R122),$F123&lt;&gt;"",MAX(P$23:$P122)&lt;TIME(20,0,0)),MAX(P$23:$P122,$F123),""),"")</f>
        <v>0.43214582171437393</v>
      </c>
      <c r="P123" s="11">
        <f t="shared" ca="1" si="24"/>
        <v>0.43286964377122017</v>
      </c>
      <c r="Q123" s="11" t="str">
        <f ca="1">IF($A123="штучный товар",IF(AND(MAX(N$23:$N122)&gt;MAX(R$23:$R122),MAX(P$23:$P122)&gt;MAX(R$23:$R122),$F123&lt;&gt;"",MAX(R$23:$R122)&lt;TIME(20,0,0)),MAX(R$23:$R122,$F123),""),"")</f>
        <v/>
      </c>
      <c r="R123" s="11" t="str">
        <f t="shared" ca="1" si="25"/>
        <v/>
      </c>
    </row>
    <row r="124" spans="1:18" x14ac:dyDescent="0.3">
      <c r="A124" t="str">
        <f t="shared" ca="1" si="13"/>
        <v>весовой товар</v>
      </c>
      <c r="B124" s="12">
        <f t="shared" ca="1" si="14"/>
        <v>1.2642907165268182</v>
      </c>
      <c r="C124" s="11">
        <f t="shared" ca="1" si="15"/>
        <v>0.42985287183447957</v>
      </c>
      <c r="D124">
        <f t="shared" ca="1" si="16"/>
        <v>1.9486197336094451</v>
      </c>
      <c r="E124" s="11">
        <f t="shared" ca="1" si="17"/>
        <v>1.3532081483398925E-3</v>
      </c>
      <c r="F124" s="11">
        <f t="shared" ca="1" si="18"/>
        <v>0.43120607998281946</v>
      </c>
      <c r="G124" s="12">
        <f ca="1">IF(F124&lt;&gt;"",IF(A124="весовой товар",SUM(COUNTIF($L$24:$L124,"&gt;"&amp;F124)),SUM(COUNTIF($N$24:$N124,"&gt;"&amp;F124),COUNTIF($P$24:$P124,"&gt;"&amp;F124),COUNTIF($R$24:$R124,"&gt;"&amp;F124))),"")</f>
        <v>1</v>
      </c>
      <c r="H124">
        <f t="shared" ca="1" si="19"/>
        <v>1.9404278692472661</v>
      </c>
      <c r="I124" s="11">
        <f t="shared" ca="1" si="20"/>
        <v>1.3475193536439348E-3</v>
      </c>
      <c r="J124" s="11">
        <f t="shared" ca="1" si="21"/>
        <v>1.3475193536439112E-3</v>
      </c>
      <c r="K124" s="11">
        <f ca="1">IF(AND($A124="весовой товар",$F124&lt;&gt;"",MAX(L$23:$L123,F124)&lt;TIME(20,0,0)),MAX(L$23:$L123,F124),"")</f>
        <v>0.43120607998281946</v>
      </c>
      <c r="L124" s="11">
        <f t="shared" ca="1" si="22"/>
        <v>0.43255359933646337</v>
      </c>
      <c r="M124" s="11" t="str">
        <f ca="1">IF($A124="штучный товар",IF(AND(MAX(N$23:$N123)&lt;=MAX(P$23:$P123),MAX(N$23:$N123)&lt;=MAX(R$23:$R123),$F124&lt;&gt;"",MAX(N$23:$N123)&lt;TIME(20,0,0)),MAX(N$23:$N123,$F124),""),"")</f>
        <v/>
      </c>
      <c r="N124" s="11" t="str">
        <f t="shared" ca="1" si="23"/>
        <v/>
      </c>
      <c r="O124" s="11" t="str">
        <f ca="1">IF($A124="штучный товар",IF(AND(MAX(N$23:$N123)&gt;MAX(P$23:$P123),MAX(P$23:$P123)&lt;=MAX(R$23:$R123),$F124&lt;&gt;"",MAX(P$23:$P123)&lt;TIME(20,0,0)),MAX(P$23:$P123,$F124),""),"")</f>
        <v/>
      </c>
      <c r="P124" s="11" t="str">
        <f t="shared" ca="1" si="24"/>
        <v/>
      </c>
      <c r="Q124" s="11" t="str">
        <f ca="1">IF($A124="штучный товар",IF(AND(MAX(N$23:$N123)&gt;MAX(R$23:$R123),MAX(P$23:$P123)&gt;MAX(R$23:$R123),$F124&lt;&gt;"",MAX(R$23:$R123)&lt;TIME(20,0,0)),MAX(R$23:$R123,$F124),""),"")</f>
        <v/>
      </c>
      <c r="R124" s="11" t="str">
        <f t="shared" ca="1" si="25"/>
        <v/>
      </c>
    </row>
    <row r="125" spans="1:18" x14ac:dyDescent="0.3">
      <c r="A125" t="str">
        <f t="shared" ca="1" si="13"/>
        <v>штучный товар</v>
      </c>
      <c r="B125" s="12">
        <f t="shared" ca="1" si="14"/>
        <v>1.1565342695854446</v>
      </c>
      <c r="C125" s="11">
        <f t="shared" ca="1" si="15"/>
        <v>0.43065602063280278</v>
      </c>
      <c r="D125">
        <f t="shared" ca="1" si="16"/>
        <v>3.7927012719395328</v>
      </c>
      <c r="E125" s="11">
        <f t="shared" ca="1" si="17"/>
        <v>2.6338203277357867E-3</v>
      </c>
      <c r="F125" s="11">
        <f t="shared" ca="1" si="18"/>
        <v>0.43328984096053857</v>
      </c>
      <c r="G125" s="12">
        <f ca="1">IF(F125&lt;&gt;"",IF(A125="весовой товар",SUM(COUNTIF($L$24:$L125,"&gt;"&amp;F125)),SUM(COUNTIF($N$24:$N125,"&gt;"&amp;F125),COUNTIF($P$24:$P125,"&gt;"&amp;F125),COUNTIF($R$24:$R125,"&gt;"&amp;F125))),"")</f>
        <v>1</v>
      </c>
      <c r="H125">
        <f t="shared" ca="1" si="19"/>
        <v>2.5657677127679901</v>
      </c>
      <c r="I125" s="11">
        <f t="shared" ca="1" si="20"/>
        <v>1.7817831338666598E-3</v>
      </c>
      <c r="J125" s="11">
        <f t="shared" ca="1" si="21"/>
        <v>1.7817831338666767E-3</v>
      </c>
      <c r="K125" s="11" t="str">
        <f ca="1">IF(AND($A125="весовой товар",$F125&lt;&gt;"",MAX(L$23:$L124,F125)&lt;TIME(20,0,0)),MAX(L$23:$L124,F125),"")</f>
        <v/>
      </c>
      <c r="L125" s="11" t="str">
        <f t="shared" ca="1" si="22"/>
        <v/>
      </c>
      <c r="M125" s="11" t="str">
        <f ca="1">IF($A125="штучный товар",IF(AND(MAX(N$23:$N124)&lt;=MAX(P$23:$P124),MAX(N$23:$N124)&lt;=MAX(R$23:$R124),$F125&lt;&gt;"",MAX(N$23:$N124)&lt;TIME(20,0,0)),MAX(N$23:$N124,$F125),""),"")</f>
        <v/>
      </c>
      <c r="N125" s="11" t="str">
        <f t="shared" ca="1" si="23"/>
        <v/>
      </c>
      <c r="O125" s="11" t="str">
        <f ca="1">IF($A125="штучный товар",IF(AND(MAX(N$23:$N124)&gt;MAX(P$23:$P124),MAX(P$23:$P124)&lt;=MAX(R$23:$R124),$F125&lt;&gt;"",MAX(P$23:$P124)&lt;TIME(20,0,0)),MAX(P$23:$P124,$F125),""),"")</f>
        <v/>
      </c>
      <c r="P125" s="11" t="str">
        <f t="shared" ca="1" si="24"/>
        <v/>
      </c>
      <c r="Q125" s="11">
        <f ca="1">IF($A125="штучный товар",IF(AND(MAX(N$23:$N124)&gt;MAX(R$23:$R124),MAX(P$23:$P124)&gt;MAX(R$23:$R124),$F125&lt;&gt;"",MAX(R$23:$R124)&lt;TIME(20,0,0)),MAX(R$23:$R124,$F125),""),"")</f>
        <v>0.43328984096053857</v>
      </c>
      <c r="R125" s="11">
        <f t="shared" ca="1" si="25"/>
        <v>0.43507162409440525</v>
      </c>
    </row>
    <row r="126" spans="1:18" x14ac:dyDescent="0.3">
      <c r="A126" t="str">
        <f t="shared" ca="1" si="13"/>
        <v>штучный товар</v>
      </c>
      <c r="B126" s="12">
        <f t="shared" ca="1" si="14"/>
        <v>1.8381394656241286</v>
      </c>
      <c r="C126" s="11">
        <f t="shared" ca="1" si="15"/>
        <v>0.43193250637281955</v>
      </c>
      <c r="D126">
        <f t="shared" ca="1" si="16"/>
        <v>7.0870858447519716</v>
      </c>
      <c r="E126" s="11">
        <f t="shared" ca="1" si="17"/>
        <v>4.9215873921888689E-3</v>
      </c>
      <c r="F126" s="11">
        <f t="shared" ca="1" si="18"/>
        <v>0.43685409376500839</v>
      </c>
      <c r="G126" s="12">
        <f ca="1">IF(F126&lt;&gt;"",IF(A126="весовой товар",SUM(COUNTIF($L$24:$L126,"&gt;"&amp;F126)),SUM(COUNTIF($N$24:$N126,"&gt;"&amp;F126),COUNTIF($P$24:$P126,"&gt;"&amp;F126),COUNTIF($R$24:$R126,"&gt;"&amp;F126))),"")</f>
        <v>1</v>
      </c>
      <c r="H126">
        <f t="shared" ca="1" si="19"/>
        <v>1.0649140099562002</v>
      </c>
      <c r="I126" s="11">
        <f t="shared" ca="1" si="20"/>
        <v>7.3952361802513905E-4</v>
      </c>
      <c r="J126" s="11">
        <f t="shared" ca="1" si="21"/>
        <v>7.3952361802515076E-4</v>
      </c>
      <c r="K126" s="11" t="str">
        <f ca="1">IF(AND($A126="весовой товар",$F126&lt;&gt;"",MAX(L$23:$L125,F126)&lt;TIME(20,0,0)),MAX(L$23:$L125,F126),"")</f>
        <v/>
      </c>
      <c r="L126" s="11" t="str">
        <f t="shared" ca="1" si="22"/>
        <v/>
      </c>
      <c r="M126" s="11">
        <f ca="1">IF($A126="штучный товар",IF(AND(MAX(N$23:$N125)&lt;=MAX(P$23:$P125),MAX(N$23:$N125)&lt;=MAX(R$23:$R125),$F126&lt;&gt;"",MAX(N$23:$N125)&lt;TIME(20,0,0)),MAX(N$23:$N125,$F126),""),"")</f>
        <v>0.43685409376500839</v>
      </c>
      <c r="N126" s="11">
        <f t="shared" ca="1" si="23"/>
        <v>0.43759361738303354</v>
      </c>
      <c r="O126" s="11" t="str">
        <f ca="1">IF($A126="штучный товар",IF(AND(MAX(N$23:$N125)&gt;MAX(P$23:$P125),MAX(P$23:$P125)&lt;=MAX(R$23:$R125),$F126&lt;&gt;"",MAX(P$23:$P125)&lt;TIME(20,0,0)),MAX(P$23:$P125,$F126),""),"")</f>
        <v/>
      </c>
      <c r="P126" s="11" t="str">
        <f t="shared" ca="1" si="24"/>
        <v/>
      </c>
      <c r="Q126" s="11" t="str">
        <f ca="1">IF($A126="штучный товар",IF(AND(MAX(N$23:$N125)&gt;MAX(R$23:$R125),MAX(P$23:$P125)&gt;MAX(R$23:$R125),$F126&lt;&gt;"",MAX(R$23:$R125)&lt;TIME(20,0,0)),MAX(R$23:$R125,$F126),""),"")</f>
        <v/>
      </c>
      <c r="R126" s="11" t="str">
        <f t="shared" ca="1" si="25"/>
        <v/>
      </c>
    </row>
    <row r="127" spans="1:18" x14ac:dyDescent="0.3">
      <c r="A127" t="str">
        <f t="shared" ca="1" si="13"/>
        <v>штучный товар</v>
      </c>
      <c r="B127" s="12">
        <f t="shared" ca="1" si="14"/>
        <v>1.2650387566084023</v>
      </c>
      <c r="C127" s="11">
        <f t="shared" ca="1" si="15"/>
        <v>0.43281100550935314</v>
      </c>
      <c r="D127">
        <f t="shared" ca="1" si="16"/>
        <v>8.3758545674051419</v>
      </c>
      <c r="E127" s="11">
        <f t="shared" ca="1" si="17"/>
        <v>5.8165656718091267E-3</v>
      </c>
      <c r="F127" s="11">
        <f t="shared" ca="1" si="18"/>
        <v>0.43862757118116225</v>
      </c>
      <c r="G127" s="12">
        <f ca="1">IF(F127&lt;&gt;"",IF(A127="весовой товар",SUM(COUNTIF($L$24:$L127,"&gt;"&amp;F127)),SUM(COUNTIF($N$24:$N127,"&gt;"&amp;F127),COUNTIF($P$24:$P127,"&gt;"&amp;F127),COUNTIF($R$24:$R127,"&gt;"&amp;F127))),"")</f>
        <v>1</v>
      </c>
      <c r="H127">
        <f t="shared" ca="1" si="19"/>
        <v>4.9769020724793567</v>
      </c>
      <c r="I127" s="11">
        <f t="shared" ca="1" si="20"/>
        <v>3.4561819947773308E-3</v>
      </c>
      <c r="J127" s="11">
        <f t="shared" ca="1" si="21"/>
        <v>3.4561819947773187E-3</v>
      </c>
      <c r="K127" s="11" t="str">
        <f ca="1">IF(AND($A127="весовой товар",$F127&lt;&gt;"",MAX(L$23:$L126,F127)&lt;TIME(20,0,0)),MAX(L$23:$L126,F127),"")</f>
        <v/>
      </c>
      <c r="L127" s="11" t="str">
        <f t="shared" ca="1" si="22"/>
        <v/>
      </c>
      <c r="M127" s="11" t="str">
        <f ca="1">IF($A127="штучный товар",IF(AND(MAX(N$23:$N126)&lt;=MAX(P$23:$P126),MAX(N$23:$N126)&lt;=MAX(R$23:$R126),$F127&lt;&gt;"",MAX(N$23:$N126)&lt;TIME(20,0,0)),MAX(N$23:$N126,$F127),""),"")</f>
        <v/>
      </c>
      <c r="N127" s="11" t="str">
        <f t="shared" ca="1" si="23"/>
        <v/>
      </c>
      <c r="O127" s="11">
        <f ca="1">IF($A127="штучный товар",IF(AND(MAX(N$23:$N126)&gt;MAX(P$23:$P126),MAX(P$23:$P126)&lt;=MAX(R$23:$R126),$F127&lt;&gt;"",MAX(P$23:$P126)&lt;TIME(20,0,0)),MAX(P$23:$P126,$F127),""),"")</f>
        <v>0.43862757118116225</v>
      </c>
      <c r="P127" s="11">
        <f t="shared" ca="1" si="24"/>
        <v>0.44208375317593956</v>
      </c>
      <c r="Q127" s="11" t="str">
        <f ca="1">IF($A127="штучный товар",IF(AND(MAX(N$23:$N126)&gt;MAX(R$23:$R126),MAX(P$23:$P126)&gt;MAX(R$23:$R126),$F127&lt;&gt;"",MAX(R$23:$R126)&lt;TIME(20,0,0)),MAX(R$23:$R126,$F127),""),"")</f>
        <v/>
      </c>
      <c r="R127" s="11" t="str">
        <f t="shared" ca="1" si="25"/>
        <v/>
      </c>
    </row>
    <row r="128" spans="1:18" x14ac:dyDescent="0.3">
      <c r="A128" t="str">
        <f t="shared" ca="1" si="13"/>
        <v>штучный товар</v>
      </c>
      <c r="B128" s="12">
        <f t="shared" ca="1" si="14"/>
        <v>2.9127940190850996</v>
      </c>
      <c r="C128" s="11">
        <f t="shared" ca="1" si="15"/>
        <v>0.43483377913371779</v>
      </c>
      <c r="D128">
        <f t="shared" ca="1" si="16"/>
        <v>1.7840356549580201</v>
      </c>
      <c r="E128" s="11">
        <f t="shared" ca="1" si="17"/>
        <v>1.2389136492764027E-3</v>
      </c>
      <c r="F128" s="11">
        <f t="shared" ca="1" si="18"/>
        <v>0.43607269278299421</v>
      </c>
      <c r="G128" s="12">
        <f ca="1">IF(F128&lt;&gt;"",IF(A128="весовой товар",SUM(COUNTIF($L$24:$L128,"&gt;"&amp;F128)),SUM(COUNTIF($N$24:$N128,"&gt;"&amp;F128),COUNTIF($P$24:$P128,"&gt;"&amp;F128),COUNTIF($R$24:$R128,"&gt;"&amp;F128))),"")</f>
        <v>3</v>
      </c>
      <c r="H128">
        <f t="shared" ca="1" si="19"/>
        <v>2.0652993627240352</v>
      </c>
      <c r="I128" s="11">
        <f t="shared" ca="1" si="20"/>
        <v>1.4342356685583578E-3</v>
      </c>
      <c r="J128" s="11">
        <f t="shared" ca="1" si="21"/>
        <v>1.4342356685583812E-3</v>
      </c>
      <c r="K128" s="11" t="str">
        <f ca="1">IF(AND($A128="весовой товар",$F128&lt;&gt;"",MAX(L$23:$L127,F128)&lt;TIME(20,0,0)),MAX(L$23:$L127,F128),"")</f>
        <v/>
      </c>
      <c r="L128" s="11" t="str">
        <f t="shared" ca="1" si="22"/>
        <v/>
      </c>
      <c r="M128" s="11" t="str">
        <f ca="1">IF($A128="штучный товар",IF(AND(MAX(N$23:$N127)&lt;=MAX(P$23:$P127),MAX(N$23:$N127)&lt;=MAX(R$23:$R127),$F128&lt;&gt;"",MAX(N$23:$N127)&lt;TIME(20,0,0)),MAX(N$23:$N127,$F128),""),"")</f>
        <v/>
      </c>
      <c r="N128" s="11" t="str">
        <f t="shared" ca="1" si="23"/>
        <v/>
      </c>
      <c r="O128" s="11" t="str">
        <f ca="1">IF($A128="штучный товар",IF(AND(MAX(N$23:$N127)&gt;MAX(P$23:$P127),MAX(P$23:$P127)&lt;=MAX(R$23:$R127),$F128&lt;&gt;"",MAX(P$23:$P127)&lt;TIME(20,0,0)),MAX(P$23:$P127,$F128),""),"")</f>
        <v/>
      </c>
      <c r="P128" s="11" t="str">
        <f t="shared" ca="1" si="24"/>
        <v/>
      </c>
      <c r="Q128" s="11">
        <f ca="1">IF($A128="штучный товар",IF(AND(MAX(N$23:$N127)&gt;MAX(R$23:$R127),MAX(P$23:$P127)&gt;MAX(R$23:$R127),$F128&lt;&gt;"",MAX(R$23:$R127)&lt;TIME(20,0,0)),MAX(R$23:$R127,$F128),""),"")</f>
        <v>0.43607269278299421</v>
      </c>
      <c r="R128" s="11">
        <f t="shared" ca="1" si="25"/>
        <v>0.43750692845155259</v>
      </c>
    </row>
    <row r="129" spans="1:18" x14ac:dyDescent="0.3">
      <c r="A129" t="str">
        <f t="shared" ca="1" si="13"/>
        <v>штучный товар</v>
      </c>
      <c r="B129" s="12">
        <f t="shared" ca="1" si="14"/>
        <v>1.5728404656502568</v>
      </c>
      <c r="C129" s="11">
        <f t="shared" ca="1" si="15"/>
        <v>0.43592602945708603</v>
      </c>
      <c r="D129">
        <f t="shared" ca="1" si="16"/>
        <v>2.2792398085861691</v>
      </c>
      <c r="E129" s="11">
        <f t="shared" ca="1" si="17"/>
        <v>1.5828054226292841E-3</v>
      </c>
      <c r="F129" s="11">
        <f t="shared" ca="1" si="18"/>
        <v>0.43750883487971531</v>
      </c>
      <c r="G129" s="12">
        <f ca="1">IF(F129&lt;&gt;"",IF(A129="весовой товар",SUM(COUNTIF($L$24:$L129,"&gt;"&amp;F129)),SUM(COUNTIF($N$24:$N129,"&gt;"&amp;F129),COUNTIF($P$24:$P129,"&gt;"&amp;F129),COUNTIF($R$24:$R129,"&gt;"&amp;F129))),"")</f>
        <v>3</v>
      </c>
      <c r="H129">
        <f t="shared" ca="1" si="19"/>
        <v>2.4817254175800851</v>
      </c>
      <c r="I129" s="11">
        <f t="shared" ca="1" si="20"/>
        <v>1.7234204288750592E-3</v>
      </c>
      <c r="J129" s="11">
        <f t="shared" ca="1" si="21"/>
        <v>1.7234204288750776E-3</v>
      </c>
      <c r="K129" s="11" t="str">
        <f ca="1">IF(AND($A129="весовой товар",$F129&lt;&gt;"",MAX(L$23:$L128,F129)&lt;TIME(20,0,0)),MAX(L$23:$L128,F129),"")</f>
        <v/>
      </c>
      <c r="L129" s="11" t="str">
        <f t="shared" ca="1" si="22"/>
        <v/>
      </c>
      <c r="M129" s="11" t="str">
        <f ca="1">IF($A129="штучный товар",IF(AND(MAX(N$23:$N128)&lt;=MAX(P$23:$P128),MAX(N$23:$N128)&lt;=MAX(R$23:$R128),$F129&lt;&gt;"",MAX(N$23:$N128)&lt;TIME(20,0,0)),MAX(N$23:$N128,$F129),""),"")</f>
        <v/>
      </c>
      <c r="N129" s="11" t="str">
        <f t="shared" ca="1" si="23"/>
        <v/>
      </c>
      <c r="O129" s="11" t="str">
        <f ca="1">IF($A129="штучный товар",IF(AND(MAX(N$23:$N128)&gt;MAX(P$23:$P128),MAX(P$23:$P128)&lt;=MAX(R$23:$R128),$F129&lt;&gt;"",MAX(P$23:$P128)&lt;TIME(20,0,0)),MAX(P$23:$P128,$F129),""),"")</f>
        <v/>
      </c>
      <c r="P129" s="11" t="str">
        <f t="shared" ca="1" si="24"/>
        <v/>
      </c>
      <c r="Q129" s="11">
        <f ca="1">IF($A129="штучный товар",IF(AND(MAX(N$23:$N128)&gt;MAX(R$23:$R128),MAX(P$23:$P128)&gt;MAX(R$23:$R128),$F129&lt;&gt;"",MAX(R$23:$R128)&lt;TIME(20,0,0)),MAX(R$23:$R128,$F129),""),"")</f>
        <v>0.43750883487971531</v>
      </c>
      <c r="R129" s="11">
        <f t="shared" ca="1" si="25"/>
        <v>0.43923225530859039</v>
      </c>
    </row>
    <row r="130" spans="1:18" x14ac:dyDescent="0.3">
      <c r="A130" t="str">
        <f t="shared" ca="1" si="13"/>
        <v>весовой товар</v>
      </c>
      <c r="B130" s="12">
        <f t="shared" ca="1" si="14"/>
        <v>1.5704045333422225</v>
      </c>
      <c r="C130" s="11">
        <f t="shared" ca="1" si="15"/>
        <v>0.43701658816079592</v>
      </c>
      <c r="D130">
        <f t="shared" ca="1" si="16"/>
        <v>4.072999596001786</v>
      </c>
      <c r="E130" s="11">
        <f t="shared" ca="1" si="17"/>
        <v>2.8284719416679068E-3</v>
      </c>
      <c r="F130" s="11">
        <f t="shared" ca="1" si="18"/>
        <v>0.43984506010246383</v>
      </c>
      <c r="G130" s="12">
        <f ca="1">IF(F130&lt;&gt;"",IF(A130="весовой товар",SUM(COUNTIF($L$24:$L130,"&gt;"&amp;F130)),SUM(COUNTIF($N$24:$N130,"&gt;"&amp;F130),COUNTIF($P$24:$P130,"&gt;"&amp;F130),COUNTIF($R$24:$R130,"&gt;"&amp;F130))),"")</f>
        <v>1</v>
      </c>
      <c r="H130">
        <f t="shared" ca="1" si="19"/>
        <v>2.9567858136182714</v>
      </c>
      <c r="I130" s="11">
        <f t="shared" ca="1" si="20"/>
        <v>2.0533234816793549E-3</v>
      </c>
      <c r="J130" s="11">
        <f t="shared" ca="1" si="21"/>
        <v>2.0533234816793589E-3</v>
      </c>
      <c r="K130" s="11">
        <f ca="1">IF(AND($A130="весовой товар",$F130&lt;&gt;"",MAX(L$23:$L129,F130)&lt;TIME(20,0,0)),MAX(L$23:$L129,F130),"")</f>
        <v>0.43984506010246383</v>
      </c>
      <c r="L130" s="11">
        <f t="shared" ca="1" si="22"/>
        <v>0.44189838358414318</v>
      </c>
      <c r="M130" s="11" t="str">
        <f ca="1">IF($A130="штучный товар",IF(AND(MAX(N$23:$N129)&lt;=MAX(P$23:$P129),MAX(N$23:$N129)&lt;=MAX(R$23:$R129),$F130&lt;&gt;"",MAX(N$23:$N129)&lt;TIME(20,0,0)),MAX(N$23:$N129,$F130),""),"")</f>
        <v/>
      </c>
      <c r="N130" s="11" t="str">
        <f t="shared" ca="1" si="23"/>
        <v/>
      </c>
      <c r="O130" s="11" t="str">
        <f ca="1">IF($A130="штучный товар",IF(AND(MAX(N$23:$N129)&gt;MAX(P$23:$P129),MAX(P$23:$P129)&lt;=MAX(R$23:$R129),$F130&lt;&gt;"",MAX(P$23:$P129)&lt;TIME(20,0,0)),MAX(P$23:$P129,$F130),""),"")</f>
        <v/>
      </c>
      <c r="P130" s="11" t="str">
        <f t="shared" ca="1" si="24"/>
        <v/>
      </c>
      <c r="Q130" s="11" t="str">
        <f ca="1">IF($A130="штучный товар",IF(AND(MAX(N$23:$N129)&gt;MAX(R$23:$R129),MAX(P$23:$P129)&gt;MAX(R$23:$R129),$F130&lt;&gt;"",MAX(R$23:$R129)&lt;TIME(20,0,0)),MAX(R$23:$R129,$F130),""),"")</f>
        <v/>
      </c>
      <c r="R130" s="11" t="str">
        <f t="shared" ca="1" si="25"/>
        <v/>
      </c>
    </row>
    <row r="131" spans="1:18" x14ac:dyDescent="0.3">
      <c r="A131" t="str">
        <f t="shared" ca="1" si="13"/>
        <v>штучный товар</v>
      </c>
      <c r="B131" s="12">
        <f t="shared" ca="1" si="14"/>
        <v>1.6936917142962282</v>
      </c>
      <c r="C131" s="11">
        <f t="shared" ca="1" si="15"/>
        <v>0.43819276296239051</v>
      </c>
      <c r="D131">
        <f t="shared" ca="1" si="16"/>
        <v>1.0138749350041496</v>
      </c>
      <c r="E131" s="11">
        <f t="shared" ca="1" si="17"/>
        <v>7.0407981597510392E-4</v>
      </c>
      <c r="F131" s="11">
        <f t="shared" ca="1" si="18"/>
        <v>0.4388968427783656</v>
      </c>
      <c r="G131" s="12">
        <f ca="1">IF(F131&lt;&gt;"",IF(A131="весовой товар",SUM(COUNTIF($L$24:$L131,"&gt;"&amp;F131)),SUM(COUNTIF($N$24:$N131,"&gt;"&amp;F131),COUNTIF($P$24:$P131,"&gt;"&amp;F131),COUNTIF($R$24:$R131,"&gt;"&amp;F131))),"")</f>
        <v>3</v>
      </c>
      <c r="H131">
        <f t="shared" ca="1" si="19"/>
        <v>1.9625918322927958</v>
      </c>
      <c r="I131" s="11">
        <f t="shared" ca="1" si="20"/>
        <v>1.3629109946477749E-3</v>
      </c>
      <c r="J131" s="11">
        <f t="shared" ca="1" si="21"/>
        <v>1.362910994647748E-3</v>
      </c>
      <c r="K131" s="11" t="str">
        <f ca="1">IF(AND($A131="весовой товар",$F131&lt;&gt;"",MAX(L$23:$L130,F131)&lt;TIME(20,0,0)),MAX(L$23:$L130,F131),"")</f>
        <v/>
      </c>
      <c r="L131" s="11" t="str">
        <f t="shared" ca="1" si="22"/>
        <v/>
      </c>
      <c r="M131" s="11">
        <f ca="1">IF($A131="штучный товар",IF(AND(MAX(N$23:$N130)&lt;=MAX(P$23:$P130),MAX(N$23:$N130)&lt;=MAX(R$23:$R130),$F131&lt;&gt;"",MAX(N$23:$N130)&lt;TIME(20,0,0)),MAX(N$23:$N130,$F131),""),"")</f>
        <v>0.4388968427783656</v>
      </c>
      <c r="N131" s="11">
        <f t="shared" ca="1" si="23"/>
        <v>0.44025975377301335</v>
      </c>
      <c r="O131" s="11" t="str">
        <f ca="1">IF($A131="штучный товар",IF(AND(MAX(N$23:$N130)&gt;MAX(P$23:$P130),MAX(P$23:$P130)&lt;=MAX(R$23:$R130),$F131&lt;&gt;"",MAX(P$23:$P130)&lt;TIME(20,0,0)),MAX(P$23:$P130,$F131),""),"")</f>
        <v/>
      </c>
      <c r="P131" s="11" t="str">
        <f t="shared" ca="1" si="24"/>
        <v/>
      </c>
      <c r="Q131" s="11" t="str">
        <f ca="1">IF($A131="штучный товар",IF(AND(MAX(N$23:$N130)&gt;MAX(R$23:$R130),MAX(P$23:$P130)&gt;MAX(R$23:$R130),$F131&lt;&gt;"",MAX(R$23:$R130)&lt;TIME(20,0,0)),MAX(R$23:$R130,$F131),""),"")</f>
        <v/>
      </c>
      <c r="R131" s="11" t="str">
        <f t="shared" ca="1" si="25"/>
        <v/>
      </c>
    </row>
    <row r="132" spans="1:18" x14ac:dyDescent="0.3">
      <c r="A132" t="str">
        <f t="shared" ca="1" si="13"/>
        <v>штучный товар</v>
      </c>
      <c r="B132" s="12">
        <f t="shared" ca="1" si="14"/>
        <v>1.2217024904416089</v>
      </c>
      <c r="C132" s="11">
        <f t="shared" ca="1" si="15"/>
        <v>0.43904116746964161</v>
      </c>
      <c r="D132">
        <f t="shared" ca="1" si="16"/>
        <v>2.3409962426628486</v>
      </c>
      <c r="E132" s="11">
        <f t="shared" ca="1" si="17"/>
        <v>1.6256918351825337E-3</v>
      </c>
      <c r="F132" s="11">
        <f t="shared" ca="1" si="18"/>
        <v>0.44066685930482413</v>
      </c>
      <c r="G132" s="12">
        <f ca="1">IF(F132&lt;&gt;"",IF(A132="весовой товар",SUM(COUNTIF($L$24:$L132,"&gt;"&amp;F132)),SUM(COUNTIF($N$24:$N132,"&gt;"&amp;F132),COUNTIF($P$24:$P132,"&gt;"&amp;F132),COUNTIF($R$24:$R132,"&gt;"&amp;F132))),"")</f>
        <v>2</v>
      </c>
      <c r="H132">
        <f t="shared" ca="1" si="19"/>
        <v>1.2618007001558018</v>
      </c>
      <c r="I132" s="11">
        <f t="shared" ca="1" si="20"/>
        <v>8.7625048621930686E-4</v>
      </c>
      <c r="J132" s="11">
        <f t="shared" ca="1" si="21"/>
        <v>8.762504862193099E-4</v>
      </c>
      <c r="K132" s="11" t="str">
        <f ca="1">IF(AND($A132="весовой товар",$F132&lt;&gt;"",MAX(L$23:$L131,F132)&lt;TIME(20,0,0)),MAX(L$23:$L131,F132),"")</f>
        <v/>
      </c>
      <c r="L132" s="11" t="str">
        <f t="shared" ca="1" si="22"/>
        <v/>
      </c>
      <c r="M132" s="11" t="str">
        <f ca="1">IF($A132="штучный товар",IF(AND(MAX(N$23:$N131)&lt;=MAX(P$23:$P131),MAX(N$23:$N131)&lt;=MAX(R$23:$R131),$F132&lt;&gt;"",MAX(N$23:$N131)&lt;TIME(20,0,0)),MAX(N$23:$N131,$F132),""),"")</f>
        <v/>
      </c>
      <c r="N132" s="11" t="str">
        <f t="shared" ca="1" si="23"/>
        <v/>
      </c>
      <c r="O132" s="11" t="str">
        <f ca="1">IF($A132="штучный товар",IF(AND(MAX(N$23:$N131)&gt;MAX(P$23:$P131),MAX(P$23:$P131)&lt;=MAX(R$23:$R131),$F132&lt;&gt;"",MAX(P$23:$P131)&lt;TIME(20,0,0)),MAX(P$23:$P131,$F132),""),"")</f>
        <v/>
      </c>
      <c r="P132" s="11" t="str">
        <f t="shared" ca="1" si="24"/>
        <v/>
      </c>
      <c r="Q132" s="11">
        <f ca="1">IF($A132="штучный товар",IF(AND(MAX(N$23:$N131)&gt;MAX(R$23:$R131),MAX(P$23:$P131)&gt;MAX(R$23:$R131),$F132&lt;&gt;"",MAX(R$23:$R131)&lt;TIME(20,0,0)),MAX(R$23:$R131,$F132),""),"")</f>
        <v>0.44066685930482413</v>
      </c>
      <c r="R132" s="11">
        <f t="shared" ca="1" si="25"/>
        <v>0.44154310979104344</v>
      </c>
    </row>
    <row r="133" spans="1:18" x14ac:dyDescent="0.3">
      <c r="A133" t="str">
        <f t="shared" ca="1" si="13"/>
        <v>весовой товар</v>
      </c>
      <c r="B133" s="12">
        <f t="shared" ca="1" si="14"/>
        <v>1.3921931673397916</v>
      </c>
      <c r="C133" s="11">
        <f t="shared" ca="1" si="15"/>
        <v>0.44000796828029426</v>
      </c>
      <c r="D133">
        <f t="shared" ca="1" si="16"/>
        <v>6.6317385288306197</v>
      </c>
      <c r="E133" s="11">
        <f t="shared" ca="1" si="17"/>
        <v>4.6053739783545973E-3</v>
      </c>
      <c r="F133" s="11">
        <f t="shared" ca="1" si="18"/>
        <v>0.44461334225864885</v>
      </c>
      <c r="G133" s="12">
        <f ca="1">IF(F133&lt;&gt;"",IF(A133="весовой товар",SUM(COUNTIF($L$24:$L133,"&gt;"&amp;F133)),SUM(COUNTIF($N$24:$N133,"&gt;"&amp;F133),COUNTIF($P$24:$P133,"&gt;"&amp;F133),COUNTIF($R$24:$R133,"&gt;"&amp;F133))),"")</f>
        <v>1</v>
      </c>
      <c r="H133">
        <f t="shared" ca="1" si="19"/>
        <v>3.2643616146575387</v>
      </c>
      <c r="I133" s="11">
        <f t="shared" ca="1" si="20"/>
        <v>2.2669177879566242E-3</v>
      </c>
      <c r="J133" s="11">
        <f t="shared" ca="1" si="21"/>
        <v>2.2669177879566238E-3</v>
      </c>
      <c r="K133" s="11">
        <f ca="1">IF(AND($A133="весовой товар",$F133&lt;&gt;"",MAX(L$23:$L132,F133)&lt;TIME(20,0,0)),MAX(L$23:$L132,F133),"")</f>
        <v>0.44461334225864885</v>
      </c>
      <c r="L133" s="11">
        <f t="shared" ca="1" si="22"/>
        <v>0.44688026004660547</v>
      </c>
      <c r="M133" s="11" t="str">
        <f ca="1">IF($A133="штучный товар",IF(AND(MAX(N$23:$N132)&lt;=MAX(P$23:$P132),MAX(N$23:$N132)&lt;=MAX(R$23:$R132),$F133&lt;&gt;"",MAX(N$23:$N132)&lt;TIME(20,0,0)),MAX(N$23:$N132,$F133),""),"")</f>
        <v/>
      </c>
      <c r="N133" s="11" t="str">
        <f t="shared" ca="1" si="23"/>
        <v/>
      </c>
      <c r="O133" s="11" t="str">
        <f ca="1">IF($A133="штучный товар",IF(AND(MAX(N$23:$N132)&gt;MAX(P$23:$P132),MAX(P$23:$P132)&lt;=MAX(R$23:$R132),$F133&lt;&gt;"",MAX(P$23:$P132)&lt;TIME(20,0,0)),MAX(P$23:$P132,$F133),""),"")</f>
        <v/>
      </c>
      <c r="P133" s="11" t="str">
        <f t="shared" ca="1" si="24"/>
        <v/>
      </c>
      <c r="Q133" s="11" t="str">
        <f ca="1">IF($A133="штучный товар",IF(AND(MAX(N$23:$N132)&gt;MAX(R$23:$R132),MAX(P$23:$P132)&gt;MAX(R$23:$R132),$F133&lt;&gt;"",MAX(R$23:$R132)&lt;TIME(20,0,0)),MAX(R$23:$R132,$F133),""),"")</f>
        <v/>
      </c>
      <c r="R133" s="11" t="str">
        <f t="shared" ca="1" si="25"/>
        <v/>
      </c>
    </row>
    <row r="134" spans="1:18" x14ac:dyDescent="0.3">
      <c r="A134" t="str">
        <f t="shared" ca="1" si="13"/>
        <v>штучный товар</v>
      </c>
      <c r="B134" s="12">
        <f t="shared" ca="1" si="14"/>
        <v>1.0559535230382293</v>
      </c>
      <c r="C134" s="11">
        <f t="shared" ca="1" si="15"/>
        <v>0.44074126933795971</v>
      </c>
      <c r="D134">
        <f t="shared" ca="1" si="16"/>
        <v>3.9727743510084128</v>
      </c>
      <c r="E134" s="11">
        <f t="shared" ca="1" si="17"/>
        <v>2.7588710770891757E-3</v>
      </c>
      <c r="F134" s="11">
        <f t="shared" ca="1" si="18"/>
        <v>0.44350014041504887</v>
      </c>
      <c r="G134" s="12">
        <f ca="1">IF(F134&lt;&gt;"",IF(A134="весовой товар",SUM(COUNTIF($L$24:$L134,"&gt;"&amp;F134)),SUM(COUNTIF($N$24:$N134,"&gt;"&amp;F134),COUNTIF($P$24:$P134,"&gt;"&amp;F134),COUNTIF($R$24:$R134,"&gt;"&amp;F134))),"")</f>
        <v>1</v>
      </c>
      <c r="H134">
        <f t="shared" ca="1" si="19"/>
        <v>1.7481823082737511</v>
      </c>
      <c r="I134" s="11">
        <f t="shared" ca="1" si="20"/>
        <v>1.2140154918567716E-3</v>
      </c>
      <c r="J134" s="11">
        <f t="shared" ca="1" si="21"/>
        <v>1.2140154918567903E-3</v>
      </c>
      <c r="K134" s="11" t="str">
        <f ca="1">IF(AND($A134="весовой товар",$F134&lt;&gt;"",MAX(L$23:$L133,F134)&lt;TIME(20,0,0)),MAX(L$23:$L133,F134),"")</f>
        <v/>
      </c>
      <c r="L134" s="11" t="str">
        <f t="shared" ca="1" si="22"/>
        <v/>
      </c>
      <c r="M134" s="11">
        <f ca="1">IF($A134="штучный товар",IF(AND(MAX(N$23:$N133)&lt;=MAX(P$23:$P133),MAX(N$23:$N133)&lt;=MAX(R$23:$R133),$F134&lt;&gt;"",MAX(N$23:$N133)&lt;TIME(20,0,0)),MAX(N$23:$N133,$F134),""),"")</f>
        <v>0.44350014041504887</v>
      </c>
      <c r="N134" s="11">
        <f t="shared" ca="1" si="23"/>
        <v>0.44471415590690566</v>
      </c>
      <c r="O134" s="11" t="str">
        <f ca="1">IF($A134="штучный товар",IF(AND(MAX(N$23:$N133)&gt;MAX(P$23:$P133),MAX(P$23:$P133)&lt;=MAX(R$23:$R133),$F134&lt;&gt;"",MAX(P$23:$P133)&lt;TIME(20,0,0)),MAX(P$23:$P133,$F134),""),"")</f>
        <v/>
      </c>
      <c r="P134" s="11" t="str">
        <f t="shared" ca="1" si="24"/>
        <v/>
      </c>
      <c r="Q134" s="11" t="str">
        <f ca="1">IF($A134="штучный товар",IF(AND(MAX(N$23:$N133)&gt;MAX(R$23:$R133),MAX(P$23:$P133)&gt;MAX(R$23:$R133),$F134&lt;&gt;"",MAX(R$23:$R133)&lt;TIME(20,0,0)),MAX(R$23:$R133,$F134),""),"")</f>
        <v/>
      </c>
      <c r="R134" s="11" t="str">
        <f t="shared" ca="1" si="25"/>
        <v/>
      </c>
    </row>
    <row r="135" spans="1:18" x14ac:dyDescent="0.3">
      <c r="A135" t="str">
        <f t="shared" ca="1" si="13"/>
        <v>весовой товар</v>
      </c>
      <c r="B135" s="12">
        <f t="shared" ca="1" si="14"/>
        <v>1.2074303640010913</v>
      </c>
      <c r="C135" s="11">
        <f t="shared" ca="1" si="15"/>
        <v>0.44157976264629378</v>
      </c>
      <c r="D135">
        <f t="shared" ca="1" si="16"/>
        <v>3.7121611558373333</v>
      </c>
      <c r="E135" s="11">
        <f t="shared" ca="1" si="17"/>
        <v>2.5778896915537035E-3</v>
      </c>
      <c r="F135" s="11">
        <f t="shared" ca="1" si="18"/>
        <v>0.44415765233784749</v>
      </c>
      <c r="G135" s="12">
        <f ca="1">IF(F135&lt;&gt;"",IF(A135="весовой товар",SUM(COUNTIF($L$24:$L135,"&gt;"&amp;F135)),SUM(COUNTIF($N$24:$N135,"&gt;"&amp;F135),COUNTIF($P$24:$P135,"&gt;"&amp;F135),COUNTIF($R$24:$R135,"&gt;"&amp;F135))),"")</f>
        <v>2</v>
      </c>
      <c r="H135">
        <f t="shared" ca="1" si="19"/>
        <v>1.5466804527511606</v>
      </c>
      <c r="I135" s="11">
        <f t="shared" ca="1" si="20"/>
        <v>1.0740836477438616E-3</v>
      </c>
      <c r="J135" s="11">
        <f t="shared" ca="1" si="21"/>
        <v>3.7966913565018467E-3</v>
      </c>
      <c r="K135" s="11">
        <f ca="1">IF(AND($A135="весовой товар",$F135&lt;&gt;"",MAX(L$23:$L134,F135)&lt;TIME(20,0,0)),MAX(L$23:$L134,F135),"")</f>
        <v>0.44688026004660547</v>
      </c>
      <c r="L135" s="11">
        <f t="shared" ca="1" si="22"/>
        <v>0.44795434369434933</v>
      </c>
      <c r="M135" s="11" t="str">
        <f ca="1">IF($A135="штучный товар",IF(AND(MAX(N$23:$N134)&lt;=MAX(P$23:$P134),MAX(N$23:$N134)&lt;=MAX(R$23:$R134),$F135&lt;&gt;"",MAX(N$23:$N134)&lt;TIME(20,0,0)),MAX(N$23:$N134,$F135),""),"")</f>
        <v/>
      </c>
      <c r="N135" s="11" t="str">
        <f t="shared" ca="1" si="23"/>
        <v/>
      </c>
      <c r="O135" s="11" t="str">
        <f ca="1">IF($A135="штучный товар",IF(AND(MAX(N$23:$N134)&gt;MAX(P$23:$P134),MAX(P$23:$P134)&lt;=MAX(R$23:$R134),$F135&lt;&gt;"",MAX(P$23:$P134)&lt;TIME(20,0,0)),MAX(P$23:$P134,$F135),""),"")</f>
        <v/>
      </c>
      <c r="P135" s="11" t="str">
        <f t="shared" ca="1" si="24"/>
        <v/>
      </c>
      <c r="Q135" s="11" t="str">
        <f ca="1">IF($A135="штучный товар",IF(AND(MAX(N$23:$N134)&gt;MAX(R$23:$R134),MAX(P$23:$P134)&gt;MAX(R$23:$R134),$F135&lt;&gt;"",MAX(R$23:$R134)&lt;TIME(20,0,0)),MAX(R$23:$R134,$F135),""),"")</f>
        <v/>
      </c>
      <c r="R135" s="11" t="str">
        <f t="shared" ca="1" si="25"/>
        <v/>
      </c>
    </row>
    <row r="136" spans="1:18" x14ac:dyDescent="0.3">
      <c r="A136" t="str">
        <f t="shared" ca="1" si="13"/>
        <v>штучный товар</v>
      </c>
      <c r="B136" s="12">
        <f t="shared" ca="1" si="14"/>
        <v>1.5277498828653409</v>
      </c>
      <c r="C136" s="11">
        <f t="shared" ca="1" si="15"/>
        <v>0.44264070006495027</v>
      </c>
      <c r="D136">
        <f t="shared" ca="1" si="16"/>
        <v>4.5873230283152306</v>
      </c>
      <c r="E136" s="11">
        <f t="shared" ca="1" si="17"/>
        <v>3.1856409918855767E-3</v>
      </c>
      <c r="F136" s="11">
        <f t="shared" ca="1" si="18"/>
        <v>0.44582634105683583</v>
      </c>
      <c r="G136" s="12">
        <f ca="1">IF(F136&lt;&gt;"",IF(A136="весовой товар",SUM(COUNTIF($L$24:$L136,"&gt;"&amp;F136)),SUM(COUNTIF($N$24:$N136,"&gt;"&amp;F136),COUNTIF($P$24:$P136,"&gt;"&amp;F136),COUNTIF($R$24:$R136,"&gt;"&amp;F136))),"")</f>
        <v>1</v>
      </c>
      <c r="H136">
        <f t="shared" ca="1" si="19"/>
        <v>2.1635958443880714</v>
      </c>
      <c r="I136" s="11">
        <f t="shared" ca="1" si="20"/>
        <v>1.5024971141583828E-3</v>
      </c>
      <c r="J136" s="11">
        <f t="shared" ca="1" si="21"/>
        <v>1.5024971141583965E-3</v>
      </c>
      <c r="K136" s="11" t="str">
        <f ca="1">IF(AND($A136="весовой товар",$F136&lt;&gt;"",MAX(L$23:$L135,F136)&lt;TIME(20,0,0)),MAX(L$23:$L135,F136),"")</f>
        <v/>
      </c>
      <c r="L136" s="11" t="str">
        <f t="shared" ca="1" si="22"/>
        <v/>
      </c>
      <c r="M136" s="11" t="str">
        <f ca="1">IF($A136="штучный товар",IF(AND(MAX(N$23:$N135)&lt;=MAX(P$23:$P135),MAX(N$23:$N135)&lt;=MAX(R$23:$R135),$F136&lt;&gt;"",MAX(N$23:$N135)&lt;TIME(20,0,0)),MAX(N$23:$N135,$F136),""),"")</f>
        <v/>
      </c>
      <c r="N136" s="11" t="str">
        <f t="shared" ca="1" si="23"/>
        <v/>
      </c>
      <c r="O136" s="11" t="str">
        <f ca="1">IF($A136="штучный товар",IF(AND(MAX(N$23:$N135)&gt;MAX(P$23:$P135),MAX(P$23:$P135)&lt;=MAX(R$23:$R135),$F136&lt;&gt;"",MAX(P$23:$P135)&lt;TIME(20,0,0)),MAX(P$23:$P135,$F136),""),"")</f>
        <v/>
      </c>
      <c r="P136" s="11" t="str">
        <f t="shared" ca="1" si="24"/>
        <v/>
      </c>
      <c r="Q136" s="11">
        <f ca="1">IF($A136="штучный товар",IF(AND(MAX(N$23:$N135)&gt;MAX(R$23:$R135),MAX(P$23:$P135)&gt;MAX(R$23:$R135),$F136&lt;&gt;"",MAX(R$23:$R135)&lt;TIME(20,0,0)),MAX(R$23:$R135,$F136),""),"")</f>
        <v>0.44582634105683583</v>
      </c>
      <c r="R136" s="11">
        <f t="shared" ca="1" si="25"/>
        <v>0.44732883817099423</v>
      </c>
    </row>
    <row r="137" spans="1:18" x14ac:dyDescent="0.3">
      <c r="A137" t="str">
        <f t="shared" ca="1" si="13"/>
        <v>штучный товар</v>
      </c>
      <c r="B137" s="12">
        <f t="shared" ca="1" si="14"/>
        <v>1.0124472121239587</v>
      </c>
      <c r="C137" s="11">
        <f t="shared" ca="1" si="15"/>
        <v>0.44334378840670302</v>
      </c>
      <c r="D137">
        <f t="shared" ca="1" si="16"/>
        <v>4.5550274419711547</v>
      </c>
      <c r="E137" s="11">
        <f t="shared" ca="1" si="17"/>
        <v>3.1632135013688572E-3</v>
      </c>
      <c r="F137" s="11">
        <f t="shared" ca="1" si="18"/>
        <v>0.44650700190807185</v>
      </c>
      <c r="G137" s="12">
        <f ca="1">IF(F137&lt;&gt;"",IF(A137="весовой товар",SUM(COUNTIF($L$24:$L137,"&gt;"&amp;F137)),SUM(COUNTIF($N$24:$N137,"&gt;"&amp;F137),COUNTIF($P$24:$P137,"&gt;"&amp;F137),COUNTIF($R$24:$R137,"&gt;"&amp;F137))),"")</f>
        <v>2</v>
      </c>
      <c r="H137">
        <f t="shared" ca="1" si="19"/>
        <v>2.1416449190556923</v>
      </c>
      <c r="I137" s="11">
        <f t="shared" ca="1" si="20"/>
        <v>1.4872534160108974E-3</v>
      </c>
      <c r="J137" s="11">
        <f t="shared" ca="1" si="21"/>
        <v>1.4872534160109141E-3</v>
      </c>
      <c r="K137" s="11" t="str">
        <f ca="1">IF(AND($A137="весовой товар",$F137&lt;&gt;"",MAX(L$23:$L136,F137)&lt;TIME(20,0,0)),MAX(L$23:$L136,F137),"")</f>
        <v/>
      </c>
      <c r="L137" s="11" t="str">
        <f t="shared" ca="1" si="22"/>
        <v/>
      </c>
      <c r="M137" s="11" t="str">
        <f ca="1">IF($A137="штучный товар",IF(AND(MAX(N$23:$N136)&lt;=MAX(P$23:$P136),MAX(N$23:$N136)&lt;=MAX(R$23:$R136),$F137&lt;&gt;"",MAX(N$23:$N136)&lt;TIME(20,0,0)),MAX(N$23:$N136,$F137),""),"")</f>
        <v/>
      </c>
      <c r="N137" s="11" t="str">
        <f t="shared" ca="1" si="23"/>
        <v/>
      </c>
      <c r="O137" s="11">
        <f ca="1">IF($A137="штучный товар",IF(AND(MAX(N$23:$N136)&gt;MAX(P$23:$P136),MAX(P$23:$P136)&lt;=MAX(R$23:$R136),$F137&lt;&gt;"",MAX(P$23:$P136)&lt;TIME(20,0,0)),MAX(P$23:$P136,$F137),""),"")</f>
        <v>0.44650700190807185</v>
      </c>
      <c r="P137" s="11">
        <f t="shared" ca="1" si="24"/>
        <v>0.44799425532408277</v>
      </c>
      <c r="Q137" s="11" t="str">
        <f ca="1">IF($A137="штучный товар",IF(AND(MAX(N$23:$N136)&gt;MAX(R$23:$R136),MAX(P$23:$P136)&gt;MAX(R$23:$R136),$F137&lt;&gt;"",MAX(R$23:$R136)&lt;TIME(20,0,0)),MAX(R$23:$R136,$F137),""),"")</f>
        <v/>
      </c>
      <c r="R137" s="11" t="str">
        <f t="shared" ca="1" si="25"/>
        <v/>
      </c>
    </row>
    <row r="138" spans="1:18" x14ac:dyDescent="0.3">
      <c r="A138" t="str">
        <f t="shared" ca="1" si="13"/>
        <v>весовой товар</v>
      </c>
      <c r="B138" s="12">
        <f t="shared" ca="1" si="14"/>
        <v>1.0626353396050001</v>
      </c>
      <c r="C138" s="11">
        <f t="shared" ca="1" si="15"/>
        <v>0.44408172961476206</v>
      </c>
      <c r="D138">
        <f t="shared" ca="1" si="16"/>
        <v>1.1789556421617629</v>
      </c>
      <c r="E138" s="11">
        <f t="shared" ca="1" si="17"/>
        <v>8.1871919594566863E-4</v>
      </c>
      <c r="F138" s="11">
        <f t="shared" ca="1" si="18"/>
        <v>0.44490044881070773</v>
      </c>
      <c r="G138" s="12">
        <f ca="1">IF(F138&lt;&gt;"",IF(A138="весовой товар",SUM(COUNTIF($L$24:$L138,"&gt;"&amp;F138)),SUM(COUNTIF($N$24:$N138,"&gt;"&amp;F138),COUNTIF($P$24:$P138,"&gt;"&amp;F138),COUNTIF($R$24:$R138,"&gt;"&amp;F138))),"")</f>
        <v>3</v>
      </c>
      <c r="H138">
        <f t="shared" ca="1" si="19"/>
        <v>1.7983644514122568</v>
      </c>
      <c r="I138" s="11">
        <f t="shared" ca="1" si="20"/>
        <v>1.2488642023696227E-3</v>
      </c>
      <c r="J138" s="11">
        <f t="shared" ca="1" si="21"/>
        <v>4.302759086011243E-3</v>
      </c>
      <c r="K138" s="11">
        <f ca="1">IF(AND($A138="весовой товар",$F138&lt;&gt;"",MAX(L$23:$L137,F138)&lt;TIME(20,0,0)),MAX(L$23:$L137,F138),"")</f>
        <v>0.44795434369434933</v>
      </c>
      <c r="L138" s="11">
        <f t="shared" ca="1" si="22"/>
        <v>0.44920320789671897</v>
      </c>
      <c r="M138" s="11" t="str">
        <f ca="1">IF($A138="штучный товар",IF(AND(MAX(N$23:$N137)&lt;=MAX(P$23:$P137),MAX(N$23:$N137)&lt;=MAX(R$23:$R137),$F138&lt;&gt;"",MAX(N$23:$N137)&lt;TIME(20,0,0)),MAX(N$23:$N137,$F138),""),"")</f>
        <v/>
      </c>
      <c r="N138" s="11" t="str">
        <f t="shared" ca="1" si="23"/>
        <v/>
      </c>
      <c r="O138" s="11" t="str">
        <f ca="1">IF($A138="штучный товар",IF(AND(MAX(N$23:$N137)&gt;MAX(P$23:$P137),MAX(P$23:$P137)&lt;=MAX(R$23:$R137),$F138&lt;&gt;"",MAX(P$23:$P137)&lt;TIME(20,0,0)),MAX(P$23:$P137,$F138),""),"")</f>
        <v/>
      </c>
      <c r="P138" s="11" t="str">
        <f t="shared" ca="1" si="24"/>
        <v/>
      </c>
      <c r="Q138" s="11" t="str">
        <f ca="1">IF($A138="штучный товар",IF(AND(MAX(N$23:$N137)&gt;MAX(R$23:$R137),MAX(P$23:$P137)&gt;MAX(R$23:$R137),$F138&lt;&gt;"",MAX(R$23:$R137)&lt;TIME(20,0,0)),MAX(R$23:$R137,$F138),""),"")</f>
        <v/>
      </c>
      <c r="R138" s="11" t="str">
        <f t="shared" ca="1" si="25"/>
        <v/>
      </c>
    </row>
    <row r="139" spans="1:18" x14ac:dyDescent="0.3">
      <c r="A139" t="str">
        <f t="shared" ca="1" si="13"/>
        <v>весовой товар</v>
      </c>
      <c r="B139" s="12">
        <f t="shared" ca="1" si="14"/>
        <v>1.7977489445113144</v>
      </c>
      <c r="C139" s="11">
        <f t="shared" ca="1" si="15"/>
        <v>0.4453301663817838</v>
      </c>
      <c r="D139">
        <f t="shared" ca="1" si="16"/>
        <v>1.8115922249047973</v>
      </c>
      <c r="E139" s="11">
        <f t="shared" ca="1" si="17"/>
        <v>1.2580501561838869E-3</v>
      </c>
      <c r="F139" s="11">
        <f t="shared" ca="1" si="18"/>
        <v>0.44658821653796771</v>
      </c>
      <c r="G139" s="12">
        <f ca="1">IF(F139&lt;&gt;"",IF(A139="весовой товар",SUM(COUNTIF($L$24:$L139,"&gt;"&amp;F139)),SUM(COUNTIF($N$24:$N139,"&gt;"&amp;F139),COUNTIF($P$24:$P139,"&gt;"&amp;F139),COUNTIF($R$24:$R139,"&gt;"&amp;F139))),"")</f>
        <v>4</v>
      </c>
      <c r="H139">
        <f t="shared" ca="1" si="19"/>
        <v>1.2587449094177092</v>
      </c>
      <c r="I139" s="11">
        <f t="shared" ca="1" si="20"/>
        <v>8.7412840931785365E-4</v>
      </c>
      <c r="J139" s="11">
        <f t="shared" ca="1" si="21"/>
        <v>3.4891197680690933E-3</v>
      </c>
      <c r="K139" s="11">
        <f ca="1">IF(AND($A139="весовой товар",$F139&lt;&gt;"",MAX(L$23:$L138,F139)&lt;TIME(20,0,0)),MAX(L$23:$L138,F139),"")</f>
        <v>0.44920320789671897</v>
      </c>
      <c r="L139" s="11">
        <f t="shared" ca="1" si="22"/>
        <v>0.4500773363060368</v>
      </c>
      <c r="M139" s="11" t="str">
        <f ca="1">IF($A139="штучный товар",IF(AND(MAX(N$23:$N138)&lt;=MAX(P$23:$P138),MAX(N$23:$N138)&lt;=MAX(R$23:$R138),$F139&lt;&gt;"",MAX(N$23:$N138)&lt;TIME(20,0,0)),MAX(N$23:$N138,$F139),""),"")</f>
        <v/>
      </c>
      <c r="N139" s="11" t="str">
        <f t="shared" ca="1" si="23"/>
        <v/>
      </c>
      <c r="O139" s="11" t="str">
        <f ca="1">IF($A139="штучный товар",IF(AND(MAX(N$23:$N138)&gt;MAX(P$23:$P138),MAX(P$23:$P138)&lt;=MAX(R$23:$R138),$F139&lt;&gt;"",MAX(P$23:$P138)&lt;TIME(20,0,0)),MAX(P$23:$P138,$F139),""),"")</f>
        <v/>
      </c>
      <c r="P139" s="11" t="str">
        <f t="shared" ca="1" si="24"/>
        <v/>
      </c>
      <c r="Q139" s="11" t="str">
        <f ca="1">IF($A139="штучный товар",IF(AND(MAX(N$23:$N138)&gt;MAX(R$23:$R138),MAX(P$23:$P138)&gt;MAX(R$23:$R138),$F139&lt;&gt;"",MAX(R$23:$R138)&lt;TIME(20,0,0)),MAX(R$23:$R138,$F139),""),"")</f>
        <v/>
      </c>
      <c r="R139" s="11" t="str">
        <f t="shared" ca="1" si="25"/>
        <v/>
      </c>
    </row>
    <row r="140" spans="1:18" x14ac:dyDescent="0.3">
      <c r="A140" t="str">
        <f t="shared" ca="1" si="13"/>
        <v>штучный товар</v>
      </c>
      <c r="B140" s="12">
        <f t="shared" ca="1" si="14"/>
        <v>1.0119090612157824</v>
      </c>
      <c r="C140" s="11">
        <f t="shared" ca="1" si="15"/>
        <v>0.44603288100762811</v>
      </c>
      <c r="D140">
        <f t="shared" ca="1" si="16"/>
        <v>3.8414649611007476</v>
      </c>
      <c r="E140" s="11">
        <f t="shared" ca="1" si="17"/>
        <v>2.6676840007644081E-3</v>
      </c>
      <c r="F140" s="11">
        <f t="shared" ca="1" si="18"/>
        <v>0.4487005650083925</v>
      </c>
      <c r="G140" s="12">
        <f ca="1">IF(F140&lt;&gt;"",IF(A140="весовой товар",SUM(COUNTIF($L$24:$L140,"&gt;"&amp;F140)),SUM(COUNTIF($N$24:$N140,"&gt;"&amp;F140),COUNTIF($P$24:$P140,"&gt;"&amp;F140),COUNTIF($R$24:$R140,"&gt;"&amp;F140))),"")</f>
        <v>1</v>
      </c>
      <c r="H140">
        <f t="shared" ca="1" si="19"/>
        <v>7.053618357232935</v>
      </c>
      <c r="I140" s="11">
        <f t="shared" ca="1" si="20"/>
        <v>4.8983460814117606E-3</v>
      </c>
      <c r="J140" s="11">
        <f t="shared" ca="1" si="21"/>
        <v>4.8983460814117641E-3</v>
      </c>
      <c r="K140" s="11" t="str">
        <f ca="1">IF(AND($A140="весовой товар",$F140&lt;&gt;"",MAX(L$23:$L139,F140)&lt;TIME(20,0,0)),MAX(L$23:$L139,F140),"")</f>
        <v/>
      </c>
      <c r="L140" s="11" t="str">
        <f t="shared" ca="1" si="22"/>
        <v/>
      </c>
      <c r="M140" s="11">
        <f ca="1">IF($A140="штучный товар",IF(AND(MAX(N$23:$N139)&lt;=MAX(P$23:$P139),MAX(N$23:$N139)&lt;=MAX(R$23:$R139),$F140&lt;&gt;"",MAX(N$23:$N139)&lt;TIME(20,0,0)),MAX(N$23:$N139,$F140),""),"")</f>
        <v>0.4487005650083925</v>
      </c>
      <c r="N140" s="11">
        <f t="shared" ca="1" si="23"/>
        <v>0.45359891108980427</v>
      </c>
      <c r="O140" s="11" t="str">
        <f ca="1">IF($A140="штучный товар",IF(AND(MAX(N$23:$N139)&gt;MAX(P$23:$P139),MAX(P$23:$P139)&lt;=MAX(R$23:$R139),$F140&lt;&gt;"",MAX(P$23:$P139)&lt;TIME(20,0,0)),MAX(P$23:$P139,$F140),""),"")</f>
        <v/>
      </c>
      <c r="P140" s="11" t="str">
        <f t="shared" ca="1" si="24"/>
        <v/>
      </c>
      <c r="Q140" s="11" t="str">
        <f ca="1">IF($A140="штучный товар",IF(AND(MAX(N$23:$N139)&gt;MAX(R$23:$R139),MAX(P$23:$P139)&gt;MAX(R$23:$R139),$F140&lt;&gt;"",MAX(R$23:$R139)&lt;TIME(20,0,0)),MAX(R$23:$R139,$F140),""),"")</f>
        <v/>
      </c>
      <c r="R140" s="11" t="str">
        <f t="shared" ca="1" si="25"/>
        <v/>
      </c>
    </row>
    <row r="141" spans="1:18" x14ac:dyDescent="0.3">
      <c r="A141" t="str">
        <f t="shared" ca="1" si="13"/>
        <v>штучный товар</v>
      </c>
      <c r="B141" s="12">
        <f t="shared" ca="1" si="14"/>
        <v>1.0895363230396564</v>
      </c>
      <c r="C141" s="11">
        <f t="shared" ca="1" si="15"/>
        <v>0.44678950345418345</v>
      </c>
      <c r="D141">
        <f t="shared" ca="1" si="16"/>
        <v>9.5389691461674087</v>
      </c>
      <c r="E141" s="11">
        <f t="shared" ca="1" si="17"/>
        <v>6.6242841292829223E-3</v>
      </c>
      <c r="F141" s="11">
        <f t="shared" ca="1" si="18"/>
        <v>0.45341378758346634</v>
      </c>
      <c r="G141" s="12">
        <f ca="1">IF(F141&lt;&gt;"",IF(A141="весовой товар",SUM(COUNTIF($L$24:$L141,"&gt;"&amp;F141)),SUM(COUNTIF($N$24:$N141,"&gt;"&amp;F141),COUNTIF($P$24:$P141,"&gt;"&amp;F141),COUNTIF($R$24:$R141,"&gt;"&amp;F141))),"")</f>
        <v>2</v>
      </c>
      <c r="H141">
        <f t="shared" ca="1" si="19"/>
        <v>2.0107451511623324</v>
      </c>
      <c r="I141" s="11">
        <f t="shared" ca="1" si="20"/>
        <v>1.3963507994182863E-3</v>
      </c>
      <c r="J141" s="11">
        <f t="shared" ca="1" si="21"/>
        <v>1.3963507994183E-3</v>
      </c>
      <c r="K141" s="11" t="str">
        <f ca="1">IF(AND($A141="весовой товар",$F141&lt;&gt;"",MAX(L$23:$L140,F141)&lt;TIME(20,0,0)),MAX(L$23:$L140,F141),"")</f>
        <v/>
      </c>
      <c r="L141" s="11" t="str">
        <f t="shared" ca="1" si="22"/>
        <v/>
      </c>
      <c r="M141" s="11" t="str">
        <f ca="1">IF($A141="штучный товар",IF(AND(MAX(N$23:$N140)&lt;=MAX(P$23:$P140),MAX(N$23:$N140)&lt;=MAX(R$23:$R140),$F141&lt;&gt;"",MAX(N$23:$N140)&lt;TIME(20,0,0)),MAX(N$23:$N140,$F141),""),"")</f>
        <v/>
      </c>
      <c r="N141" s="11" t="str">
        <f t="shared" ca="1" si="23"/>
        <v/>
      </c>
      <c r="O141" s="11" t="str">
        <f ca="1">IF($A141="штучный товар",IF(AND(MAX(N$23:$N140)&gt;MAX(P$23:$P140),MAX(P$23:$P140)&lt;=MAX(R$23:$R140),$F141&lt;&gt;"",MAX(P$23:$P140)&lt;TIME(20,0,0)),MAX(P$23:$P140,$F141),""),"")</f>
        <v/>
      </c>
      <c r="P141" s="11" t="str">
        <f t="shared" ca="1" si="24"/>
        <v/>
      </c>
      <c r="Q141" s="11">
        <f ca="1">IF($A141="штучный товар",IF(AND(MAX(N$23:$N140)&gt;MAX(R$23:$R140),MAX(P$23:$P140)&gt;MAX(R$23:$R140),$F141&lt;&gt;"",MAX(R$23:$R140)&lt;TIME(20,0,0)),MAX(R$23:$R140,$F141),""),"")</f>
        <v>0.45341378758346634</v>
      </c>
      <c r="R141" s="11">
        <f t="shared" ca="1" si="25"/>
        <v>0.45481013838288464</v>
      </c>
    </row>
    <row r="142" spans="1:18" x14ac:dyDescent="0.3">
      <c r="A142" t="str">
        <f t="shared" ca="1" si="13"/>
        <v>штучный товар</v>
      </c>
      <c r="B142" s="12">
        <f t="shared" ca="1" si="14"/>
        <v>1.1971768390090689</v>
      </c>
      <c r="C142" s="11">
        <f t="shared" ca="1" si="15"/>
        <v>0.44762087625905084</v>
      </c>
      <c r="D142">
        <f t="shared" ca="1" si="16"/>
        <v>2.56621610907417</v>
      </c>
      <c r="E142" s="11">
        <f t="shared" ca="1" si="17"/>
        <v>1.7820945201903959E-3</v>
      </c>
      <c r="F142" s="11">
        <f t="shared" ca="1" si="18"/>
        <v>0.44940297077924124</v>
      </c>
      <c r="G142" s="12">
        <f ca="1">IF(F142&lt;&gt;"",IF(A142="весовой товар",SUM(COUNTIF($L$24:$L142,"&gt;"&amp;F142)),SUM(COUNTIF($N$24:$N142,"&gt;"&amp;F142),COUNTIF($P$24:$P142,"&gt;"&amp;F142),COUNTIF($R$24:$R142,"&gt;"&amp;F142))),"")</f>
        <v>3</v>
      </c>
      <c r="H142">
        <f t="shared" ca="1" si="19"/>
        <v>3.6491904939584519</v>
      </c>
      <c r="I142" s="11">
        <f t="shared" ca="1" si="20"/>
        <v>2.5341600652489249E-3</v>
      </c>
      <c r="J142" s="11">
        <f t="shared" ca="1" si="21"/>
        <v>2.5341600652489249E-3</v>
      </c>
      <c r="K142" s="11" t="str">
        <f ca="1">IF(AND($A142="весовой товар",$F142&lt;&gt;"",MAX(L$23:$L141,F142)&lt;TIME(20,0,0)),MAX(L$23:$L141,F142),"")</f>
        <v/>
      </c>
      <c r="L142" s="11" t="str">
        <f t="shared" ca="1" si="22"/>
        <v/>
      </c>
      <c r="M142" s="11" t="str">
        <f ca="1">IF($A142="штучный товар",IF(AND(MAX(N$23:$N141)&lt;=MAX(P$23:$P141),MAX(N$23:$N141)&lt;=MAX(R$23:$R141),$F142&lt;&gt;"",MAX(N$23:$N141)&lt;TIME(20,0,0)),MAX(N$23:$N141,$F142),""),"")</f>
        <v/>
      </c>
      <c r="N142" s="11" t="str">
        <f t="shared" ca="1" si="23"/>
        <v/>
      </c>
      <c r="O142" s="11">
        <f ca="1">IF($A142="штучный товар",IF(AND(MAX(N$23:$N141)&gt;MAX(P$23:$P141),MAX(P$23:$P141)&lt;=MAX(R$23:$R141),$F142&lt;&gt;"",MAX(P$23:$P141)&lt;TIME(20,0,0)),MAX(P$23:$P141,$F142),""),"")</f>
        <v>0.44940297077924124</v>
      </c>
      <c r="P142" s="11">
        <f t="shared" ca="1" si="24"/>
        <v>0.45193713084449016</v>
      </c>
      <c r="Q142" s="11" t="str">
        <f ca="1">IF($A142="штучный товар",IF(AND(MAX(N$23:$N141)&gt;MAX(R$23:$R141),MAX(P$23:$P141)&gt;MAX(R$23:$R141),$F142&lt;&gt;"",MAX(R$23:$R141)&lt;TIME(20,0,0)),MAX(R$23:$R141,$F142),""),"")</f>
        <v/>
      </c>
      <c r="R142" s="11" t="str">
        <f t="shared" ca="1" si="25"/>
        <v/>
      </c>
    </row>
    <row r="143" spans="1:18" x14ac:dyDescent="0.3">
      <c r="A143" t="str">
        <f t="shared" ca="1" si="13"/>
        <v>штучный товар</v>
      </c>
      <c r="B143" s="12">
        <f t="shared" ca="1" si="14"/>
        <v>1.4306564600824636</v>
      </c>
      <c r="C143" s="11">
        <f t="shared" ca="1" si="15"/>
        <v>0.44861438768966366</v>
      </c>
      <c r="D143">
        <f t="shared" ca="1" si="16"/>
        <v>7.5356814188477568</v>
      </c>
      <c r="E143" s="11">
        <f t="shared" ca="1" si="17"/>
        <v>5.2331120964220533E-3</v>
      </c>
      <c r="F143" s="11">
        <f t="shared" ca="1" si="18"/>
        <v>0.45384749978608574</v>
      </c>
      <c r="G143" s="12">
        <f ca="1">IF(F143&lt;&gt;"",IF(A143="весовой товар",SUM(COUNTIF($L$24:$L143,"&gt;"&amp;F143)),SUM(COUNTIF($N$24:$N143,"&gt;"&amp;F143),COUNTIF($P$24:$P143,"&gt;"&amp;F143),COUNTIF($R$24:$R143,"&gt;"&amp;F143))),"")</f>
        <v>2</v>
      </c>
      <c r="H143">
        <f t="shared" ca="1" si="19"/>
        <v>5.8192651843972003</v>
      </c>
      <c r="I143" s="11">
        <f t="shared" ca="1" si="20"/>
        <v>4.0411563780536116E-3</v>
      </c>
      <c r="J143" s="11">
        <f t="shared" ca="1" si="21"/>
        <v>4.0411563780536341E-3</v>
      </c>
      <c r="K143" s="11" t="str">
        <f ca="1">IF(AND($A143="весовой товар",$F143&lt;&gt;"",MAX(L$23:$L142,F143)&lt;TIME(20,0,0)),MAX(L$23:$L142,F143),"")</f>
        <v/>
      </c>
      <c r="L143" s="11" t="str">
        <f t="shared" ca="1" si="22"/>
        <v/>
      </c>
      <c r="M143" s="11" t="str">
        <f ca="1">IF($A143="штучный товар",IF(AND(MAX(N$23:$N142)&lt;=MAX(P$23:$P142),MAX(N$23:$N142)&lt;=MAX(R$23:$R142),$F143&lt;&gt;"",MAX(N$23:$N142)&lt;TIME(20,0,0)),MAX(N$23:$N142,$F143),""),"")</f>
        <v/>
      </c>
      <c r="N143" s="11" t="str">
        <f t="shared" ca="1" si="23"/>
        <v/>
      </c>
      <c r="O143" s="11">
        <f ca="1">IF($A143="штучный товар",IF(AND(MAX(N$23:$N142)&gt;MAX(P$23:$P142),MAX(P$23:$P142)&lt;=MAX(R$23:$R142),$F143&lt;&gt;"",MAX(P$23:$P142)&lt;TIME(20,0,0)),MAX(P$23:$P142,$F143),""),"")</f>
        <v>0.45384749978608574</v>
      </c>
      <c r="P143" s="11">
        <f t="shared" ca="1" si="24"/>
        <v>0.45788865616413937</v>
      </c>
      <c r="Q143" s="11" t="str">
        <f ca="1">IF($A143="штучный товар",IF(AND(MAX(N$23:$N142)&gt;MAX(R$23:$R142),MAX(P$23:$P142)&gt;MAX(R$23:$R142),$F143&lt;&gt;"",MAX(R$23:$R142)&lt;TIME(20,0,0)),MAX(R$23:$R142,$F143),""),"")</f>
        <v/>
      </c>
      <c r="R143" s="11" t="str">
        <f t="shared" ca="1" si="25"/>
        <v/>
      </c>
    </row>
    <row r="144" spans="1:18" x14ac:dyDescent="0.3">
      <c r="A144" t="str">
        <f t="shared" ca="1" si="13"/>
        <v>штучный товар</v>
      </c>
      <c r="B144" s="12">
        <f t="shared" ca="1" si="14"/>
        <v>1.2761670784921475</v>
      </c>
      <c r="C144" s="11">
        <f t="shared" ca="1" si="15"/>
        <v>0.44950061482750542</v>
      </c>
      <c r="D144">
        <f t="shared" ca="1" si="16"/>
        <v>14.986374695278881</v>
      </c>
      <c r="E144" s="11">
        <f t="shared" ca="1" si="17"/>
        <v>1.0407204649499223E-2</v>
      </c>
      <c r="F144" s="11">
        <f t="shared" ca="1" si="18"/>
        <v>0.45990781947700465</v>
      </c>
      <c r="G144" s="12">
        <f ca="1">IF(F144&lt;&gt;"",IF(A144="весовой товар",SUM(COUNTIF($L$24:$L144,"&gt;"&amp;F144)),SUM(COUNTIF($N$24:$N144,"&gt;"&amp;F144),COUNTIF($P$24:$P144,"&gt;"&amp;F144),COUNTIF($R$24:$R144,"&gt;"&amp;F144))),"")</f>
        <v>1</v>
      </c>
      <c r="H144">
        <f t="shared" ca="1" si="19"/>
        <v>1.1403250789603008</v>
      </c>
      <c r="I144" s="11">
        <f t="shared" ca="1" si="20"/>
        <v>7.9189241594465327E-4</v>
      </c>
      <c r="J144" s="11">
        <f t="shared" ca="1" si="21"/>
        <v>7.9189241594462834E-4</v>
      </c>
      <c r="K144" s="11" t="str">
        <f ca="1">IF(AND($A144="весовой товар",$F144&lt;&gt;"",MAX(L$23:$L143,F144)&lt;TIME(20,0,0)),MAX(L$23:$L143,F144),"")</f>
        <v/>
      </c>
      <c r="L144" s="11" t="str">
        <f t="shared" ca="1" si="22"/>
        <v/>
      </c>
      <c r="M144" s="11">
        <f ca="1">IF($A144="штучный товар",IF(AND(MAX(N$23:$N143)&lt;=MAX(P$23:$P143),MAX(N$23:$N143)&lt;=MAX(R$23:$R143),$F144&lt;&gt;"",MAX(N$23:$N143)&lt;TIME(20,0,0)),MAX(N$23:$N143,$F144),""),"")</f>
        <v>0.45990781947700465</v>
      </c>
      <c r="N144" s="11">
        <f t="shared" ca="1" si="23"/>
        <v>0.46069971189294928</v>
      </c>
      <c r="O144" s="11" t="str">
        <f ca="1">IF($A144="штучный товар",IF(AND(MAX(N$23:$N143)&gt;MAX(P$23:$P143),MAX(P$23:$P143)&lt;=MAX(R$23:$R143),$F144&lt;&gt;"",MAX(P$23:$P143)&lt;TIME(20,0,0)),MAX(P$23:$P143,$F144),""),"")</f>
        <v/>
      </c>
      <c r="P144" s="11" t="str">
        <f t="shared" ca="1" si="24"/>
        <v/>
      </c>
      <c r="Q144" s="11" t="str">
        <f ca="1">IF($A144="штучный товар",IF(AND(MAX(N$23:$N143)&gt;MAX(R$23:$R143),MAX(P$23:$P143)&gt;MAX(R$23:$R143),$F144&lt;&gt;"",MAX(R$23:$R143)&lt;TIME(20,0,0)),MAX(R$23:$R143,$F144),""),"")</f>
        <v/>
      </c>
      <c r="R144" s="11" t="str">
        <f t="shared" ca="1" si="25"/>
        <v/>
      </c>
    </row>
    <row r="145" spans="1:18" x14ac:dyDescent="0.3">
      <c r="A145" t="str">
        <f t="shared" ca="1" si="13"/>
        <v>весовой товар</v>
      </c>
      <c r="B145" s="12">
        <f t="shared" ca="1" si="14"/>
        <v>1.586311213167062</v>
      </c>
      <c r="C145" s="11">
        <f t="shared" ca="1" si="15"/>
        <v>0.45060221983664922</v>
      </c>
      <c r="D145">
        <f t="shared" ca="1" si="16"/>
        <v>3.3295629862115268</v>
      </c>
      <c r="E145" s="11">
        <f t="shared" ca="1" si="17"/>
        <v>2.3121965182024491E-3</v>
      </c>
      <c r="F145" s="11">
        <f t="shared" ca="1" si="18"/>
        <v>0.45291441635485169</v>
      </c>
      <c r="G145" s="12">
        <f ca="1">IF(F145&lt;&gt;"",IF(A145="весовой товар",SUM(COUNTIF($L$24:$L145,"&gt;"&amp;F145)),SUM(COUNTIF($N$24:$N145,"&gt;"&amp;F145),COUNTIF($P$24:$P145,"&gt;"&amp;F145),COUNTIF($R$24:$R145,"&gt;"&amp;F145))),"")</f>
        <v>1</v>
      </c>
      <c r="H145">
        <f t="shared" ca="1" si="19"/>
        <v>3.8860416027867513</v>
      </c>
      <c r="I145" s="11">
        <f t="shared" ca="1" si="20"/>
        <v>2.698640001935244E-3</v>
      </c>
      <c r="J145" s="11">
        <f t="shared" ca="1" si="21"/>
        <v>2.6986400019352597E-3</v>
      </c>
      <c r="K145" s="11">
        <f ca="1">IF(AND($A145="весовой товар",$F145&lt;&gt;"",MAX(L$23:$L144,F145)&lt;TIME(20,0,0)),MAX(L$23:$L144,F145),"")</f>
        <v>0.45291441635485169</v>
      </c>
      <c r="L145" s="11">
        <f t="shared" ca="1" si="22"/>
        <v>0.45561305635678695</v>
      </c>
      <c r="M145" s="11" t="str">
        <f ca="1">IF($A145="штучный товар",IF(AND(MAX(N$23:$N144)&lt;=MAX(P$23:$P144),MAX(N$23:$N144)&lt;=MAX(R$23:$R144),$F145&lt;&gt;"",MAX(N$23:$N144)&lt;TIME(20,0,0)),MAX(N$23:$N144,$F145),""),"")</f>
        <v/>
      </c>
      <c r="N145" s="11" t="str">
        <f t="shared" ca="1" si="23"/>
        <v/>
      </c>
      <c r="O145" s="11" t="str">
        <f ca="1">IF($A145="штучный товар",IF(AND(MAX(N$23:$N144)&gt;MAX(P$23:$P144),MAX(P$23:$P144)&lt;=MAX(R$23:$R144),$F145&lt;&gt;"",MAX(P$23:$P144)&lt;TIME(20,0,0)),MAX(P$23:$P144,$F145),""),"")</f>
        <v/>
      </c>
      <c r="P145" s="11" t="str">
        <f t="shared" ca="1" si="24"/>
        <v/>
      </c>
      <c r="Q145" s="11" t="str">
        <f ca="1">IF($A145="штучный товар",IF(AND(MAX(N$23:$N144)&gt;MAX(R$23:$R144),MAX(P$23:$P144)&gt;MAX(R$23:$R144),$F145&lt;&gt;"",MAX(R$23:$R144)&lt;TIME(20,0,0)),MAX(R$23:$R144,$F145),""),"")</f>
        <v/>
      </c>
      <c r="R145" s="11" t="str">
        <f t="shared" ca="1" si="25"/>
        <v/>
      </c>
    </row>
    <row r="146" spans="1:18" x14ac:dyDescent="0.3">
      <c r="A146" t="str">
        <f t="shared" ca="1" si="13"/>
        <v>штучный товар</v>
      </c>
      <c r="B146" s="12">
        <f t="shared" ca="1" si="14"/>
        <v>1.0900011876513473</v>
      </c>
      <c r="C146" s="11">
        <f t="shared" ca="1" si="15"/>
        <v>0.45135916510585156</v>
      </c>
      <c r="D146">
        <f t="shared" ca="1" si="16"/>
        <v>2.5129679011978623</v>
      </c>
      <c r="E146" s="11">
        <f t="shared" ca="1" si="17"/>
        <v>1.745116598054071E-3</v>
      </c>
      <c r="F146" s="11">
        <f t="shared" ca="1" si="18"/>
        <v>0.45310428170390565</v>
      </c>
      <c r="G146" s="12">
        <f ca="1">IF(F146&lt;&gt;"",IF(A146="весовой товар",SUM(COUNTIF($L$24:$L146,"&gt;"&amp;F146)),SUM(COUNTIF($N$24:$N146,"&gt;"&amp;F146),COUNTIF($P$24:$P146,"&gt;"&amp;F146),COUNTIF($R$24:$R146,"&gt;"&amp;F146))),"")</f>
        <v>5</v>
      </c>
      <c r="H146">
        <f t="shared" ca="1" si="19"/>
        <v>2.0030190360847602</v>
      </c>
      <c r="I146" s="11">
        <f t="shared" ca="1" si="20"/>
        <v>1.3909854417255279E-3</v>
      </c>
      <c r="J146" s="11">
        <f t="shared" ca="1" si="21"/>
        <v>3.0968421207044905E-3</v>
      </c>
      <c r="K146" s="11" t="str">
        <f ca="1">IF(AND($A146="весовой товар",$F146&lt;&gt;"",MAX(L$23:$L145,F146)&lt;TIME(20,0,0)),MAX(L$23:$L145,F146),"")</f>
        <v/>
      </c>
      <c r="L146" s="11" t="str">
        <f t="shared" ca="1" si="22"/>
        <v/>
      </c>
      <c r="M146" s="11" t="str">
        <f ca="1">IF($A146="штучный товар",IF(AND(MAX(N$23:$N145)&lt;=MAX(P$23:$P145),MAX(N$23:$N145)&lt;=MAX(R$23:$R145),$F146&lt;&gt;"",MAX(N$23:$N145)&lt;TIME(20,0,0)),MAX(N$23:$N145,$F146),""),"")</f>
        <v/>
      </c>
      <c r="N146" s="11" t="str">
        <f t="shared" ca="1" si="23"/>
        <v/>
      </c>
      <c r="O146" s="11" t="str">
        <f ca="1">IF($A146="штучный товар",IF(AND(MAX(N$23:$N145)&gt;MAX(P$23:$P145),MAX(P$23:$P145)&lt;=MAX(R$23:$R145),$F146&lt;&gt;"",MAX(P$23:$P145)&lt;TIME(20,0,0)),MAX(P$23:$P145,$F146),""),"")</f>
        <v/>
      </c>
      <c r="P146" s="11" t="str">
        <f t="shared" ca="1" si="24"/>
        <v/>
      </c>
      <c r="Q146" s="11">
        <f ca="1">IF($A146="штучный товар",IF(AND(MAX(N$23:$N145)&gt;MAX(R$23:$R145),MAX(P$23:$P145)&gt;MAX(R$23:$R145),$F146&lt;&gt;"",MAX(R$23:$R145)&lt;TIME(20,0,0)),MAX(R$23:$R145,$F146),""),"")</f>
        <v>0.45481013838288464</v>
      </c>
      <c r="R146" s="11">
        <f t="shared" ca="1" si="25"/>
        <v>0.45620112382461014</v>
      </c>
    </row>
    <row r="147" spans="1:18" x14ac:dyDescent="0.3">
      <c r="A147" t="str">
        <f t="shared" ca="1" si="13"/>
        <v>весовой товар</v>
      </c>
      <c r="B147" s="12">
        <f t="shared" ca="1" si="14"/>
        <v>1.8733406556524173</v>
      </c>
      <c r="C147" s="11">
        <f t="shared" ca="1" si="15"/>
        <v>0.45266009611672131</v>
      </c>
      <c r="D147">
        <f t="shared" ca="1" si="16"/>
        <v>4.0880834894516465</v>
      </c>
      <c r="E147" s="11">
        <f t="shared" ca="1" si="17"/>
        <v>2.8389468676747543E-3</v>
      </c>
      <c r="F147" s="11">
        <f t="shared" ca="1" si="18"/>
        <v>0.45549904298439609</v>
      </c>
      <c r="G147" s="12">
        <f ca="1">IF(F147&lt;&gt;"",IF(A147="весовой товар",SUM(COUNTIF($L$24:$L147,"&gt;"&amp;F147)),SUM(COUNTIF($N$24:$N147,"&gt;"&amp;F147),COUNTIF($P$24:$P147,"&gt;"&amp;F147),COUNTIF($R$24:$R147,"&gt;"&amp;F147))),"")</f>
        <v>2</v>
      </c>
      <c r="H147">
        <f t="shared" ca="1" si="19"/>
        <v>6.8722203291731869</v>
      </c>
      <c r="I147" s="11">
        <f t="shared" ca="1" si="20"/>
        <v>4.772375228592491E-3</v>
      </c>
      <c r="J147" s="11">
        <f t="shared" ca="1" si="21"/>
        <v>4.8863886009833379E-3</v>
      </c>
      <c r="K147" s="11">
        <f ca="1">IF(AND($A147="весовой товар",$F147&lt;&gt;"",MAX(L$23:$L146,F147)&lt;TIME(20,0,0)),MAX(L$23:$L146,F147),"")</f>
        <v>0.45561305635678695</v>
      </c>
      <c r="L147" s="11">
        <f t="shared" ca="1" si="22"/>
        <v>0.46038543158537942</v>
      </c>
      <c r="M147" s="11" t="str">
        <f ca="1">IF($A147="штучный товар",IF(AND(MAX(N$23:$N146)&lt;=MAX(P$23:$P146),MAX(N$23:$N146)&lt;=MAX(R$23:$R146),$F147&lt;&gt;"",MAX(N$23:$N146)&lt;TIME(20,0,0)),MAX(N$23:$N146,$F147),""),"")</f>
        <v/>
      </c>
      <c r="N147" s="11" t="str">
        <f t="shared" ca="1" si="23"/>
        <v/>
      </c>
      <c r="O147" s="11" t="str">
        <f ca="1">IF($A147="штучный товар",IF(AND(MAX(N$23:$N146)&gt;MAX(P$23:$P146),MAX(P$23:$P146)&lt;=MAX(R$23:$R146),$F147&lt;&gt;"",MAX(P$23:$P146)&lt;TIME(20,0,0)),MAX(P$23:$P146,$F147),""),"")</f>
        <v/>
      </c>
      <c r="P147" s="11" t="str">
        <f t="shared" ca="1" si="24"/>
        <v/>
      </c>
      <c r="Q147" s="11" t="str">
        <f ca="1">IF($A147="штучный товар",IF(AND(MAX(N$23:$N146)&gt;MAX(R$23:$R146),MAX(P$23:$P146)&gt;MAX(R$23:$R146),$F147&lt;&gt;"",MAX(R$23:$R146)&lt;TIME(20,0,0)),MAX(R$23:$R146,$F147),""),"")</f>
        <v/>
      </c>
      <c r="R147" s="11" t="str">
        <f t="shared" ca="1" si="25"/>
        <v/>
      </c>
    </row>
    <row r="148" spans="1:18" x14ac:dyDescent="0.3">
      <c r="A148" t="str">
        <f t="shared" ca="1" si="13"/>
        <v>весовой товар</v>
      </c>
      <c r="B148" s="12">
        <f t="shared" ca="1" si="14"/>
        <v>1.0842715442709319</v>
      </c>
      <c r="C148" s="11">
        <f t="shared" ca="1" si="15"/>
        <v>0.45341306246690943</v>
      </c>
      <c r="D148">
        <f t="shared" ca="1" si="16"/>
        <v>1.0332842630841423</v>
      </c>
      <c r="E148" s="11">
        <f t="shared" ca="1" si="17"/>
        <v>7.1755851603065438E-4</v>
      </c>
      <c r="F148" s="11">
        <f t="shared" ca="1" si="18"/>
        <v>0.4541306209829401</v>
      </c>
      <c r="G148" s="12">
        <f ca="1">IF(F148&lt;&gt;"",IF(A148="весовой товар",SUM(COUNTIF($L$24:$L148,"&gt;"&amp;F148)),SUM(COUNTIF($N$24:$N148,"&gt;"&amp;F148),COUNTIF($P$24:$P148,"&gt;"&amp;F148),COUNTIF($R$24:$R148,"&gt;"&amp;F148))),"")</f>
        <v>3</v>
      </c>
      <c r="H148">
        <f t="shared" ca="1" si="19"/>
        <v>2.2908666674937521</v>
      </c>
      <c r="I148" s="11">
        <f t="shared" ca="1" si="20"/>
        <v>1.5908796302039946E-3</v>
      </c>
      <c r="J148" s="11">
        <f t="shared" ca="1" si="21"/>
        <v>7.8456902326433098E-3</v>
      </c>
      <c r="K148" s="11">
        <f ca="1">IF(AND($A148="весовой товар",$F148&lt;&gt;"",MAX(L$23:$L147,F148)&lt;TIME(20,0,0)),MAX(L$23:$L147,F148),"")</f>
        <v>0.46038543158537942</v>
      </c>
      <c r="L148" s="11">
        <f t="shared" ca="1" si="22"/>
        <v>0.46197631121558341</v>
      </c>
      <c r="M148" s="11" t="str">
        <f ca="1">IF($A148="штучный товар",IF(AND(MAX(N$23:$N147)&lt;=MAX(P$23:$P147),MAX(N$23:$N147)&lt;=MAX(R$23:$R147),$F148&lt;&gt;"",MAX(N$23:$N147)&lt;TIME(20,0,0)),MAX(N$23:$N147,$F148),""),"")</f>
        <v/>
      </c>
      <c r="N148" s="11" t="str">
        <f t="shared" ca="1" si="23"/>
        <v/>
      </c>
      <c r="O148" s="11" t="str">
        <f ca="1">IF($A148="штучный товар",IF(AND(MAX(N$23:$N147)&gt;MAX(P$23:$P147),MAX(P$23:$P147)&lt;=MAX(R$23:$R147),$F148&lt;&gt;"",MAX(P$23:$P147)&lt;TIME(20,0,0)),MAX(P$23:$P147,$F148),""),"")</f>
        <v/>
      </c>
      <c r="P148" s="11" t="str">
        <f t="shared" ca="1" si="24"/>
        <v/>
      </c>
      <c r="Q148" s="11" t="str">
        <f ca="1">IF($A148="штучный товар",IF(AND(MAX(N$23:$N147)&gt;MAX(R$23:$R147),MAX(P$23:$P147)&gt;MAX(R$23:$R147),$F148&lt;&gt;"",MAX(R$23:$R147)&lt;TIME(20,0,0)),MAX(R$23:$R147,$F148),""),"")</f>
        <v/>
      </c>
      <c r="R148" s="11" t="str">
        <f t="shared" ca="1" si="25"/>
        <v/>
      </c>
    </row>
    <row r="149" spans="1:18" x14ac:dyDescent="0.3">
      <c r="A149" t="str">
        <f t="shared" ca="1" si="13"/>
        <v>штучный товар</v>
      </c>
      <c r="B149" s="12">
        <f t="shared" ca="1" si="14"/>
        <v>1.6032644895367221</v>
      </c>
      <c r="C149" s="11">
        <f t="shared" ca="1" si="15"/>
        <v>0.45452644058464325</v>
      </c>
      <c r="D149">
        <f t="shared" ca="1" si="16"/>
        <v>2.5399569704524461</v>
      </c>
      <c r="E149" s="11">
        <f t="shared" ca="1" si="17"/>
        <v>1.7638590072586431E-3</v>
      </c>
      <c r="F149" s="11">
        <f t="shared" ca="1" si="18"/>
        <v>0.45629029959190187</v>
      </c>
      <c r="G149" s="12">
        <f ca="1">IF(F149&lt;&gt;"",IF(A149="весовой товар",SUM(COUNTIF($L$24:$L149,"&gt;"&amp;F149)),SUM(COUNTIF($N$24:$N149,"&gt;"&amp;F149),COUNTIF($P$24:$P149,"&gt;"&amp;F149),COUNTIF($R$24:$R149,"&gt;"&amp;F149))),"")</f>
        <v>3</v>
      </c>
      <c r="H149">
        <f t="shared" ca="1" si="19"/>
        <v>1.6605837417312919</v>
      </c>
      <c r="I149" s="11">
        <f t="shared" ca="1" si="20"/>
        <v>1.1531831539800638E-3</v>
      </c>
      <c r="J149" s="11">
        <f t="shared" ca="1" si="21"/>
        <v>1.153183153980053E-3</v>
      </c>
      <c r="K149" s="11" t="str">
        <f ca="1">IF(AND($A149="весовой товар",$F149&lt;&gt;"",MAX(L$23:$L148,F149)&lt;TIME(20,0,0)),MAX(L$23:$L148,F149),"")</f>
        <v/>
      </c>
      <c r="L149" s="11" t="str">
        <f t="shared" ca="1" si="22"/>
        <v/>
      </c>
      <c r="M149" s="11" t="str">
        <f ca="1">IF($A149="штучный товар",IF(AND(MAX(N$23:$N148)&lt;=MAX(P$23:$P148),MAX(N$23:$N148)&lt;=MAX(R$23:$R148),$F149&lt;&gt;"",MAX(N$23:$N148)&lt;TIME(20,0,0)),MAX(N$23:$N148,$F149),""),"")</f>
        <v/>
      </c>
      <c r="N149" s="11" t="str">
        <f t="shared" ca="1" si="23"/>
        <v/>
      </c>
      <c r="O149" s="11" t="str">
        <f ca="1">IF($A149="штучный товар",IF(AND(MAX(N$23:$N148)&gt;MAX(P$23:$P148),MAX(P$23:$P148)&lt;=MAX(R$23:$R148),$F149&lt;&gt;"",MAX(P$23:$P148)&lt;TIME(20,0,0)),MAX(P$23:$P148,$F149),""),"")</f>
        <v/>
      </c>
      <c r="P149" s="11" t="str">
        <f t="shared" ca="1" si="24"/>
        <v/>
      </c>
      <c r="Q149" s="11">
        <f ca="1">IF($A149="штучный товар",IF(AND(MAX(N$23:$N148)&gt;MAX(R$23:$R148),MAX(P$23:$P148)&gt;MAX(R$23:$R148),$F149&lt;&gt;"",MAX(R$23:$R148)&lt;TIME(20,0,0)),MAX(R$23:$R148,$F149),""),"")</f>
        <v>0.45629029959190187</v>
      </c>
      <c r="R149" s="11">
        <f t="shared" ca="1" si="25"/>
        <v>0.45744348274588192</v>
      </c>
    </row>
    <row r="150" spans="1:18" x14ac:dyDescent="0.3">
      <c r="A150" t="str">
        <f t="shared" ca="1" si="13"/>
        <v>штучный товар</v>
      </c>
      <c r="B150" s="12">
        <f t="shared" ca="1" si="14"/>
        <v>1.0939155680894497</v>
      </c>
      <c r="C150" s="11">
        <f t="shared" ca="1" si="15"/>
        <v>0.45528610417359427</v>
      </c>
      <c r="D150">
        <f t="shared" ca="1" si="16"/>
        <v>2.7773515991872815</v>
      </c>
      <c r="E150" s="11">
        <f t="shared" ca="1" si="17"/>
        <v>1.9287163883245011E-3</v>
      </c>
      <c r="F150" s="11">
        <f t="shared" ca="1" si="18"/>
        <v>0.45721482056191876</v>
      </c>
      <c r="G150" s="12">
        <f ca="1">IF(F150&lt;&gt;"",IF(A150="весовой товар",SUM(COUNTIF($L$24:$L150,"&gt;"&amp;F150)),SUM(COUNTIF($N$24:$N150,"&gt;"&amp;F150),COUNTIF($P$24:$P150,"&gt;"&amp;F150),COUNTIF($R$24:$R150,"&gt;"&amp;F150))),"")</f>
        <v>4</v>
      </c>
      <c r="H150">
        <f t="shared" ca="1" si="19"/>
        <v>3.3640555736282112</v>
      </c>
      <c r="I150" s="11">
        <f t="shared" ca="1" si="20"/>
        <v>2.3361497039084802E-3</v>
      </c>
      <c r="J150" s="11">
        <f t="shared" ca="1" si="21"/>
        <v>2.5648118878716653E-3</v>
      </c>
      <c r="K150" s="11" t="str">
        <f ca="1">IF(AND($A150="весовой товар",$F150&lt;&gt;"",MAX(L$23:$L149,F150)&lt;TIME(20,0,0)),MAX(L$23:$L149,F150),"")</f>
        <v/>
      </c>
      <c r="L150" s="11" t="str">
        <f t="shared" ca="1" si="22"/>
        <v/>
      </c>
      <c r="M150" s="11" t="str">
        <f ca="1">IF($A150="штучный товар",IF(AND(MAX(N$23:$N149)&lt;=MAX(P$23:$P149),MAX(N$23:$N149)&lt;=MAX(R$23:$R149),$F150&lt;&gt;"",MAX(N$23:$N149)&lt;TIME(20,0,0)),MAX(N$23:$N149,$F150),""),"")</f>
        <v/>
      </c>
      <c r="N150" s="11" t="str">
        <f t="shared" ca="1" si="23"/>
        <v/>
      </c>
      <c r="O150" s="11" t="str">
        <f ca="1">IF($A150="штучный товар",IF(AND(MAX(N$23:$N149)&gt;MAX(P$23:$P149),MAX(P$23:$P149)&lt;=MAX(R$23:$R149),$F150&lt;&gt;"",MAX(P$23:$P149)&lt;TIME(20,0,0)),MAX(P$23:$P149,$F150),""),"")</f>
        <v/>
      </c>
      <c r="P150" s="11" t="str">
        <f t="shared" ca="1" si="24"/>
        <v/>
      </c>
      <c r="Q150" s="11">
        <f ca="1">IF($A150="штучный товар",IF(AND(MAX(N$23:$N149)&gt;MAX(R$23:$R149),MAX(P$23:$P149)&gt;MAX(R$23:$R149),$F150&lt;&gt;"",MAX(R$23:$R149)&lt;TIME(20,0,0)),MAX(R$23:$R149,$F150),""),"")</f>
        <v>0.45744348274588192</v>
      </c>
      <c r="R150" s="11">
        <f t="shared" ca="1" si="25"/>
        <v>0.45977963244979042</v>
      </c>
    </row>
    <row r="151" spans="1:18" x14ac:dyDescent="0.3">
      <c r="A151" t="str">
        <f t="shared" ca="1" si="13"/>
        <v>весовой товар</v>
      </c>
      <c r="B151" s="12">
        <f t="shared" ca="1" si="14"/>
        <v>3.3929543417595709</v>
      </c>
      <c r="C151" s="11">
        <f t="shared" ca="1" si="15"/>
        <v>0.45764232246648284</v>
      </c>
      <c r="D151">
        <f t="shared" ca="1" si="16"/>
        <v>3.439429260861353</v>
      </c>
      <c r="E151" s="11">
        <f t="shared" ca="1" si="17"/>
        <v>2.3884925422648284E-3</v>
      </c>
      <c r="F151" s="11">
        <f t="shared" ca="1" si="18"/>
        <v>0.46003081500874765</v>
      </c>
      <c r="G151" s="12">
        <f ca="1">IF(F151&lt;&gt;"",IF(A151="весовой товар",SUM(COUNTIF($L$24:$L151,"&gt;"&amp;F151)),SUM(COUNTIF($N$24:$N151,"&gt;"&amp;F151),COUNTIF($P$24:$P151,"&gt;"&amp;F151),COUNTIF($R$24:$R151,"&gt;"&amp;F151))),"")</f>
        <v>3</v>
      </c>
      <c r="H151">
        <f t="shared" ca="1" si="19"/>
        <v>2.4818220554946109</v>
      </c>
      <c r="I151" s="11">
        <f t="shared" ca="1" si="20"/>
        <v>1.7234875385379242E-3</v>
      </c>
      <c r="J151" s="11">
        <f t="shared" ca="1" si="21"/>
        <v>3.6689837453736662E-3</v>
      </c>
      <c r="K151" s="11">
        <f ca="1">IF(AND($A151="весовой товар",$F151&lt;&gt;"",MAX(L$23:$L150,F151)&lt;TIME(20,0,0)),MAX(L$23:$L150,F151),"")</f>
        <v>0.46197631121558341</v>
      </c>
      <c r="L151" s="11">
        <f t="shared" ca="1" si="22"/>
        <v>0.46369979875412132</v>
      </c>
      <c r="M151" s="11" t="str">
        <f ca="1">IF($A151="штучный товар",IF(AND(MAX(N$23:$N150)&lt;=MAX(P$23:$P150),MAX(N$23:$N150)&lt;=MAX(R$23:$R150),$F151&lt;&gt;"",MAX(N$23:$N150)&lt;TIME(20,0,0)),MAX(N$23:$N150,$F151),""),"")</f>
        <v/>
      </c>
      <c r="N151" s="11" t="str">
        <f t="shared" ca="1" si="23"/>
        <v/>
      </c>
      <c r="O151" s="11" t="str">
        <f ca="1">IF($A151="штучный товар",IF(AND(MAX(N$23:$N150)&gt;MAX(P$23:$P150),MAX(P$23:$P150)&lt;=MAX(R$23:$R150),$F151&lt;&gt;"",MAX(P$23:$P150)&lt;TIME(20,0,0)),MAX(P$23:$P150,$F151),""),"")</f>
        <v/>
      </c>
      <c r="P151" s="11" t="str">
        <f t="shared" ca="1" si="24"/>
        <v/>
      </c>
      <c r="Q151" s="11" t="str">
        <f ca="1">IF($A151="штучный товар",IF(AND(MAX(N$23:$N150)&gt;MAX(R$23:$R150),MAX(P$23:$P150)&gt;MAX(R$23:$R150),$F151&lt;&gt;"",MAX(R$23:$R150)&lt;TIME(20,0,0)),MAX(R$23:$R150,$F151),""),"")</f>
        <v/>
      </c>
      <c r="R151" s="11" t="str">
        <f t="shared" ca="1" si="25"/>
        <v/>
      </c>
    </row>
    <row r="152" spans="1:18" x14ac:dyDescent="0.3">
      <c r="A152" t="str">
        <f t="shared" ca="1" si="13"/>
        <v>штучный товар</v>
      </c>
      <c r="B152" s="12">
        <f t="shared" ca="1" si="14"/>
        <v>1.4794109057022131</v>
      </c>
      <c r="C152" s="11">
        <f t="shared" ca="1" si="15"/>
        <v>0.45866969115099826</v>
      </c>
      <c r="D152">
        <f t="shared" ca="1" si="16"/>
        <v>10.089937624845016</v>
      </c>
      <c r="E152" s="11">
        <f t="shared" ca="1" si="17"/>
        <v>7.0069011283645944E-3</v>
      </c>
      <c r="F152" s="11">
        <f t="shared" ca="1" si="18"/>
        <v>0.46567659227936287</v>
      </c>
      <c r="G152" s="12">
        <f ca="1">IF(F152&lt;&gt;"",IF(A152="весовой товар",SUM(COUNTIF($L$24:$L152,"&gt;"&amp;F152)),SUM(COUNTIF($N$24:$N152,"&gt;"&amp;F152),COUNTIF($P$24:$P152,"&gt;"&amp;F152),COUNTIF($R$24:$R152,"&gt;"&amp;F152))),"")</f>
        <v>1</v>
      </c>
      <c r="H152">
        <f t="shared" ca="1" si="19"/>
        <v>1.6036775787540862</v>
      </c>
      <c r="I152" s="11">
        <f t="shared" ca="1" si="20"/>
        <v>1.1136649852458932E-3</v>
      </c>
      <c r="J152" s="11">
        <f t="shared" ca="1" si="21"/>
        <v>1.1136649852458991E-3</v>
      </c>
      <c r="K152" s="11" t="str">
        <f ca="1">IF(AND($A152="весовой товар",$F152&lt;&gt;"",MAX(L$23:$L151,F152)&lt;TIME(20,0,0)),MAX(L$23:$L151,F152),"")</f>
        <v/>
      </c>
      <c r="L152" s="11" t="str">
        <f t="shared" ca="1" si="22"/>
        <v/>
      </c>
      <c r="M152" s="11" t="str">
        <f ca="1">IF($A152="штучный товар",IF(AND(MAX(N$23:$N151)&lt;=MAX(P$23:$P151),MAX(N$23:$N151)&lt;=MAX(R$23:$R151),$F152&lt;&gt;"",MAX(N$23:$N151)&lt;TIME(20,0,0)),MAX(N$23:$N151,$F152),""),"")</f>
        <v/>
      </c>
      <c r="N152" s="11" t="str">
        <f t="shared" ca="1" si="23"/>
        <v/>
      </c>
      <c r="O152" s="11">
        <f ca="1">IF($A152="штучный товар",IF(AND(MAX(N$23:$N151)&gt;MAX(P$23:$P151),MAX(P$23:$P151)&lt;=MAX(R$23:$R151),$F152&lt;&gt;"",MAX(P$23:$P151)&lt;TIME(20,0,0)),MAX(P$23:$P151,$F152),""),"")</f>
        <v>0.46567659227936287</v>
      </c>
      <c r="P152" s="11">
        <f t="shared" ca="1" si="24"/>
        <v>0.46679025726460877</v>
      </c>
      <c r="Q152" s="11" t="str">
        <f ca="1">IF($A152="штучный товар",IF(AND(MAX(N$23:$N151)&gt;MAX(R$23:$R151),MAX(P$23:$P151)&gt;MAX(R$23:$R151),$F152&lt;&gt;"",MAX(R$23:$R151)&lt;TIME(20,0,0)),MAX(R$23:$R151,$F152),""),"")</f>
        <v/>
      </c>
      <c r="R152" s="11" t="str">
        <f t="shared" ca="1" si="25"/>
        <v/>
      </c>
    </row>
    <row r="153" spans="1:18" x14ac:dyDescent="0.3">
      <c r="A153" t="str">
        <f t="shared" ref="A153:A216" ca="1" si="26">IF(IF(RAND()&lt;=0.3, RAND()*(1-0.5)+0.5, RAND()*0.5) &gt; 0.5,"весовой товар","штучный товар")</f>
        <v>штучный товар</v>
      </c>
      <c r="B153" s="12">
        <f t="shared" ref="B153:B216" ca="1" si="27" xml:space="preserve"> -(60/60)*LOG(1-RAND())+1</f>
        <v>1.2434279774492949</v>
      </c>
      <c r="C153" s="11">
        <f t="shared" ref="C153:C216" ca="1" si="28">IF(C152="","",IF(C152+(B153)/1440&lt;=$C$23+12/24,C152+(B153)/1440,""))</f>
        <v>0.45953318280200472</v>
      </c>
      <c r="D153">
        <f t="shared" ref="D153:D216" ca="1" si="29">IF(C153&lt;&gt;"",-7*LOG(1-RAND())+1,"")</f>
        <v>3.9503238625292267</v>
      </c>
      <c r="E153" s="11">
        <f t="shared" ref="E153:E216" ca="1" si="30">IF(D153&lt;&gt;"",D153/1440,"")</f>
        <v>2.7432804600897409E-3</v>
      </c>
      <c r="F153" s="11">
        <f t="shared" ref="F153:F216" ca="1" si="31">IF(AND(C153&lt;&gt;"",E153&lt;&gt;""),C153+E153,"")</f>
        <v>0.46227646326209448</v>
      </c>
      <c r="G153" s="12">
        <f ca="1">IF(F153&lt;&gt;"",IF(A153="весовой товар",SUM(COUNTIF($L$24:$L153,"&gt;"&amp;F153)),SUM(COUNTIF($N$24:$N153,"&gt;"&amp;F153),COUNTIF($P$24:$P153,"&gt;"&amp;F153),COUNTIF($R$24:$R153,"&gt;"&amp;F153))),"")</f>
        <v>2</v>
      </c>
      <c r="H153">
        <f t="shared" ref="H153:H216" ca="1" si="32">IF(F153&lt;&gt;"",IF(A153="штучный товар",-3*LOG(1-RAND())+1,-4*LOG(1-RAND())+1),"")</f>
        <v>3.1881214989901729</v>
      </c>
      <c r="I153" s="11">
        <f t="shared" ref="I153:I216" ca="1" si="33">IF(H153&lt;&gt;"",H153/1440,"")</f>
        <v>2.2139732631876203E-3</v>
      </c>
      <c r="J153" s="11">
        <f t="shared" ref="J153:J216" ca="1" si="34">IF(AND(F153&lt;&gt;"",OR(L153&lt;&gt;"",N153&lt;&gt;"",P153&lt;&gt;"",R153&lt;&gt;"")),IF(A153="штучный товар",MAX(N153,P153,R153)-F153,L153-F153),"")</f>
        <v>2.2139732631876186E-3</v>
      </c>
      <c r="K153" s="11" t="str">
        <f ca="1">IF(AND($A153="весовой товар",$F153&lt;&gt;"",MAX(L$23:$L152,F153)&lt;TIME(20,0,0)),MAX(L$23:$L152,F153),"")</f>
        <v/>
      </c>
      <c r="L153" s="11" t="str">
        <f t="shared" ref="L153:L216" ca="1" si="35">IF(ISTEXT(K153),"",K153+H153/1440)</f>
        <v/>
      </c>
      <c r="M153" s="11" t="str">
        <f ca="1">IF($A153="штучный товар",IF(AND(MAX(N$23:$N152)&lt;=MAX(P$23:$P152),MAX(N$23:$N152)&lt;=MAX(R$23:$R152),$F153&lt;&gt;"",MAX(N$23:$N152)&lt;TIME(20,0,0)),MAX(N$23:$N152,$F153),""),"")</f>
        <v/>
      </c>
      <c r="N153" s="11" t="str">
        <f t="shared" ref="N153:N216" ca="1" si="36">IF(ISTEXT(M153),"",M153+H153/1440)</f>
        <v/>
      </c>
      <c r="O153" s="11" t="str">
        <f ca="1">IF($A153="штучный товар",IF(AND(MAX(N$23:$N152)&gt;MAX(P$23:$P152),MAX(P$23:$P152)&lt;=MAX(R$23:$R152),$F153&lt;&gt;"",MAX(P$23:$P152)&lt;TIME(20,0,0)),MAX(P$23:$P152,$F153),""),"")</f>
        <v/>
      </c>
      <c r="P153" s="11" t="str">
        <f t="shared" ref="P153:P216" ca="1" si="37">IF(ISTEXT(O153),"",O153+H153/1440)</f>
        <v/>
      </c>
      <c r="Q153" s="11">
        <f ca="1">IF($A153="штучный товар",IF(AND(MAX(N$23:$N152)&gt;MAX(R$23:$R152),MAX(P$23:$P152)&gt;MAX(R$23:$R152),$F153&lt;&gt;"",MAX(R$23:$R152)&lt;TIME(20,0,0)),MAX(R$23:$R152,$F153),""),"")</f>
        <v>0.46227646326209448</v>
      </c>
      <c r="R153" s="11">
        <f t="shared" ref="R153:R216" ca="1" si="38">IF(ISTEXT(Q153),"",Q153+H153/1440)</f>
        <v>0.4644904365252821</v>
      </c>
    </row>
    <row r="154" spans="1:18" x14ac:dyDescent="0.3">
      <c r="A154" t="str">
        <f t="shared" ca="1" si="26"/>
        <v>штучный товар</v>
      </c>
      <c r="B154" s="12">
        <f t="shared" ca="1" si="27"/>
        <v>1.1301720795762091</v>
      </c>
      <c r="C154" s="11">
        <f t="shared" ca="1" si="28"/>
        <v>0.46031802452393267</v>
      </c>
      <c r="D154">
        <f t="shared" ca="1" si="29"/>
        <v>10.712588792729543</v>
      </c>
      <c r="E154" s="11">
        <f t="shared" ca="1" si="30"/>
        <v>7.4392977727288489E-3</v>
      </c>
      <c r="F154" s="11">
        <f t="shared" ca="1" si="31"/>
        <v>0.4677573222966615</v>
      </c>
      <c r="G154" s="12">
        <f ca="1">IF(F154&lt;&gt;"",IF(A154="весовой товар",SUM(COUNTIF($L$24:$L154,"&gt;"&amp;F154)),SUM(COUNTIF($N$24:$N154,"&gt;"&amp;F154),COUNTIF($P$24:$P154,"&gt;"&amp;F154),COUNTIF($R$24:$R154,"&gt;"&amp;F154))),"")</f>
        <v>1</v>
      </c>
      <c r="H154">
        <f t="shared" ca="1" si="32"/>
        <v>2.1111586816077161</v>
      </c>
      <c r="I154" s="11">
        <f t="shared" ca="1" si="33"/>
        <v>1.4660824177831363E-3</v>
      </c>
      <c r="J154" s="11">
        <f t="shared" ca="1" si="34"/>
        <v>1.4660824177831211E-3</v>
      </c>
      <c r="K154" s="11" t="str">
        <f ca="1">IF(AND($A154="весовой товар",$F154&lt;&gt;"",MAX(L$23:$L153,F154)&lt;TIME(20,0,0)),MAX(L$23:$L153,F154),"")</f>
        <v/>
      </c>
      <c r="L154" s="11" t="str">
        <f t="shared" ca="1" si="35"/>
        <v/>
      </c>
      <c r="M154" s="11">
        <f ca="1">IF($A154="штучный товар",IF(AND(MAX(N$23:$N153)&lt;=MAX(P$23:$P153),MAX(N$23:$N153)&lt;=MAX(R$23:$R153),$F154&lt;&gt;"",MAX(N$23:$N153)&lt;TIME(20,0,0)),MAX(N$23:$N153,$F154),""),"")</f>
        <v>0.4677573222966615</v>
      </c>
      <c r="N154" s="11">
        <f t="shared" ca="1" si="36"/>
        <v>0.46922340471444463</v>
      </c>
      <c r="O154" s="11" t="str">
        <f ca="1">IF($A154="штучный товар",IF(AND(MAX(N$23:$N153)&gt;MAX(P$23:$P153),MAX(P$23:$P153)&lt;=MAX(R$23:$R153),$F154&lt;&gt;"",MAX(P$23:$P153)&lt;TIME(20,0,0)),MAX(P$23:$P153,$F154),""),"")</f>
        <v/>
      </c>
      <c r="P154" s="11" t="str">
        <f t="shared" ca="1" si="37"/>
        <v/>
      </c>
      <c r="Q154" s="11" t="str">
        <f ca="1">IF($A154="штучный товар",IF(AND(MAX(N$23:$N153)&gt;MAX(R$23:$R153),MAX(P$23:$P153)&gt;MAX(R$23:$R153),$F154&lt;&gt;"",MAX(R$23:$R153)&lt;TIME(20,0,0)),MAX(R$23:$R153,$F154),""),"")</f>
        <v/>
      </c>
      <c r="R154" s="11" t="str">
        <f t="shared" ca="1" si="38"/>
        <v/>
      </c>
    </row>
    <row r="155" spans="1:18" x14ac:dyDescent="0.3">
      <c r="A155" t="str">
        <f t="shared" ca="1" si="26"/>
        <v>штучный товар</v>
      </c>
      <c r="B155" s="12">
        <f t="shared" ca="1" si="27"/>
        <v>1.229256356700114</v>
      </c>
      <c r="C155" s="11">
        <f t="shared" ca="1" si="28"/>
        <v>0.46117167477164106</v>
      </c>
      <c r="D155">
        <f t="shared" ca="1" si="29"/>
        <v>1.7662970046087847</v>
      </c>
      <c r="E155" s="11">
        <f t="shared" ca="1" si="30"/>
        <v>1.2265951420894338E-3</v>
      </c>
      <c r="F155" s="11">
        <f t="shared" ca="1" si="31"/>
        <v>0.46239826991373051</v>
      </c>
      <c r="G155" s="12">
        <f ca="1">IF(F155&lt;&gt;"",IF(A155="весовой товар",SUM(COUNTIF($L$24:$L155,"&gt;"&amp;F155)),SUM(COUNTIF($N$24:$N155,"&gt;"&amp;F155),COUNTIF($P$24:$P155,"&gt;"&amp;F155),COUNTIF($R$24:$R155,"&gt;"&amp;F155))),"")</f>
        <v>4</v>
      </c>
      <c r="H155">
        <f t="shared" ca="1" si="32"/>
        <v>1.3801976460165297</v>
      </c>
      <c r="I155" s="11">
        <f t="shared" ca="1" si="33"/>
        <v>9.5847058751147892E-4</v>
      </c>
      <c r="J155" s="11">
        <f t="shared" ca="1" si="34"/>
        <v>3.0506371990630665E-3</v>
      </c>
      <c r="K155" s="11" t="str">
        <f ca="1">IF(AND($A155="весовой товар",$F155&lt;&gt;"",MAX(L$23:$L154,F155)&lt;TIME(20,0,0)),MAX(L$23:$L154,F155),"")</f>
        <v/>
      </c>
      <c r="L155" s="11" t="str">
        <f t="shared" ca="1" si="35"/>
        <v/>
      </c>
      <c r="M155" s="11" t="str">
        <f ca="1">IF($A155="штучный товар",IF(AND(MAX(N$23:$N154)&lt;=MAX(P$23:$P154),MAX(N$23:$N154)&lt;=MAX(R$23:$R154),$F155&lt;&gt;"",MAX(N$23:$N154)&lt;TIME(20,0,0)),MAX(N$23:$N154,$F155),""),"")</f>
        <v/>
      </c>
      <c r="N155" s="11" t="str">
        <f t="shared" ca="1" si="36"/>
        <v/>
      </c>
      <c r="O155" s="11" t="str">
        <f ca="1">IF($A155="штучный товар",IF(AND(MAX(N$23:$N154)&gt;MAX(P$23:$P154),MAX(P$23:$P154)&lt;=MAX(R$23:$R154),$F155&lt;&gt;"",MAX(P$23:$P154)&lt;TIME(20,0,0)),MAX(P$23:$P154,$F155),""),"")</f>
        <v/>
      </c>
      <c r="P155" s="11" t="str">
        <f t="shared" ca="1" si="37"/>
        <v/>
      </c>
      <c r="Q155" s="11">
        <f ca="1">IF($A155="штучный товар",IF(AND(MAX(N$23:$N154)&gt;MAX(R$23:$R154),MAX(P$23:$P154)&gt;MAX(R$23:$R154),$F155&lt;&gt;"",MAX(R$23:$R154)&lt;TIME(20,0,0)),MAX(R$23:$R154,$F155),""),"")</f>
        <v>0.4644904365252821</v>
      </c>
      <c r="R155" s="11">
        <f t="shared" ca="1" si="38"/>
        <v>0.46544890711279358</v>
      </c>
    </row>
    <row r="156" spans="1:18" x14ac:dyDescent="0.3">
      <c r="A156" t="str">
        <f t="shared" ca="1" si="26"/>
        <v>штучный товар</v>
      </c>
      <c r="B156" s="12">
        <f t="shared" ca="1" si="27"/>
        <v>1.4252120962636228</v>
      </c>
      <c r="C156" s="11">
        <f t="shared" ca="1" si="28"/>
        <v>0.46216140539404638</v>
      </c>
      <c r="D156">
        <f t="shared" ca="1" si="29"/>
        <v>2.2748294864048026</v>
      </c>
      <c r="E156" s="11">
        <f t="shared" ca="1" si="30"/>
        <v>1.5797426988922241E-3</v>
      </c>
      <c r="F156" s="11">
        <f t="shared" ca="1" si="31"/>
        <v>0.46374114809293859</v>
      </c>
      <c r="G156" s="12">
        <f ca="1">IF(F156&lt;&gt;"",IF(A156="весовой товар",SUM(COUNTIF($L$24:$L156,"&gt;"&amp;F156)),SUM(COUNTIF($N$24:$N156,"&gt;"&amp;F156),COUNTIF($P$24:$P156,"&gt;"&amp;F156),COUNTIF($R$24:$R156,"&gt;"&amp;F156))),"")</f>
        <v>5</v>
      </c>
      <c r="H156">
        <f t="shared" ca="1" si="32"/>
        <v>1.0094692522694642</v>
      </c>
      <c r="I156" s="11">
        <f t="shared" ca="1" si="33"/>
        <v>7.0102031407601683E-4</v>
      </c>
      <c r="J156" s="11">
        <f t="shared" ca="1" si="34"/>
        <v>2.4087793339310215E-3</v>
      </c>
      <c r="K156" s="11" t="str">
        <f ca="1">IF(AND($A156="весовой товар",$F156&lt;&gt;"",MAX(L$23:$L155,F156)&lt;TIME(20,0,0)),MAX(L$23:$L155,F156),"")</f>
        <v/>
      </c>
      <c r="L156" s="11" t="str">
        <f t="shared" ca="1" si="35"/>
        <v/>
      </c>
      <c r="M156" s="11" t="str">
        <f ca="1">IF($A156="штучный товар",IF(AND(MAX(N$23:$N155)&lt;=MAX(P$23:$P155),MAX(N$23:$N155)&lt;=MAX(R$23:$R155),$F156&lt;&gt;"",MAX(N$23:$N155)&lt;TIME(20,0,0)),MAX(N$23:$N155,$F156),""),"")</f>
        <v/>
      </c>
      <c r="N156" s="11" t="str">
        <f t="shared" ca="1" si="36"/>
        <v/>
      </c>
      <c r="O156" s="11" t="str">
        <f ca="1">IF($A156="штучный товар",IF(AND(MAX(N$23:$N155)&gt;MAX(P$23:$P155),MAX(P$23:$P155)&lt;=MAX(R$23:$R155),$F156&lt;&gt;"",MAX(P$23:$P155)&lt;TIME(20,0,0)),MAX(P$23:$P155,$F156),""),"")</f>
        <v/>
      </c>
      <c r="P156" s="11" t="str">
        <f t="shared" ca="1" si="37"/>
        <v/>
      </c>
      <c r="Q156" s="11">
        <f ca="1">IF($A156="штучный товар",IF(AND(MAX(N$23:$N155)&gt;MAX(R$23:$R155),MAX(P$23:$P155)&gt;MAX(R$23:$R155),$F156&lt;&gt;"",MAX(R$23:$R155)&lt;TIME(20,0,0)),MAX(R$23:$R155,$F156),""),"")</f>
        <v>0.46544890711279358</v>
      </c>
      <c r="R156" s="11">
        <f t="shared" ca="1" si="38"/>
        <v>0.46614992742686961</v>
      </c>
    </row>
    <row r="157" spans="1:18" x14ac:dyDescent="0.3">
      <c r="A157" t="str">
        <f t="shared" ca="1" si="26"/>
        <v>весовой товар</v>
      </c>
      <c r="B157" s="12">
        <f t="shared" ca="1" si="27"/>
        <v>1.761141925897812</v>
      </c>
      <c r="C157" s="11">
        <f t="shared" ca="1" si="28"/>
        <v>0.46338442062036428</v>
      </c>
      <c r="D157">
        <f t="shared" ca="1" si="29"/>
        <v>1.2603044825833853</v>
      </c>
      <c r="E157" s="11">
        <f t="shared" ca="1" si="30"/>
        <v>8.7521144623846207E-4</v>
      </c>
      <c r="F157" s="11">
        <f t="shared" ca="1" si="31"/>
        <v>0.46425963206660276</v>
      </c>
      <c r="G157" s="12">
        <f ca="1">IF(F157&lt;&gt;"",IF(A157="весовой товар",SUM(COUNTIF($L$24:$L157,"&gt;"&amp;F157)),SUM(COUNTIF($N$24:$N157,"&gt;"&amp;F157),COUNTIF($P$24:$P157,"&gt;"&amp;F157),COUNTIF($R$24:$R157,"&gt;"&amp;F157))),"")</f>
        <v>1</v>
      </c>
      <c r="H157">
        <f t="shared" ca="1" si="32"/>
        <v>3.7848573573128483</v>
      </c>
      <c r="I157" s="11">
        <f t="shared" ca="1" si="33"/>
        <v>2.6283731648005892E-3</v>
      </c>
      <c r="J157" s="11">
        <f t="shared" ca="1" si="34"/>
        <v>2.6283731648005793E-3</v>
      </c>
      <c r="K157" s="11">
        <f ca="1">IF(AND($A157="весовой товар",$F157&lt;&gt;"",MAX(L$23:$L156,F157)&lt;TIME(20,0,0)),MAX(L$23:$L156,F157),"")</f>
        <v>0.46425963206660276</v>
      </c>
      <c r="L157" s="11">
        <f t="shared" ca="1" si="35"/>
        <v>0.46688800523140334</v>
      </c>
      <c r="M157" s="11" t="str">
        <f ca="1">IF($A157="штучный товар",IF(AND(MAX(N$23:$N156)&lt;=MAX(P$23:$P156),MAX(N$23:$N156)&lt;=MAX(R$23:$R156),$F157&lt;&gt;"",MAX(N$23:$N156)&lt;TIME(20,0,0)),MAX(N$23:$N156,$F157),""),"")</f>
        <v/>
      </c>
      <c r="N157" s="11" t="str">
        <f t="shared" ca="1" si="36"/>
        <v/>
      </c>
      <c r="O157" s="11" t="str">
        <f ca="1">IF($A157="штучный товар",IF(AND(MAX(N$23:$N156)&gt;MAX(P$23:$P156),MAX(P$23:$P156)&lt;=MAX(R$23:$R156),$F157&lt;&gt;"",MAX(P$23:$P156)&lt;TIME(20,0,0)),MAX(P$23:$P156,$F157),""),"")</f>
        <v/>
      </c>
      <c r="P157" s="11" t="str">
        <f t="shared" ca="1" si="37"/>
        <v/>
      </c>
      <c r="Q157" s="11" t="str">
        <f ca="1">IF($A157="штучный товар",IF(AND(MAX(N$23:$N156)&gt;MAX(R$23:$R156),MAX(P$23:$P156)&gt;MAX(R$23:$R156),$F157&lt;&gt;"",MAX(R$23:$R156)&lt;TIME(20,0,0)),MAX(R$23:$R156,$F157),""),"")</f>
        <v/>
      </c>
      <c r="R157" s="11" t="str">
        <f t="shared" ca="1" si="38"/>
        <v/>
      </c>
    </row>
    <row r="158" spans="1:18" x14ac:dyDescent="0.3">
      <c r="A158" t="str">
        <f t="shared" ca="1" si="26"/>
        <v>штучный товар</v>
      </c>
      <c r="B158" s="12">
        <f t="shared" ca="1" si="27"/>
        <v>1.1367812361856517</v>
      </c>
      <c r="C158" s="11">
        <f t="shared" ca="1" si="28"/>
        <v>0.46417385203438211</v>
      </c>
      <c r="D158">
        <f t="shared" ca="1" si="29"/>
        <v>1.7167300315562812</v>
      </c>
      <c r="E158" s="11">
        <f t="shared" ca="1" si="30"/>
        <v>1.1921736330251953E-3</v>
      </c>
      <c r="F158" s="11">
        <f t="shared" ca="1" si="31"/>
        <v>0.46536602566740731</v>
      </c>
      <c r="G158" s="12">
        <f ca="1">IF(F158&lt;&gt;"",IF(A158="весовой товар",SUM(COUNTIF($L$24:$L158,"&gt;"&amp;F158)),SUM(COUNTIF($N$24:$N158,"&gt;"&amp;F158),COUNTIF($P$24:$P158,"&gt;"&amp;F158),COUNTIF($R$24:$R158,"&gt;"&amp;F158))),"")</f>
        <v>5</v>
      </c>
      <c r="H158">
        <f t="shared" ca="1" si="32"/>
        <v>1.0874189605405296</v>
      </c>
      <c r="I158" s="11">
        <f t="shared" ca="1" si="33"/>
        <v>7.5515205593092334E-4</v>
      </c>
      <c r="J158" s="11">
        <f t="shared" ca="1" si="34"/>
        <v>1.5390538153932098E-3</v>
      </c>
      <c r="K158" s="11" t="str">
        <f ca="1">IF(AND($A158="весовой товар",$F158&lt;&gt;"",MAX(L$23:$L157,F158)&lt;TIME(20,0,0)),MAX(L$23:$L157,F158),"")</f>
        <v/>
      </c>
      <c r="L158" s="11" t="str">
        <f t="shared" ca="1" si="35"/>
        <v/>
      </c>
      <c r="M158" s="11" t="str">
        <f ca="1">IF($A158="штучный товар",IF(AND(MAX(N$23:$N157)&lt;=MAX(P$23:$P157),MAX(N$23:$N157)&lt;=MAX(R$23:$R157),$F158&lt;&gt;"",MAX(N$23:$N157)&lt;TIME(20,0,0)),MAX(N$23:$N157,$F158),""),"")</f>
        <v/>
      </c>
      <c r="N158" s="11" t="str">
        <f t="shared" ca="1" si="36"/>
        <v/>
      </c>
      <c r="O158" s="11" t="str">
        <f ca="1">IF($A158="штучный товар",IF(AND(MAX(N$23:$N157)&gt;MAX(P$23:$P157),MAX(P$23:$P157)&lt;=MAX(R$23:$R157),$F158&lt;&gt;"",MAX(P$23:$P157)&lt;TIME(20,0,0)),MAX(P$23:$P157,$F158),""),"")</f>
        <v/>
      </c>
      <c r="P158" s="11" t="str">
        <f t="shared" ca="1" si="37"/>
        <v/>
      </c>
      <c r="Q158" s="11">
        <f ca="1">IF($A158="штучный товар",IF(AND(MAX(N$23:$N157)&gt;MAX(R$23:$R157),MAX(P$23:$P157)&gt;MAX(R$23:$R157),$F158&lt;&gt;"",MAX(R$23:$R157)&lt;TIME(20,0,0)),MAX(R$23:$R157,$F158),""),"")</f>
        <v>0.46614992742686961</v>
      </c>
      <c r="R158" s="11">
        <f t="shared" ca="1" si="38"/>
        <v>0.46690507948280052</v>
      </c>
    </row>
    <row r="159" spans="1:18" x14ac:dyDescent="0.3">
      <c r="A159" t="str">
        <f t="shared" ca="1" si="26"/>
        <v>весовой товар</v>
      </c>
      <c r="B159" s="12">
        <f t="shared" ca="1" si="27"/>
        <v>1.2107464927759164</v>
      </c>
      <c r="C159" s="11">
        <f t="shared" ca="1" si="28"/>
        <v>0.46501464820992094</v>
      </c>
      <c r="D159">
        <f t="shared" ca="1" si="29"/>
        <v>15.739270497471788</v>
      </c>
      <c r="E159" s="11">
        <f t="shared" ca="1" si="30"/>
        <v>1.0930048956577631E-2</v>
      </c>
      <c r="F159" s="11">
        <f t="shared" ca="1" si="31"/>
        <v>0.47594469716649856</v>
      </c>
      <c r="G159" s="12">
        <f ca="1">IF(F159&lt;&gt;"",IF(A159="весовой товар",SUM(COUNTIF($L$24:$L159,"&gt;"&amp;F159)),SUM(COUNTIF($N$24:$N159,"&gt;"&amp;F159),COUNTIF($P$24:$P159,"&gt;"&amp;F159),COUNTIF($R$24:$R159,"&gt;"&amp;F159))),"")</f>
        <v>1</v>
      </c>
      <c r="H159">
        <f t="shared" ca="1" si="32"/>
        <v>1.1120036137902509</v>
      </c>
      <c r="I159" s="11">
        <f t="shared" ca="1" si="33"/>
        <v>7.7222473179878537E-4</v>
      </c>
      <c r="J159" s="11">
        <f t="shared" ca="1" si="34"/>
        <v>7.7222473179877626E-4</v>
      </c>
      <c r="K159" s="11">
        <f ca="1">IF(AND($A159="весовой товар",$F159&lt;&gt;"",MAX(L$23:$L158,F159)&lt;TIME(20,0,0)),MAX(L$23:$L158,F159),"")</f>
        <v>0.47594469716649856</v>
      </c>
      <c r="L159" s="11">
        <f t="shared" ca="1" si="35"/>
        <v>0.47671692189829734</v>
      </c>
      <c r="M159" s="11" t="str">
        <f ca="1">IF($A159="штучный товар",IF(AND(MAX(N$23:$N158)&lt;=MAX(P$23:$P158),MAX(N$23:$N158)&lt;=MAX(R$23:$R158),$F159&lt;&gt;"",MAX(N$23:$N158)&lt;TIME(20,0,0)),MAX(N$23:$N158,$F159),""),"")</f>
        <v/>
      </c>
      <c r="N159" s="11" t="str">
        <f t="shared" ca="1" si="36"/>
        <v/>
      </c>
      <c r="O159" s="11" t="str">
        <f ca="1">IF($A159="штучный товар",IF(AND(MAX(N$23:$N158)&gt;MAX(P$23:$P158),MAX(P$23:$P158)&lt;=MAX(R$23:$R158),$F159&lt;&gt;"",MAX(P$23:$P158)&lt;TIME(20,0,0)),MAX(P$23:$P158,$F159),""),"")</f>
        <v/>
      </c>
      <c r="P159" s="11" t="str">
        <f t="shared" ca="1" si="37"/>
        <v/>
      </c>
      <c r="Q159" s="11" t="str">
        <f ca="1">IF($A159="штучный товар",IF(AND(MAX(N$23:$N158)&gt;MAX(R$23:$R158),MAX(P$23:$P158)&gt;MAX(R$23:$R158),$F159&lt;&gt;"",MAX(R$23:$R158)&lt;TIME(20,0,0)),MAX(R$23:$R158,$F159),""),"")</f>
        <v/>
      </c>
      <c r="R159" s="11" t="str">
        <f t="shared" ca="1" si="38"/>
        <v/>
      </c>
    </row>
    <row r="160" spans="1:18" x14ac:dyDescent="0.3">
      <c r="A160" t="str">
        <f t="shared" ca="1" si="26"/>
        <v>весовой товар</v>
      </c>
      <c r="B160" s="12">
        <f t="shared" ca="1" si="27"/>
        <v>2.8775622482457752</v>
      </c>
      <c r="C160" s="11">
        <f t="shared" ca="1" si="28"/>
        <v>0.46701295532675829</v>
      </c>
      <c r="D160">
        <f t="shared" ca="1" si="29"/>
        <v>1.4628390495849748</v>
      </c>
      <c r="E160" s="11">
        <f t="shared" ca="1" si="30"/>
        <v>1.0158604511006769E-3</v>
      </c>
      <c r="F160" s="11">
        <f t="shared" ca="1" si="31"/>
        <v>0.46802881577785899</v>
      </c>
      <c r="G160" s="12">
        <f ca="1">IF(F160&lt;&gt;"",IF(A160="весовой товар",SUM(COUNTIF($L$24:$L160,"&gt;"&amp;F160)),SUM(COUNTIF($N$24:$N160,"&gt;"&amp;F160),COUNTIF($P$24:$P160,"&gt;"&amp;F160),COUNTIF($R$24:$R160,"&gt;"&amp;F160))),"")</f>
        <v>2</v>
      </c>
      <c r="H160">
        <f t="shared" ca="1" si="32"/>
        <v>5.3739831710578141</v>
      </c>
      <c r="I160" s="11">
        <f t="shared" ca="1" si="33"/>
        <v>3.7319327576790374E-3</v>
      </c>
      <c r="J160" s="11">
        <f t="shared" ca="1" si="34"/>
        <v>1.2420038878117379E-2</v>
      </c>
      <c r="K160" s="11">
        <f ca="1">IF(AND($A160="весовой товар",$F160&lt;&gt;"",MAX(L$23:$L159,F160)&lt;TIME(20,0,0)),MAX(L$23:$L159,F160),"")</f>
        <v>0.47671692189829734</v>
      </c>
      <c r="L160" s="11">
        <f t="shared" ca="1" si="35"/>
        <v>0.48044885465597637</v>
      </c>
      <c r="M160" s="11" t="str">
        <f ca="1">IF($A160="штучный товар",IF(AND(MAX(N$23:$N159)&lt;=MAX(P$23:$P159),MAX(N$23:$N159)&lt;=MAX(R$23:$R159),$F160&lt;&gt;"",MAX(N$23:$N159)&lt;TIME(20,0,0)),MAX(N$23:$N159,$F160),""),"")</f>
        <v/>
      </c>
      <c r="N160" s="11" t="str">
        <f t="shared" ca="1" si="36"/>
        <v/>
      </c>
      <c r="O160" s="11" t="str">
        <f ca="1">IF($A160="штучный товар",IF(AND(MAX(N$23:$N159)&gt;MAX(P$23:$P159),MAX(P$23:$P159)&lt;=MAX(R$23:$R159),$F160&lt;&gt;"",MAX(P$23:$P159)&lt;TIME(20,0,0)),MAX(P$23:$P159,$F160),""),"")</f>
        <v/>
      </c>
      <c r="P160" s="11" t="str">
        <f t="shared" ca="1" si="37"/>
        <v/>
      </c>
      <c r="Q160" s="11" t="str">
        <f ca="1">IF($A160="штучный товар",IF(AND(MAX(N$23:$N159)&gt;MAX(R$23:$R159),MAX(P$23:$P159)&gt;MAX(R$23:$R159),$F160&lt;&gt;"",MAX(R$23:$R159)&lt;TIME(20,0,0)),MAX(R$23:$R159,$F160),""),"")</f>
        <v/>
      </c>
      <c r="R160" s="11" t="str">
        <f t="shared" ca="1" si="38"/>
        <v/>
      </c>
    </row>
    <row r="161" spans="1:18" x14ac:dyDescent="0.3">
      <c r="A161" t="str">
        <f t="shared" ca="1" si="26"/>
        <v>весовой товар</v>
      </c>
      <c r="B161" s="12">
        <f t="shared" ca="1" si="27"/>
        <v>1.2723153961710385</v>
      </c>
      <c r="C161" s="11">
        <f t="shared" ca="1" si="28"/>
        <v>0.46789650768521041</v>
      </c>
      <c r="D161">
        <f t="shared" ca="1" si="29"/>
        <v>2.571209977073158</v>
      </c>
      <c r="E161" s="11">
        <f t="shared" ca="1" si="30"/>
        <v>1.785562484078582E-3</v>
      </c>
      <c r="F161" s="11">
        <f t="shared" ca="1" si="31"/>
        <v>0.46968207016928898</v>
      </c>
      <c r="G161" s="12">
        <f ca="1">IF(F161&lt;&gt;"",IF(A161="весовой товар",SUM(COUNTIF($L$24:$L161,"&gt;"&amp;F161)),SUM(COUNTIF($N$24:$N161,"&gt;"&amp;F161),COUNTIF($P$24:$P161,"&gt;"&amp;F161),COUNTIF($R$24:$R161,"&gt;"&amp;F161))),"")</f>
        <v>3</v>
      </c>
      <c r="H161">
        <f t="shared" ca="1" si="32"/>
        <v>1.4490357181751237</v>
      </c>
      <c r="I161" s="11">
        <f t="shared" ca="1" si="33"/>
        <v>1.0062748042882802E-3</v>
      </c>
      <c r="J161" s="11">
        <f t="shared" ca="1" si="34"/>
        <v>1.1773059290975663E-2</v>
      </c>
      <c r="K161" s="11">
        <f ca="1">IF(AND($A161="весовой товар",$F161&lt;&gt;"",MAX(L$23:$L160,F161)&lt;TIME(20,0,0)),MAX(L$23:$L160,F161),"")</f>
        <v>0.48044885465597637</v>
      </c>
      <c r="L161" s="11">
        <f t="shared" ca="1" si="35"/>
        <v>0.48145512946026464</v>
      </c>
      <c r="M161" s="11" t="str">
        <f ca="1">IF($A161="штучный товар",IF(AND(MAX(N$23:$N160)&lt;=MAX(P$23:$P160),MAX(N$23:$N160)&lt;=MAX(R$23:$R160),$F161&lt;&gt;"",MAX(N$23:$N160)&lt;TIME(20,0,0)),MAX(N$23:$N160,$F161),""),"")</f>
        <v/>
      </c>
      <c r="N161" s="11" t="str">
        <f t="shared" ca="1" si="36"/>
        <v/>
      </c>
      <c r="O161" s="11" t="str">
        <f ca="1">IF($A161="штучный товар",IF(AND(MAX(N$23:$N160)&gt;MAX(P$23:$P160),MAX(P$23:$P160)&lt;=MAX(R$23:$R160),$F161&lt;&gt;"",MAX(P$23:$P160)&lt;TIME(20,0,0)),MAX(P$23:$P160,$F161),""),"")</f>
        <v/>
      </c>
      <c r="P161" s="11" t="str">
        <f t="shared" ca="1" si="37"/>
        <v/>
      </c>
      <c r="Q161" s="11" t="str">
        <f ca="1">IF($A161="штучный товар",IF(AND(MAX(N$23:$N160)&gt;MAX(R$23:$R160),MAX(P$23:$P160)&gt;MAX(R$23:$R160),$F161&lt;&gt;"",MAX(R$23:$R160)&lt;TIME(20,0,0)),MAX(R$23:$R160,$F161),""),"")</f>
        <v/>
      </c>
      <c r="R161" s="11" t="str">
        <f t="shared" ca="1" si="38"/>
        <v/>
      </c>
    </row>
    <row r="162" spans="1:18" x14ac:dyDescent="0.3">
      <c r="A162" t="str">
        <f t="shared" ca="1" si="26"/>
        <v>штучный товар</v>
      </c>
      <c r="B162" s="12">
        <f t="shared" ca="1" si="27"/>
        <v>1.6013265449868646</v>
      </c>
      <c r="C162" s="11">
        <f t="shared" ca="1" si="28"/>
        <v>0.46900854000811792</v>
      </c>
      <c r="D162">
        <f t="shared" ca="1" si="29"/>
        <v>2.2475232564248087</v>
      </c>
      <c r="E162" s="11">
        <f t="shared" ca="1" si="30"/>
        <v>1.560780039183895E-3</v>
      </c>
      <c r="F162" s="11">
        <f t="shared" ca="1" si="31"/>
        <v>0.47056932004730184</v>
      </c>
      <c r="G162" s="12">
        <f ca="1">IF(F162&lt;&gt;"",IF(A162="весовой товар",SUM(COUNTIF($L$24:$L162,"&gt;"&amp;F162)),SUM(COUNTIF($N$24:$N162,"&gt;"&amp;F162),COUNTIF($P$24:$P162,"&gt;"&amp;F162),COUNTIF($R$24:$R162,"&gt;"&amp;F162))),"")</f>
        <v>1</v>
      </c>
      <c r="H162">
        <f t="shared" ca="1" si="32"/>
        <v>1.2957802547673827</v>
      </c>
      <c r="I162" s="11">
        <f t="shared" ca="1" si="33"/>
        <v>8.9984739914401575E-4</v>
      </c>
      <c r="J162" s="11">
        <f t="shared" ca="1" si="34"/>
        <v>8.998473991440048E-4</v>
      </c>
      <c r="K162" s="11" t="str">
        <f ca="1">IF(AND($A162="весовой товар",$F162&lt;&gt;"",MAX(L$23:$L161,F162)&lt;TIME(20,0,0)),MAX(L$23:$L161,F162),"")</f>
        <v/>
      </c>
      <c r="L162" s="11" t="str">
        <f t="shared" ca="1" si="35"/>
        <v/>
      </c>
      <c r="M162" s="11" t="str">
        <f ca="1">IF($A162="штучный товар",IF(AND(MAX(N$23:$N161)&lt;=MAX(P$23:$P161),MAX(N$23:$N161)&lt;=MAX(R$23:$R161),$F162&lt;&gt;"",MAX(N$23:$N161)&lt;TIME(20,0,0)),MAX(N$23:$N161,$F162),""),"")</f>
        <v/>
      </c>
      <c r="N162" s="11" t="str">
        <f t="shared" ca="1" si="36"/>
        <v/>
      </c>
      <c r="O162" s="11">
        <f ca="1">IF($A162="штучный товар",IF(AND(MAX(N$23:$N161)&gt;MAX(P$23:$P161),MAX(P$23:$P161)&lt;=MAX(R$23:$R161),$F162&lt;&gt;"",MAX(P$23:$P161)&lt;TIME(20,0,0)),MAX(P$23:$P161,$F162),""),"")</f>
        <v>0.47056932004730184</v>
      </c>
      <c r="P162" s="11">
        <f t="shared" ca="1" si="37"/>
        <v>0.47146916744644585</v>
      </c>
      <c r="Q162" s="11" t="str">
        <f ca="1">IF($A162="штучный товар",IF(AND(MAX(N$23:$N161)&gt;MAX(R$23:$R161),MAX(P$23:$P161)&gt;MAX(R$23:$R161),$F162&lt;&gt;"",MAX(R$23:$R161)&lt;TIME(20,0,0)),MAX(R$23:$R161,$F162),""),"")</f>
        <v/>
      </c>
      <c r="R162" s="11" t="str">
        <f t="shared" ca="1" si="38"/>
        <v/>
      </c>
    </row>
    <row r="163" spans="1:18" x14ac:dyDescent="0.3">
      <c r="A163" t="str">
        <f t="shared" ca="1" si="26"/>
        <v>штучный товар</v>
      </c>
      <c r="B163" s="12">
        <f t="shared" ca="1" si="27"/>
        <v>1.2415684627124073</v>
      </c>
      <c r="C163" s="11">
        <f t="shared" ca="1" si="28"/>
        <v>0.46987074032944598</v>
      </c>
      <c r="D163">
        <f t="shared" ca="1" si="29"/>
        <v>5.1456150309520154</v>
      </c>
      <c r="E163" s="11">
        <f t="shared" ca="1" si="30"/>
        <v>3.5733437714944552E-3</v>
      </c>
      <c r="F163" s="11">
        <f t="shared" ca="1" si="31"/>
        <v>0.47344408410094041</v>
      </c>
      <c r="G163" s="12">
        <f ca="1">IF(F163&lt;&gt;"",IF(A163="весовой товар",SUM(COUNTIF($L$24:$L163,"&gt;"&amp;F163)),SUM(COUNTIF($N$24:$N163,"&gt;"&amp;F163),COUNTIF($P$24:$P163,"&gt;"&amp;F163),COUNTIF($R$24:$R163,"&gt;"&amp;F163))),"")</f>
        <v>1</v>
      </c>
      <c r="H163">
        <f t="shared" ca="1" si="32"/>
        <v>1.4607018128584901</v>
      </c>
      <c r="I163" s="11">
        <f t="shared" ca="1" si="33"/>
        <v>1.014376258929507E-3</v>
      </c>
      <c r="J163" s="11">
        <f t="shared" ca="1" si="34"/>
        <v>1.014376258929528E-3</v>
      </c>
      <c r="K163" s="11" t="str">
        <f ca="1">IF(AND($A163="весовой товар",$F163&lt;&gt;"",MAX(L$23:$L162,F163)&lt;TIME(20,0,0)),MAX(L$23:$L162,F163),"")</f>
        <v/>
      </c>
      <c r="L163" s="11" t="str">
        <f t="shared" ca="1" si="35"/>
        <v/>
      </c>
      <c r="M163" s="11" t="str">
        <f ca="1">IF($A163="штучный товар",IF(AND(MAX(N$23:$N162)&lt;=MAX(P$23:$P162),MAX(N$23:$N162)&lt;=MAX(R$23:$R162),$F163&lt;&gt;"",MAX(N$23:$N162)&lt;TIME(20,0,0)),MAX(N$23:$N162,$F163),""),"")</f>
        <v/>
      </c>
      <c r="N163" s="11" t="str">
        <f t="shared" ca="1" si="36"/>
        <v/>
      </c>
      <c r="O163" s="11" t="str">
        <f ca="1">IF($A163="штучный товар",IF(AND(MAX(N$23:$N162)&gt;MAX(P$23:$P162),MAX(P$23:$P162)&lt;=MAX(R$23:$R162),$F163&lt;&gt;"",MAX(P$23:$P162)&lt;TIME(20,0,0)),MAX(P$23:$P162,$F163),""),"")</f>
        <v/>
      </c>
      <c r="P163" s="11" t="str">
        <f t="shared" ca="1" si="37"/>
        <v/>
      </c>
      <c r="Q163" s="11">
        <f ca="1">IF($A163="штучный товар",IF(AND(MAX(N$23:$N162)&gt;MAX(R$23:$R162),MAX(P$23:$P162)&gt;MAX(R$23:$R162),$F163&lt;&gt;"",MAX(R$23:$R162)&lt;TIME(20,0,0)),MAX(R$23:$R162,$F163),""),"")</f>
        <v>0.47344408410094041</v>
      </c>
      <c r="R163" s="11">
        <f t="shared" ca="1" si="38"/>
        <v>0.47445846035986994</v>
      </c>
    </row>
    <row r="164" spans="1:18" x14ac:dyDescent="0.3">
      <c r="A164" t="str">
        <f t="shared" ca="1" si="26"/>
        <v>штучный товар</v>
      </c>
      <c r="B164" s="12">
        <f t="shared" ca="1" si="27"/>
        <v>1.1749393338162466</v>
      </c>
      <c r="C164" s="11">
        <f t="shared" ca="1" si="28"/>
        <v>0.47068667042237394</v>
      </c>
      <c r="D164">
        <f t="shared" ca="1" si="29"/>
        <v>3.9897326518887679</v>
      </c>
      <c r="E164" s="11">
        <f t="shared" ca="1" si="30"/>
        <v>2.7706476749227555E-3</v>
      </c>
      <c r="F164" s="11">
        <f t="shared" ca="1" si="31"/>
        <v>0.47345731809729669</v>
      </c>
      <c r="G164" s="12">
        <f ca="1">IF(F164&lt;&gt;"",IF(A164="весовой товар",SUM(COUNTIF($L$24:$L164,"&gt;"&amp;F164)),SUM(COUNTIF($N$24:$N164,"&gt;"&amp;F164),COUNTIF($P$24:$P164,"&gt;"&amp;F164),COUNTIF($R$24:$R164,"&gt;"&amp;F164))),"")</f>
        <v>2</v>
      </c>
      <c r="H164">
        <f t="shared" ca="1" si="32"/>
        <v>1.2711453431932274</v>
      </c>
      <c r="I164" s="11">
        <f t="shared" ca="1" si="33"/>
        <v>8.8273982166196341E-4</v>
      </c>
      <c r="J164" s="11">
        <f t="shared" ca="1" si="34"/>
        <v>8.8273982166198195E-4</v>
      </c>
      <c r="K164" s="11" t="str">
        <f ca="1">IF(AND($A164="весовой товар",$F164&lt;&gt;"",MAX(L$23:$L163,F164)&lt;TIME(20,0,0)),MAX(L$23:$L163,F164),"")</f>
        <v/>
      </c>
      <c r="L164" s="11" t="str">
        <f t="shared" ca="1" si="35"/>
        <v/>
      </c>
      <c r="M164" s="11">
        <f ca="1">IF($A164="штучный товар",IF(AND(MAX(N$23:$N163)&lt;=MAX(P$23:$P163),MAX(N$23:$N163)&lt;=MAX(R$23:$R163),$F164&lt;&gt;"",MAX(N$23:$N163)&lt;TIME(20,0,0)),MAX(N$23:$N163,$F164),""),"")</f>
        <v>0.47345731809729669</v>
      </c>
      <c r="N164" s="11">
        <f t="shared" ca="1" si="36"/>
        <v>0.47434005791895867</v>
      </c>
      <c r="O164" s="11" t="str">
        <f ca="1">IF($A164="штучный товар",IF(AND(MAX(N$23:$N163)&gt;MAX(P$23:$P163),MAX(P$23:$P163)&lt;=MAX(R$23:$R163),$F164&lt;&gt;"",MAX(P$23:$P163)&lt;TIME(20,0,0)),MAX(P$23:$P163,$F164),""),"")</f>
        <v/>
      </c>
      <c r="P164" s="11" t="str">
        <f t="shared" ca="1" si="37"/>
        <v/>
      </c>
      <c r="Q164" s="11" t="str">
        <f ca="1">IF($A164="штучный товар",IF(AND(MAX(N$23:$N163)&gt;MAX(R$23:$R163),MAX(P$23:$P163)&gt;MAX(R$23:$R163),$F164&lt;&gt;"",MAX(R$23:$R163)&lt;TIME(20,0,0)),MAX(R$23:$R163,$F164),""),"")</f>
        <v/>
      </c>
      <c r="R164" s="11" t="str">
        <f t="shared" ca="1" si="38"/>
        <v/>
      </c>
    </row>
    <row r="165" spans="1:18" x14ac:dyDescent="0.3">
      <c r="A165" t="str">
        <f t="shared" ca="1" si="26"/>
        <v>штучный товар</v>
      </c>
      <c r="B165" s="12">
        <f t="shared" ca="1" si="27"/>
        <v>1.2382489410860025</v>
      </c>
      <c r="C165" s="11">
        <f t="shared" ca="1" si="28"/>
        <v>0.47154656552035035</v>
      </c>
      <c r="D165">
        <f t="shared" ca="1" si="29"/>
        <v>3.639171003914464</v>
      </c>
      <c r="E165" s="11">
        <f t="shared" ca="1" si="30"/>
        <v>2.527202086051711E-3</v>
      </c>
      <c r="F165" s="11">
        <f t="shared" ca="1" si="31"/>
        <v>0.47407376760640207</v>
      </c>
      <c r="G165" s="12">
        <f ca="1">IF(F165&lt;&gt;"",IF(A165="весовой товар",SUM(COUNTIF($L$24:$L165,"&gt;"&amp;F165)),SUM(COUNTIF($N$24:$N165,"&gt;"&amp;F165),COUNTIF($P$24:$P165,"&gt;"&amp;F165),COUNTIF($R$24:$R165,"&gt;"&amp;F165))),"")</f>
        <v>3</v>
      </c>
      <c r="H165">
        <f t="shared" ca="1" si="32"/>
        <v>3.0826524138362603</v>
      </c>
      <c r="I165" s="11">
        <f t="shared" ca="1" si="33"/>
        <v>2.1407308429418474E-3</v>
      </c>
      <c r="J165" s="11">
        <f t="shared" ca="1" si="34"/>
        <v>2.1407308429418626E-3</v>
      </c>
      <c r="K165" s="11" t="str">
        <f ca="1">IF(AND($A165="весовой товар",$F165&lt;&gt;"",MAX(L$23:$L164,F165)&lt;TIME(20,0,0)),MAX(L$23:$L164,F165),"")</f>
        <v/>
      </c>
      <c r="L165" s="11" t="str">
        <f t="shared" ca="1" si="35"/>
        <v/>
      </c>
      <c r="M165" s="11" t="str">
        <f ca="1">IF($A165="штучный товар",IF(AND(MAX(N$23:$N164)&lt;=MAX(P$23:$P164),MAX(N$23:$N164)&lt;=MAX(R$23:$R164),$F165&lt;&gt;"",MAX(N$23:$N164)&lt;TIME(20,0,0)),MAX(N$23:$N164,$F165),""),"")</f>
        <v/>
      </c>
      <c r="N165" s="11" t="str">
        <f t="shared" ca="1" si="36"/>
        <v/>
      </c>
      <c r="O165" s="11">
        <f ca="1">IF($A165="штучный товар",IF(AND(MAX(N$23:$N164)&gt;MAX(P$23:$P164),MAX(P$23:$P164)&lt;=MAX(R$23:$R164),$F165&lt;&gt;"",MAX(P$23:$P164)&lt;TIME(20,0,0)),MAX(P$23:$P164,$F165),""),"")</f>
        <v>0.47407376760640207</v>
      </c>
      <c r="P165" s="11">
        <f t="shared" ca="1" si="37"/>
        <v>0.47621449844934394</v>
      </c>
      <c r="Q165" s="11" t="str">
        <f ca="1">IF($A165="штучный товар",IF(AND(MAX(N$23:$N164)&gt;MAX(R$23:$R164),MAX(P$23:$P164)&gt;MAX(R$23:$R164),$F165&lt;&gt;"",MAX(R$23:$R164)&lt;TIME(20,0,0)),MAX(R$23:$R164,$F165),""),"")</f>
        <v/>
      </c>
      <c r="R165" s="11" t="str">
        <f t="shared" ca="1" si="38"/>
        <v/>
      </c>
    </row>
    <row r="166" spans="1:18" x14ac:dyDescent="0.3">
      <c r="A166" t="str">
        <f t="shared" ca="1" si="26"/>
        <v>штучный товар</v>
      </c>
      <c r="B166" s="12">
        <f t="shared" ca="1" si="27"/>
        <v>2.6335248666017201</v>
      </c>
      <c r="C166" s="11">
        <f t="shared" ca="1" si="28"/>
        <v>0.47337540223326818</v>
      </c>
      <c r="D166">
        <f t="shared" ca="1" si="29"/>
        <v>3.1933633605863969</v>
      </c>
      <c r="E166" s="11">
        <f t="shared" ca="1" si="30"/>
        <v>2.2176134448516644E-3</v>
      </c>
      <c r="F166" s="11">
        <f t="shared" ca="1" si="31"/>
        <v>0.47559301567811985</v>
      </c>
      <c r="G166" s="12">
        <f ca="1">IF(F166&lt;&gt;"",IF(A166="весовой товар",SUM(COUNTIF($L$24:$L166,"&gt;"&amp;F166)),SUM(COUNTIF($N$24:$N166,"&gt;"&amp;F166),COUNTIF($P$24:$P166,"&gt;"&amp;F166),COUNTIF($R$24:$R166,"&gt;"&amp;F166))),"")</f>
        <v>2</v>
      </c>
      <c r="H166">
        <f t="shared" ca="1" si="32"/>
        <v>1.251748657646462</v>
      </c>
      <c r="I166" s="11">
        <f t="shared" ca="1" si="33"/>
        <v>8.6926990114337638E-4</v>
      </c>
      <c r="J166" s="11">
        <f t="shared" ca="1" si="34"/>
        <v>8.6926990114338798E-4</v>
      </c>
      <c r="K166" s="11" t="str">
        <f ca="1">IF(AND($A166="весовой товар",$F166&lt;&gt;"",MAX(L$23:$L165,F166)&lt;TIME(20,0,0)),MAX(L$23:$L165,F166),"")</f>
        <v/>
      </c>
      <c r="L166" s="11" t="str">
        <f t="shared" ca="1" si="35"/>
        <v/>
      </c>
      <c r="M166" s="11">
        <f ca="1">IF($A166="штучный товар",IF(AND(MAX(N$23:$N165)&lt;=MAX(P$23:$P165),MAX(N$23:$N165)&lt;=MAX(R$23:$R165),$F166&lt;&gt;"",MAX(N$23:$N165)&lt;TIME(20,0,0)),MAX(N$23:$N165,$F166),""),"")</f>
        <v>0.47559301567811985</v>
      </c>
      <c r="N166" s="11">
        <f t="shared" ca="1" si="36"/>
        <v>0.47646228557926323</v>
      </c>
      <c r="O166" s="11" t="str">
        <f ca="1">IF($A166="штучный товар",IF(AND(MAX(N$23:$N165)&gt;MAX(P$23:$P165),MAX(P$23:$P165)&lt;=MAX(R$23:$R165),$F166&lt;&gt;"",MAX(P$23:$P165)&lt;TIME(20,0,0)),MAX(P$23:$P165,$F166),""),"")</f>
        <v/>
      </c>
      <c r="P166" s="11" t="str">
        <f t="shared" ca="1" si="37"/>
        <v/>
      </c>
      <c r="Q166" s="11" t="str">
        <f ca="1">IF($A166="штучный товар",IF(AND(MAX(N$23:$N165)&gt;MAX(R$23:$R165),MAX(P$23:$P165)&gt;MAX(R$23:$R165),$F166&lt;&gt;"",MAX(R$23:$R165)&lt;TIME(20,0,0)),MAX(R$23:$R165,$F166),""),"")</f>
        <v/>
      </c>
      <c r="R166" s="11" t="str">
        <f t="shared" ca="1" si="38"/>
        <v/>
      </c>
    </row>
    <row r="167" spans="1:18" x14ac:dyDescent="0.3">
      <c r="A167" t="str">
        <f t="shared" ca="1" si="26"/>
        <v>штучный товар</v>
      </c>
      <c r="B167" s="12">
        <f t="shared" ca="1" si="27"/>
        <v>1.6288705324531367</v>
      </c>
      <c r="C167" s="11">
        <f t="shared" ca="1" si="28"/>
        <v>0.47450656232524951</v>
      </c>
      <c r="D167">
        <f t="shared" ca="1" si="29"/>
        <v>4.9687151431585717</v>
      </c>
      <c r="E167" s="11">
        <f t="shared" ca="1" si="30"/>
        <v>3.4504966271934525E-3</v>
      </c>
      <c r="F167" s="11">
        <f t="shared" ca="1" si="31"/>
        <v>0.47795705895244295</v>
      </c>
      <c r="G167" s="12">
        <f ca="1">IF(F167&lt;&gt;"",IF(A167="весовой товар",SUM(COUNTIF($L$24:$L167,"&gt;"&amp;F167)),SUM(COUNTIF($N$24:$N167,"&gt;"&amp;F167),COUNTIF($P$24:$P167,"&gt;"&amp;F167),COUNTIF($R$24:$R167,"&gt;"&amp;F167))),"")</f>
        <v>1</v>
      </c>
      <c r="H167">
        <f t="shared" ca="1" si="32"/>
        <v>7.2809461413342698</v>
      </c>
      <c r="I167" s="11">
        <f t="shared" ca="1" si="33"/>
        <v>5.0562125981487988E-3</v>
      </c>
      <c r="J167" s="11">
        <f t="shared" ca="1" si="34"/>
        <v>5.0562125981488126E-3</v>
      </c>
      <c r="K167" s="11" t="str">
        <f ca="1">IF(AND($A167="весовой товар",$F167&lt;&gt;"",MAX(L$23:$L166,F167)&lt;TIME(20,0,0)),MAX(L$23:$L166,F167),"")</f>
        <v/>
      </c>
      <c r="L167" s="11" t="str">
        <f t="shared" ca="1" si="35"/>
        <v/>
      </c>
      <c r="M167" s="11" t="str">
        <f ca="1">IF($A167="штучный товар",IF(AND(MAX(N$23:$N166)&lt;=MAX(P$23:$P166),MAX(N$23:$N166)&lt;=MAX(R$23:$R166),$F167&lt;&gt;"",MAX(N$23:$N166)&lt;TIME(20,0,0)),MAX(N$23:$N166,$F167),""),"")</f>
        <v/>
      </c>
      <c r="N167" s="11" t="str">
        <f t="shared" ca="1" si="36"/>
        <v/>
      </c>
      <c r="O167" s="11" t="str">
        <f ca="1">IF($A167="штучный товар",IF(AND(MAX(N$23:$N166)&gt;MAX(P$23:$P166),MAX(P$23:$P166)&lt;=MAX(R$23:$R166),$F167&lt;&gt;"",MAX(P$23:$P166)&lt;TIME(20,0,0)),MAX(P$23:$P166,$F167),""),"")</f>
        <v/>
      </c>
      <c r="P167" s="11" t="str">
        <f t="shared" ca="1" si="37"/>
        <v/>
      </c>
      <c r="Q167" s="11">
        <f ca="1">IF($A167="штучный товар",IF(AND(MAX(N$23:$N166)&gt;MAX(R$23:$R166),MAX(P$23:$P166)&gt;MAX(R$23:$R166),$F167&lt;&gt;"",MAX(R$23:$R166)&lt;TIME(20,0,0)),MAX(R$23:$R166,$F167),""),"")</f>
        <v>0.47795705895244295</v>
      </c>
      <c r="R167" s="11">
        <f t="shared" ca="1" si="38"/>
        <v>0.48301327155059176</v>
      </c>
    </row>
    <row r="168" spans="1:18" x14ac:dyDescent="0.3">
      <c r="A168" t="str">
        <f t="shared" ca="1" si="26"/>
        <v>штучный товар</v>
      </c>
      <c r="B168" s="12">
        <f t="shared" ca="1" si="27"/>
        <v>1.0298112719159538</v>
      </c>
      <c r="C168" s="11">
        <f t="shared" ca="1" si="28"/>
        <v>0.47522170904185784</v>
      </c>
      <c r="D168">
        <f t="shared" ca="1" si="29"/>
        <v>6.3468512337449026</v>
      </c>
      <c r="E168" s="11">
        <f t="shared" ca="1" si="30"/>
        <v>4.4075355789895158E-3</v>
      </c>
      <c r="F168" s="11">
        <f t="shared" ca="1" si="31"/>
        <v>0.47962924462084738</v>
      </c>
      <c r="G168" s="12">
        <f ca="1">IF(F168&lt;&gt;"",IF(A168="весовой товар",SUM(COUNTIF($L$24:$L168,"&gt;"&amp;F168)),SUM(COUNTIF($N$24:$N168,"&gt;"&amp;F168),COUNTIF($P$24:$P168,"&gt;"&amp;F168),COUNTIF($R$24:$R168,"&gt;"&amp;F168))),"")</f>
        <v>2</v>
      </c>
      <c r="H168">
        <f t="shared" ca="1" si="32"/>
        <v>1.7419892353636941</v>
      </c>
      <c r="I168" s="11">
        <f t="shared" ca="1" si="33"/>
        <v>1.209714746780343E-3</v>
      </c>
      <c r="J168" s="11">
        <f t="shared" ca="1" si="34"/>
        <v>1.2097147467803326E-3</v>
      </c>
      <c r="K168" s="11" t="str">
        <f ca="1">IF(AND($A168="весовой товар",$F168&lt;&gt;"",MAX(L$23:$L167,F168)&lt;TIME(20,0,0)),MAX(L$23:$L167,F168),"")</f>
        <v/>
      </c>
      <c r="L168" s="11" t="str">
        <f t="shared" ca="1" si="35"/>
        <v/>
      </c>
      <c r="M168" s="11" t="str">
        <f ca="1">IF($A168="штучный товар",IF(AND(MAX(N$23:$N167)&lt;=MAX(P$23:$P167),MAX(N$23:$N167)&lt;=MAX(R$23:$R167),$F168&lt;&gt;"",MAX(N$23:$N167)&lt;TIME(20,0,0)),MAX(N$23:$N167,$F168),""),"")</f>
        <v/>
      </c>
      <c r="N168" s="11" t="str">
        <f t="shared" ca="1" si="36"/>
        <v/>
      </c>
      <c r="O168" s="11">
        <f ca="1">IF($A168="штучный товар",IF(AND(MAX(N$23:$N167)&gt;MAX(P$23:$P167),MAX(P$23:$P167)&lt;=MAX(R$23:$R167),$F168&lt;&gt;"",MAX(P$23:$P167)&lt;TIME(20,0,0)),MAX(P$23:$P167,$F168),""),"")</f>
        <v>0.47962924462084738</v>
      </c>
      <c r="P168" s="11">
        <f t="shared" ca="1" si="37"/>
        <v>0.48083895936762772</v>
      </c>
      <c r="Q168" s="11" t="str">
        <f ca="1">IF($A168="штучный товар",IF(AND(MAX(N$23:$N167)&gt;MAX(R$23:$R167),MAX(P$23:$P167)&gt;MAX(R$23:$R167),$F168&lt;&gt;"",MAX(R$23:$R167)&lt;TIME(20,0,0)),MAX(R$23:$R167,$F168),""),"")</f>
        <v/>
      </c>
      <c r="R168" s="11" t="str">
        <f t="shared" ca="1" si="38"/>
        <v/>
      </c>
    </row>
    <row r="169" spans="1:18" x14ac:dyDescent="0.3">
      <c r="A169" t="str">
        <f t="shared" ca="1" si="26"/>
        <v>весовой товар</v>
      </c>
      <c r="B169" s="12">
        <f t="shared" ca="1" si="27"/>
        <v>1.0656519717157891</v>
      </c>
      <c r="C169" s="11">
        <f t="shared" ca="1" si="28"/>
        <v>0.47596174513332712</v>
      </c>
      <c r="D169">
        <f t="shared" ca="1" si="29"/>
        <v>4.1314555779924245</v>
      </c>
      <c r="E169" s="11">
        <f t="shared" ca="1" si="30"/>
        <v>2.8690663736058502E-3</v>
      </c>
      <c r="F169" s="11">
        <f t="shared" ca="1" si="31"/>
        <v>0.47883081150693296</v>
      </c>
      <c r="G169" s="12">
        <f ca="1">IF(F169&lt;&gt;"",IF(A169="весовой товар",SUM(COUNTIF($L$24:$L169,"&gt;"&amp;F169)),SUM(COUNTIF($N$24:$N169,"&gt;"&amp;F169),COUNTIF($P$24:$P169,"&gt;"&amp;F169),COUNTIF($R$24:$R169,"&gt;"&amp;F169))),"")</f>
        <v>3</v>
      </c>
      <c r="H169">
        <f t="shared" ca="1" si="32"/>
        <v>2.84884364763428</v>
      </c>
      <c r="I169" s="11">
        <f t="shared" ca="1" si="33"/>
        <v>1.9783636441904721E-3</v>
      </c>
      <c r="J169" s="11">
        <f t="shared" ca="1" si="34"/>
        <v>4.6026815975221402E-3</v>
      </c>
      <c r="K169" s="11">
        <f ca="1">IF(AND($A169="весовой товар",$F169&lt;&gt;"",MAX(L$23:$L168,F169)&lt;TIME(20,0,0)),MAX(L$23:$L168,F169),"")</f>
        <v>0.48145512946026464</v>
      </c>
      <c r="L169" s="11">
        <f t="shared" ca="1" si="35"/>
        <v>0.4834334931044551</v>
      </c>
      <c r="M169" s="11" t="str">
        <f ca="1">IF($A169="штучный товар",IF(AND(MAX(N$23:$N168)&lt;=MAX(P$23:$P168),MAX(N$23:$N168)&lt;=MAX(R$23:$R168),$F169&lt;&gt;"",MAX(N$23:$N168)&lt;TIME(20,0,0)),MAX(N$23:$N168,$F169),""),"")</f>
        <v/>
      </c>
      <c r="N169" s="11" t="str">
        <f t="shared" ca="1" si="36"/>
        <v/>
      </c>
      <c r="O169" s="11" t="str">
        <f ca="1">IF($A169="штучный товар",IF(AND(MAX(N$23:$N168)&gt;MAX(P$23:$P168),MAX(P$23:$P168)&lt;=MAX(R$23:$R168),$F169&lt;&gt;"",MAX(P$23:$P168)&lt;TIME(20,0,0)),MAX(P$23:$P168,$F169),""),"")</f>
        <v/>
      </c>
      <c r="P169" s="11" t="str">
        <f t="shared" ca="1" si="37"/>
        <v/>
      </c>
      <c r="Q169" s="11" t="str">
        <f ca="1">IF($A169="штучный товар",IF(AND(MAX(N$23:$N168)&gt;MAX(R$23:$R168),MAX(P$23:$P168)&gt;MAX(R$23:$R168),$F169&lt;&gt;"",MAX(R$23:$R168)&lt;TIME(20,0,0)),MAX(R$23:$R168,$F169),""),"")</f>
        <v/>
      </c>
      <c r="R169" s="11" t="str">
        <f t="shared" ca="1" si="38"/>
        <v/>
      </c>
    </row>
    <row r="170" spans="1:18" x14ac:dyDescent="0.3">
      <c r="A170" t="str">
        <f t="shared" ca="1" si="26"/>
        <v>штучный товар</v>
      </c>
      <c r="B170" s="12">
        <f t="shared" ca="1" si="27"/>
        <v>1.5216569286557915</v>
      </c>
      <c r="C170" s="11">
        <f t="shared" ca="1" si="28"/>
        <v>0.47701845133378251</v>
      </c>
      <c r="D170">
        <f t="shared" ca="1" si="29"/>
        <v>3.5898615003171455</v>
      </c>
      <c r="E170" s="11">
        <f t="shared" ca="1" si="30"/>
        <v>2.4929593752202397E-3</v>
      </c>
      <c r="F170" s="11">
        <f t="shared" ca="1" si="31"/>
        <v>0.47951141070900277</v>
      </c>
      <c r="G170" s="12">
        <f ca="1">IF(F170&lt;&gt;"",IF(A170="весовой товар",SUM(COUNTIF($L$24:$L170,"&gt;"&amp;F170)),SUM(COUNTIF($N$24:$N170,"&gt;"&amp;F170),COUNTIF($P$24:$P170,"&gt;"&amp;F170),COUNTIF($R$24:$R170,"&gt;"&amp;F170))),"")</f>
        <v>3</v>
      </c>
      <c r="H170">
        <f t="shared" ca="1" si="32"/>
        <v>1.6244205011022244</v>
      </c>
      <c r="I170" s="11">
        <f t="shared" ca="1" si="33"/>
        <v>1.1280697924321002E-3</v>
      </c>
      <c r="J170" s="11">
        <f t="shared" ca="1" si="34"/>
        <v>1.1280697924320737E-3</v>
      </c>
      <c r="K170" s="11" t="str">
        <f ca="1">IF(AND($A170="весовой товар",$F170&lt;&gt;"",MAX(L$23:$L169,F170)&lt;TIME(20,0,0)),MAX(L$23:$L169,F170),"")</f>
        <v/>
      </c>
      <c r="L170" s="11" t="str">
        <f t="shared" ca="1" si="35"/>
        <v/>
      </c>
      <c r="M170" s="11">
        <f ca="1">IF($A170="штучный товар",IF(AND(MAX(N$23:$N169)&lt;=MAX(P$23:$P169),MAX(N$23:$N169)&lt;=MAX(R$23:$R169),$F170&lt;&gt;"",MAX(N$23:$N169)&lt;TIME(20,0,0)),MAX(N$23:$N169,$F170),""),"")</f>
        <v>0.47951141070900277</v>
      </c>
      <c r="N170" s="11">
        <f t="shared" ca="1" si="36"/>
        <v>0.48063948050143485</v>
      </c>
      <c r="O170" s="11" t="str">
        <f ca="1">IF($A170="штучный товар",IF(AND(MAX(N$23:$N169)&gt;MAX(P$23:$P169),MAX(P$23:$P169)&lt;=MAX(R$23:$R169),$F170&lt;&gt;"",MAX(P$23:$P169)&lt;TIME(20,0,0)),MAX(P$23:$P169,$F170),""),"")</f>
        <v/>
      </c>
      <c r="P170" s="11" t="str">
        <f t="shared" ca="1" si="37"/>
        <v/>
      </c>
      <c r="Q170" s="11" t="str">
        <f ca="1">IF($A170="штучный товар",IF(AND(MAX(N$23:$N169)&gt;MAX(R$23:$R169),MAX(P$23:$P169)&gt;MAX(R$23:$R169),$F170&lt;&gt;"",MAX(R$23:$R169)&lt;TIME(20,0,0)),MAX(R$23:$R169,$F170),""),"")</f>
        <v/>
      </c>
      <c r="R170" s="11" t="str">
        <f t="shared" ca="1" si="38"/>
        <v/>
      </c>
    </row>
    <row r="171" spans="1:18" x14ac:dyDescent="0.3">
      <c r="A171" t="str">
        <f t="shared" ca="1" si="26"/>
        <v>весовой товар</v>
      </c>
      <c r="B171" s="12">
        <f t="shared" ca="1" si="27"/>
        <v>2.1954992318436748</v>
      </c>
      <c r="C171" s="11">
        <f t="shared" ca="1" si="28"/>
        <v>0.47854310357811841</v>
      </c>
      <c r="D171">
        <f t="shared" ca="1" si="29"/>
        <v>1.9677364227685132</v>
      </c>
      <c r="E171" s="11">
        <f t="shared" ca="1" si="30"/>
        <v>1.3664836269225787E-3</v>
      </c>
      <c r="F171" s="11">
        <f t="shared" ca="1" si="31"/>
        <v>0.47990958720504101</v>
      </c>
      <c r="G171" s="12">
        <f ca="1">IF(F171&lt;&gt;"",IF(A171="весовой товар",SUM(COUNTIF($L$24:$L171,"&gt;"&amp;F171)),SUM(COUNTIF($N$24:$N171,"&gt;"&amp;F171),COUNTIF($P$24:$P171,"&gt;"&amp;F171),COUNTIF($R$24:$R171,"&gt;"&amp;F171))),"")</f>
        <v>4</v>
      </c>
      <c r="H171">
        <f t="shared" ca="1" si="32"/>
        <v>1.7233703587589468</v>
      </c>
      <c r="I171" s="11">
        <f t="shared" ca="1" si="33"/>
        <v>1.1967849713603797E-3</v>
      </c>
      <c r="J171" s="11">
        <f t="shared" ca="1" si="34"/>
        <v>4.7206908707744799E-3</v>
      </c>
      <c r="K171" s="11">
        <f ca="1">IF(AND($A171="весовой товар",$F171&lt;&gt;"",MAX(L$23:$L170,F171)&lt;TIME(20,0,0)),MAX(L$23:$L170,F171),"")</f>
        <v>0.4834334931044551</v>
      </c>
      <c r="L171" s="11">
        <f t="shared" ca="1" si="35"/>
        <v>0.48463027807581549</v>
      </c>
      <c r="M171" s="11" t="str">
        <f ca="1">IF($A171="штучный товар",IF(AND(MAX(N$23:$N170)&lt;=MAX(P$23:$P170),MAX(N$23:$N170)&lt;=MAX(R$23:$R170),$F171&lt;&gt;"",MAX(N$23:$N170)&lt;TIME(20,0,0)),MAX(N$23:$N170,$F171),""),"")</f>
        <v/>
      </c>
      <c r="N171" s="11" t="str">
        <f t="shared" ca="1" si="36"/>
        <v/>
      </c>
      <c r="O171" s="11" t="str">
        <f ca="1">IF($A171="штучный товар",IF(AND(MAX(N$23:$N170)&gt;MAX(P$23:$P170),MAX(P$23:$P170)&lt;=MAX(R$23:$R170),$F171&lt;&gt;"",MAX(P$23:$P170)&lt;TIME(20,0,0)),MAX(P$23:$P170,$F171),""),"")</f>
        <v/>
      </c>
      <c r="P171" s="11" t="str">
        <f t="shared" ca="1" si="37"/>
        <v/>
      </c>
      <c r="Q171" s="11" t="str">
        <f ca="1">IF($A171="штучный товар",IF(AND(MAX(N$23:$N170)&gt;MAX(R$23:$R170),MAX(P$23:$P170)&gt;MAX(R$23:$R170),$F171&lt;&gt;"",MAX(R$23:$R170)&lt;TIME(20,0,0)),MAX(R$23:$R170,$F171),""),"")</f>
        <v/>
      </c>
      <c r="R171" s="11" t="str">
        <f t="shared" ca="1" si="38"/>
        <v/>
      </c>
    </row>
    <row r="172" spans="1:18" x14ac:dyDescent="0.3">
      <c r="A172" t="str">
        <f t="shared" ca="1" si="26"/>
        <v>штучный товар</v>
      </c>
      <c r="B172" s="12">
        <f t="shared" ca="1" si="27"/>
        <v>1.2753900195246519</v>
      </c>
      <c r="C172" s="11">
        <f t="shared" ca="1" si="28"/>
        <v>0.47942879109167719</v>
      </c>
      <c r="D172">
        <f t="shared" ca="1" si="29"/>
        <v>3.3033769995818942</v>
      </c>
      <c r="E172" s="11">
        <f t="shared" ca="1" si="30"/>
        <v>2.2940118052652042E-3</v>
      </c>
      <c r="F172" s="11">
        <f t="shared" ca="1" si="31"/>
        <v>0.48172280289694241</v>
      </c>
      <c r="G172" s="12">
        <f ca="1">IF(F172&lt;&gt;"",IF(A172="весовой товар",SUM(COUNTIF($L$24:$L172,"&gt;"&amp;F172)),SUM(COUNTIF($N$24:$N172,"&gt;"&amp;F172),COUNTIF($P$24:$P172,"&gt;"&amp;F172),COUNTIF($R$24:$R172,"&gt;"&amp;F172))),"")</f>
        <v>2</v>
      </c>
      <c r="H172">
        <f t="shared" ca="1" si="32"/>
        <v>1.2890597744507568</v>
      </c>
      <c r="I172" s="11">
        <f t="shared" ca="1" si="33"/>
        <v>8.9518039892413665E-4</v>
      </c>
      <c r="J172" s="11">
        <f t="shared" ca="1" si="34"/>
        <v>8.9518039892411139E-4</v>
      </c>
      <c r="K172" s="11" t="str">
        <f ca="1">IF(AND($A172="весовой товар",$F172&lt;&gt;"",MAX(L$23:$L171,F172)&lt;TIME(20,0,0)),MAX(L$23:$L171,F172),"")</f>
        <v/>
      </c>
      <c r="L172" s="11" t="str">
        <f t="shared" ca="1" si="35"/>
        <v/>
      </c>
      <c r="M172" s="11">
        <f ca="1">IF($A172="штучный товар",IF(AND(MAX(N$23:$N171)&lt;=MAX(P$23:$P171),MAX(N$23:$N171)&lt;=MAX(R$23:$R171),$F172&lt;&gt;"",MAX(N$23:$N171)&lt;TIME(20,0,0)),MAX(N$23:$N171,$F172),""),"")</f>
        <v>0.48172280289694241</v>
      </c>
      <c r="N172" s="11">
        <f t="shared" ca="1" si="36"/>
        <v>0.48261798329586653</v>
      </c>
      <c r="O172" s="11" t="str">
        <f ca="1">IF($A172="штучный товар",IF(AND(MAX(N$23:$N171)&gt;MAX(P$23:$P171),MAX(P$23:$P171)&lt;=MAX(R$23:$R171),$F172&lt;&gt;"",MAX(P$23:$P171)&lt;TIME(20,0,0)),MAX(P$23:$P171,$F172),""),"")</f>
        <v/>
      </c>
      <c r="P172" s="11" t="str">
        <f t="shared" ca="1" si="37"/>
        <v/>
      </c>
      <c r="Q172" s="11" t="str">
        <f ca="1">IF($A172="штучный товар",IF(AND(MAX(N$23:$N171)&gt;MAX(R$23:$R171),MAX(P$23:$P171)&gt;MAX(R$23:$R171),$F172&lt;&gt;"",MAX(R$23:$R171)&lt;TIME(20,0,0)),MAX(R$23:$R171,$F172),""),"")</f>
        <v/>
      </c>
      <c r="R172" s="11" t="str">
        <f t="shared" ca="1" si="38"/>
        <v/>
      </c>
    </row>
    <row r="173" spans="1:18" x14ac:dyDescent="0.3">
      <c r="A173" t="str">
        <f t="shared" ca="1" si="26"/>
        <v>штучный товар</v>
      </c>
      <c r="B173" s="12">
        <f t="shared" ca="1" si="27"/>
        <v>1.4453292869160339</v>
      </c>
      <c r="C173" s="11">
        <f t="shared" ca="1" si="28"/>
        <v>0.48043249198536886</v>
      </c>
      <c r="D173">
        <f t="shared" ca="1" si="29"/>
        <v>2.6189098462873952</v>
      </c>
      <c r="E173" s="11">
        <f t="shared" ca="1" si="30"/>
        <v>1.8186873932551355E-3</v>
      </c>
      <c r="F173" s="11">
        <f t="shared" ca="1" si="31"/>
        <v>0.482251179378624</v>
      </c>
      <c r="G173" s="12">
        <f ca="1">IF(F173&lt;&gt;"",IF(A173="весовой товар",SUM(COUNTIF($L$24:$L173,"&gt;"&amp;F173)),SUM(COUNTIF($N$24:$N173,"&gt;"&amp;F173),COUNTIF($P$24:$P173,"&gt;"&amp;F173),COUNTIF($R$24:$R173,"&gt;"&amp;F173))),"")</f>
        <v>3</v>
      </c>
      <c r="H173">
        <f t="shared" ca="1" si="32"/>
        <v>2.8333690887066254</v>
      </c>
      <c r="I173" s="11">
        <f t="shared" ca="1" si="33"/>
        <v>1.9676174227129342E-3</v>
      </c>
      <c r="J173" s="11">
        <f t="shared" ca="1" si="34"/>
        <v>1.9676174227129528E-3</v>
      </c>
      <c r="K173" s="11" t="str">
        <f ca="1">IF(AND($A173="весовой товар",$F173&lt;&gt;"",MAX(L$23:$L172,F173)&lt;TIME(20,0,0)),MAX(L$23:$L172,F173),"")</f>
        <v/>
      </c>
      <c r="L173" s="11" t="str">
        <f t="shared" ca="1" si="35"/>
        <v/>
      </c>
      <c r="M173" s="11" t="str">
        <f ca="1">IF($A173="штучный товар",IF(AND(MAX(N$23:$N172)&lt;=MAX(P$23:$P172),MAX(N$23:$N172)&lt;=MAX(R$23:$R172),$F173&lt;&gt;"",MAX(N$23:$N172)&lt;TIME(20,0,0)),MAX(N$23:$N172,$F173),""),"")</f>
        <v/>
      </c>
      <c r="N173" s="11" t="str">
        <f t="shared" ca="1" si="36"/>
        <v/>
      </c>
      <c r="O173" s="11">
        <f ca="1">IF($A173="штучный товар",IF(AND(MAX(N$23:$N172)&gt;MAX(P$23:$P172),MAX(P$23:$P172)&lt;=MAX(R$23:$R172),$F173&lt;&gt;"",MAX(P$23:$P172)&lt;TIME(20,0,0)),MAX(P$23:$P172,$F173),""),"")</f>
        <v>0.482251179378624</v>
      </c>
      <c r="P173" s="11">
        <f t="shared" ca="1" si="37"/>
        <v>0.48421879680133695</v>
      </c>
      <c r="Q173" s="11" t="str">
        <f ca="1">IF($A173="штучный товар",IF(AND(MAX(N$23:$N172)&gt;MAX(R$23:$R172),MAX(P$23:$P172)&gt;MAX(R$23:$R172),$F173&lt;&gt;"",MAX(R$23:$R172)&lt;TIME(20,0,0)),MAX(R$23:$R172,$F173),""),"")</f>
        <v/>
      </c>
      <c r="R173" s="11" t="str">
        <f t="shared" ca="1" si="38"/>
        <v/>
      </c>
    </row>
    <row r="174" spans="1:18" x14ac:dyDescent="0.3">
      <c r="A174" t="str">
        <f t="shared" ca="1" si="26"/>
        <v>штучный товар</v>
      </c>
      <c r="B174" s="12">
        <f t="shared" ca="1" si="27"/>
        <v>1.2844063055489758</v>
      </c>
      <c r="C174" s="11">
        <f t="shared" ca="1" si="28"/>
        <v>0.48132444080866676</v>
      </c>
      <c r="D174">
        <f t="shared" ca="1" si="29"/>
        <v>10.75035082097299</v>
      </c>
      <c r="E174" s="11">
        <f t="shared" ca="1" si="30"/>
        <v>7.4655214034534652E-3</v>
      </c>
      <c r="F174" s="11">
        <f t="shared" ca="1" si="31"/>
        <v>0.48878996221212023</v>
      </c>
      <c r="G174" s="12">
        <f ca="1">IF(F174&lt;&gt;"",IF(A174="весовой товар",SUM(COUNTIF($L$24:$L174,"&gt;"&amp;F174)),SUM(COUNTIF($N$24:$N174,"&gt;"&amp;F174),COUNTIF($P$24:$P174,"&gt;"&amp;F174),COUNTIF($R$24:$R174,"&gt;"&amp;F174))),"")</f>
        <v>1</v>
      </c>
      <c r="H174">
        <f t="shared" ca="1" si="32"/>
        <v>2.0981425867436405</v>
      </c>
      <c r="I174" s="11">
        <f t="shared" ca="1" si="33"/>
        <v>1.457043463016417E-3</v>
      </c>
      <c r="J174" s="11">
        <f t="shared" ca="1" si="34"/>
        <v>1.4570434630163942E-3</v>
      </c>
      <c r="K174" s="11" t="str">
        <f ca="1">IF(AND($A174="весовой товар",$F174&lt;&gt;"",MAX(L$23:$L173,F174)&lt;TIME(20,0,0)),MAX(L$23:$L173,F174),"")</f>
        <v/>
      </c>
      <c r="L174" s="11" t="str">
        <f t="shared" ca="1" si="35"/>
        <v/>
      </c>
      <c r="M174" s="11">
        <f ca="1">IF($A174="штучный товар",IF(AND(MAX(N$23:$N173)&lt;=MAX(P$23:$P173),MAX(N$23:$N173)&lt;=MAX(R$23:$R173),$F174&lt;&gt;"",MAX(N$23:$N173)&lt;TIME(20,0,0)),MAX(N$23:$N173,$F174),""),"")</f>
        <v>0.48878996221212023</v>
      </c>
      <c r="N174" s="11">
        <f t="shared" ca="1" si="36"/>
        <v>0.49024700567513663</v>
      </c>
      <c r="O174" s="11" t="str">
        <f ca="1">IF($A174="штучный товар",IF(AND(MAX(N$23:$N173)&gt;MAX(P$23:$P173),MAX(P$23:$P173)&lt;=MAX(R$23:$R173),$F174&lt;&gt;"",MAX(P$23:$P173)&lt;TIME(20,0,0)),MAX(P$23:$P173,$F174),""),"")</f>
        <v/>
      </c>
      <c r="P174" s="11" t="str">
        <f t="shared" ca="1" si="37"/>
        <v/>
      </c>
      <c r="Q174" s="11" t="str">
        <f ca="1">IF($A174="штучный товар",IF(AND(MAX(N$23:$N173)&gt;MAX(R$23:$R173),MAX(P$23:$P173)&gt;MAX(R$23:$R173),$F174&lt;&gt;"",MAX(R$23:$R173)&lt;TIME(20,0,0)),MAX(R$23:$R173,$F174),""),"")</f>
        <v/>
      </c>
      <c r="R174" s="11" t="str">
        <f t="shared" ca="1" si="38"/>
        <v/>
      </c>
    </row>
    <row r="175" spans="1:18" x14ac:dyDescent="0.3">
      <c r="A175" t="str">
        <f t="shared" ca="1" si="26"/>
        <v>весовой товар</v>
      </c>
      <c r="B175" s="12">
        <f t="shared" ca="1" si="27"/>
        <v>1.6016977160604955</v>
      </c>
      <c r="C175" s="11">
        <f t="shared" ca="1" si="28"/>
        <v>0.48243673088926431</v>
      </c>
      <c r="D175">
        <f t="shared" ca="1" si="29"/>
        <v>1.1759369097458843</v>
      </c>
      <c r="E175" s="11">
        <f t="shared" ca="1" si="30"/>
        <v>8.1662285399019738E-4</v>
      </c>
      <c r="F175" s="11">
        <f t="shared" ca="1" si="31"/>
        <v>0.48325335374325451</v>
      </c>
      <c r="G175" s="12">
        <f ca="1">IF(F175&lt;&gt;"",IF(A175="весовой товар",SUM(COUNTIF($L$24:$L175,"&gt;"&amp;F175)),SUM(COUNTIF($N$24:$N175,"&gt;"&amp;F175),COUNTIF($P$24:$P175,"&gt;"&amp;F175),COUNTIF($R$24:$R175,"&gt;"&amp;F175))),"")</f>
        <v>3</v>
      </c>
      <c r="H175">
        <f t="shared" ca="1" si="32"/>
        <v>1.6762520819752909</v>
      </c>
      <c r="I175" s="11">
        <f t="shared" ca="1" si="33"/>
        <v>1.1640639458161742E-3</v>
      </c>
      <c r="J175" s="11">
        <f t="shared" ca="1" si="34"/>
        <v>2.5409882783771764E-3</v>
      </c>
      <c r="K175" s="11">
        <f ca="1">IF(AND($A175="весовой товар",$F175&lt;&gt;"",MAX(L$23:$L174,F175)&lt;TIME(20,0,0)),MAX(L$23:$L174,F175),"")</f>
        <v>0.48463027807581549</v>
      </c>
      <c r="L175" s="11">
        <f t="shared" ca="1" si="35"/>
        <v>0.48579434202163169</v>
      </c>
      <c r="M175" s="11" t="str">
        <f ca="1">IF($A175="штучный товар",IF(AND(MAX(N$23:$N174)&lt;=MAX(P$23:$P174),MAX(N$23:$N174)&lt;=MAX(R$23:$R174),$F175&lt;&gt;"",MAX(N$23:$N174)&lt;TIME(20,0,0)),MAX(N$23:$N174,$F175),""),"")</f>
        <v/>
      </c>
      <c r="N175" s="11" t="str">
        <f t="shared" ca="1" si="36"/>
        <v/>
      </c>
      <c r="O175" s="11" t="str">
        <f ca="1">IF($A175="штучный товар",IF(AND(MAX(N$23:$N174)&gt;MAX(P$23:$P174),MAX(P$23:$P174)&lt;=MAX(R$23:$R174),$F175&lt;&gt;"",MAX(P$23:$P174)&lt;TIME(20,0,0)),MAX(P$23:$P174,$F175),""),"")</f>
        <v/>
      </c>
      <c r="P175" s="11" t="str">
        <f t="shared" ca="1" si="37"/>
        <v/>
      </c>
      <c r="Q175" s="11" t="str">
        <f ca="1">IF($A175="штучный товар",IF(AND(MAX(N$23:$N174)&gt;MAX(R$23:$R174),MAX(P$23:$P174)&gt;MAX(R$23:$R174),$F175&lt;&gt;"",MAX(R$23:$R174)&lt;TIME(20,0,0)),MAX(R$23:$R174,$F175),""),"")</f>
        <v/>
      </c>
      <c r="R175" s="11" t="str">
        <f t="shared" ca="1" si="38"/>
        <v/>
      </c>
    </row>
    <row r="176" spans="1:18" x14ac:dyDescent="0.3">
      <c r="A176" t="str">
        <f t="shared" ca="1" si="26"/>
        <v>штучный товар</v>
      </c>
      <c r="B176" s="12">
        <f t="shared" ca="1" si="27"/>
        <v>1.5153281140634038</v>
      </c>
      <c r="C176" s="11">
        <f t="shared" ca="1" si="28"/>
        <v>0.4834890420795861</v>
      </c>
      <c r="D176">
        <f t="shared" ca="1" si="29"/>
        <v>3.6643444348508716</v>
      </c>
      <c r="E176" s="11">
        <f t="shared" ca="1" si="30"/>
        <v>2.5446836353131054E-3</v>
      </c>
      <c r="F176" s="11">
        <f t="shared" ca="1" si="31"/>
        <v>0.48603372571489922</v>
      </c>
      <c r="G176" s="12">
        <f ca="1">IF(F176&lt;&gt;"",IF(A176="весовой товар",SUM(COUNTIF($L$24:$L176,"&gt;"&amp;F176)),SUM(COUNTIF($N$24:$N176,"&gt;"&amp;F176),COUNTIF($P$24:$P176,"&gt;"&amp;F176),COUNTIF($R$24:$R176,"&gt;"&amp;F176))),"")</f>
        <v>2</v>
      </c>
      <c r="H176">
        <f t="shared" ca="1" si="32"/>
        <v>1.328472449966313</v>
      </c>
      <c r="I176" s="11">
        <f t="shared" ca="1" si="33"/>
        <v>9.2255031247660628E-4</v>
      </c>
      <c r="J176" s="11">
        <f t="shared" ca="1" si="34"/>
        <v>9.2255031247662211E-4</v>
      </c>
      <c r="K176" s="11" t="str">
        <f ca="1">IF(AND($A176="весовой товар",$F176&lt;&gt;"",MAX(L$23:$L175,F176)&lt;TIME(20,0,0)),MAX(L$23:$L175,F176),"")</f>
        <v/>
      </c>
      <c r="L176" s="11" t="str">
        <f t="shared" ca="1" si="35"/>
        <v/>
      </c>
      <c r="M176" s="11" t="str">
        <f ca="1">IF($A176="штучный товар",IF(AND(MAX(N$23:$N175)&lt;=MAX(P$23:$P175),MAX(N$23:$N175)&lt;=MAX(R$23:$R175),$F176&lt;&gt;"",MAX(N$23:$N175)&lt;TIME(20,0,0)),MAX(N$23:$N175,$F176),""),"")</f>
        <v/>
      </c>
      <c r="N176" s="11" t="str">
        <f t="shared" ca="1" si="36"/>
        <v/>
      </c>
      <c r="O176" s="11" t="str">
        <f ca="1">IF($A176="штучный товар",IF(AND(MAX(N$23:$N175)&gt;MAX(P$23:$P175),MAX(P$23:$P175)&lt;=MAX(R$23:$R175),$F176&lt;&gt;"",MAX(P$23:$P175)&lt;TIME(20,0,0)),MAX(P$23:$P175,$F176),""),"")</f>
        <v/>
      </c>
      <c r="P176" s="11" t="str">
        <f t="shared" ca="1" si="37"/>
        <v/>
      </c>
      <c r="Q176" s="11">
        <f ca="1">IF($A176="штучный товар",IF(AND(MAX(N$23:$N175)&gt;MAX(R$23:$R175),MAX(P$23:$P175)&gt;MAX(R$23:$R175),$F176&lt;&gt;"",MAX(R$23:$R175)&lt;TIME(20,0,0)),MAX(R$23:$R175,$F176),""),"")</f>
        <v>0.48603372571489922</v>
      </c>
      <c r="R176" s="11">
        <f t="shared" ca="1" si="38"/>
        <v>0.48695627602737585</v>
      </c>
    </row>
    <row r="177" spans="1:18" x14ac:dyDescent="0.3">
      <c r="A177" t="str">
        <f t="shared" ca="1" si="26"/>
        <v>весовой товар</v>
      </c>
      <c r="B177" s="12">
        <f t="shared" ca="1" si="27"/>
        <v>1.0152019378610022</v>
      </c>
      <c r="C177" s="11">
        <f t="shared" ca="1" si="28"/>
        <v>0.48419404342532291</v>
      </c>
      <c r="D177">
        <f t="shared" ca="1" si="29"/>
        <v>7.6408487761953303</v>
      </c>
      <c r="E177" s="11">
        <f t="shared" ca="1" si="30"/>
        <v>5.3061449834689795E-3</v>
      </c>
      <c r="F177" s="11">
        <f t="shared" ca="1" si="31"/>
        <v>0.48950018840879189</v>
      </c>
      <c r="G177" s="12">
        <f ca="1">IF(F177&lt;&gt;"",IF(A177="весовой товар",SUM(COUNTIF($L$24:$L177,"&gt;"&amp;F177)),SUM(COUNTIF($N$24:$N177,"&gt;"&amp;F177),COUNTIF($P$24:$P177,"&gt;"&amp;F177),COUNTIF($R$24:$R177,"&gt;"&amp;F177))),"")</f>
        <v>1</v>
      </c>
      <c r="H177">
        <f t="shared" ca="1" si="32"/>
        <v>2.6970991817704455</v>
      </c>
      <c r="I177" s="11">
        <f t="shared" ca="1" si="33"/>
        <v>1.8729855428961427E-3</v>
      </c>
      <c r="J177" s="11">
        <f t="shared" ca="1" si="34"/>
        <v>1.8729855428961661E-3</v>
      </c>
      <c r="K177" s="11">
        <f ca="1">IF(AND($A177="весовой товар",$F177&lt;&gt;"",MAX(L$23:$L176,F177)&lt;TIME(20,0,0)),MAX(L$23:$L176,F177),"")</f>
        <v>0.48950018840879189</v>
      </c>
      <c r="L177" s="11">
        <f t="shared" ca="1" si="35"/>
        <v>0.49137317395168806</v>
      </c>
      <c r="M177" s="11" t="str">
        <f ca="1">IF($A177="штучный товар",IF(AND(MAX(N$23:$N176)&lt;=MAX(P$23:$P176),MAX(N$23:$N176)&lt;=MAX(R$23:$R176),$F177&lt;&gt;"",MAX(N$23:$N176)&lt;TIME(20,0,0)),MAX(N$23:$N176,$F177),""),"")</f>
        <v/>
      </c>
      <c r="N177" s="11" t="str">
        <f t="shared" ca="1" si="36"/>
        <v/>
      </c>
      <c r="O177" s="11" t="str">
        <f ca="1">IF($A177="штучный товар",IF(AND(MAX(N$23:$N176)&gt;MAX(P$23:$P176),MAX(P$23:$P176)&lt;=MAX(R$23:$R176),$F177&lt;&gt;"",MAX(P$23:$P176)&lt;TIME(20,0,0)),MAX(P$23:$P176,$F177),""),"")</f>
        <v/>
      </c>
      <c r="P177" s="11" t="str">
        <f t="shared" ca="1" si="37"/>
        <v/>
      </c>
      <c r="Q177" s="11" t="str">
        <f ca="1">IF($A177="штучный товар",IF(AND(MAX(N$23:$N176)&gt;MAX(R$23:$R176),MAX(P$23:$P176)&gt;MAX(R$23:$R176),$F177&lt;&gt;"",MAX(R$23:$R176)&lt;TIME(20,0,0)),MAX(R$23:$R176,$F177),""),"")</f>
        <v/>
      </c>
      <c r="R177" s="11" t="str">
        <f t="shared" ca="1" si="38"/>
        <v/>
      </c>
    </row>
    <row r="178" spans="1:18" x14ac:dyDescent="0.3">
      <c r="A178" t="str">
        <f t="shared" ca="1" si="26"/>
        <v>штучный товар</v>
      </c>
      <c r="B178" s="12">
        <f t="shared" ca="1" si="27"/>
        <v>1.402768838471631</v>
      </c>
      <c r="C178" s="11">
        <f t="shared" ca="1" si="28"/>
        <v>0.4851681884520393</v>
      </c>
      <c r="D178">
        <f t="shared" ca="1" si="29"/>
        <v>1.6122186771040856</v>
      </c>
      <c r="E178" s="11">
        <f t="shared" ca="1" si="30"/>
        <v>1.1195963035445038E-3</v>
      </c>
      <c r="F178" s="11">
        <f t="shared" ca="1" si="31"/>
        <v>0.48628778475558382</v>
      </c>
      <c r="G178" s="12">
        <f ca="1">IF(F178&lt;&gt;"",IF(A178="весовой товар",SUM(COUNTIF($L$24:$L178,"&gt;"&amp;F178)),SUM(COUNTIF($N$24:$N178,"&gt;"&amp;F178),COUNTIF($P$24:$P178,"&gt;"&amp;F178),COUNTIF($R$24:$R178,"&gt;"&amp;F178))),"")</f>
        <v>3</v>
      </c>
      <c r="H178">
        <f t="shared" ca="1" si="32"/>
        <v>1.116898121179204</v>
      </c>
      <c r="I178" s="11">
        <f t="shared" ca="1" si="33"/>
        <v>7.7562369526333608E-4</v>
      </c>
      <c r="J178" s="11">
        <f t="shared" ca="1" si="34"/>
        <v>7.7562369526334995E-4</v>
      </c>
      <c r="K178" s="11" t="str">
        <f ca="1">IF(AND($A178="весовой товар",$F178&lt;&gt;"",MAX(L$23:$L177,F178)&lt;TIME(20,0,0)),MAX(L$23:$L177,F178),"")</f>
        <v/>
      </c>
      <c r="L178" s="11" t="str">
        <f t="shared" ca="1" si="35"/>
        <v/>
      </c>
      <c r="M178" s="11" t="str">
        <f ca="1">IF($A178="штучный товар",IF(AND(MAX(N$23:$N177)&lt;=MAX(P$23:$P177),MAX(N$23:$N177)&lt;=MAX(R$23:$R177),$F178&lt;&gt;"",MAX(N$23:$N177)&lt;TIME(20,0,0)),MAX(N$23:$N177,$F178),""),"")</f>
        <v/>
      </c>
      <c r="N178" s="11" t="str">
        <f t="shared" ca="1" si="36"/>
        <v/>
      </c>
      <c r="O178" s="11">
        <f ca="1">IF($A178="штучный товар",IF(AND(MAX(N$23:$N177)&gt;MAX(P$23:$P177),MAX(P$23:$P177)&lt;=MAX(R$23:$R177),$F178&lt;&gt;"",MAX(P$23:$P177)&lt;TIME(20,0,0)),MAX(P$23:$P177,$F178),""),"")</f>
        <v>0.48628778475558382</v>
      </c>
      <c r="P178" s="11">
        <f t="shared" ca="1" si="37"/>
        <v>0.48706340845084717</v>
      </c>
      <c r="Q178" s="11" t="str">
        <f ca="1">IF($A178="штучный товар",IF(AND(MAX(N$23:$N177)&gt;MAX(R$23:$R177),MAX(P$23:$P177)&gt;MAX(R$23:$R177),$F178&lt;&gt;"",MAX(R$23:$R177)&lt;TIME(20,0,0)),MAX(R$23:$R177,$F178),""),"")</f>
        <v/>
      </c>
      <c r="R178" s="11" t="str">
        <f t="shared" ca="1" si="38"/>
        <v/>
      </c>
    </row>
    <row r="179" spans="1:18" x14ac:dyDescent="0.3">
      <c r="A179" t="str">
        <f t="shared" ca="1" si="26"/>
        <v>штучный товар</v>
      </c>
      <c r="B179" s="12">
        <f t="shared" ca="1" si="27"/>
        <v>1.1247530512629504</v>
      </c>
      <c r="C179" s="11">
        <f t="shared" ca="1" si="28"/>
        <v>0.48594926695986079</v>
      </c>
      <c r="D179">
        <f t="shared" ca="1" si="29"/>
        <v>2.6151976512139763</v>
      </c>
      <c r="E179" s="11">
        <f t="shared" ca="1" si="30"/>
        <v>1.8161094800097058E-3</v>
      </c>
      <c r="F179" s="11">
        <f t="shared" ca="1" si="31"/>
        <v>0.4877653764398705</v>
      </c>
      <c r="G179" s="12">
        <f ca="1">IF(F179&lt;&gt;"",IF(A179="весовой товар",SUM(COUNTIF($L$24:$L179,"&gt;"&amp;F179)),SUM(COUNTIF($N$24:$N179,"&gt;"&amp;F179),COUNTIF($P$24:$P179,"&gt;"&amp;F179),COUNTIF($R$24:$R179,"&gt;"&amp;F179))),"")</f>
        <v>2</v>
      </c>
      <c r="H179">
        <f t="shared" ca="1" si="32"/>
        <v>1.4370051587977657</v>
      </c>
      <c r="I179" s="11">
        <f t="shared" ca="1" si="33"/>
        <v>9.9792024916511499E-4</v>
      </c>
      <c r="J179" s="11">
        <f t="shared" ca="1" si="34"/>
        <v>9.9792024916511846E-4</v>
      </c>
      <c r="K179" s="11" t="str">
        <f ca="1">IF(AND($A179="весовой товар",$F179&lt;&gt;"",MAX(L$23:$L178,F179)&lt;TIME(20,0,0)),MAX(L$23:$L178,F179),"")</f>
        <v/>
      </c>
      <c r="L179" s="11" t="str">
        <f t="shared" ca="1" si="35"/>
        <v/>
      </c>
      <c r="M179" s="11" t="str">
        <f ca="1">IF($A179="штучный товар",IF(AND(MAX(N$23:$N178)&lt;=MAX(P$23:$P178),MAX(N$23:$N178)&lt;=MAX(R$23:$R178),$F179&lt;&gt;"",MAX(N$23:$N178)&lt;TIME(20,0,0)),MAX(N$23:$N178,$F179),""),"")</f>
        <v/>
      </c>
      <c r="N179" s="11" t="str">
        <f t="shared" ca="1" si="36"/>
        <v/>
      </c>
      <c r="O179" s="11" t="str">
        <f ca="1">IF($A179="штучный товар",IF(AND(MAX(N$23:$N178)&gt;MAX(P$23:$P178),MAX(P$23:$P178)&lt;=MAX(R$23:$R178),$F179&lt;&gt;"",MAX(P$23:$P178)&lt;TIME(20,0,0)),MAX(P$23:$P178,$F179),""),"")</f>
        <v/>
      </c>
      <c r="P179" s="11" t="str">
        <f t="shared" ca="1" si="37"/>
        <v/>
      </c>
      <c r="Q179" s="11">
        <f ca="1">IF($A179="штучный товар",IF(AND(MAX(N$23:$N178)&gt;MAX(R$23:$R178),MAX(P$23:$P178)&gt;MAX(R$23:$R178),$F179&lt;&gt;"",MAX(R$23:$R178)&lt;TIME(20,0,0)),MAX(R$23:$R178,$F179),""),"")</f>
        <v>0.4877653764398705</v>
      </c>
      <c r="R179" s="11">
        <f t="shared" ca="1" si="38"/>
        <v>0.48876329668903562</v>
      </c>
    </row>
    <row r="180" spans="1:18" x14ac:dyDescent="0.3">
      <c r="A180" t="str">
        <f t="shared" ca="1" si="26"/>
        <v>штучный товар</v>
      </c>
      <c r="B180" s="12">
        <f t="shared" ca="1" si="27"/>
        <v>1.2246689816531551</v>
      </c>
      <c r="C180" s="11">
        <f t="shared" ca="1" si="28"/>
        <v>0.48679973153045325</v>
      </c>
      <c r="D180">
        <f t="shared" ca="1" si="29"/>
        <v>1.7799644655566877</v>
      </c>
      <c r="E180" s="11">
        <f t="shared" ca="1" si="30"/>
        <v>1.2360864344143664E-3</v>
      </c>
      <c r="F180" s="11">
        <f t="shared" ca="1" si="31"/>
        <v>0.48803581796486761</v>
      </c>
      <c r="G180" s="12">
        <f ca="1">IF(F180&lt;&gt;"",IF(A180="весовой товар",SUM(COUNTIF($L$24:$L180,"&gt;"&amp;F180)),SUM(COUNTIF($N$24:$N180,"&gt;"&amp;F180),COUNTIF($P$24:$P180,"&gt;"&amp;F180),COUNTIF($R$24:$R180,"&gt;"&amp;F180))),"")</f>
        <v>3</v>
      </c>
      <c r="H180">
        <f t="shared" ca="1" si="32"/>
        <v>1.1360744556140108</v>
      </c>
      <c r="I180" s="11">
        <f t="shared" ca="1" si="33"/>
        <v>7.8894059417639636E-4</v>
      </c>
      <c r="J180" s="11">
        <f t="shared" ca="1" si="34"/>
        <v>7.8894059417639051E-4</v>
      </c>
      <c r="K180" s="11" t="str">
        <f ca="1">IF(AND($A180="весовой товар",$F180&lt;&gt;"",MAX(L$23:$L179,F180)&lt;TIME(20,0,0)),MAX(L$23:$L179,F180),"")</f>
        <v/>
      </c>
      <c r="L180" s="11" t="str">
        <f t="shared" ca="1" si="35"/>
        <v/>
      </c>
      <c r="M180" s="11" t="str">
        <f ca="1">IF($A180="штучный товар",IF(AND(MAX(N$23:$N179)&lt;=MAX(P$23:$P179),MAX(N$23:$N179)&lt;=MAX(R$23:$R179),$F180&lt;&gt;"",MAX(N$23:$N179)&lt;TIME(20,0,0)),MAX(N$23:$N179,$F180),""),"")</f>
        <v/>
      </c>
      <c r="N180" s="11" t="str">
        <f t="shared" ca="1" si="36"/>
        <v/>
      </c>
      <c r="O180" s="11">
        <f ca="1">IF($A180="штучный товар",IF(AND(MAX(N$23:$N179)&gt;MAX(P$23:$P179),MAX(P$23:$P179)&lt;=MAX(R$23:$R179),$F180&lt;&gt;"",MAX(P$23:$P179)&lt;TIME(20,0,0)),MAX(P$23:$P179,$F180),""),"")</f>
        <v>0.48803581796486761</v>
      </c>
      <c r="P180" s="11">
        <f t="shared" ca="1" si="37"/>
        <v>0.488824758559044</v>
      </c>
      <c r="Q180" s="11" t="str">
        <f ca="1">IF($A180="штучный товар",IF(AND(MAX(N$23:$N179)&gt;MAX(R$23:$R179),MAX(P$23:$P179)&gt;MAX(R$23:$R179),$F180&lt;&gt;"",MAX(R$23:$R179)&lt;TIME(20,0,0)),MAX(R$23:$R179,$F180),""),"")</f>
        <v/>
      </c>
      <c r="R180" s="11" t="str">
        <f t="shared" ca="1" si="38"/>
        <v/>
      </c>
    </row>
    <row r="181" spans="1:18" x14ac:dyDescent="0.3">
      <c r="A181" t="str">
        <f t="shared" ca="1" si="26"/>
        <v>штучный товар</v>
      </c>
      <c r="B181" s="12">
        <f t="shared" ca="1" si="27"/>
        <v>1.4962328666713405</v>
      </c>
      <c r="C181" s="11">
        <f t="shared" ca="1" si="28"/>
        <v>0.48783878213230836</v>
      </c>
      <c r="D181">
        <f t="shared" ca="1" si="29"/>
        <v>6.11620052178748</v>
      </c>
      <c r="E181" s="11">
        <f t="shared" ca="1" si="30"/>
        <v>4.2473614734635278E-3</v>
      </c>
      <c r="F181" s="11">
        <f t="shared" ca="1" si="31"/>
        <v>0.49208614360577191</v>
      </c>
      <c r="G181" s="12">
        <f ca="1">IF(F181&lt;&gt;"",IF(A181="весовой товар",SUM(COUNTIF($L$24:$L181,"&gt;"&amp;F181)),SUM(COUNTIF($N$24:$N181,"&gt;"&amp;F181),COUNTIF($P$24:$P181,"&gt;"&amp;F181),COUNTIF($R$24:$R181,"&gt;"&amp;F181))),"")</f>
        <v>1</v>
      </c>
      <c r="H181">
        <f t="shared" ca="1" si="32"/>
        <v>2.9043098558418023</v>
      </c>
      <c r="I181" s="11">
        <f t="shared" ca="1" si="33"/>
        <v>2.0168818443345848E-3</v>
      </c>
      <c r="J181" s="11">
        <f t="shared" ca="1" si="34"/>
        <v>2.0168818443345726E-3</v>
      </c>
      <c r="K181" s="11" t="str">
        <f ca="1">IF(AND($A181="весовой товар",$F181&lt;&gt;"",MAX(L$23:$L180,F181)&lt;TIME(20,0,0)),MAX(L$23:$L180,F181),"")</f>
        <v/>
      </c>
      <c r="L181" s="11" t="str">
        <f t="shared" ca="1" si="35"/>
        <v/>
      </c>
      <c r="M181" s="11" t="str">
        <f ca="1">IF($A181="штучный товар",IF(AND(MAX(N$23:$N180)&lt;=MAX(P$23:$P180),MAX(N$23:$N180)&lt;=MAX(R$23:$R180),$F181&lt;&gt;"",MAX(N$23:$N180)&lt;TIME(20,0,0)),MAX(N$23:$N180,$F181),""),"")</f>
        <v/>
      </c>
      <c r="N181" s="11" t="str">
        <f t="shared" ca="1" si="36"/>
        <v/>
      </c>
      <c r="O181" s="11" t="str">
        <f ca="1">IF($A181="штучный товар",IF(AND(MAX(N$23:$N180)&gt;MAX(P$23:$P180),MAX(P$23:$P180)&lt;=MAX(R$23:$R180),$F181&lt;&gt;"",MAX(P$23:$P180)&lt;TIME(20,0,0)),MAX(P$23:$P180,$F181),""),"")</f>
        <v/>
      </c>
      <c r="P181" s="11" t="str">
        <f t="shared" ca="1" si="37"/>
        <v/>
      </c>
      <c r="Q181" s="11">
        <f ca="1">IF($A181="штучный товар",IF(AND(MAX(N$23:$N180)&gt;MAX(R$23:$R180),MAX(P$23:$P180)&gt;MAX(R$23:$R180),$F181&lt;&gt;"",MAX(R$23:$R180)&lt;TIME(20,0,0)),MAX(R$23:$R180,$F181),""),"")</f>
        <v>0.49208614360577191</v>
      </c>
      <c r="R181" s="11">
        <f t="shared" ca="1" si="38"/>
        <v>0.49410302545010648</v>
      </c>
    </row>
    <row r="182" spans="1:18" x14ac:dyDescent="0.3">
      <c r="A182" t="str">
        <f t="shared" ca="1" si="26"/>
        <v>штучный товар</v>
      </c>
      <c r="B182" s="12">
        <f t="shared" ca="1" si="27"/>
        <v>1.5764898372166103</v>
      </c>
      <c r="C182" s="11">
        <f t="shared" ca="1" si="28"/>
        <v>0.48893356674148658</v>
      </c>
      <c r="D182">
        <f t="shared" ca="1" si="29"/>
        <v>6.9819632676615644</v>
      </c>
      <c r="E182" s="11">
        <f t="shared" ca="1" si="30"/>
        <v>4.8485856025427534E-3</v>
      </c>
      <c r="F182" s="11">
        <f t="shared" ca="1" si="31"/>
        <v>0.49378215234402933</v>
      </c>
      <c r="G182" s="12">
        <f ca="1">IF(F182&lt;&gt;"",IF(A182="весовой товар",SUM(COUNTIF($L$24:$L182,"&gt;"&amp;F182)),SUM(COUNTIF($N$24:$N182,"&gt;"&amp;F182),COUNTIF($P$24:$P182,"&gt;"&amp;F182),COUNTIF($R$24:$R182,"&gt;"&amp;F182))),"")</f>
        <v>2</v>
      </c>
      <c r="H182">
        <f t="shared" ca="1" si="32"/>
        <v>1.2700154761313449</v>
      </c>
      <c r="I182" s="11">
        <f t="shared" ca="1" si="33"/>
        <v>8.8195519175787837E-4</v>
      </c>
      <c r="J182" s="11">
        <f t="shared" ca="1" si="34"/>
        <v>8.8195519175787718E-4</v>
      </c>
      <c r="K182" s="11" t="str">
        <f ca="1">IF(AND($A182="весовой товар",$F182&lt;&gt;"",MAX(L$23:$L181,F182)&lt;TIME(20,0,0)),MAX(L$23:$L181,F182),"")</f>
        <v/>
      </c>
      <c r="L182" s="11" t="str">
        <f t="shared" ca="1" si="35"/>
        <v/>
      </c>
      <c r="M182" s="11" t="str">
        <f ca="1">IF($A182="штучный товар",IF(AND(MAX(N$23:$N181)&lt;=MAX(P$23:$P181),MAX(N$23:$N181)&lt;=MAX(R$23:$R181),$F182&lt;&gt;"",MAX(N$23:$N181)&lt;TIME(20,0,0)),MAX(N$23:$N181,$F182),""),"")</f>
        <v/>
      </c>
      <c r="N182" s="11" t="str">
        <f t="shared" ca="1" si="36"/>
        <v/>
      </c>
      <c r="O182" s="11">
        <f ca="1">IF($A182="штучный товар",IF(AND(MAX(N$23:$N181)&gt;MAX(P$23:$P181),MAX(P$23:$P181)&lt;=MAX(R$23:$R181),$F182&lt;&gt;"",MAX(P$23:$P181)&lt;TIME(20,0,0)),MAX(P$23:$P181,$F182),""),"")</f>
        <v>0.49378215234402933</v>
      </c>
      <c r="P182" s="11">
        <f t="shared" ca="1" si="37"/>
        <v>0.49466410753578721</v>
      </c>
      <c r="Q182" s="11" t="str">
        <f ca="1">IF($A182="штучный товар",IF(AND(MAX(N$23:$N181)&gt;MAX(R$23:$R181),MAX(P$23:$P181)&gt;MAX(R$23:$R181),$F182&lt;&gt;"",MAX(R$23:$R181)&lt;TIME(20,0,0)),MAX(R$23:$R181,$F182),""),"")</f>
        <v/>
      </c>
      <c r="R182" s="11" t="str">
        <f t="shared" ca="1" si="38"/>
        <v/>
      </c>
    </row>
    <row r="183" spans="1:18" x14ac:dyDescent="0.3">
      <c r="A183" t="str">
        <f t="shared" ca="1" si="26"/>
        <v>штучный товар</v>
      </c>
      <c r="B183" s="12">
        <f t="shared" ca="1" si="27"/>
        <v>1.0573046844386091</v>
      </c>
      <c r="C183" s="11">
        <f t="shared" ca="1" si="28"/>
        <v>0.48966780610568006</v>
      </c>
      <c r="D183">
        <f t="shared" ca="1" si="29"/>
        <v>3.6046750468206863</v>
      </c>
      <c r="E183" s="11">
        <f t="shared" ca="1" si="30"/>
        <v>2.5032465602921432E-3</v>
      </c>
      <c r="F183" s="11">
        <f t="shared" ca="1" si="31"/>
        <v>0.49217105266597222</v>
      </c>
      <c r="G183" s="12">
        <f ca="1">IF(F183&lt;&gt;"",IF(A183="весовой товар",SUM(COUNTIF($L$24:$L183,"&gt;"&amp;F183)),SUM(COUNTIF($N$24:$N183,"&gt;"&amp;F183),COUNTIF($P$24:$P183,"&gt;"&amp;F183),COUNTIF($R$24:$R183,"&gt;"&amp;F183))),"")</f>
        <v>3</v>
      </c>
      <c r="H183">
        <f t="shared" ca="1" si="32"/>
        <v>1.9752210710551734</v>
      </c>
      <c r="I183" s="11">
        <f t="shared" ca="1" si="33"/>
        <v>1.3716812993438705E-3</v>
      </c>
      <c r="J183" s="11">
        <f t="shared" ca="1" si="34"/>
        <v>1.3716812993438965E-3</v>
      </c>
      <c r="K183" s="11" t="str">
        <f ca="1">IF(AND($A183="весовой товар",$F183&lt;&gt;"",MAX(L$23:$L182,F183)&lt;TIME(20,0,0)),MAX(L$23:$L182,F183),"")</f>
        <v/>
      </c>
      <c r="L183" s="11" t="str">
        <f t="shared" ca="1" si="35"/>
        <v/>
      </c>
      <c r="M183" s="11">
        <f ca="1">IF($A183="штучный товар",IF(AND(MAX(N$23:$N182)&lt;=MAX(P$23:$P182),MAX(N$23:$N182)&lt;=MAX(R$23:$R182),$F183&lt;&gt;"",MAX(N$23:$N182)&lt;TIME(20,0,0)),MAX(N$23:$N182,$F183),""),"")</f>
        <v>0.49217105266597222</v>
      </c>
      <c r="N183" s="11">
        <f t="shared" ca="1" si="36"/>
        <v>0.49354273396531612</v>
      </c>
      <c r="O183" s="11" t="str">
        <f ca="1">IF($A183="штучный товар",IF(AND(MAX(N$23:$N182)&gt;MAX(P$23:$P182),MAX(P$23:$P182)&lt;=MAX(R$23:$R182),$F183&lt;&gt;"",MAX(P$23:$P182)&lt;TIME(20,0,0)),MAX(P$23:$P182,$F183),""),"")</f>
        <v/>
      </c>
      <c r="P183" s="11" t="str">
        <f t="shared" ca="1" si="37"/>
        <v/>
      </c>
      <c r="Q183" s="11" t="str">
        <f ca="1">IF($A183="штучный товар",IF(AND(MAX(N$23:$N182)&gt;MAX(R$23:$R182),MAX(P$23:$P182)&gt;MAX(R$23:$R182),$F183&lt;&gt;"",MAX(R$23:$R182)&lt;TIME(20,0,0)),MAX(R$23:$R182,$F183),""),"")</f>
        <v/>
      </c>
      <c r="R183" s="11" t="str">
        <f t="shared" ca="1" si="38"/>
        <v/>
      </c>
    </row>
    <row r="184" spans="1:18" x14ac:dyDescent="0.3">
      <c r="A184" t="str">
        <f t="shared" ca="1" si="26"/>
        <v>штучный товар</v>
      </c>
      <c r="B184" s="12">
        <f t="shared" ca="1" si="27"/>
        <v>1.7393527575809702</v>
      </c>
      <c r="C184" s="11">
        <f t="shared" ca="1" si="28"/>
        <v>0.49087568996511127</v>
      </c>
      <c r="D184">
        <f t="shared" ca="1" si="29"/>
        <v>1.5435643597367092</v>
      </c>
      <c r="E184" s="11">
        <f t="shared" ca="1" si="30"/>
        <v>1.0719196942616037E-3</v>
      </c>
      <c r="F184" s="11">
        <f t="shared" ca="1" si="31"/>
        <v>0.4919476096593729</v>
      </c>
      <c r="G184" s="12">
        <f ca="1">IF(F184&lt;&gt;"",IF(A184="весовой товар",SUM(COUNTIF($L$24:$L184,"&gt;"&amp;F184)),SUM(COUNTIF($N$24:$N184,"&gt;"&amp;F184),COUNTIF($P$24:$P184,"&gt;"&amp;F184),COUNTIF($R$24:$R184,"&gt;"&amp;F184))),"")</f>
        <v>4</v>
      </c>
      <c r="H184">
        <f t="shared" ca="1" si="32"/>
        <v>1.4598763424107704</v>
      </c>
      <c r="I184" s="11">
        <f t="shared" ca="1" si="33"/>
        <v>1.013803015563035E-3</v>
      </c>
      <c r="J184" s="11">
        <f t="shared" ca="1" si="34"/>
        <v>2.6089273215062492E-3</v>
      </c>
      <c r="K184" s="11" t="str">
        <f ca="1">IF(AND($A184="весовой товар",$F184&lt;&gt;"",MAX(L$23:$L183,F184)&lt;TIME(20,0,0)),MAX(L$23:$L183,F184),"")</f>
        <v/>
      </c>
      <c r="L184" s="11" t="str">
        <f t="shared" ca="1" si="35"/>
        <v/>
      </c>
      <c r="M184" s="11">
        <f ca="1">IF($A184="штучный товар",IF(AND(MAX(N$23:$N183)&lt;=MAX(P$23:$P183),MAX(N$23:$N183)&lt;=MAX(R$23:$R183),$F184&lt;&gt;"",MAX(N$23:$N183)&lt;TIME(20,0,0)),MAX(N$23:$N183,$F184),""),"")</f>
        <v>0.49354273396531612</v>
      </c>
      <c r="N184" s="11">
        <f t="shared" ca="1" si="36"/>
        <v>0.49455653698087915</v>
      </c>
      <c r="O184" s="11" t="str">
        <f ca="1">IF($A184="штучный товар",IF(AND(MAX(N$23:$N183)&gt;MAX(P$23:$P183),MAX(P$23:$P183)&lt;=MAX(R$23:$R183),$F184&lt;&gt;"",MAX(P$23:$P183)&lt;TIME(20,0,0)),MAX(P$23:$P183,$F184),""),"")</f>
        <v/>
      </c>
      <c r="P184" s="11" t="str">
        <f t="shared" ca="1" si="37"/>
        <v/>
      </c>
      <c r="Q184" s="11" t="str">
        <f ca="1">IF($A184="штучный товар",IF(AND(MAX(N$23:$N183)&gt;MAX(R$23:$R183),MAX(P$23:$P183)&gt;MAX(R$23:$R183),$F184&lt;&gt;"",MAX(R$23:$R183)&lt;TIME(20,0,0)),MAX(R$23:$R183,$F184),""),"")</f>
        <v/>
      </c>
      <c r="R184" s="11" t="str">
        <f t="shared" ca="1" si="38"/>
        <v/>
      </c>
    </row>
    <row r="185" spans="1:18" x14ac:dyDescent="0.3">
      <c r="A185" t="str">
        <f t="shared" ca="1" si="26"/>
        <v>весовой товар</v>
      </c>
      <c r="B185" s="12">
        <f t="shared" ca="1" si="27"/>
        <v>1.2486079473486174</v>
      </c>
      <c r="C185" s="11">
        <f t="shared" ca="1" si="28"/>
        <v>0.49174277881743672</v>
      </c>
      <c r="D185">
        <f t="shared" ca="1" si="29"/>
        <v>3.0590159264102343</v>
      </c>
      <c r="E185" s="11">
        <f t="shared" ca="1" si="30"/>
        <v>2.1243166155626627E-3</v>
      </c>
      <c r="F185" s="11">
        <f t="shared" ca="1" si="31"/>
        <v>0.49386709543299939</v>
      </c>
      <c r="G185" s="12">
        <f ca="1">IF(F185&lt;&gt;"",IF(A185="весовой товар",SUM(COUNTIF($L$24:$L185,"&gt;"&amp;F185)),SUM(COUNTIF($N$24:$N185,"&gt;"&amp;F185),COUNTIF($P$24:$P185,"&gt;"&amp;F185),COUNTIF($R$24:$R185,"&gt;"&amp;F185))),"")</f>
        <v>1</v>
      </c>
      <c r="H185">
        <f t="shared" ca="1" si="32"/>
        <v>4.1523352370676561</v>
      </c>
      <c r="I185" s="11">
        <f t="shared" ca="1" si="33"/>
        <v>2.883566136852539E-3</v>
      </c>
      <c r="J185" s="11">
        <f t="shared" ca="1" si="34"/>
        <v>2.8835661368525334E-3</v>
      </c>
      <c r="K185" s="11">
        <f ca="1">IF(AND($A185="весовой товар",$F185&lt;&gt;"",MAX(L$23:$L184,F185)&lt;TIME(20,0,0)),MAX(L$23:$L184,F185),"")</f>
        <v>0.49386709543299939</v>
      </c>
      <c r="L185" s="11">
        <f t="shared" ca="1" si="35"/>
        <v>0.49675066156985193</v>
      </c>
      <c r="M185" s="11" t="str">
        <f ca="1">IF($A185="штучный товар",IF(AND(MAX(N$23:$N184)&lt;=MAX(P$23:$P184),MAX(N$23:$N184)&lt;=MAX(R$23:$R184),$F185&lt;&gt;"",MAX(N$23:$N184)&lt;TIME(20,0,0)),MAX(N$23:$N184,$F185),""),"")</f>
        <v/>
      </c>
      <c r="N185" s="11" t="str">
        <f t="shared" ca="1" si="36"/>
        <v/>
      </c>
      <c r="O185" s="11" t="str">
        <f ca="1">IF($A185="штучный товар",IF(AND(MAX(N$23:$N184)&gt;MAX(P$23:$P184),MAX(P$23:$P184)&lt;=MAX(R$23:$R184),$F185&lt;&gt;"",MAX(P$23:$P184)&lt;TIME(20,0,0)),MAX(P$23:$P184,$F185),""),"")</f>
        <v/>
      </c>
      <c r="P185" s="11" t="str">
        <f t="shared" ca="1" si="37"/>
        <v/>
      </c>
      <c r="Q185" s="11" t="str">
        <f ca="1">IF($A185="штучный товар",IF(AND(MAX(N$23:$N184)&gt;MAX(R$23:$R184),MAX(P$23:$P184)&gt;MAX(R$23:$R184),$F185&lt;&gt;"",MAX(R$23:$R184)&lt;TIME(20,0,0)),MAX(R$23:$R184,$F185),""),"")</f>
        <v/>
      </c>
      <c r="R185" s="11" t="str">
        <f t="shared" ca="1" si="38"/>
        <v/>
      </c>
    </row>
    <row r="186" spans="1:18" x14ac:dyDescent="0.3">
      <c r="A186" t="str">
        <f t="shared" ca="1" si="26"/>
        <v>штучный товар</v>
      </c>
      <c r="B186" s="12">
        <f t="shared" ca="1" si="27"/>
        <v>1.0950147887099322</v>
      </c>
      <c r="C186" s="11">
        <f t="shared" ca="1" si="28"/>
        <v>0.49250320575404083</v>
      </c>
      <c r="D186">
        <f t="shared" ca="1" si="29"/>
        <v>4.2049318626309429</v>
      </c>
      <c r="E186" s="11">
        <f t="shared" ca="1" si="30"/>
        <v>2.9200915712714881E-3</v>
      </c>
      <c r="F186" s="11">
        <f t="shared" ca="1" si="31"/>
        <v>0.49542329732531232</v>
      </c>
      <c r="G186" s="12">
        <f ca="1">IF(F186&lt;&gt;"",IF(A186="весовой товар",SUM(COUNTIF($L$24:$L186,"&gt;"&amp;F186)),SUM(COUNTIF($N$24:$N186,"&gt;"&amp;F186),COUNTIF($P$24:$P186,"&gt;"&amp;F186),COUNTIF($R$24:$R186,"&gt;"&amp;F186))),"")</f>
        <v>1</v>
      </c>
      <c r="H186">
        <f t="shared" ca="1" si="32"/>
        <v>2.0188150498473538</v>
      </c>
      <c r="I186" s="11">
        <f t="shared" ca="1" si="33"/>
        <v>1.4019548957273291E-3</v>
      </c>
      <c r="J186" s="11">
        <f t="shared" ca="1" si="34"/>
        <v>1.4019548957273087E-3</v>
      </c>
      <c r="K186" s="11" t="str">
        <f ca="1">IF(AND($A186="весовой товар",$F186&lt;&gt;"",MAX(L$23:$L185,F186)&lt;TIME(20,0,0)),MAX(L$23:$L185,F186),"")</f>
        <v/>
      </c>
      <c r="L186" s="11" t="str">
        <f t="shared" ca="1" si="35"/>
        <v/>
      </c>
      <c r="M186" s="11" t="str">
        <f ca="1">IF($A186="штучный товар",IF(AND(MAX(N$23:$N185)&lt;=MAX(P$23:$P185),MAX(N$23:$N185)&lt;=MAX(R$23:$R185),$F186&lt;&gt;"",MAX(N$23:$N185)&lt;TIME(20,0,0)),MAX(N$23:$N185,$F186),""),"")</f>
        <v/>
      </c>
      <c r="N186" s="11" t="str">
        <f t="shared" ca="1" si="36"/>
        <v/>
      </c>
      <c r="O186" s="11" t="str">
        <f ca="1">IF($A186="штучный товар",IF(AND(MAX(N$23:$N185)&gt;MAX(P$23:$P185),MAX(P$23:$P185)&lt;=MAX(R$23:$R185),$F186&lt;&gt;"",MAX(P$23:$P185)&lt;TIME(20,0,0)),MAX(P$23:$P185,$F186),""),"")</f>
        <v/>
      </c>
      <c r="P186" s="11" t="str">
        <f t="shared" ca="1" si="37"/>
        <v/>
      </c>
      <c r="Q186" s="11">
        <f ca="1">IF($A186="штучный товар",IF(AND(MAX(N$23:$N185)&gt;MAX(R$23:$R185),MAX(P$23:$P185)&gt;MAX(R$23:$R185),$F186&lt;&gt;"",MAX(R$23:$R185)&lt;TIME(20,0,0)),MAX(R$23:$R185,$F186),""),"")</f>
        <v>0.49542329732531232</v>
      </c>
      <c r="R186" s="11">
        <f t="shared" ca="1" si="38"/>
        <v>0.49682525222103963</v>
      </c>
    </row>
    <row r="187" spans="1:18" x14ac:dyDescent="0.3">
      <c r="A187" t="str">
        <f t="shared" ca="1" si="26"/>
        <v>штучный товар</v>
      </c>
      <c r="B187" s="12">
        <f t="shared" ca="1" si="27"/>
        <v>1.8138549090459231</v>
      </c>
      <c r="C187" s="11">
        <f t="shared" ca="1" si="28"/>
        <v>0.49376282721865605</v>
      </c>
      <c r="D187">
        <f t="shared" ca="1" si="29"/>
        <v>1.2053335364766937</v>
      </c>
      <c r="E187" s="11">
        <f t="shared" ca="1" si="30"/>
        <v>8.3703717810881513E-4</v>
      </c>
      <c r="F187" s="11">
        <f t="shared" ca="1" si="31"/>
        <v>0.49459986439676484</v>
      </c>
      <c r="G187" s="12">
        <f ca="1">IF(F187&lt;&gt;"",IF(A187="весовой товар",SUM(COUNTIF($L$24:$L187,"&gt;"&amp;F187)),SUM(COUNTIF($N$24:$N187,"&gt;"&amp;F187),COUNTIF($P$24:$P187,"&gt;"&amp;F187),COUNTIF($R$24:$R187,"&gt;"&amp;F187))),"")</f>
        <v>3</v>
      </c>
      <c r="H187">
        <f t="shared" ca="1" si="32"/>
        <v>2.0965905365725011</v>
      </c>
      <c r="I187" s="11">
        <f t="shared" ca="1" si="33"/>
        <v>1.4559656503975703E-3</v>
      </c>
      <c r="J187" s="11">
        <f t="shared" ca="1" si="34"/>
        <v>1.4559656503975726E-3</v>
      </c>
      <c r="K187" s="11" t="str">
        <f ca="1">IF(AND($A187="весовой товар",$F187&lt;&gt;"",MAX(L$23:$L186,F187)&lt;TIME(20,0,0)),MAX(L$23:$L186,F187),"")</f>
        <v/>
      </c>
      <c r="L187" s="11" t="str">
        <f t="shared" ca="1" si="35"/>
        <v/>
      </c>
      <c r="M187" s="11">
        <f ca="1">IF($A187="штучный товар",IF(AND(MAX(N$23:$N186)&lt;=MAX(P$23:$P186),MAX(N$23:$N186)&lt;=MAX(R$23:$R186),$F187&lt;&gt;"",MAX(N$23:$N186)&lt;TIME(20,0,0)),MAX(N$23:$N186,$F187),""),"")</f>
        <v>0.49459986439676484</v>
      </c>
      <c r="N187" s="11">
        <f t="shared" ca="1" si="36"/>
        <v>0.49605583004716242</v>
      </c>
      <c r="O187" s="11" t="str">
        <f ca="1">IF($A187="штучный товар",IF(AND(MAX(N$23:$N186)&gt;MAX(P$23:$P186),MAX(P$23:$P186)&lt;=MAX(R$23:$R186),$F187&lt;&gt;"",MAX(P$23:$P186)&lt;TIME(20,0,0)),MAX(P$23:$P186,$F187),""),"")</f>
        <v/>
      </c>
      <c r="P187" s="11" t="str">
        <f t="shared" ca="1" si="37"/>
        <v/>
      </c>
      <c r="Q187" s="11" t="str">
        <f ca="1">IF($A187="штучный товар",IF(AND(MAX(N$23:$N186)&gt;MAX(R$23:$R186),MAX(P$23:$P186)&gt;MAX(R$23:$R186),$F187&lt;&gt;"",MAX(R$23:$R186)&lt;TIME(20,0,0)),MAX(R$23:$R186,$F187),""),"")</f>
        <v/>
      </c>
      <c r="R187" s="11" t="str">
        <f t="shared" ca="1" si="38"/>
        <v/>
      </c>
    </row>
    <row r="188" spans="1:18" x14ac:dyDescent="0.3">
      <c r="A188" t="str">
        <f t="shared" ca="1" si="26"/>
        <v>штучный товар</v>
      </c>
      <c r="B188" s="12">
        <f t="shared" ca="1" si="27"/>
        <v>1.2975414608948692</v>
      </c>
      <c r="C188" s="11">
        <f t="shared" ca="1" si="28"/>
        <v>0.49466389767761082</v>
      </c>
      <c r="D188">
        <f t="shared" ca="1" si="29"/>
        <v>3.6173740968496149</v>
      </c>
      <c r="E188" s="11">
        <f t="shared" ca="1" si="30"/>
        <v>2.512065345034455E-3</v>
      </c>
      <c r="F188" s="11">
        <f t="shared" ca="1" si="31"/>
        <v>0.49717596302264527</v>
      </c>
      <c r="G188" s="12">
        <f ca="1">IF(F188&lt;&gt;"",IF(A188="весовой товар",SUM(COUNTIF($L$24:$L188,"&gt;"&amp;F188)),SUM(COUNTIF($N$24:$N188,"&gt;"&amp;F188),COUNTIF($P$24:$P188,"&gt;"&amp;F188),COUNTIF($R$24:$R188,"&gt;"&amp;F188))),"")</f>
        <v>1</v>
      </c>
      <c r="H188">
        <f t="shared" ca="1" si="32"/>
        <v>1.3770401372366399</v>
      </c>
      <c r="I188" s="11">
        <f t="shared" ca="1" si="33"/>
        <v>9.5627787308099992E-4</v>
      </c>
      <c r="J188" s="11">
        <f t="shared" ca="1" si="34"/>
        <v>9.5627787308100176E-4</v>
      </c>
      <c r="K188" s="11" t="str">
        <f ca="1">IF(AND($A188="весовой товар",$F188&lt;&gt;"",MAX(L$23:$L187,F188)&lt;TIME(20,0,0)),MAX(L$23:$L187,F188),"")</f>
        <v/>
      </c>
      <c r="L188" s="11" t="str">
        <f t="shared" ca="1" si="35"/>
        <v/>
      </c>
      <c r="M188" s="11" t="str">
        <f ca="1">IF($A188="штучный товар",IF(AND(MAX(N$23:$N187)&lt;=MAX(P$23:$P187),MAX(N$23:$N187)&lt;=MAX(R$23:$R187),$F188&lt;&gt;"",MAX(N$23:$N187)&lt;TIME(20,0,0)),MAX(N$23:$N187,$F188),""),"")</f>
        <v/>
      </c>
      <c r="N188" s="11" t="str">
        <f t="shared" ca="1" si="36"/>
        <v/>
      </c>
      <c r="O188" s="11">
        <f ca="1">IF($A188="штучный товар",IF(AND(MAX(N$23:$N187)&gt;MAX(P$23:$P187),MAX(P$23:$P187)&lt;=MAX(R$23:$R187),$F188&lt;&gt;"",MAX(P$23:$P187)&lt;TIME(20,0,0)),MAX(P$23:$P187,$F188),""),"")</f>
        <v>0.49717596302264527</v>
      </c>
      <c r="P188" s="11">
        <f t="shared" ca="1" si="37"/>
        <v>0.49813224089572627</v>
      </c>
      <c r="Q188" s="11" t="str">
        <f ca="1">IF($A188="штучный товар",IF(AND(MAX(N$23:$N187)&gt;MAX(R$23:$R187),MAX(P$23:$P187)&gt;MAX(R$23:$R187),$F188&lt;&gt;"",MAX(R$23:$R187)&lt;TIME(20,0,0)),MAX(R$23:$R187,$F188),""),"")</f>
        <v/>
      </c>
      <c r="R188" s="11" t="str">
        <f t="shared" ca="1" si="38"/>
        <v/>
      </c>
    </row>
    <row r="189" spans="1:18" x14ac:dyDescent="0.3">
      <c r="A189" t="str">
        <f t="shared" ca="1" si="26"/>
        <v>штучный товар</v>
      </c>
      <c r="B189" s="12">
        <f t="shared" ca="1" si="27"/>
        <v>1.1825918030866269</v>
      </c>
      <c r="C189" s="11">
        <f t="shared" ca="1" si="28"/>
        <v>0.49548514198530985</v>
      </c>
      <c r="D189">
        <f t="shared" ca="1" si="29"/>
        <v>7.182826045272515</v>
      </c>
      <c r="E189" s="11">
        <f t="shared" ca="1" si="30"/>
        <v>4.9880736425503575E-3</v>
      </c>
      <c r="F189" s="11">
        <f t="shared" ca="1" si="31"/>
        <v>0.50047321562786018</v>
      </c>
      <c r="G189" s="12">
        <f ca="1">IF(F189&lt;&gt;"",IF(A189="весовой товар",SUM(COUNTIF($L$24:$L189,"&gt;"&amp;F189)),SUM(COUNTIF($N$24:$N189,"&gt;"&amp;F189),COUNTIF($P$24:$P189,"&gt;"&amp;F189),COUNTIF($R$24:$R189,"&gt;"&amp;F189))),"")</f>
        <v>1</v>
      </c>
      <c r="H189">
        <f t="shared" ca="1" si="32"/>
        <v>3.1341745445031659</v>
      </c>
      <c r="I189" s="11">
        <f t="shared" ca="1" si="33"/>
        <v>2.1765101003494206E-3</v>
      </c>
      <c r="J189" s="11">
        <f t="shared" ca="1" si="34"/>
        <v>2.1765101003494713E-3</v>
      </c>
      <c r="K189" s="11" t="str">
        <f ca="1">IF(AND($A189="весовой товар",$F189&lt;&gt;"",MAX(L$23:$L188,F189)&lt;TIME(20,0,0)),MAX(L$23:$L188,F189),"")</f>
        <v/>
      </c>
      <c r="L189" s="11" t="str">
        <f t="shared" ca="1" si="35"/>
        <v/>
      </c>
      <c r="M189" s="11">
        <f ca="1">IF($A189="штучный товар",IF(AND(MAX(N$23:$N188)&lt;=MAX(P$23:$P188),MAX(N$23:$N188)&lt;=MAX(R$23:$R188),$F189&lt;&gt;"",MAX(N$23:$N188)&lt;TIME(20,0,0)),MAX(N$23:$N188,$F189),""),"")</f>
        <v>0.50047321562786018</v>
      </c>
      <c r="N189" s="11">
        <f t="shared" ca="1" si="36"/>
        <v>0.50264972572820965</v>
      </c>
      <c r="O189" s="11" t="str">
        <f ca="1">IF($A189="штучный товар",IF(AND(MAX(N$23:$N188)&gt;MAX(P$23:$P188),MAX(P$23:$P188)&lt;=MAX(R$23:$R188),$F189&lt;&gt;"",MAX(P$23:$P188)&lt;TIME(20,0,0)),MAX(P$23:$P188,$F189),""),"")</f>
        <v/>
      </c>
      <c r="P189" s="11" t="str">
        <f t="shared" ca="1" si="37"/>
        <v/>
      </c>
      <c r="Q189" s="11" t="str">
        <f ca="1">IF($A189="штучный товар",IF(AND(MAX(N$23:$N188)&gt;MAX(R$23:$R188),MAX(P$23:$P188)&gt;MAX(R$23:$R188),$F189&lt;&gt;"",MAX(R$23:$R188)&lt;TIME(20,0,0)),MAX(R$23:$R188,$F189),""),"")</f>
        <v/>
      </c>
      <c r="R189" s="11" t="str">
        <f t="shared" ca="1" si="38"/>
        <v/>
      </c>
    </row>
    <row r="190" spans="1:18" x14ac:dyDescent="0.3">
      <c r="A190" t="str">
        <f t="shared" ca="1" si="26"/>
        <v>весовой товар</v>
      </c>
      <c r="B190" s="12">
        <f t="shared" ca="1" si="27"/>
        <v>1.0390023353429485</v>
      </c>
      <c r="C190" s="11">
        <f t="shared" ca="1" si="28"/>
        <v>0.49620667138485358</v>
      </c>
      <c r="D190">
        <f t="shared" ca="1" si="29"/>
        <v>2.7522778821232432</v>
      </c>
      <c r="E190" s="11">
        <f t="shared" ca="1" si="30"/>
        <v>1.9113040848078079E-3</v>
      </c>
      <c r="F190" s="11">
        <f t="shared" ca="1" si="31"/>
        <v>0.49811797546966141</v>
      </c>
      <c r="G190" s="12">
        <f ca="1">IF(F190&lt;&gt;"",IF(A190="весовой товар",SUM(COUNTIF($L$24:$L190,"&gt;"&amp;F190)),SUM(COUNTIF($N$24:$N190,"&gt;"&amp;F190),COUNTIF($P$24:$P190,"&gt;"&amp;F190),COUNTIF($R$24:$R190,"&gt;"&amp;F190))),"")</f>
        <v>1</v>
      </c>
      <c r="H190">
        <f t="shared" ca="1" si="32"/>
        <v>1.9711071247554759</v>
      </c>
      <c r="I190" s="11">
        <f t="shared" ca="1" si="33"/>
        <v>1.3688243921913027E-3</v>
      </c>
      <c r="J190" s="11">
        <f t="shared" ca="1" si="34"/>
        <v>1.3688243921913257E-3</v>
      </c>
      <c r="K190" s="11">
        <f ca="1">IF(AND($A190="весовой товар",$F190&lt;&gt;"",MAX(L$23:$L189,F190)&lt;TIME(20,0,0)),MAX(L$23:$L189,F190),"")</f>
        <v>0.49811797546966141</v>
      </c>
      <c r="L190" s="11">
        <f t="shared" ca="1" si="35"/>
        <v>0.49948679986185274</v>
      </c>
      <c r="M190" s="11" t="str">
        <f ca="1">IF($A190="штучный товар",IF(AND(MAX(N$23:$N189)&lt;=MAX(P$23:$P189),MAX(N$23:$N189)&lt;=MAX(R$23:$R189),$F190&lt;&gt;"",MAX(N$23:$N189)&lt;TIME(20,0,0)),MAX(N$23:$N189,$F190),""),"")</f>
        <v/>
      </c>
      <c r="N190" s="11" t="str">
        <f t="shared" ca="1" si="36"/>
        <v/>
      </c>
      <c r="O190" s="11" t="str">
        <f ca="1">IF($A190="штучный товар",IF(AND(MAX(N$23:$N189)&gt;MAX(P$23:$P189),MAX(P$23:$P189)&lt;=MAX(R$23:$R189),$F190&lt;&gt;"",MAX(P$23:$P189)&lt;TIME(20,0,0)),MAX(P$23:$P189,$F190),""),"")</f>
        <v/>
      </c>
      <c r="P190" s="11" t="str">
        <f t="shared" ca="1" si="37"/>
        <v/>
      </c>
      <c r="Q190" s="11" t="str">
        <f ca="1">IF($A190="штучный товар",IF(AND(MAX(N$23:$N189)&gt;MAX(R$23:$R189),MAX(P$23:$P189)&gt;MAX(R$23:$R189),$F190&lt;&gt;"",MAX(R$23:$R189)&lt;TIME(20,0,0)),MAX(R$23:$R189,$F190),""),"")</f>
        <v/>
      </c>
      <c r="R190" s="11" t="str">
        <f t="shared" ca="1" si="38"/>
        <v/>
      </c>
    </row>
    <row r="191" spans="1:18" x14ac:dyDescent="0.3">
      <c r="A191" t="str">
        <f t="shared" ca="1" si="26"/>
        <v>штучный товар</v>
      </c>
      <c r="B191" s="12">
        <f t="shared" ca="1" si="27"/>
        <v>2.0516959343541297</v>
      </c>
      <c r="C191" s="11">
        <f t="shared" ca="1" si="28"/>
        <v>0.49763146022815508</v>
      </c>
      <c r="D191">
        <f t="shared" ca="1" si="29"/>
        <v>3.9838018522341292</v>
      </c>
      <c r="E191" s="11">
        <f t="shared" ca="1" si="30"/>
        <v>2.7665290640514787E-3</v>
      </c>
      <c r="F191" s="11">
        <f t="shared" ca="1" si="31"/>
        <v>0.50039798929220658</v>
      </c>
      <c r="G191" s="12">
        <f ca="1">IF(F191&lt;&gt;"",IF(A191="весовой товар",SUM(COUNTIF($L$24:$L191,"&gt;"&amp;F191)),SUM(COUNTIF($N$24:$N191,"&gt;"&amp;F191),COUNTIF($P$24:$P191,"&gt;"&amp;F191),COUNTIF($R$24:$R191,"&gt;"&amp;F191))),"")</f>
        <v>2</v>
      </c>
      <c r="H191">
        <f t="shared" ca="1" si="32"/>
        <v>1.007229325157905</v>
      </c>
      <c r="I191" s="11">
        <f t="shared" ca="1" si="33"/>
        <v>6.9946480913743404E-4</v>
      </c>
      <c r="J191" s="11">
        <f t="shared" ca="1" si="34"/>
        <v>6.9946480913740672E-4</v>
      </c>
      <c r="K191" s="11" t="str">
        <f ca="1">IF(AND($A191="весовой товар",$F191&lt;&gt;"",MAX(L$23:$L190,F191)&lt;TIME(20,0,0)),MAX(L$23:$L190,F191),"")</f>
        <v/>
      </c>
      <c r="L191" s="11" t="str">
        <f t="shared" ca="1" si="35"/>
        <v/>
      </c>
      <c r="M191" s="11" t="str">
        <f ca="1">IF($A191="штучный товар",IF(AND(MAX(N$23:$N190)&lt;=MAX(P$23:$P190),MAX(N$23:$N190)&lt;=MAX(R$23:$R190),$F191&lt;&gt;"",MAX(N$23:$N190)&lt;TIME(20,0,0)),MAX(N$23:$N190,$F191),""),"")</f>
        <v/>
      </c>
      <c r="N191" s="11" t="str">
        <f t="shared" ca="1" si="36"/>
        <v/>
      </c>
      <c r="O191" s="11" t="str">
        <f ca="1">IF($A191="штучный товар",IF(AND(MAX(N$23:$N190)&gt;MAX(P$23:$P190),MAX(P$23:$P190)&lt;=MAX(R$23:$R190),$F191&lt;&gt;"",MAX(P$23:$P190)&lt;TIME(20,0,0)),MAX(P$23:$P190,$F191),""),"")</f>
        <v/>
      </c>
      <c r="P191" s="11" t="str">
        <f t="shared" ca="1" si="37"/>
        <v/>
      </c>
      <c r="Q191" s="11">
        <f ca="1">IF($A191="штучный товар",IF(AND(MAX(N$23:$N190)&gt;MAX(R$23:$R190),MAX(P$23:$P190)&gt;MAX(R$23:$R190),$F191&lt;&gt;"",MAX(R$23:$R190)&lt;TIME(20,0,0)),MAX(R$23:$R190,$F191),""),"")</f>
        <v>0.50039798929220658</v>
      </c>
      <c r="R191" s="11">
        <f t="shared" ca="1" si="38"/>
        <v>0.50109745410134399</v>
      </c>
    </row>
    <row r="192" spans="1:18" x14ac:dyDescent="0.3">
      <c r="A192" t="str">
        <f t="shared" ca="1" si="26"/>
        <v>штучный товар</v>
      </c>
      <c r="B192" s="12">
        <f t="shared" ca="1" si="27"/>
        <v>1.7166281610887486</v>
      </c>
      <c r="C192" s="11">
        <f t="shared" ca="1" si="28"/>
        <v>0.49882356311780002</v>
      </c>
      <c r="D192">
        <f t="shared" ca="1" si="29"/>
        <v>2.1718616123144789</v>
      </c>
      <c r="E192" s="11">
        <f t="shared" ca="1" si="30"/>
        <v>1.5082372307739437E-3</v>
      </c>
      <c r="F192" s="11">
        <f t="shared" ca="1" si="31"/>
        <v>0.50033180034857394</v>
      </c>
      <c r="G192" s="12">
        <f ca="1">IF(F192&lt;&gt;"",IF(A192="весовой товар",SUM(COUNTIF($L$24:$L192,"&gt;"&amp;F192)),SUM(COUNTIF($N$24:$N192,"&gt;"&amp;F192),COUNTIF($P$24:$P192,"&gt;"&amp;F192),COUNTIF($R$24:$R192,"&gt;"&amp;F192))),"")</f>
        <v>3</v>
      </c>
      <c r="H192">
        <f t="shared" ca="1" si="32"/>
        <v>2.8109102247799349</v>
      </c>
      <c r="I192" s="11">
        <f t="shared" ca="1" si="33"/>
        <v>1.9520209894305105E-3</v>
      </c>
      <c r="J192" s="11">
        <f t="shared" ca="1" si="34"/>
        <v>1.9520209894304807E-3</v>
      </c>
      <c r="K192" s="11" t="str">
        <f ca="1">IF(AND($A192="весовой товар",$F192&lt;&gt;"",MAX(L$23:$L191,F192)&lt;TIME(20,0,0)),MAX(L$23:$L191,F192),"")</f>
        <v/>
      </c>
      <c r="L192" s="11" t="str">
        <f t="shared" ca="1" si="35"/>
        <v/>
      </c>
      <c r="M192" s="11" t="str">
        <f ca="1">IF($A192="штучный товар",IF(AND(MAX(N$23:$N191)&lt;=MAX(P$23:$P191),MAX(N$23:$N191)&lt;=MAX(R$23:$R191),$F192&lt;&gt;"",MAX(N$23:$N191)&lt;TIME(20,0,0)),MAX(N$23:$N191,$F192),""),"")</f>
        <v/>
      </c>
      <c r="N192" s="11" t="str">
        <f t="shared" ca="1" si="36"/>
        <v/>
      </c>
      <c r="O192" s="11">
        <f ca="1">IF($A192="штучный товар",IF(AND(MAX(N$23:$N191)&gt;MAX(P$23:$P191),MAX(P$23:$P191)&lt;=MAX(R$23:$R191),$F192&lt;&gt;"",MAX(P$23:$P191)&lt;TIME(20,0,0)),MAX(P$23:$P191,$F192),""),"")</f>
        <v>0.50033180034857394</v>
      </c>
      <c r="P192" s="11">
        <f t="shared" ca="1" si="37"/>
        <v>0.50228382133800442</v>
      </c>
      <c r="Q192" s="11" t="str">
        <f ca="1">IF($A192="штучный товар",IF(AND(MAX(N$23:$N191)&gt;MAX(R$23:$R191),MAX(P$23:$P191)&gt;MAX(R$23:$R191),$F192&lt;&gt;"",MAX(R$23:$R191)&lt;TIME(20,0,0)),MAX(R$23:$R191,$F192),""),"")</f>
        <v/>
      </c>
      <c r="R192" s="11" t="str">
        <f t="shared" ca="1" si="38"/>
        <v/>
      </c>
    </row>
    <row r="193" spans="1:18" x14ac:dyDescent="0.3">
      <c r="A193" t="str">
        <f t="shared" ca="1" si="26"/>
        <v>штучный товар</v>
      </c>
      <c r="B193" s="12">
        <f t="shared" ca="1" si="27"/>
        <v>1.4463145253807923</v>
      </c>
      <c r="C193" s="11">
        <f t="shared" ca="1" si="28"/>
        <v>0.49982794820487003</v>
      </c>
      <c r="D193">
        <f t="shared" ca="1" si="29"/>
        <v>3.6718320354141558</v>
      </c>
      <c r="E193" s="11">
        <f t="shared" ca="1" si="30"/>
        <v>2.5498833579264972E-3</v>
      </c>
      <c r="F193" s="11">
        <f t="shared" ca="1" si="31"/>
        <v>0.50237783156279658</v>
      </c>
      <c r="G193" s="12">
        <f ca="1">IF(F193&lt;&gt;"",IF(A193="весовой товар",SUM(COUNTIF($L$24:$L193,"&gt;"&amp;F193)),SUM(COUNTIF($N$24:$N193,"&gt;"&amp;F193),COUNTIF($P$24:$P193,"&gt;"&amp;F193),COUNTIF($R$24:$R193,"&gt;"&amp;F193))),"")</f>
        <v>2</v>
      </c>
      <c r="H193">
        <f t="shared" ca="1" si="32"/>
        <v>2.2982218112467345</v>
      </c>
      <c r="I193" s="11">
        <f t="shared" ca="1" si="33"/>
        <v>1.5959873689213434E-3</v>
      </c>
      <c r="J193" s="11">
        <f t="shared" ca="1" si="34"/>
        <v>1.5959873689213033E-3</v>
      </c>
      <c r="K193" s="11" t="str">
        <f ca="1">IF(AND($A193="весовой товар",$F193&lt;&gt;"",MAX(L$23:$L192,F193)&lt;TIME(20,0,0)),MAX(L$23:$L192,F193),"")</f>
        <v/>
      </c>
      <c r="L193" s="11" t="str">
        <f t="shared" ca="1" si="35"/>
        <v/>
      </c>
      <c r="M193" s="11" t="str">
        <f ca="1">IF($A193="штучный товар",IF(AND(MAX(N$23:$N192)&lt;=MAX(P$23:$P192),MAX(N$23:$N192)&lt;=MAX(R$23:$R192),$F193&lt;&gt;"",MAX(N$23:$N192)&lt;TIME(20,0,0)),MAX(N$23:$N192,$F193),""),"")</f>
        <v/>
      </c>
      <c r="N193" s="11" t="str">
        <f t="shared" ca="1" si="36"/>
        <v/>
      </c>
      <c r="O193" s="11" t="str">
        <f ca="1">IF($A193="штучный товар",IF(AND(MAX(N$23:$N192)&gt;MAX(P$23:$P192),MAX(P$23:$P192)&lt;=MAX(R$23:$R192),$F193&lt;&gt;"",MAX(P$23:$P192)&lt;TIME(20,0,0)),MAX(P$23:$P192,$F193),""),"")</f>
        <v/>
      </c>
      <c r="P193" s="11" t="str">
        <f t="shared" ca="1" si="37"/>
        <v/>
      </c>
      <c r="Q193" s="11">
        <f ca="1">IF($A193="штучный товар",IF(AND(MAX(N$23:$N192)&gt;MAX(R$23:$R192),MAX(P$23:$P192)&gt;MAX(R$23:$R192),$F193&lt;&gt;"",MAX(R$23:$R192)&lt;TIME(20,0,0)),MAX(R$23:$R192,$F193),""),"")</f>
        <v>0.50237783156279658</v>
      </c>
      <c r="R193" s="11">
        <f t="shared" ca="1" si="38"/>
        <v>0.50397381893171789</v>
      </c>
    </row>
    <row r="194" spans="1:18" x14ac:dyDescent="0.3">
      <c r="A194" t="str">
        <f t="shared" ca="1" si="26"/>
        <v>штучный товар</v>
      </c>
      <c r="B194" s="12">
        <f t="shared" ca="1" si="27"/>
        <v>1.0115730152275089</v>
      </c>
      <c r="C194" s="11">
        <f t="shared" ca="1" si="28"/>
        <v>0.50053042946544468</v>
      </c>
      <c r="D194">
        <f t="shared" ca="1" si="29"/>
        <v>6.8278730848395899</v>
      </c>
      <c r="E194" s="11">
        <f t="shared" ca="1" si="30"/>
        <v>4.7415785311386042E-3</v>
      </c>
      <c r="F194" s="11">
        <f t="shared" ca="1" si="31"/>
        <v>0.50527200799658334</v>
      </c>
      <c r="G194" s="12">
        <f ca="1">IF(F194&lt;&gt;"",IF(A194="весовой товар",SUM(COUNTIF($L$24:$L194,"&gt;"&amp;F194)),SUM(COUNTIF($N$24:$N194,"&gt;"&amp;F194),COUNTIF($P$24:$P194,"&gt;"&amp;F194),COUNTIF($R$24:$R194,"&gt;"&amp;F194))),"")</f>
        <v>1</v>
      </c>
      <c r="H194">
        <f t="shared" ca="1" si="32"/>
        <v>3.7008777713933028</v>
      </c>
      <c r="I194" s="11">
        <f t="shared" ca="1" si="33"/>
        <v>2.5700540079120157E-3</v>
      </c>
      <c r="J194" s="11">
        <f t="shared" ca="1" si="34"/>
        <v>2.5700540079119927E-3</v>
      </c>
      <c r="K194" s="11" t="str">
        <f ca="1">IF(AND($A194="весовой товар",$F194&lt;&gt;"",MAX(L$23:$L193,F194)&lt;TIME(20,0,0)),MAX(L$23:$L193,F194),"")</f>
        <v/>
      </c>
      <c r="L194" s="11" t="str">
        <f t="shared" ca="1" si="35"/>
        <v/>
      </c>
      <c r="M194" s="11" t="str">
        <f ca="1">IF($A194="штучный товар",IF(AND(MAX(N$23:$N193)&lt;=MAX(P$23:$P193),MAX(N$23:$N193)&lt;=MAX(R$23:$R193),$F194&lt;&gt;"",MAX(N$23:$N193)&lt;TIME(20,0,0)),MAX(N$23:$N193,$F194),""),"")</f>
        <v/>
      </c>
      <c r="N194" s="11" t="str">
        <f t="shared" ca="1" si="36"/>
        <v/>
      </c>
      <c r="O194" s="11">
        <f ca="1">IF($A194="штучный товар",IF(AND(MAX(N$23:$N193)&gt;MAX(P$23:$P193),MAX(P$23:$P193)&lt;=MAX(R$23:$R193),$F194&lt;&gt;"",MAX(P$23:$P193)&lt;TIME(20,0,0)),MAX(P$23:$P193,$F194),""),"")</f>
        <v>0.50527200799658334</v>
      </c>
      <c r="P194" s="11">
        <f t="shared" ca="1" si="37"/>
        <v>0.50784206200449533</v>
      </c>
      <c r="Q194" s="11" t="str">
        <f ca="1">IF($A194="штучный товар",IF(AND(MAX(N$23:$N193)&gt;MAX(R$23:$R193),MAX(P$23:$P193)&gt;MAX(R$23:$R193),$F194&lt;&gt;"",MAX(R$23:$R193)&lt;TIME(20,0,0)),MAX(R$23:$R193,$F194),""),"")</f>
        <v/>
      </c>
      <c r="R194" s="11" t="str">
        <f t="shared" ca="1" si="38"/>
        <v/>
      </c>
    </row>
    <row r="195" spans="1:18" x14ac:dyDescent="0.3">
      <c r="A195" t="str">
        <f t="shared" ca="1" si="26"/>
        <v>штучный товар</v>
      </c>
      <c r="B195" s="12">
        <f t="shared" ca="1" si="27"/>
        <v>2.5099728645992152</v>
      </c>
      <c r="C195" s="11">
        <f t="shared" ca="1" si="28"/>
        <v>0.50227346617697188</v>
      </c>
      <c r="D195">
        <f t="shared" ca="1" si="29"/>
        <v>1.7538858398584984</v>
      </c>
      <c r="E195" s="11">
        <f t="shared" ca="1" si="30"/>
        <v>1.2179762776795128E-3</v>
      </c>
      <c r="F195" s="11">
        <f t="shared" ca="1" si="31"/>
        <v>0.50349144245465138</v>
      </c>
      <c r="G195" s="12">
        <f ca="1">IF(F195&lt;&gt;"",IF(A195="весовой товар",SUM(COUNTIF($L$24:$L195,"&gt;"&amp;F195)),SUM(COUNTIF($N$24:$N195,"&gt;"&amp;F195),COUNTIF($P$24:$P195,"&gt;"&amp;F195),COUNTIF($R$24:$R195,"&gt;"&amp;F195))),"")</f>
        <v>3</v>
      </c>
      <c r="H195">
        <f t="shared" ca="1" si="32"/>
        <v>1.1312835834297081</v>
      </c>
      <c r="I195" s="11">
        <f t="shared" ca="1" si="33"/>
        <v>7.8561359960396403E-4</v>
      </c>
      <c r="J195" s="11">
        <f t="shared" ca="1" si="34"/>
        <v>7.8561359960394039E-4</v>
      </c>
      <c r="K195" s="11" t="str">
        <f ca="1">IF(AND($A195="весовой товар",$F195&lt;&gt;"",MAX(L$23:$L194,F195)&lt;TIME(20,0,0)),MAX(L$23:$L194,F195),"")</f>
        <v/>
      </c>
      <c r="L195" s="11" t="str">
        <f t="shared" ca="1" si="35"/>
        <v/>
      </c>
      <c r="M195" s="11">
        <f ca="1">IF($A195="штучный товар",IF(AND(MAX(N$23:$N194)&lt;=MAX(P$23:$P194),MAX(N$23:$N194)&lt;=MAX(R$23:$R194),$F195&lt;&gt;"",MAX(N$23:$N194)&lt;TIME(20,0,0)),MAX(N$23:$N194,$F195),""),"")</f>
        <v>0.50349144245465138</v>
      </c>
      <c r="N195" s="11">
        <f t="shared" ca="1" si="36"/>
        <v>0.50427705605425532</v>
      </c>
      <c r="O195" s="11" t="str">
        <f ca="1">IF($A195="штучный товар",IF(AND(MAX(N$23:$N194)&gt;MAX(P$23:$P194),MAX(P$23:$P194)&lt;=MAX(R$23:$R194),$F195&lt;&gt;"",MAX(P$23:$P194)&lt;TIME(20,0,0)),MAX(P$23:$P194,$F195),""),"")</f>
        <v/>
      </c>
      <c r="P195" s="11" t="str">
        <f t="shared" ca="1" si="37"/>
        <v/>
      </c>
      <c r="Q195" s="11" t="str">
        <f ca="1">IF($A195="штучный товар",IF(AND(MAX(N$23:$N194)&gt;MAX(R$23:$R194),MAX(P$23:$P194)&gt;MAX(R$23:$R194),$F195&lt;&gt;"",MAX(R$23:$R194)&lt;TIME(20,0,0)),MAX(R$23:$R194,$F195),""),"")</f>
        <v/>
      </c>
      <c r="R195" s="11" t="str">
        <f t="shared" ca="1" si="38"/>
        <v/>
      </c>
    </row>
    <row r="196" spans="1:18" x14ac:dyDescent="0.3">
      <c r="A196" t="str">
        <f t="shared" ca="1" si="26"/>
        <v>штучный товар</v>
      </c>
      <c r="B196" s="12">
        <f t="shared" ca="1" si="27"/>
        <v>1.1756445724199893</v>
      </c>
      <c r="C196" s="11">
        <f t="shared" ca="1" si="28"/>
        <v>0.50308988601893023</v>
      </c>
      <c r="D196">
        <f t="shared" ca="1" si="29"/>
        <v>1.8176404333076102</v>
      </c>
      <c r="E196" s="11">
        <f t="shared" ca="1" si="30"/>
        <v>1.2622503009080627E-3</v>
      </c>
      <c r="F196" s="11">
        <f t="shared" ca="1" si="31"/>
        <v>0.50435213631983833</v>
      </c>
      <c r="G196" s="12">
        <f ca="1">IF(F196&lt;&gt;"",IF(A196="весовой товар",SUM(COUNTIF($L$24:$L196,"&gt;"&amp;F196)),SUM(COUNTIF($N$24:$N196,"&gt;"&amp;F196),COUNTIF($P$24:$P196,"&gt;"&amp;F196),COUNTIF($R$24:$R196,"&gt;"&amp;F196))),"")</f>
        <v>2</v>
      </c>
      <c r="H196">
        <f t="shared" ca="1" si="32"/>
        <v>1.0902625674291717</v>
      </c>
      <c r="I196" s="11">
        <f t="shared" ca="1" si="33"/>
        <v>7.5712678293692482E-4</v>
      </c>
      <c r="J196" s="11">
        <f t="shared" ca="1" si="34"/>
        <v>7.5712678293693436E-4</v>
      </c>
      <c r="K196" s="11" t="str">
        <f ca="1">IF(AND($A196="весовой товар",$F196&lt;&gt;"",MAX(L$23:$L195,F196)&lt;TIME(20,0,0)),MAX(L$23:$L195,F196),"")</f>
        <v/>
      </c>
      <c r="L196" s="11" t="str">
        <f t="shared" ca="1" si="35"/>
        <v/>
      </c>
      <c r="M196" s="11" t="str">
        <f ca="1">IF($A196="штучный товар",IF(AND(MAX(N$23:$N195)&lt;=MAX(P$23:$P195),MAX(N$23:$N195)&lt;=MAX(R$23:$R195),$F196&lt;&gt;"",MAX(N$23:$N195)&lt;TIME(20,0,0)),MAX(N$23:$N195,$F196),""),"")</f>
        <v/>
      </c>
      <c r="N196" s="11" t="str">
        <f t="shared" ca="1" si="36"/>
        <v/>
      </c>
      <c r="O196" s="11" t="str">
        <f ca="1">IF($A196="штучный товар",IF(AND(MAX(N$23:$N195)&gt;MAX(P$23:$P195),MAX(P$23:$P195)&lt;=MAX(R$23:$R195),$F196&lt;&gt;"",MAX(P$23:$P195)&lt;TIME(20,0,0)),MAX(P$23:$P195,$F196),""),"")</f>
        <v/>
      </c>
      <c r="P196" s="11" t="str">
        <f t="shared" ca="1" si="37"/>
        <v/>
      </c>
      <c r="Q196" s="11">
        <f ca="1">IF($A196="штучный товар",IF(AND(MAX(N$23:$N195)&gt;MAX(R$23:$R195),MAX(P$23:$P195)&gt;MAX(R$23:$R195),$F196&lt;&gt;"",MAX(R$23:$R195)&lt;TIME(20,0,0)),MAX(R$23:$R195,$F196),""),"")</f>
        <v>0.50435213631983833</v>
      </c>
      <c r="R196" s="11">
        <f t="shared" ca="1" si="38"/>
        <v>0.50510926310277526</v>
      </c>
    </row>
    <row r="197" spans="1:18" x14ac:dyDescent="0.3">
      <c r="A197" t="str">
        <f t="shared" ca="1" si="26"/>
        <v>штучный товар</v>
      </c>
      <c r="B197" s="12">
        <f t="shared" ca="1" si="27"/>
        <v>1.3577697291904816</v>
      </c>
      <c r="C197" s="11">
        <f t="shared" ca="1" si="28"/>
        <v>0.5040327816642014</v>
      </c>
      <c r="D197">
        <f t="shared" ca="1" si="29"/>
        <v>1.8515067673919388</v>
      </c>
      <c r="E197" s="11">
        <f t="shared" ca="1" si="30"/>
        <v>1.2857685884666242E-3</v>
      </c>
      <c r="F197" s="11">
        <f t="shared" ca="1" si="31"/>
        <v>0.50531855025266803</v>
      </c>
      <c r="G197" s="12">
        <f ca="1">IF(F197&lt;&gt;"",IF(A197="весовой товар",SUM(COUNTIF($L$24:$L197,"&gt;"&amp;F197)),SUM(COUNTIF($N$24:$N197,"&gt;"&amp;F197),COUNTIF($P$24:$P197,"&gt;"&amp;F197),COUNTIF($R$24:$R197,"&gt;"&amp;F197))),"")</f>
        <v>2</v>
      </c>
      <c r="H197">
        <f t="shared" ca="1" si="32"/>
        <v>1.5604611273686122</v>
      </c>
      <c r="I197" s="11">
        <f t="shared" ca="1" si="33"/>
        <v>1.0836535606726474E-3</v>
      </c>
      <c r="J197" s="11">
        <f t="shared" ca="1" si="34"/>
        <v>1.0836535606726372E-3</v>
      </c>
      <c r="K197" s="11" t="str">
        <f ca="1">IF(AND($A197="весовой товар",$F197&lt;&gt;"",MAX(L$23:$L196,F197)&lt;TIME(20,0,0)),MAX(L$23:$L196,F197),"")</f>
        <v/>
      </c>
      <c r="L197" s="11" t="str">
        <f t="shared" ca="1" si="35"/>
        <v/>
      </c>
      <c r="M197" s="11">
        <f ca="1">IF($A197="штучный товар",IF(AND(MAX(N$23:$N196)&lt;=MAX(P$23:$P196),MAX(N$23:$N196)&lt;=MAX(R$23:$R196),$F197&lt;&gt;"",MAX(N$23:$N196)&lt;TIME(20,0,0)),MAX(N$23:$N196,$F197),""),"")</f>
        <v>0.50531855025266803</v>
      </c>
      <c r="N197" s="11">
        <f t="shared" ca="1" si="36"/>
        <v>0.50640220381334067</v>
      </c>
      <c r="O197" s="11" t="str">
        <f ca="1">IF($A197="штучный товар",IF(AND(MAX(N$23:$N196)&gt;MAX(P$23:$P196),MAX(P$23:$P196)&lt;=MAX(R$23:$R196),$F197&lt;&gt;"",MAX(P$23:$P196)&lt;TIME(20,0,0)),MAX(P$23:$P196,$F197),""),"")</f>
        <v/>
      </c>
      <c r="P197" s="11" t="str">
        <f t="shared" ca="1" si="37"/>
        <v/>
      </c>
      <c r="Q197" s="11" t="str">
        <f ca="1">IF($A197="штучный товар",IF(AND(MAX(N$23:$N196)&gt;MAX(R$23:$R196),MAX(P$23:$P196)&gt;MAX(R$23:$R196),$F197&lt;&gt;"",MAX(R$23:$R196)&lt;TIME(20,0,0)),MAX(R$23:$R196,$F197),""),"")</f>
        <v/>
      </c>
      <c r="R197" s="11" t="str">
        <f t="shared" ca="1" si="38"/>
        <v/>
      </c>
    </row>
    <row r="198" spans="1:18" x14ac:dyDescent="0.3">
      <c r="A198" t="str">
        <f t="shared" ca="1" si="26"/>
        <v>штучный товар</v>
      </c>
      <c r="B198" s="12">
        <f t="shared" ca="1" si="27"/>
        <v>1.1505600924343089</v>
      </c>
      <c r="C198" s="11">
        <f t="shared" ca="1" si="28"/>
        <v>0.50483178172839194</v>
      </c>
      <c r="D198">
        <f t="shared" ca="1" si="29"/>
        <v>2.9879439169365831</v>
      </c>
      <c r="E198" s="11">
        <f t="shared" ca="1" si="30"/>
        <v>2.0749610534281826E-3</v>
      </c>
      <c r="F198" s="11">
        <f t="shared" ca="1" si="31"/>
        <v>0.50690674278182013</v>
      </c>
      <c r="G198" s="12">
        <f ca="1">IF(F198&lt;&gt;"",IF(A198="весовой товар",SUM(COUNTIF($L$24:$L198,"&gt;"&amp;F198)),SUM(COUNTIF($N$24:$N198,"&gt;"&amp;F198),COUNTIF($P$24:$P198,"&gt;"&amp;F198),COUNTIF($R$24:$R198,"&gt;"&amp;F198))),"")</f>
        <v>2</v>
      </c>
      <c r="H198">
        <f t="shared" ca="1" si="32"/>
        <v>1.4495530805114938</v>
      </c>
      <c r="I198" s="11">
        <f t="shared" ca="1" si="33"/>
        <v>1.0066340836885374E-3</v>
      </c>
      <c r="J198" s="11">
        <f t="shared" ca="1" si="34"/>
        <v>1.0066340836885068E-3</v>
      </c>
      <c r="K198" s="11" t="str">
        <f ca="1">IF(AND($A198="весовой товар",$F198&lt;&gt;"",MAX(L$23:$L197,F198)&lt;TIME(20,0,0)),MAX(L$23:$L197,F198),"")</f>
        <v/>
      </c>
      <c r="L198" s="11" t="str">
        <f t="shared" ca="1" si="35"/>
        <v/>
      </c>
      <c r="M198" s="11" t="str">
        <f ca="1">IF($A198="штучный товар",IF(AND(MAX(N$23:$N197)&lt;=MAX(P$23:$P197),MAX(N$23:$N197)&lt;=MAX(R$23:$R197),$F198&lt;&gt;"",MAX(N$23:$N197)&lt;TIME(20,0,0)),MAX(N$23:$N197,$F198),""),"")</f>
        <v/>
      </c>
      <c r="N198" s="11" t="str">
        <f t="shared" ca="1" si="36"/>
        <v/>
      </c>
      <c r="O198" s="11" t="str">
        <f ca="1">IF($A198="штучный товар",IF(AND(MAX(N$23:$N197)&gt;MAX(P$23:$P197),MAX(P$23:$P197)&lt;=MAX(R$23:$R197),$F198&lt;&gt;"",MAX(P$23:$P197)&lt;TIME(20,0,0)),MAX(P$23:$P197,$F198),""),"")</f>
        <v/>
      </c>
      <c r="P198" s="11" t="str">
        <f t="shared" ca="1" si="37"/>
        <v/>
      </c>
      <c r="Q198" s="11">
        <f ca="1">IF($A198="штучный товар",IF(AND(MAX(N$23:$N197)&gt;MAX(R$23:$R197),MAX(P$23:$P197)&gt;MAX(R$23:$R197),$F198&lt;&gt;"",MAX(R$23:$R197)&lt;TIME(20,0,0)),MAX(R$23:$R197,$F198),""),"")</f>
        <v>0.50690674278182013</v>
      </c>
      <c r="R198" s="11">
        <f t="shared" ca="1" si="38"/>
        <v>0.50791337686550864</v>
      </c>
    </row>
    <row r="199" spans="1:18" x14ac:dyDescent="0.3">
      <c r="A199" t="str">
        <f t="shared" ca="1" si="26"/>
        <v>весовой товар</v>
      </c>
      <c r="B199" s="12">
        <f t="shared" ca="1" si="27"/>
        <v>1.1078428443842643</v>
      </c>
      <c r="C199" s="11">
        <f t="shared" ca="1" si="28"/>
        <v>0.50560111703699218</v>
      </c>
      <c r="D199">
        <f t="shared" ca="1" si="29"/>
        <v>9.6162176407403486</v>
      </c>
      <c r="E199" s="11">
        <f t="shared" ca="1" si="30"/>
        <v>6.677928917180798E-3</v>
      </c>
      <c r="F199" s="11">
        <f t="shared" ca="1" si="31"/>
        <v>0.51227904595417295</v>
      </c>
      <c r="G199" s="12">
        <f ca="1">IF(F199&lt;&gt;"",IF(A199="весовой товар",SUM(COUNTIF($L$24:$L199,"&gt;"&amp;F199)),SUM(COUNTIF($N$24:$N199,"&gt;"&amp;F199),COUNTIF($P$24:$P199,"&gt;"&amp;F199),COUNTIF($R$24:$R199,"&gt;"&amp;F199))),"")</f>
        <v>1</v>
      </c>
      <c r="H199">
        <f t="shared" ca="1" si="32"/>
        <v>5.5659364576033994</v>
      </c>
      <c r="I199" s="11">
        <f t="shared" ca="1" si="33"/>
        <v>3.8652336511134718E-3</v>
      </c>
      <c r="J199" s="11">
        <f t="shared" ca="1" si="34"/>
        <v>3.8652336511134644E-3</v>
      </c>
      <c r="K199" s="11">
        <f ca="1">IF(AND($A199="весовой товар",$F199&lt;&gt;"",MAX(L$23:$L198,F199)&lt;TIME(20,0,0)),MAX(L$23:$L198,F199),"")</f>
        <v>0.51227904595417295</v>
      </c>
      <c r="L199" s="11">
        <f t="shared" ca="1" si="35"/>
        <v>0.51614427960528642</v>
      </c>
      <c r="M199" s="11" t="str">
        <f ca="1">IF($A199="штучный товар",IF(AND(MAX(N$23:$N198)&lt;=MAX(P$23:$P198),MAX(N$23:$N198)&lt;=MAX(R$23:$R198),$F199&lt;&gt;"",MAX(N$23:$N198)&lt;TIME(20,0,0)),MAX(N$23:$N198,$F199),""),"")</f>
        <v/>
      </c>
      <c r="N199" s="11" t="str">
        <f t="shared" ca="1" si="36"/>
        <v/>
      </c>
      <c r="O199" s="11" t="str">
        <f ca="1">IF($A199="штучный товар",IF(AND(MAX(N$23:$N198)&gt;MAX(P$23:$P198),MAX(P$23:$P198)&lt;=MAX(R$23:$R198),$F199&lt;&gt;"",MAX(P$23:$P198)&lt;TIME(20,0,0)),MAX(P$23:$P198,$F199),""),"")</f>
        <v/>
      </c>
      <c r="P199" s="11" t="str">
        <f t="shared" ca="1" si="37"/>
        <v/>
      </c>
      <c r="Q199" s="11" t="str">
        <f ca="1">IF($A199="штучный товар",IF(AND(MAX(N$23:$N198)&gt;MAX(R$23:$R198),MAX(P$23:$P198)&gt;MAX(R$23:$R198),$F199&lt;&gt;"",MAX(R$23:$R198)&lt;TIME(20,0,0)),MAX(R$23:$R198,$F199),""),"")</f>
        <v/>
      </c>
      <c r="R199" s="11" t="str">
        <f t="shared" ca="1" si="38"/>
        <v/>
      </c>
    </row>
    <row r="200" spans="1:18" x14ac:dyDescent="0.3">
      <c r="A200" t="str">
        <f t="shared" ca="1" si="26"/>
        <v>весовой товар</v>
      </c>
      <c r="B200" s="12">
        <f t="shared" ca="1" si="27"/>
        <v>1.5618042063899118</v>
      </c>
      <c r="C200" s="11">
        <f t="shared" ca="1" si="28"/>
        <v>0.50668570329142959</v>
      </c>
      <c r="D200">
        <f t="shared" ca="1" si="29"/>
        <v>2.0915266332057696</v>
      </c>
      <c r="E200" s="11">
        <f t="shared" ca="1" si="30"/>
        <v>1.45244905083734E-3</v>
      </c>
      <c r="F200" s="11">
        <f t="shared" ca="1" si="31"/>
        <v>0.50813815234226689</v>
      </c>
      <c r="G200" s="12">
        <f ca="1">IF(F200&lt;&gt;"",IF(A200="весовой товар",SUM(COUNTIF($L$24:$L200,"&gt;"&amp;F200)),SUM(COUNTIF($N$24:$N200,"&gt;"&amp;F200),COUNTIF($P$24:$P200,"&gt;"&amp;F200),COUNTIF($R$24:$R200,"&gt;"&amp;F200))),"")</f>
        <v>2</v>
      </c>
      <c r="H200">
        <f t="shared" ca="1" si="32"/>
        <v>1.1168586712993367</v>
      </c>
      <c r="I200" s="11">
        <f t="shared" ca="1" si="33"/>
        <v>7.7559629951342831E-4</v>
      </c>
      <c r="J200" s="11">
        <f t="shared" ca="1" si="34"/>
        <v>8.7817235625329282E-3</v>
      </c>
      <c r="K200" s="11">
        <f ca="1">IF(AND($A200="весовой товар",$F200&lt;&gt;"",MAX(L$23:$L199,F200)&lt;TIME(20,0,0)),MAX(L$23:$L199,F200),"")</f>
        <v>0.51614427960528642</v>
      </c>
      <c r="L200" s="11">
        <f t="shared" ca="1" si="35"/>
        <v>0.51691987590479982</v>
      </c>
      <c r="M200" s="11" t="str">
        <f ca="1">IF($A200="штучный товар",IF(AND(MAX(N$23:$N199)&lt;=MAX(P$23:$P199),MAX(N$23:$N199)&lt;=MAX(R$23:$R199),$F200&lt;&gt;"",MAX(N$23:$N199)&lt;TIME(20,0,0)),MAX(N$23:$N199,$F200),""),"")</f>
        <v/>
      </c>
      <c r="N200" s="11" t="str">
        <f t="shared" ca="1" si="36"/>
        <v/>
      </c>
      <c r="O200" s="11" t="str">
        <f ca="1">IF($A200="штучный товар",IF(AND(MAX(N$23:$N199)&gt;MAX(P$23:$P199),MAX(P$23:$P199)&lt;=MAX(R$23:$R199),$F200&lt;&gt;"",MAX(P$23:$P199)&lt;TIME(20,0,0)),MAX(P$23:$P199,$F200),""),"")</f>
        <v/>
      </c>
      <c r="P200" s="11" t="str">
        <f t="shared" ca="1" si="37"/>
        <v/>
      </c>
      <c r="Q200" s="11" t="str">
        <f ca="1">IF($A200="штучный товар",IF(AND(MAX(N$23:$N199)&gt;MAX(R$23:$R199),MAX(P$23:$P199)&gt;MAX(R$23:$R199),$F200&lt;&gt;"",MAX(R$23:$R199)&lt;TIME(20,0,0)),MAX(R$23:$R199,$F200),""),"")</f>
        <v/>
      </c>
      <c r="R200" s="11" t="str">
        <f t="shared" ca="1" si="38"/>
        <v/>
      </c>
    </row>
    <row r="201" spans="1:18" x14ac:dyDescent="0.3">
      <c r="A201" t="str">
        <f t="shared" ca="1" si="26"/>
        <v>весовой товар</v>
      </c>
      <c r="B201" s="12">
        <f t="shared" ca="1" si="27"/>
        <v>1.0799481584981021</v>
      </c>
      <c r="C201" s="11">
        <f t="shared" ca="1" si="28"/>
        <v>0.50743566729038658</v>
      </c>
      <c r="D201">
        <f t="shared" ca="1" si="29"/>
        <v>3.0338082372354274</v>
      </c>
      <c r="E201" s="11">
        <f t="shared" ca="1" si="30"/>
        <v>2.1068112758579356E-3</v>
      </c>
      <c r="F201" s="11">
        <f t="shared" ca="1" si="31"/>
        <v>0.50954247856624457</v>
      </c>
      <c r="G201" s="12">
        <f ca="1">IF(F201&lt;&gt;"",IF(A201="весовой товар",SUM(COUNTIF($L$24:$L201,"&gt;"&amp;F201)),SUM(COUNTIF($N$24:$N201,"&gt;"&amp;F201),COUNTIF($P$24:$P201,"&gt;"&amp;F201),COUNTIF($R$24:$R201,"&gt;"&amp;F201))),"")</f>
        <v>3</v>
      </c>
      <c r="H201">
        <f t="shared" ca="1" si="32"/>
        <v>3.4193310769882248</v>
      </c>
      <c r="I201" s="11">
        <f t="shared" ca="1" si="33"/>
        <v>2.3745354701307118E-3</v>
      </c>
      <c r="J201" s="11">
        <f t="shared" ca="1" si="34"/>
        <v>9.7519328086859147E-3</v>
      </c>
      <c r="K201" s="11">
        <f ca="1">IF(AND($A201="весовой товар",$F201&lt;&gt;"",MAX(L$23:$L200,F201)&lt;TIME(20,0,0)),MAX(L$23:$L200,F201),"")</f>
        <v>0.51691987590479982</v>
      </c>
      <c r="L201" s="11">
        <f t="shared" ca="1" si="35"/>
        <v>0.51929441137493049</v>
      </c>
      <c r="M201" s="11" t="str">
        <f ca="1">IF($A201="штучный товар",IF(AND(MAX(N$23:$N200)&lt;=MAX(P$23:$P200),MAX(N$23:$N200)&lt;=MAX(R$23:$R200),$F201&lt;&gt;"",MAX(N$23:$N200)&lt;TIME(20,0,0)),MAX(N$23:$N200,$F201),""),"")</f>
        <v/>
      </c>
      <c r="N201" s="11" t="str">
        <f t="shared" ca="1" si="36"/>
        <v/>
      </c>
      <c r="O201" s="11" t="str">
        <f ca="1">IF($A201="штучный товар",IF(AND(MAX(N$23:$N200)&gt;MAX(P$23:$P200),MAX(P$23:$P200)&lt;=MAX(R$23:$R200),$F201&lt;&gt;"",MAX(P$23:$P200)&lt;TIME(20,0,0)),MAX(P$23:$P200,$F201),""),"")</f>
        <v/>
      </c>
      <c r="P201" s="11" t="str">
        <f t="shared" ca="1" si="37"/>
        <v/>
      </c>
      <c r="Q201" s="11" t="str">
        <f ca="1">IF($A201="штучный товар",IF(AND(MAX(N$23:$N200)&gt;MAX(R$23:$R200),MAX(P$23:$P200)&gt;MAX(R$23:$R200),$F201&lt;&gt;"",MAX(R$23:$R200)&lt;TIME(20,0,0)),MAX(R$23:$R200,$F201),""),"")</f>
        <v/>
      </c>
      <c r="R201" s="11" t="str">
        <f t="shared" ca="1" si="38"/>
        <v/>
      </c>
    </row>
    <row r="202" spans="1:18" x14ac:dyDescent="0.3">
      <c r="A202" t="str">
        <f t="shared" ca="1" si="26"/>
        <v>штучный товар</v>
      </c>
      <c r="B202" s="12">
        <f t="shared" ca="1" si="27"/>
        <v>1.4082228095461846</v>
      </c>
      <c r="C202" s="11">
        <f t="shared" ca="1" si="28"/>
        <v>0.50841359979701584</v>
      </c>
      <c r="D202">
        <f t="shared" ca="1" si="29"/>
        <v>2.2891121284497888</v>
      </c>
      <c r="E202" s="11">
        <f t="shared" ca="1" si="30"/>
        <v>1.5896612003123533E-3</v>
      </c>
      <c r="F202" s="11">
        <f t="shared" ca="1" si="31"/>
        <v>0.51000326099732818</v>
      </c>
      <c r="G202" s="12">
        <f ca="1">IF(F202&lt;&gt;"",IF(A202="весовой товар",SUM(COUNTIF($L$24:$L202,"&gt;"&amp;F202)),SUM(COUNTIF($N$24:$N202,"&gt;"&amp;F202),COUNTIF($P$24:$P202,"&gt;"&amp;F202),COUNTIF($R$24:$R202,"&gt;"&amp;F202))),"")</f>
        <v>1</v>
      </c>
      <c r="H202">
        <f t="shared" ca="1" si="32"/>
        <v>1.3219968984558028</v>
      </c>
      <c r="I202" s="11">
        <f t="shared" ca="1" si="33"/>
        <v>9.1805340170541866E-4</v>
      </c>
      <c r="J202" s="11">
        <f t="shared" ca="1" si="34"/>
        <v>9.1805340170536542E-4</v>
      </c>
      <c r="K202" s="11" t="str">
        <f ca="1">IF(AND($A202="весовой товар",$F202&lt;&gt;"",MAX(L$23:$L201,F202)&lt;TIME(20,0,0)),MAX(L$23:$L201,F202),"")</f>
        <v/>
      </c>
      <c r="L202" s="11" t="str">
        <f t="shared" ca="1" si="35"/>
        <v/>
      </c>
      <c r="M202" s="11">
        <f ca="1">IF($A202="штучный товар",IF(AND(MAX(N$23:$N201)&lt;=MAX(P$23:$P201),MAX(N$23:$N201)&lt;=MAX(R$23:$R201),$F202&lt;&gt;"",MAX(N$23:$N201)&lt;TIME(20,0,0)),MAX(N$23:$N201,$F202),""),"")</f>
        <v>0.51000326099732818</v>
      </c>
      <c r="N202" s="11">
        <f t="shared" ca="1" si="36"/>
        <v>0.51092131439903354</v>
      </c>
      <c r="O202" s="11" t="str">
        <f ca="1">IF($A202="штучный товар",IF(AND(MAX(N$23:$N201)&gt;MAX(P$23:$P201),MAX(P$23:$P201)&lt;=MAX(R$23:$R201),$F202&lt;&gt;"",MAX(P$23:$P201)&lt;TIME(20,0,0)),MAX(P$23:$P201,$F202),""),"")</f>
        <v/>
      </c>
      <c r="P202" s="11" t="str">
        <f t="shared" ca="1" si="37"/>
        <v/>
      </c>
      <c r="Q202" s="11" t="str">
        <f ca="1">IF($A202="штучный товар",IF(AND(MAX(N$23:$N201)&gt;MAX(R$23:$R201),MAX(P$23:$P201)&gt;MAX(R$23:$R201),$F202&lt;&gt;"",MAX(R$23:$R201)&lt;TIME(20,0,0)),MAX(R$23:$R201,$F202),""),"")</f>
        <v/>
      </c>
      <c r="R202" s="11" t="str">
        <f t="shared" ca="1" si="38"/>
        <v/>
      </c>
    </row>
    <row r="203" spans="1:18" x14ac:dyDescent="0.3">
      <c r="A203" t="str">
        <f t="shared" ca="1" si="26"/>
        <v>штучный товар</v>
      </c>
      <c r="B203" s="12">
        <f t="shared" ca="1" si="27"/>
        <v>1.4583976383077972</v>
      </c>
      <c r="C203" s="11">
        <f t="shared" ca="1" si="28"/>
        <v>0.50942637593472961</v>
      </c>
      <c r="D203">
        <f t="shared" ca="1" si="29"/>
        <v>5.1964019575087423</v>
      </c>
      <c r="E203" s="11">
        <f t="shared" ca="1" si="30"/>
        <v>3.6086124704921823E-3</v>
      </c>
      <c r="F203" s="11">
        <f t="shared" ca="1" si="31"/>
        <v>0.51303498840522177</v>
      </c>
      <c r="G203" s="12">
        <f ca="1">IF(F203&lt;&gt;"",IF(A203="весовой товар",SUM(COUNTIF($L$24:$L203,"&gt;"&amp;F203)),SUM(COUNTIF($N$24:$N203,"&gt;"&amp;F203),COUNTIF($P$24:$P203,"&gt;"&amp;F203),COUNTIF($R$24:$R203,"&gt;"&amp;F203))),"")</f>
        <v>1</v>
      </c>
      <c r="H203">
        <f t="shared" ca="1" si="32"/>
        <v>1.3136244019300225</v>
      </c>
      <c r="I203" s="11">
        <f t="shared" ca="1" si="33"/>
        <v>9.1223916800696003E-4</v>
      </c>
      <c r="J203" s="11">
        <f t="shared" ca="1" si="34"/>
        <v>9.1223916800697857E-4</v>
      </c>
      <c r="K203" s="11" t="str">
        <f ca="1">IF(AND($A203="весовой товар",$F203&lt;&gt;"",MAX(L$23:$L202,F203)&lt;TIME(20,0,0)),MAX(L$23:$L202,F203),"")</f>
        <v/>
      </c>
      <c r="L203" s="11" t="str">
        <f t="shared" ca="1" si="35"/>
        <v/>
      </c>
      <c r="M203" s="11" t="str">
        <f ca="1">IF($A203="штучный товар",IF(AND(MAX(N$23:$N202)&lt;=MAX(P$23:$P202),MAX(N$23:$N202)&lt;=MAX(R$23:$R202),$F203&lt;&gt;"",MAX(N$23:$N202)&lt;TIME(20,0,0)),MAX(N$23:$N202,$F203),""),"")</f>
        <v/>
      </c>
      <c r="N203" s="11" t="str">
        <f t="shared" ca="1" si="36"/>
        <v/>
      </c>
      <c r="O203" s="11">
        <f ca="1">IF($A203="штучный товар",IF(AND(MAX(N$23:$N202)&gt;MAX(P$23:$P202),MAX(P$23:$P202)&lt;=MAX(R$23:$R202),$F203&lt;&gt;"",MAX(P$23:$P202)&lt;TIME(20,0,0)),MAX(P$23:$P202,$F203),""),"")</f>
        <v>0.51303498840522177</v>
      </c>
      <c r="P203" s="11">
        <f t="shared" ca="1" si="37"/>
        <v>0.51394722757322875</v>
      </c>
      <c r="Q203" s="11" t="str">
        <f ca="1">IF($A203="штучный товар",IF(AND(MAX(N$23:$N202)&gt;MAX(R$23:$R202),MAX(P$23:$P202)&gt;MAX(R$23:$R202),$F203&lt;&gt;"",MAX(R$23:$R202)&lt;TIME(20,0,0)),MAX(R$23:$R202,$F203),""),"")</f>
        <v/>
      </c>
      <c r="R203" s="11" t="str">
        <f t="shared" ca="1" si="38"/>
        <v/>
      </c>
    </row>
    <row r="204" spans="1:18" x14ac:dyDescent="0.3">
      <c r="A204" t="str">
        <f t="shared" ca="1" si="26"/>
        <v>штучный товар</v>
      </c>
      <c r="B204" s="12">
        <f t="shared" ca="1" si="27"/>
        <v>1.0093228092496151</v>
      </c>
      <c r="C204" s="11">
        <f t="shared" ca="1" si="28"/>
        <v>0.51012729455226402</v>
      </c>
      <c r="D204">
        <f t="shared" ca="1" si="29"/>
        <v>3.5439512958442294</v>
      </c>
      <c r="E204" s="11">
        <f t="shared" ca="1" si="30"/>
        <v>2.4610772887807149E-3</v>
      </c>
      <c r="F204" s="11">
        <f t="shared" ca="1" si="31"/>
        <v>0.51258837184104478</v>
      </c>
      <c r="G204" s="12">
        <f ca="1">IF(F204&lt;&gt;"",IF(A204="весовой товар",SUM(COUNTIF($L$24:$L204,"&gt;"&amp;F204)),SUM(COUNTIF($N$24:$N204,"&gt;"&amp;F204),COUNTIF($P$24:$P204,"&gt;"&amp;F204),COUNTIF($R$24:$R204,"&gt;"&amp;F204))),"")</f>
        <v>2</v>
      </c>
      <c r="H204">
        <f t="shared" ca="1" si="32"/>
        <v>2.6179690419234474</v>
      </c>
      <c r="I204" s="11">
        <f t="shared" ca="1" si="33"/>
        <v>1.818034056891283E-3</v>
      </c>
      <c r="J204" s="11">
        <f t="shared" ca="1" si="34"/>
        <v>1.8180340568912934E-3</v>
      </c>
      <c r="K204" s="11" t="str">
        <f ca="1">IF(AND($A204="весовой товар",$F204&lt;&gt;"",MAX(L$23:$L203,F204)&lt;TIME(20,0,0)),MAX(L$23:$L203,F204),"")</f>
        <v/>
      </c>
      <c r="L204" s="11" t="str">
        <f t="shared" ca="1" si="35"/>
        <v/>
      </c>
      <c r="M204" s="11" t="str">
        <f ca="1">IF($A204="штучный товар",IF(AND(MAX(N$23:$N203)&lt;=MAX(P$23:$P203),MAX(N$23:$N203)&lt;=MAX(R$23:$R203),$F204&lt;&gt;"",MAX(N$23:$N203)&lt;TIME(20,0,0)),MAX(N$23:$N203,$F204),""),"")</f>
        <v/>
      </c>
      <c r="N204" s="11" t="str">
        <f t="shared" ca="1" si="36"/>
        <v/>
      </c>
      <c r="O204" s="11" t="str">
        <f ca="1">IF($A204="штучный товар",IF(AND(MAX(N$23:$N203)&gt;MAX(P$23:$P203),MAX(P$23:$P203)&lt;=MAX(R$23:$R203),$F204&lt;&gt;"",MAX(P$23:$P203)&lt;TIME(20,0,0)),MAX(P$23:$P203,$F204),""),"")</f>
        <v/>
      </c>
      <c r="P204" s="11" t="str">
        <f t="shared" ca="1" si="37"/>
        <v/>
      </c>
      <c r="Q204" s="11">
        <f ca="1">IF($A204="штучный товар",IF(AND(MAX(N$23:$N203)&gt;MAX(R$23:$R203),MAX(P$23:$P203)&gt;MAX(R$23:$R203),$F204&lt;&gt;"",MAX(R$23:$R203)&lt;TIME(20,0,0)),MAX(R$23:$R203,$F204),""),"")</f>
        <v>0.51258837184104478</v>
      </c>
      <c r="R204" s="11">
        <f t="shared" ca="1" si="38"/>
        <v>0.51440640589793607</v>
      </c>
    </row>
    <row r="205" spans="1:18" x14ac:dyDescent="0.3">
      <c r="A205" t="str">
        <f t="shared" ca="1" si="26"/>
        <v>штучный товар</v>
      </c>
      <c r="B205" s="12">
        <f t="shared" ca="1" si="27"/>
        <v>2.8564405541676443</v>
      </c>
      <c r="C205" s="11">
        <f t="shared" ca="1" si="28"/>
        <v>0.5121109338259916</v>
      </c>
      <c r="D205">
        <f t="shared" ca="1" si="29"/>
        <v>4.1488102642001881</v>
      </c>
      <c r="E205" s="11">
        <f t="shared" ca="1" si="30"/>
        <v>2.8811182390279084E-3</v>
      </c>
      <c r="F205" s="11">
        <f t="shared" ca="1" si="31"/>
        <v>0.51499205206501952</v>
      </c>
      <c r="G205" s="12">
        <f ca="1">IF(F205&lt;&gt;"",IF(A205="весовой товар",SUM(COUNTIF($L$24:$L205,"&gt;"&amp;F205)),SUM(COUNTIF($N$24:$N205,"&gt;"&amp;F205),COUNTIF($P$24:$P205,"&gt;"&amp;F205),COUNTIF($R$24:$R205,"&gt;"&amp;F205))),"")</f>
        <v>1</v>
      </c>
      <c r="H205">
        <f t="shared" ca="1" si="32"/>
        <v>1.5053023939567285</v>
      </c>
      <c r="I205" s="11">
        <f t="shared" ca="1" si="33"/>
        <v>1.0453488846921726E-3</v>
      </c>
      <c r="J205" s="11">
        <f t="shared" ca="1" si="34"/>
        <v>1.0453488846922099E-3</v>
      </c>
      <c r="K205" s="11" t="str">
        <f ca="1">IF(AND($A205="весовой товар",$F205&lt;&gt;"",MAX(L$23:$L204,F205)&lt;TIME(20,0,0)),MAX(L$23:$L204,F205),"")</f>
        <v/>
      </c>
      <c r="L205" s="11" t="str">
        <f t="shared" ca="1" si="35"/>
        <v/>
      </c>
      <c r="M205" s="11">
        <f ca="1">IF($A205="штучный товар",IF(AND(MAX(N$23:$N204)&lt;=MAX(P$23:$P204),MAX(N$23:$N204)&lt;=MAX(R$23:$R204),$F205&lt;&gt;"",MAX(N$23:$N204)&lt;TIME(20,0,0)),MAX(N$23:$N204,$F205),""),"")</f>
        <v>0.51499205206501952</v>
      </c>
      <c r="N205" s="11">
        <f t="shared" ca="1" si="36"/>
        <v>0.51603740094971173</v>
      </c>
      <c r="O205" s="11" t="str">
        <f ca="1">IF($A205="штучный товар",IF(AND(MAX(N$23:$N204)&gt;MAX(P$23:$P204),MAX(P$23:$P204)&lt;=MAX(R$23:$R204),$F205&lt;&gt;"",MAX(P$23:$P204)&lt;TIME(20,0,0)),MAX(P$23:$P204,$F205),""),"")</f>
        <v/>
      </c>
      <c r="P205" s="11" t="str">
        <f t="shared" ca="1" si="37"/>
        <v/>
      </c>
      <c r="Q205" s="11" t="str">
        <f ca="1">IF($A205="штучный товар",IF(AND(MAX(N$23:$N204)&gt;MAX(R$23:$R204),MAX(P$23:$P204)&gt;MAX(R$23:$R204),$F205&lt;&gt;"",MAX(R$23:$R204)&lt;TIME(20,0,0)),MAX(R$23:$R204,$F205),""),"")</f>
        <v/>
      </c>
      <c r="R205" s="11" t="str">
        <f t="shared" ca="1" si="38"/>
        <v/>
      </c>
    </row>
    <row r="206" spans="1:18" x14ac:dyDescent="0.3">
      <c r="A206" t="str">
        <f t="shared" ca="1" si="26"/>
        <v>весовой товар</v>
      </c>
      <c r="B206" s="12">
        <f t="shared" ca="1" si="27"/>
        <v>1.1387038634389177</v>
      </c>
      <c r="C206" s="11">
        <f t="shared" ca="1" si="28"/>
        <v>0.51290170039782423</v>
      </c>
      <c r="D206">
        <f t="shared" ca="1" si="29"/>
        <v>7.1083704488852533</v>
      </c>
      <c r="E206" s="11">
        <f t="shared" ca="1" si="30"/>
        <v>4.9363683672814258E-3</v>
      </c>
      <c r="F206" s="11">
        <f t="shared" ca="1" si="31"/>
        <v>0.51783806876510563</v>
      </c>
      <c r="G206" s="12">
        <f ca="1">IF(F206&lt;&gt;"",IF(A206="весовой товар",SUM(COUNTIF($L$24:$L206,"&gt;"&amp;F206)),SUM(COUNTIF($N$24:$N206,"&gt;"&amp;F206),COUNTIF($P$24:$P206,"&gt;"&amp;F206),COUNTIF($R$24:$R206,"&gt;"&amp;F206))),"")</f>
        <v>2</v>
      </c>
      <c r="H206">
        <f t="shared" ca="1" si="32"/>
        <v>3.2473290083590274</v>
      </c>
      <c r="I206" s="11">
        <f t="shared" ca="1" si="33"/>
        <v>2.2550895891382135E-3</v>
      </c>
      <c r="J206" s="11">
        <f t="shared" ca="1" si="34"/>
        <v>3.7114321989630827E-3</v>
      </c>
      <c r="K206" s="11">
        <f ca="1">IF(AND($A206="весовой товар",$F206&lt;&gt;"",MAX(L$23:$L205,F206)&lt;TIME(20,0,0)),MAX(L$23:$L205,F206),"")</f>
        <v>0.51929441137493049</v>
      </c>
      <c r="L206" s="11">
        <f t="shared" ca="1" si="35"/>
        <v>0.52154950096406871</v>
      </c>
      <c r="M206" s="11" t="str">
        <f ca="1">IF($A206="штучный товар",IF(AND(MAX(N$23:$N205)&lt;=MAX(P$23:$P205),MAX(N$23:$N205)&lt;=MAX(R$23:$R205),$F206&lt;&gt;"",MAX(N$23:$N205)&lt;TIME(20,0,0)),MAX(N$23:$N205,$F206),""),"")</f>
        <v/>
      </c>
      <c r="N206" s="11" t="str">
        <f t="shared" ca="1" si="36"/>
        <v/>
      </c>
      <c r="O206" s="11" t="str">
        <f ca="1">IF($A206="штучный товар",IF(AND(MAX(N$23:$N205)&gt;MAX(P$23:$P205),MAX(P$23:$P205)&lt;=MAX(R$23:$R205),$F206&lt;&gt;"",MAX(P$23:$P205)&lt;TIME(20,0,0)),MAX(P$23:$P205,$F206),""),"")</f>
        <v/>
      </c>
      <c r="P206" s="11" t="str">
        <f t="shared" ca="1" si="37"/>
        <v/>
      </c>
      <c r="Q206" s="11" t="str">
        <f ca="1">IF($A206="штучный товар",IF(AND(MAX(N$23:$N205)&gt;MAX(R$23:$R205),MAX(P$23:$P205)&gt;MAX(R$23:$R205),$F206&lt;&gt;"",MAX(R$23:$R205)&lt;TIME(20,0,0)),MAX(R$23:$R205,$F206),""),"")</f>
        <v/>
      </c>
      <c r="R206" s="11" t="str">
        <f t="shared" ca="1" si="38"/>
        <v/>
      </c>
    </row>
    <row r="207" spans="1:18" x14ac:dyDescent="0.3">
      <c r="A207" t="str">
        <f t="shared" ca="1" si="26"/>
        <v>штучный товар</v>
      </c>
      <c r="B207" s="12">
        <f t="shared" ca="1" si="27"/>
        <v>1.1568466108673403</v>
      </c>
      <c r="C207" s="11">
        <f t="shared" ca="1" si="28"/>
        <v>0.51370506609981548</v>
      </c>
      <c r="D207">
        <f t="shared" ca="1" si="29"/>
        <v>6.1812534262307812</v>
      </c>
      <c r="E207" s="11">
        <f t="shared" ca="1" si="30"/>
        <v>4.2925371015491535E-3</v>
      </c>
      <c r="F207" s="11">
        <f t="shared" ca="1" si="31"/>
        <v>0.51799760320136468</v>
      </c>
      <c r="G207" s="12">
        <f ca="1">IF(F207&lt;&gt;"",IF(A207="весовой товар",SUM(COUNTIF($L$24:$L207,"&gt;"&amp;F207)),SUM(COUNTIF($N$24:$N207,"&gt;"&amp;F207),COUNTIF($P$24:$P207,"&gt;"&amp;F207),COUNTIF($R$24:$R207,"&gt;"&amp;F207))),"")</f>
        <v>1</v>
      </c>
      <c r="H207">
        <f t="shared" ca="1" si="32"/>
        <v>3.3433431604554817</v>
      </c>
      <c r="I207" s="11">
        <f t="shared" ca="1" si="33"/>
        <v>2.32176608364964E-3</v>
      </c>
      <c r="J207" s="11">
        <f t="shared" ca="1" si="34"/>
        <v>2.3217660836496457E-3</v>
      </c>
      <c r="K207" s="11" t="str">
        <f ca="1">IF(AND($A207="весовой товар",$F207&lt;&gt;"",MAX(L$23:$L206,F207)&lt;TIME(20,0,0)),MAX(L$23:$L206,F207),"")</f>
        <v/>
      </c>
      <c r="L207" s="11" t="str">
        <f t="shared" ca="1" si="35"/>
        <v/>
      </c>
      <c r="M207" s="11" t="str">
        <f ca="1">IF($A207="штучный товар",IF(AND(MAX(N$23:$N206)&lt;=MAX(P$23:$P206),MAX(N$23:$N206)&lt;=MAX(R$23:$R206),$F207&lt;&gt;"",MAX(N$23:$N206)&lt;TIME(20,0,0)),MAX(N$23:$N206,$F207),""),"")</f>
        <v/>
      </c>
      <c r="N207" s="11" t="str">
        <f t="shared" ca="1" si="36"/>
        <v/>
      </c>
      <c r="O207" s="11">
        <f ca="1">IF($A207="штучный товар",IF(AND(MAX(N$23:$N206)&gt;MAX(P$23:$P206),MAX(P$23:$P206)&lt;=MAX(R$23:$R206),$F207&lt;&gt;"",MAX(P$23:$P206)&lt;TIME(20,0,0)),MAX(P$23:$P206,$F207),""),"")</f>
        <v>0.51799760320136468</v>
      </c>
      <c r="P207" s="11">
        <f t="shared" ca="1" si="37"/>
        <v>0.52031936928501432</v>
      </c>
      <c r="Q207" s="11" t="str">
        <f ca="1">IF($A207="штучный товар",IF(AND(MAX(N$23:$N206)&gt;MAX(R$23:$R206),MAX(P$23:$P206)&gt;MAX(R$23:$R206),$F207&lt;&gt;"",MAX(R$23:$R206)&lt;TIME(20,0,0)),MAX(R$23:$R206,$F207),""),"")</f>
        <v/>
      </c>
      <c r="R207" s="11" t="str">
        <f t="shared" ca="1" si="38"/>
        <v/>
      </c>
    </row>
    <row r="208" spans="1:18" x14ac:dyDescent="0.3">
      <c r="A208" t="str">
        <f t="shared" ca="1" si="26"/>
        <v>штучный товар</v>
      </c>
      <c r="B208" s="12">
        <f t="shared" ca="1" si="27"/>
        <v>1.0504312611777074</v>
      </c>
      <c r="C208" s="11">
        <f t="shared" ca="1" si="28"/>
        <v>0.51443453225341107</v>
      </c>
      <c r="D208">
        <f t="shared" ca="1" si="29"/>
        <v>2.8831620761435</v>
      </c>
      <c r="E208" s="11">
        <f t="shared" ca="1" si="30"/>
        <v>2.0021958862107636E-3</v>
      </c>
      <c r="F208" s="11">
        <f t="shared" ca="1" si="31"/>
        <v>0.51643672813962183</v>
      </c>
      <c r="G208" s="12">
        <f ca="1">IF(F208&lt;&gt;"",IF(A208="весовой товар",SUM(COUNTIF($L$24:$L208,"&gt;"&amp;F208)),SUM(COUNTIF($N$24:$N208,"&gt;"&amp;F208),COUNTIF($P$24:$P208,"&gt;"&amp;F208),COUNTIF($R$24:$R208,"&gt;"&amp;F208))),"")</f>
        <v>2</v>
      </c>
      <c r="H208">
        <f t="shared" ca="1" si="32"/>
        <v>1.1861664103399612</v>
      </c>
      <c r="I208" s="11">
        <f t="shared" ca="1" si="33"/>
        <v>8.2372667384719527E-4</v>
      </c>
      <c r="J208" s="11">
        <f t="shared" ca="1" si="34"/>
        <v>8.2372667384722487E-4</v>
      </c>
      <c r="K208" s="11" t="str">
        <f ca="1">IF(AND($A208="весовой товар",$F208&lt;&gt;"",MAX(L$23:$L207,F208)&lt;TIME(20,0,0)),MAX(L$23:$L207,F208),"")</f>
        <v/>
      </c>
      <c r="L208" s="11" t="str">
        <f t="shared" ca="1" si="35"/>
        <v/>
      </c>
      <c r="M208" s="11" t="str">
        <f ca="1">IF($A208="штучный товар",IF(AND(MAX(N$23:$N207)&lt;=MAX(P$23:$P207),MAX(N$23:$N207)&lt;=MAX(R$23:$R207),$F208&lt;&gt;"",MAX(N$23:$N207)&lt;TIME(20,0,0)),MAX(N$23:$N207,$F208),""),"")</f>
        <v/>
      </c>
      <c r="N208" s="11" t="str">
        <f t="shared" ca="1" si="36"/>
        <v/>
      </c>
      <c r="O208" s="11" t="str">
        <f ca="1">IF($A208="штучный товар",IF(AND(MAX(N$23:$N207)&gt;MAX(P$23:$P207),MAX(P$23:$P207)&lt;=MAX(R$23:$R207),$F208&lt;&gt;"",MAX(P$23:$P207)&lt;TIME(20,0,0)),MAX(P$23:$P207,$F208),""),"")</f>
        <v/>
      </c>
      <c r="P208" s="11" t="str">
        <f t="shared" ca="1" si="37"/>
        <v/>
      </c>
      <c r="Q208" s="11">
        <f ca="1">IF($A208="штучный товар",IF(AND(MAX(N$23:$N207)&gt;MAX(R$23:$R207),MAX(P$23:$P207)&gt;MAX(R$23:$R207),$F208&lt;&gt;"",MAX(R$23:$R207)&lt;TIME(20,0,0)),MAX(R$23:$R207,$F208),""),"")</f>
        <v>0.51643672813962183</v>
      </c>
      <c r="R208" s="11">
        <f t="shared" ca="1" si="38"/>
        <v>0.51726045481346905</v>
      </c>
    </row>
    <row r="209" spans="1:18" x14ac:dyDescent="0.3">
      <c r="A209" t="str">
        <f t="shared" ca="1" si="26"/>
        <v>весовой товар</v>
      </c>
      <c r="B209" s="12">
        <f t="shared" ca="1" si="27"/>
        <v>1.2800280059096856</v>
      </c>
      <c r="C209" s="11">
        <f t="shared" ca="1" si="28"/>
        <v>0.51532344059084834</v>
      </c>
      <c r="D209">
        <f t="shared" ca="1" si="29"/>
        <v>1.7794796098609345</v>
      </c>
      <c r="E209" s="11">
        <f t="shared" ca="1" si="30"/>
        <v>1.2357497290700933E-3</v>
      </c>
      <c r="F209" s="11">
        <f t="shared" ca="1" si="31"/>
        <v>0.51655919031991848</v>
      </c>
      <c r="G209" s="12">
        <f ca="1">IF(F209&lt;&gt;"",IF(A209="весовой товар",SUM(COUNTIF($L$24:$L209,"&gt;"&amp;F209)),SUM(COUNTIF($N$24:$N209,"&gt;"&amp;F209),COUNTIF($P$24:$P209,"&gt;"&amp;F209),COUNTIF($R$24:$R209,"&gt;"&amp;F209))),"")</f>
        <v>4</v>
      </c>
      <c r="H209">
        <f t="shared" ca="1" si="32"/>
        <v>1.0251200194315717</v>
      </c>
      <c r="I209" s="11">
        <f t="shared" ca="1" si="33"/>
        <v>7.1188890238303596E-4</v>
      </c>
      <c r="J209" s="11">
        <f t="shared" ca="1" si="34"/>
        <v>5.702199546533282E-3</v>
      </c>
      <c r="K209" s="11">
        <f ca="1">IF(AND($A209="весовой товар",$F209&lt;&gt;"",MAX(L$23:$L208,F209)&lt;TIME(20,0,0)),MAX(L$23:$L208,F209),"")</f>
        <v>0.52154950096406871</v>
      </c>
      <c r="L209" s="11">
        <f t="shared" ca="1" si="35"/>
        <v>0.52226138986645176</v>
      </c>
      <c r="M209" s="11" t="str">
        <f ca="1">IF($A209="штучный товар",IF(AND(MAX(N$23:$N208)&lt;=MAX(P$23:$P208),MAX(N$23:$N208)&lt;=MAX(R$23:$R208),$F209&lt;&gt;"",MAX(N$23:$N208)&lt;TIME(20,0,0)),MAX(N$23:$N208,$F209),""),"")</f>
        <v/>
      </c>
      <c r="N209" s="11" t="str">
        <f t="shared" ca="1" si="36"/>
        <v/>
      </c>
      <c r="O209" s="11" t="str">
        <f ca="1">IF($A209="штучный товар",IF(AND(MAX(N$23:$N208)&gt;MAX(P$23:$P208),MAX(P$23:$P208)&lt;=MAX(R$23:$R208),$F209&lt;&gt;"",MAX(P$23:$P208)&lt;TIME(20,0,0)),MAX(P$23:$P208,$F209),""),"")</f>
        <v/>
      </c>
      <c r="P209" s="11" t="str">
        <f t="shared" ca="1" si="37"/>
        <v/>
      </c>
      <c r="Q209" s="11" t="str">
        <f ca="1">IF($A209="штучный товар",IF(AND(MAX(N$23:$N208)&gt;MAX(R$23:$R208),MAX(P$23:$P208)&gt;MAX(R$23:$R208),$F209&lt;&gt;"",MAX(R$23:$R208)&lt;TIME(20,0,0)),MAX(R$23:$R208,$F209),""),"")</f>
        <v/>
      </c>
      <c r="R209" s="11" t="str">
        <f t="shared" ca="1" si="38"/>
        <v/>
      </c>
    </row>
    <row r="210" spans="1:18" x14ac:dyDescent="0.3">
      <c r="A210" t="str">
        <f t="shared" ca="1" si="26"/>
        <v>штучный товар</v>
      </c>
      <c r="B210" s="12">
        <f t="shared" ca="1" si="27"/>
        <v>1.0996229380920945</v>
      </c>
      <c r="C210" s="11">
        <f t="shared" ca="1" si="28"/>
        <v>0.51608706763119006</v>
      </c>
      <c r="D210">
        <f t="shared" ca="1" si="29"/>
        <v>1.9980879567029854</v>
      </c>
      <c r="E210" s="11">
        <f t="shared" ca="1" si="30"/>
        <v>1.3875610810437399E-3</v>
      </c>
      <c r="F210" s="11">
        <f t="shared" ca="1" si="31"/>
        <v>0.51747462871223382</v>
      </c>
      <c r="G210" s="12">
        <f ca="1">IF(F210&lt;&gt;"",IF(A210="весовой товар",SUM(COUNTIF($L$24:$L210,"&gt;"&amp;F210)),SUM(COUNTIF($N$24:$N210,"&gt;"&amp;F210),COUNTIF($P$24:$P210,"&gt;"&amp;F210),COUNTIF($R$24:$R210,"&gt;"&amp;F210))),"")</f>
        <v>2</v>
      </c>
      <c r="H210">
        <f t="shared" ca="1" si="32"/>
        <v>1.1086141751440086</v>
      </c>
      <c r="I210" s="11">
        <f t="shared" ca="1" si="33"/>
        <v>7.698709549611171E-4</v>
      </c>
      <c r="J210" s="11">
        <f t="shared" ca="1" si="34"/>
        <v>7.6987095496117153E-4</v>
      </c>
      <c r="K210" s="11" t="str">
        <f ca="1">IF(AND($A210="весовой товар",$F210&lt;&gt;"",MAX(L$23:$L209,F210)&lt;TIME(20,0,0)),MAX(L$23:$L209,F210),"")</f>
        <v/>
      </c>
      <c r="L210" s="11" t="str">
        <f t="shared" ca="1" si="35"/>
        <v/>
      </c>
      <c r="M210" s="11">
        <f ca="1">IF($A210="штучный товар",IF(AND(MAX(N$23:$N209)&lt;=MAX(P$23:$P209),MAX(N$23:$N209)&lt;=MAX(R$23:$R209),$F210&lt;&gt;"",MAX(N$23:$N209)&lt;TIME(20,0,0)),MAX(N$23:$N209,$F210),""),"")</f>
        <v>0.51747462871223382</v>
      </c>
      <c r="N210" s="11">
        <f t="shared" ca="1" si="36"/>
        <v>0.51824449966719499</v>
      </c>
      <c r="O210" s="11" t="str">
        <f ca="1">IF($A210="штучный товар",IF(AND(MAX(N$23:$N209)&gt;MAX(P$23:$P209),MAX(P$23:$P209)&lt;=MAX(R$23:$R209),$F210&lt;&gt;"",MAX(P$23:$P209)&lt;TIME(20,0,0)),MAX(P$23:$P209,$F210),""),"")</f>
        <v/>
      </c>
      <c r="P210" s="11" t="str">
        <f t="shared" ca="1" si="37"/>
        <v/>
      </c>
      <c r="Q210" s="11" t="str">
        <f ca="1">IF($A210="штучный товар",IF(AND(MAX(N$23:$N209)&gt;MAX(R$23:$R209),MAX(P$23:$P209)&gt;MAX(R$23:$R209),$F210&lt;&gt;"",MAX(R$23:$R209)&lt;TIME(20,0,0)),MAX(R$23:$R209,$F210),""),"")</f>
        <v/>
      </c>
      <c r="R210" s="11" t="str">
        <f t="shared" ca="1" si="38"/>
        <v/>
      </c>
    </row>
    <row r="211" spans="1:18" x14ac:dyDescent="0.3">
      <c r="A211" t="str">
        <f t="shared" ca="1" si="26"/>
        <v>весовой товар</v>
      </c>
      <c r="B211" s="12">
        <f t="shared" ca="1" si="27"/>
        <v>1.1653207453289707</v>
      </c>
      <c r="C211" s="11">
        <f t="shared" ca="1" si="28"/>
        <v>0.51689631814877957</v>
      </c>
      <c r="D211">
        <f t="shared" ca="1" si="29"/>
        <v>1.215060793496161</v>
      </c>
      <c r="E211" s="11">
        <f t="shared" ca="1" si="30"/>
        <v>8.4379221770566741E-4</v>
      </c>
      <c r="F211" s="11">
        <f t="shared" ca="1" si="31"/>
        <v>0.51774011036648526</v>
      </c>
      <c r="G211" s="12">
        <f ca="1">IF(F211&lt;&gt;"",IF(A211="весовой товар",SUM(COUNTIF($L$24:$L211,"&gt;"&amp;F211)),SUM(COUNTIF($N$24:$N211,"&gt;"&amp;F211),COUNTIF($P$24:$P211,"&gt;"&amp;F211),COUNTIF($R$24:$R211,"&gt;"&amp;F211))),"")</f>
        <v>4</v>
      </c>
      <c r="H211">
        <f t="shared" ca="1" si="32"/>
        <v>1.1304177845054575</v>
      </c>
      <c r="I211" s="11">
        <f t="shared" ca="1" si="33"/>
        <v>7.8501235035101217E-4</v>
      </c>
      <c r="J211" s="11">
        <f t="shared" ca="1" si="34"/>
        <v>5.3062918503175016E-3</v>
      </c>
      <c r="K211" s="11">
        <f ca="1">IF(AND($A211="весовой товар",$F211&lt;&gt;"",MAX(L$23:$L210,F211)&lt;TIME(20,0,0)),MAX(L$23:$L210,F211),"")</f>
        <v>0.52226138986645176</v>
      </c>
      <c r="L211" s="11">
        <f t="shared" ca="1" si="35"/>
        <v>0.52304640221680276</v>
      </c>
      <c r="M211" s="11" t="str">
        <f ca="1">IF($A211="штучный товар",IF(AND(MAX(N$23:$N210)&lt;=MAX(P$23:$P210),MAX(N$23:$N210)&lt;=MAX(R$23:$R210),$F211&lt;&gt;"",MAX(N$23:$N210)&lt;TIME(20,0,0)),MAX(N$23:$N210,$F211),""),"")</f>
        <v/>
      </c>
      <c r="N211" s="11" t="str">
        <f t="shared" ca="1" si="36"/>
        <v/>
      </c>
      <c r="O211" s="11" t="str">
        <f ca="1">IF($A211="штучный товар",IF(AND(MAX(N$23:$N210)&gt;MAX(P$23:$P210),MAX(P$23:$P210)&lt;=MAX(R$23:$R210),$F211&lt;&gt;"",MAX(P$23:$P210)&lt;TIME(20,0,0)),MAX(P$23:$P210,$F211),""),"")</f>
        <v/>
      </c>
      <c r="P211" s="11" t="str">
        <f t="shared" ca="1" si="37"/>
        <v/>
      </c>
      <c r="Q211" s="11" t="str">
        <f ca="1">IF($A211="штучный товар",IF(AND(MAX(N$23:$N210)&gt;MAX(R$23:$R210),MAX(P$23:$P210)&gt;MAX(R$23:$R210),$F211&lt;&gt;"",MAX(R$23:$R210)&lt;TIME(20,0,0)),MAX(R$23:$R210,$F211),""),"")</f>
        <v/>
      </c>
      <c r="R211" s="11" t="str">
        <f t="shared" ca="1" si="38"/>
        <v/>
      </c>
    </row>
    <row r="212" spans="1:18" x14ac:dyDescent="0.3">
      <c r="A212" t="str">
        <f t="shared" ca="1" si="26"/>
        <v>штучный товар</v>
      </c>
      <c r="B212" s="12">
        <f t="shared" ca="1" si="27"/>
        <v>1.2976012493110181</v>
      </c>
      <c r="C212" s="11">
        <f t="shared" ca="1" si="28"/>
        <v>0.51779743012746782</v>
      </c>
      <c r="D212">
        <f t="shared" ca="1" si="29"/>
        <v>2.2977844520583268</v>
      </c>
      <c r="E212" s="11">
        <f t="shared" ca="1" si="30"/>
        <v>1.595683647262727E-3</v>
      </c>
      <c r="F212" s="11">
        <f t="shared" ca="1" si="31"/>
        <v>0.51939311377473052</v>
      </c>
      <c r="G212" s="12">
        <f ca="1">IF(F212&lt;&gt;"",IF(A212="весовой товар",SUM(COUNTIF($L$24:$L212,"&gt;"&amp;F212)),SUM(COUNTIF($N$24:$N212,"&gt;"&amp;F212),COUNTIF($P$24:$P212,"&gt;"&amp;F212),COUNTIF($R$24:$R212,"&gt;"&amp;F212))),"")</f>
        <v>2</v>
      </c>
      <c r="H212">
        <f t="shared" ca="1" si="32"/>
        <v>3.7900314014522838</v>
      </c>
      <c r="I212" s="11">
        <f t="shared" ca="1" si="33"/>
        <v>2.6319662510085303E-3</v>
      </c>
      <c r="J212" s="11">
        <f t="shared" ca="1" si="34"/>
        <v>2.6319662510084774E-3</v>
      </c>
      <c r="K212" s="11" t="str">
        <f ca="1">IF(AND($A212="весовой товар",$F212&lt;&gt;"",MAX(L$23:$L211,F212)&lt;TIME(20,0,0)),MAX(L$23:$L211,F212),"")</f>
        <v/>
      </c>
      <c r="L212" s="11" t="str">
        <f t="shared" ca="1" si="35"/>
        <v/>
      </c>
      <c r="M212" s="11" t="str">
        <f ca="1">IF($A212="штучный товар",IF(AND(MAX(N$23:$N211)&lt;=MAX(P$23:$P211),MAX(N$23:$N211)&lt;=MAX(R$23:$R211),$F212&lt;&gt;"",MAX(N$23:$N211)&lt;TIME(20,0,0)),MAX(N$23:$N211,$F212),""),"")</f>
        <v/>
      </c>
      <c r="N212" s="11" t="str">
        <f t="shared" ca="1" si="36"/>
        <v/>
      </c>
      <c r="O212" s="11" t="str">
        <f ca="1">IF($A212="штучный товар",IF(AND(MAX(N$23:$N211)&gt;MAX(P$23:$P211),MAX(P$23:$P211)&lt;=MAX(R$23:$R211),$F212&lt;&gt;"",MAX(P$23:$P211)&lt;TIME(20,0,0)),MAX(P$23:$P211,$F212),""),"")</f>
        <v/>
      </c>
      <c r="P212" s="11" t="str">
        <f t="shared" ca="1" si="37"/>
        <v/>
      </c>
      <c r="Q212" s="11">
        <f ca="1">IF($A212="штучный товар",IF(AND(MAX(N$23:$N211)&gt;MAX(R$23:$R211),MAX(P$23:$P211)&gt;MAX(R$23:$R211),$F212&lt;&gt;"",MAX(R$23:$R211)&lt;TIME(20,0,0)),MAX(R$23:$R211,$F212),""),"")</f>
        <v>0.51939311377473052</v>
      </c>
      <c r="R212" s="11">
        <f t="shared" ca="1" si="38"/>
        <v>0.522025080025739</v>
      </c>
    </row>
    <row r="213" spans="1:18" x14ac:dyDescent="0.3">
      <c r="A213" t="str">
        <f t="shared" ca="1" si="26"/>
        <v>штучный товар</v>
      </c>
      <c r="B213" s="12">
        <f t="shared" ca="1" si="27"/>
        <v>1.5797541425906889</v>
      </c>
      <c r="C213" s="11">
        <f t="shared" ca="1" si="28"/>
        <v>0.51889448161537799</v>
      </c>
      <c r="D213">
        <f t="shared" ca="1" si="29"/>
        <v>1.3709379407644859</v>
      </c>
      <c r="E213" s="11">
        <f t="shared" ca="1" si="30"/>
        <v>9.5204023664200409E-4</v>
      </c>
      <c r="F213" s="11">
        <f t="shared" ca="1" si="31"/>
        <v>0.51984652185201996</v>
      </c>
      <c r="G213" s="12">
        <f ca="1">IF(F213&lt;&gt;"",IF(A213="весовой товар",SUM(COUNTIF($L$24:$L213,"&gt;"&amp;F213)),SUM(COUNTIF($N$24:$N213,"&gt;"&amp;F213),COUNTIF($P$24:$P213,"&gt;"&amp;F213),COUNTIF($R$24:$R213,"&gt;"&amp;F213))),"")</f>
        <v>3</v>
      </c>
      <c r="H213">
        <f t="shared" ca="1" si="32"/>
        <v>1.3634938041291562</v>
      </c>
      <c r="I213" s="11">
        <f t="shared" ca="1" si="33"/>
        <v>9.4687069731191399E-4</v>
      </c>
      <c r="J213" s="11">
        <f t="shared" ca="1" si="34"/>
        <v>9.4687069731191897E-4</v>
      </c>
      <c r="K213" s="11" t="str">
        <f ca="1">IF(AND($A213="весовой товар",$F213&lt;&gt;"",MAX(L$23:$L212,F213)&lt;TIME(20,0,0)),MAX(L$23:$L212,F213),"")</f>
        <v/>
      </c>
      <c r="L213" s="11" t="str">
        <f t="shared" ca="1" si="35"/>
        <v/>
      </c>
      <c r="M213" s="11">
        <f ca="1">IF($A213="штучный товар",IF(AND(MAX(N$23:$N212)&lt;=MAX(P$23:$P212),MAX(N$23:$N212)&lt;=MAX(R$23:$R212),$F213&lt;&gt;"",MAX(N$23:$N212)&lt;TIME(20,0,0)),MAX(N$23:$N212,$F213),""),"")</f>
        <v>0.51984652185201996</v>
      </c>
      <c r="N213" s="11">
        <f t="shared" ca="1" si="36"/>
        <v>0.52079339254933188</v>
      </c>
      <c r="O213" s="11" t="str">
        <f ca="1">IF($A213="штучный товар",IF(AND(MAX(N$23:$N212)&gt;MAX(P$23:$P212),MAX(P$23:$P212)&lt;=MAX(R$23:$R212),$F213&lt;&gt;"",MAX(P$23:$P212)&lt;TIME(20,0,0)),MAX(P$23:$P212,$F213),""),"")</f>
        <v/>
      </c>
      <c r="P213" s="11" t="str">
        <f t="shared" ca="1" si="37"/>
        <v/>
      </c>
      <c r="Q213" s="11" t="str">
        <f ca="1">IF($A213="штучный товар",IF(AND(MAX(N$23:$N212)&gt;MAX(R$23:$R212),MAX(P$23:$P212)&gt;MAX(R$23:$R212),$F213&lt;&gt;"",MAX(R$23:$R212)&lt;TIME(20,0,0)),MAX(R$23:$R212,$F213),""),"")</f>
        <v/>
      </c>
      <c r="R213" s="11" t="str">
        <f t="shared" ca="1" si="38"/>
        <v/>
      </c>
    </row>
    <row r="214" spans="1:18" x14ac:dyDescent="0.3">
      <c r="A214" t="str">
        <f t="shared" ca="1" si="26"/>
        <v>штучный товар</v>
      </c>
      <c r="B214" s="12">
        <f t="shared" ca="1" si="27"/>
        <v>1.3424803529316927</v>
      </c>
      <c r="C214" s="11">
        <f t="shared" ca="1" si="28"/>
        <v>0.5198267596382472</v>
      </c>
      <c r="D214">
        <f t="shared" ca="1" si="29"/>
        <v>3.1072916922087659</v>
      </c>
      <c r="E214" s="11">
        <f t="shared" ca="1" si="30"/>
        <v>2.1578414529227542E-3</v>
      </c>
      <c r="F214" s="11">
        <f t="shared" ca="1" si="31"/>
        <v>0.52198460109116995</v>
      </c>
      <c r="G214" s="12">
        <f ca="1">IF(F214&lt;&gt;"",IF(A214="весовой товар",SUM(COUNTIF($L$24:$L214,"&gt;"&amp;F214)),SUM(COUNTIF($N$24:$N214,"&gt;"&amp;F214),COUNTIF($P$24:$P214,"&gt;"&amp;F214),COUNTIF($R$24:$R214,"&gt;"&amp;F214))),"")</f>
        <v>2</v>
      </c>
      <c r="H214">
        <f t="shared" ca="1" si="32"/>
        <v>2.8420663564873196</v>
      </c>
      <c r="I214" s="11">
        <f t="shared" ca="1" si="33"/>
        <v>1.973657192005083E-3</v>
      </c>
      <c r="J214" s="11">
        <f t="shared" ca="1" si="34"/>
        <v>1.9736571920050405E-3</v>
      </c>
      <c r="K214" s="11" t="str">
        <f ca="1">IF(AND($A214="весовой товар",$F214&lt;&gt;"",MAX(L$23:$L213,F214)&lt;TIME(20,0,0)),MAX(L$23:$L213,F214),"")</f>
        <v/>
      </c>
      <c r="L214" s="11" t="str">
        <f t="shared" ca="1" si="35"/>
        <v/>
      </c>
      <c r="M214" s="11" t="str">
        <f ca="1">IF($A214="штучный товар",IF(AND(MAX(N$23:$N213)&lt;=MAX(P$23:$P213),MAX(N$23:$N213)&lt;=MAX(R$23:$R213),$F214&lt;&gt;"",MAX(N$23:$N213)&lt;TIME(20,0,0)),MAX(N$23:$N213,$F214),""),"")</f>
        <v/>
      </c>
      <c r="N214" s="11" t="str">
        <f t="shared" ca="1" si="36"/>
        <v/>
      </c>
      <c r="O214" s="11">
        <f ca="1">IF($A214="штучный товар",IF(AND(MAX(N$23:$N213)&gt;MAX(P$23:$P213),MAX(P$23:$P213)&lt;=MAX(R$23:$R213),$F214&lt;&gt;"",MAX(P$23:$P213)&lt;TIME(20,0,0)),MAX(P$23:$P213,$F214),""),"")</f>
        <v>0.52198460109116995</v>
      </c>
      <c r="P214" s="11">
        <f t="shared" ca="1" si="37"/>
        <v>0.52395825828317499</v>
      </c>
      <c r="Q214" s="11" t="str">
        <f ca="1">IF($A214="штучный товар",IF(AND(MAX(N$23:$N213)&gt;MAX(R$23:$R213),MAX(P$23:$P213)&gt;MAX(R$23:$R213),$F214&lt;&gt;"",MAX(R$23:$R213)&lt;TIME(20,0,0)),MAX(R$23:$R213,$F214),""),"")</f>
        <v/>
      </c>
      <c r="R214" s="11" t="str">
        <f t="shared" ca="1" si="38"/>
        <v/>
      </c>
    </row>
    <row r="215" spans="1:18" x14ac:dyDescent="0.3">
      <c r="A215" t="str">
        <f t="shared" ca="1" si="26"/>
        <v>весовой товар</v>
      </c>
      <c r="B215" s="12">
        <f t="shared" ca="1" si="27"/>
        <v>1.0319642365211712</v>
      </c>
      <c r="C215" s="11">
        <f t="shared" ca="1" si="28"/>
        <v>0.52054340146916467</v>
      </c>
      <c r="D215">
        <f t="shared" ca="1" si="29"/>
        <v>2.0885104050992367</v>
      </c>
      <c r="E215" s="11">
        <f t="shared" ca="1" si="30"/>
        <v>1.450354447985581E-3</v>
      </c>
      <c r="F215" s="11">
        <f t="shared" ca="1" si="31"/>
        <v>0.52199375591715025</v>
      </c>
      <c r="G215" s="12">
        <f ca="1">IF(F215&lt;&gt;"",IF(A215="весовой товар",SUM(COUNTIF($L$24:$L215,"&gt;"&amp;F215)),SUM(COUNTIF($N$24:$N215,"&gt;"&amp;F215),COUNTIF($P$24:$P215,"&gt;"&amp;F215),COUNTIF($R$24:$R215,"&gt;"&amp;F215))),"")</f>
        <v>3</v>
      </c>
      <c r="H215">
        <f t="shared" ca="1" si="32"/>
        <v>1.5315230046062873</v>
      </c>
      <c r="I215" s="11">
        <f t="shared" ca="1" si="33"/>
        <v>1.0635576420876995E-3</v>
      </c>
      <c r="J215" s="11">
        <f t="shared" ca="1" si="34"/>
        <v>2.116203941740169E-3</v>
      </c>
      <c r="K215" s="11">
        <f ca="1">IF(AND($A215="весовой товар",$F215&lt;&gt;"",MAX(L$23:$L214,F215)&lt;TIME(20,0,0)),MAX(L$23:$L214,F215),"")</f>
        <v>0.52304640221680276</v>
      </c>
      <c r="L215" s="11">
        <f t="shared" ca="1" si="35"/>
        <v>0.52410995985889042</v>
      </c>
      <c r="M215" s="11" t="str">
        <f ca="1">IF($A215="штучный товар",IF(AND(MAX(N$23:$N214)&lt;=MAX(P$23:$P214),MAX(N$23:$N214)&lt;=MAX(R$23:$R214),$F215&lt;&gt;"",MAX(N$23:$N214)&lt;TIME(20,0,0)),MAX(N$23:$N214,$F215),""),"")</f>
        <v/>
      </c>
      <c r="N215" s="11" t="str">
        <f t="shared" ca="1" si="36"/>
        <v/>
      </c>
      <c r="O215" s="11" t="str">
        <f ca="1">IF($A215="штучный товар",IF(AND(MAX(N$23:$N214)&gt;MAX(P$23:$P214),MAX(P$23:$P214)&lt;=MAX(R$23:$R214),$F215&lt;&gt;"",MAX(P$23:$P214)&lt;TIME(20,0,0)),MAX(P$23:$P214,$F215),""),"")</f>
        <v/>
      </c>
      <c r="P215" s="11" t="str">
        <f t="shared" ca="1" si="37"/>
        <v/>
      </c>
      <c r="Q215" s="11" t="str">
        <f ca="1">IF($A215="штучный товар",IF(AND(MAX(N$23:$N214)&gt;MAX(R$23:$R214),MAX(P$23:$P214)&gt;MAX(R$23:$R214),$F215&lt;&gt;"",MAX(R$23:$R214)&lt;TIME(20,0,0)),MAX(R$23:$R214,$F215),""),"")</f>
        <v/>
      </c>
      <c r="R215" s="11" t="str">
        <f t="shared" ca="1" si="38"/>
        <v/>
      </c>
    </row>
    <row r="216" spans="1:18" x14ac:dyDescent="0.3">
      <c r="A216" t="str">
        <f t="shared" ca="1" si="26"/>
        <v>штучный товар</v>
      </c>
      <c r="B216" s="12">
        <f t="shared" ca="1" si="27"/>
        <v>1.0718796584026726</v>
      </c>
      <c r="C216" s="11">
        <f t="shared" ca="1" si="28"/>
        <v>0.52128776234305541</v>
      </c>
      <c r="D216">
        <f t="shared" ca="1" si="29"/>
        <v>5.0806385308448778</v>
      </c>
      <c r="E216" s="11">
        <f t="shared" ca="1" si="30"/>
        <v>3.5282212019756096E-3</v>
      </c>
      <c r="F216" s="11">
        <f t="shared" ca="1" si="31"/>
        <v>0.52481598354503101</v>
      </c>
      <c r="G216" s="12">
        <f ca="1">IF(F216&lt;&gt;"",IF(A216="весовой товар",SUM(COUNTIF($L$24:$L216,"&gt;"&amp;F216)),SUM(COUNTIF($N$24:$N216,"&gt;"&amp;F216),COUNTIF($P$24:$P216,"&gt;"&amp;F216),COUNTIF($R$24:$R216,"&gt;"&amp;F216))),"")</f>
        <v>1</v>
      </c>
      <c r="H216">
        <f t="shared" ca="1" si="32"/>
        <v>1.1745655453822084</v>
      </c>
      <c r="I216" s="11">
        <f t="shared" ca="1" si="33"/>
        <v>8.1567051762653354E-4</v>
      </c>
      <c r="J216" s="11">
        <f t="shared" ca="1" si="34"/>
        <v>8.156705176265433E-4</v>
      </c>
      <c r="K216" s="11" t="str">
        <f ca="1">IF(AND($A216="весовой товар",$F216&lt;&gt;"",MAX(L$23:$L215,F216)&lt;TIME(20,0,0)),MAX(L$23:$L215,F216),"")</f>
        <v/>
      </c>
      <c r="L216" s="11" t="str">
        <f t="shared" ca="1" si="35"/>
        <v/>
      </c>
      <c r="M216" s="11">
        <f ca="1">IF($A216="штучный товар",IF(AND(MAX(N$23:$N215)&lt;=MAX(P$23:$P215),MAX(N$23:$N215)&lt;=MAX(R$23:$R215),$F216&lt;&gt;"",MAX(N$23:$N215)&lt;TIME(20,0,0)),MAX(N$23:$N215,$F216),""),"")</f>
        <v>0.52481598354503101</v>
      </c>
      <c r="N216" s="11">
        <f t="shared" ca="1" si="36"/>
        <v>0.52563165406265755</v>
      </c>
      <c r="O216" s="11" t="str">
        <f ca="1">IF($A216="штучный товар",IF(AND(MAX(N$23:$N215)&gt;MAX(P$23:$P215),MAX(P$23:$P215)&lt;=MAX(R$23:$R215),$F216&lt;&gt;"",MAX(P$23:$P215)&lt;TIME(20,0,0)),MAX(P$23:$P215,$F216),""),"")</f>
        <v/>
      </c>
      <c r="P216" s="11" t="str">
        <f t="shared" ca="1" si="37"/>
        <v/>
      </c>
      <c r="Q216" s="11" t="str">
        <f ca="1">IF($A216="штучный товар",IF(AND(MAX(N$23:$N215)&gt;MAX(R$23:$R215),MAX(P$23:$P215)&gt;MAX(R$23:$R215),$F216&lt;&gt;"",MAX(R$23:$R215)&lt;TIME(20,0,0)),MAX(R$23:$R215,$F216),""),"")</f>
        <v/>
      </c>
      <c r="R216" s="11" t="str">
        <f t="shared" ca="1" si="38"/>
        <v/>
      </c>
    </row>
    <row r="217" spans="1:18" x14ac:dyDescent="0.3">
      <c r="A217" t="str">
        <f t="shared" ref="A217:A280" ca="1" si="39">IF(IF(RAND()&lt;=0.3, RAND()*(1-0.5)+0.5, RAND()*0.5) &gt; 0.5,"весовой товар","штучный товар")</f>
        <v>весовой товар</v>
      </c>
      <c r="B217" s="12">
        <f t="shared" ref="B217:B280" ca="1" si="40" xml:space="preserve"> -(60/60)*LOG(1-RAND())+1</f>
        <v>1.6260087160581089</v>
      </c>
      <c r="C217" s="11">
        <f t="shared" ref="C217:C280" ca="1" si="41">IF(C216="","",IF(C216+(B217)/1440&lt;=$C$23+12/24,C216+(B217)/1440,""))</f>
        <v>0.52241693506254017</v>
      </c>
      <c r="D217">
        <f t="shared" ref="D217:D280" ca="1" si="42">IF(C217&lt;&gt;"",-7*LOG(1-RAND())+1,"")</f>
        <v>6.6801452500238963</v>
      </c>
      <c r="E217" s="11">
        <f t="shared" ref="E217:E280" ca="1" si="43">IF(D217&lt;&gt;"",D217/1440,"")</f>
        <v>4.6389897569610395E-3</v>
      </c>
      <c r="F217" s="11">
        <f t="shared" ref="F217:F280" ca="1" si="44">IF(AND(C217&lt;&gt;"",E217&lt;&gt;""),C217+E217,"")</f>
        <v>0.52705592481950125</v>
      </c>
      <c r="G217" s="12">
        <f ca="1">IF(F217&lt;&gt;"",IF(A217="весовой товар",SUM(COUNTIF($L$24:$L217,"&gt;"&amp;F217)),SUM(COUNTIF($N$24:$N217,"&gt;"&amp;F217),COUNTIF($P$24:$P217,"&gt;"&amp;F217),COUNTIF($R$24:$R217,"&gt;"&amp;F217))),"")</f>
        <v>1</v>
      </c>
      <c r="H217">
        <f t="shared" ref="H217:H280" ca="1" si="45">IF(F217&lt;&gt;"",IF(A217="штучный товар",-3*LOG(1-RAND())+1,-4*LOG(1-RAND())+1),"")</f>
        <v>2.2595323072890716</v>
      </c>
      <c r="I217" s="11">
        <f t="shared" ref="I217:I280" ca="1" si="46">IF(H217&lt;&gt;"",H217/1440,"")</f>
        <v>1.5691196578396331E-3</v>
      </c>
      <c r="J217" s="11">
        <f t="shared" ref="J217:J280" ca="1" si="47">IF(AND(F217&lt;&gt;"",OR(L217&lt;&gt;"",N217&lt;&gt;"",P217&lt;&gt;"",R217&lt;&gt;"")),IF(A217="штучный товар",MAX(N217,P217,R217)-F217,L217-F217),"")</f>
        <v>1.5691196578396793E-3</v>
      </c>
      <c r="K217" s="11">
        <f ca="1">IF(AND($A217="весовой товар",$F217&lt;&gt;"",MAX(L$23:$L216,F217)&lt;TIME(20,0,0)),MAX(L$23:$L216,F217),"")</f>
        <v>0.52705592481950125</v>
      </c>
      <c r="L217" s="11">
        <f t="shared" ref="L217:L280" ca="1" si="48">IF(ISTEXT(K217),"",K217+H217/1440)</f>
        <v>0.52862504447734093</v>
      </c>
      <c r="M217" s="11" t="str">
        <f ca="1">IF($A217="штучный товар",IF(AND(MAX(N$23:$N216)&lt;=MAX(P$23:$P216),MAX(N$23:$N216)&lt;=MAX(R$23:$R216),$F217&lt;&gt;"",MAX(N$23:$N216)&lt;TIME(20,0,0)),MAX(N$23:$N216,$F217),""),"")</f>
        <v/>
      </c>
      <c r="N217" s="11" t="str">
        <f t="shared" ref="N217:N280" ca="1" si="49">IF(ISTEXT(M217),"",M217+H217/1440)</f>
        <v/>
      </c>
      <c r="O217" s="11" t="str">
        <f ca="1">IF($A217="штучный товар",IF(AND(MAX(N$23:$N216)&gt;MAX(P$23:$P216),MAX(P$23:$P216)&lt;=MAX(R$23:$R216),$F217&lt;&gt;"",MAX(P$23:$P216)&lt;TIME(20,0,0)),MAX(P$23:$P216,$F217),""),"")</f>
        <v/>
      </c>
      <c r="P217" s="11" t="str">
        <f t="shared" ref="P217:P280" ca="1" si="50">IF(ISTEXT(O217),"",O217+H217/1440)</f>
        <v/>
      </c>
      <c r="Q217" s="11" t="str">
        <f ca="1">IF($A217="штучный товар",IF(AND(MAX(N$23:$N216)&gt;MAX(R$23:$R216),MAX(P$23:$P216)&gt;MAX(R$23:$R216),$F217&lt;&gt;"",MAX(R$23:$R216)&lt;TIME(20,0,0)),MAX(R$23:$R216,$F217),""),"")</f>
        <v/>
      </c>
      <c r="R217" s="11" t="str">
        <f t="shared" ref="R217:R280" ca="1" si="51">IF(ISTEXT(Q217),"",Q217+H217/1440)</f>
        <v/>
      </c>
    </row>
    <row r="218" spans="1:18" x14ac:dyDescent="0.3">
      <c r="A218" t="str">
        <f t="shared" ca="1" si="39"/>
        <v>штучный товар</v>
      </c>
      <c r="B218" s="12">
        <f t="shared" ca="1" si="40"/>
        <v>1.3329644787487687</v>
      </c>
      <c r="C218" s="11">
        <f t="shared" ca="1" si="41"/>
        <v>0.52334260483944905</v>
      </c>
      <c r="D218">
        <f t="shared" ca="1" si="42"/>
        <v>5.7914784530799102</v>
      </c>
      <c r="E218" s="11">
        <f t="shared" ca="1" si="43"/>
        <v>4.0218600368610484E-3</v>
      </c>
      <c r="F218" s="11">
        <f t="shared" ca="1" si="44"/>
        <v>0.52736446487631006</v>
      </c>
      <c r="G218" s="12">
        <f ca="1">IF(F218&lt;&gt;"",IF(A218="весовой товар",SUM(COUNTIF($L$24:$L218,"&gt;"&amp;F218)),SUM(COUNTIF($N$24:$N218,"&gt;"&amp;F218),COUNTIF($P$24:$P218,"&gt;"&amp;F218),COUNTIF($R$24:$R218,"&gt;"&amp;F218))),"")</f>
        <v>1</v>
      </c>
      <c r="H218">
        <f t="shared" ca="1" si="45"/>
        <v>3.950652945721135</v>
      </c>
      <c r="I218" s="11">
        <f t="shared" ca="1" si="46"/>
        <v>2.7435089900841214E-3</v>
      </c>
      <c r="J218" s="11">
        <f t="shared" ca="1" si="47"/>
        <v>2.7435089900841314E-3</v>
      </c>
      <c r="K218" s="11" t="str">
        <f ca="1">IF(AND($A218="весовой товар",$F218&lt;&gt;"",MAX(L$23:$L217,F218)&lt;TIME(20,0,0)),MAX(L$23:$L217,F218),"")</f>
        <v/>
      </c>
      <c r="L218" s="11" t="str">
        <f t="shared" ca="1" si="48"/>
        <v/>
      </c>
      <c r="M218" s="11" t="str">
        <f ca="1">IF($A218="штучный товар",IF(AND(MAX(N$23:$N217)&lt;=MAX(P$23:$P217),MAX(N$23:$N217)&lt;=MAX(R$23:$R217),$F218&lt;&gt;"",MAX(N$23:$N217)&lt;TIME(20,0,0)),MAX(N$23:$N217,$F218),""),"")</f>
        <v/>
      </c>
      <c r="N218" s="11" t="str">
        <f t="shared" ca="1" si="49"/>
        <v/>
      </c>
      <c r="O218" s="11" t="str">
        <f ca="1">IF($A218="штучный товар",IF(AND(MAX(N$23:$N217)&gt;MAX(P$23:$P217),MAX(P$23:$P217)&lt;=MAX(R$23:$R217),$F218&lt;&gt;"",MAX(P$23:$P217)&lt;TIME(20,0,0)),MAX(P$23:$P217,$F218),""),"")</f>
        <v/>
      </c>
      <c r="P218" s="11" t="str">
        <f t="shared" ca="1" si="50"/>
        <v/>
      </c>
      <c r="Q218" s="11">
        <f ca="1">IF($A218="штучный товар",IF(AND(MAX(N$23:$N217)&gt;MAX(R$23:$R217),MAX(P$23:$P217)&gt;MAX(R$23:$R217),$F218&lt;&gt;"",MAX(R$23:$R217)&lt;TIME(20,0,0)),MAX(R$23:$R217,$F218),""),"")</f>
        <v>0.52736446487631006</v>
      </c>
      <c r="R218" s="11">
        <f t="shared" ca="1" si="51"/>
        <v>0.53010797386639419</v>
      </c>
    </row>
    <row r="219" spans="1:18" x14ac:dyDescent="0.3">
      <c r="A219" t="str">
        <f t="shared" ca="1" si="39"/>
        <v>штучный товар</v>
      </c>
      <c r="B219" s="12">
        <f t="shared" ca="1" si="40"/>
        <v>1.311123582310181</v>
      </c>
      <c r="C219" s="11">
        <f t="shared" ca="1" si="41"/>
        <v>0.52425310732716446</v>
      </c>
      <c r="D219">
        <f t="shared" ca="1" si="42"/>
        <v>16.985001622779748</v>
      </c>
      <c r="E219" s="11">
        <f t="shared" ca="1" si="43"/>
        <v>1.179514001581927E-2</v>
      </c>
      <c r="F219" s="11">
        <f t="shared" ca="1" si="44"/>
        <v>0.53604824734298373</v>
      </c>
      <c r="G219" s="12">
        <f ca="1">IF(F219&lt;&gt;"",IF(A219="весовой товар",SUM(COUNTIF($L$24:$L219,"&gt;"&amp;F219)),SUM(COUNTIF($N$24:$N219,"&gt;"&amp;F219),COUNTIF($P$24:$P219,"&gt;"&amp;F219),COUNTIF($R$24:$R219,"&gt;"&amp;F219))),"")</f>
        <v>1</v>
      </c>
      <c r="H219">
        <f t="shared" ca="1" si="45"/>
        <v>1.1286619875916388</v>
      </c>
      <c r="I219" s="11">
        <f t="shared" ca="1" si="46"/>
        <v>7.8379304693863806E-4</v>
      </c>
      <c r="J219" s="11">
        <f t="shared" ca="1" si="47"/>
        <v>7.8379304693865226E-4</v>
      </c>
      <c r="K219" s="11" t="str">
        <f ca="1">IF(AND($A219="весовой товар",$F219&lt;&gt;"",MAX(L$23:$L218,F219)&lt;TIME(20,0,0)),MAX(L$23:$L218,F219),"")</f>
        <v/>
      </c>
      <c r="L219" s="11" t="str">
        <f t="shared" ca="1" si="48"/>
        <v/>
      </c>
      <c r="M219" s="11" t="str">
        <f ca="1">IF($A219="штучный товар",IF(AND(MAX(N$23:$N218)&lt;=MAX(P$23:$P218),MAX(N$23:$N218)&lt;=MAX(R$23:$R218),$F219&lt;&gt;"",MAX(N$23:$N218)&lt;TIME(20,0,0)),MAX(N$23:$N218,$F219),""),"")</f>
        <v/>
      </c>
      <c r="N219" s="11" t="str">
        <f t="shared" ca="1" si="49"/>
        <v/>
      </c>
      <c r="O219" s="11">
        <f ca="1">IF($A219="штучный товар",IF(AND(MAX(N$23:$N218)&gt;MAX(P$23:$P218),MAX(P$23:$P218)&lt;=MAX(R$23:$R218),$F219&lt;&gt;"",MAX(P$23:$P218)&lt;TIME(20,0,0)),MAX(P$23:$P218,$F219),""),"")</f>
        <v>0.53604824734298373</v>
      </c>
      <c r="P219" s="11">
        <f t="shared" ca="1" si="50"/>
        <v>0.53683204038992238</v>
      </c>
      <c r="Q219" s="11" t="str">
        <f ca="1">IF($A219="штучный товар",IF(AND(MAX(N$23:$N218)&gt;MAX(R$23:$R218),MAX(P$23:$P218)&gt;MAX(R$23:$R218),$F219&lt;&gt;"",MAX(R$23:$R218)&lt;TIME(20,0,0)),MAX(R$23:$R218,$F219),""),"")</f>
        <v/>
      </c>
      <c r="R219" s="11" t="str">
        <f t="shared" ca="1" si="51"/>
        <v/>
      </c>
    </row>
    <row r="220" spans="1:18" x14ac:dyDescent="0.3">
      <c r="A220" t="str">
        <f t="shared" ca="1" si="39"/>
        <v>штучный товар</v>
      </c>
      <c r="B220" s="12">
        <f t="shared" ca="1" si="40"/>
        <v>1.173447285763469</v>
      </c>
      <c r="C220" s="11">
        <f t="shared" ca="1" si="41"/>
        <v>0.52506800127561126</v>
      </c>
      <c r="D220">
        <f t="shared" ca="1" si="42"/>
        <v>7.475984172576104</v>
      </c>
      <c r="E220" s="11">
        <f t="shared" ca="1" si="43"/>
        <v>5.1916556754000726E-3</v>
      </c>
      <c r="F220" s="11">
        <f t="shared" ca="1" si="44"/>
        <v>0.53025965695101129</v>
      </c>
      <c r="G220" s="12">
        <f ca="1">IF(F220&lt;&gt;"",IF(A220="весовой товар",SUM(COUNTIF($L$24:$L220,"&gt;"&amp;F220)),SUM(COUNTIF($N$24:$N220,"&gt;"&amp;F220),COUNTIF($P$24:$P220,"&gt;"&amp;F220),COUNTIF($R$24:$R220,"&gt;"&amp;F220))),"")</f>
        <v>2</v>
      </c>
      <c r="H220">
        <f t="shared" ca="1" si="45"/>
        <v>1.4884491184855735</v>
      </c>
      <c r="I220" s="11">
        <f t="shared" ca="1" si="46"/>
        <v>1.0336452211705371E-3</v>
      </c>
      <c r="J220" s="11">
        <f t="shared" ca="1" si="47"/>
        <v>1.0336452211705538E-3</v>
      </c>
      <c r="K220" s="11" t="str">
        <f ca="1">IF(AND($A220="весовой товар",$F220&lt;&gt;"",MAX(L$23:$L219,F220)&lt;TIME(20,0,0)),MAX(L$23:$L219,F220),"")</f>
        <v/>
      </c>
      <c r="L220" s="11" t="str">
        <f t="shared" ca="1" si="48"/>
        <v/>
      </c>
      <c r="M220" s="11">
        <f ca="1">IF($A220="штучный товар",IF(AND(MAX(N$23:$N219)&lt;=MAX(P$23:$P219),MAX(N$23:$N219)&lt;=MAX(R$23:$R219),$F220&lt;&gt;"",MAX(N$23:$N219)&lt;TIME(20,0,0)),MAX(N$23:$N219,$F220),""),"")</f>
        <v>0.53025965695101129</v>
      </c>
      <c r="N220" s="11">
        <f t="shared" ca="1" si="49"/>
        <v>0.53129330217218185</v>
      </c>
      <c r="O220" s="11" t="str">
        <f ca="1">IF($A220="штучный товар",IF(AND(MAX(N$23:$N219)&gt;MAX(P$23:$P219),MAX(P$23:$P219)&lt;=MAX(R$23:$R219),$F220&lt;&gt;"",MAX(P$23:$P219)&lt;TIME(20,0,0)),MAX(P$23:$P219,$F220),""),"")</f>
        <v/>
      </c>
      <c r="P220" s="11" t="str">
        <f t="shared" ca="1" si="50"/>
        <v/>
      </c>
      <c r="Q220" s="11" t="str">
        <f ca="1">IF($A220="штучный товар",IF(AND(MAX(N$23:$N219)&gt;MAX(R$23:$R219),MAX(P$23:$P219)&gt;MAX(R$23:$R219),$F220&lt;&gt;"",MAX(R$23:$R219)&lt;TIME(20,0,0)),MAX(R$23:$R219,$F220),""),"")</f>
        <v/>
      </c>
      <c r="R220" s="11" t="str">
        <f t="shared" ca="1" si="51"/>
        <v/>
      </c>
    </row>
    <row r="221" spans="1:18" x14ac:dyDescent="0.3">
      <c r="A221" t="str">
        <f t="shared" ca="1" si="39"/>
        <v>штучный товар</v>
      </c>
      <c r="B221" s="12">
        <f t="shared" ca="1" si="40"/>
        <v>1.2607036068477488</v>
      </c>
      <c r="C221" s="11">
        <f t="shared" ca="1" si="41"/>
        <v>0.52594348989147777</v>
      </c>
      <c r="D221">
        <f t="shared" ca="1" si="42"/>
        <v>2.7864918087071402</v>
      </c>
      <c r="E221" s="11">
        <f t="shared" ca="1" si="43"/>
        <v>1.9350637560466251E-3</v>
      </c>
      <c r="F221" s="11">
        <f t="shared" ca="1" si="44"/>
        <v>0.52787855364752434</v>
      </c>
      <c r="G221" s="12">
        <f ca="1">IF(F221&lt;&gt;"",IF(A221="весовой товар",SUM(COUNTIF($L$24:$L221,"&gt;"&amp;F221)),SUM(COUNTIF($N$24:$N221,"&gt;"&amp;F221),COUNTIF($P$24:$P221,"&gt;"&amp;F221),COUNTIF($R$24:$R221,"&gt;"&amp;F221))),"")</f>
        <v>4</v>
      </c>
      <c r="H221">
        <f t="shared" ca="1" si="45"/>
        <v>1.0133130807815103</v>
      </c>
      <c r="I221" s="11">
        <f t="shared" ca="1" si="46"/>
        <v>7.0368963943160431E-4</v>
      </c>
      <c r="J221" s="11">
        <f t="shared" ca="1" si="47"/>
        <v>2.9331098583014192E-3</v>
      </c>
      <c r="K221" s="11" t="str">
        <f ca="1">IF(AND($A221="весовой товар",$F221&lt;&gt;"",MAX(L$23:$L220,F221)&lt;TIME(20,0,0)),MAX(L$23:$L220,F221),"")</f>
        <v/>
      </c>
      <c r="L221" s="11" t="str">
        <f t="shared" ca="1" si="48"/>
        <v/>
      </c>
      <c r="M221" s="11" t="str">
        <f ca="1">IF($A221="штучный товар",IF(AND(MAX(N$23:$N220)&lt;=MAX(P$23:$P220),MAX(N$23:$N220)&lt;=MAX(R$23:$R220),$F221&lt;&gt;"",MAX(N$23:$N220)&lt;TIME(20,0,0)),MAX(N$23:$N220,$F221),""),"")</f>
        <v/>
      </c>
      <c r="N221" s="11" t="str">
        <f t="shared" ca="1" si="49"/>
        <v/>
      </c>
      <c r="O221" s="11" t="str">
        <f ca="1">IF($A221="штучный товар",IF(AND(MAX(N$23:$N220)&gt;MAX(P$23:$P220),MAX(P$23:$P220)&lt;=MAX(R$23:$R220),$F221&lt;&gt;"",MAX(P$23:$P220)&lt;TIME(20,0,0)),MAX(P$23:$P220,$F221),""),"")</f>
        <v/>
      </c>
      <c r="P221" s="11" t="str">
        <f t="shared" ca="1" si="50"/>
        <v/>
      </c>
      <c r="Q221" s="11">
        <f ca="1">IF($A221="штучный товар",IF(AND(MAX(N$23:$N220)&gt;MAX(R$23:$R220),MAX(P$23:$P220)&gt;MAX(R$23:$R220),$F221&lt;&gt;"",MAX(R$23:$R220)&lt;TIME(20,0,0)),MAX(R$23:$R220,$F221),""),"")</f>
        <v>0.53010797386639419</v>
      </c>
      <c r="R221" s="11">
        <f t="shared" ca="1" si="51"/>
        <v>0.53081166350582576</v>
      </c>
    </row>
    <row r="222" spans="1:18" x14ac:dyDescent="0.3">
      <c r="A222" t="str">
        <f t="shared" ca="1" si="39"/>
        <v>штучный товар</v>
      </c>
      <c r="B222" s="12">
        <f t="shared" ca="1" si="40"/>
        <v>1.2727734106056987</v>
      </c>
      <c r="C222" s="11">
        <f t="shared" ca="1" si="41"/>
        <v>0.52682736031550947</v>
      </c>
      <c r="D222">
        <f t="shared" ca="1" si="42"/>
        <v>2.7033582853775027</v>
      </c>
      <c r="E222" s="11">
        <f t="shared" ca="1" si="43"/>
        <v>1.8773321426232658E-3</v>
      </c>
      <c r="F222" s="11">
        <f t="shared" ca="1" si="44"/>
        <v>0.52870469245813279</v>
      </c>
      <c r="G222" s="12">
        <f ca="1">IF(F222&lt;&gt;"",IF(A222="весовой товар",SUM(COUNTIF($L$24:$L222,"&gt;"&amp;F222)),SUM(COUNTIF($N$24:$N222,"&gt;"&amp;F222),COUNTIF($P$24:$P222,"&gt;"&amp;F222),COUNTIF($R$24:$R222,"&gt;"&amp;F222))),"")</f>
        <v>5</v>
      </c>
      <c r="H222">
        <f t="shared" ca="1" si="45"/>
        <v>1.5255038320604024</v>
      </c>
      <c r="I222" s="11">
        <f t="shared" ca="1" si="46"/>
        <v>1.0593776611530572E-3</v>
      </c>
      <c r="J222" s="11">
        <f t="shared" ca="1" si="47"/>
        <v>3.1663487088460229E-3</v>
      </c>
      <c r="K222" s="11" t="str">
        <f ca="1">IF(AND($A222="весовой товар",$F222&lt;&gt;"",MAX(L$23:$L221,F222)&lt;TIME(20,0,0)),MAX(L$23:$L221,F222),"")</f>
        <v/>
      </c>
      <c r="L222" s="11" t="str">
        <f t="shared" ca="1" si="48"/>
        <v/>
      </c>
      <c r="M222" s="11" t="str">
        <f ca="1">IF($A222="штучный товар",IF(AND(MAX(N$23:$N221)&lt;=MAX(P$23:$P221),MAX(N$23:$N221)&lt;=MAX(R$23:$R221),$F222&lt;&gt;"",MAX(N$23:$N221)&lt;TIME(20,0,0)),MAX(N$23:$N221,$F222),""),"")</f>
        <v/>
      </c>
      <c r="N222" s="11" t="str">
        <f t="shared" ca="1" si="49"/>
        <v/>
      </c>
      <c r="O222" s="11" t="str">
        <f ca="1">IF($A222="штучный товар",IF(AND(MAX(N$23:$N221)&gt;MAX(P$23:$P221),MAX(P$23:$P221)&lt;=MAX(R$23:$R221),$F222&lt;&gt;"",MAX(P$23:$P221)&lt;TIME(20,0,0)),MAX(P$23:$P221,$F222),""),"")</f>
        <v/>
      </c>
      <c r="P222" s="11" t="str">
        <f t="shared" ca="1" si="50"/>
        <v/>
      </c>
      <c r="Q222" s="11">
        <f ca="1">IF($A222="штучный товар",IF(AND(MAX(N$23:$N221)&gt;MAX(R$23:$R221),MAX(P$23:$P221)&gt;MAX(R$23:$R221),$F222&lt;&gt;"",MAX(R$23:$R221)&lt;TIME(20,0,0)),MAX(R$23:$R221,$F222),""),"")</f>
        <v>0.53081166350582576</v>
      </c>
      <c r="R222" s="11">
        <f t="shared" ca="1" si="51"/>
        <v>0.53187104116697881</v>
      </c>
    </row>
    <row r="223" spans="1:18" x14ac:dyDescent="0.3">
      <c r="A223" t="str">
        <f t="shared" ca="1" si="39"/>
        <v>штучный товар</v>
      </c>
      <c r="B223" s="12">
        <f t="shared" ca="1" si="40"/>
        <v>1.239294818527106</v>
      </c>
      <c r="C223" s="11">
        <f t="shared" ca="1" si="41"/>
        <v>0.52768798171726439</v>
      </c>
      <c r="D223">
        <f t="shared" ca="1" si="42"/>
        <v>1.7625680125235816</v>
      </c>
      <c r="E223" s="11">
        <f t="shared" ca="1" si="43"/>
        <v>1.2240055642524872E-3</v>
      </c>
      <c r="F223" s="11">
        <f t="shared" ca="1" si="44"/>
        <v>0.52891198728151689</v>
      </c>
      <c r="G223" s="12">
        <f ca="1">IF(F223&lt;&gt;"",IF(A223="весовой товар",SUM(COUNTIF($L$24:$L223,"&gt;"&amp;F223)),SUM(COUNTIF($N$24:$N223,"&gt;"&amp;F223),COUNTIF($P$24:$P223,"&gt;"&amp;F223),COUNTIF($R$24:$R223,"&gt;"&amp;F223))),"")</f>
        <v>6</v>
      </c>
      <c r="H223">
        <f t="shared" ca="1" si="45"/>
        <v>2.1708848677767576</v>
      </c>
      <c r="I223" s="11">
        <f t="shared" ca="1" si="46"/>
        <v>1.5075589359560817E-3</v>
      </c>
      <c r="J223" s="11">
        <f t="shared" ca="1" si="47"/>
        <v>3.8888738266210643E-3</v>
      </c>
      <c r="K223" s="11" t="str">
        <f ca="1">IF(AND($A223="весовой товар",$F223&lt;&gt;"",MAX(L$23:$L222,F223)&lt;TIME(20,0,0)),MAX(L$23:$L222,F223),"")</f>
        <v/>
      </c>
      <c r="L223" s="11" t="str">
        <f t="shared" ca="1" si="48"/>
        <v/>
      </c>
      <c r="M223" s="11">
        <f ca="1">IF($A223="штучный товар",IF(AND(MAX(N$23:$N222)&lt;=MAX(P$23:$P222),MAX(N$23:$N222)&lt;=MAX(R$23:$R222),$F223&lt;&gt;"",MAX(N$23:$N222)&lt;TIME(20,0,0)),MAX(N$23:$N222,$F223),""),"")</f>
        <v>0.53129330217218185</v>
      </c>
      <c r="N223" s="11">
        <f t="shared" ca="1" si="49"/>
        <v>0.53280086110813796</v>
      </c>
      <c r="O223" s="11" t="str">
        <f ca="1">IF($A223="штучный товар",IF(AND(MAX(N$23:$N222)&gt;MAX(P$23:$P222),MAX(P$23:$P222)&lt;=MAX(R$23:$R222),$F223&lt;&gt;"",MAX(P$23:$P222)&lt;TIME(20,0,0)),MAX(P$23:$P222,$F223),""),"")</f>
        <v/>
      </c>
      <c r="P223" s="11" t="str">
        <f t="shared" ca="1" si="50"/>
        <v/>
      </c>
      <c r="Q223" s="11" t="str">
        <f ca="1">IF($A223="штучный товар",IF(AND(MAX(N$23:$N222)&gt;MAX(R$23:$R222),MAX(P$23:$P222)&gt;MAX(R$23:$R222),$F223&lt;&gt;"",MAX(R$23:$R222)&lt;TIME(20,0,0)),MAX(R$23:$R222,$F223),""),"")</f>
        <v/>
      </c>
      <c r="R223" s="11" t="str">
        <f t="shared" ca="1" si="51"/>
        <v/>
      </c>
    </row>
    <row r="224" spans="1:18" x14ac:dyDescent="0.3">
      <c r="A224" t="str">
        <f t="shared" ca="1" si="39"/>
        <v>штучный товар</v>
      </c>
      <c r="B224" s="12">
        <f t="shared" ca="1" si="40"/>
        <v>2.1430376024966611</v>
      </c>
      <c r="C224" s="11">
        <f t="shared" ca="1" si="41"/>
        <v>0.52917620227455375</v>
      </c>
      <c r="D224">
        <f t="shared" ca="1" si="42"/>
        <v>1.2056676173706369</v>
      </c>
      <c r="E224" s="11">
        <f t="shared" ca="1" si="43"/>
        <v>8.3726917872960899E-4</v>
      </c>
      <c r="F224" s="11">
        <f t="shared" ca="1" si="44"/>
        <v>0.53001347145328337</v>
      </c>
      <c r="G224" s="12">
        <f ca="1">IF(F224&lt;&gt;"",IF(A224="весовой товар",SUM(COUNTIF($L$24:$L224,"&gt;"&amp;F224)),SUM(COUNTIF($N$24:$N224,"&gt;"&amp;F224),COUNTIF($P$24:$P224,"&gt;"&amp;F224),COUNTIF($R$24:$R224,"&gt;"&amp;F224))),"")</f>
        <v>7</v>
      </c>
      <c r="H224">
        <f t="shared" ca="1" si="45"/>
        <v>3.5590261914711498</v>
      </c>
      <c r="I224" s="11">
        <f t="shared" ca="1" si="46"/>
        <v>2.4715459662994098E-3</v>
      </c>
      <c r="J224" s="11">
        <f t="shared" ca="1" si="47"/>
        <v>4.3291156799948327E-3</v>
      </c>
      <c r="K224" s="11" t="str">
        <f ca="1">IF(AND($A224="весовой товар",$F224&lt;&gt;"",MAX(L$23:$L223,F224)&lt;TIME(20,0,0)),MAX(L$23:$L223,F224),"")</f>
        <v/>
      </c>
      <c r="L224" s="11" t="str">
        <f t="shared" ca="1" si="48"/>
        <v/>
      </c>
      <c r="M224" s="11" t="str">
        <f ca="1">IF($A224="штучный товар",IF(AND(MAX(N$23:$N223)&lt;=MAX(P$23:$P223),MAX(N$23:$N223)&lt;=MAX(R$23:$R223),$F224&lt;&gt;"",MAX(N$23:$N223)&lt;TIME(20,0,0)),MAX(N$23:$N223,$F224),""),"")</f>
        <v/>
      </c>
      <c r="N224" s="11" t="str">
        <f t="shared" ca="1" si="49"/>
        <v/>
      </c>
      <c r="O224" s="11" t="str">
        <f ca="1">IF($A224="штучный товар",IF(AND(MAX(N$23:$N223)&gt;MAX(P$23:$P223),MAX(P$23:$P223)&lt;=MAX(R$23:$R223),$F224&lt;&gt;"",MAX(P$23:$P223)&lt;TIME(20,0,0)),MAX(P$23:$P223,$F224),""),"")</f>
        <v/>
      </c>
      <c r="P224" s="11" t="str">
        <f t="shared" ca="1" si="50"/>
        <v/>
      </c>
      <c r="Q224" s="11">
        <f ca="1">IF($A224="штучный товар",IF(AND(MAX(N$23:$N223)&gt;MAX(R$23:$R223),MAX(P$23:$P223)&gt;MAX(R$23:$R223),$F224&lt;&gt;"",MAX(R$23:$R223)&lt;TIME(20,0,0)),MAX(R$23:$R223,$F224),""),"")</f>
        <v>0.53187104116697881</v>
      </c>
      <c r="R224" s="11">
        <f t="shared" ca="1" si="51"/>
        <v>0.5343425871332782</v>
      </c>
    </row>
    <row r="225" spans="1:18" x14ac:dyDescent="0.3">
      <c r="A225" t="str">
        <f t="shared" ca="1" si="39"/>
        <v>штучный товар</v>
      </c>
      <c r="B225" s="12">
        <f t="shared" ca="1" si="40"/>
        <v>2.4030502310788897</v>
      </c>
      <c r="C225" s="11">
        <f t="shared" ca="1" si="41"/>
        <v>0.53084498715724737</v>
      </c>
      <c r="D225">
        <f t="shared" ca="1" si="42"/>
        <v>3.6438469696615456</v>
      </c>
      <c r="E225" s="11">
        <f t="shared" ca="1" si="43"/>
        <v>2.5304492844871844E-3</v>
      </c>
      <c r="F225" s="11">
        <f t="shared" ca="1" si="44"/>
        <v>0.53337543644173457</v>
      </c>
      <c r="G225" s="12">
        <f ca="1">IF(F225&lt;&gt;"",IF(A225="весовой товар",SUM(COUNTIF($L$24:$L225,"&gt;"&amp;F225)),SUM(COUNTIF($N$24:$N225,"&gt;"&amp;F225),COUNTIF($P$24:$P225,"&gt;"&amp;F225),COUNTIF($R$24:$R225,"&gt;"&amp;F225))),"")</f>
        <v>3</v>
      </c>
      <c r="H225">
        <f t="shared" ca="1" si="45"/>
        <v>1.9981306741425966</v>
      </c>
      <c r="I225" s="11">
        <f t="shared" ca="1" si="46"/>
        <v>1.3875907459323588E-3</v>
      </c>
      <c r="J225" s="11">
        <f t="shared" ca="1" si="47"/>
        <v>1.38759074593231E-3</v>
      </c>
      <c r="K225" s="11" t="str">
        <f ca="1">IF(AND($A225="весовой товар",$F225&lt;&gt;"",MAX(L$23:$L224,F225)&lt;TIME(20,0,0)),MAX(L$23:$L224,F225),"")</f>
        <v/>
      </c>
      <c r="L225" s="11" t="str">
        <f t="shared" ca="1" si="48"/>
        <v/>
      </c>
      <c r="M225" s="11">
        <f ca="1">IF($A225="штучный товар",IF(AND(MAX(N$23:$N224)&lt;=MAX(P$23:$P224),MAX(N$23:$N224)&lt;=MAX(R$23:$R224),$F225&lt;&gt;"",MAX(N$23:$N224)&lt;TIME(20,0,0)),MAX(N$23:$N224,$F225),""),"")</f>
        <v>0.53337543644173457</v>
      </c>
      <c r="N225" s="11">
        <f t="shared" ca="1" si="49"/>
        <v>0.53476302718766688</v>
      </c>
      <c r="O225" s="11" t="str">
        <f ca="1">IF($A225="штучный товар",IF(AND(MAX(N$23:$N224)&gt;MAX(P$23:$P224),MAX(P$23:$P224)&lt;=MAX(R$23:$R224),$F225&lt;&gt;"",MAX(P$23:$P224)&lt;TIME(20,0,0)),MAX(P$23:$P224,$F225),""),"")</f>
        <v/>
      </c>
      <c r="P225" s="11" t="str">
        <f t="shared" ca="1" si="50"/>
        <v/>
      </c>
      <c r="Q225" s="11" t="str">
        <f ca="1">IF($A225="штучный товар",IF(AND(MAX(N$23:$N224)&gt;MAX(R$23:$R224),MAX(P$23:$P224)&gt;MAX(R$23:$R224),$F225&lt;&gt;"",MAX(R$23:$R224)&lt;TIME(20,0,0)),MAX(R$23:$R224,$F225),""),"")</f>
        <v/>
      </c>
      <c r="R225" s="11" t="str">
        <f t="shared" ca="1" si="51"/>
        <v/>
      </c>
    </row>
    <row r="226" spans="1:18" x14ac:dyDescent="0.3">
      <c r="A226" t="str">
        <f t="shared" ca="1" si="39"/>
        <v>штучный товар</v>
      </c>
      <c r="B226" s="12">
        <f t="shared" ca="1" si="40"/>
        <v>1.204555434517719</v>
      </c>
      <c r="C226" s="11">
        <f t="shared" ca="1" si="41"/>
        <v>0.53168148398677362</v>
      </c>
      <c r="D226">
        <f t="shared" ca="1" si="42"/>
        <v>3.0128047092413044</v>
      </c>
      <c r="E226" s="11">
        <f t="shared" ca="1" si="43"/>
        <v>2.0922254925286837E-3</v>
      </c>
      <c r="F226" s="11">
        <f t="shared" ca="1" si="44"/>
        <v>0.53377370947930225</v>
      </c>
      <c r="G226" s="12">
        <f ca="1">IF(F226&lt;&gt;"",IF(A226="весовой товар",SUM(COUNTIF($L$24:$L226,"&gt;"&amp;F226)),SUM(COUNTIF($N$24:$N226,"&gt;"&amp;F226),COUNTIF($P$24:$P226,"&gt;"&amp;F226),COUNTIF($R$24:$R226,"&gt;"&amp;F226))),"")</f>
        <v>4</v>
      </c>
      <c r="H226">
        <f t="shared" ca="1" si="45"/>
        <v>3.9103255373004417</v>
      </c>
      <c r="I226" s="11">
        <f t="shared" ca="1" si="46"/>
        <v>2.7155038453475291E-3</v>
      </c>
      <c r="J226" s="11">
        <f t="shared" ca="1" si="47"/>
        <v>3.2843814993235299E-3</v>
      </c>
      <c r="K226" s="11" t="str">
        <f ca="1">IF(AND($A226="весовой товар",$F226&lt;&gt;"",MAX(L$23:$L225,F226)&lt;TIME(20,0,0)),MAX(L$23:$L225,F226),"")</f>
        <v/>
      </c>
      <c r="L226" s="11" t="str">
        <f t="shared" ca="1" si="48"/>
        <v/>
      </c>
      <c r="M226" s="11" t="str">
        <f ca="1">IF($A226="штучный товар",IF(AND(MAX(N$23:$N225)&lt;=MAX(P$23:$P225),MAX(N$23:$N225)&lt;=MAX(R$23:$R225),$F226&lt;&gt;"",MAX(N$23:$N225)&lt;TIME(20,0,0)),MAX(N$23:$N225,$F226),""),"")</f>
        <v/>
      </c>
      <c r="N226" s="11" t="str">
        <f t="shared" ca="1" si="49"/>
        <v/>
      </c>
      <c r="O226" s="11" t="str">
        <f ca="1">IF($A226="штучный товар",IF(AND(MAX(N$23:$N225)&gt;MAX(P$23:$P225),MAX(P$23:$P225)&lt;=MAX(R$23:$R225),$F226&lt;&gt;"",MAX(P$23:$P225)&lt;TIME(20,0,0)),MAX(P$23:$P225,$F226),""),"")</f>
        <v/>
      </c>
      <c r="P226" s="11" t="str">
        <f t="shared" ca="1" si="50"/>
        <v/>
      </c>
      <c r="Q226" s="11">
        <f ca="1">IF($A226="штучный товар",IF(AND(MAX(N$23:$N225)&gt;MAX(R$23:$R225),MAX(P$23:$P225)&gt;MAX(R$23:$R225),$F226&lt;&gt;"",MAX(R$23:$R225)&lt;TIME(20,0,0)),MAX(R$23:$R225,$F226),""),"")</f>
        <v>0.5343425871332782</v>
      </c>
      <c r="R226" s="11">
        <f t="shared" ca="1" si="51"/>
        <v>0.53705809097862578</v>
      </c>
    </row>
    <row r="227" spans="1:18" x14ac:dyDescent="0.3">
      <c r="A227" t="str">
        <f t="shared" ca="1" si="39"/>
        <v>штучный товар</v>
      </c>
      <c r="B227" s="12">
        <f t="shared" ca="1" si="40"/>
        <v>1.3536315761838347</v>
      </c>
      <c r="C227" s="11">
        <f t="shared" ca="1" si="41"/>
        <v>0.53262150591467905</v>
      </c>
      <c r="D227">
        <f t="shared" ca="1" si="42"/>
        <v>6.6114916588970827</v>
      </c>
      <c r="E227" s="11">
        <f t="shared" ca="1" si="43"/>
        <v>4.5913136520118625E-3</v>
      </c>
      <c r="F227" s="11">
        <f t="shared" ca="1" si="44"/>
        <v>0.53721281956669087</v>
      </c>
      <c r="G227" s="12">
        <f ca="1">IF(F227&lt;&gt;"",IF(A227="весовой товар",SUM(COUNTIF($L$24:$L227,"&gt;"&amp;F227)),SUM(COUNTIF($N$24:$N227,"&gt;"&amp;F227),COUNTIF($P$24:$P227,"&gt;"&amp;F227),COUNTIF($R$24:$R227,"&gt;"&amp;F227))),"")</f>
        <v>1</v>
      </c>
      <c r="H227">
        <f t="shared" ca="1" si="45"/>
        <v>1.3598873015476538</v>
      </c>
      <c r="I227" s="11">
        <f t="shared" ca="1" si="46"/>
        <v>9.4436618163031515E-4</v>
      </c>
      <c r="J227" s="11">
        <f t="shared" ca="1" si="47"/>
        <v>9.4436618163029618E-4</v>
      </c>
      <c r="K227" s="11" t="str">
        <f ca="1">IF(AND($A227="весовой товар",$F227&lt;&gt;"",MAX(L$23:$L226,F227)&lt;TIME(20,0,0)),MAX(L$23:$L226,F227),"")</f>
        <v/>
      </c>
      <c r="L227" s="11" t="str">
        <f t="shared" ca="1" si="48"/>
        <v/>
      </c>
      <c r="M227" s="11">
        <f ca="1">IF($A227="штучный товар",IF(AND(MAX(N$23:$N226)&lt;=MAX(P$23:$P226),MAX(N$23:$N226)&lt;=MAX(R$23:$R226),$F227&lt;&gt;"",MAX(N$23:$N226)&lt;TIME(20,0,0)),MAX(N$23:$N226,$F227),""),"")</f>
        <v>0.53721281956669087</v>
      </c>
      <c r="N227" s="11">
        <f t="shared" ca="1" si="49"/>
        <v>0.53815718574832117</v>
      </c>
      <c r="O227" s="11" t="str">
        <f ca="1">IF($A227="штучный товар",IF(AND(MAX(N$23:$N226)&gt;MAX(P$23:$P226),MAX(P$23:$P226)&lt;=MAX(R$23:$R226),$F227&lt;&gt;"",MAX(P$23:$P226)&lt;TIME(20,0,0)),MAX(P$23:$P226,$F227),""),"")</f>
        <v/>
      </c>
      <c r="P227" s="11" t="str">
        <f t="shared" ca="1" si="50"/>
        <v/>
      </c>
      <c r="Q227" s="11" t="str">
        <f ca="1">IF($A227="штучный товар",IF(AND(MAX(N$23:$N226)&gt;MAX(R$23:$R226),MAX(P$23:$P226)&gt;MAX(R$23:$R226),$F227&lt;&gt;"",MAX(R$23:$R226)&lt;TIME(20,0,0)),MAX(R$23:$R226,$F227),""),"")</f>
        <v/>
      </c>
      <c r="R227" s="11" t="str">
        <f t="shared" ca="1" si="51"/>
        <v/>
      </c>
    </row>
    <row r="228" spans="1:18" x14ac:dyDescent="0.3">
      <c r="A228" t="str">
        <f t="shared" ca="1" si="39"/>
        <v>штучный товар</v>
      </c>
      <c r="B228" s="12">
        <f t="shared" ca="1" si="40"/>
        <v>1.7532850071581638</v>
      </c>
      <c r="C228" s="11">
        <f t="shared" ca="1" si="41"/>
        <v>0.53383906494742772</v>
      </c>
      <c r="D228">
        <f t="shared" ca="1" si="42"/>
        <v>2.8795598026699083</v>
      </c>
      <c r="E228" s="11">
        <f t="shared" ca="1" si="43"/>
        <v>1.9996943074096587E-3</v>
      </c>
      <c r="F228" s="11">
        <f t="shared" ca="1" si="44"/>
        <v>0.53583875925483737</v>
      </c>
      <c r="G228" s="12">
        <f ca="1">IF(F228&lt;&gt;"",IF(A228="весовой товар",SUM(COUNTIF($L$24:$L228,"&gt;"&amp;F228)),SUM(COUNTIF($N$24:$N228,"&gt;"&amp;F228),COUNTIF($P$24:$P228,"&gt;"&amp;F228),COUNTIF($R$24:$R228,"&gt;"&amp;F228))),"")</f>
        <v>4</v>
      </c>
      <c r="H228">
        <f t="shared" ca="1" si="45"/>
        <v>2.1484521600489024</v>
      </c>
      <c r="I228" s="11">
        <f t="shared" ca="1" si="46"/>
        <v>1.4919806667006267E-3</v>
      </c>
      <c r="J228" s="11">
        <f t="shared" ca="1" si="47"/>
        <v>2.4852618017856543E-3</v>
      </c>
      <c r="K228" s="11" t="str">
        <f ca="1">IF(AND($A228="весовой товар",$F228&lt;&gt;"",MAX(L$23:$L227,F228)&lt;TIME(20,0,0)),MAX(L$23:$L227,F228),"")</f>
        <v/>
      </c>
      <c r="L228" s="11" t="str">
        <f t="shared" ca="1" si="48"/>
        <v/>
      </c>
      <c r="M228" s="11" t="str">
        <f ca="1">IF($A228="штучный товар",IF(AND(MAX(N$23:$N227)&lt;=MAX(P$23:$P227),MAX(N$23:$N227)&lt;=MAX(R$23:$R227),$F228&lt;&gt;"",MAX(N$23:$N227)&lt;TIME(20,0,0)),MAX(N$23:$N227,$F228),""),"")</f>
        <v/>
      </c>
      <c r="N228" s="11" t="str">
        <f t="shared" ca="1" si="49"/>
        <v/>
      </c>
      <c r="O228" s="11">
        <f ca="1">IF($A228="штучный товар",IF(AND(MAX(N$23:$N227)&gt;MAX(P$23:$P227),MAX(P$23:$P227)&lt;=MAX(R$23:$R227),$F228&lt;&gt;"",MAX(P$23:$P227)&lt;TIME(20,0,0)),MAX(P$23:$P227,$F228),""),"")</f>
        <v>0.53683204038992238</v>
      </c>
      <c r="P228" s="11">
        <f t="shared" ca="1" si="50"/>
        <v>0.53832402105662303</v>
      </c>
      <c r="Q228" s="11" t="str">
        <f ca="1">IF($A228="штучный товар",IF(AND(MAX(N$23:$N227)&gt;MAX(R$23:$R227),MAX(P$23:$P227)&gt;MAX(R$23:$R227),$F228&lt;&gt;"",MAX(R$23:$R227)&lt;TIME(20,0,0)),MAX(R$23:$R227,$F228),""),"")</f>
        <v/>
      </c>
      <c r="R228" s="11" t="str">
        <f t="shared" ca="1" si="51"/>
        <v/>
      </c>
    </row>
    <row r="229" spans="1:18" x14ac:dyDescent="0.3">
      <c r="A229" t="str">
        <f t="shared" ca="1" si="39"/>
        <v>штучный товар</v>
      </c>
      <c r="B229" s="12">
        <f t="shared" ca="1" si="40"/>
        <v>1.0324031589609566</v>
      </c>
      <c r="C229" s="11">
        <f t="shared" ca="1" si="41"/>
        <v>0.53455601158559507</v>
      </c>
      <c r="D229">
        <f t="shared" ca="1" si="42"/>
        <v>3.5718144743192042</v>
      </c>
      <c r="E229" s="11">
        <f t="shared" ca="1" si="43"/>
        <v>2.480426718277225E-3</v>
      </c>
      <c r="F229" s="11">
        <f t="shared" ca="1" si="44"/>
        <v>0.53703643830387227</v>
      </c>
      <c r="G229" s="12">
        <f ca="1">IF(F229&lt;&gt;"",IF(A229="весовой товар",SUM(COUNTIF($L$24:$L229,"&gt;"&amp;F229)),SUM(COUNTIF($N$24:$N229,"&gt;"&amp;F229),COUNTIF($P$24:$P229,"&gt;"&amp;F229),COUNTIF($R$24:$R229,"&gt;"&amp;F229))),"")</f>
        <v>4</v>
      </c>
      <c r="H229">
        <f t="shared" ca="1" si="45"/>
        <v>3.0420559108125329</v>
      </c>
      <c r="I229" s="11">
        <f t="shared" ca="1" si="46"/>
        <v>2.1125388269531481E-3</v>
      </c>
      <c r="J229" s="11">
        <f t="shared" ca="1" si="47"/>
        <v>2.1341915017066837E-3</v>
      </c>
      <c r="K229" s="11" t="str">
        <f ca="1">IF(AND($A229="весовой товар",$F229&lt;&gt;"",MAX(L$23:$L228,F229)&lt;TIME(20,0,0)),MAX(L$23:$L228,F229),"")</f>
        <v/>
      </c>
      <c r="L229" s="11" t="str">
        <f t="shared" ca="1" si="48"/>
        <v/>
      </c>
      <c r="M229" s="11" t="str">
        <f ca="1">IF($A229="штучный товар",IF(AND(MAX(N$23:$N228)&lt;=MAX(P$23:$P228),MAX(N$23:$N228)&lt;=MAX(R$23:$R228),$F229&lt;&gt;"",MAX(N$23:$N228)&lt;TIME(20,0,0)),MAX(N$23:$N228,$F229),""),"")</f>
        <v/>
      </c>
      <c r="N229" s="11" t="str">
        <f t="shared" ca="1" si="49"/>
        <v/>
      </c>
      <c r="O229" s="11" t="str">
        <f ca="1">IF($A229="штучный товар",IF(AND(MAX(N$23:$N228)&gt;MAX(P$23:$P228),MAX(P$23:$P228)&lt;=MAX(R$23:$R228),$F229&lt;&gt;"",MAX(P$23:$P228)&lt;TIME(20,0,0)),MAX(P$23:$P228,$F229),""),"")</f>
        <v/>
      </c>
      <c r="P229" s="11" t="str">
        <f t="shared" ca="1" si="50"/>
        <v/>
      </c>
      <c r="Q229" s="11">
        <f ca="1">IF($A229="штучный товар",IF(AND(MAX(N$23:$N228)&gt;MAX(R$23:$R228),MAX(P$23:$P228)&gt;MAX(R$23:$R228),$F229&lt;&gt;"",MAX(R$23:$R228)&lt;TIME(20,0,0)),MAX(R$23:$R228,$F229),""),"")</f>
        <v>0.53705809097862578</v>
      </c>
      <c r="R229" s="11">
        <f t="shared" ca="1" si="51"/>
        <v>0.53917062980557895</v>
      </c>
    </row>
    <row r="230" spans="1:18" x14ac:dyDescent="0.3">
      <c r="A230" t="str">
        <f t="shared" ca="1" si="39"/>
        <v>весовой товар</v>
      </c>
      <c r="B230" s="12">
        <f t="shared" ca="1" si="40"/>
        <v>1.4236489047897971</v>
      </c>
      <c r="C230" s="11">
        <f t="shared" ca="1" si="41"/>
        <v>0.53554465665836581</v>
      </c>
      <c r="D230">
        <f t="shared" ca="1" si="42"/>
        <v>1.3695688194607816</v>
      </c>
      <c r="E230" s="11">
        <f t="shared" ca="1" si="43"/>
        <v>9.5108945795887613E-4</v>
      </c>
      <c r="F230" s="11">
        <f t="shared" ca="1" si="44"/>
        <v>0.53649574611632467</v>
      </c>
      <c r="G230" s="12">
        <f ca="1">IF(F230&lt;&gt;"",IF(A230="весовой товар",SUM(COUNTIF($L$24:$L230,"&gt;"&amp;F230)),SUM(COUNTIF($N$24:$N230,"&gt;"&amp;F230),COUNTIF($P$24:$P230,"&gt;"&amp;F230),COUNTIF($R$24:$R230,"&gt;"&amp;F230))),"")</f>
        <v>1</v>
      </c>
      <c r="H230">
        <f t="shared" ca="1" si="45"/>
        <v>2.6213800225353818</v>
      </c>
      <c r="I230" s="11">
        <f t="shared" ca="1" si="46"/>
        <v>1.8204027934273484E-3</v>
      </c>
      <c r="J230" s="11">
        <f t="shared" ca="1" si="47"/>
        <v>1.8204027934273226E-3</v>
      </c>
      <c r="K230" s="11">
        <f ca="1">IF(AND($A230="весовой товар",$F230&lt;&gt;"",MAX(L$23:$L229,F230)&lt;TIME(20,0,0)),MAX(L$23:$L229,F230),"")</f>
        <v>0.53649574611632467</v>
      </c>
      <c r="L230" s="11">
        <f t="shared" ca="1" si="48"/>
        <v>0.53831614890975199</v>
      </c>
      <c r="M230" s="11" t="str">
        <f ca="1">IF($A230="штучный товар",IF(AND(MAX(N$23:$N229)&lt;=MAX(P$23:$P229),MAX(N$23:$N229)&lt;=MAX(R$23:$R229),$F230&lt;&gt;"",MAX(N$23:$N229)&lt;TIME(20,0,0)),MAX(N$23:$N229,$F230),""),"")</f>
        <v/>
      </c>
      <c r="N230" s="11" t="str">
        <f t="shared" ca="1" si="49"/>
        <v/>
      </c>
      <c r="O230" s="11" t="str">
        <f ca="1">IF($A230="штучный товар",IF(AND(MAX(N$23:$N229)&gt;MAX(P$23:$P229),MAX(P$23:$P229)&lt;=MAX(R$23:$R229),$F230&lt;&gt;"",MAX(P$23:$P229)&lt;TIME(20,0,0)),MAX(P$23:$P229,$F230),""),"")</f>
        <v/>
      </c>
      <c r="P230" s="11" t="str">
        <f t="shared" ca="1" si="50"/>
        <v/>
      </c>
      <c r="Q230" s="11" t="str">
        <f ca="1">IF($A230="штучный товар",IF(AND(MAX(N$23:$N229)&gt;MAX(R$23:$R229),MAX(P$23:$P229)&gt;MAX(R$23:$R229),$F230&lt;&gt;"",MAX(R$23:$R229)&lt;TIME(20,0,0)),MAX(R$23:$R229,$F230),""),"")</f>
        <v/>
      </c>
      <c r="R230" s="11" t="str">
        <f t="shared" ca="1" si="51"/>
        <v/>
      </c>
    </row>
    <row r="231" spans="1:18" x14ac:dyDescent="0.3">
      <c r="A231" t="str">
        <f t="shared" ca="1" si="39"/>
        <v>штучный товар</v>
      </c>
      <c r="B231" s="12">
        <f t="shared" ca="1" si="40"/>
        <v>1.0679052759128049</v>
      </c>
      <c r="C231" s="11">
        <f t="shared" ca="1" si="41"/>
        <v>0.53628625754441639</v>
      </c>
      <c r="D231">
        <f t="shared" ca="1" si="42"/>
        <v>9.4640210863506837</v>
      </c>
      <c r="E231" s="11">
        <f t="shared" ca="1" si="43"/>
        <v>6.5722368655213078E-3</v>
      </c>
      <c r="F231" s="11">
        <f t="shared" ca="1" si="44"/>
        <v>0.54285849440993772</v>
      </c>
      <c r="G231" s="12">
        <f ca="1">IF(F231&lt;&gt;"",IF(A231="весовой товар",SUM(COUNTIF($L$24:$L231,"&gt;"&amp;F231)),SUM(COUNTIF($N$24:$N231,"&gt;"&amp;F231),COUNTIF($P$24:$P231,"&gt;"&amp;F231),COUNTIF($R$24:$R231,"&gt;"&amp;F231))),"")</f>
        <v>1</v>
      </c>
      <c r="H231">
        <f t="shared" ca="1" si="45"/>
        <v>2.1328421277129048</v>
      </c>
      <c r="I231" s="11">
        <f t="shared" ca="1" si="46"/>
        <v>1.481140366467295E-3</v>
      </c>
      <c r="J231" s="11">
        <f t="shared" ca="1" si="47"/>
        <v>1.4811403664672929E-3</v>
      </c>
      <c r="K231" s="11" t="str">
        <f ca="1">IF(AND($A231="весовой товар",$F231&lt;&gt;"",MAX(L$23:$L230,F231)&lt;TIME(20,0,0)),MAX(L$23:$L230,F231),"")</f>
        <v/>
      </c>
      <c r="L231" s="11" t="str">
        <f t="shared" ca="1" si="48"/>
        <v/>
      </c>
      <c r="M231" s="11">
        <f ca="1">IF($A231="штучный товар",IF(AND(MAX(N$23:$N230)&lt;=MAX(P$23:$P230),MAX(N$23:$N230)&lt;=MAX(R$23:$R230),$F231&lt;&gt;"",MAX(N$23:$N230)&lt;TIME(20,0,0)),MAX(N$23:$N230,$F231),""),"")</f>
        <v>0.54285849440993772</v>
      </c>
      <c r="N231" s="11">
        <f t="shared" ca="1" si="49"/>
        <v>0.54433963477640501</v>
      </c>
      <c r="O231" s="11" t="str">
        <f ca="1">IF($A231="штучный товар",IF(AND(MAX(N$23:$N230)&gt;MAX(P$23:$P230),MAX(P$23:$P230)&lt;=MAX(R$23:$R230),$F231&lt;&gt;"",MAX(P$23:$P230)&lt;TIME(20,0,0)),MAX(P$23:$P230,$F231),""),"")</f>
        <v/>
      </c>
      <c r="P231" s="11" t="str">
        <f t="shared" ca="1" si="50"/>
        <v/>
      </c>
      <c r="Q231" s="11" t="str">
        <f ca="1">IF($A231="штучный товар",IF(AND(MAX(N$23:$N230)&gt;MAX(R$23:$R230),MAX(P$23:$P230)&gt;MAX(R$23:$R230),$F231&lt;&gt;"",MAX(R$23:$R230)&lt;TIME(20,0,0)),MAX(R$23:$R230,$F231),""),"")</f>
        <v/>
      </c>
      <c r="R231" s="11" t="str">
        <f t="shared" ca="1" si="51"/>
        <v/>
      </c>
    </row>
    <row r="232" spans="1:18" x14ac:dyDescent="0.3">
      <c r="A232" t="str">
        <f t="shared" ca="1" si="39"/>
        <v>весовой товар</v>
      </c>
      <c r="B232" s="12">
        <f t="shared" ca="1" si="40"/>
        <v>1.1489922999984075</v>
      </c>
      <c r="C232" s="11">
        <f t="shared" ca="1" si="41"/>
        <v>0.53708416886385968</v>
      </c>
      <c r="D232">
        <f t="shared" ca="1" si="42"/>
        <v>1.5858456045555918</v>
      </c>
      <c r="E232" s="11">
        <f t="shared" ca="1" si="43"/>
        <v>1.1012816698302722E-3</v>
      </c>
      <c r="F232" s="11">
        <f t="shared" ca="1" si="44"/>
        <v>0.53818545053368994</v>
      </c>
      <c r="G232" s="12">
        <f ca="1">IF(F232&lt;&gt;"",IF(A232="весовой товар",SUM(COUNTIF($L$24:$L232,"&gt;"&amp;F232)),SUM(COUNTIF($N$24:$N232,"&gt;"&amp;F232),COUNTIF($P$24:$P232,"&gt;"&amp;F232),COUNTIF($R$24:$R232,"&gt;"&amp;F232))),"")</f>
        <v>2</v>
      </c>
      <c r="H232">
        <f t="shared" ca="1" si="45"/>
        <v>1.0649552509989613</v>
      </c>
      <c r="I232" s="11">
        <f t="shared" ca="1" si="46"/>
        <v>7.3955225763816751E-4</v>
      </c>
      <c r="J232" s="11">
        <f t="shared" ca="1" si="47"/>
        <v>8.7025063370027578E-4</v>
      </c>
      <c r="K232" s="11">
        <f ca="1">IF(AND($A232="весовой товар",$F232&lt;&gt;"",MAX(L$23:$L231,F232)&lt;TIME(20,0,0)),MAX(L$23:$L231,F232),"")</f>
        <v>0.53831614890975199</v>
      </c>
      <c r="L232" s="11">
        <f t="shared" ca="1" si="48"/>
        <v>0.53905570116739021</v>
      </c>
      <c r="M232" s="11" t="str">
        <f ca="1">IF($A232="штучный товар",IF(AND(MAX(N$23:$N231)&lt;=MAX(P$23:$P231),MAX(N$23:$N231)&lt;=MAX(R$23:$R231),$F232&lt;&gt;"",MAX(N$23:$N231)&lt;TIME(20,0,0)),MAX(N$23:$N231,$F232),""),"")</f>
        <v/>
      </c>
      <c r="N232" s="11" t="str">
        <f t="shared" ca="1" si="49"/>
        <v/>
      </c>
      <c r="O232" s="11" t="str">
        <f ca="1">IF($A232="штучный товар",IF(AND(MAX(N$23:$N231)&gt;MAX(P$23:$P231),MAX(P$23:$P231)&lt;=MAX(R$23:$R231),$F232&lt;&gt;"",MAX(P$23:$P231)&lt;TIME(20,0,0)),MAX(P$23:$P231,$F232),""),"")</f>
        <v/>
      </c>
      <c r="P232" s="11" t="str">
        <f t="shared" ca="1" si="50"/>
        <v/>
      </c>
      <c r="Q232" s="11" t="str">
        <f ca="1">IF($A232="штучный товар",IF(AND(MAX(N$23:$N231)&gt;MAX(R$23:$R231),MAX(P$23:$P231)&gt;MAX(R$23:$R231),$F232&lt;&gt;"",MAX(R$23:$R231)&lt;TIME(20,0,0)),MAX(R$23:$R231,$F232),""),"")</f>
        <v/>
      </c>
      <c r="R232" s="11" t="str">
        <f t="shared" ca="1" si="51"/>
        <v/>
      </c>
    </row>
    <row r="233" spans="1:18" x14ac:dyDescent="0.3">
      <c r="A233" t="str">
        <f t="shared" ca="1" si="39"/>
        <v>штучный товар</v>
      </c>
      <c r="B233" s="12">
        <f t="shared" ca="1" si="40"/>
        <v>1.6147848742869582</v>
      </c>
      <c r="C233" s="11">
        <f t="shared" ca="1" si="41"/>
        <v>0.53820554724878122</v>
      </c>
      <c r="D233">
        <f t="shared" ca="1" si="42"/>
        <v>6.0775243470773415</v>
      </c>
      <c r="E233" s="11">
        <f t="shared" ca="1" si="43"/>
        <v>4.220503018803709E-3</v>
      </c>
      <c r="F233" s="11">
        <f t="shared" ca="1" si="44"/>
        <v>0.54242605026758495</v>
      </c>
      <c r="G233" s="12">
        <f ca="1">IF(F233&lt;&gt;"",IF(A233="весовой товар",SUM(COUNTIF($L$24:$L233,"&gt;"&amp;F233)),SUM(COUNTIF($N$24:$N233,"&gt;"&amp;F233),COUNTIF($P$24:$P233,"&gt;"&amp;F233),COUNTIF($R$24:$R233,"&gt;"&amp;F233))),"")</f>
        <v>2</v>
      </c>
      <c r="H233">
        <f t="shared" ca="1" si="45"/>
        <v>1.4833873534564592</v>
      </c>
      <c r="I233" s="11">
        <f t="shared" ca="1" si="46"/>
        <v>1.0301301065669855E-3</v>
      </c>
      <c r="J233" s="11">
        <f t="shared" ca="1" si="47"/>
        <v>1.0301301065669399E-3</v>
      </c>
      <c r="K233" s="11" t="str">
        <f ca="1">IF(AND($A233="весовой товар",$F233&lt;&gt;"",MAX(L$23:$L232,F233)&lt;TIME(20,0,0)),MAX(L$23:$L232,F233),"")</f>
        <v/>
      </c>
      <c r="L233" s="11" t="str">
        <f t="shared" ca="1" si="48"/>
        <v/>
      </c>
      <c r="M233" s="11" t="str">
        <f ca="1">IF($A233="штучный товар",IF(AND(MAX(N$23:$N232)&lt;=MAX(P$23:$P232),MAX(N$23:$N232)&lt;=MAX(R$23:$R232),$F233&lt;&gt;"",MAX(N$23:$N232)&lt;TIME(20,0,0)),MAX(N$23:$N232,$F233),""),"")</f>
        <v/>
      </c>
      <c r="N233" s="11" t="str">
        <f t="shared" ca="1" si="49"/>
        <v/>
      </c>
      <c r="O233" s="11">
        <f ca="1">IF($A233="штучный товар",IF(AND(MAX(N$23:$N232)&gt;MAX(P$23:$P232),MAX(P$23:$P232)&lt;=MAX(R$23:$R232),$F233&lt;&gt;"",MAX(P$23:$P232)&lt;TIME(20,0,0)),MAX(P$23:$P232,$F233),""),"")</f>
        <v>0.54242605026758495</v>
      </c>
      <c r="P233" s="11">
        <f t="shared" ca="1" si="50"/>
        <v>0.54345618037415189</v>
      </c>
      <c r="Q233" s="11" t="str">
        <f ca="1">IF($A233="штучный товар",IF(AND(MAX(N$23:$N232)&gt;MAX(R$23:$R232),MAX(P$23:$P232)&gt;MAX(R$23:$R232),$F233&lt;&gt;"",MAX(R$23:$R232)&lt;TIME(20,0,0)),MAX(R$23:$R232,$F233),""),"")</f>
        <v/>
      </c>
      <c r="R233" s="11" t="str">
        <f t="shared" ca="1" si="51"/>
        <v/>
      </c>
    </row>
    <row r="234" spans="1:18" x14ac:dyDescent="0.3">
      <c r="A234" t="str">
        <f t="shared" ca="1" si="39"/>
        <v>штучный товар</v>
      </c>
      <c r="B234" s="12">
        <f t="shared" ca="1" si="40"/>
        <v>1.1575864078461089</v>
      </c>
      <c r="C234" s="11">
        <f t="shared" ca="1" si="41"/>
        <v>0.53900942669867435</v>
      </c>
      <c r="D234">
        <f t="shared" ca="1" si="42"/>
        <v>4.7825545461491759</v>
      </c>
      <c r="E234" s="11">
        <f t="shared" ca="1" si="43"/>
        <v>3.3212184348258168E-3</v>
      </c>
      <c r="F234" s="11">
        <f t="shared" ca="1" si="44"/>
        <v>0.54233064513350016</v>
      </c>
      <c r="G234" s="12">
        <f ca="1">IF(F234&lt;&gt;"",IF(A234="весовой товар",SUM(COUNTIF($L$24:$L234,"&gt;"&amp;F234)),SUM(COUNTIF($N$24:$N234,"&gt;"&amp;F234),COUNTIF($P$24:$P234,"&gt;"&amp;F234),COUNTIF($R$24:$R234,"&gt;"&amp;F234))),"")</f>
        <v>3</v>
      </c>
      <c r="H234">
        <f t="shared" ca="1" si="45"/>
        <v>2.5798541567822868</v>
      </c>
      <c r="I234" s="11">
        <f t="shared" ca="1" si="46"/>
        <v>1.7915653866543658E-3</v>
      </c>
      <c r="J234" s="11">
        <f t="shared" ca="1" si="47"/>
        <v>1.7915653866543702E-3</v>
      </c>
      <c r="K234" s="11" t="str">
        <f ca="1">IF(AND($A234="весовой товар",$F234&lt;&gt;"",MAX(L$23:$L233,F234)&lt;TIME(20,0,0)),MAX(L$23:$L233,F234),"")</f>
        <v/>
      </c>
      <c r="L234" s="11" t="str">
        <f t="shared" ca="1" si="48"/>
        <v/>
      </c>
      <c r="M234" s="11" t="str">
        <f ca="1">IF($A234="штучный товар",IF(AND(MAX(N$23:$N233)&lt;=MAX(P$23:$P233),MAX(N$23:$N233)&lt;=MAX(R$23:$R233),$F234&lt;&gt;"",MAX(N$23:$N233)&lt;TIME(20,0,0)),MAX(N$23:$N233,$F234),""),"")</f>
        <v/>
      </c>
      <c r="N234" s="11" t="str">
        <f t="shared" ca="1" si="49"/>
        <v/>
      </c>
      <c r="O234" s="11" t="str">
        <f ca="1">IF($A234="штучный товар",IF(AND(MAX(N$23:$N233)&gt;MAX(P$23:$P233),MAX(P$23:$P233)&lt;=MAX(R$23:$R233),$F234&lt;&gt;"",MAX(P$23:$P233)&lt;TIME(20,0,0)),MAX(P$23:$P233,$F234),""),"")</f>
        <v/>
      </c>
      <c r="P234" s="11" t="str">
        <f t="shared" ca="1" si="50"/>
        <v/>
      </c>
      <c r="Q234" s="11">
        <f ca="1">IF($A234="штучный товар",IF(AND(MAX(N$23:$N233)&gt;MAX(R$23:$R233),MAX(P$23:$P233)&gt;MAX(R$23:$R233),$F234&lt;&gt;"",MAX(R$23:$R233)&lt;TIME(20,0,0)),MAX(R$23:$R233,$F234),""),"")</f>
        <v>0.54233064513350016</v>
      </c>
      <c r="R234" s="11">
        <f t="shared" ca="1" si="51"/>
        <v>0.54412221052015453</v>
      </c>
    </row>
    <row r="235" spans="1:18" x14ac:dyDescent="0.3">
      <c r="A235" t="str">
        <f t="shared" ca="1" si="39"/>
        <v>штучный товар</v>
      </c>
      <c r="B235" s="12">
        <f t="shared" ca="1" si="40"/>
        <v>1.168010118945803</v>
      </c>
      <c r="C235" s="11">
        <f t="shared" ca="1" si="41"/>
        <v>0.53982054483683117</v>
      </c>
      <c r="D235">
        <f t="shared" ca="1" si="42"/>
        <v>2.3925113043062365</v>
      </c>
      <c r="E235" s="11">
        <f t="shared" ca="1" si="43"/>
        <v>1.6614661835459975E-3</v>
      </c>
      <c r="F235" s="11">
        <f t="shared" ca="1" si="44"/>
        <v>0.54148201102037719</v>
      </c>
      <c r="G235" s="12">
        <f ca="1">IF(F235&lt;&gt;"",IF(A235="весовой товар",SUM(COUNTIF($L$24:$L235,"&gt;"&amp;F235)),SUM(COUNTIF($N$24:$N235,"&gt;"&amp;F235),COUNTIF($P$24:$P235,"&gt;"&amp;F235),COUNTIF($R$24:$R235,"&gt;"&amp;F235))),"")</f>
        <v>4</v>
      </c>
      <c r="H235">
        <f t="shared" ca="1" si="45"/>
        <v>1.6182218756493429</v>
      </c>
      <c r="I235" s="11">
        <f t="shared" ca="1" si="46"/>
        <v>1.1237651914231548E-3</v>
      </c>
      <c r="J235" s="11">
        <f t="shared" ca="1" si="47"/>
        <v>3.0979345451979112E-3</v>
      </c>
      <c r="K235" s="11" t="str">
        <f ca="1">IF(AND($A235="весовой товар",$F235&lt;&gt;"",MAX(L$23:$L234,F235)&lt;TIME(20,0,0)),MAX(L$23:$L234,F235),"")</f>
        <v/>
      </c>
      <c r="L235" s="11" t="str">
        <f t="shared" ca="1" si="48"/>
        <v/>
      </c>
      <c r="M235" s="11" t="str">
        <f ca="1">IF($A235="штучный товар",IF(AND(MAX(N$23:$N234)&lt;=MAX(P$23:$P234),MAX(N$23:$N234)&lt;=MAX(R$23:$R234),$F235&lt;&gt;"",MAX(N$23:$N234)&lt;TIME(20,0,0)),MAX(N$23:$N234,$F235),""),"")</f>
        <v/>
      </c>
      <c r="N235" s="11" t="str">
        <f t="shared" ca="1" si="49"/>
        <v/>
      </c>
      <c r="O235" s="11">
        <f ca="1">IF($A235="штучный товар",IF(AND(MAX(N$23:$N234)&gt;MAX(P$23:$P234),MAX(P$23:$P234)&lt;=MAX(R$23:$R234),$F235&lt;&gt;"",MAX(P$23:$P234)&lt;TIME(20,0,0)),MAX(P$23:$P234,$F235),""),"")</f>
        <v>0.54345618037415189</v>
      </c>
      <c r="P235" s="11">
        <f t="shared" ca="1" si="50"/>
        <v>0.5445799455655751</v>
      </c>
      <c r="Q235" s="11" t="str">
        <f ca="1">IF($A235="штучный товар",IF(AND(MAX(N$23:$N234)&gt;MAX(R$23:$R234),MAX(P$23:$P234)&gt;MAX(R$23:$R234),$F235&lt;&gt;"",MAX(R$23:$R234)&lt;TIME(20,0,0)),MAX(R$23:$R234,$F235),""),"")</f>
        <v/>
      </c>
      <c r="R235" s="11" t="str">
        <f t="shared" ca="1" si="51"/>
        <v/>
      </c>
    </row>
    <row r="236" spans="1:18" x14ac:dyDescent="0.3">
      <c r="A236" t="str">
        <f t="shared" ca="1" si="39"/>
        <v>штучный товар</v>
      </c>
      <c r="B236" s="12">
        <f t="shared" ca="1" si="40"/>
        <v>1.5867999896207103</v>
      </c>
      <c r="C236" s="11">
        <f t="shared" ca="1" si="41"/>
        <v>0.54092248927406783</v>
      </c>
      <c r="D236">
        <f t="shared" ca="1" si="42"/>
        <v>2.6640483891013673</v>
      </c>
      <c r="E236" s="11">
        <f t="shared" ca="1" si="43"/>
        <v>1.8500336035426161E-3</v>
      </c>
      <c r="F236" s="11">
        <f t="shared" ca="1" si="44"/>
        <v>0.54277252287761046</v>
      </c>
      <c r="G236" s="12">
        <f ca="1">IF(F236&lt;&gt;"",IF(A236="весовой товар",SUM(COUNTIF($L$24:$L236,"&gt;"&amp;F236)),SUM(COUNTIF($N$24:$N236,"&gt;"&amp;F236),COUNTIF($P$24:$P236,"&gt;"&amp;F236),COUNTIF($R$24:$R236,"&gt;"&amp;F236))),"")</f>
        <v>5</v>
      </c>
      <c r="H236">
        <f t="shared" ca="1" si="45"/>
        <v>1.891860138158965</v>
      </c>
      <c r="I236" s="11">
        <f t="shared" ca="1" si="46"/>
        <v>1.3137917626103923E-3</v>
      </c>
      <c r="J236" s="11">
        <f t="shared" ca="1" si="47"/>
        <v>2.6634794051544342E-3</v>
      </c>
      <c r="K236" s="11" t="str">
        <f ca="1">IF(AND($A236="весовой товар",$F236&lt;&gt;"",MAX(L$23:$L235,F236)&lt;TIME(20,0,0)),MAX(L$23:$L235,F236),"")</f>
        <v/>
      </c>
      <c r="L236" s="11" t="str">
        <f t="shared" ca="1" si="48"/>
        <v/>
      </c>
      <c r="M236" s="11" t="str">
        <f ca="1">IF($A236="штучный товар",IF(AND(MAX(N$23:$N235)&lt;=MAX(P$23:$P235),MAX(N$23:$N235)&lt;=MAX(R$23:$R235),$F236&lt;&gt;"",MAX(N$23:$N235)&lt;TIME(20,0,0)),MAX(N$23:$N235,$F236),""),"")</f>
        <v/>
      </c>
      <c r="N236" s="11" t="str">
        <f t="shared" ca="1" si="49"/>
        <v/>
      </c>
      <c r="O236" s="11" t="str">
        <f ca="1">IF($A236="штучный товар",IF(AND(MAX(N$23:$N235)&gt;MAX(P$23:$P235),MAX(P$23:$P235)&lt;=MAX(R$23:$R235),$F236&lt;&gt;"",MAX(P$23:$P235)&lt;TIME(20,0,0)),MAX(P$23:$P235,$F236),""),"")</f>
        <v/>
      </c>
      <c r="P236" s="11" t="str">
        <f t="shared" ca="1" si="50"/>
        <v/>
      </c>
      <c r="Q236" s="11">
        <f ca="1">IF($A236="штучный товар",IF(AND(MAX(N$23:$N235)&gt;MAX(R$23:$R235),MAX(P$23:$P235)&gt;MAX(R$23:$R235),$F236&lt;&gt;"",MAX(R$23:$R235)&lt;TIME(20,0,0)),MAX(R$23:$R235,$F236),""),"")</f>
        <v>0.54412221052015453</v>
      </c>
      <c r="R236" s="11">
        <f t="shared" ca="1" si="51"/>
        <v>0.5454360022827649</v>
      </c>
    </row>
    <row r="237" spans="1:18" x14ac:dyDescent="0.3">
      <c r="A237" t="str">
        <f t="shared" ca="1" si="39"/>
        <v>весовой товар</v>
      </c>
      <c r="B237" s="12">
        <f t="shared" ca="1" si="40"/>
        <v>1.0054466812473164</v>
      </c>
      <c r="C237" s="11">
        <f t="shared" ca="1" si="41"/>
        <v>0.54162071613604512</v>
      </c>
      <c r="D237">
        <f t="shared" ca="1" si="42"/>
        <v>1.5245246428611541</v>
      </c>
      <c r="E237" s="11">
        <f t="shared" ca="1" si="43"/>
        <v>1.0586976686535793E-3</v>
      </c>
      <c r="F237" s="11">
        <f t="shared" ca="1" si="44"/>
        <v>0.54267941380469875</v>
      </c>
      <c r="G237" s="12">
        <f ca="1">IF(F237&lt;&gt;"",IF(A237="весовой товар",SUM(COUNTIF($L$24:$L237,"&gt;"&amp;F237)),SUM(COUNTIF($N$24:$N237,"&gt;"&amp;F237),COUNTIF($P$24:$P237,"&gt;"&amp;F237),COUNTIF($R$24:$R237,"&gt;"&amp;F237))),"")</f>
        <v>1</v>
      </c>
      <c r="H237">
        <f t="shared" ca="1" si="45"/>
        <v>3.7789915553460549</v>
      </c>
      <c r="I237" s="11">
        <f t="shared" ca="1" si="46"/>
        <v>2.6242996912125382E-3</v>
      </c>
      <c r="J237" s="11">
        <f t="shared" ca="1" si="47"/>
        <v>2.6242996912125838E-3</v>
      </c>
      <c r="K237" s="11">
        <f ca="1">IF(AND($A237="весовой товар",$F237&lt;&gt;"",MAX(L$23:$L236,F237)&lt;TIME(20,0,0)),MAX(L$23:$L236,F237),"")</f>
        <v>0.54267941380469875</v>
      </c>
      <c r="L237" s="11">
        <f t="shared" ca="1" si="48"/>
        <v>0.54530371349591134</v>
      </c>
      <c r="M237" s="11" t="str">
        <f ca="1">IF($A237="штучный товар",IF(AND(MAX(N$23:$N236)&lt;=MAX(P$23:$P236),MAX(N$23:$N236)&lt;=MAX(R$23:$R236),$F237&lt;&gt;"",MAX(N$23:$N236)&lt;TIME(20,0,0)),MAX(N$23:$N236,$F237),""),"")</f>
        <v/>
      </c>
      <c r="N237" s="11" t="str">
        <f t="shared" ca="1" si="49"/>
        <v/>
      </c>
      <c r="O237" s="11" t="str">
        <f ca="1">IF($A237="штучный товар",IF(AND(MAX(N$23:$N236)&gt;MAX(P$23:$P236),MAX(P$23:$P236)&lt;=MAX(R$23:$R236),$F237&lt;&gt;"",MAX(P$23:$P236)&lt;TIME(20,0,0)),MAX(P$23:$P236,$F237),""),"")</f>
        <v/>
      </c>
      <c r="P237" s="11" t="str">
        <f t="shared" ca="1" si="50"/>
        <v/>
      </c>
      <c r="Q237" s="11" t="str">
        <f ca="1">IF($A237="штучный товар",IF(AND(MAX(N$23:$N236)&gt;MAX(R$23:$R236),MAX(P$23:$P236)&gt;MAX(R$23:$R236),$F237&lt;&gt;"",MAX(R$23:$R236)&lt;TIME(20,0,0)),MAX(R$23:$R236,$F237),""),"")</f>
        <v/>
      </c>
      <c r="R237" s="11" t="str">
        <f t="shared" ca="1" si="51"/>
        <v/>
      </c>
    </row>
    <row r="238" spans="1:18" x14ac:dyDescent="0.3">
      <c r="A238" t="str">
        <f t="shared" ca="1" si="39"/>
        <v>штучный товар</v>
      </c>
      <c r="B238" s="12">
        <f t="shared" ca="1" si="40"/>
        <v>1.7018546755660329</v>
      </c>
      <c r="C238" s="11">
        <f t="shared" ca="1" si="41"/>
        <v>0.54280255966074376</v>
      </c>
      <c r="D238">
        <f t="shared" ca="1" si="42"/>
        <v>3.8457125156247214</v>
      </c>
      <c r="E238" s="11">
        <f t="shared" ca="1" si="43"/>
        <v>2.6706336914060565E-3</v>
      </c>
      <c r="F238" s="11">
        <f t="shared" ca="1" si="44"/>
        <v>0.54547319335214983</v>
      </c>
      <c r="G238" s="12">
        <f ca="1">IF(F238&lt;&gt;"",IF(A238="весовой товар",SUM(COUNTIF($L$24:$L238,"&gt;"&amp;F238)),SUM(COUNTIF($N$24:$N238,"&gt;"&amp;F238),COUNTIF($P$24:$P238,"&gt;"&amp;F238),COUNTIF($R$24:$R238,"&gt;"&amp;F238))),"")</f>
        <v>1</v>
      </c>
      <c r="H238">
        <f t="shared" ca="1" si="45"/>
        <v>1.4563376812343485</v>
      </c>
      <c r="I238" s="11">
        <f t="shared" ca="1" si="46"/>
        <v>1.0113456119682975E-3</v>
      </c>
      <c r="J238" s="11">
        <f t="shared" ca="1" si="47"/>
        <v>1.0113456119682507E-3</v>
      </c>
      <c r="K238" s="11" t="str">
        <f ca="1">IF(AND($A238="весовой товар",$F238&lt;&gt;"",MAX(L$23:$L237,F238)&lt;TIME(20,0,0)),MAX(L$23:$L237,F238),"")</f>
        <v/>
      </c>
      <c r="L238" s="11" t="str">
        <f t="shared" ca="1" si="48"/>
        <v/>
      </c>
      <c r="M238" s="11">
        <f ca="1">IF($A238="штучный товар",IF(AND(MAX(N$23:$N237)&lt;=MAX(P$23:$P237),MAX(N$23:$N237)&lt;=MAX(R$23:$R237),$F238&lt;&gt;"",MAX(N$23:$N237)&lt;TIME(20,0,0)),MAX(N$23:$N237,$F238),""),"")</f>
        <v>0.54547319335214983</v>
      </c>
      <c r="N238" s="11">
        <f t="shared" ca="1" si="49"/>
        <v>0.54648453896411808</v>
      </c>
      <c r="O238" s="11" t="str">
        <f ca="1">IF($A238="штучный товар",IF(AND(MAX(N$23:$N237)&gt;MAX(P$23:$P237),MAX(P$23:$P237)&lt;=MAX(R$23:$R237),$F238&lt;&gt;"",MAX(P$23:$P237)&lt;TIME(20,0,0)),MAX(P$23:$P237,$F238),""),"")</f>
        <v/>
      </c>
      <c r="P238" s="11" t="str">
        <f t="shared" ca="1" si="50"/>
        <v/>
      </c>
      <c r="Q238" s="11" t="str">
        <f ca="1">IF($A238="штучный товар",IF(AND(MAX(N$23:$N237)&gt;MAX(R$23:$R237),MAX(P$23:$P237)&gt;MAX(R$23:$R237),$F238&lt;&gt;"",MAX(R$23:$R237)&lt;TIME(20,0,0)),MAX(R$23:$R237,$F238),""),"")</f>
        <v/>
      </c>
      <c r="R238" s="11" t="str">
        <f t="shared" ca="1" si="51"/>
        <v/>
      </c>
    </row>
    <row r="239" spans="1:18" x14ac:dyDescent="0.3">
      <c r="A239" t="str">
        <f t="shared" ca="1" si="39"/>
        <v>штучный товар</v>
      </c>
      <c r="B239" s="12">
        <f t="shared" ca="1" si="40"/>
        <v>1.6552182427447737</v>
      </c>
      <c r="C239" s="11">
        <f t="shared" ca="1" si="41"/>
        <v>0.54395201677376093</v>
      </c>
      <c r="D239">
        <f t="shared" ca="1" si="42"/>
        <v>1.0783447601634557</v>
      </c>
      <c r="E239" s="11">
        <f t="shared" ca="1" si="43"/>
        <v>7.4885052789128864E-4</v>
      </c>
      <c r="F239" s="11">
        <f t="shared" ca="1" si="44"/>
        <v>0.54470086730165224</v>
      </c>
      <c r="G239" s="12">
        <f ca="1">IF(F239&lt;&gt;"",IF(A239="весовой товар",SUM(COUNTIF($L$24:$L239,"&gt;"&amp;F239)),SUM(COUNTIF($N$24:$N239,"&gt;"&amp;F239),COUNTIF($P$24:$P239,"&gt;"&amp;F239),COUNTIF($R$24:$R239,"&gt;"&amp;F239))),"")</f>
        <v>3</v>
      </c>
      <c r="H239">
        <f t="shared" ca="1" si="45"/>
        <v>2.1092896160067109</v>
      </c>
      <c r="I239" s="11">
        <f t="shared" ca="1" si="46"/>
        <v>1.4647844555602159E-3</v>
      </c>
      <c r="J239" s="11">
        <f t="shared" ca="1" si="47"/>
        <v>1.4647844555601974E-3</v>
      </c>
      <c r="K239" s="11" t="str">
        <f ca="1">IF(AND($A239="весовой товар",$F239&lt;&gt;"",MAX(L$23:$L238,F239)&lt;TIME(20,0,0)),MAX(L$23:$L238,F239),"")</f>
        <v/>
      </c>
      <c r="L239" s="11" t="str">
        <f t="shared" ca="1" si="48"/>
        <v/>
      </c>
      <c r="M239" s="11" t="str">
        <f ca="1">IF($A239="штучный товар",IF(AND(MAX(N$23:$N238)&lt;=MAX(P$23:$P238),MAX(N$23:$N238)&lt;=MAX(R$23:$R238),$F239&lt;&gt;"",MAX(N$23:$N238)&lt;TIME(20,0,0)),MAX(N$23:$N238,$F239),""),"")</f>
        <v/>
      </c>
      <c r="N239" s="11" t="str">
        <f t="shared" ca="1" si="49"/>
        <v/>
      </c>
      <c r="O239" s="11">
        <f ca="1">IF($A239="штучный товар",IF(AND(MAX(N$23:$N238)&gt;MAX(P$23:$P238),MAX(P$23:$P238)&lt;=MAX(R$23:$R238),$F239&lt;&gt;"",MAX(P$23:$P238)&lt;TIME(20,0,0)),MAX(P$23:$P238,$F239),""),"")</f>
        <v>0.54470086730165224</v>
      </c>
      <c r="P239" s="11">
        <f t="shared" ca="1" si="50"/>
        <v>0.54616565175721243</v>
      </c>
      <c r="Q239" s="11" t="str">
        <f ca="1">IF($A239="штучный товар",IF(AND(MAX(N$23:$N238)&gt;MAX(R$23:$R238),MAX(P$23:$P238)&gt;MAX(R$23:$R238),$F239&lt;&gt;"",MAX(R$23:$R238)&lt;TIME(20,0,0)),MAX(R$23:$R238,$F239),""),"")</f>
        <v/>
      </c>
      <c r="R239" s="11" t="str">
        <f t="shared" ca="1" si="51"/>
        <v/>
      </c>
    </row>
    <row r="240" spans="1:18" x14ac:dyDescent="0.3">
      <c r="A240" t="str">
        <f t="shared" ca="1" si="39"/>
        <v>весовой товар</v>
      </c>
      <c r="B240" s="12">
        <f t="shared" ca="1" si="40"/>
        <v>1.0290216425249974</v>
      </c>
      <c r="C240" s="11">
        <f t="shared" ca="1" si="41"/>
        <v>0.54466661513662551</v>
      </c>
      <c r="D240">
        <f t="shared" ca="1" si="42"/>
        <v>2.9197520349542314</v>
      </c>
      <c r="E240" s="11">
        <f t="shared" ca="1" si="43"/>
        <v>2.0276055798293274E-3</v>
      </c>
      <c r="F240" s="11">
        <f t="shared" ca="1" si="44"/>
        <v>0.54669422071645479</v>
      </c>
      <c r="G240" s="12">
        <f ca="1">IF(F240&lt;&gt;"",IF(A240="весовой товар",SUM(COUNTIF($L$24:$L240,"&gt;"&amp;F240)),SUM(COUNTIF($N$24:$N240,"&gt;"&amp;F240),COUNTIF($P$24:$P240,"&gt;"&amp;F240),COUNTIF($R$24:$R240,"&gt;"&amp;F240))),"")</f>
        <v>1</v>
      </c>
      <c r="H240">
        <f t="shared" ca="1" si="45"/>
        <v>1.0529049446152337</v>
      </c>
      <c r="I240" s="11">
        <f t="shared" ca="1" si="46"/>
        <v>7.3118398931613449E-4</v>
      </c>
      <c r="J240" s="11">
        <f t="shared" ca="1" si="47"/>
        <v>7.3118398931615314E-4</v>
      </c>
      <c r="K240" s="11">
        <f ca="1">IF(AND($A240="весовой товар",$F240&lt;&gt;"",MAX(L$23:$L239,F240)&lt;TIME(20,0,0)),MAX(L$23:$L239,F240),"")</f>
        <v>0.54669422071645479</v>
      </c>
      <c r="L240" s="11">
        <f t="shared" ca="1" si="48"/>
        <v>0.54742540470577095</v>
      </c>
      <c r="M240" s="11" t="str">
        <f ca="1">IF($A240="штучный товар",IF(AND(MAX(N$23:$N239)&lt;=MAX(P$23:$P239),MAX(N$23:$N239)&lt;=MAX(R$23:$R239),$F240&lt;&gt;"",MAX(N$23:$N239)&lt;TIME(20,0,0)),MAX(N$23:$N239,$F240),""),"")</f>
        <v/>
      </c>
      <c r="N240" s="11" t="str">
        <f t="shared" ca="1" si="49"/>
        <v/>
      </c>
      <c r="O240" s="11" t="str">
        <f ca="1">IF($A240="штучный товар",IF(AND(MAX(N$23:$N239)&gt;MAX(P$23:$P239),MAX(P$23:$P239)&lt;=MAX(R$23:$R239),$F240&lt;&gt;"",MAX(P$23:$P239)&lt;TIME(20,0,0)),MAX(P$23:$P239,$F240),""),"")</f>
        <v/>
      </c>
      <c r="P240" s="11" t="str">
        <f t="shared" ca="1" si="50"/>
        <v/>
      </c>
      <c r="Q240" s="11" t="str">
        <f ca="1">IF($A240="штучный товар",IF(AND(MAX(N$23:$N239)&gt;MAX(R$23:$R239),MAX(P$23:$P239)&gt;MAX(R$23:$R239),$F240&lt;&gt;"",MAX(R$23:$R239)&lt;TIME(20,0,0)),MAX(R$23:$R239,$F240),""),"")</f>
        <v/>
      </c>
      <c r="R240" s="11" t="str">
        <f t="shared" ca="1" si="51"/>
        <v/>
      </c>
    </row>
    <row r="241" spans="1:18" x14ac:dyDescent="0.3">
      <c r="A241" t="str">
        <f t="shared" ca="1" si="39"/>
        <v>штучный товар</v>
      </c>
      <c r="B241" s="12">
        <f t="shared" ca="1" si="40"/>
        <v>1.0734867150786616</v>
      </c>
      <c r="C241" s="11">
        <f t="shared" ca="1" si="41"/>
        <v>0.54541209202209684</v>
      </c>
      <c r="D241">
        <f t="shared" ca="1" si="42"/>
        <v>2.3767373559658327</v>
      </c>
      <c r="E241" s="11">
        <f t="shared" ca="1" si="43"/>
        <v>1.6505120527540505E-3</v>
      </c>
      <c r="F241" s="11">
        <f t="shared" ca="1" si="44"/>
        <v>0.54706260407485086</v>
      </c>
      <c r="G241" s="12">
        <f ca="1">IF(F241&lt;&gt;"",IF(A241="весовой товар",SUM(COUNTIF($L$24:$L241,"&gt;"&amp;F241)),SUM(COUNTIF($N$24:$N241,"&gt;"&amp;F241),COUNTIF($P$24:$P241,"&gt;"&amp;F241),COUNTIF($R$24:$R241,"&gt;"&amp;F241))),"")</f>
        <v>1</v>
      </c>
      <c r="H241">
        <f t="shared" ca="1" si="45"/>
        <v>1.6937390743386083</v>
      </c>
      <c r="I241" s="11">
        <f t="shared" ca="1" si="46"/>
        <v>1.1762076905129223E-3</v>
      </c>
      <c r="J241" s="11">
        <f t="shared" ca="1" si="47"/>
        <v>1.1762076905129648E-3</v>
      </c>
      <c r="K241" s="11" t="str">
        <f ca="1">IF(AND($A241="весовой товар",$F241&lt;&gt;"",MAX(L$23:$L240,F241)&lt;TIME(20,0,0)),MAX(L$23:$L240,F241),"")</f>
        <v/>
      </c>
      <c r="L241" s="11" t="str">
        <f t="shared" ca="1" si="48"/>
        <v/>
      </c>
      <c r="M241" s="11" t="str">
        <f ca="1">IF($A241="штучный товар",IF(AND(MAX(N$23:$N240)&lt;=MAX(P$23:$P240),MAX(N$23:$N240)&lt;=MAX(R$23:$R240),$F241&lt;&gt;"",MAX(N$23:$N240)&lt;TIME(20,0,0)),MAX(N$23:$N240,$F241),""),"")</f>
        <v/>
      </c>
      <c r="N241" s="11" t="str">
        <f t="shared" ca="1" si="49"/>
        <v/>
      </c>
      <c r="O241" s="11" t="str">
        <f ca="1">IF($A241="штучный товар",IF(AND(MAX(N$23:$N240)&gt;MAX(P$23:$P240),MAX(P$23:$P240)&lt;=MAX(R$23:$R240),$F241&lt;&gt;"",MAX(P$23:$P240)&lt;TIME(20,0,0)),MAX(P$23:$P240,$F241),""),"")</f>
        <v/>
      </c>
      <c r="P241" s="11" t="str">
        <f t="shared" ca="1" si="50"/>
        <v/>
      </c>
      <c r="Q241" s="11">
        <f ca="1">IF($A241="штучный товар",IF(AND(MAX(N$23:$N240)&gt;MAX(R$23:$R240),MAX(P$23:$P240)&gt;MAX(R$23:$R240),$F241&lt;&gt;"",MAX(R$23:$R240)&lt;TIME(20,0,0)),MAX(R$23:$R240,$F241),""),"")</f>
        <v>0.54706260407485086</v>
      </c>
      <c r="R241" s="11">
        <f t="shared" ca="1" si="51"/>
        <v>0.54823881176536382</v>
      </c>
    </row>
    <row r="242" spans="1:18" x14ac:dyDescent="0.3">
      <c r="A242" t="str">
        <f t="shared" ca="1" si="39"/>
        <v>весовой товар</v>
      </c>
      <c r="B242" s="12">
        <f t="shared" ca="1" si="40"/>
        <v>1.0131098389169932</v>
      </c>
      <c r="C242" s="11">
        <f t="shared" ca="1" si="41"/>
        <v>0.54611564052134476</v>
      </c>
      <c r="D242">
        <f t="shared" ca="1" si="42"/>
        <v>6.3726157272203583</v>
      </c>
      <c r="E242" s="11">
        <f t="shared" ca="1" si="43"/>
        <v>4.4254275883474714E-3</v>
      </c>
      <c r="F242" s="11">
        <f t="shared" ca="1" si="44"/>
        <v>0.55054106810969228</v>
      </c>
      <c r="G242" s="12">
        <f ca="1">IF(F242&lt;&gt;"",IF(A242="весовой товар",SUM(COUNTIF($L$24:$L242,"&gt;"&amp;F242)),SUM(COUNTIF($N$24:$N242,"&gt;"&amp;F242),COUNTIF($P$24:$P242,"&gt;"&amp;F242),COUNTIF($R$24:$R242,"&gt;"&amp;F242))),"")</f>
        <v>1</v>
      </c>
      <c r="H242">
        <f t="shared" ca="1" si="45"/>
        <v>11.330616360740475</v>
      </c>
      <c r="I242" s="11">
        <f t="shared" ca="1" si="46"/>
        <v>7.8684835838475527E-3</v>
      </c>
      <c r="J242" s="11">
        <f t="shared" ca="1" si="47"/>
        <v>7.8684835838475076E-3</v>
      </c>
      <c r="K242" s="11">
        <f ca="1">IF(AND($A242="весовой товар",$F242&lt;&gt;"",MAX(L$23:$L241,F242)&lt;TIME(20,0,0)),MAX(L$23:$L241,F242),"")</f>
        <v>0.55054106810969228</v>
      </c>
      <c r="L242" s="11">
        <f t="shared" ca="1" si="48"/>
        <v>0.55840955169353979</v>
      </c>
      <c r="M242" s="11" t="str">
        <f ca="1">IF($A242="штучный товар",IF(AND(MAX(N$23:$N241)&lt;=MAX(P$23:$P241),MAX(N$23:$N241)&lt;=MAX(R$23:$R241),$F242&lt;&gt;"",MAX(N$23:$N241)&lt;TIME(20,0,0)),MAX(N$23:$N241,$F242),""),"")</f>
        <v/>
      </c>
      <c r="N242" s="11" t="str">
        <f t="shared" ca="1" si="49"/>
        <v/>
      </c>
      <c r="O242" s="11" t="str">
        <f ca="1">IF($A242="штучный товар",IF(AND(MAX(N$23:$N241)&gt;MAX(P$23:$P241),MAX(P$23:$P241)&lt;=MAX(R$23:$R241),$F242&lt;&gt;"",MAX(P$23:$P241)&lt;TIME(20,0,0)),MAX(P$23:$P241,$F242),""),"")</f>
        <v/>
      </c>
      <c r="P242" s="11" t="str">
        <f t="shared" ca="1" si="50"/>
        <v/>
      </c>
      <c r="Q242" s="11" t="str">
        <f ca="1">IF($A242="штучный товар",IF(AND(MAX(N$23:$N241)&gt;MAX(R$23:$R241),MAX(P$23:$P241)&gt;MAX(R$23:$R241),$F242&lt;&gt;"",MAX(R$23:$R241)&lt;TIME(20,0,0)),MAX(R$23:$R241,$F242),""),"")</f>
        <v/>
      </c>
      <c r="R242" s="11" t="str">
        <f t="shared" ca="1" si="51"/>
        <v/>
      </c>
    </row>
    <row r="243" spans="1:18" x14ac:dyDescent="0.3">
      <c r="A243" t="str">
        <f t="shared" ca="1" si="39"/>
        <v>штучный товар</v>
      </c>
      <c r="B243" s="12">
        <f t="shared" ca="1" si="40"/>
        <v>1.0100473841731574</v>
      </c>
      <c r="C243" s="11">
        <f t="shared" ca="1" si="41"/>
        <v>0.54681706231590943</v>
      </c>
      <c r="D243">
        <f t="shared" ca="1" si="42"/>
        <v>2.0826984129999664</v>
      </c>
      <c r="E243" s="11">
        <f t="shared" ca="1" si="43"/>
        <v>1.4463183423610879E-3</v>
      </c>
      <c r="F243" s="11">
        <f t="shared" ca="1" si="44"/>
        <v>0.54826338065827052</v>
      </c>
      <c r="G243" s="12">
        <f ca="1">IF(F243&lt;&gt;"",IF(A243="весовой товар",SUM(COUNTIF($L$24:$L243,"&gt;"&amp;F243)),SUM(COUNTIF($N$24:$N243,"&gt;"&amp;F243),COUNTIF($P$24:$P243,"&gt;"&amp;F243),COUNTIF($R$24:$R243,"&gt;"&amp;F243))),"")</f>
        <v>1</v>
      </c>
      <c r="H243">
        <f t="shared" ca="1" si="45"/>
        <v>1.3910203080870633</v>
      </c>
      <c r="I243" s="11">
        <f t="shared" ca="1" si="46"/>
        <v>9.659863250604607E-4</v>
      </c>
      <c r="J243" s="11">
        <f t="shared" ca="1" si="47"/>
        <v>9.659863250605083E-4</v>
      </c>
      <c r="K243" s="11" t="str">
        <f ca="1">IF(AND($A243="весовой товар",$F243&lt;&gt;"",MAX(L$23:$L242,F243)&lt;TIME(20,0,0)),MAX(L$23:$L242,F243),"")</f>
        <v/>
      </c>
      <c r="L243" s="11" t="str">
        <f t="shared" ca="1" si="48"/>
        <v/>
      </c>
      <c r="M243" s="11" t="str">
        <f ca="1">IF($A243="штучный товар",IF(AND(MAX(N$23:$N242)&lt;=MAX(P$23:$P242),MAX(N$23:$N242)&lt;=MAX(R$23:$R242),$F243&lt;&gt;"",MAX(N$23:$N242)&lt;TIME(20,0,0)),MAX(N$23:$N242,$F243),""),"")</f>
        <v/>
      </c>
      <c r="N243" s="11" t="str">
        <f t="shared" ca="1" si="49"/>
        <v/>
      </c>
      <c r="O243" s="11">
        <f ca="1">IF($A243="штучный товар",IF(AND(MAX(N$23:$N242)&gt;MAX(P$23:$P242),MAX(P$23:$P242)&lt;=MAX(R$23:$R242),$F243&lt;&gt;"",MAX(P$23:$P242)&lt;TIME(20,0,0)),MAX(P$23:$P242,$F243),""),"")</f>
        <v>0.54826338065827052</v>
      </c>
      <c r="P243" s="11">
        <f t="shared" ca="1" si="50"/>
        <v>0.54922936698333102</v>
      </c>
      <c r="Q243" s="11" t="str">
        <f ca="1">IF($A243="штучный товар",IF(AND(MAX(N$23:$N242)&gt;MAX(R$23:$R242),MAX(P$23:$P242)&gt;MAX(R$23:$R242),$F243&lt;&gt;"",MAX(R$23:$R242)&lt;TIME(20,0,0)),MAX(R$23:$R242,$F243),""),"")</f>
        <v/>
      </c>
      <c r="R243" s="11" t="str">
        <f t="shared" ca="1" si="51"/>
        <v/>
      </c>
    </row>
    <row r="244" spans="1:18" x14ac:dyDescent="0.3">
      <c r="A244" t="str">
        <f t="shared" ca="1" si="39"/>
        <v>штучный товар</v>
      </c>
      <c r="B244" s="12">
        <f t="shared" ca="1" si="40"/>
        <v>1.3408240034161176</v>
      </c>
      <c r="C244" s="11">
        <f t="shared" ca="1" si="41"/>
        <v>0.54774819009605946</v>
      </c>
      <c r="D244">
        <f t="shared" ca="1" si="42"/>
        <v>10.922096591241754</v>
      </c>
      <c r="E244" s="11">
        <f t="shared" ca="1" si="43"/>
        <v>7.5847892994734406E-3</v>
      </c>
      <c r="F244" s="11">
        <f t="shared" ca="1" si="44"/>
        <v>0.55533297939553294</v>
      </c>
      <c r="G244" s="12">
        <f ca="1">IF(F244&lt;&gt;"",IF(A244="весовой товар",SUM(COUNTIF($L$24:$L244,"&gt;"&amp;F244)),SUM(COUNTIF($N$24:$N244,"&gt;"&amp;F244),COUNTIF($P$24:$P244,"&gt;"&amp;F244),COUNTIF($R$24:$R244,"&gt;"&amp;F244))),"")</f>
        <v>1</v>
      </c>
      <c r="H244">
        <f t="shared" ca="1" si="45"/>
        <v>1.0404666829554554</v>
      </c>
      <c r="I244" s="11">
        <f t="shared" ca="1" si="46"/>
        <v>7.2254630760795518E-4</v>
      </c>
      <c r="J244" s="11">
        <f t="shared" ca="1" si="47"/>
        <v>7.2254630760792971E-4</v>
      </c>
      <c r="K244" s="11" t="str">
        <f ca="1">IF(AND($A244="весовой товар",$F244&lt;&gt;"",MAX(L$23:$L243,F244)&lt;TIME(20,0,0)),MAX(L$23:$L243,F244),"")</f>
        <v/>
      </c>
      <c r="L244" s="11" t="str">
        <f t="shared" ca="1" si="48"/>
        <v/>
      </c>
      <c r="M244" s="11">
        <f ca="1">IF($A244="штучный товар",IF(AND(MAX(N$23:$N243)&lt;=MAX(P$23:$P243),MAX(N$23:$N243)&lt;=MAX(R$23:$R243),$F244&lt;&gt;"",MAX(N$23:$N243)&lt;TIME(20,0,0)),MAX(N$23:$N243,$F244),""),"")</f>
        <v>0.55533297939553294</v>
      </c>
      <c r="N244" s="11">
        <f t="shared" ca="1" si="49"/>
        <v>0.55605552570314087</v>
      </c>
      <c r="O244" s="11" t="str">
        <f ca="1">IF($A244="штучный товар",IF(AND(MAX(N$23:$N243)&gt;MAX(P$23:$P243),MAX(P$23:$P243)&lt;=MAX(R$23:$R243),$F244&lt;&gt;"",MAX(P$23:$P243)&lt;TIME(20,0,0)),MAX(P$23:$P243,$F244),""),"")</f>
        <v/>
      </c>
      <c r="P244" s="11" t="str">
        <f t="shared" ca="1" si="50"/>
        <v/>
      </c>
      <c r="Q244" s="11" t="str">
        <f ca="1">IF($A244="штучный товар",IF(AND(MAX(N$23:$N243)&gt;MAX(R$23:$R243),MAX(P$23:$P243)&gt;MAX(R$23:$R243),$F244&lt;&gt;"",MAX(R$23:$R243)&lt;TIME(20,0,0)),MAX(R$23:$R243,$F244),""),"")</f>
        <v/>
      </c>
      <c r="R244" s="11" t="str">
        <f t="shared" ca="1" si="51"/>
        <v/>
      </c>
    </row>
    <row r="245" spans="1:18" x14ac:dyDescent="0.3">
      <c r="A245" t="str">
        <f t="shared" ca="1" si="39"/>
        <v>штучный товар</v>
      </c>
      <c r="B245" s="12">
        <f t="shared" ca="1" si="40"/>
        <v>1.0853717797830087</v>
      </c>
      <c r="C245" s="11">
        <f t="shared" ca="1" si="41"/>
        <v>0.54850192049868651</v>
      </c>
      <c r="D245">
        <f t="shared" ca="1" si="42"/>
        <v>1.1804409753086085</v>
      </c>
      <c r="E245" s="11">
        <f t="shared" ca="1" si="43"/>
        <v>8.1975067729764478E-4</v>
      </c>
      <c r="F245" s="11">
        <f t="shared" ca="1" si="44"/>
        <v>0.54932167117598418</v>
      </c>
      <c r="G245" s="12">
        <f ca="1">IF(F245&lt;&gt;"",IF(A245="весовой товар",SUM(COUNTIF($L$24:$L245,"&gt;"&amp;F245)),SUM(COUNTIF($N$24:$N245,"&gt;"&amp;F245),COUNTIF($P$24:$P245,"&gt;"&amp;F245),COUNTIF($R$24:$R245,"&gt;"&amp;F245))),"")</f>
        <v>2</v>
      </c>
      <c r="H245">
        <f t="shared" ca="1" si="45"/>
        <v>1.6901614281681168</v>
      </c>
      <c r="I245" s="11">
        <f t="shared" ca="1" si="46"/>
        <v>1.1737232140056366E-3</v>
      </c>
      <c r="J245" s="11">
        <f t="shared" ca="1" si="47"/>
        <v>1.1737232140056619E-3</v>
      </c>
      <c r="K245" s="11" t="str">
        <f ca="1">IF(AND($A245="весовой товар",$F245&lt;&gt;"",MAX(L$23:$L244,F245)&lt;TIME(20,0,0)),MAX(L$23:$L244,F245),"")</f>
        <v/>
      </c>
      <c r="L245" s="11" t="str">
        <f t="shared" ca="1" si="48"/>
        <v/>
      </c>
      <c r="M245" s="11" t="str">
        <f ca="1">IF($A245="штучный товар",IF(AND(MAX(N$23:$N244)&lt;=MAX(P$23:$P244),MAX(N$23:$N244)&lt;=MAX(R$23:$R244),$F245&lt;&gt;"",MAX(N$23:$N244)&lt;TIME(20,0,0)),MAX(N$23:$N244,$F245),""),"")</f>
        <v/>
      </c>
      <c r="N245" s="11" t="str">
        <f t="shared" ca="1" si="49"/>
        <v/>
      </c>
      <c r="O245" s="11" t="str">
        <f ca="1">IF($A245="штучный товар",IF(AND(MAX(N$23:$N244)&gt;MAX(P$23:$P244),MAX(P$23:$P244)&lt;=MAX(R$23:$R244),$F245&lt;&gt;"",MAX(P$23:$P244)&lt;TIME(20,0,0)),MAX(P$23:$P244,$F245),""),"")</f>
        <v/>
      </c>
      <c r="P245" s="11" t="str">
        <f t="shared" ca="1" si="50"/>
        <v/>
      </c>
      <c r="Q245" s="11">
        <f ca="1">IF($A245="штучный товар",IF(AND(MAX(N$23:$N244)&gt;MAX(R$23:$R244),MAX(P$23:$P244)&gt;MAX(R$23:$R244),$F245&lt;&gt;"",MAX(R$23:$R244)&lt;TIME(20,0,0)),MAX(R$23:$R244,$F245),""),"")</f>
        <v>0.54932167117598418</v>
      </c>
      <c r="R245" s="11">
        <f t="shared" ca="1" si="51"/>
        <v>0.55049539438998984</v>
      </c>
    </row>
    <row r="246" spans="1:18" x14ac:dyDescent="0.3">
      <c r="A246" t="str">
        <f t="shared" ca="1" si="39"/>
        <v>весовой товар</v>
      </c>
      <c r="B246" s="12">
        <f t="shared" ca="1" si="40"/>
        <v>1.2233145757442079</v>
      </c>
      <c r="C246" s="11">
        <f t="shared" ca="1" si="41"/>
        <v>0.54935144450962003</v>
      </c>
      <c r="D246">
        <f t="shared" ca="1" si="42"/>
        <v>2.5912448561917509</v>
      </c>
      <c r="E246" s="11">
        <f t="shared" ca="1" si="43"/>
        <v>1.7994755945776048E-3</v>
      </c>
      <c r="F246" s="11">
        <f t="shared" ca="1" si="44"/>
        <v>0.55115092010419764</v>
      </c>
      <c r="G246" s="12">
        <f ca="1">IF(F246&lt;&gt;"",IF(A246="весовой товар",SUM(COUNTIF($L$24:$L246,"&gt;"&amp;F246)),SUM(COUNTIF($N$24:$N246,"&gt;"&amp;F246),COUNTIF($P$24:$P246,"&gt;"&amp;F246),COUNTIF($R$24:$R246,"&gt;"&amp;F246))),"")</f>
        <v>2</v>
      </c>
      <c r="H246">
        <f t="shared" ca="1" si="45"/>
        <v>4.0179093764629163</v>
      </c>
      <c r="I246" s="11">
        <f t="shared" ca="1" si="46"/>
        <v>2.790214844765914E-3</v>
      </c>
      <c r="J246" s="11">
        <f t="shared" ca="1" si="47"/>
        <v>1.0048846434108083E-2</v>
      </c>
      <c r="K246" s="11">
        <f ca="1">IF(AND($A246="весовой товар",$F246&lt;&gt;"",MAX(L$23:$L245,F246)&lt;TIME(20,0,0)),MAX(L$23:$L245,F246),"")</f>
        <v>0.55840955169353979</v>
      </c>
      <c r="L246" s="11">
        <f t="shared" ca="1" si="48"/>
        <v>0.56119976653830572</v>
      </c>
      <c r="M246" s="11" t="str">
        <f ca="1">IF($A246="штучный товар",IF(AND(MAX(N$23:$N245)&lt;=MAX(P$23:$P245),MAX(N$23:$N245)&lt;=MAX(R$23:$R245),$F246&lt;&gt;"",MAX(N$23:$N245)&lt;TIME(20,0,0)),MAX(N$23:$N245,$F246),""),"")</f>
        <v/>
      </c>
      <c r="N246" s="11" t="str">
        <f t="shared" ca="1" si="49"/>
        <v/>
      </c>
      <c r="O246" s="11" t="str">
        <f ca="1">IF($A246="штучный товар",IF(AND(MAX(N$23:$N245)&gt;MAX(P$23:$P245),MAX(P$23:$P245)&lt;=MAX(R$23:$R245),$F246&lt;&gt;"",MAX(P$23:$P245)&lt;TIME(20,0,0)),MAX(P$23:$P245,$F246),""),"")</f>
        <v/>
      </c>
      <c r="P246" s="11" t="str">
        <f t="shared" ca="1" si="50"/>
        <v/>
      </c>
      <c r="Q246" s="11" t="str">
        <f ca="1">IF($A246="штучный товар",IF(AND(MAX(N$23:$N245)&gt;MAX(R$23:$R245),MAX(P$23:$P245)&gt;MAX(R$23:$R245),$F246&lt;&gt;"",MAX(R$23:$R245)&lt;TIME(20,0,0)),MAX(R$23:$R245,$F246),""),"")</f>
        <v/>
      </c>
      <c r="R246" s="11" t="str">
        <f t="shared" ca="1" si="51"/>
        <v/>
      </c>
    </row>
    <row r="247" spans="1:18" x14ac:dyDescent="0.3">
      <c r="A247" t="str">
        <f t="shared" ca="1" si="39"/>
        <v>весовой товар</v>
      </c>
      <c r="B247" s="12">
        <f t="shared" ca="1" si="40"/>
        <v>3.4369474199289183</v>
      </c>
      <c r="C247" s="11">
        <f t="shared" ca="1" si="41"/>
        <v>0.55173821355123731</v>
      </c>
      <c r="D247">
        <f t="shared" ca="1" si="42"/>
        <v>1.9445941951352581</v>
      </c>
      <c r="E247" s="11">
        <f t="shared" ca="1" si="43"/>
        <v>1.3504126355105958E-3</v>
      </c>
      <c r="F247" s="11">
        <f t="shared" ca="1" si="44"/>
        <v>0.55308862618674792</v>
      </c>
      <c r="G247" s="12">
        <f ca="1">IF(F247&lt;&gt;"",IF(A247="весовой товар",SUM(COUNTIF($L$24:$L247,"&gt;"&amp;F247)),SUM(COUNTIF($N$24:$N247,"&gt;"&amp;F247),COUNTIF($P$24:$P247,"&gt;"&amp;F247),COUNTIF($R$24:$R247,"&gt;"&amp;F247))),"")</f>
        <v>3</v>
      </c>
      <c r="H247">
        <f t="shared" ca="1" si="45"/>
        <v>2.2191912246478642</v>
      </c>
      <c r="I247" s="11">
        <f t="shared" ca="1" si="46"/>
        <v>1.5411050171165723E-3</v>
      </c>
      <c r="J247" s="11">
        <f t="shared" ca="1" si="47"/>
        <v>9.6522453686743725E-3</v>
      </c>
      <c r="K247" s="11">
        <f ca="1">IF(AND($A247="весовой товар",$F247&lt;&gt;"",MAX(L$23:$L246,F247)&lt;TIME(20,0,0)),MAX(L$23:$L246,F247),"")</f>
        <v>0.56119976653830572</v>
      </c>
      <c r="L247" s="11">
        <f t="shared" ca="1" si="48"/>
        <v>0.5627408715554223</v>
      </c>
      <c r="M247" s="11" t="str">
        <f ca="1">IF($A247="штучный товар",IF(AND(MAX(N$23:$N246)&lt;=MAX(P$23:$P246),MAX(N$23:$N246)&lt;=MAX(R$23:$R246),$F247&lt;&gt;"",MAX(N$23:$N246)&lt;TIME(20,0,0)),MAX(N$23:$N246,$F247),""),"")</f>
        <v/>
      </c>
      <c r="N247" s="11" t="str">
        <f t="shared" ca="1" si="49"/>
        <v/>
      </c>
      <c r="O247" s="11" t="str">
        <f ca="1">IF($A247="штучный товар",IF(AND(MAX(N$23:$N246)&gt;MAX(P$23:$P246),MAX(P$23:$P246)&lt;=MAX(R$23:$R246),$F247&lt;&gt;"",MAX(P$23:$P246)&lt;TIME(20,0,0)),MAX(P$23:$P246,$F247),""),"")</f>
        <v/>
      </c>
      <c r="P247" s="11" t="str">
        <f t="shared" ca="1" si="50"/>
        <v/>
      </c>
      <c r="Q247" s="11" t="str">
        <f ca="1">IF($A247="штучный товар",IF(AND(MAX(N$23:$N246)&gt;MAX(R$23:$R246),MAX(P$23:$P246)&gt;MAX(R$23:$R246),$F247&lt;&gt;"",MAX(R$23:$R246)&lt;TIME(20,0,0)),MAX(R$23:$R246,$F247),""),"")</f>
        <v/>
      </c>
      <c r="R247" s="11" t="str">
        <f t="shared" ca="1" si="51"/>
        <v/>
      </c>
    </row>
    <row r="248" spans="1:18" x14ac:dyDescent="0.3">
      <c r="A248" t="str">
        <f t="shared" ca="1" si="39"/>
        <v>штучный товар</v>
      </c>
      <c r="B248" s="12">
        <f t="shared" ca="1" si="40"/>
        <v>1.4078372192587036</v>
      </c>
      <c r="C248" s="11">
        <f t="shared" ca="1" si="41"/>
        <v>0.55271587828683366</v>
      </c>
      <c r="D248">
        <f t="shared" ca="1" si="42"/>
        <v>1.7428715567944102</v>
      </c>
      <c r="E248" s="11">
        <f t="shared" ca="1" si="43"/>
        <v>1.2103274699961182E-3</v>
      </c>
      <c r="F248" s="11">
        <f t="shared" ca="1" si="44"/>
        <v>0.55392620575682983</v>
      </c>
      <c r="G248" s="12">
        <f ca="1">IF(F248&lt;&gt;"",IF(A248="весовой товар",SUM(COUNTIF($L$24:$L248,"&gt;"&amp;F248)),SUM(COUNTIF($N$24:$N248,"&gt;"&amp;F248),COUNTIF($P$24:$P248,"&gt;"&amp;F248),COUNTIF($R$24:$R248,"&gt;"&amp;F248))),"")</f>
        <v>2</v>
      </c>
      <c r="H248">
        <f t="shared" ca="1" si="45"/>
        <v>1.2358601229599231</v>
      </c>
      <c r="I248" s="11">
        <f t="shared" ca="1" si="46"/>
        <v>8.5823619649994659E-4</v>
      </c>
      <c r="J248" s="11">
        <f t="shared" ca="1" si="47"/>
        <v>8.5823619649993965E-4</v>
      </c>
      <c r="K248" s="11" t="str">
        <f ca="1">IF(AND($A248="весовой товар",$F248&lt;&gt;"",MAX(L$23:$L247,F248)&lt;TIME(20,0,0)),MAX(L$23:$L247,F248),"")</f>
        <v/>
      </c>
      <c r="L248" s="11" t="str">
        <f t="shared" ca="1" si="48"/>
        <v/>
      </c>
      <c r="M248" s="11" t="str">
        <f ca="1">IF($A248="штучный товар",IF(AND(MAX(N$23:$N247)&lt;=MAX(P$23:$P247),MAX(N$23:$N247)&lt;=MAX(R$23:$R247),$F248&lt;&gt;"",MAX(N$23:$N247)&lt;TIME(20,0,0)),MAX(N$23:$N247,$F248),""),"")</f>
        <v/>
      </c>
      <c r="N248" s="11" t="str">
        <f t="shared" ca="1" si="49"/>
        <v/>
      </c>
      <c r="O248" s="11">
        <f ca="1">IF($A248="штучный товар",IF(AND(MAX(N$23:$N247)&gt;MAX(P$23:$P247),MAX(P$23:$P247)&lt;=MAX(R$23:$R247),$F248&lt;&gt;"",MAX(P$23:$P247)&lt;TIME(20,0,0)),MAX(P$23:$P247,$F248),""),"")</f>
        <v>0.55392620575682983</v>
      </c>
      <c r="P248" s="11">
        <f t="shared" ca="1" si="50"/>
        <v>0.55478444195332977</v>
      </c>
      <c r="Q248" s="11" t="str">
        <f ca="1">IF($A248="штучный товар",IF(AND(MAX(N$23:$N247)&gt;MAX(R$23:$R247),MAX(P$23:$P247)&gt;MAX(R$23:$R247),$F248&lt;&gt;"",MAX(R$23:$R247)&lt;TIME(20,0,0)),MAX(R$23:$R247,$F248),""),"")</f>
        <v/>
      </c>
      <c r="R248" s="11" t="str">
        <f t="shared" ca="1" si="51"/>
        <v/>
      </c>
    </row>
    <row r="249" spans="1:18" x14ac:dyDescent="0.3">
      <c r="A249" t="str">
        <f t="shared" ca="1" si="39"/>
        <v>штучный товар</v>
      </c>
      <c r="B249" s="12">
        <f t="shared" ca="1" si="40"/>
        <v>1.2717543143601073</v>
      </c>
      <c r="C249" s="11">
        <f t="shared" ca="1" si="41"/>
        <v>0.55359904100513924</v>
      </c>
      <c r="D249">
        <f t="shared" ca="1" si="42"/>
        <v>1.5223252511788354</v>
      </c>
      <c r="E249" s="11">
        <f t="shared" ca="1" si="43"/>
        <v>1.0571703133186356E-3</v>
      </c>
      <c r="F249" s="11">
        <f t="shared" ca="1" si="44"/>
        <v>0.55465621131845788</v>
      </c>
      <c r="G249" s="12">
        <f ca="1">IF(F249&lt;&gt;"",IF(A249="весовой товар",SUM(COUNTIF($L$24:$L249,"&gt;"&amp;F249)),SUM(COUNTIF($N$24:$N249,"&gt;"&amp;F249),COUNTIF($P$24:$P249,"&gt;"&amp;F249),COUNTIF($R$24:$R249,"&gt;"&amp;F249))),"")</f>
        <v>3</v>
      </c>
      <c r="H249">
        <f t="shared" ca="1" si="45"/>
        <v>1.706418397790195</v>
      </c>
      <c r="I249" s="11">
        <f t="shared" ca="1" si="46"/>
        <v>1.1850127762431909E-3</v>
      </c>
      <c r="J249" s="11">
        <f t="shared" ca="1" si="47"/>
        <v>1.1850127762431661E-3</v>
      </c>
      <c r="K249" s="11" t="str">
        <f ca="1">IF(AND($A249="весовой товар",$F249&lt;&gt;"",MAX(L$23:$L248,F249)&lt;TIME(20,0,0)),MAX(L$23:$L248,F249),"")</f>
        <v/>
      </c>
      <c r="L249" s="11" t="str">
        <f t="shared" ca="1" si="48"/>
        <v/>
      </c>
      <c r="M249" s="11" t="str">
        <f ca="1">IF($A249="штучный товар",IF(AND(MAX(N$23:$N248)&lt;=MAX(P$23:$P248),MAX(N$23:$N248)&lt;=MAX(R$23:$R248),$F249&lt;&gt;"",MAX(N$23:$N248)&lt;TIME(20,0,0)),MAX(N$23:$N248,$F249),""),"")</f>
        <v/>
      </c>
      <c r="N249" s="11" t="str">
        <f t="shared" ca="1" si="49"/>
        <v/>
      </c>
      <c r="O249" s="11" t="str">
        <f ca="1">IF($A249="штучный товар",IF(AND(MAX(N$23:$N248)&gt;MAX(P$23:$P248),MAX(P$23:$P248)&lt;=MAX(R$23:$R248),$F249&lt;&gt;"",MAX(P$23:$P248)&lt;TIME(20,0,0)),MAX(P$23:$P248,$F249),""),"")</f>
        <v/>
      </c>
      <c r="P249" s="11" t="str">
        <f t="shared" ca="1" si="50"/>
        <v/>
      </c>
      <c r="Q249" s="11">
        <f ca="1">IF($A249="штучный товар",IF(AND(MAX(N$23:$N248)&gt;MAX(R$23:$R248),MAX(P$23:$P248)&gt;MAX(R$23:$R248),$F249&lt;&gt;"",MAX(R$23:$R248)&lt;TIME(20,0,0)),MAX(R$23:$R248,$F249),""),"")</f>
        <v>0.55465621131845788</v>
      </c>
      <c r="R249" s="11">
        <f t="shared" ca="1" si="51"/>
        <v>0.55584122409470105</v>
      </c>
    </row>
    <row r="250" spans="1:18" x14ac:dyDescent="0.3">
      <c r="A250" t="str">
        <f t="shared" ca="1" si="39"/>
        <v>весовой товар</v>
      </c>
      <c r="B250" s="12">
        <f t="shared" ca="1" si="40"/>
        <v>1.7641486644460542</v>
      </c>
      <c r="C250" s="11">
        <f t="shared" ca="1" si="41"/>
        <v>0.5548241442443379</v>
      </c>
      <c r="D250">
        <f t="shared" ca="1" si="42"/>
        <v>3.1543352379474592</v>
      </c>
      <c r="E250" s="11">
        <f t="shared" ca="1" si="43"/>
        <v>2.1905105819079577E-3</v>
      </c>
      <c r="F250" s="11">
        <f t="shared" ca="1" si="44"/>
        <v>0.5570146548262459</v>
      </c>
      <c r="G250" s="12">
        <f ca="1">IF(F250&lt;&gt;"",IF(A250="весовой товар",SUM(COUNTIF($L$24:$L250,"&gt;"&amp;F250)),SUM(COUNTIF($N$24:$N250,"&gt;"&amp;F250),COUNTIF($P$24:$P250,"&gt;"&amp;F250),COUNTIF($R$24:$R250,"&gt;"&amp;F250))),"")</f>
        <v>4</v>
      </c>
      <c r="H250">
        <f t="shared" ca="1" si="45"/>
        <v>1.7471605571330611</v>
      </c>
      <c r="I250" s="11">
        <f t="shared" ca="1" si="46"/>
        <v>1.2133059424535146E-3</v>
      </c>
      <c r="J250" s="11">
        <f t="shared" ca="1" si="47"/>
        <v>6.9395226716298941E-3</v>
      </c>
      <c r="K250" s="11">
        <f ca="1">IF(AND($A250="весовой товар",$F250&lt;&gt;"",MAX(L$23:$L249,F250)&lt;TIME(20,0,0)),MAX(L$23:$L249,F250),"")</f>
        <v>0.5627408715554223</v>
      </c>
      <c r="L250" s="11">
        <f t="shared" ca="1" si="48"/>
        <v>0.5639541774978758</v>
      </c>
      <c r="M250" s="11" t="str">
        <f ca="1">IF($A250="штучный товар",IF(AND(MAX(N$23:$N249)&lt;=MAX(P$23:$P249),MAX(N$23:$N249)&lt;=MAX(R$23:$R249),$F250&lt;&gt;"",MAX(N$23:$N249)&lt;TIME(20,0,0)),MAX(N$23:$N249,$F250),""),"")</f>
        <v/>
      </c>
      <c r="N250" s="11" t="str">
        <f t="shared" ca="1" si="49"/>
        <v/>
      </c>
      <c r="O250" s="11" t="str">
        <f ca="1">IF($A250="штучный товар",IF(AND(MAX(N$23:$N249)&gt;MAX(P$23:$P249),MAX(P$23:$P249)&lt;=MAX(R$23:$R249),$F250&lt;&gt;"",MAX(P$23:$P249)&lt;TIME(20,0,0)),MAX(P$23:$P249,$F250),""),"")</f>
        <v/>
      </c>
      <c r="P250" s="11" t="str">
        <f t="shared" ca="1" si="50"/>
        <v/>
      </c>
      <c r="Q250" s="11" t="str">
        <f ca="1">IF($A250="штучный товар",IF(AND(MAX(N$23:$N249)&gt;MAX(R$23:$R249),MAX(P$23:$P249)&gt;MAX(R$23:$R249),$F250&lt;&gt;"",MAX(R$23:$R249)&lt;TIME(20,0,0)),MAX(R$23:$R249,$F250),""),"")</f>
        <v/>
      </c>
      <c r="R250" s="11" t="str">
        <f t="shared" ca="1" si="51"/>
        <v/>
      </c>
    </row>
    <row r="251" spans="1:18" x14ac:dyDescent="0.3">
      <c r="A251" t="str">
        <f t="shared" ca="1" si="39"/>
        <v>весовой товар</v>
      </c>
      <c r="B251" s="12">
        <f t="shared" ca="1" si="40"/>
        <v>1.4384130280635865</v>
      </c>
      <c r="C251" s="11">
        <f t="shared" ca="1" si="41"/>
        <v>0.55582304218049317</v>
      </c>
      <c r="D251">
        <f t="shared" ca="1" si="42"/>
        <v>1.7738366020506342</v>
      </c>
      <c r="E251" s="11">
        <f t="shared" ca="1" si="43"/>
        <v>1.2318309736462738E-3</v>
      </c>
      <c r="F251" s="11">
        <f t="shared" ca="1" si="44"/>
        <v>0.55705487315413948</v>
      </c>
      <c r="G251" s="12">
        <f ca="1">IF(F251&lt;&gt;"",IF(A251="весовой товар",SUM(COUNTIF($L$24:$L251,"&gt;"&amp;F251)),SUM(COUNTIF($N$24:$N251,"&gt;"&amp;F251),COUNTIF($P$24:$P251,"&gt;"&amp;F251),COUNTIF($R$24:$R251,"&gt;"&amp;F251))),"")</f>
        <v>5</v>
      </c>
      <c r="H251">
        <f t="shared" ca="1" si="45"/>
        <v>1.564084402008473</v>
      </c>
      <c r="I251" s="11">
        <f t="shared" ca="1" si="46"/>
        <v>1.0861697236169952E-3</v>
      </c>
      <c r="J251" s="11">
        <f t="shared" ca="1" si="47"/>
        <v>7.985474067353282E-3</v>
      </c>
      <c r="K251" s="11">
        <f ca="1">IF(AND($A251="весовой товар",$F251&lt;&gt;"",MAX(L$23:$L250,F251)&lt;TIME(20,0,0)),MAX(L$23:$L250,F251),"")</f>
        <v>0.5639541774978758</v>
      </c>
      <c r="L251" s="11">
        <f t="shared" ca="1" si="48"/>
        <v>0.56504034722149277</v>
      </c>
      <c r="M251" s="11" t="str">
        <f ca="1">IF($A251="штучный товар",IF(AND(MAX(N$23:$N250)&lt;=MAX(P$23:$P250),MAX(N$23:$N250)&lt;=MAX(R$23:$R250),$F251&lt;&gt;"",MAX(N$23:$N250)&lt;TIME(20,0,0)),MAX(N$23:$N250,$F251),""),"")</f>
        <v/>
      </c>
      <c r="N251" s="11" t="str">
        <f t="shared" ca="1" si="49"/>
        <v/>
      </c>
      <c r="O251" s="11" t="str">
        <f ca="1">IF($A251="штучный товар",IF(AND(MAX(N$23:$N250)&gt;MAX(P$23:$P250),MAX(P$23:$P250)&lt;=MAX(R$23:$R250),$F251&lt;&gt;"",MAX(P$23:$P250)&lt;TIME(20,0,0)),MAX(P$23:$P250,$F251),""),"")</f>
        <v/>
      </c>
      <c r="P251" s="11" t="str">
        <f t="shared" ca="1" si="50"/>
        <v/>
      </c>
      <c r="Q251" s="11" t="str">
        <f ca="1">IF($A251="штучный товар",IF(AND(MAX(N$23:$N250)&gt;MAX(R$23:$R250),MAX(P$23:$P250)&gt;MAX(R$23:$R250),$F251&lt;&gt;"",MAX(R$23:$R250)&lt;TIME(20,0,0)),MAX(R$23:$R250,$F251),""),"")</f>
        <v/>
      </c>
      <c r="R251" s="11" t="str">
        <f t="shared" ca="1" si="51"/>
        <v/>
      </c>
    </row>
    <row r="252" spans="1:18" x14ac:dyDescent="0.3">
      <c r="A252" t="str">
        <f t="shared" ca="1" si="39"/>
        <v>штучный товар</v>
      </c>
      <c r="B252" s="12">
        <f t="shared" ca="1" si="40"/>
        <v>1.3397599019997499</v>
      </c>
      <c r="C252" s="11">
        <f t="shared" ca="1" si="41"/>
        <v>0.55675343100132635</v>
      </c>
      <c r="D252">
        <f t="shared" ca="1" si="42"/>
        <v>1.9863750838372016</v>
      </c>
      <c r="E252" s="11">
        <f t="shared" ca="1" si="43"/>
        <v>1.3794271415536123E-3</v>
      </c>
      <c r="F252" s="11">
        <f t="shared" ca="1" si="44"/>
        <v>0.55813285814287994</v>
      </c>
      <c r="G252" s="12">
        <f ca="1">IF(F252&lt;&gt;"",IF(A252="весовой товар",SUM(COUNTIF($L$24:$L252,"&gt;"&amp;F252)),SUM(COUNTIF($N$24:$N252,"&gt;"&amp;F252),COUNTIF($P$24:$P252,"&gt;"&amp;F252),COUNTIF($R$24:$R252,"&gt;"&amp;F252))),"")</f>
        <v>1</v>
      </c>
      <c r="H252">
        <f t="shared" ca="1" si="45"/>
        <v>1.4580974688401476</v>
      </c>
      <c r="I252" s="11">
        <f t="shared" ca="1" si="46"/>
        <v>1.012567686694547E-3</v>
      </c>
      <c r="J252" s="11">
        <f t="shared" ca="1" si="47"/>
        <v>1.0125676866945543E-3</v>
      </c>
      <c r="K252" s="11" t="str">
        <f ca="1">IF(AND($A252="весовой товар",$F252&lt;&gt;"",MAX(L$23:$L251,F252)&lt;TIME(20,0,0)),MAX(L$23:$L251,F252),"")</f>
        <v/>
      </c>
      <c r="L252" s="11" t="str">
        <f t="shared" ca="1" si="48"/>
        <v/>
      </c>
      <c r="M252" s="11" t="str">
        <f ca="1">IF($A252="штучный товар",IF(AND(MAX(N$23:$N251)&lt;=MAX(P$23:$P251),MAX(N$23:$N251)&lt;=MAX(R$23:$R251),$F252&lt;&gt;"",MAX(N$23:$N251)&lt;TIME(20,0,0)),MAX(N$23:$N251,$F252),""),"")</f>
        <v/>
      </c>
      <c r="N252" s="11" t="str">
        <f t="shared" ca="1" si="49"/>
        <v/>
      </c>
      <c r="O252" s="11">
        <f ca="1">IF($A252="штучный товар",IF(AND(MAX(N$23:$N251)&gt;MAX(P$23:$P251),MAX(P$23:$P251)&lt;=MAX(R$23:$R251),$F252&lt;&gt;"",MAX(P$23:$P251)&lt;TIME(20,0,0)),MAX(P$23:$P251,$F252),""),"")</f>
        <v>0.55813285814287994</v>
      </c>
      <c r="P252" s="11">
        <f t="shared" ca="1" si="50"/>
        <v>0.55914542582957449</v>
      </c>
      <c r="Q252" s="11" t="str">
        <f ca="1">IF($A252="штучный товар",IF(AND(MAX(N$23:$N251)&gt;MAX(R$23:$R251),MAX(P$23:$P251)&gt;MAX(R$23:$R251),$F252&lt;&gt;"",MAX(R$23:$R251)&lt;TIME(20,0,0)),MAX(R$23:$R251,$F252),""),"")</f>
        <v/>
      </c>
      <c r="R252" s="11" t="str">
        <f t="shared" ca="1" si="51"/>
        <v/>
      </c>
    </row>
    <row r="253" spans="1:18" x14ac:dyDescent="0.3">
      <c r="A253" t="str">
        <f t="shared" ca="1" si="39"/>
        <v>весовой товар</v>
      </c>
      <c r="B253" s="12">
        <f t="shared" ca="1" si="40"/>
        <v>2.0887096709954758</v>
      </c>
      <c r="C253" s="11">
        <f t="shared" ca="1" si="41"/>
        <v>0.55820392382840656</v>
      </c>
      <c r="D253">
        <f t="shared" ca="1" si="42"/>
        <v>1.2778390232779433</v>
      </c>
      <c r="E253" s="11">
        <f t="shared" ca="1" si="43"/>
        <v>8.8738821060968282E-4</v>
      </c>
      <c r="F253" s="11">
        <f t="shared" ca="1" si="44"/>
        <v>0.55909131203901619</v>
      </c>
      <c r="G253" s="12">
        <f ca="1">IF(F253&lt;&gt;"",IF(A253="весовой товар",SUM(COUNTIF($L$24:$L253,"&gt;"&amp;F253)),SUM(COUNTIF($N$24:$N253,"&gt;"&amp;F253),COUNTIF($P$24:$P253,"&gt;"&amp;F253),COUNTIF($R$24:$R253,"&gt;"&amp;F253))),"")</f>
        <v>5</v>
      </c>
      <c r="H253">
        <f t="shared" ca="1" si="45"/>
        <v>4.3867561248622717</v>
      </c>
      <c r="I253" s="11">
        <f t="shared" ca="1" si="46"/>
        <v>3.0463584200432444E-3</v>
      </c>
      <c r="J253" s="11">
        <f t="shared" ca="1" si="47"/>
        <v>8.9953936025197745E-3</v>
      </c>
      <c r="K253" s="11">
        <f ca="1">IF(AND($A253="весовой товар",$F253&lt;&gt;"",MAX(L$23:$L252,F253)&lt;TIME(20,0,0)),MAX(L$23:$L252,F253),"")</f>
        <v>0.56504034722149277</v>
      </c>
      <c r="L253" s="11">
        <f t="shared" ca="1" si="48"/>
        <v>0.56808670564153596</v>
      </c>
      <c r="M253" s="11" t="str">
        <f ca="1">IF($A253="штучный товар",IF(AND(MAX(N$23:$N252)&lt;=MAX(P$23:$P252),MAX(N$23:$N252)&lt;=MAX(R$23:$R252),$F253&lt;&gt;"",MAX(N$23:$N252)&lt;TIME(20,0,0)),MAX(N$23:$N252,$F253),""),"")</f>
        <v/>
      </c>
      <c r="N253" s="11" t="str">
        <f t="shared" ca="1" si="49"/>
        <v/>
      </c>
      <c r="O253" s="11" t="str">
        <f ca="1">IF($A253="штучный товар",IF(AND(MAX(N$23:$N252)&gt;MAX(P$23:$P252),MAX(P$23:$P252)&lt;=MAX(R$23:$R252),$F253&lt;&gt;"",MAX(P$23:$P252)&lt;TIME(20,0,0)),MAX(P$23:$P252,$F253),""),"")</f>
        <v/>
      </c>
      <c r="P253" s="11" t="str">
        <f t="shared" ca="1" si="50"/>
        <v/>
      </c>
      <c r="Q253" s="11" t="str">
        <f ca="1">IF($A253="штучный товар",IF(AND(MAX(N$23:$N252)&gt;MAX(R$23:$R252),MAX(P$23:$P252)&gt;MAX(R$23:$R252),$F253&lt;&gt;"",MAX(R$23:$R252)&lt;TIME(20,0,0)),MAX(R$23:$R252,$F253),""),"")</f>
        <v/>
      </c>
      <c r="R253" s="11" t="str">
        <f t="shared" ca="1" si="51"/>
        <v/>
      </c>
    </row>
    <row r="254" spans="1:18" x14ac:dyDescent="0.3">
      <c r="A254" t="str">
        <f t="shared" ca="1" si="39"/>
        <v>штучный товар</v>
      </c>
      <c r="B254" s="12">
        <f t="shared" ca="1" si="40"/>
        <v>1.404488743189235</v>
      </c>
      <c r="C254" s="11">
        <f t="shared" ca="1" si="41"/>
        <v>0.55917926323339906</v>
      </c>
      <c r="D254">
        <f t="shared" ca="1" si="42"/>
        <v>1.3007723775985867</v>
      </c>
      <c r="E254" s="11">
        <f t="shared" ca="1" si="43"/>
        <v>9.0331415111012962E-4</v>
      </c>
      <c r="F254" s="11">
        <f t="shared" ca="1" si="44"/>
        <v>0.56008257738450917</v>
      </c>
      <c r="G254" s="12">
        <f ca="1">IF(F254&lt;&gt;"",IF(A254="весовой товар",SUM(COUNTIF($L$24:$L254,"&gt;"&amp;F254)),SUM(COUNTIF($N$24:$N254,"&gt;"&amp;F254),COUNTIF($P$24:$P254,"&gt;"&amp;F254),COUNTIF($R$24:$R254,"&gt;"&amp;F254))),"")</f>
        <v>1</v>
      </c>
      <c r="H254">
        <f t="shared" ca="1" si="45"/>
        <v>1.3736635696693902</v>
      </c>
      <c r="I254" s="11">
        <f t="shared" ca="1" si="46"/>
        <v>9.5393303449263207E-4</v>
      </c>
      <c r="J254" s="11">
        <f t="shared" ca="1" si="47"/>
        <v>9.5393303449264888E-4</v>
      </c>
      <c r="K254" s="11" t="str">
        <f ca="1">IF(AND($A254="весовой товар",$F254&lt;&gt;"",MAX(L$23:$L253,F254)&lt;TIME(20,0,0)),MAX(L$23:$L253,F254),"")</f>
        <v/>
      </c>
      <c r="L254" s="11" t="str">
        <f t="shared" ca="1" si="48"/>
        <v/>
      </c>
      <c r="M254" s="11" t="str">
        <f ca="1">IF($A254="штучный товар",IF(AND(MAX(N$23:$N253)&lt;=MAX(P$23:$P253),MAX(N$23:$N253)&lt;=MAX(R$23:$R253),$F254&lt;&gt;"",MAX(N$23:$N253)&lt;TIME(20,0,0)),MAX(N$23:$N253,$F254),""),"")</f>
        <v/>
      </c>
      <c r="N254" s="11" t="str">
        <f t="shared" ca="1" si="49"/>
        <v/>
      </c>
      <c r="O254" s="11" t="str">
        <f ca="1">IF($A254="штучный товар",IF(AND(MAX(N$23:$N253)&gt;MAX(P$23:$P253),MAX(P$23:$P253)&lt;=MAX(R$23:$R253),$F254&lt;&gt;"",MAX(P$23:$P253)&lt;TIME(20,0,0)),MAX(P$23:$P253,$F254),""),"")</f>
        <v/>
      </c>
      <c r="P254" s="11" t="str">
        <f t="shared" ca="1" si="50"/>
        <v/>
      </c>
      <c r="Q254" s="11">
        <f ca="1">IF($A254="штучный товар",IF(AND(MAX(N$23:$N253)&gt;MAX(R$23:$R253),MAX(P$23:$P253)&gt;MAX(R$23:$R253),$F254&lt;&gt;"",MAX(R$23:$R253)&lt;TIME(20,0,0)),MAX(R$23:$R253,$F254),""),"")</f>
        <v>0.56008257738450917</v>
      </c>
      <c r="R254" s="11">
        <f t="shared" ca="1" si="51"/>
        <v>0.56103651041900182</v>
      </c>
    </row>
    <row r="255" spans="1:18" x14ac:dyDescent="0.3">
      <c r="A255" t="str">
        <f t="shared" ca="1" si="39"/>
        <v>штучный товар</v>
      </c>
      <c r="B255" s="12">
        <f t="shared" ca="1" si="40"/>
        <v>1.4976163079534084</v>
      </c>
      <c r="C255" s="11">
        <f t="shared" ca="1" si="41"/>
        <v>0.56021927455836673</v>
      </c>
      <c r="D255">
        <f t="shared" ca="1" si="42"/>
        <v>1.8608284412108815</v>
      </c>
      <c r="E255" s="11">
        <f t="shared" ca="1" si="43"/>
        <v>1.2922419730631123E-3</v>
      </c>
      <c r="F255" s="11">
        <f t="shared" ca="1" si="44"/>
        <v>0.56151151653142983</v>
      </c>
      <c r="G255" s="12">
        <f ca="1">IF(F255&lt;&gt;"",IF(A255="весовой товар",SUM(COUNTIF($L$24:$L255,"&gt;"&amp;F255)),SUM(COUNTIF($N$24:$N255,"&gt;"&amp;F255),COUNTIF($P$24:$P255,"&gt;"&amp;F255),COUNTIF($R$24:$R255,"&gt;"&amp;F255))),"")</f>
        <v>1</v>
      </c>
      <c r="H255">
        <f t="shared" ca="1" si="45"/>
        <v>1.8452872615600984</v>
      </c>
      <c r="I255" s="11">
        <f t="shared" ca="1" si="46"/>
        <v>1.2814494871945129E-3</v>
      </c>
      <c r="J255" s="11">
        <f t="shared" ca="1" si="47"/>
        <v>1.2814494871945525E-3</v>
      </c>
      <c r="K255" s="11" t="str">
        <f ca="1">IF(AND($A255="весовой товар",$F255&lt;&gt;"",MAX(L$23:$L254,F255)&lt;TIME(20,0,0)),MAX(L$23:$L254,F255),"")</f>
        <v/>
      </c>
      <c r="L255" s="11" t="str">
        <f t="shared" ca="1" si="48"/>
        <v/>
      </c>
      <c r="M255" s="11">
        <f ca="1">IF($A255="штучный товар",IF(AND(MAX(N$23:$N254)&lt;=MAX(P$23:$P254),MAX(N$23:$N254)&lt;=MAX(R$23:$R254),$F255&lt;&gt;"",MAX(N$23:$N254)&lt;TIME(20,0,0)),MAX(N$23:$N254,$F255),""),"")</f>
        <v>0.56151151653142983</v>
      </c>
      <c r="N255" s="11">
        <f t="shared" ca="1" si="49"/>
        <v>0.56279296601862439</v>
      </c>
      <c r="O255" s="11" t="str">
        <f ca="1">IF($A255="штучный товар",IF(AND(MAX(N$23:$N254)&gt;MAX(P$23:$P254),MAX(P$23:$P254)&lt;=MAX(R$23:$R254),$F255&lt;&gt;"",MAX(P$23:$P254)&lt;TIME(20,0,0)),MAX(P$23:$P254,$F255),""),"")</f>
        <v/>
      </c>
      <c r="P255" s="11" t="str">
        <f t="shared" ca="1" si="50"/>
        <v/>
      </c>
      <c r="Q255" s="11" t="str">
        <f ca="1">IF($A255="штучный товар",IF(AND(MAX(N$23:$N254)&gt;MAX(R$23:$R254),MAX(P$23:$P254)&gt;MAX(R$23:$R254),$F255&lt;&gt;"",MAX(R$23:$R254)&lt;TIME(20,0,0)),MAX(R$23:$R254,$F255),""),"")</f>
        <v/>
      </c>
      <c r="R255" s="11" t="str">
        <f t="shared" ca="1" si="51"/>
        <v/>
      </c>
    </row>
    <row r="256" spans="1:18" x14ac:dyDescent="0.3">
      <c r="A256" t="str">
        <f t="shared" ca="1" si="39"/>
        <v>штучный товар</v>
      </c>
      <c r="B256" s="12">
        <f t="shared" ca="1" si="40"/>
        <v>1.4240149812029159</v>
      </c>
      <c r="C256" s="11">
        <f t="shared" ca="1" si="41"/>
        <v>0.56120817385086874</v>
      </c>
      <c r="D256">
        <f t="shared" ca="1" si="42"/>
        <v>1.4195346346247348</v>
      </c>
      <c r="E256" s="11">
        <f t="shared" ca="1" si="43"/>
        <v>9.8578794071162135E-4</v>
      </c>
      <c r="F256" s="11">
        <f t="shared" ca="1" si="44"/>
        <v>0.56219396179158032</v>
      </c>
      <c r="G256" s="12">
        <f ca="1">IF(F256&lt;&gt;"",IF(A256="весовой товар",SUM(COUNTIF($L$24:$L256,"&gt;"&amp;F256)),SUM(COUNTIF($N$24:$N256,"&gt;"&amp;F256),COUNTIF($P$24:$P256,"&gt;"&amp;F256),COUNTIF($R$24:$R256,"&gt;"&amp;F256))),"")</f>
        <v>2</v>
      </c>
      <c r="H256">
        <f t="shared" ca="1" si="45"/>
        <v>2.3319770899187908</v>
      </c>
      <c r="I256" s="11">
        <f t="shared" ca="1" si="46"/>
        <v>1.619428534665827E-3</v>
      </c>
      <c r="J256" s="11">
        <f t="shared" ca="1" si="47"/>
        <v>1.61942853466579E-3</v>
      </c>
      <c r="K256" s="11" t="str">
        <f ca="1">IF(AND($A256="весовой товар",$F256&lt;&gt;"",MAX(L$23:$L255,F256)&lt;TIME(20,0,0)),MAX(L$23:$L255,F256),"")</f>
        <v/>
      </c>
      <c r="L256" s="11" t="str">
        <f t="shared" ca="1" si="48"/>
        <v/>
      </c>
      <c r="M256" s="11" t="str">
        <f ca="1">IF($A256="штучный товар",IF(AND(MAX(N$23:$N255)&lt;=MAX(P$23:$P255),MAX(N$23:$N255)&lt;=MAX(R$23:$R255),$F256&lt;&gt;"",MAX(N$23:$N255)&lt;TIME(20,0,0)),MAX(N$23:$N255,$F256),""),"")</f>
        <v/>
      </c>
      <c r="N256" s="11" t="str">
        <f t="shared" ca="1" si="49"/>
        <v/>
      </c>
      <c r="O256" s="11">
        <f ca="1">IF($A256="штучный товар",IF(AND(MAX(N$23:$N255)&gt;MAX(P$23:$P255),MAX(P$23:$P255)&lt;=MAX(R$23:$R255),$F256&lt;&gt;"",MAX(P$23:$P255)&lt;TIME(20,0,0)),MAX(P$23:$P255,$F256),""),"")</f>
        <v>0.56219396179158032</v>
      </c>
      <c r="P256" s="11">
        <f t="shared" ca="1" si="50"/>
        <v>0.56381339032624611</v>
      </c>
      <c r="Q256" s="11" t="str">
        <f ca="1">IF($A256="штучный товар",IF(AND(MAX(N$23:$N255)&gt;MAX(R$23:$R255),MAX(P$23:$P255)&gt;MAX(R$23:$R255),$F256&lt;&gt;"",MAX(R$23:$R255)&lt;TIME(20,0,0)),MAX(R$23:$R255,$F256),""),"")</f>
        <v/>
      </c>
      <c r="R256" s="11" t="str">
        <f t="shared" ca="1" si="51"/>
        <v/>
      </c>
    </row>
    <row r="257" spans="1:18" x14ac:dyDescent="0.3">
      <c r="A257" t="str">
        <f t="shared" ca="1" si="39"/>
        <v>штучный товар</v>
      </c>
      <c r="B257" s="12">
        <f t="shared" ca="1" si="40"/>
        <v>1.1997039362090263</v>
      </c>
      <c r="C257" s="11">
        <f t="shared" ca="1" si="41"/>
        <v>0.56204130158434729</v>
      </c>
      <c r="D257">
        <f t="shared" ca="1" si="42"/>
        <v>1.0637929074074841</v>
      </c>
      <c r="E257" s="11">
        <f t="shared" ca="1" si="43"/>
        <v>7.3874507458853063E-4</v>
      </c>
      <c r="F257" s="11">
        <f t="shared" ca="1" si="44"/>
        <v>0.56278004665893577</v>
      </c>
      <c r="G257" s="12">
        <f ca="1">IF(F257&lt;&gt;"",IF(A257="весовой товар",SUM(COUNTIF($L$24:$L257,"&gt;"&amp;F257)),SUM(COUNTIF($N$24:$N257,"&gt;"&amp;F257),COUNTIF($P$24:$P257,"&gt;"&amp;F257),COUNTIF($R$24:$R257,"&gt;"&amp;F257))),"")</f>
        <v>3</v>
      </c>
      <c r="H257">
        <f t="shared" ca="1" si="45"/>
        <v>2.449767304527978</v>
      </c>
      <c r="I257" s="11">
        <f t="shared" ca="1" si="46"/>
        <v>1.7012272948110957E-3</v>
      </c>
      <c r="J257" s="11">
        <f t="shared" ca="1" si="47"/>
        <v>1.7012272948111473E-3</v>
      </c>
      <c r="K257" s="11" t="str">
        <f ca="1">IF(AND($A257="весовой товар",$F257&lt;&gt;"",MAX(L$23:$L256,F257)&lt;TIME(20,0,0)),MAX(L$23:$L256,F257),"")</f>
        <v/>
      </c>
      <c r="L257" s="11" t="str">
        <f t="shared" ca="1" si="48"/>
        <v/>
      </c>
      <c r="M257" s="11" t="str">
        <f ca="1">IF($A257="штучный товар",IF(AND(MAX(N$23:$N256)&lt;=MAX(P$23:$P256),MAX(N$23:$N256)&lt;=MAX(R$23:$R256),$F257&lt;&gt;"",MAX(N$23:$N256)&lt;TIME(20,0,0)),MAX(N$23:$N256,$F257),""),"")</f>
        <v/>
      </c>
      <c r="N257" s="11" t="str">
        <f t="shared" ca="1" si="49"/>
        <v/>
      </c>
      <c r="O257" s="11" t="str">
        <f ca="1">IF($A257="штучный товар",IF(AND(MAX(N$23:$N256)&gt;MAX(P$23:$P256),MAX(P$23:$P256)&lt;=MAX(R$23:$R256),$F257&lt;&gt;"",MAX(P$23:$P256)&lt;TIME(20,0,0)),MAX(P$23:$P256,$F257),""),"")</f>
        <v/>
      </c>
      <c r="P257" s="11" t="str">
        <f t="shared" ca="1" si="50"/>
        <v/>
      </c>
      <c r="Q257" s="11">
        <f ca="1">IF($A257="штучный товар",IF(AND(MAX(N$23:$N256)&gt;MAX(R$23:$R256),MAX(P$23:$P256)&gt;MAX(R$23:$R256),$F257&lt;&gt;"",MAX(R$23:$R256)&lt;TIME(20,0,0)),MAX(R$23:$R256,$F257),""),"")</f>
        <v>0.56278004665893577</v>
      </c>
      <c r="R257" s="11">
        <f t="shared" ca="1" si="51"/>
        <v>0.56448127395374692</v>
      </c>
    </row>
    <row r="258" spans="1:18" x14ac:dyDescent="0.3">
      <c r="A258" t="str">
        <f t="shared" ca="1" si="39"/>
        <v>весовой товар</v>
      </c>
      <c r="B258" s="12">
        <f t="shared" ca="1" si="40"/>
        <v>1.5750929783163607</v>
      </c>
      <c r="C258" s="11">
        <f t="shared" ca="1" si="41"/>
        <v>0.56313511615262257</v>
      </c>
      <c r="D258">
        <f t="shared" ca="1" si="42"/>
        <v>3.1266601728756038</v>
      </c>
      <c r="E258" s="11">
        <f t="shared" ca="1" si="43"/>
        <v>2.1712917867191695E-3</v>
      </c>
      <c r="F258" s="11">
        <f t="shared" ca="1" si="44"/>
        <v>0.56530640793934173</v>
      </c>
      <c r="G258" s="12">
        <f ca="1">IF(F258&lt;&gt;"",IF(A258="весовой товар",SUM(COUNTIF($L$24:$L258,"&gt;"&amp;F258)),SUM(COUNTIF($N$24:$N258,"&gt;"&amp;F258),COUNTIF($P$24:$P258,"&gt;"&amp;F258),COUNTIF($R$24:$R258,"&gt;"&amp;F258))),"")</f>
        <v>2</v>
      </c>
      <c r="H258">
        <f t="shared" ca="1" si="45"/>
        <v>1.8692548204527453</v>
      </c>
      <c r="I258" s="11">
        <f t="shared" ca="1" si="46"/>
        <v>1.2980936253144065E-3</v>
      </c>
      <c r="J258" s="11">
        <f t="shared" ca="1" si="47"/>
        <v>4.0783913275086459E-3</v>
      </c>
      <c r="K258" s="11">
        <f ca="1">IF(AND($A258="весовой товар",$F258&lt;&gt;"",MAX(L$23:$L257,F258)&lt;TIME(20,0,0)),MAX(L$23:$L257,F258),"")</f>
        <v>0.56808670564153596</v>
      </c>
      <c r="L258" s="11">
        <f t="shared" ca="1" si="48"/>
        <v>0.56938479926685037</v>
      </c>
      <c r="M258" s="11" t="str">
        <f ca="1">IF($A258="штучный товар",IF(AND(MAX(N$23:$N257)&lt;=MAX(P$23:$P257),MAX(N$23:$N257)&lt;=MAX(R$23:$R257),$F258&lt;&gt;"",MAX(N$23:$N257)&lt;TIME(20,0,0)),MAX(N$23:$N257,$F258),""),"")</f>
        <v/>
      </c>
      <c r="N258" s="11" t="str">
        <f t="shared" ca="1" si="49"/>
        <v/>
      </c>
      <c r="O258" s="11" t="str">
        <f ca="1">IF($A258="штучный товар",IF(AND(MAX(N$23:$N257)&gt;MAX(P$23:$P257),MAX(P$23:$P257)&lt;=MAX(R$23:$R257),$F258&lt;&gt;"",MAX(P$23:$P257)&lt;TIME(20,0,0)),MAX(P$23:$P257,$F258),""),"")</f>
        <v/>
      </c>
      <c r="P258" s="11" t="str">
        <f t="shared" ca="1" si="50"/>
        <v/>
      </c>
      <c r="Q258" s="11" t="str">
        <f ca="1">IF($A258="штучный товар",IF(AND(MAX(N$23:$N257)&gt;MAX(R$23:$R257),MAX(P$23:$P257)&gt;MAX(R$23:$R257),$F258&lt;&gt;"",MAX(R$23:$R257)&lt;TIME(20,0,0)),MAX(R$23:$R257,$F258),""),"")</f>
        <v/>
      </c>
      <c r="R258" s="11" t="str">
        <f t="shared" ca="1" si="51"/>
        <v/>
      </c>
    </row>
    <row r="259" spans="1:18" x14ac:dyDescent="0.3">
      <c r="A259" t="str">
        <f t="shared" ca="1" si="39"/>
        <v>штучный товар</v>
      </c>
      <c r="B259" s="12">
        <f t="shared" ca="1" si="40"/>
        <v>1.4673878400520965</v>
      </c>
      <c r="C259" s="11">
        <f t="shared" ca="1" si="41"/>
        <v>0.56415413548599214</v>
      </c>
      <c r="D259">
        <f t="shared" ca="1" si="42"/>
        <v>1.9444447050133589</v>
      </c>
      <c r="E259" s="11">
        <f t="shared" ca="1" si="43"/>
        <v>1.3503088229259437E-3</v>
      </c>
      <c r="F259" s="11">
        <f t="shared" ca="1" si="44"/>
        <v>0.56550444430891811</v>
      </c>
      <c r="G259" s="12">
        <f ca="1">IF(F259&lt;&gt;"",IF(A259="весовой товар",SUM(COUNTIF($L$24:$L259,"&gt;"&amp;F259)),SUM(COUNTIF($N$24:$N259,"&gt;"&amp;F259),COUNTIF($P$24:$P259,"&gt;"&amp;F259),COUNTIF($R$24:$R259,"&gt;"&amp;F259))),"")</f>
        <v>1</v>
      </c>
      <c r="H259">
        <f t="shared" ca="1" si="45"/>
        <v>1.2006207484990812</v>
      </c>
      <c r="I259" s="11">
        <f t="shared" ca="1" si="46"/>
        <v>8.3376440867991746E-4</v>
      </c>
      <c r="J259" s="11">
        <f t="shared" ca="1" si="47"/>
        <v>8.3376440867988233E-4</v>
      </c>
      <c r="K259" s="11" t="str">
        <f ca="1">IF(AND($A259="весовой товар",$F259&lt;&gt;"",MAX(L$23:$L258,F259)&lt;TIME(20,0,0)),MAX(L$23:$L258,F259),"")</f>
        <v/>
      </c>
      <c r="L259" s="11" t="str">
        <f t="shared" ca="1" si="48"/>
        <v/>
      </c>
      <c r="M259" s="11">
        <f ca="1">IF($A259="штучный товар",IF(AND(MAX(N$23:$N258)&lt;=MAX(P$23:$P258),MAX(N$23:$N258)&lt;=MAX(R$23:$R258),$F259&lt;&gt;"",MAX(N$23:$N258)&lt;TIME(20,0,0)),MAX(N$23:$N258,$F259),""),"")</f>
        <v>0.56550444430891811</v>
      </c>
      <c r="N259" s="11">
        <f t="shared" ca="1" si="49"/>
        <v>0.56633820871759799</v>
      </c>
      <c r="O259" s="11" t="str">
        <f ca="1">IF($A259="штучный товар",IF(AND(MAX(N$23:$N258)&gt;MAX(P$23:$P258),MAX(P$23:$P258)&lt;=MAX(R$23:$R258),$F259&lt;&gt;"",MAX(P$23:$P258)&lt;TIME(20,0,0)),MAX(P$23:$P258,$F259),""),"")</f>
        <v/>
      </c>
      <c r="P259" s="11" t="str">
        <f t="shared" ca="1" si="50"/>
        <v/>
      </c>
      <c r="Q259" s="11" t="str">
        <f ca="1">IF($A259="штучный товар",IF(AND(MAX(N$23:$N258)&gt;MAX(R$23:$R258),MAX(P$23:$P258)&gt;MAX(R$23:$R258),$F259&lt;&gt;"",MAX(R$23:$R258)&lt;TIME(20,0,0)),MAX(R$23:$R258,$F259),""),"")</f>
        <v/>
      </c>
      <c r="R259" s="11" t="str">
        <f t="shared" ca="1" si="51"/>
        <v/>
      </c>
    </row>
    <row r="260" spans="1:18" x14ac:dyDescent="0.3">
      <c r="A260" t="str">
        <f t="shared" ca="1" si="39"/>
        <v>штучный товар</v>
      </c>
      <c r="B260" s="12">
        <f t="shared" ca="1" si="40"/>
        <v>1.2086982860919688</v>
      </c>
      <c r="C260" s="11">
        <f t="shared" ca="1" si="41"/>
        <v>0.56499350929577818</v>
      </c>
      <c r="D260">
        <f t="shared" ca="1" si="42"/>
        <v>6.3654171287691748</v>
      </c>
      <c r="E260" s="11">
        <f t="shared" ca="1" si="43"/>
        <v>4.4204285616452604E-3</v>
      </c>
      <c r="F260" s="11">
        <f t="shared" ca="1" si="44"/>
        <v>0.56941393785742345</v>
      </c>
      <c r="G260" s="12">
        <f ca="1">IF(F260&lt;&gt;"",IF(A260="весовой товар",SUM(COUNTIF($L$24:$L260,"&gt;"&amp;F260)),SUM(COUNTIF($N$24:$N260,"&gt;"&amp;F260),COUNTIF($P$24:$P260,"&gt;"&amp;F260),COUNTIF($R$24:$R260,"&gt;"&amp;F260))),"")</f>
        <v>1</v>
      </c>
      <c r="H260">
        <f t="shared" ca="1" si="45"/>
        <v>1.8440462401563364</v>
      </c>
      <c r="I260" s="11">
        <f t="shared" ca="1" si="46"/>
        <v>1.2805876667752337E-3</v>
      </c>
      <c r="J260" s="11">
        <f t="shared" ca="1" si="47"/>
        <v>1.2805876667751903E-3</v>
      </c>
      <c r="K260" s="11" t="str">
        <f ca="1">IF(AND($A260="весовой товар",$F260&lt;&gt;"",MAX(L$23:$L259,F260)&lt;TIME(20,0,0)),MAX(L$23:$L259,F260),"")</f>
        <v/>
      </c>
      <c r="L260" s="11" t="str">
        <f t="shared" ca="1" si="48"/>
        <v/>
      </c>
      <c r="M260" s="11" t="str">
        <f ca="1">IF($A260="штучный товар",IF(AND(MAX(N$23:$N259)&lt;=MAX(P$23:$P259),MAX(N$23:$N259)&lt;=MAX(R$23:$R259),$F260&lt;&gt;"",MAX(N$23:$N259)&lt;TIME(20,0,0)),MAX(N$23:$N259,$F260),""),"")</f>
        <v/>
      </c>
      <c r="N260" s="11" t="str">
        <f t="shared" ca="1" si="49"/>
        <v/>
      </c>
      <c r="O260" s="11">
        <f ca="1">IF($A260="штучный товар",IF(AND(MAX(N$23:$N259)&gt;MAX(P$23:$P259),MAX(P$23:$P259)&lt;=MAX(R$23:$R259),$F260&lt;&gt;"",MAX(P$23:$P259)&lt;TIME(20,0,0)),MAX(P$23:$P259,$F260),""),"")</f>
        <v>0.56941393785742345</v>
      </c>
      <c r="P260" s="11">
        <f t="shared" ca="1" si="50"/>
        <v>0.57069452552419864</v>
      </c>
      <c r="Q260" s="11" t="str">
        <f ca="1">IF($A260="штучный товар",IF(AND(MAX(N$23:$N259)&gt;MAX(R$23:$R259),MAX(P$23:$P259)&gt;MAX(R$23:$R259),$F260&lt;&gt;"",MAX(R$23:$R259)&lt;TIME(20,0,0)),MAX(R$23:$R259,$F260),""),"")</f>
        <v/>
      </c>
      <c r="R260" s="11" t="str">
        <f t="shared" ca="1" si="51"/>
        <v/>
      </c>
    </row>
    <row r="261" spans="1:18" x14ac:dyDescent="0.3">
      <c r="A261" t="str">
        <f t="shared" ca="1" si="39"/>
        <v>штучный товар</v>
      </c>
      <c r="B261" s="12">
        <f t="shared" ca="1" si="40"/>
        <v>1.0863055008520492</v>
      </c>
      <c r="C261" s="11">
        <f t="shared" ca="1" si="41"/>
        <v>0.56574788811581433</v>
      </c>
      <c r="D261">
        <f t="shared" ca="1" si="42"/>
        <v>1.6936679499605942</v>
      </c>
      <c r="E261" s="11">
        <f t="shared" ca="1" si="43"/>
        <v>1.1761582985837459E-3</v>
      </c>
      <c r="F261" s="11">
        <f t="shared" ca="1" si="44"/>
        <v>0.56692404641439809</v>
      </c>
      <c r="G261" s="12">
        <f ca="1">IF(F261&lt;&gt;"",IF(A261="весовой товар",SUM(COUNTIF($L$24:$L261,"&gt;"&amp;F261)),SUM(COUNTIF($N$24:$N261,"&gt;"&amp;F261),COUNTIF($P$24:$P261,"&gt;"&amp;F261),COUNTIF($R$24:$R261,"&gt;"&amp;F261))),"")</f>
        <v>2</v>
      </c>
      <c r="H261">
        <f t="shared" ca="1" si="45"/>
        <v>1.063205050418409</v>
      </c>
      <c r="I261" s="11">
        <f t="shared" ca="1" si="46"/>
        <v>7.3833684056833957E-4</v>
      </c>
      <c r="J261" s="11">
        <f t="shared" ca="1" si="47"/>
        <v>7.3833684056834326E-4</v>
      </c>
      <c r="K261" s="11" t="str">
        <f ca="1">IF(AND($A261="весовой товар",$F261&lt;&gt;"",MAX(L$23:$L260,F261)&lt;TIME(20,0,0)),MAX(L$23:$L260,F261),"")</f>
        <v/>
      </c>
      <c r="L261" s="11" t="str">
        <f t="shared" ca="1" si="48"/>
        <v/>
      </c>
      <c r="M261" s="11" t="str">
        <f ca="1">IF($A261="штучный товар",IF(AND(MAX(N$23:$N260)&lt;=MAX(P$23:$P260),MAX(N$23:$N260)&lt;=MAX(R$23:$R260),$F261&lt;&gt;"",MAX(N$23:$N260)&lt;TIME(20,0,0)),MAX(N$23:$N260,$F261),""),"")</f>
        <v/>
      </c>
      <c r="N261" s="11" t="str">
        <f t="shared" ca="1" si="49"/>
        <v/>
      </c>
      <c r="O261" s="11" t="str">
        <f ca="1">IF($A261="штучный товар",IF(AND(MAX(N$23:$N260)&gt;MAX(P$23:$P260),MAX(P$23:$P260)&lt;=MAX(R$23:$R260),$F261&lt;&gt;"",MAX(P$23:$P260)&lt;TIME(20,0,0)),MAX(P$23:$P260,$F261),""),"")</f>
        <v/>
      </c>
      <c r="P261" s="11" t="str">
        <f t="shared" ca="1" si="50"/>
        <v/>
      </c>
      <c r="Q261" s="11">
        <f ca="1">IF($A261="штучный товар",IF(AND(MAX(N$23:$N260)&gt;MAX(R$23:$R260),MAX(P$23:$P260)&gt;MAX(R$23:$R260),$F261&lt;&gt;"",MAX(R$23:$R260)&lt;TIME(20,0,0)),MAX(R$23:$R260,$F261),""),"")</f>
        <v>0.56692404641439809</v>
      </c>
      <c r="R261" s="11">
        <f t="shared" ca="1" si="51"/>
        <v>0.56766238325496643</v>
      </c>
    </row>
    <row r="262" spans="1:18" x14ac:dyDescent="0.3">
      <c r="A262" t="str">
        <f t="shared" ca="1" si="39"/>
        <v>штучный товар</v>
      </c>
      <c r="B262" s="12">
        <f t="shared" ca="1" si="40"/>
        <v>1.4153135130587697</v>
      </c>
      <c r="C262" s="11">
        <f t="shared" ca="1" si="41"/>
        <v>0.56673074472210516</v>
      </c>
      <c r="D262">
        <f t="shared" ca="1" si="42"/>
        <v>7.735635203071042</v>
      </c>
      <c r="E262" s="11">
        <f t="shared" ca="1" si="43"/>
        <v>5.3719688910215573E-3</v>
      </c>
      <c r="F262" s="11">
        <f t="shared" ca="1" si="44"/>
        <v>0.5721027136131267</v>
      </c>
      <c r="G262" s="12">
        <f ca="1">IF(F262&lt;&gt;"",IF(A262="весовой товар",SUM(COUNTIF($L$24:$L262,"&gt;"&amp;F262)),SUM(COUNTIF($N$24:$N262,"&gt;"&amp;F262),COUNTIF($P$24:$P262,"&gt;"&amp;F262),COUNTIF($R$24:$R262,"&gt;"&amp;F262))),"")</f>
        <v>1</v>
      </c>
      <c r="H262">
        <f t="shared" ca="1" si="45"/>
        <v>1.795256800488779</v>
      </c>
      <c r="I262" s="11">
        <f t="shared" ca="1" si="46"/>
        <v>1.2467061114505411E-3</v>
      </c>
      <c r="J262" s="11">
        <f t="shared" ca="1" si="47"/>
        <v>1.2467061114505018E-3</v>
      </c>
      <c r="K262" s="11" t="str">
        <f ca="1">IF(AND($A262="весовой товар",$F262&lt;&gt;"",MAX(L$23:$L261,F262)&lt;TIME(20,0,0)),MAX(L$23:$L261,F262),"")</f>
        <v/>
      </c>
      <c r="L262" s="11" t="str">
        <f t="shared" ca="1" si="48"/>
        <v/>
      </c>
      <c r="M262" s="11">
        <f ca="1">IF($A262="штучный товар",IF(AND(MAX(N$23:$N261)&lt;=MAX(P$23:$P261),MAX(N$23:$N261)&lt;=MAX(R$23:$R261),$F262&lt;&gt;"",MAX(N$23:$N261)&lt;TIME(20,0,0)),MAX(N$23:$N261,$F262),""),"")</f>
        <v>0.5721027136131267</v>
      </c>
      <c r="N262" s="11">
        <f t="shared" ca="1" si="49"/>
        <v>0.5733494197245772</v>
      </c>
      <c r="O262" s="11" t="str">
        <f ca="1">IF($A262="штучный товар",IF(AND(MAX(N$23:$N261)&gt;MAX(P$23:$P261),MAX(P$23:$P261)&lt;=MAX(R$23:$R261),$F262&lt;&gt;"",MAX(P$23:$P261)&lt;TIME(20,0,0)),MAX(P$23:$P261,$F262),""),"")</f>
        <v/>
      </c>
      <c r="P262" s="11" t="str">
        <f t="shared" ca="1" si="50"/>
        <v/>
      </c>
      <c r="Q262" s="11" t="str">
        <f ca="1">IF($A262="штучный товар",IF(AND(MAX(N$23:$N261)&gt;MAX(R$23:$R261),MAX(P$23:$P261)&gt;MAX(R$23:$R261),$F262&lt;&gt;"",MAX(R$23:$R261)&lt;TIME(20,0,0)),MAX(R$23:$R261,$F262),""),"")</f>
        <v/>
      </c>
      <c r="R262" s="11" t="str">
        <f t="shared" ca="1" si="51"/>
        <v/>
      </c>
    </row>
    <row r="263" spans="1:18" x14ac:dyDescent="0.3">
      <c r="A263" t="str">
        <f t="shared" ca="1" si="39"/>
        <v>штучный товар</v>
      </c>
      <c r="B263" s="12">
        <f t="shared" ca="1" si="40"/>
        <v>1.1258142114446983</v>
      </c>
      <c r="C263" s="11">
        <f t="shared" ca="1" si="41"/>
        <v>0.56751256014671958</v>
      </c>
      <c r="D263">
        <f t="shared" ca="1" si="42"/>
        <v>3.2997473493454414</v>
      </c>
      <c r="E263" s="11">
        <f t="shared" ca="1" si="43"/>
        <v>2.2914912148232231E-3</v>
      </c>
      <c r="F263" s="11">
        <f t="shared" ca="1" si="44"/>
        <v>0.56980405136154277</v>
      </c>
      <c r="G263" s="12">
        <f ca="1">IF(F263&lt;&gt;"",IF(A263="весовой товар",SUM(COUNTIF($L$24:$L263,"&gt;"&amp;F263)),SUM(COUNTIF($N$24:$N263,"&gt;"&amp;F263),COUNTIF($P$24:$P263,"&gt;"&amp;F263),COUNTIF($R$24:$R263,"&gt;"&amp;F263))),"")</f>
        <v>3</v>
      </c>
      <c r="H263">
        <f t="shared" ca="1" si="45"/>
        <v>1.0604054457257976</v>
      </c>
      <c r="I263" s="11">
        <f t="shared" ca="1" si="46"/>
        <v>7.36392670642915E-4</v>
      </c>
      <c r="J263" s="11">
        <f t="shared" ca="1" si="47"/>
        <v>7.3639267064296021E-4</v>
      </c>
      <c r="K263" s="11" t="str">
        <f ca="1">IF(AND($A263="весовой товар",$F263&lt;&gt;"",MAX(L$23:$L262,F263)&lt;TIME(20,0,0)),MAX(L$23:$L262,F263),"")</f>
        <v/>
      </c>
      <c r="L263" s="11" t="str">
        <f t="shared" ca="1" si="48"/>
        <v/>
      </c>
      <c r="M263" s="11" t="str">
        <f ca="1">IF($A263="штучный товар",IF(AND(MAX(N$23:$N262)&lt;=MAX(P$23:$P262),MAX(N$23:$N262)&lt;=MAX(R$23:$R262),$F263&lt;&gt;"",MAX(N$23:$N262)&lt;TIME(20,0,0)),MAX(N$23:$N262,$F263),""),"")</f>
        <v/>
      </c>
      <c r="N263" s="11" t="str">
        <f t="shared" ca="1" si="49"/>
        <v/>
      </c>
      <c r="O263" s="11" t="str">
        <f ca="1">IF($A263="штучный товар",IF(AND(MAX(N$23:$N262)&gt;MAX(P$23:$P262),MAX(P$23:$P262)&lt;=MAX(R$23:$R262),$F263&lt;&gt;"",MAX(P$23:$P262)&lt;TIME(20,0,0)),MAX(P$23:$P262,$F263),""),"")</f>
        <v/>
      </c>
      <c r="P263" s="11" t="str">
        <f t="shared" ca="1" si="50"/>
        <v/>
      </c>
      <c r="Q263" s="11">
        <f ca="1">IF($A263="штучный товар",IF(AND(MAX(N$23:$N262)&gt;MAX(R$23:$R262),MAX(P$23:$P262)&gt;MAX(R$23:$R262),$F263&lt;&gt;"",MAX(R$23:$R262)&lt;TIME(20,0,0)),MAX(R$23:$R262,$F263),""),"")</f>
        <v>0.56980405136154277</v>
      </c>
      <c r="R263" s="11">
        <f t="shared" ca="1" si="51"/>
        <v>0.57054044403218573</v>
      </c>
    </row>
    <row r="264" spans="1:18" x14ac:dyDescent="0.3">
      <c r="A264" t="str">
        <f t="shared" ca="1" si="39"/>
        <v>штучный товар</v>
      </c>
      <c r="B264" s="12">
        <f t="shared" ca="1" si="40"/>
        <v>1.4658943317101187</v>
      </c>
      <c r="C264" s="11">
        <f t="shared" ca="1" si="41"/>
        <v>0.56853054232151823</v>
      </c>
      <c r="D264">
        <f t="shared" ca="1" si="42"/>
        <v>1.5748032179552043</v>
      </c>
      <c r="E264" s="11">
        <f t="shared" ca="1" si="43"/>
        <v>1.0936133458022252E-3</v>
      </c>
      <c r="F264" s="11">
        <f t="shared" ca="1" si="44"/>
        <v>0.5696241556673205</v>
      </c>
      <c r="G264" s="12">
        <f ca="1">IF(F264&lt;&gt;"",IF(A264="весовой товар",SUM(COUNTIF($L$24:$L264,"&gt;"&amp;F264)),SUM(COUNTIF($N$24:$N264,"&gt;"&amp;F264),COUNTIF($P$24:$P264,"&gt;"&amp;F264),COUNTIF($R$24:$R264,"&gt;"&amp;F264))),"")</f>
        <v>4</v>
      </c>
      <c r="H264">
        <f t="shared" ca="1" si="45"/>
        <v>1.5663884960438907</v>
      </c>
      <c r="I264" s="11">
        <f t="shared" ca="1" si="46"/>
        <v>1.0877697889193686E-3</v>
      </c>
      <c r="J264" s="11">
        <f t="shared" ca="1" si="47"/>
        <v>2.0040581537845714E-3</v>
      </c>
      <c r="K264" s="11" t="str">
        <f ca="1">IF(AND($A264="весовой товар",$F264&lt;&gt;"",MAX(L$23:$L263,F264)&lt;TIME(20,0,0)),MAX(L$23:$L263,F264),"")</f>
        <v/>
      </c>
      <c r="L264" s="11" t="str">
        <f t="shared" ca="1" si="48"/>
        <v/>
      </c>
      <c r="M264" s="11" t="str">
        <f ca="1">IF($A264="штучный товар",IF(AND(MAX(N$23:$N263)&lt;=MAX(P$23:$P263),MAX(N$23:$N263)&lt;=MAX(R$23:$R263),$F264&lt;&gt;"",MAX(N$23:$N263)&lt;TIME(20,0,0)),MAX(N$23:$N263,$F264),""),"")</f>
        <v/>
      </c>
      <c r="N264" s="11" t="str">
        <f t="shared" ca="1" si="49"/>
        <v/>
      </c>
      <c r="O264" s="11" t="str">
        <f ca="1">IF($A264="штучный товар",IF(AND(MAX(N$23:$N263)&gt;MAX(P$23:$P263),MAX(P$23:$P263)&lt;=MAX(R$23:$R263),$F264&lt;&gt;"",MAX(P$23:$P263)&lt;TIME(20,0,0)),MAX(P$23:$P263,$F264),""),"")</f>
        <v/>
      </c>
      <c r="P264" s="11" t="str">
        <f t="shared" ca="1" si="50"/>
        <v/>
      </c>
      <c r="Q264" s="11">
        <f ca="1">IF($A264="штучный товар",IF(AND(MAX(N$23:$N263)&gt;MAX(R$23:$R263),MAX(P$23:$P263)&gt;MAX(R$23:$R263),$F264&lt;&gt;"",MAX(R$23:$R263)&lt;TIME(20,0,0)),MAX(R$23:$R263,$F264),""),"")</f>
        <v>0.57054044403218573</v>
      </c>
      <c r="R264" s="11">
        <f t="shared" ca="1" si="51"/>
        <v>0.57162821382110507</v>
      </c>
    </row>
    <row r="265" spans="1:18" x14ac:dyDescent="0.3">
      <c r="A265" t="str">
        <f t="shared" ca="1" si="39"/>
        <v>весовой товар</v>
      </c>
      <c r="B265" s="12">
        <f t="shared" ca="1" si="40"/>
        <v>1.4367674018899024</v>
      </c>
      <c r="C265" s="11">
        <f t="shared" ca="1" si="41"/>
        <v>0.56952829746171951</v>
      </c>
      <c r="D265">
        <f t="shared" ca="1" si="42"/>
        <v>3.8392977273987152</v>
      </c>
      <c r="E265" s="11">
        <f t="shared" ca="1" si="43"/>
        <v>2.6661789773602187E-3</v>
      </c>
      <c r="F265" s="11">
        <f t="shared" ca="1" si="44"/>
        <v>0.57219447643907972</v>
      </c>
      <c r="G265" s="12">
        <f ca="1">IF(F265&lt;&gt;"",IF(A265="весовой товар",SUM(COUNTIF($L$24:$L265,"&gt;"&amp;F265)),SUM(COUNTIF($N$24:$N265,"&gt;"&amp;F265),COUNTIF($P$24:$P265,"&gt;"&amp;F265),COUNTIF($R$24:$R265,"&gt;"&amp;F265))),"")</f>
        <v>1</v>
      </c>
      <c r="H265">
        <f t="shared" ca="1" si="45"/>
        <v>1.3378797109706102</v>
      </c>
      <c r="I265" s="11">
        <f t="shared" ca="1" si="46"/>
        <v>9.2908313261847928E-4</v>
      </c>
      <c r="J265" s="11">
        <f t="shared" ca="1" si="47"/>
        <v>9.2908313261852449E-4</v>
      </c>
      <c r="K265" s="11">
        <f ca="1">IF(AND($A265="весовой товар",$F265&lt;&gt;"",MAX(L$23:$L264,F265)&lt;TIME(20,0,0)),MAX(L$23:$L264,F265),"")</f>
        <v>0.57219447643907972</v>
      </c>
      <c r="L265" s="11">
        <f t="shared" ca="1" si="48"/>
        <v>0.57312355957169825</v>
      </c>
      <c r="M265" s="11" t="str">
        <f ca="1">IF($A265="штучный товар",IF(AND(MAX(N$23:$N264)&lt;=MAX(P$23:$P264),MAX(N$23:$N264)&lt;=MAX(R$23:$R264),$F265&lt;&gt;"",MAX(N$23:$N264)&lt;TIME(20,0,0)),MAX(N$23:$N264,$F265),""),"")</f>
        <v/>
      </c>
      <c r="N265" s="11" t="str">
        <f t="shared" ca="1" si="49"/>
        <v/>
      </c>
      <c r="O265" s="11" t="str">
        <f ca="1">IF($A265="штучный товар",IF(AND(MAX(N$23:$N264)&gt;MAX(P$23:$P264),MAX(P$23:$P264)&lt;=MAX(R$23:$R264),$F265&lt;&gt;"",MAX(P$23:$P264)&lt;TIME(20,0,0)),MAX(P$23:$P264,$F265),""),"")</f>
        <v/>
      </c>
      <c r="P265" s="11" t="str">
        <f t="shared" ca="1" si="50"/>
        <v/>
      </c>
      <c r="Q265" s="11" t="str">
        <f ca="1">IF($A265="штучный товар",IF(AND(MAX(N$23:$N264)&gt;MAX(R$23:$R264),MAX(P$23:$P264)&gt;MAX(R$23:$R264),$F265&lt;&gt;"",MAX(R$23:$R264)&lt;TIME(20,0,0)),MAX(R$23:$R264,$F265),""),"")</f>
        <v/>
      </c>
      <c r="R265" s="11" t="str">
        <f t="shared" ca="1" si="51"/>
        <v/>
      </c>
    </row>
    <row r="266" spans="1:18" x14ac:dyDescent="0.3">
      <c r="A266" t="str">
        <f t="shared" ca="1" si="39"/>
        <v>штучный товар</v>
      </c>
      <c r="B266" s="12">
        <f t="shared" ca="1" si="40"/>
        <v>1.5475672343745359</v>
      </c>
      <c r="C266" s="11">
        <f t="shared" ca="1" si="41"/>
        <v>0.57060299693003513</v>
      </c>
      <c r="D266">
        <f t="shared" ca="1" si="42"/>
        <v>2.8176338414672859</v>
      </c>
      <c r="E266" s="11">
        <f t="shared" ca="1" si="43"/>
        <v>1.956690167685615E-3</v>
      </c>
      <c r="F266" s="11">
        <f t="shared" ca="1" si="44"/>
        <v>0.57255968709772076</v>
      </c>
      <c r="G266" s="12">
        <f ca="1">IF(F266&lt;&gt;"",IF(A266="весовой товар",SUM(COUNTIF($L$24:$L266,"&gt;"&amp;F266)),SUM(COUNTIF($N$24:$N266,"&gt;"&amp;F266),COUNTIF($P$24:$P266,"&gt;"&amp;F266),COUNTIF($R$24:$R266,"&gt;"&amp;F266))),"")</f>
        <v>2</v>
      </c>
      <c r="H266">
        <f t="shared" ca="1" si="45"/>
        <v>1.3791606938814276</v>
      </c>
      <c r="I266" s="11">
        <f t="shared" ca="1" si="46"/>
        <v>9.5775048186210246E-4</v>
      </c>
      <c r="J266" s="11">
        <f t="shared" ca="1" si="47"/>
        <v>9.5775048186208522E-4</v>
      </c>
      <c r="K266" s="11" t="str">
        <f ca="1">IF(AND($A266="весовой товар",$F266&lt;&gt;"",MAX(L$23:$L265,F266)&lt;TIME(20,0,0)),MAX(L$23:$L265,F266),"")</f>
        <v/>
      </c>
      <c r="L266" s="11" t="str">
        <f t="shared" ca="1" si="48"/>
        <v/>
      </c>
      <c r="M266" s="11" t="str">
        <f ca="1">IF($A266="штучный товар",IF(AND(MAX(N$23:$N265)&lt;=MAX(P$23:$P265),MAX(N$23:$N265)&lt;=MAX(R$23:$R265),$F266&lt;&gt;"",MAX(N$23:$N265)&lt;TIME(20,0,0)),MAX(N$23:$N265,$F266),""),"")</f>
        <v/>
      </c>
      <c r="N266" s="11" t="str">
        <f t="shared" ca="1" si="49"/>
        <v/>
      </c>
      <c r="O266" s="11">
        <f ca="1">IF($A266="штучный товар",IF(AND(MAX(N$23:$N265)&gt;MAX(P$23:$P265),MAX(P$23:$P265)&lt;=MAX(R$23:$R265),$F266&lt;&gt;"",MAX(P$23:$P265)&lt;TIME(20,0,0)),MAX(P$23:$P265,$F266),""),"")</f>
        <v>0.57255968709772076</v>
      </c>
      <c r="P266" s="11">
        <f t="shared" ca="1" si="50"/>
        <v>0.57351743757958284</v>
      </c>
      <c r="Q266" s="11" t="str">
        <f ca="1">IF($A266="штучный товар",IF(AND(MAX(N$23:$N265)&gt;MAX(R$23:$R265),MAX(P$23:$P265)&gt;MAX(R$23:$R265),$F266&lt;&gt;"",MAX(R$23:$R265)&lt;TIME(20,0,0)),MAX(R$23:$R265,$F266),""),"")</f>
        <v/>
      </c>
      <c r="R266" s="11" t="str">
        <f t="shared" ca="1" si="51"/>
        <v/>
      </c>
    </row>
    <row r="267" spans="1:18" x14ac:dyDescent="0.3">
      <c r="A267" t="str">
        <f t="shared" ca="1" si="39"/>
        <v>штучный товар</v>
      </c>
      <c r="B267" s="12">
        <f t="shared" ca="1" si="40"/>
        <v>1.2875400054114632</v>
      </c>
      <c r="C267" s="11">
        <f t="shared" ca="1" si="41"/>
        <v>0.5714971219337931</v>
      </c>
      <c r="D267">
        <f t="shared" ca="1" si="42"/>
        <v>1.5664470204724534</v>
      </c>
      <c r="E267" s="11">
        <f t="shared" ca="1" si="43"/>
        <v>1.0878104308836482E-3</v>
      </c>
      <c r="F267" s="11">
        <f t="shared" ca="1" si="44"/>
        <v>0.57258493236467678</v>
      </c>
      <c r="G267" s="12">
        <f ca="1">IF(F267&lt;&gt;"",IF(A267="весовой товар",SUM(COUNTIF($L$24:$L267,"&gt;"&amp;F267)),SUM(COUNTIF($N$24:$N267,"&gt;"&amp;F267),COUNTIF($P$24:$P267,"&gt;"&amp;F267),COUNTIF($R$24:$R267,"&gt;"&amp;F267))),"")</f>
        <v>3</v>
      </c>
      <c r="H267">
        <f t="shared" ca="1" si="45"/>
        <v>1.2801609798621918</v>
      </c>
      <c r="I267" s="11">
        <f t="shared" ca="1" si="46"/>
        <v>8.8900068045985538E-4</v>
      </c>
      <c r="J267" s="11">
        <f t="shared" ca="1" si="47"/>
        <v>8.8900068045982827E-4</v>
      </c>
      <c r="K267" s="11" t="str">
        <f ca="1">IF(AND($A267="весовой товар",$F267&lt;&gt;"",MAX(L$23:$L266,F267)&lt;TIME(20,0,0)),MAX(L$23:$L266,F267),"")</f>
        <v/>
      </c>
      <c r="L267" s="11" t="str">
        <f t="shared" ca="1" si="48"/>
        <v/>
      </c>
      <c r="M267" s="11" t="str">
        <f ca="1">IF($A267="штучный товар",IF(AND(MAX(N$23:$N266)&lt;=MAX(P$23:$P266),MAX(N$23:$N266)&lt;=MAX(R$23:$R266),$F267&lt;&gt;"",MAX(N$23:$N266)&lt;TIME(20,0,0)),MAX(N$23:$N266,$F267),""),"")</f>
        <v/>
      </c>
      <c r="N267" s="11" t="str">
        <f t="shared" ca="1" si="49"/>
        <v/>
      </c>
      <c r="O267" s="11" t="str">
        <f ca="1">IF($A267="штучный товар",IF(AND(MAX(N$23:$N266)&gt;MAX(P$23:$P266),MAX(P$23:$P266)&lt;=MAX(R$23:$R266),$F267&lt;&gt;"",MAX(P$23:$P266)&lt;TIME(20,0,0)),MAX(P$23:$P266,$F267),""),"")</f>
        <v/>
      </c>
      <c r="P267" s="11" t="str">
        <f t="shared" ca="1" si="50"/>
        <v/>
      </c>
      <c r="Q267" s="11">
        <f ca="1">IF($A267="штучный товар",IF(AND(MAX(N$23:$N266)&gt;MAX(R$23:$R266),MAX(P$23:$P266)&gt;MAX(R$23:$R266),$F267&lt;&gt;"",MAX(R$23:$R266)&lt;TIME(20,0,0)),MAX(R$23:$R266,$F267),""),"")</f>
        <v>0.57258493236467678</v>
      </c>
      <c r="R267" s="11">
        <f t="shared" ca="1" si="51"/>
        <v>0.57347393304513661</v>
      </c>
    </row>
    <row r="268" spans="1:18" x14ac:dyDescent="0.3">
      <c r="A268" t="str">
        <f t="shared" ca="1" si="39"/>
        <v>весовой товар</v>
      </c>
      <c r="B268" s="12">
        <f t="shared" ca="1" si="40"/>
        <v>1.0286448580561836</v>
      </c>
      <c r="C268" s="11">
        <f t="shared" ca="1" si="41"/>
        <v>0.5722114586407766</v>
      </c>
      <c r="D268">
        <f t="shared" ca="1" si="42"/>
        <v>3.7850178523812446</v>
      </c>
      <c r="E268" s="11">
        <f t="shared" ca="1" si="43"/>
        <v>2.6284846197091975E-3</v>
      </c>
      <c r="F268" s="11">
        <f t="shared" ca="1" si="44"/>
        <v>0.57483994326048582</v>
      </c>
      <c r="G268" s="12">
        <f ca="1">IF(F268&lt;&gt;"",IF(A268="весовой товар",SUM(COUNTIF($L$24:$L268,"&gt;"&amp;F268)),SUM(COUNTIF($N$24:$N268,"&gt;"&amp;F268),COUNTIF($P$24:$P268,"&gt;"&amp;F268),COUNTIF($R$24:$R268,"&gt;"&amp;F268))),"")</f>
        <v>1</v>
      </c>
      <c r="H268">
        <f t="shared" ca="1" si="45"/>
        <v>1.3641133535440204</v>
      </c>
      <c r="I268" s="11">
        <f t="shared" ca="1" si="46"/>
        <v>9.4730093996112531E-4</v>
      </c>
      <c r="J268" s="11">
        <f t="shared" ca="1" si="47"/>
        <v>9.4730093996109321E-4</v>
      </c>
      <c r="K268" s="11">
        <f ca="1">IF(AND($A268="весовой товар",$F268&lt;&gt;"",MAX(L$23:$L267,F268)&lt;TIME(20,0,0)),MAX(L$23:$L267,F268),"")</f>
        <v>0.57483994326048582</v>
      </c>
      <c r="L268" s="11">
        <f t="shared" ca="1" si="48"/>
        <v>0.57578724420044691</v>
      </c>
      <c r="M268" s="11" t="str">
        <f ca="1">IF($A268="штучный товар",IF(AND(MAX(N$23:$N267)&lt;=MAX(P$23:$P267),MAX(N$23:$N267)&lt;=MAX(R$23:$R267),$F268&lt;&gt;"",MAX(N$23:$N267)&lt;TIME(20,0,0)),MAX(N$23:$N267,$F268),""),"")</f>
        <v/>
      </c>
      <c r="N268" s="11" t="str">
        <f t="shared" ca="1" si="49"/>
        <v/>
      </c>
      <c r="O268" s="11" t="str">
        <f ca="1">IF($A268="штучный товар",IF(AND(MAX(N$23:$N267)&gt;MAX(P$23:$P267),MAX(P$23:$P267)&lt;=MAX(R$23:$R267),$F268&lt;&gt;"",MAX(P$23:$P267)&lt;TIME(20,0,0)),MAX(P$23:$P267,$F268),""),"")</f>
        <v/>
      </c>
      <c r="P268" s="11" t="str">
        <f t="shared" ca="1" si="50"/>
        <v/>
      </c>
      <c r="Q268" s="11" t="str">
        <f ca="1">IF($A268="штучный товар",IF(AND(MAX(N$23:$N267)&gt;MAX(R$23:$R267),MAX(P$23:$P267)&gt;MAX(R$23:$R267),$F268&lt;&gt;"",MAX(R$23:$R267)&lt;TIME(20,0,0)),MAX(R$23:$R267,$F268),""),"")</f>
        <v/>
      </c>
      <c r="R268" s="11" t="str">
        <f t="shared" ca="1" si="51"/>
        <v/>
      </c>
    </row>
    <row r="269" spans="1:18" x14ac:dyDescent="0.3">
      <c r="A269" t="str">
        <f t="shared" ca="1" si="39"/>
        <v>штучный товар</v>
      </c>
      <c r="B269" s="12">
        <f t="shared" ca="1" si="40"/>
        <v>1.7767269875325806</v>
      </c>
      <c r="C269" s="11">
        <f t="shared" ca="1" si="41"/>
        <v>0.57344529682656309</v>
      </c>
      <c r="D269">
        <f t="shared" ca="1" si="42"/>
        <v>3.4647237684518721</v>
      </c>
      <c r="E269" s="11">
        <f t="shared" ca="1" si="43"/>
        <v>2.4060581725360223E-3</v>
      </c>
      <c r="F269" s="11">
        <f t="shared" ca="1" si="44"/>
        <v>0.57585135499909912</v>
      </c>
      <c r="G269" s="12">
        <f ca="1">IF(F269&lt;&gt;"",IF(A269="весовой товар",SUM(COUNTIF($L$24:$L269,"&gt;"&amp;F269)),SUM(COUNTIF($N$24:$N269,"&gt;"&amp;F269),COUNTIF($P$24:$P269,"&gt;"&amp;F269),COUNTIF($R$24:$R269,"&gt;"&amp;F269))),"")</f>
        <v>1</v>
      </c>
      <c r="H269">
        <f t="shared" ca="1" si="45"/>
        <v>2.6668172802027241</v>
      </c>
      <c r="I269" s="11">
        <f t="shared" ca="1" si="46"/>
        <v>1.8519564445852251E-3</v>
      </c>
      <c r="J269" s="11">
        <f t="shared" ca="1" si="47"/>
        <v>1.8519564445852454E-3</v>
      </c>
      <c r="K269" s="11" t="str">
        <f ca="1">IF(AND($A269="весовой товар",$F269&lt;&gt;"",MAX(L$23:$L268,F269)&lt;TIME(20,0,0)),MAX(L$23:$L268,F269),"")</f>
        <v/>
      </c>
      <c r="L269" s="11" t="str">
        <f t="shared" ca="1" si="48"/>
        <v/>
      </c>
      <c r="M269" s="11">
        <f ca="1">IF($A269="штучный товар",IF(AND(MAX(N$23:$N268)&lt;=MAX(P$23:$P268),MAX(N$23:$N268)&lt;=MAX(R$23:$R268),$F269&lt;&gt;"",MAX(N$23:$N268)&lt;TIME(20,0,0)),MAX(N$23:$N268,$F269),""),"")</f>
        <v>0.57585135499909912</v>
      </c>
      <c r="N269" s="11">
        <f t="shared" ca="1" si="49"/>
        <v>0.57770331144368436</v>
      </c>
      <c r="O269" s="11" t="str">
        <f ca="1">IF($A269="штучный товар",IF(AND(MAX(N$23:$N268)&gt;MAX(P$23:$P268),MAX(P$23:$P268)&lt;=MAX(R$23:$R268),$F269&lt;&gt;"",MAX(P$23:$P268)&lt;TIME(20,0,0)),MAX(P$23:$P268,$F269),""),"")</f>
        <v/>
      </c>
      <c r="P269" s="11" t="str">
        <f t="shared" ca="1" si="50"/>
        <v/>
      </c>
      <c r="Q269" s="11" t="str">
        <f ca="1">IF($A269="штучный товар",IF(AND(MAX(N$23:$N268)&gt;MAX(R$23:$R268),MAX(P$23:$P268)&gt;MAX(R$23:$R268),$F269&lt;&gt;"",MAX(R$23:$R268)&lt;TIME(20,0,0)),MAX(R$23:$R268,$F269),""),"")</f>
        <v/>
      </c>
      <c r="R269" s="11" t="str">
        <f t="shared" ca="1" si="51"/>
        <v/>
      </c>
    </row>
    <row r="270" spans="1:18" x14ac:dyDescent="0.3">
      <c r="A270" t="str">
        <f t="shared" ca="1" si="39"/>
        <v>штучный товар</v>
      </c>
      <c r="B270" s="12">
        <f t="shared" ca="1" si="40"/>
        <v>1.2820982099200298</v>
      </c>
      <c r="C270" s="11">
        <f t="shared" ca="1" si="41"/>
        <v>0.57433564280567417</v>
      </c>
      <c r="D270">
        <f t="shared" ca="1" si="42"/>
        <v>1.4635397022090457</v>
      </c>
      <c r="E270" s="11">
        <f t="shared" ca="1" si="43"/>
        <v>1.0163470154229484E-3</v>
      </c>
      <c r="F270" s="11">
        <f t="shared" ca="1" si="44"/>
        <v>0.57535198982109714</v>
      </c>
      <c r="G270" s="12">
        <f ca="1">IF(F270&lt;&gt;"",IF(A270="весовой товар",SUM(COUNTIF($L$24:$L270,"&gt;"&amp;F270)),SUM(COUNTIF($N$24:$N270,"&gt;"&amp;F270),COUNTIF($P$24:$P270,"&gt;"&amp;F270),COUNTIF($R$24:$R270,"&gt;"&amp;F270))),"")</f>
        <v>2</v>
      </c>
      <c r="H270">
        <f t="shared" ca="1" si="45"/>
        <v>2.6285134997728186</v>
      </c>
      <c r="I270" s="11">
        <f t="shared" ca="1" si="46"/>
        <v>1.8253565970644573E-3</v>
      </c>
      <c r="J270" s="11">
        <f t="shared" ca="1" si="47"/>
        <v>1.8253565970645091E-3</v>
      </c>
      <c r="K270" s="11" t="str">
        <f ca="1">IF(AND($A270="весовой товар",$F270&lt;&gt;"",MAX(L$23:$L269,F270)&lt;TIME(20,0,0)),MAX(L$23:$L269,F270),"")</f>
        <v/>
      </c>
      <c r="L270" s="11" t="str">
        <f t="shared" ca="1" si="48"/>
        <v/>
      </c>
      <c r="M270" s="11" t="str">
        <f ca="1">IF($A270="штучный товар",IF(AND(MAX(N$23:$N269)&lt;=MAX(P$23:$P269),MAX(N$23:$N269)&lt;=MAX(R$23:$R269),$F270&lt;&gt;"",MAX(N$23:$N269)&lt;TIME(20,0,0)),MAX(N$23:$N269,$F270),""),"")</f>
        <v/>
      </c>
      <c r="N270" s="11" t="str">
        <f t="shared" ca="1" si="49"/>
        <v/>
      </c>
      <c r="O270" s="11" t="str">
        <f ca="1">IF($A270="штучный товар",IF(AND(MAX(N$23:$N269)&gt;MAX(P$23:$P269),MAX(P$23:$P269)&lt;=MAX(R$23:$R269),$F270&lt;&gt;"",MAX(P$23:$P269)&lt;TIME(20,0,0)),MAX(P$23:$P269,$F270),""),"")</f>
        <v/>
      </c>
      <c r="P270" s="11" t="str">
        <f t="shared" ca="1" si="50"/>
        <v/>
      </c>
      <c r="Q270" s="11">
        <f ca="1">IF($A270="штучный товар",IF(AND(MAX(N$23:$N269)&gt;MAX(R$23:$R269),MAX(P$23:$P269)&gt;MAX(R$23:$R269),$F270&lt;&gt;"",MAX(R$23:$R269)&lt;TIME(20,0,0)),MAX(R$23:$R269,$F270),""),"")</f>
        <v>0.57535198982109714</v>
      </c>
      <c r="R270" s="11">
        <f t="shared" ca="1" si="51"/>
        <v>0.57717734641816165</v>
      </c>
    </row>
    <row r="271" spans="1:18" x14ac:dyDescent="0.3">
      <c r="A271" t="str">
        <f t="shared" ca="1" si="39"/>
        <v>штучный товар</v>
      </c>
      <c r="B271" s="12">
        <f t="shared" ca="1" si="40"/>
        <v>1.2170749451117364</v>
      </c>
      <c r="C271" s="11">
        <f t="shared" ca="1" si="41"/>
        <v>0.57518083373977957</v>
      </c>
      <c r="D271">
        <f t="shared" ca="1" si="42"/>
        <v>1.8908779369284847</v>
      </c>
      <c r="E271" s="11">
        <f t="shared" ca="1" si="43"/>
        <v>1.3131096784225588E-3</v>
      </c>
      <c r="F271" s="11">
        <f t="shared" ca="1" si="44"/>
        <v>0.57649394341820215</v>
      </c>
      <c r="G271" s="12">
        <f ca="1">IF(F271&lt;&gt;"",IF(A271="весовой товар",SUM(COUNTIF($L$24:$L271,"&gt;"&amp;F271)),SUM(COUNTIF($N$24:$N271,"&gt;"&amp;F271),COUNTIF($P$24:$P271,"&gt;"&amp;F271),COUNTIF($R$24:$R271,"&gt;"&amp;F271))),"")</f>
        <v>3</v>
      </c>
      <c r="H271">
        <f t="shared" ca="1" si="45"/>
        <v>1.0287909089784819</v>
      </c>
      <c r="I271" s="11">
        <f t="shared" ca="1" si="46"/>
        <v>7.1443813123505686E-4</v>
      </c>
      <c r="J271" s="11">
        <f t="shared" ca="1" si="47"/>
        <v>7.1443813123506228E-4</v>
      </c>
      <c r="K271" s="11" t="str">
        <f ca="1">IF(AND($A271="весовой товар",$F271&lt;&gt;"",MAX(L$23:$L270,F271)&lt;TIME(20,0,0)),MAX(L$23:$L270,F271),"")</f>
        <v/>
      </c>
      <c r="L271" s="11" t="str">
        <f t="shared" ca="1" si="48"/>
        <v/>
      </c>
      <c r="M271" s="11" t="str">
        <f ca="1">IF($A271="штучный товар",IF(AND(MAX(N$23:$N270)&lt;=MAX(P$23:$P270),MAX(N$23:$N270)&lt;=MAX(R$23:$R270),$F271&lt;&gt;"",MAX(N$23:$N270)&lt;TIME(20,0,0)),MAX(N$23:$N270,$F271),""),"")</f>
        <v/>
      </c>
      <c r="N271" s="11" t="str">
        <f t="shared" ca="1" si="49"/>
        <v/>
      </c>
      <c r="O271" s="11">
        <f ca="1">IF($A271="штучный товар",IF(AND(MAX(N$23:$N270)&gt;MAX(P$23:$P270),MAX(P$23:$P270)&lt;=MAX(R$23:$R270),$F271&lt;&gt;"",MAX(P$23:$P270)&lt;TIME(20,0,0)),MAX(P$23:$P270,$F271),""),"")</f>
        <v>0.57649394341820215</v>
      </c>
      <c r="P271" s="11">
        <f t="shared" ca="1" si="50"/>
        <v>0.57720838154943721</v>
      </c>
      <c r="Q271" s="11" t="str">
        <f ca="1">IF($A271="штучный товар",IF(AND(MAX(N$23:$N270)&gt;MAX(R$23:$R270),MAX(P$23:$P270)&gt;MAX(R$23:$R270),$F271&lt;&gt;"",MAX(R$23:$R270)&lt;TIME(20,0,0)),MAX(R$23:$R270,$F271),""),"")</f>
        <v/>
      </c>
      <c r="R271" s="11" t="str">
        <f t="shared" ca="1" si="51"/>
        <v/>
      </c>
    </row>
    <row r="272" spans="1:18" x14ac:dyDescent="0.3">
      <c r="A272" t="str">
        <f t="shared" ca="1" si="39"/>
        <v>штучный товар</v>
      </c>
      <c r="B272" s="12">
        <f t="shared" ca="1" si="40"/>
        <v>1.4623664371481619</v>
      </c>
      <c r="C272" s="11">
        <f t="shared" ca="1" si="41"/>
        <v>0.57619636598779911</v>
      </c>
      <c r="D272">
        <f t="shared" ca="1" si="42"/>
        <v>4.5861227047316966</v>
      </c>
      <c r="E272" s="11">
        <f t="shared" ca="1" si="43"/>
        <v>3.1848074338414558E-3</v>
      </c>
      <c r="F272" s="11">
        <f t="shared" ca="1" si="44"/>
        <v>0.57938117342164053</v>
      </c>
      <c r="G272" s="12">
        <f ca="1">IF(F272&lt;&gt;"",IF(A272="весовой товар",SUM(COUNTIF($L$24:$L272,"&gt;"&amp;F272)),SUM(COUNTIF($N$24:$N272,"&gt;"&amp;F272),COUNTIF($P$24:$P272,"&gt;"&amp;F272),COUNTIF($R$24:$R272,"&gt;"&amp;F272))),"")</f>
        <v>1</v>
      </c>
      <c r="H272">
        <f t="shared" ca="1" si="45"/>
        <v>2.3424172940481034</v>
      </c>
      <c r="I272" s="11">
        <f t="shared" ca="1" si="46"/>
        <v>1.6266786764222939E-3</v>
      </c>
      <c r="J272" s="11">
        <f t="shared" ca="1" si="47"/>
        <v>1.6266786764222996E-3</v>
      </c>
      <c r="K272" s="11" t="str">
        <f ca="1">IF(AND($A272="весовой товар",$F272&lt;&gt;"",MAX(L$23:$L271,F272)&lt;TIME(20,0,0)),MAX(L$23:$L271,F272),"")</f>
        <v/>
      </c>
      <c r="L272" s="11" t="str">
        <f t="shared" ca="1" si="48"/>
        <v/>
      </c>
      <c r="M272" s="11" t="str">
        <f ca="1">IF($A272="штучный товар",IF(AND(MAX(N$23:$N271)&lt;=MAX(P$23:$P271),MAX(N$23:$N271)&lt;=MAX(R$23:$R271),$F272&lt;&gt;"",MAX(N$23:$N271)&lt;TIME(20,0,0)),MAX(N$23:$N271,$F272),""),"")</f>
        <v/>
      </c>
      <c r="N272" s="11" t="str">
        <f t="shared" ca="1" si="49"/>
        <v/>
      </c>
      <c r="O272" s="11" t="str">
        <f ca="1">IF($A272="штучный товар",IF(AND(MAX(N$23:$N271)&gt;MAX(P$23:$P271),MAX(P$23:$P271)&lt;=MAX(R$23:$R271),$F272&lt;&gt;"",MAX(P$23:$P271)&lt;TIME(20,0,0)),MAX(P$23:$P271,$F272),""),"")</f>
        <v/>
      </c>
      <c r="P272" s="11" t="str">
        <f t="shared" ca="1" si="50"/>
        <v/>
      </c>
      <c r="Q272" s="11">
        <f ca="1">IF($A272="штучный товар",IF(AND(MAX(N$23:$N271)&gt;MAX(R$23:$R271),MAX(P$23:$P271)&gt;MAX(R$23:$R271),$F272&lt;&gt;"",MAX(R$23:$R271)&lt;TIME(20,0,0)),MAX(R$23:$R271,$F272),""),"")</f>
        <v>0.57938117342164053</v>
      </c>
      <c r="R272" s="11">
        <f t="shared" ca="1" si="51"/>
        <v>0.58100785209806283</v>
      </c>
    </row>
    <row r="273" spans="1:18" x14ac:dyDescent="0.3">
      <c r="A273" t="str">
        <f t="shared" ca="1" si="39"/>
        <v>штучный товар</v>
      </c>
      <c r="B273" s="12">
        <f t="shared" ca="1" si="40"/>
        <v>1.3910836453824218</v>
      </c>
      <c r="C273" s="11">
        <f t="shared" ca="1" si="41"/>
        <v>0.57716239629709243</v>
      </c>
      <c r="D273">
        <f t="shared" ca="1" si="42"/>
        <v>2.5710130369686821</v>
      </c>
      <c r="E273" s="11">
        <f t="shared" ca="1" si="43"/>
        <v>1.7854257201171404E-3</v>
      </c>
      <c r="F273" s="11">
        <f t="shared" ca="1" si="44"/>
        <v>0.57894782201720962</v>
      </c>
      <c r="G273" s="12">
        <f ca="1">IF(F273&lt;&gt;"",IF(A273="весовой товар",SUM(COUNTIF($L$24:$L273,"&gt;"&amp;F273)),SUM(COUNTIF($N$24:$N273,"&gt;"&amp;F273),COUNTIF($P$24:$P273,"&gt;"&amp;F273),COUNTIF($R$24:$R273,"&gt;"&amp;F273))),"")</f>
        <v>2</v>
      </c>
      <c r="H273">
        <f t="shared" ca="1" si="45"/>
        <v>3.4849987826137525</v>
      </c>
      <c r="I273" s="11">
        <f t="shared" ca="1" si="46"/>
        <v>2.4201380434817725E-3</v>
      </c>
      <c r="J273" s="11">
        <f t="shared" ca="1" si="47"/>
        <v>2.4201380434817343E-3</v>
      </c>
      <c r="K273" s="11" t="str">
        <f ca="1">IF(AND($A273="весовой товар",$F273&lt;&gt;"",MAX(L$23:$L272,F273)&lt;TIME(20,0,0)),MAX(L$23:$L272,F273),"")</f>
        <v/>
      </c>
      <c r="L273" s="11" t="str">
        <f t="shared" ca="1" si="48"/>
        <v/>
      </c>
      <c r="M273" s="11" t="str">
        <f ca="1">IF($A273="штучный товар",IF(AND(MAX(N$23:$N272)&lt;=MAX(P$23:$P272),MAX(N$23:$N272)&lt;=MAX(R$23:$R272),$F273&lt;&gt;"",MAX(N$23:$N272)&lt;TIME(20,0,0)),MAX(N$23:$N272,$F273),""),"")</f>
        <v/>
      </c>
      <c r="N273" s="11" t="str">
        <f t="shared" ca="1" si="49"/>
        <v/>
      </c>
      <c r="O273" s="11">
        <f ca="1">IF($A273="штучный товар",IF(AND(MAX(N$23:$N272)&gt;MAX(P$23:$P272),MAX(P$23:$P272)&lt;=MAX(R$23:$R272),$F273&lt;&gt;"",MAX(P$23:$P272)&lt;TIME(20,0,0)),MAX(P$23:$P272,$F273),""),"")</f>
        <v>0.57894782201720962</v>
      </c>
      <c r="P273" s="11">
        <f t="shared" ca="1" si="50"/>
        <v>0.58136796006069136</v>
      </c>
      <c r="Q273" s="11" t="str">
        <f ca="1">IF($A273="штучный товар",IF(AND(MAX(N$23:$N272)&gt;MAX(R$23:$R272),MAX(P$23:$P272)&gt;MAX(R$23:$R272),$F273&lt;&gt;"",MAX(R$23:$R272)&lt;TIME(20,0,0)),MAX(R$23:$R272,$F273),""),"")</f>
        <v/>
      </c>
      <c r="R273" s="11" t="str">
        <f t="shared" ca="1" si="51"/>
        <v/>
      </c>
    </row>
    <row r="274" spans="1:18" x14ac:dyDescent="0.3">
      <c r="A274" t="str">
        <f t="shared" ca="1" si="39"/>
        <v>весовой товар</v>
      </c>
      <c r="B274" s="12">
        <f t="shared" ca="1" si="40"/>
        <v>1.4200516704553676</v>
      </c>
      <c r="C274" s="11">
        <f t="shared" ca="1" si="41"/>
        <v>0.57814854329046417</v>
      </c>
      <c r="D274">
        <f t="shared" ca="1" si="42"/>
        <v>4.1148498801404099</v>
      </c>
      <c r="E274" s="11">
        <f t="shared" ca="1" si="43"/>
        <v>2.8575346389863956E-3</v>
      </c>
      <c r="F274" s="11">
        <f t="shared" ca="1" si="44"/>
        <v>0.58100607792945058</v>
      </c>
      <c r="G274" s="12">
        <f ca="1">IF(F274&lt;&gt;"",IF(A274="весовой товар",SUM(COUNTIF($L$24:$L274,"&gt;"&amp;F274)),SUM(COUNTIF($N$24:$N274,"&gt;"&amp;F274),COUNTIF($P$24:$P274,"&gt;"&amp;F274),COUNTIF($R$24:$R274,"&gt;"&amp;F274))),"")</f>
        <v>1</v>
      </c>
      <c r="H274">
        <f t="shared" ca="1" si="45"/>
        <v>2.1969588134839171</v>
      </c>
      <c r="I274" s="11">
        <f t="shared" ca="1" si="46"/>
        <v>1.5256658426971647E-3</v>
      </c>
      <c r="J274" s="11">
        <f t="shared" ca="1" si="47"/>
        <v>1.5256658426971992E-3</v>
      </c>
      <c r="K274" s="11">
        <f ca="1">IF(AND($A274="весовой товар",$F274&lt;&gt;"",MAX(L$23:$L273,F274)&lt;TIME(20,0,0)),MAX(L$23:$L273,F274),"")</f>
        <v>0.58100607792945058</v>
      </c>
      <c r="L274" s="11">
        <f t="shared" ca="1" si="48"/>
        <v>0.58253174377214778</v>
      </c>
      <c r="M274" s="11" t="str">
        <f ca="1">IF($A274="штучный товар",IF(AND(MAX(N$23:$N273)&lt;=MAX(P$23:$P273),MAX(N$23:$N273)&lt;=MAX(R$23:$R273),$F274&lt;&gt;"",MAX(N$23:$N273)&lt;TIME(20,0,0)),MAX(N$23:$N273,$F274),""),"")</f>
        <v/>
      </c>
      <c r="N274" s="11" t="str">
        <f t="shared" ca="1" si="49"/>
        <v/>
      </c>
      <c r="O274" s="11" t="str">
        <f ca="1">IF($A274="штучный товар",IF(AND(MAX(N$23:$N273)&gt;MAX(P$23:$P273),MAX(P$23:$P273)&lt;=MAX(R$23:$R273),$F274&lt;&gt;"",MAX(P$23:$P273)&lt;TIME(20,0,0)),MAX(P$23:$P273,$F274),""),"")</f>
        <v/>
      </c>
      <c r="P274" s="11" t="str">
        <f t="shared" ca="1" si="50"/>
        <v/>
      </c>
      <c r="Q274" s="11" t="str">
        <f ca="1">IF($A274="штучный товар",IF(AND(MAX(N$23:$N273)&gt;MAX(R$23:$R273),MAX(P$23:$P273)&gt;MAX(R$23:$R273),$F274&lt;&gt;"",MAX(R$23:$R273)&lt;TIME(20,0,0)),MAX(R$23:$R273,$F274),""),"")</f>
        <v/>
      </c>
      <c r="R274" s="11" t="str">
        <f t="shared" ca="1" si="51"/>
        <v/>
      </c>
    </row>
    <row r="275" spans="1:18" x14ac:dyDescent="0.3">
      <c r="A275" t="str">
        <f t="shared" ca="1" si="39"/>
        <v>штучный товар</v>
      </c>
      <c r="B275" s="12">
        <f t="shared" ca="1" si="40"/>
        <v>1.1665964229013444</v>
      </c>
      <c r="C275" s="11">
        <f t="shared" ca="1" si="41"/>
        <v>0.57895867969525672</v>
      </c>
      <c r="D275">
        <f t="shared" ca="1" si="42"/>
        <v>6.7498863297766203</v>
      </c>
      <c r="E275" s="11">
        <f t="shared" ca="1" si="43"/>
        <v>4.6874210623448756E-3</v>
      </c>
      <c r="F275" s="11">
        <f t="shared" ca="1" si="44"/>
        <v>0.58364610075760159</v>
      </c>
      <c r="G275" s="12">
        <f ca="1">IF(F275&lt;&gt;"",IF(A275="весовой товар",SUM(COUNTIF($L$24:$L275,"&gt;"&amp;F275)),SUM(COUNTIF($N$24:$N275,"&gt;"&amp;F275),COUNTIF($P$24:$P275,"&gt;"&amp;F275),COUNTIF($R$24:$R275,"&gt;"&amp;F275))),"")</f>
        <v>1</v>
      </c>
      <c r="H275">
        <f t="shared" ca="1" si="45"/>
        <v>3.9898911547213571</v>
      </c>
      <c r="I275" s="11">
        <f t="shared" ca="1" si="46"/>
        <v>2.7707577463342756E-3</v>
      </c>
      <c r="J275" s="11">
        <f t="shared" ca="1" si="47"/>
        <v>2.7707577463342847E-3</v>
      </c>
      <c r="K275" s="11" t="str">
        <f ca="1">IF(AND($A275="весовой товар",$F275&lt;&gt;"",MAX(L$23:$L274,F275)&lt;TIME(20,0,0)),MAX(L$23:$L274,F275),"")</f>
        <v/>
      </c>
      <c r="L275" s="11" t="str">
        <f t="shared" ca="1" si="48"/>
        <v/>
      </c>
      <c r="M275" s="11">
        <f ca="1">IF($A275="штучный товар",IF(AND(MAX(N$23:$N274)&lt;=MAX(P$23:$P274),MAX(N$23:$N274)&lt;=MAX(R$23:$R274),$F275&lt;&gt;"",MAX(N$23:$N274)&lt;TIME(20,0,0)),MAX(N$23:$N274,$F275),""),"")</f>
        <v>0.58364610075760159</v>
      </c>
      <c r="N275" s="11">
        <f t="shared" ca="1" si="49"/>
        <v>0.58641685850393588</v>
      </c>
      <c r="O275" s="11" t="str">
        <f ca="1">IF($A275="штучный товар",IF(AND(MAX(N$23:$N274)&gt;MAX(P$23:$P274),MAX(P$23:$P274)&lt;=MAX(R$23:$R274),$F275&lt;&gt;"",MAX(P$23:$P274)&lt;TIME(20,0,0)),MAX(P$23:$P274,$F275),""),"")</f>
        <v/>
      </c>
      <c r="P275" s="11" t="str">
        <f t="shared" ca="1" si="50"/>
        <v/>
      </c>
      <c r="Q275" s="11" t="str">
        <f ca="1">IF($A275="штучный товар",IF(AND(MAX(N$23:$N274)&gt;MAX(R$23:$R274),MAX(P$23:$P274)&gt;MAX(R$23:$R274),$F275&lt;&gt;"",MAX(R$23:$R274)&lt;TIME(20,0,0)),MAX(R$23:$R274,$F275),""),"")</f>
        <v/>
      </c>
      <c r="R275" s="11" t="str">
        <f t="shared" ca="1" si="51"/>
        <v/>
      </c>
    </row>
    <row r="276" spans="1:18" x14ac:dyDescent="0.3">
      <c r="A276" t="str">
        <f t="shared" ca="1" si="39"/>
        <v>штучный товар</v>
      </c>
      <c r="B276" s="12">
        <f t="shared" ca="1" si="40"/>
        <v>1.0349292888573671</v>
      </c>
      <c r="C276" s="11">
        <f t="shared" ca="1" si="41"/>
        <v>0.57967738059029661</v>
      </c>
      <c r="D276">
        <f t="shared" ca="1" si="42"/>
        <v>3.8025345951011582</v>
      </c>
      <c r="E276" s="11">
        <f t="shared" ca="1" si="43"/>
        <v>2.6406490243758044E-3</v>
      </c>
      <c r="F276" s="11">
        <f t="shared" ca="1" si="44"/>
        <v>0.58231802961467238</v>
      </c>
      <c r="G276" s="12">
        <f ca="1">IF(F276&lt;&gt;"",IF(A276="весовой товар",SUM(COUNTIF($L$24:$L276,"&gt;"&amp;F276)),SUM(COUNTIF($N$24:$N276,"&gt;"&amp;F276),COUNTIF($P$24:$P276,"&gt;"&amp;F276),COUNTIF($R$24:$R276,"&gt;"&amp;F276))),"")</f>
        <v>2</v>
      </c>
      <c r="H276">
        <f t="shared" ca="1" si="45"/>
        <v>1.8987488742240211</v>
      </c>
      <c r="I276" s="11">
        <f t="shared" ca="1" si="46"/>
        <v>1.3185756071000146E-3</v>
      </c>
      <c r="J276" s="11">
        <f t="shared" ca="1" si="47"/>
        <v>1.3185756071000254E-3</v>
      </c>
      <c r="K276" s="11" t="str">
        <f ca="1">IF(AND($A276="весовой товар",$F276&lt;&gt;"",MAX(L$23:$L275,F276)&lt;TIME(20,0,0)),MAX(L$23:$L275,F276),"")</f>
        <v/>
      </c>
      <c r="L276" s="11" t="str">
        <f t="shared" ca="1" si="48"/>
        <v/>
      </c>
      <c r="M276" s="11" t="str">
        <f ca="1">IF($A276="штучный товар",IF(AND(MAX(N$23:$N275)&lt;=MAX(P$23:$P275),MAX(N$23:$N275)&lt;=MAX(R$23:$R275),$F276&lt;&gt;"",MAX(N$23:$N275)&lt;TIME(20,0,0)),MAX(N$23:$N275,$F276),""),"")</f>
        <v/>
      </c>
      <c r="N276" s="11" t="str">
        <f t="shared" ca="1" si="49"/>
        <v/>
      </c>
      <c r="O276" s="11" t="str">
        <f ca="1">IF($A276="штучный товар",IF(AND(MAX(N$23:$N275)&gt;MAX(P$23:$P275),MAX(P$23:$P275)&lt;=MAX(R$23:$R275),$F276&lt;&gt;"",MAX(P$23:$P275)&lt;TIME(20,0,0)),MAX(P$23:$P275,$F276),""),"")</f>
        <v/>
      </c>
      <c r="P276" s="11" t="str">
        <f t="shared" ca="1" si="50"/>
        <v/>
      </c>
      <c r="Q276" s="11">
        <f ca="1">IF($A276="штучный товар",IF(AND(MAX(N$23:$N275)&gt;MAX(R$23:$R275),MAX(P$23:$P275)&gt;MAX(R$23:$R275),$F276&lt;&gt;"",MAX(R$23:$R275)&lt;TIME(20,0,0)),MAX(R$23:$R275,$F276),""),"")</f>
        <v>0.58231802961467238</v>
      </c>
      <c r="R276" s="11">
        <f t="shared" ca="1" si="51"/>
        <v>0.58363660522177241</v>
      </c>
    </row>
    <row r="277" spans="1:18" x14ac:dyDescent="0.3">
      <c r="A277" t="str">
        <f t="shared" ca="1" si="39"/>
        <v>штучный товар</v>
      </c>
      <c r="B277" s="12">
        <f t="shared" ca="1" si="40"/>
        <v>1.1036490227087405</v>
      </c>
      <c r="C277" s="11">
        <f t="shared" ca="1" si="41"/>
        <v>0.58044380352273328</v>
      </c>
      <c r="D277">
        <f t="shared" ca="1" si="42"/>
        <v>1.1799321482304936</v>
      </c>
      <c r="E277" s="11">
        <f t="shared" ca="1" si="43"/>
        <v>8.1939732516006503E-4</v>
      </c>
      <c r="F277" s="11">
        <f t="shared" ca="1" si="44"/>
        <v>0.58126320084789329</v>
      </c>
      <c r="G277" s="12">
        <f ca="1">IF(F277&lt;&gt;"",IF(A277="весовой товар",SUM(COUNTIF($L$24:$L277,"&gt;"&amp;F277)),SUM(COUNTIF($N$24:$N277,"&gt;"&amp;F277),COUNTIF($P$24:$P277,"&gt;"&amp;F277),COUNTIF($R$24:$R277,"&gt;"&amp;F277))),"")</f>
        <v>4</v>
      </c>
      <c r="H277">
        <f t="shared" ca="1" si="45"/>
        <v>1.9590862630443704</v>
      </c>
      <c r="I277" s="11">
        <f t="shared" ca="1" si="46"/>
        <v>1.3604765715585906E-3</v>
      </c>
      <c r="J277" s="11">
        <f t="shared" ca="1" si="47"/>
        <v>1.4652357843566444E-3</v>
      </c>
      <c r="K277" s="11" t="str">
        <f ca="1">IF(AND($A277="весовой товар",$F277&lt;&gt;"",MAX(L$23:$L276,F277)&lt;TIME(20,0,0)),MAX(L$23:$L276,F277),"")</f>
        <v/>
      </c>
      <c r="L277" s="11" t="str">
        <f t="shared" ca="1" si="48"/>
        <v/>
      </c>
      <c r="M277" s="11" t="str">
        <f ca="1">IF($A277="штучный товар",IF(AND(MAX(N$23:$N276)&lt;=MAX(P$23:$P276),MAX(N$23:$N276)&lt;=MAX(R$23:$R276),$F277&lt;&gt;"",MAX(N$23:$N276)&lt;TIME(20,0,0)),MAX(N$23:$N276,$F277),""),"")</f>
        <v/>
      </c>
      <c r="N277" s="11" t="str">
        <f t="shared" ca="1" si="49"/>
        <v/>
      </c>
      <c r="O277" s="11">
        <f ca="1">IF($A277="штучный товар",IF(AND(MAX(N$23:$N276)&gt;MAX(P$23:$P276),MAX(P$23:$P276)&lt;=MAX(R$23:$R276),$F277&lt;&gt;"",MAX(P$23:$P276)&lt;TIME(20,0,0)),MAX(P$23:$P276,$F277),""),"")</f>
        <v>0.58136796006069136</v>
      </c>
      <c r="P277" s="11">
        <f t="shared" ca="1" si="50"/>
        <v>0.58272843663224994</v>
      </c>
      <c r="Q277" s="11" t="str">
        <f ca="1">IF($A277="штучный товар",IF(AND(MAX(N$23:$N276)&gt;MAX(R$23:$R276),MAX(P$23:$P276)&gt;MAX(R$23:$R276),$F277&lt;&gt;"",MAX(R$23:$R276)&lt;TIME(20,0,0)),MAX(R$23:$R276,$F277),""),"")</f>
        <v/>
      </c>
      <c r="R277" s="11" t="str">
        <f t="shared" ca="1" si="51"/>
        <v/>
      </c>
    </row>
    <row r="278" spans="1:18" x14ac:dyDescent="0.3">
      <c r="A278" t="str">
        <f t="shared" ca="1" si="39"/>
        <v>штучный товар</v>
      </c>
      <c r="B278" s="12">
        <f t="shared" ca="1" si="40"/>
        <v>1.2962587000900487</v>
      </c>
      <c r="C278" s="11">
        <f t="shared" ca="1" si="41"/>
        <v>0.58134398317557356</v>
      </c>
      <c r="D278">
        <f t="shared" ca="1" si="42"/>
        <v>4.0805863514544747</v>
      </c>
      <c r="E278" s="11">
        <f t="shared" ca="1" si="43"/>
        <v>2.8337405218433853E-3</v>
      </c>
      <c r="F278" s="11">
        <f t="shared" ca="1" si="44"/>
        <v>0.58417772369741694</v>
      </c>
      <c r="G278" s="12">
        <f ca="1">IF(F278&lt;&gt;"",IF(A278="весовой товар",SUM(COUNTIF($L$24:$L278,"&gt;"&amp;F278)),SUM(COUNTIF($N$24:$N278,"&gt;"&amp;F278),COUNTIF($P$24:$P278,"&gt;"&amp;F278),COUNTIF($R$24:$R278,"&gt;"&amp;F278))),"")</f>
        <v>2</v>
      </c>
      <c r="H278">
        <f t="shared" ca="1" si="45"/>
        <v>3.0368741241746275</v>
      </c>
      <c r="I278" s="11">
        <f t="shared" ca="1" si="46"/>
        <v>2.1089403640101581E-3</v>
      </c>
      <c r="J278" s="11">
        <f t="shared" ca="1" si="47"/>
        <v>2.1089403640101034E-3</v>
      </c>
      <c r="K278" s="11" t="str">
        <f ca="1">IF(AND($A278="весовой товар",$F278&lt;&gt;"",MAX(L$23:$L277,F278)&lt;TIME(20,0,0)),MAX(L$23:$L277,F278),"")</f>
        <v/>
      </c>
      <c r="L278" s="11" t="str">
        <f t="shared" ca="1" si="48"/>
        <v/>
      </c>
      <c r="M278" s="11" t="str">
        <f ca="1">IF($A278="штучный товар",IF(AND(MAX(N$23:$N277)&lt;=MAX(P$23:$P277),MAX(N$23:$N277)&lt;=MAX(R$23:$R277),$F278&lt;&gt;"",MAX(N$23:$N277)&lt;TIME(20,0,0)),MAX(N$23:$N277,$F278),""),"")</f>
        <v/>
      </c>
      <c r="N278" s="11" t="str">
        <f t="shared" ca="1" si="49"/>
        <v/>
      </c>
      <c r="O278" s="11">
        <f ca="1">IF($A278="штучный товар",IF(AND(MAX(N$23:$N277)&gt;MAX(P$23:$P277),MAX(P$23:$P277)&lt;=MAX(R$23:$R277),$F278&lt;&gt;"",MAX(P$23:$P277)&lt;TIME(20,0,0)),MAX(P$23:$P277,$F278),""),"")</f>
        <v>0.58417772369741694</v>
      </c>
      <c r="P278" s="11">
        <f t="shared" ca="1" si="50"/>
        <v>0.58628666406142704</v>
      </c>
      <c r="Q278" s="11" t="str">
        <f ca="1">IF($A278="штучный товар",IF(AND(MAX(N$23:$N277)&gt;MAX(R$23:$R277),MAX(P$23:$P277)&gt;MAX(R$23:$R277),$F278&lt;&gt;"",MAX(R$23:$R277)&lt;TIME(20,0,0)),MAX(R$23:$R277,$F278),""),"")</f>
        <v/>
      </c>
      <c r="R278" s="11" t="str">
        <f t="shared" ca="1" si="51"/>
        <v/>
      </c>
    </row>
    <row r="279" spans="1:18" x14ac:dyDescent="0.3">
      <c r="A279" t="str">
        <f t="shared" ca="1" si="39"/>
        <v>весовой товар</v>
      </c>
      <c r="B279" s="12">
        <f t="shared" ca="1" si="40"/>
        <v>1.3983619130116607</v>
      </c>
      <c r="C279" s="11">
        <f t="shared" ca="1" si="41"/>
        <v>0.58231506783738718</v>
      </c>
      <c r="D279">
        <f t="shared" ca="1" si="42"/>
        <v>3.7546995082493333</v>
      </c>
      <c r="E279" s="11">
        <f t="shared" ca="1" si="43"/>
        <v>2.6074302140620372E-3</v>
      </c>
      <c r="F279" s="11">
        <f t="shared" ca="1" si="44"/>
        <v>0.58492249805144925</v>
      </c>
      <c r="G279" s="12">
        <f ca="1">IF(F279&lt;&gt;"",IF(A279="весовой товар",SUM(COUNTIF($L$24:$L279,"&gt;"&amp;F279)),SUM(COUNTIF($N$24:$N279,"&gt;"&amp;F279),COUNTIF($P$24:$P279,"&gt;"&amp;F279),COUNTIF($R$24:$R279,"&gt;"&amp;F279))),"")</f>
        <v>1</v>
      </c>
      <c r="H279">
        <f t="shared" ca="1" si="45"/>
        <v>2.7511843673410219</v>
      </c>
      <c r="I279" s="11">
        <f t="shared" ca="1" si="46"/>
        <v>1.9105446995423764E-3</v>
      </c>
      <c r="J279" s="11">
        <f t="shared" ca="1" si="47"/>
        <v>1.910544699542327E-3</v>
      </c>
      <c r="K279" s="11">
        <f ca="1">IF(AND($A279="весовой товар",$F279&lt;&gt;"",MAX(L$23:$L278,F279)&lt;TIME(20,0,0)),MAX(L$23:$L278,F279),"")</f>
        <v>0.58492249805144925</v>
      </c>
      <c r="L279" s="11">
        <f t="shared" ca="1" si="48"/>
        <v>0.58683304275099157</v>
      </c>
      <c r="M279" s="11" t="str">
        <f ca="1">IF($A279="штучный товар",IF(AND(MAX(N$23:$N278)&lt;=MAX(P$23:$P278),MAX(N$23:$N278)&lt;=MAX(R$23:$R278),$F279&lt;&gt;"",MAX(N$23:$N278)&lt;TIME(20,0,0)),MAX(N$23:$N278,$F279),""),"")</f>
        <v/>
      </c>
      <c r="N279" s="11" t="str">
        <f t="shared" ca="1" si="49"/>
        <v/>
      </c>
      <c r="O279" s="11" t="str">
        <f ca="1">IF($A279="штучный товар",IF(AND(MAX(N$23:$N278)&gt;MAX(P$23:$P278),MAX(P$23:$P278)&lt;=MAX(R$23:$R278),$F279&lt;&gt;"",MAX(P$23:$P278)&lt;TIME(20,0,0)),MAX(P$23:$P278,$F279),""),"")</f>
        <v/>
      </c>
      <c r="P279" s="11" t="str">
        <f t="shared" ca="1" si="50"/>
        <v/>
      </c>
      <c r="Q279" s="11" t="str">
        <f ca="1">IF($A279="штучный товар",IF(AND(MAX(N$23:$N278)&gt;MAX(R$23:$R278),MAX(P$23:$P278)&gt;MAX(R$23:$R278),$F279&lt;&gt;"",MAX(R$23:$R278)&lt;TIME(20,0,0)),MAX(R$23:$R278,$F279),""),"")</f>
        <v/>
      </c>
      <c r="R279" s="11" t="str">
        <f t="shared" ca="1" si="51"/>
        <v/>
      </c>
    </row>
    <row r="280" spans="1:18" x14ac:dyDescent="0.3">
      <c r="A280" t="str">
        <f t="shared" ca="1" si="39"/>
        <v>штучный товар</v>
      </c>
      <c r="B280" s="12">
        <f t="shared" ca="1" si="40"/>
        <v>1.2417491764813264</v>
      </c>
      <c r="C280" s="11">
        <f t="shared" ca="1" si="41"/>
        <v>0.58317739365438814</v>
      </c>
      <c r="D280">
        <f t="shared" ca="1" si="42"/>
        <v>4.7039265669950776</v>
      </c>
      <c r="E280" s="11">
        <f t="shared" ca="1" si="43"/>
        <v>3.2666156715243596E-3</v>
      </c>
      <c r="F280" s="11">
        <f t="shared" ca="1" si="44"/>
        <v>0.58644400932591245</v>
      </c>
      <c r="G280" s="12">
        <f ca="1">IF(F280&lt;&gt;"",IF(A280="весовой товар",SUM(COUNTIF($L$24:$L280,"&gt;"&amp;F280)),SUM(COUNTIF($N$24:$N280,"&gt;"&amp;F280),COUNTIF($P$24:$P280,"&gt;"&amp;F280),COUNTIF($R$24:$R280,"&gt;"&amp;F280))),"")</f>
        <v>1</v>
      </c>
      <c r="H280">
        <f t="shared" ca="1" si="45"/>
        <v>1.3590872929108169</v>
      </c>
      <c r="I280" s="11">
        <f t="shared" ca="1" si="46"/>
        <v>9.4381062007695615E-4</v>
      </c>
      <c r="J280" s="11">
        <f t="shared" ca="1" si="47"/>
        <v>9.4381062007697913E-4</v>
      </c>
      <c r="K280" s="11" t="str">
        <f ca="1">IF(AND($A280="весовой товар",$F280&lt;&gt;"",MAX(L$23:$L279,F280)&lt;TIME(20,0,0)),MAX(L$23:$L279,F280),"")</f>
        <v/>
      </c>
      <c r="L280" s="11" t="str">
        <f t="shared" ca="1" si="48"/>
        <v/>
      </c>
      <c r="M280" s="11" t="str">
        <f ca="1">IF($A280="штучный товар",IF(AND(MAX(N$23:$N279)&lt;=MAX(P$23:$P279),MAX(N$23:$N279)&lt;=MAX(R$23:$R279),$F280&lt;&gt;"",MAX(N$23:$N279)&lt;TIME(20,0,0)),MAX(N$23:$N279,$F280),""),"")</f>
        <v/>
      </c>
      <c r="N280" s="11" t="str">
        <f t="shared" ca="1" si="49"/>
        <v/>
      </c>
      <c r="O280" s="11" t="str">
        <f ca="1">IF($A280="штучный товар",IF(AND(MAX(N$23:$N279)&gt;MAX(P$23:$P279),MAX(P$23:$P279)&lt;=MAX(R$23:$R279),$F280&lt;&gt;"",MAX(P$23:$P279)&lt;TIME(20,0,0)),MAX(P$23:$P279,$F280),""),"")</f>
        <v/>
      </c>
      <c r="P280" s="11" t="str">
        <f t="shared" ca="1" si="50"/>
        <v/>
      </c>
      <c r="Q280" s="11">
        <f ca="1">IF($A280="штучный товар",IF(AND(MAX(N$23:$N279)&gt;MAX(R$23:$R279),MAX(P$23:$P279)&gt;MAX(R$23:$R279),$F280&lt;&gt;"",MAX(R$23:$R279)&lt;TIME(20,0,0)),MAX(R$23:$R279,$F280),""),"")</f>
        <v>0.58644400932591245</v>
      </c>
      <c r="R280" s="11">
        <f t="shared" ca="1" si="51"/>
        <v>0.58738781994598943</v>
      </c>
    </row>
    <row r="281" spans="1:18" x14ac:dyDescent="0.3">
      <c r="A281" t="str">
        <f t="shared" ref="A281:A344" ca="1" si="52">IF(IF(RAND()&lt;=0.3, RAND()*(1-0.5)+0.5, RAND()*0.5) &gt; 0.5,"весовой товар","штучный товар")</f>
        <v>штучный товар</v>
      </c>
      <c r="B281" s="12">
        <f t="shared" ref="B281:B344" ca="1" si="53" xml:space="preserve"> -(60/60)*LOG(1-RAND())+1</f>
        <v>1.5120482300577456</v>
      </c>
      <c r="C281" s="11">
        <f t="shared" ref="C281:C344" ca="1" si="54">IF(C280="","",IF(C280+(B281)/1440&lt;=$C$23+12/24,C280+(B281)/1440,""))</f>
        <v>0.58422742714748377</v>
      </c>
      <c r="D281">
        <f t="shared" ref="D281:D344" ca="1" si="55">IF(C281&lt;&gt;"",-7*LOG(1-RAND())+1,"")</f>
        <v>2.9947163783359199</v>
      </c>
      <c r="E281" s="11">
        <f t="shared" ref="E281:E344" ca="1" si="56">IF(D281&lt;&gt;"",D281/1440,"")</f>
        <v>2.0796641516221664E-3</v>
      </c>
      <c r="F281" s="11">
        <f t="shared" ref="F281:F344" ca="1" si="57">IF(AND(C281&lt;&gt;"",E281&lt;&gt;""),C281+E281,"")</f>
        <v>0.58630709129910596</v>
      </c>
      <c r="G281" s="12">
        <f ca="1">IF(F281&lt;&gt;"",IF(A281="весовой товар",SUM(COUNTIF($L$24:$L281,"&gt;"&amp;F281)),SUM(COUNTIF($N$24:$N281,"&gt;"&amp;F281),COUNTIF($P$24:$P281,"&gt;"&amp;F281),COUNTIF($R$24:$R281,"&gt;"&amp;F281))),"")</f>
        <v>3</v>
      </c>
      <c r="H281">
        <f t="shared" ref="H281:H344" ca="1" si="58">IF(F281&lt;&gt;"",IF(A281="штучный товар",-3*LOG(1-RAND())+1,-4*LOG(1-RAND())+1),"")</f>
        <v>1.4156775670154715</v>
      </c>
      <c r="I281" s="11">
        <f t="shared" ref="I281:I344" ca="1" si="59">IF(H281&lt;&gt;"",H281/1440,"")</f>
        <v>9.8310942153852199E-4</v>
      </c>
      <c r="J281" s="11">
        <f t="shared" ref="J281:J344" ca="1" si="60">IF(AND(F281&lt;&gt;"",OR(L281&lt;&gt;"",N281&lt;&gt;"",P281&lt;&gt;"",R281&lt;&gt;"")),IF(A281="штучный товар",MAX(N281,P281,R281)-F281,L281-F281),"")</f>
        <v>9.8310942153856384E-4</v>
      </c>
      <c r="K281" s="11" t="str">
        <f ca="1">IF(AND($A281="весовой товар",$F281&lt;&gt;"",MAX(L$23:$L280,F281)&lt;TIME(20,0,0)),MAX(L$23:$L280,F281),"")</f>
        <v/>
      </c>
      <c r="L281" s="11" t="str">
        <f t="shared" ref="L281:L344" ca="1" si="61">IF(ISTEXT(K281),"",K281+H281/1440)</f>
        <v/>
      </c>
      <c r="M281" s="11" t="str">
        <f ca="1">IF($A281="штучный товар",IF(AND(MAX(N$23:$N280)&lt;=MAX(P$23:$P280),MAX(N$23:$N280)&lt;=MAX(R$23:$R280),$F281&lt;&gt;"",MAX(N$23:$N280)&lt;TIME(20,0,0)),MAX(N$23:$N280,$F281),""),"")</f>
        <v/>
      </c>
      <c r="N281" s="11" t="str">
        <f t="shared" ref="N281:N344" ca="1" si="62">IF(ISTEXT(M281),"",M281+H281/1440)</f>
        <v/>
      </c>
      <c r="O281" s="11">
        <f ca="1">IF($A281="штучный товар",IF(AND(MAX(N$23:$N280)&gt;MAX(P$23:$P280),MAX(P$23:$P280)&lt;=MAX(R$23:$R280),$F281&lt;&gt;"",MAX(P$23:$P280)&lt;TIME(20,0,0)),MAX(P$23:$P280,$F281),""),"")</f>
        <v>0.58630709129910596</v>
      </c>
      <c r="P281" s="11">
        <f t="shared" ref="P281:P344" ca="1" si="63">IF(ISTEXT(O281),"",O281+H281/1440)</f>
        <v>0.58729020072064453</v>
      </c>
      <c r="Q281" s="11" t="str">
        <f ca="1">IF($A281="штучный товар",IF(AND(MAX(N$23:$N280)&gt;MAX(R$23:$R280),MAX(P$23:$P280)&gt;MAX(R$23:$R280),$F281&lt;&gt;"",MAX(R$23:$R280)&lt;TIME(20,0,0)),MAX(R$23:$R280,$F281),""),"")</f>
        <v/>
      </c>
      <c r="R281" s="11" t="str">
        <f t="shared" ref="R281:R344" ca="1" si="64">IF(ISTEXT(Q281),"",Q281+H281/1440)</f>
        <v/>
      </c>
    </row>
    <row r="282" spans="1:18" x14ac:dyDescent="0.3">
      <c r="A282" t="str">
        <f t="shared" ca="1" si="52"/>
        <v>штучный товар</v>
      </c>
      <c r="B282" s="12">
        <f t="shared" ca="1" si="53"/>
        <v>1.2162640986825777</v>
      </c>
      <c r="C282" s="11">
        <f t="shared" ca="1" si="54"/>
        <v>0.58507205499379111</v>
      </c>
      <c r="D282">
        <f t="shared" ca="1" si="55"/>
        <v>13.077522277231742</v>
      </c>
      <c r="E282" s="11">
        <f t="shared" ca="1" si="56"/>
        <v>9.0816126925220425E-3</v>
      </c>
      <c r="F282" s="11">
        <f t="shared" ca="1" si="57"/>
        <v>0.59415366768631317</v>
      </c>
      <c r="G282" s="12">
        <f ca="1">IF(F282&lt;&gt;"",IF(A282="весовой товар",SUM(COUNTIF($L$24:$L282,"&gt;"&amp;F282)),SUM(COUNTIF($N$24:$N282,"&gt;"&amp;F282),COUNTIF($P$24:$P282,"&gt;"&amp;F282),COUNTIF($R$24:$R282,"&gt;"&amp;F282))),"")</f>
        <v>1</v>
      </c>
      <c r="H282">
        <f t="shared" ca="1" si="58"/>
        <v>1.096043087466062</v>
      </c>
      <c r="I282" s="11">
        <f t="shared" ca="1" si="59"/>
        <v>7.6114103296254308E-4</v>
      </c>
      <c r="J282" s="11">
        <f t="shared" ca="1" si="60"/>
        <v>7.6114103296254232E-4</v>
      </c>
      <c r="K282" s="11" t="str">
        <f ca="1">IF(AND($A282="весовой товар",$F282&lt;&gt;"",MAX(L$23:$L281,F282)&lt;TIME(20,0,0)),MAX(L$23:$L281,F282),"")</f>
        <v/>
      </c>
      <c r="L282" s="11" t="str">
        <f t="shared" ca="1" si="61"/>
        <v/>
      </c>
      <c r="M282" s="11">
        <f ca="1">IF($A282="штучный товар",IF(AND(MAX(N$23:$N281)&lt;=MAX(P$23:$P281),MAX(N$23:$N281)&lt;=MAX(R$23:$R281),$F282&lt;&gt;"",MAX(N$23:$N281)&lt;TIME(20,0,0)),MAX(N$23:$N281,$F282),""),"")</f>
        <v>0.59415366768631317</v>
      </c>
      <c r="N282" s="11">
        <f t="shared" ca="1" si="62"/>
        <v>0.59491480871927571</v>
      </c>
      <c r="O282" s="11" t="str">
        <f ca="1">IF($A282="штучный товар",IF(AND(MAX(N$23:$N281)&gt;MAX(P$23:$P281),MAX(P$23:$P281)&lt;=MAX(R$23:$R281),$F282&lt;&gt;"",MAX(P$23:$P281)&lt;TIME(20,0,0)),MAX(P$23:$P281,$F282),""),"")</f>
        <v/>
      </c>
      <c r="P282" s="11" t="str">
        <f t="shared" ca="1" si="63"/>
        <v/>
      </c>
      <c r="Q282" s="11" t="str">
        <f ca="1">IF($A282="штучный товар",IF(AND(MAX(N$23:$N281)&gt;MAX(R$23:$R281),MAX(P$23:$P281)&gt;MAX(R$23:$R281),$F282&lt;&gt;"",MAX(R$23:$R281)&lt;TIME(20,0,0)),MAX(R$23:$R281,$F282),""),"")</f>
        <v/>
      </c>
      <c r="R282" s="11" t="str">
        <f t="shared" ca="1" si="64"/>
        <v/>
      </c>
    </row>
    <row r="283" spans="1:18" x14ac:dyDescent="0.3">
      <c r="A283" t="str">
        <f t="shared" ca="1" si="52"/>
        <v>штучный товар</v>
      </c>
      <c r="B283" s="12">
        <f t="shared" ca="1" si="53"/>
        <v>1.2749416670909779</v>
      </c>
      <c r="C283" s="11">
        <f t="shared" ca="1" si="54"/>
        <v>0.58595743115149324</v>
      </c>
      <c r="D283">
        <f t="shared" ca="1" si="55"/>
        <v>3.2024468100724559</v>
      </c>
      <c r="E283" s="11">
        <f t="shared" ca="1" si="56"/>
        <v>2.2239213958836499E-3</v>
      </c>
      <c r="F283" s="11">
        <f t="shared" ca="1" si="57"/>
        <v>0.58818135254737691</v>
      </c>
      <c r="G283" s="12">
        <f ca="1">IF(F283&lt;&gt;"",IF(A283="весовой товар",SUM(COUNTIF($L$24:$L283,"&gt;"&amp;F283)),SUM(COUNTIF($N$24:$N283,"&gt;"&amp;F283),COUNTIF($P$24:$P283,"&gt;"&amp;F283),COUNTIF($R$24:$R283,"&gt;"&amp;F283))),"")</f>
        <v>2</v>
      </c>
      <c r="H283">
        <f t="shared" ca="1" si="58"/>
        <v>1.066426533695672</v>
      </c>
      <c r="I283" s="11">
        <f t="shared" ca="1" si="59"/>
        <v>7.4057398173310552E-4</v>
      </c>
      <c r="J283" s="11">
        <f t="shared" ca="1" si="60"/>
        <v>7.4057398173310585E-4</v>
      </c>
      <c r="K283" s="11" t="str">
        <f ca="1">IF(AND($A283="весовой товар",$F283&lt;&gt;"",MAX(L$23:$L282,F283)&lt;TIME(20,0,0)),MAX(L$23:$L282,F283),"")</f>
        <v/>
      </c>
      <c r="L283" s="11" t="str">
        <f t="shared" ca="1" si="61"/>
        <v/>
      </c>
      <c r="M283" s="11" t="str">
        <f ca="1">IF($A283="штучный товар",IF(AND(MAX(N$23:$N282)&lt;=MAX(P$23:$P282),MAX(N$23:$N282)&lt;=MAX(R$23:$R282),$F283&lt;&gt;"",MAX(N$23:$N282)&lt;TIME(20,0,0)),MAX(N$23:$N282,$F283),""),"")</f>
        <v/>
      </c>
      <c r="N283" s="11" t="str">
        <f t="shared" ca="1" si="62"/>
        <v/>
      </c>
      <c r="O283" s="11">
        <f ca="1">IF($A283="штучный товар",IF(AND(MAX(N$23:$N282)&gt;MAX(P$23:$P282),MAX(P$23:$P282)&lt;=MAX(R$23:$R282),$F283&lt;&gt;"",MAX(P$23:$P282)&lt;TIME(20,0,0)),MAX(P$23:$P282,$F283),""),"")</f>
        <v>0.58818135254737691</v>
      </c>
      <c r="P283" s="11">
        <f t="shared" ca="1" si="63"/>
        <v>0.58892192652911002</v>
      </c>
      <c r="Q283" s="11" t="str">
        <f ca="1">IF($A283="штучный товар",IF(AND(MAX(N$23:$N282)&gt;MAX(R$23:$R282),MAX(P$23:$P282)&gt;MAX(R$23:$R282),$F283&lt;&gt;"",MAX(R$23:$R282)&lt;TIME(20,0,0)),MAX(R$23:$R282,$F283),""),"")</f>
        <v/>
      </c>
      <c r="R283" s="11" t="str">
        <f t="shared" ca="1" si="64"/>
        <v/>
      </c>
    </row>
    <row r="284" spans="1:18" x14ac:dyDescent="0.3">
      <c r="A284" t="str">
        <f t="shared" ca="1" si="52"/>
        <v>весовой товар</v>
      </c>
      <c r="B284" s="12">
        <f t="shared" ca="1" si="53"/>
        <v>1.313437697755699</v>
      </c>
      <c r="C284" s="11">
        <f t="shared" ca="1" si="54"/>
        <v>0.58686954066382357</v>
      </c>
      <c r="D284">
        <f t="shared" ca="1" si="55"/>
        <v>4.2356345708156979</v>
      </c>
      <c r="E284" s="11">
        <f t="shared" ca="1" si="56"/>
        <v>2.9414128963997904E-3</v>
      </c>
      <c r="F284" s="11">
        <f t="shared" ca="1" si="57"/>
        <v>0.58981095356022339</v>
      </c>
      <c r="G284" s="12">
        <f ca="1">IF(F284&lt;&gt;"",IF(A284="весовой товар",SUM(COUNTIF($L$24:$L284,"&gt;"&amp;F284)),SUM(COUNTIF($N$24:$N284,"&gt;"&amp;F284),COUNTIF($P$24:$P284,"&gt;"&amp;F284),COUNTIF($R$24:$R284,"&gt;"&amp;F284))),"")</f>
        <v>1</v>
      </c>
      <c r="H284">
        <f t="shared" ca="1" si="58"/>
        <v>2.4135088357598953</v>
      </c>
      <c r="I284" s="11">
        <f t="shared" ca="1" si="59"/>
        <v>1.6760478026110383E-3</v>
      </c>
      <c r="J284" s="11">
        <f t="shared" ca="1" si="60"/>
        <v>1.6760478026109915E-3</v>
      </c>
      <c r="K284" s="11">
        <f ca="1">IF(AND($A284="весовой товар",$F284&lt;&gt;"",MAX(L$23:$L283,F284)&lt;TIME(20,0,0)),MAX(L$23:$L283,F284),"")</f>
        <v>0.58981095356022339</v>
      </c>
      <c r="L284" s="11">
        <f t="shared" ca="1" si="61"/>
        <v>0.59148700136283439</v>
      </c>
      <c r="M284" s="11" t="str">
        <f ca="1">IF($A284="штучный товар",IF(AND(MAX(N$23:$N283)&lt;=MAX(P$23:$P283),MAX(N$23:$N283)&lt;=MAX(R$23:$R283),$F284&lt;&gt;"",MAX(N$23:$N283)&lt;TIME(20,0,0)),MAX(N$23:$N283,$F284),""),"")</f>
        <v/>
      </c>
      <c r="N284" s="11" t="str">
        <f t="shared" ca="1" si="62"/>
        <v/>
      </c>
      <c r="O284" s="11" t="str">
        <f ca="1">IF($A284="штучный товар",IF(AND(MAX(N$23:$N283)&gt;MAX(P$23:$P283),MAX(P$23:$P283)&lt;=MAX(R$23:$R283),$F284&lt;&gt;"",MAX(P$23:$P283)&lt;TIME(20,0,0)),MAX(P$23:$P283,$F284),""),"")</f>
        <v/>
      </c>
      <c r="P284" s="11" t="str">
        <f t="shared" ca="1" si="63"/>
        <v/>
      </c>
      <c r="Q284" s="11" t="str">
        <f ca="1">IF($A284="штучный товар",IF(AND(MAX(N$23:$N283)&gt;MAX(R$23:$R283),MAX(P$23:$P283)&gt;MAX(R$23:$R283),$F284&lt;&gt;"",MAX(R$23:$R283)&lt;TIME(20,0,0)),MAX(R$23:$R283,$F284),""),"")</f>
        <v/>
      </c>
      <c r="R284" s="11" t="str">
        <f t="shared" ca="1" si="64"/>
        <v/>
      </c>
    </row>
    <row r="285" spans="1:18" x14ac:dyDescent="0.3">
      <c r="A285" t="str">
        <f t="shared" ca="1" si="52"/>
        <v>штучный товар</v>
      </c>
      <c r="B285" s="12">
        <f t="shared" ca="1" si="53"/>
        <v>1.2570710712223858</v>
      </c>
      <c r="C285" s="11">
        <f t="shared" ca="1" si="54"/>
        <v>0.58774250668550576</v>
      </c>
      <c r="D285">
        <f t="shared" ca="1" si="55"/>
        <v>2.3631695048272583</v>
      </c>
      <c r="E285" s="11">
        <f t="shared" ca="1" si="56"/>
        <v>1.6410899339078184E-3</v>
      </c>
      <c r="F285" s="11">
        <f t="shared" ca="1" si="57"/>
        <v>0.58938359661941353</v>
      </c>
      <c r="G285" s="12">
        <f ca="1">IF(F285&lt;&gt;"",IF(A285="весовой товар",SUM(COUNTIF($L$24:$L285,"&gt;"&amp;F285)),SUM(COUNTIF($N$24:$N285,"&gt;"&amp;F285),COUNTIF($P$24:$P285,"&gt;"&amp;F285),COUNTIF($R$24:$R285,"&gt;"&amp;F285))),"")</f>
        <v>2</v>
      </c>
      <c r="H285">
        <f t="shared" ca="1" si="58"/>
        <v>1.0182616825598332</v>
      </c>
      <c r="I285" s="11">
        <f t="shared" ca="1" si="59"/>
        <v>7.0712616844432856E-4</v>
      </c>
      <c r="J285" s="11">
        <f t="shared" ca="1" si="60"/>
        <v>7.0712616844437193E-4</v>
      </c>
      <c r="K285" s="11" t="str">
        <f ca="1">IF(AND($A285="весовой товар",$F285&lt;&gt;"",MAX(L$23:$L284,F285)&lt;TIME(20,0,0)),MAX(L$23:$L284,F285),"")</f>
        <v/>
      </c>
      <c r="L285" s="11" t="str">
        <f t="shared" ca="1" si="61"/>
        <v/>
      </c>
      <c r="M285" s="11" t="str">
        <f ca="1">IF($A285="штучный товар",IF(AND(MAX(N$23:$N284)&lt;=MAX(P$23:$P284),MAX(N$23:$N284)&lt;=MAX(R$23:$R284),$F285&lt;&gt;"",MAX(N$23:$N284)&lt;TIME(20,0,0)),MAX(N$23:$N284,$F285),""),"")</f>
        <v/>
      </c>
      <c r="N285" s="11" t="str">
        <f t="shared" ca="1" si="62"/>
        <v/>
      </c>
      <c r="O285" s="11" t="str">
        <f ca="1">IF($A285="штучный товар",IF(AND(MAX(N$23:$N284)&gt;MAX(P$23:$P284),MAX(P$23:$P284)&lt;=MAX(R$23:$R284),$F285&lt;&gt;"",MAX(P$23:$P284)&lt;TIME(20,0,0)),MAX(P$23:$P284,$F285),""),"")</f>
        <v/>
      </c>
      <c r="P285" s="11" t="str">
        <f t="shared" ca="1" si="63"/>
        <v/>
      </c>
      <c r="Q285" s="11">
        <f ca="1">IF($A285="штучный товар",IF(AND(MAX(N$23:$N284)&gt;MAX(R$23:$R284),MAX(P$23:$P284)&gt;MAX(R$23:$R284),$F285&lt;&gt;"",MAX(R$23:$R284)&lt;TIME(20,0,0)),MAX(R$23:$R284,$F285),""),"")</f>
        <v>0.58938359661941353</v>
      </c>
      <c r="R285" s="11">
        <f t="shared" ca="1" si="64"/>
        <v>0.5900907227878579</v>
      </c>
    </row>
    <row r="286" spans="1:18" x14ac:dyDescent="0.3">
      <c r="A286" t="str">
        <f t="shared" ca="1" si="52"/>
        <v>штучный товар</v>
      </c>
      <c r="B286" s="12">
        <f t="shared" ca="1" si="53"/>
        <v>1.1170888083036159</v>
      </c>
      <c r="C286" s="11">
        <f t="shared" ca="1" si="54"/>
        <v>0.58851826280238329</v>
      </c>
      <c r="D286">
        <f t="shared" ca="1" si="55"/>
        <v>4.0098801545561003</v>
      </c>
      <c r="E286" s="11">
        <f t="shared" ca="1" si="56"/>
        <v>2.7846389962195139E-3</v>
      </c>
      <c r="F286" s="11">
        <f t="shared" ca="1" si="57"/>
        <v>0.59130290179860279</v>
      </c>
      <c r="G286" s="12">
        <f ca="1">IF(F286&lt;&gt;"",IF(A286="весовой товар",SUM(COUNTIF($L$24:$L286,"&gt;"&amp;F286)),SUM(COUNTIF($N$24:$N286,"&gt;"&amp;F286),COUNTIF($P$24:$P286,"&gt;"&amp;F286),COUNTIF($R$24:$R286,"&gt;"&amp;F286))),"")</f>
        <v>2</v>
      </c>
      <c r="H286">
        <f t="shared" ca="1" si="58"/>
        <v>3.8144934300354651</v>
      </c>
      <c r="I286" s="11">
        <f t="shared" ca="1" si="59"/>
        <v>2.648953770857962E-3</v>
      </c>
      <c r="J286" s="11">
        <f t="shared" ca="1" si="60"/>
        <v>2.6489537708579425E-3</v>
      </c>
      <c r="K286" s="11" t="str">
        <f ca="1">IF(AND($A286="весовой товар",$F286&lt;&gt;"",MAX(L$23:$L285,F286)&lt;TIME(20,0,0)),MAX(L$23:$L285,F286),"")</f>
        <v/>
      </c>
      <c r="L286" s="11" t="str">
        <f t="shared" ca="1" si="61"/>
        <v/>
      </c>
      <c r="M286" s="11" t="str">
        <f ca="1">IF($A286="штучный товар",IF(AND(MAX(N$23:$N285)&lt;=MAX(P$23:$P285),MAX(N$23:$N285)&lt;=MAX(R$23:$R285),$F286&lt;&gt;"",MAX(N$23:$N285)&lt;TIME(20,0,0)),MAX(N$23:$N285,$F286),""),"")</f>
        <v/>
      </c>
      <c r="N286" s="11" t="str">
        <f t="shared" ca="1" si="62"/>
        <v/>
      </c>
      <c r="O286" s="11">
        <f ca="1">IF($A286="штучный товар",IF(AND(MAX(N$23:$N285)&gt;MAX(P$23:$P285),MAX(P$23:$P285)&lt;=MAX(R$23:$R285),$F286&lt;&gt;"",MAX(P$23:$P285)&lt;TIME(20,0,0)),MAX(P$23:$P285,$F286),""),"")</f>
        <v>0.59130290179860279</v>
      </c>
      <c r="P286" s="11">
        <f t="shared" ca="1" si="63"/>
        <v>0.59395185556946073</v>
      </c>
      <c r="Q286" s="11" t="str">
        <f ca="1">IF($A286="штучный товар",IF(AND(MAX(N$23:$N285)&gt;MAX(R$23:$R285),MAX(P$23:$P285)&gt;MAX(R$23:$R285),$F286&lt;&gt;"",MAX(R$23:$R285)&lt;TIME(20,0,0)),MAX(R$23:$R285,$F286),""),"")</f>
        <v/>
      </c>
      <c r="R286" s="11" t="str">
        <f t="shared" ca="1" si="64"/>
        <v/>
      </c>
    </row>
    <row r="287" spans="1:18" x14ac:dyDescent="0.3">
      <c r="A287" t="str">
        <f t="shared" ca="1" si="52"/>
        <v>штучный товар</v>
      </c>
      <c r="B287" s="12">
        <f t="shared" ca="1" si="53"/>
        <v>1.3658421347370151</v>
      </c>
      <c r="C287" s="11">
        <f t="shared" ca="1" si="54"/>
        <v>0.58946676428483957</v>
      </c>
      <c r="D287">
        <f t="shared" ca="1" si="55"/>
        <v>3.3418987055410354</v>
      </c>
      <c r="E287" s="11">
        <f t="shared" ca="1" si="56"/>
        <v>2.3207629899590523E-3</v>
      </c>
      <c r="F287" s="11">
        <f t="shared" ca="1" si="57"/>
        <v>0.59178752727479866</v>
      </c>
      <c r="G287" s="12">
        <f ca="1">IF(F287&lt;&gt;"",IF(A287="весовой товар",SUM(COUNTIF($L$24:$L287,"&gt;"&amp;F287)),SUM(COUNTIF($N$24:$N287,"&gt;"&amp;F287),COUNTIF($P$24:$P287,"&gt;"&amp;F287),COUNTIF($R$24:$R287,"&gt;"&amp;F287))),"")</f>
        <v>3</v>
      </c>
      <c r="H287">
        <f t="shared" ca="1" si="58"/>
        <v>2.0317183428353878</v>
      </c>
      <c r="I287" s="11">
        <f t="shared" ca="1" si="59"/>
        <v>1.4109155158579083E-3</v>
      </c>
      <c r="J287" s="11">
        <f t="shared" ca="1" si="60"/>
        <v>1.4109155158579245E-3</v>
      </c>
      <c r="K287" s="11" t="str">
        <f ca="1">IF(AND($A287="весовой товар",$F287&lt;&gt;"",MAX(L$23:$L286,F287)&lt;TIME(20,0,0)),MAX(L$23:$L286,F287),"")</f>
        <v/>
      </c>
      <c r="L287" s="11" t="str">
        <f t="shared" ca="1" si="61"/>
        <v/>
      </c>
      <c r="M287" s="11" t="str">
        <f ca="1">IF($A287="штучный товар",IF(AND(MAX(N$23:$N286)&lt;=MAX(P$23:$P286),MAX(N$23:$N286)&lt;=MAX(R$23:$R286),$F287&lt;&gt;"",MAX(N$23:$N286)&lt;TIME(20,0,0)),MAX(N$23:$N286,$F287),""),"")</f>
        <v/>
      </c>
      <c r="N287" s="11" t="str">
        <f t="shared" ca="1" si="62"/>
        <v/>
      </c>
      <c r="O287" s="11" t="str">
        <f ca="1">IF($A287="штучный товар",IF(AND(MAX(N$23:$N286)&gt;MAX(P$23:$P286),MAX(P$23:$P286)&lt;=MAX(R$23:$R286),$F287&lt;&gt;"",MAX(P$23:$P286)&lt;TIME(20,0,0)),MAX(P$23:$P286,$F287),""),"")</f>
        <v/>
      </c>
      <c r="P287" s="11" t="str">
        <f t="shared" ca="1" si="63"/>
        <v/>
      </c>
      <c r="Q287" s="11">
        <f ca="1">IF($A287="штучный товар",IF(AND(MAX(N$23:$N286)&gt;MAX(R$23:$R286),MAX(P$23:$P286)&gt;MAX(R$23:$R286),$F287&lt;&gt;"",MAX(R$23:$R286)&lt;TIME(20,0,0)),MAX(R$23:$R286,$F287),""),"")</f>
        <v>0.59178752727479866</v>
      </c>
      <c r="R287" s="11">
        <f t="shared" ca="1" si="64"/>
        <v>0.59319844279065659</v>
      </c>
    </row>
    <row r="288" spans="1:18" x14ac:dyDescent="0.3">
      <c r="A288" t="str">
        <f t="shared" ca="1" si="52"/>
        <v>весовой товар</v>
      </c>
      <c r="B288" s="12">
        <f t="shared" ca="1" si="53"/>
        <v>1.2593303561601399</v>
      </c>
      <c r="C288" s="11">
        <f t="shared" ca="1" si="54"/>
        <v>0.59034129925439527</v>
      </c>
      <c r="D288">
        <f t="shared" ca="1" si="55"/>
        <v>3.5863393771103276</v>
      </c>
      <c r="E288" s="11">
        <f t="shared" ca="1" si="56"/>
        <v>2.4905134563266164E-3</v>
      </c>
      <c r="F288" s="11">
        <f t="shared" ca="1" si="57"/>
        <v>0.59283181271072194</v>
      </c>
      <c r="G288" s="12">
        <f ca="1">IF(F288&lt;&gt;"",IF(A288="весовой товар",SUM(COUNTIF($L$24:$L288,"&gt;"&amp;F288)),SUM(COUNTIF($N$24:$N288,"&gt;"&amp;F288),COUNTIF($P$24:$P288,"&gt;"&amp;F288),COUNTIF($R$24:$R288,"&gt;"&amp;F288))),"")</f>
        <v>1</v>
      </c>
      <c r="H288">
        <f t="shared" ca="1" si="58"/>
        <v>2.3334137020236758</v>
      </c>
      <c r="I288" s="11">
        <f t="shared" ca="1" si="59"/>
        <v>1.6204261819608859E-3</v>
      </c>
      <c r="J288" s="11">
        <f t="shared" ca="1" si="60"/>
        <v>1.6204261819608989E-3</v>
      </c>
      <c r="K288" s="11">
        <f ca="1">IF(AND($A288="весовой товар",$F288&lt;&gt;"",MAX(L$23:$L287,F288)&lt;TIME(20,0,0)),MAX(L$23:$L287,F288),"")</f>
        <v>0.59283181271072194</v>
      </c>
      <c r="L288" s="11">
        <f t="shared" ca="1" si="61"/>
        <v>0.59445223889268284</v>
      </c>
      <c r="M288" s="11" t="str">
        <f ca="1">IF($A288="штучный товар",IF(AND(MAX(N$23:$N287)&lt;=MAX(P$23:$P287),MAX(N$23:$N287)&lt;=MAX(R$23:$R287),$F288&lt;&gt;"",MAX(N$23:$N287)&lt;TIME(20,0,0)),MAX(N$23:$N287,$F288),""),"")</f>
        <v/>
      </c>
      <c r="N288" s="11" t="str">
        <f t="shared" ca="1" si="62"/>
        <v/>
      </c>
      <c r="O288" s="11" t="str">
        <f ca="1">IF($A288="штучный товар",IF(AND(MAX(N$23:$N287)&gt;MAX(P$23:$P287),MAX(P$23:$P287)&lt;=MAX(R$23:$R287),$F288&lt;&gt;"",MAX(P$23:$P287)&lt;TIME(20,0,0)),MAX(P$23:$P287,$F288),""),"")</f>
        <v/>
      </c>
      <c r="P288" s="11" t="str">
        <f t="shared" ca="1" si="63"/>
        <v/>
      </c>
      <c r="Q288" s="11" t="str">
        <f ca="1">IF($A288="штучный товар",IF(AND(MAX(N$23:$N287)&gt;MAX(R$23:$R287),MAX(P$23:$P287)&gt;MAX(R$23:$R287),$F288&lt;&gt;"",MAX(R$23:$R287)&lt;TIME(20,0,0)),MAX(R$23:$R287,$F288),""),"")</f>
        <v/>
      </c>
      <c r="R288" s="11" t="str">
        <f t="shared" ca="1" si="64"/>
        <v/>
      </c>
    </row>
    <row r="289" spans="1:18" x14ac:dyDescent="0.3">
      <c r="A289" t="str">
        <f t="shared" ca="1" si="52"/>
        <v>весовой товар</v>
      </c>
      <c r="B289" s="12">
        <f t="shared" ca="1" si="53"/>
        <v>1.6604449685813294</v>
      </c>
      <c r="C289" s="11">
        <f t="shared" ca="1" si="54"/>
        <v>0.59149438603813231</v>
      </c>
      <c r="D289">
        <f t="shared" ca="1" si="55"/>
        <v>8.4145180320263897</v>
      </c>
      <c r="E289" s="11">
        <f t="shared" ca="1" si="56"/>
        <v>5.8434153000183264E-3</v>
      </c>
      <c r="F289" s="11">
        <f t="shared" ca="1" si="57"/>
        <v>0.59733780133815062</v>
      </c>
      <c r="G289" s="12">
        <f ca="1">IF(F289&lt;&gt;"",IF(A289="весовой товар",SUM(COUNTIF($L$24:$L289,"&gt;"&amp;F289)),SUM(COUNTIF($N$24:$N289,"&gt;"&amp;F289),COUNTIF($P$24:$P289,"&gt;"&amp;F289),COUNTIF($R$24:$R289,"&gt;"&amp;F289))),"")</f>
        <v>1</v>
      </c>
      <c r="H289">
        <f t="shared" ca="1" si="58"/>
        <v>3.486948622052306</v>
      </c>
      <c r="I289" s="11">
        <f t="shared" ca="1" si="59"/>
        <v>2.4214920986474348E-3</v>
      </c>
      <c r="J289" s="11">
        <f t="shared" ca="1" si="60"/>
        <v>2.4214920986473931E-3</v>
      </c>
      <c r="K289" s="11">
        <f ca="1">IF(AND($A289="весовой товар",$F289&lt;&gt;"",MAX(L$23:$L288,F289)&lt;TIME(20,0,0)),MAX(L$23:$L288,F289),"")</f>
        <v>0.59733780133815062</v>
      </c>
      <c r="L289" s="11">
        <f t="shared" ca="1" si="61"/>
        <v>0.59975929343679801</v>
      </c>
      <c r="M289" s="11" t="str">
        <f ca="1">IF($A289="штучный товар",IF(AND(MAX(N$23:$N288)&lt;=MAX(P$23:$P288),MAX(N$23:$N288)&lt;=MAX(R$23:$R288),$F289&lt;&gt;"",MAX(N$23:$N288)&lt;TIME(20,0,0)),MAX(N$23:$N288,$F289),""),"")</f>
        <v/>
      </c>
      <c r="N289" s="11" t="str">
        <f t="shared" ca="1" si="62"/>
        <v/>
      </c>
      <c r="O289" s="11" t="str">
        <f ca="1">IF($A289="штучный товар",IF(AND(MAX(N$23:$N288)&gt;MAX(P$23:$P288),MAX(P$23:$P288)&lt;=MAX(R$23:$R288),$F289&lt;&gt;"",MAX(P$23:$P288)&lt;TIME(20,0,0)),MAX(P$23:$P288,$F289),""),"")</f>
        <v/>
      </c>
      <c r="P289" s="11" t="str">
        <f t="shared" ca="1" si="63"/>
        <v/>
      </c>
      <c r="Q289" s="11" t="str">
        <f ca="1">IF($A289="штучный товар",IF(AND(MAX(N$23:$N288)&gt;MAX(R$23:$R288),MAX(P$23:$P288)&gt;MAX(R$23:$R288),$F289&lt;&gt;"",MAX(R$23:$R288)&lt;TIME(20,0,0)),MAX(R$23:$R288,$F289),""),"")</f>
        <v/>
      </c>
      <c r="R289" s="11" t="str">
        <f t="shared" ca="1" si="64"/>
        <v/>
      </c>
    </row>
    <row r="290" spans="1:18" x14ac:dyDescent="0.3">
      <c r="A290" t="str">
        <f t="shared" ca="1" si="52"/>
        <v>штучный товар</v>
      </c>
      <c r="B290" s="12">
        <f t="shared" ca="1" si="53"/>
        <v>1.7493184360014196</v>
      </c>
      <c r="C290" s="11">
        <f t="shared" ca="1" si="54"/>
        <v>0.59270919050757775</v>
      </c>
      <c r="D290">
        <f t="shared" ca="1" si="55"/>
        <v>2.1626064952286157</v>
      </c>
      <c r="E290" s="11">
        <f t="shared" ca="1" si="56"/>
        <v>1.5018100661309832E-3</v>
      </c>
      <c r="F290" s="11">
        <f t="shared" ca="1" si="57"/>
        <v>0.59421100057370879</v>
      </c>
      <c r="G290" s="12">
        <f ca="1">IF(F290&lt;&gt;"",IF(A290="весовой товар",SUM(COUNTIF($L$24:$L290,"&gt;"&amp;F290)),SUM(COUNTIF($N$24:$N290,"&gt;"&amp;F290),COUNTIF($P$24:$P290,"&gt;"&amp;F290),COUNTIF($R$24:$R290,"&gt;"&amp;F290))),"")</f>
        <v>2</v>
      </c>
      <c r="H290">
        <f t="shared" ca="1" si="58"/>
        <v>1.3787164039336872</v>
      </c>
      <c r="I290" s="11">
        <f t="shared" ca="1" si="59"/>
        <v>9.5744194717617165E-4</v>
      </c>
      <c r="J290" s="11">
        <f t="shared" ca="1" si="60"/>
        <v>9.5744194717617415E-4</v>
      </c>
      <c r="K290" s="11" t="str">
        <f ca="1">IF(AND($A290="весовой товар",$F290&lt;&gt;"",MAX(L$23:$L289,F290)&lt;TIME(20,0,0)),MAX(L$23:$L289,F290),"")</f>
        <v/>
      </c>
      <c r="L290" s="11" t="str">
        <f t="shared" ca="1" si="61"/>
        <v/>
      </c>
      <c r="M290" s="11" t="str">
        <f ca="1">IF($A290="штучный товар",IF(AND(MAX(N$23:$N289)&lt;=MAX(P$23:$P289),MAX(N$23:$N289)&lt;=MAX(R$23:$R289),$F290&lt;&gt;"",MAX(N$23:$N289)&lt;TIME(20,0,0)),MAX(N$23:$N289,$F290),""),"")</f>
        <v/>
      </c>
      <c r="N290" s="11" t="str">
        <f t="shared" ca="1" si="62"/>
        <v/>
      </c>
      <c r="O290" s="11" t="str">
        <f ca="1">IF($A290="штучный товар",IF(AND(MAX(N$23:$N289)&gt;MAX(P$23:$P289),MAX(P$23:$P289)&lt;=MAX(R$23:$R289),$F290&lt;&gt;"",MAX(P$23:$P289)&lt;TIME(20,0,0)),MAX(P$23:$P289,$F290),""),"")</f>
        <v/>
      </c>
      <c r="P290" s="11" t="str">
        <f t="shared" ca="1" si="63"/>
        <v/>
      </c>
      <c r="Q290" s="11">
        <f ca="1">IF($A290="штучный товар",IF(AND(MAX(N$23:$N289)&gt;MAX(R$23:$R289),MAX(P$23:$P289)&gt;MAX(R$23:$R289),$F290&lt;&gt;"",MAX(R$23:$R289)&lt;TIME(20,0,0)),MAX(R$23:$R289,$F290),""),"")</f>
        <v>0.59421100057370879</v>
      </c>
      <c r="R290" s="11">
        <f t="shared" ca="1" si="64"/>
        <v>0.59516844252088497</v>
      </c>
    </row>
    <row r="291" spans="1:18" x14ac:dyDescent="0.3">
      <c r="A291" t="str">
        <f t="shared" ca="1" si="52"/>
        <v>штучный товар</v>
      </c>
      <c r="B291" s="12">
        <f t="shared" ca="1" si="53"/>
        <v>1.3346797943047215</v>
      </c>
      <c r="C291" s="11">
        <f t="shared" ca="1" si="54"/>
        <v>0.59363605147584497</v>
      </c>
      <c r="D291">
        <f t="shared" ca="1" si="55"/>
        <v>2.6333575110730294</v>
      </c>
      <c r="E291" s="11">
        <f t="shared" ca="1" si="56"/>
        <v>1.8287204938007148E-3</v>
      </c>
      <c r="F291" s="11">
        <f t="shared" ca="1" si="57"/>
        <v>0.59546477196964565</v>
      </c>
      <c r="G291" s="12">
        <f ca="1">IF(F291&lt;&gt;"",IF(A291="весовой товар",SUM(COUNTIF($L$24:$L291,"&gt;"&amp;F291)),SUM(COUNTIF($N$24:$N291,"&gt;"&amp;F291),COUNTIF($P$24:$P291,"&gt;"&amp;F291),COUNTIF($R$24:$R291,"&gt;"&amp;F291))),"")</f>
        <v>1</v>
      </c>
      <c r="H291">
        <f t="shared" ca="1" si="58"/>
        <v>1.8262891165729191</v>
      </c>
      <c r="I291" s="11">
        <f t="shared" ca="1" si="59"/>
        <v>1.2682563309534161E-3</v>
      </c>
      <c r="J291" s="11">
        <f t="shared" ca="1" si="60"/>
        <v>1.268256330953399E-3</v>
      </c>
      <c r="K291" s="11" t="str">
        <f ca="1">IF(AND($A291="весовой товар",$F291&lt;&gt;"",MAX(L$23:$L290,F291)&lt;TIME(20,0,0)),MAX(L$23:$L290,F291),"")</f>
        <v/>
      </c>
      <c r="L291" s="11" t="str">
        <f t="shared" ca="1" si="61"/>
        <v/>
      </c>
      <c r="M291" s="11" t="str">
        <f ca="1">IF($A291="штучный товар",IF(AND(MAX(N$23:$N290)&lt;=MAX(P$23:$P290),MAX(N$23:$N290)&lt;=MAX(R$23:$R290),$F291&lt;&gt;"",MAX(N$23:$N290)&lt;TIME(20,0,0)),MAX(N$23:$N290,$F291),""),"")</f>
        <v/>
      </c>
      <c r="N291" s="11" t="str">
        <f t="shared" ca="1" si="62"/>
        <v/>
      </c>
      <c r="O291" s="11">
        <f ca="1">IF($A291="штучный товар",IF(AND(MAX(N$23:$N290)&gt;MAX(P$23:$P290),MAX(P$23:$P290)&lt;=MAX(R$23:$R290),$F291&lt;&gt;"",MAX(P$23:$P290)&lt;TIME(20,0,0)),MAX(P$23:$P290,$F291),""),"")</f>
        <v>0.59546477196964565</v>
      </c>
      <c r="P291" s="11">
        <f t="shared" ca="1" si="63"/>
        <v>0.59673302830059904</v>
      </c>
      <c r="Q291" s="11" t="str">
        <f ca="1">IF($A291="штучный товар",IF(AND(MAX(N$23:$N290)&gt;MAX(R$23:$R290),MAX(P$23:$P290)&gt;MAX(R$23:$R290),$F291&lt;&gt;"",MAX(R$23:$R290)&lt;TIME(20,0,0)),MAX(R$23:$R290,$F291),""),"")</f>
        <v/>
      </c>
      <c r="R291" s="11" t="str">
        <f t="shared" ca="1" si="64"/>
        <v/>
      </c>
    </row>
    <row r="292" spans="1:18" x14ac:dyDescent="0.3">
      <c r="A292" t="str">
        <f t="shared" ca="1" si="52"/>
        <v>штучный товар</v>
      </c>
      <c r="B292" s="12">
        <f t="shared" ca="1" si="53"/>
        <v>1.3717224282345759</v>
      </c>
      <c r="C292" s="11">
        <f t="shared" ca="1" si="54"/>
        <v>0.59458863649545235</v>
      </c>
      <c r="D292">
        <f t="shared" ca="1" si="55"/>
        <v>1.5608780928629169</v>
      </c>
      <c r="E292" s="11">
        <f t="shared" ca="1" si="56"/>
        <v>1.0839431200436922E-3</v>
      </c>
      <c r="F292" s="11">
        <f t="shared" ca="1" si="57"/>
        <v>0.59567257961549602</v>
      </c>
      <c r="G292" s="12">
        <f ca="1">IF(F292&lt;&gt;"",IF(A292="весовой товар",SUM(COUNTIF($L$24:$L292,"&gt;"&amp;F292)),SUM(COUNTIF($N$24:$N292,"&gt;"&amp;F292),COUNTIF($P$24:$P292,"&gt;"&amp;F292),COUNTIF($R$24:$R292,"&gt;"&amp;F292))),"")</f>
        <v>2</v>
      </c>
      <c r="H292">
        <f t="shared" ca="1" si="58"/>
        <v>1.4664419680356455</v>
      </c>
      <c r="I292" s="11">
        <f t="shared" ca="1" si="59"/>
        <v>1.0183624778025316E-3</v>
      </c>
      <c r="J292" s="11">
        <f t="shared" ca="1" si="60"/>
        <v>1.0183624778025147E-3</v>
      </c>
      <c r="K292" s="11" t="str">
        <f ca="1">IF(AND($A292="весовой товар",$F292&lt;&gt;"",MAX(L$23:$L291,F292)&lt;TIME(20,0,0)),MAX(L$23:$L291,F292),"")</f>
        <v/>
      </c>
      <c r="L292" s="11" t="str">
        <f t="shared" ca="1" si="61"/>
        <v/>
      </c>
      <c r="M292" s="11">
        <f ca="1">IF($A292="штучный товар",IF(AND(MAX(N$23:$N291)&lt;=MAX(P$23:$P291),MAX(N$23:$N291)&lt;=MAX(R$23:$R291),$F292&lt;&gt;"",MAX(N$23:$N291)&lt;TIME(20,0,0)),MAX(N$23:$N291,$F292),""),"")</f>
        <v>0.59567257961549602</v>
      </c>
      <c r="N292" s="11">
        <f t="shared" ca="1" si="62"/>
        <v>0.59669094209329854</v>
      </c>
      <c r="O292" s="11" t="str">
        <f ca="1">IF($A292="штучный товар",IF(AND(MAX(N$23:$N291)&gt;MAX(P$23:$P291),MAX(P$23:$P291)&lt;=MAX(R$23:$R291),$F292&lt;&gt;"",MAX(P$23:$P291)&lt;TIME(20,0,0)),MAX(P$23:$P291,$F292),""),"")</f>
        <v/>
      </c>
      <c r="P292" s="11" t="str">
        <f t="shared" ca="1" si="63"/>
        <v/>
      </c>
      <c r="Q292" s="11" t="str">
        <f ca="1">IF($A292="штучный товар",IF(AND(MAX(N$23:$N291)&gt;MAX(R$23:$R291),MAX(P$23:$P291)&gt;MAX(R$23:$R291),$F292&lt;&gt;"",MAX(R$23:$R291)&lt;TIME(20,0,0)),MAX(R$23:$R291,$F292),""),"")</f>
        <v/>
      </c>
      <c r="R292" s="11" t="str">
        <f t="shared" ca="1" si="64"/>
        <v/>
      </c>
    </row>
    <row r="293" spans="1:18" x14ac:dyDescent="0.3">
      <c r="A293" t="str">
        <f t="shared" ca="1" si="52"/>
        <v>весовой товар</v>
      </c>
      <c r="B293" s="12">
        <f t="shared" ca="1" si="53"/>
        <v>1.7922762609359564</v>
      </c>
      <c r="C293" s="11">
        <f t="shared" ca="1" si="54"/>
        <v>0.59583327278776899</v>
      </c>
      <c r="D293">
        <f t="shared" ca="1" si="55"/>
        <v>1.3183393561605432</v>
      </c>
      <c r="E293" s="11">
        <f t="shared" ca="1" si="56"/>
        <v>9.1551344177815503E-4</v>
      </c>
      <c r="F293" s="11">
        <f t="shared" ca="1" si="57"/>
        <v>0.59674878622954719</v>
      </c>
      <c r="G293" s="12">
        <f ca="1">IF(F293&lt;&gt;"",IF(A293="весовой товар",SUM(COUNTIF($L$24:$L293,"&gt;"&amp;F293)),SUM(COUNTIF($N$24:$N293,"&gt;"&amp;F293),COUNTIF($P$24:$P293,"&gt;"&amp;F293),COUNTIF($R$24:$R293,"&gt;"&amp;F293))),"")</f>
        <v>2</v>
      </c>
      <c r="H293">
        <f t="shared" ca="1" si="58"/>
        <v>3.7802774838895457</v>
      </c>
      <c r="I293" s="11">
        <f t="shared" ca="1" si="59"/>
        <v>2.6251926971455177E-3</v>
      </c>
      <c r="J293" s="11">
        <f t="shared" ca="1" si="60"/>
        <v>5.6356999043963851E-3</v>
      </c>
      <c r="K293" s="11">
        <f ca="1">IF(AND($A293="весовой товар",$F293&lt;&gt;"",MAX(L$23:$L292,F293)&lt;TIME(20,0,0)),MAX(L$23:$L292,F293),"")</f>
        <v>0.59975929343679801</v>
      </c>
      <c r="L293" s="11">
        <f t="shared" ca="1" si="61"/>
        <v>0.60238448613394358</v>
      </c>
      <c r="M293" s="11" t="str">
        <f ca="1">IF($A293="штучный товар",IF(AND(MAX(N$23:$N292)&lt;=MAX(P$23:$P292),MAX(N$23:$N292)&lt;=MAX(R$23:$R292),$F293&lt;&gt;"",MAX(N$23:$N292)&lt;TIME(20,0,0)),MAX(N$23:$N292,$F293),""),"")</f>
        <v/>
      </c>
      <c r="N293" s="11" t="str">
        <f t="shared" ca="1" si="62"/>
        <v/>
      </c>
      <c r="O293" s="11" t="str">
        <f ca="1">IF($A293="штучный товар",IF(AND(MAX(N$23:$N292)&gt;MAX(P$23:$P292),MAX(P$23:$P292)&lt;=MAX(R$23:$R292),$F293&lt;&gt;"",MAX(P$23:$P292)&lt;TIME(20,0,0)),MAX(P$23:$P292,$F293),""),"")</f>
        <v/>
      </c>
      <c r="P293" s="11" t="str">
        <f t="shared" ca="1" si="63"/>
        <v/>
      </c>
      <c r="Q293" s="11" t="str">
        <f ca="1">IF($A293="штучный товар",IF(AND(MAX(N$23:$N292)&gt;MAX(R$23:$R292),MAX(P$23:$P292)&gt;MAX(R$23:$R292),$F293&lt;&gt;"",MAX(R$23:$R292)&lt;TIME(20,0,0)),MAX(R$23:$R292,$F293),""),"")</f>
        <v/>
      </c>
      <c r="R293" s="11" t="str">
        <f t="shared" ca="1" si="64"/>
        <v/>
      </c>
    </row>
    <row r="294" spans="1:18" x14ac:dyDescent="0.3">
      <c r="A294" t="str">
        <f t="shared" ca="1" si="52"/>
        <v>весовой товар</v>
      </c>
      <c r="B294" s="12">
        <f t="shared" ca="1" si="53"/>
        <v>1.4409315820777671</v>
      </c>
      <c r="C294" s="11">
        <f t="shared" ca="1" si="54"/>
        <v>0.5968339197197674</v>
      </c>
      <c r="D294">
        <f t="shared" ca="1" si="55"/>
        <v>1.7470524615413181</v>
      </c>
      <c r="E294" s="11">
        <f t="shared" ca="1" si="56"/>
        <v>1.2132308760703597E-3</v>
      </c>
      <c r="F294" s="11">
        <f t="shared" ca="1" si="57"/>
        <v>0.5980471505958378</v>
      </c>
      <c r="G294" s="12">
        <f ca="1">IF(F294&lt;&gt;"",IF(A294="весовой товар",SUM(COUNTIF($L$24:$L294,"&gt;"&amp;F294)),SUM(COUNTIF($N$24:$N294,"&gt;"&amp;F294),COUNTIF($P$24:$P294,"&gt;"&amp;F294),COUNTIF($R$24:$R294,"&gt;"&amp;F294))),"")</f>
        <v>3</v>
      </c>
      <c r="H294">
        <f t="shared" ca="1" si="58"/>
        <v>1.5335508240278055</v>
      </c>
      <c r="I294" s="11">
        <f t="shared" ca="1" si="59"/>
        <v>1.0649658500193095E-3</v>
      </c>
      <c r="J294" s="11">
        <f t="shared" ca="1" si="60"/>
        <v>5.4023013881251414E-3</v>
      </c>
      <c r="K294" s="11">
        <f ca="1">IF(AND($A294="весовой товар",$F294&lt;&gt;"",MAX(L$23:$L293,F294)&lt;TIME(20,0,0)),MAX(L$23:$L293,F294),"")</f>
        <v>0.60238448613394358</v>
      </c>
      <c r="L294" s="11">
        <f t="shared" ca="1" si="61"/>
        <v>0.60344945198396294</v>
      </c>
      <c r="M294" s="11" t="str">
        <f ca="1">IF($A294="штучный товар",IF(AND(MAX(N$23:$N293)&lt;=MAX(P$23:$P293),MAX(N$23:$N293)&lt;=MAX(R$23:$R293),$F294&lt;&gt;"",MAX(N$23:$N293)&lt;TIME(20,0,0)),MAX(N$23:$N293,$F294),""),"")</f>
        <v/>
      </c>
      <c r="N294" s="11" t="str">
        <f t="shared" ca="1" si="62"/>
        <v/>
      </c>
      <c r="O294" s="11" t="str">
        <f ca="1">IF($A294="штучный товар",IF(AND(MAX(N$23:$N293)&gt;MAX(P$23:$P293),MAX(P$23:$P293)&lt;=MAX(R$23:$R293),$F294&lt;&gt;"",MAX(P$23:$P293)&lt;TIME(20,0,0)),MAX(P$23:$P293,$F294),""),"")</f>
        <v/>
      </c>
      <c r="P294" s="11" t="str">
        <f t="shared" ca="1" si="63"/>
        <v/>
      </c>
      <c r="Q294" s="11" t="str">
        <f ca="1">IF($A294="штучный товар",IF(AND(MAX(N$23:$N293)&gt;MAX(R$23:$R293),MAX(P$23:$P293)&gt;MAX(R$23:$R293),$F294&lt;&gt;"",MAX(R$23:$R293)&lt;TIME(20,0,0)),MAX(R$23:$R293,$F294),""),"")</f>
        <v/>
      </c>
      <c r="R294" s="11" t="str">
        <f t="shared" ca="1" si="64"/>
        <v/>
      </c>
    </row>
    <row r="295" spans="1:18" x14ac:dyDescent="0.3">
      <c r="A295" t="str">
        <f t="shared" ca="1" si="52"/>
        <v>штучный товар</v>
      </c>
      <c r="B295" s="12">
        <f t="shared" ca="1" si="53"/>
        <v>1.5760728611485113</v>
      </c>
      <c r="C295" s="11">
        <f t="shared" ca="1" si="54"/>
        <v>0.59792841476223169</v>
      </c>
      <c r="D295">
        <f t="shared" ca="1" si="55"/>
        <v>2.4379150441611293</v>
      </c>
      <c r="E295" s="11">
        <f t="shared" ca="1" si="56"/>
        <v>1.6929965584452286E-3</v>
      </c>
      <c r="F295" s="11">
        <f t="shared" ca="1" si="57"/>
        <v>0.59962141132067692</v>
      </c>
      <c r="G295" s="12">
        <f ca="1">IF(F295&lt;&gt;"",IF(A295="весовой товар",SUM(COUNTIF($L$24:$L295,"&gt;"&amp;F295)),SUM(COUNTIF($N$24:$N295,"&gt;"&amp;F295),COUNTIF($P$24:$P295,"&gt;"&amp;F295),COUNTIF($R$24:$R295,"&gt;"&amp;F295))),"")</f>
        <v>1</v>
      </c>
      <c r="H295">
        <f t="shared" ca="1" si="58"/>
        <v>1.9733004696612118</v>
      </c>
      <c r="I295" s="11">
        <f t="shared" ca="1" si="59"/>
        <v>1.3703475483758415E-3</v>
      </c>
      <c r="J295" s="11">
        <f t="shared" ca="1" si="60"/>
        <v>1.3703475483758387E-3</v>
      </c>
      <c r="K295" s="11" t="str">
        <f ca="1">IF(AND($A295="весовой товар",$F295&lt;&gt;"",MAX(L$23:$L294,F295)&lt;TIME(20,0,0)),MAX(L$23:$L294,F295),"")</f>
        <v/>
      </c>
      <c r="L295" s="11" t="str">
        <f t="shared" ca="1" si="61"/>
        <v/>
      </c>
      <c r="M295" s="11" t="str">
        <f ca="1">IF($A295="штучный товар",IF(AND(MAX(N$23:$N294)&lt;=MAX(P$23:$P294),MAX(N$23:$N294)&lt;=MAX(R$23:$R294),$F295&lt;&gt;"",MAX(N$23:$N294)&lt;TIME(20,0,0)),MAX(N$23:$N294,$F295),""),"")</f>
        <v/>
      </c>
      <c r="N295" s="11" t="str">
        <f t="shared" ca="1" si="62"/>
        <v/>
      </c>
      <c r="O295" s="11" t="str">
        <f ca="1">IF($A295="штучный товар",IF(AND(MAX(N$23:$N294)&gt;MAX(P$23:$P294),MAX(P$23:$P294)&lt;=MAX(R$23:$R294),$F295&lt;&gt;"",MAX(P$23:$P294)&lt;TIME(20,0,0)),MAX(P$23:$P294,$F295),""),"")</f>
        <v/>
      </c>
      <c r="P295" s="11" t="str">
        <f t="shared" ca="1" si="63"/>
        <v/>
      </c>
      <c r="Q295" s="11">
        <f ca="1">IF($A295="штучный товар",IF(AND(MAX(N$23:$N294)&gt;MAX(R$23:$R294),MAX(P$23:$P294)&gt;MAX(R$23:$R294),$F295&lt;&gt;"",MAX(R$23:$R294)&lt;TIME(20,0,0)),MAX(R$23:$R294,$F295),""),"")</f>
        <v>0.59962141132067692</v>
      </c>
      <c r="R295" s="11">
        <f t="shared" ca="1" si="64"/>
        <v>0.60099175886905276</v>
      </c>
    </row>
    <row r="296" spans="1:18" x14ac:dyDescent="0.3">
      <c r="A296" t="str">
        <f t="shared" ca="1" si="52"/>
        <v>штучный товар</v>
      </c>
      <c r="B296" s="12">
        <f t="shared" ca="1" si="53"/>
        <v>1.1515229368849789</v>
      </c>
      <c r="C296" s="11">
        <f t="shared" ca="1" si="54"/>
        <v>0.59872808346840178</v>
      </c>
      <c r="D296">
        <f t="shared" ca="1" si="55"/>
        <v>2.1007242144562266</v>
      </c>
      <c r="E296" s="11">
        <f t="shared" ca="1" si="56"/>
        <v>1.4588362600390463E-3</v>
      </c>
      <c r="F296" s="11">
        <f t="shared" ca="1" si="57"/>
        <v>0.60018691972844085</v>
      </c>
      <c r="G296" s="12">
        <f ca="1">IF(F296&lt;&gt;"",IF(A296="весовой товар",SUM(COUNTIF($L$24:$L296,"&gt;"&amp;F296)),SUM(COUNTIF($N$24:$N296,"&gt;"&amp;F296),COUNTIF($P$24:$P296,"&gt;"&amp;F296),COUNTIF($R$24:$R296,"&gt;"&amp;F296))),"")</f>
        <v>2</v>
      </c>
      <c r="H296">
        <f t="shared" ca="1" si="58"/>
        <v>2.7412199167603855</v>
      </c>
      <c r="I296" s="11">
        <f t="shared" ca="1" si="59"/>
        <v>1.903624942194712E-3</v>
      </c>
      <c r="J296" s="11">
        <f t="shared" ca="1" si="60"/>
        <v>1.9036249421947593E-3</v>
      </c>
      <c r="K296" s="11" t="str">
        <f ca="1">IF(AND($A296="весовой товар",$F296&lt;&gt;"",MAX(L$23:$L295,F296)&lt;TIME(20,0,0)),MAX(L$23:$L295,F296),"")</f>
        <v/>
      </c>
      <c r="L296" s="11" t="str">
        <f t="shared" ca="1" si="61"/>
        <v/>
      </c>
      <c r="M296" s="11">
        <f ca="1">IF($A296="штучный товар",IF(AND(MAX(N$23:$N295)&lt;=MAX(P$23:$P295),MAX(N$23:$N295)&lt;=MAX(R$23:$R295),$F296&lt;&gt;"",MAX(N$23:$N295)&lt;TIME(20,0,0)),MAX(N$23:$N295,$F296),""),"")</f>
        <v>0.60018691972844085</v>
      </c>
      <c r="N296" s="11">
        <f t="shared" ca="1" si="62"/>
        <v>0.60209054467063561</v>
      </c>
      <c r="O296" s="11" t="str">
        <f ca="1">IF($A296="штучный товар",IF(AND(MAX(N$23:$N295)&gt;MAX(P$23:$P295),MAX(P$23:$P295)&lt;=MAX(R$23:$R295),$F296&lt;&gt;"",MAX(P$23:$P295)&lt;TIME(20,0,0)),MAX(P$23:$P295,$F296),""),"")</f>
        <v/>
      </c>
      <c r="P296" s="11" t="str">
        <f t="shared" ca="1" si="63"/>
        <v/>
      </c>
      <c r="Q296" s="11" t="str">
        <f ca="1">IF($A296="штучный товар",IF(AND(MAX(N$23:$N295)&gt;MAX(R$23:$R295),MAX(P$23:$P295)&gt;MAX(R$23:$R295),$F296&lt;&gt;"",MAX(R$23:$R295)&lt;TIME(20,0,0)),MAX(R$23:$R295,$F296),""),"")</f>
        <v/>
      </c>
      <c r="R296" s="11" t="str">
        <f t="shared" ca="1" si="64"/>
        <v/>
      </c>
    </row>
    <row r="297" spans="1:18" x14ac:dyDescent="0.3">
      <c r="A297" t="str">
        <f t="shared" ca="1" si="52"/>
        <v>штучный товар</v>
      </c>
      <c r="B297" s="12">
        <f t="shared" ca="1" si="53"/>
        <v>1.6162869520127017</v>
      </c>
      <c r="C297" s="11">
        <f t="shared" ca="1" si="54"/>
        <v>0.59985050496285508</v>
      </c>
      <c r="D297">
        <f t="shared" ca="1" si="55"/>
        <v>10.947716721534743</v>
      </c>
      <c r="E297" s="11">
        <f t="shared" ca="1" si="56"/>
        <v>7.6025810566213489E-3</v>
      </c>
      <c r="F297" s="11">
        <f t="shared" ca="1" si="57"/>
        <v>0.60745308601947645</v>
      </c>
      <c r="G297" s="12">
        <f ca="1">IF(F297&lt;&gt;"",IF(A297="весовой товар",SUM(COUNTIF($L$24:$L297,"&gt;"&amp;F297)),SUM(COUNTIF($N$24:$N297,"&gt;"&amp;F297),COUNTIF($P$24:$P297,"&gt;"&amp;F297),COUNTIF($R$24:$R297,"&gt;"&amp;F297))),"")</f>
        <v>1</v>
      </c>
      <c r="H297">
        <f t="shared" ca="1" si="58"/>
        <v>4.1192936099625168</v>
      </c>
      <c r="I297" s="11">
        <f t="shared" ca="1" si="59"/>
        <v>2.8606205624739701E-3</v>
      </c>
      <c r="J297" s="11">
        <f t="shared" ca="1" si="60"/>
        <v>2.8606205624739367E-3</v>
      </c>
      <c r="K297" s="11" t="str">
        <f ca="1">IF(AND($A297="весовой товар",$F297&lt;&gt;"",MAX(L$23:$L296,F297)&lt;TIME(20,0,0)),MAX(L$23:$L296,F297),"")</f>
        <v/>
      </c>
      <c r="L297" s="11" t="str">
        <f t="shared" ca="1" si="61"/>
        <v/>
      </c>
      <c r="M297" s="11" t="str">
        <f ca="1">IF($A297="штучный товар",IF(AND(MAX(N$23:$N296)&lt;=MAX(P$23:$P296),MAX(N$23:$N296)&lt;=MAX(R$23:$R296),$F297&lt;&gt;"",MAX(N$23:$N296)&lt;TIME(20,0,0)),MAX(N$23:$N296,$F297),""),"")</f>
        <v/>
      </c>
      <c r="N297" s="11" t="str">
        <f t="shared" ca="1" si="62"/>
        <v/>
      </c>
      <c r="O297" s="11">
        <f ca="1">IF($A297="штучный товар",IF(AND(MAX(N$23:$N296)&gt;MAX(P$23:$P296),MAX(P$23:$P296)&lt;=MAX(R$23:$R296),$F297&lt;&gt;"",MAX(P$23:$P296)&lt;TIME(20,0,0)),MAX(P$23:$P296,$F297),""),"")</f>
        <v>0.60745308601947645</v>
      </c>
      <c r="P297" s="11">
        <f t="shared" ca="1" si="63"/>
        <v>0.61031370658195039</v>
      </c>
      <c r="Q297" s="11" t="str">
        <f ca="1">IF($A297="штучный товар",IF(AND(MAX(N$23:$N296)&gt;MAX(R$23:$R296),MAX(P$23:$P296)&gt;MAX(R$23:$R296),$F297&lt;&gt;"",MAX(R$23:$R296)&lt;TIME(20,0,0)),MAX(R$23:$R296,$F297),""),"")</f>
        <v/>
      </c>
      <c r="R297" s="11" t="str">
        <f t="shared" ca="1" si="64"/>
        <v/>
      </c>
    </row>
    <row r="298" spans="1:18" x14ac:dyDescent="0.3">
      <c r="A298" t="str">
        <f t="shared" ca="1" si="52"/>
        <v>штучный товар</v>
      </c>
      <c r="B298" s="12">
        <f t="shared" ca="1" si="53"/>
        <v>1.3566259128423011</v>
      </c>
      <c r="C298" s="11">
        <f t="shared" ca="1" si="54"/>
        <v>0.60079260629121778</v>
      </c>
      <c r="D298">
        <f t="shared" ca="1" si="55"/>
        <v>3.1236242327860948</v>
      </c>
      <c r="E298" s="11">
        <f t="shared" ca="1" si="56"/>
        <v>2.1691834949903437E-3</v>
      </c>
      <c r="F298" s="11">
        <f t="shared" ca="1" si="57"/>
        <v>0.60296178978620807</v>
      </c>
      <c r="G298" s="12">
        <f ca="1">IF(F298&lt;&gt;"",IF(A298="весовой товар",SUM(COUNTIF($L$24:$L298,"&gt;"&amp;F298)),SUM(COUNTIF($N$24:$N298,"&gt;"&amp;F298),COUNTIF($P$24:$P298,"&gt;"&amp;F298),COUNTIF($R$24:$R298,"&gt;"&amp;F298))),"")</f>
        <v>2</v>
      </c>
      <c r="H298">
        <f t="shared" ca="1" si="58"/>
        <v>2.1892761625135977</v>
      </c>
      <c r="I298" s="11">
        <f t="shared" ca="1" si="59"/>
        <v>1.5203306684122206E-3</v>
      </c>
      <c r="J298" s="11">
        <f t="shared" ca="1" si="60"/>
        <v>1.5203306684121731E-3</v>
      </c>
      <c r="K298" s="11" t="str">
        <f ca="1">IF(AND($A298="весовой товар",$F298&lt;&gt;"",MAX(L$23:$L297,F298)&lt;TIME(20,0,0)),MAX(L$23:$L297,F298),"")</f>
        <v/>
      </c>
      <c r="L298" s="11" t="str">
        <f t="shared" ca="1" si="61"/>
        <v/>
      </c>
      <c r="M298" s="11" t="str">
        <f ca="1">IF($A298="штучный товар",IF(AND(MAX(N$23:$N297)&lt;=MAX(P$23:$P297),MAX(N$23:$N297)&lt;=MAX(R$23:$R297),$F298&lt;&gt;"",MAX(N$23:$N297)&lt;TIME(20,0,0)),MAX(N$23:$N297,$F298),""),"")</f>
        <v/>
      </c>
      <c r="N298" s="11" t="str">
        <f t="shared" ca="1" si="62"/>
        <v/>
      </c>
      <c r="O298" s="11" t="str">
        <f ca="1">IF($A298="штучный товар",IF(AND(MAX(N$23:$N297)&gt;MAX(P$23:$P297),MAX(P$23:$P297)&lt;=MAX(R$23:$R297),$F298&lt;&gt;"",MAX(P$23:$P297)&lt;TIME(20,0,0)),MAX(P$23:$P297,$F298),""),"")</f>
        <v/>
      </c>
      <c r="P298" s="11" t="str">
        <f t="shared" ca="1" si="63"/>
        <v/>
      </c>
      <c r="Q298" s="11">
        <f ca="1">IF($A298="штучный товар",IF(AND(MAX(N$23:$N297)&gt;MAX(R$23:$R297),MAX(P$23:$P297)&gt;MAX(R$23:$R297),$F298&lt;&gt;"",MAX(R$23:$R297)&lt;TIME(20,0,0)),MAX(R$23:$R297,$F298),""),"")</f>
        <v>0.60296178978620807</v>
      </c>
      <c r="R298" s="11">
        <f t="shared" ca="1" si="64"/>
        <v>0.60448212045462024</v>
      </c>
    </row>
    <row r="299" spans="1:18" x14ac:dyDescent="0.3">
      <c r="A299" t="str">
        <f t="shared" ca="1" si="52"/>
        <v>весовой товар</v>
      </c>
      <c r="B299" s="12">
        <f t="shared" ca="1" si="53"/>
        <v>1.2315858319526487</v>
      </c>
      <c r="C299" s="11">
        <f t="shared" ca="1" si="54"/>
        <v>0.60164787423007382</v>
      </c>
      <c r="D299">
        <f t="shared" ca="1" si="55"/>
        <v>2.0511349292451531</v>
      </c>
      <c r="E299" s="11">
        <f t="shared" ca="1" si="56"/>
        <v>1.4243992564202451E-3</v>
      </c>
      <c r="F299" s="11">
        <f t="shared" ca="1" si="57"/>
        <v>0.60307227348649406</v>
      </c>
      <c r="G299" s="12">
        <f ca="1">IF(F299&lt;&gt;"",IF(A299="весовой товар",SUM(COUNTIF($L$24:$L299,"&gt;"&amp;F299)),SUM(COUNTIF($N$24:$N299,"&gt;"&amp;F299),COUNTIF($P$24:$P299,"&gt;"&amp;F299),COUNTIF($R$24:$R299,"&gt;"&amp;F299))),"")</f>
        <v>2</v>
      </c>
      <c r="H299">
        <f t="shared" ca="1" si="58"/>
        <v>1.8071156838498617</v>
      </c>
      <c r="I299" s="11">
        <f t="shared" ca="1" si="59"/>
        <v>1.2549414471179595E-3</v>
      </c>
      <c r="J299" s="11">
        <f t="shared" ca="1" si="60"/>
        <v>1.6321199445867851E-3</v>
      </c>
      <c r="K299" s="11">
        <f ca="1">IF(AND($A299="весовой товар",$F299&lt;&gt;"",MAX(L$23:$L298,F299)&lt;TIME(20,0,0)),MAX(L$23:$L298,F299),"")</f>
        <v>0.60344945198396294</v>
      </c>
      <c r="L299" s="11">
        <f t="shared" ca="1" si="61"/>
        <v>0.60470439343108084</v>
      </c>
      <c r="M299" s="11" t="str">
        <f ca="1">IF($A299="штучный товар",IF(AND(MAX(N$23:$N298)&lt;=MAX(P$23:$P298),MAX(N$23:$N298)&lt;=MAX(R$23:$R298),$F299&lt;&gt;"",MAX(N$23:$N298)&lt;TIME(20,0,0)),MAX(N$23:$N298,$F299),""),"")</f>
        <v/>
      </c>
      <c r="N299" s="11" t="str">
        <f t="shared" ca="1" si="62"/>
        <v/>
      </c>
      <c r="O299" s="11" t="str">
        <f ca="1">IF($A299="штучный товар",IF(AND(MAX(N$23:$N298)&gt;MAX(P$23:$P298),MAX(P$23:$P298)&lt;=MAX(R$23:$R298),$F299&lt;&gt;"",MAX(P$23:$P298)&lt;TIME(20,0,0)),MAX(P$23:$P298,$F299),""),"")</f>
        <v/>
      </c>
      <c r="P299" s="11" t="str">
        <f t="shared" ca="1" si="63"/>
        <v/>
      </c>
      <c r="Q299" s="11" t="str">
        <f ca="1">IF($A299="штучный товар",IF(AND(MAX(N$23:$N298)&gt;MAX(R$23:$R298),MAX(P$23:$P298)&gt;MAX(R$23:$R298),$F299&lt;&gt;"",MAX(R$23:$R298)&lt;TIME(20,0,0)),MAX(R$23:$R298,$F299),""),"")</f>
        <v/>
      </c>
      <c r="R299" s="11" t="str">
        <f t="shared" ca="1" si="64"/>
        <v/>
      </c>
    </row>
    <row r="300" spans="1:18" x14ac:dyDescent="0.3">
      <c r="A300" t="str">
        <f t="shared" ca="1" si="52"/>
        <v>весовой товар</v>
      </c>
      <c r="B300" s="12">
        <f t="shared" ca="1" si="53"/>
        <v>1.5788676642612005</v>
      </c>
      <c r="C300" s="11">
        <f t="shared" ca="1" si="54"/>
        <v>0.60274431010803298</v>
      </c>
      <c r="D300">
        <f t="shared" ca="1" si="55"/>
        <v>3.5810714740839855</v>
      </c>
      <c r="E300" s="11">
        <f t="shared" ca="1" si="56"/>
        <v>2.4868551903361011E-3</v>
      </c>
      <c r="F300" s="11">
        <f t="shared" ca="1" si="57"/>
        <v>0.60523116529836907</v>
      </c>
      <c r="G300" s="12">
        <f ca="1">IF(F300&lt;&gt;"",IF(A300="весовой товар",SUM(COUNTIF($L$24:$L300,"&gt;"&amp;F300)),SUM(COUNTIF($N$24:$N300,"&gt;"&amp;F300),COUNTIF($P$24:$P300,"&gt;"&amp;F300),COUNTIF($R$24:$R300,"&gt;"&amp;F300))),"")</f>
        <v>1</v>
      </c>
      <c r="H300">
        <f t="shared" ca="1" si="58"/>
        <v>1.32016558724243</v>
      </c>
      <c r="I300" s="11">
        <f t="shared" ca="1" si="59"/>
        <v>9.1678165780724311E-4</v>
      </c>
      <c r="J300" s="11">
        <f t="shared" ca="1" si="60"/>
        <v>9.1678165780728627E-4</v>
      </c>
      <c r="K300" s="11">
        <f ca="1">IF(AND($A300="весовой товар",$F300&lt;&gt;"",MAX(L$23:$L299,F300)&lt;TIME(20,0,0)),MAX(L$23:$L299,F300),"")</f>
        <v>0.60523116529836907</v>
      </c>
      <c r="L300" s="11">
        <f t="shared" ca="1" si="61"/>
        <v>0.60614794695617635</v>
      </c>
      <c r="M300" s="11" t="str">
        <f ca="1">IF($A300="штучный товар",IF(AND(MAX(N$23:$N299)&lt;=MAX(P$23:$P299),MAX(N$23:$N299)&lt;=MAX(R$23:$R299),$F300&lt;&gt;"",MAX(N$23:$N299)&lt;TIME(20,0,0)),MAX(N$23:$N299,$F300),""),"")</f>
        <v/>
      </c>
      <c r="N300" s="11" t="str">
        <f t="shared" ca="1" si="62"/>
        <v/>
      </c>
      <c r="O300" s="11" t="str">
        <f ca="1">IF($A300="штучный товар",IF(AND(MAX(N$23:$N299)&gt;MAX(P$23:$P299),MAX(P$23:$P299)&lt;=MAX(R$23:$R299),$F300&lt;&gt;"",MAX(P$23:$P299)&lt;TIME(20,0,0)),MAX(P$23:$P299,$F300),""),"")</f>
        <v/>
      </c>
      <c r="P300" s="11" t="str">
        <f t="shared" ca="1" si="63"/>
        <v/>
      </c>
      <c r="Q300" s="11" t="str">
        <f ca="1">IF($A300="штучный товар",IF(AND(MAX(N$23:$N299)&gt;MAX(R$23:$R299),MAX(P$23:$P299)&gt;MAX(R$23:$R299),$F300&lt;&gt;"",MAX(R$23:$R299)&lt;TIME(20,0,0)),MAX(R$23:$R299,$F300),""),"")</f>
        <v/>
      </c>
      <c r="R300" s="11" t="str">
        <f t="shared" ca="1" si="64"/>
        <v/>
      </c>
    </row>
    <row r="301" spans="1:18" x14ac:dyDescent="0.3">
      <c r="A301" t="str">
        <f t="shared" ca="1" si="52"/>
        <v>штучный товар</v>
      </c>
      <c r="B301" s="12">
        <f t="shared" ca="1" si="53"/>
        <v>1.0804685513761965</v>
      </c>
      <c r="C301" s="11">
        <f t="shared" ca="1" si="54"/>
        <v>0.60349463549093307</v>
      </c>
      <c r="D301">
        <f t="shared" ca="1" si="55"/>
        <v>1.0487466924668345</v>
      </c>
      <c r="E301" s="11">
        <f t="shared" ca="1" si="56"/>
        <v>7.2829631421307951E-4</v>
      </c>
      <c r="F301" s="11">
        <f t="shared" ca="1" si="57"/>
        <v>0.60422293180514619</v>
      </c>
      <c r="G301" s="12">
        <f ca="1">IF(F301&lt;&gt;"",IF(A301="весовой товар",SUM(COUNTIF($L$24:$L301,"&gt;"&amp;F301)),SUM(COUNTIF($N$24:$N301,"&gt;"&amp;F301),COUNTIF($P$24:$P301,"&gt;"&amp;F301),COUNTIF($R$24:$R301,"&gt;"&amp;F301))),"")</f>
        <v>3</v>
      </c>
      <c r="H301">
        <f t="shared" ca="1" si="58"/>
        <v>3.9335190629213415</v>
      </c>
      <c r="I301" s="11">
        <f t="shared" ca="1" si="59"/>
        <v>2.7316104603620425E-3</v>
      </c>
      <c r="J301" s="11">
        <f t="shared" ca="1" si="60"/>
        <v>2.7316104603620772E-3</v>
      </c>
      <c r="K301" s="11" t="str">
        <f ca="1">IF(AND($A301="весовой товар",$F301&lt;&gt;"",MAX(L$23:$L300,F301)&lt;TIME(20,0,0)),MAX(L$23:$L300,F301),"")</f>
        <v/>
      </c>
      <c r="L301" s="11" t="str">
        <f t="shared" ca="1" si="61"/>
        <v/>
      </c>
      <c r="M301" s="11">
        <f ca="1">IF($A301="штучный товар",IF(AND(MAX(N$23:$N300)&lt;=MAX(P$23:$P300),MAX(N$23:$N300)&lt;=MAX(R$23:$R300),$F301&lt;&gt;"",MAX(N$23:$N300)&lt;TIME(20,0,0)),MAX(N$23:$N300,$F301),""),"")</f>
        <v>0.60422293180514619</v>
      </c>
      <c r="N301" s="11">
        <f t="shared" ca="1" si="62"/>
        <v>0.60695454226550827</v>
      </c>
      <c r="O301" s="11" t="str">
        <f ca="1">IF($A301="штучный товар",IF(AND(MAX(N$23:$N300)&gt;MAX(P$23:$P300),MAX(P$23:$P300)&lt;=MAX(R$23:$R300),$F301&lt;&gt;"",MAX(P$23:$P300)&lt;TIME(20,0,0)),MAX(P$23:$P300,$F301),""),"")</f>
        <v/>
      </c>
      <c r="P301" s="11" t="str">
        <f t="shared" ca="1" si="63"/>
        <v/>
      </c>
      <c r="Q301" s="11" t="str">
        <f ca="1">IF($A301="штучный товар",IF(AND(MAX(N$23:$N300)&gt;MAX(R$23:$R300),MAX(P$23:$P300)&gt;MAX(R$23:$R300),$F301&lt;&gt;"",MAX(R$23:$R300)&lt;TIME(20,0,0)),MAX(R$23:$R300,$F301),""),"")</f>
        <v/>
      </c>
      <c r="R301" s="11" t="str">
        <f t="shared" ca="1" si="64"/>
        <v/>
      </c>
    </row>
    <row r="302" spans="1:18" x14ac:dyDescent="0.3">
      <c r="A302" t="str">
        <f t="shared" ca="1" si="52"/>
        <v>штучный товар</v>
      </c>
      <c r="B302" s="12">
        <f t="shared" ca="1" si="53"/>
        <v>1.2916464103117999</v>
      </c>
      <c r="C302" s="11">
        <f t="shared" ca="1" si="54"/>
        <v>0.60439161216476067</v>
      </c>
      <c r="D302">
        <f t="shared" ca="1" si="55"/>
        <v>1.0442316339306121</v>
      </c>
      <c r="E302" s="11">
        <f t="shared" ca="1" si="56"/>
        <v>7.2516085689625846E-4</v>
      </c>
      <c r="F302" s="11">
        <f t="shared" ca="1" si="57"/>
        <v>0.6051167730216569</v>
      </c>
      <c r="G302" s="12">
        <f ca="1">IF(F302&lt;&gt;"",IF(A302="весовой товар",SUM(COUNTIF($L$24:$L302,"&gt;"&amp;F302)),SUM(COUNTIF($N$24:$N302,"&gt;"&amp;F302),COUNTIF($P$24:$P302,"&gt;"&amp;F302),COUNTIF($R$24:$R302,"&gt;"&amp;F302))),"")</f>
        <v>3</v>
      </c>
      <c r="H302">
        <f t="shared" ca="1" si="58"/>
        <v>2.4171307557411668</v>
      </c>
      <c r="I302" s="11">
        <f t="shared" ca="1" si="59"/>
        <v>1.6785630248202547E-3</v>
      </c>
      <c r="J302" s="11">
        <f t="shared" ca="1" si="60"/>
        <v>1.6785630248202787E-3</v>
      </c>
      <c r="K302" s="11" t="str">
        <f ca="1">IF(AND($A302="весовой товар",$F302&lt;&gt;"",MAX(L$23:$L301,F302)&lt;TIME(20,0,0)),MAX(L$23:$L301,F302),"")</f>
        <v/>
      </c>
      <c r="L302" s="11" t="str">
        <f t="shared" ca="1" si="61"/>
        <v/>
      </c>
      <c r="M302" s="11" t="str">
        <f ca="1">IF($A302="штучный товар",IF(AND(MAX(N$23:$N301)&lt;=MAX(P$23:$P301),MAX(N$23:$N301)&lt;=MAX(R$23:$R301),$F302&lt;&gt;"",MAX(N$23:$N301)&lt;TIME(20,0,0)),MAX(N$23:$N301,$F302),""),"")</f>
        <v/>
      </c>
      <c r="N302" s="11" t="str">
        <f t="shared" ca="1" si="62"/>
        <v/>
      </c>
      <c r="O302" s="11" t="str">
        <f ca="1">IF($A302="штучный товар",IF(AND(MAX(N$23:$N301)&gt;MAX(P$23:$P301),MAX(P$23:$P301)&lt;=MAX(R$23:$R301),$F302&lt;&gt;"",MAX(P$23:$P301)&lt;TIME(20,0,0)),MAX(P$23:$P301,$F302),""),"")</f>
        <v/>
      </c>
      <c r="P302" s="11" t="str">
        <f t="shared" ca="1" si="63"/>
        <v/>
      </c>
      <c r="Q302" s="11">
        <f ca="1">IF($A302="штучный товар",IF(AND(MAX(N$23:$N301)&gt;MAX(R$23:$R301),MAX(P$23:$P301)&gt;MAX(R$23:$R301),$F302&lt;&gt;"",MAX(R$23:$R301)&lt;TIME(20,0,0)),MAX(R$23:$R301,$F302),""),"")</f>
        <v>0.6051167730216569</v>
      </c>
      <c r="R302" s="11">
        <f t="shared" ca="1" si="64"/>
        <v>0.60679533604647717</v>
      </c>
    </row>
    <row r="303" spans="1:18" x14ac:dyDescent="0.3">
      <c r="A303" t="str">
        <f t="shared" ca="1" si="52"/>
        <v>весовой товар</v>
      </c>
      <c r="B303" s="12">
        <f t="shared" ca="1" si="53"/>
        <v>1.0307249594679415</v>
      </c>
      <c r="C303" s="11">
        <f t="shared" ca="1" si="54"/>
        <v>0.60510739338661346</v>
      </c>
      <c r="D303">
        <f t="shared" ca="1" si="55"/>
        <v>7.1982131149654354</v>
      </c>
      <c r="E303" s="11">
        <f t="shared" ca="1" si="56"/>
        <v>4.9987591076148859E-3</v>
      </c>
      <c r="F303" s="11">
        <f t="shared" ca="1" si="57"/>
        <v>0.61010615249422839</v>
      </c>
      <c r="G303" s="12">
        <f ca="1">IF(F303&lt;&gt;"",IF(A303="весовой товар",SUM(COUNTIF($L$24:$L303,"&gt;"&amp;F303)),SUM(COUNTIF($N$24:$N303,"&gt;"&amp;F303),COUNTIF($P$24:$P303,"&gt;"&amp;F303),COUNTIF($R$24:$R303,"&gt;"&amp;F303))),"")</f>
        <v>1</v>
      </c>
      <c r="H303">
        <f t="shared" ca="1" si="58"/>
        <v>1.3669963107249949</v>
      </c>
      <c r="I303" s="11">
        <f t="shared" ca="1" si="59"/>
        <v>9.4930299355902429E-4</v>
      </c>
      <c r="J303" s="11">
        <f t="shared" ca="1" si="60"/>
        <v>9.4930299355899805E-4</v>
      </c>
      <c r="K303" s="11">
        <f ca="1">IF(AND($A303="весовой товар",$F303&lt;&gt;"",MAX(L$23:$L302,F303)&lt;TIME(20,0,0)),MAX(L$23:$L302,F303),"")</f>
        <v>0.61010615249422839</v>
      </c>
      <c r="L303" s="11">
        <f t="shared" ca="1" si="61"/>
        <v>0.61105545548778739</v>
      </c>
      <c r="M303" s="11" t="str">
        <f ca="1">IF($A303="штучный товар",IF(AND(MAX(N$23:$N302)&lt;=MAX(P$23:$P302),MAX(N$23:$N302)&lt;=MAX(R$23:$R302),$F303&lt;&gt;"",MAX(N$23:$N302)&lt;TIME(20,0,0)),MAX(N$23:$N302,$F303),""),"")</f>
        <v/>
      </c>
      <c r="N303" s="11" t="str">
        <f t="shared" ca="1" si="62"/>
        <v/>
      </c>
      <c r="O303" s="11" t="str">
        <f ca="1">IF($A303="штучный товар",IF(AND(MAX(N$23:$N302)&gt;MAX(P$23:$P302),MAX(P$23:$P302)&lt;=MAX(R$23:$R302),$F303&lt;&gt;"",MAX(P$23:$P302)&lt;TIME(20,0,0)),MAX(P$23:$P302,$F303),""),"")</f>
        <v/>
      </c>
      <c r="P303" s="11" t="str">
        <f t="shared" ca="1" si="63"/>
        <v/>
      </c>
      <c r="Q303" s="11" t="str">
        <f ca="1">IF($A303="штучный товар",IF(AND(MAX(N$23:$N302)&gt;MAX(R$23:$R302),MAX(P$23:$P302)&gt;MAX(R$23:$R302),$F303&lt;&gt;"",MAX(R$23:$R302)&lt;TIME(20,0,0)),MAX(R$23:$R302,$F303),""),"")</f>
        <v/>
      </c>
      <c r="R303" s="11" t="str">
        <f t="shared" ca="1" si="64"/>
        <v/>
      </c>
    </row>
    <row r="304" spans="1:18" x14ac:dyDescent="0.3">
      <c r="A304" t="str">
        <f t="shared" ca="1" si="52"/>
        <v>штучный товар</v>
      </c>
      <c r="B304" s="12">
        <f t="shared" ca="1" si="53"/>
        <v>1.6416919453561354</v>
      </c>
      <c r="C304" s="11">
        <f t="shared" ca="1" si="54"/>
        <v>0.60624745723755524</v>
      </c>
      <c r="D304">
        <f t="shared" ca="1" si="55"/>
        <v>8.9746981691351095</v>
      </c>
      <c r="E304" s="11">
        <f t="shared" ca="1" si="56"/>
        <v>6.2324292841216041E-3</v>
      </c>
      <c r="F304" s="11">
        <f t="shared" ca="1" si="57"/>
        <v>0.61247988652167684</v>
      </c>
      <c r="G304" s="12">
        <f ca="1">IF(F304&lt;&gt;"",IF(A304="весовой товар",SUM(COUNTIF($L$24:$L304,"&gt;"&amp;F304)),SUM(COUNTIF($N$24:$N304,"&gt;"&amp;F304),COUNTIF($P$24:$P304,"&gt;"&amp;F304),COUNTIF($R$24:$R304,"&gt;"&amp;F304))),"")</f>
        <v>1</v>
      </c>
      <c r="H304">
        <f t="shared" ca="1" si="58"/>
        <v>1.2303218003153025</v>
      </c>
      <c r="I304" s="11">
        <f t="shared" ca="1" si="59"/>
        <v>8.5439013910784895E-4</v>
      </c>
      <c r="J304" s="11">
        <f t="shared" ca="1" si="60"/>
        <v>8.5439013910781902E-4</v>
      </c>
      <c r="K304" s="11" t="str">
        <f ca="1">IF(AND($A304="весовой товар",$F304&lt;&gt;"",MAX(L$23:$L303,F304)&lt;TIME(20,0,0)),MAX(L$23:$L303,F304),"")</f>
        <v/>
      </c>
      <c r="L304" s="11" t="str">
        <f t="shared" ca="1" si="61"/>
        <v/>
      </c>
      <c r="M304" s="11" t="str">
        <f ca="1">IF($A304="штучный товар",IF(AND(MAX(N$23:$N303)&lt;=MAX(P$23:$P303),MAX(N$23:$N303)&lt;=MAX(R$23:$R303),$F304&lt;&gt;"",MAX(N$23:$N303)&lt;TIME(20,0,0)),MAX(N$23:$N303,$F304),""),"")</f>
        <v/>
      </c>
      <c r="N304" s="11" t="str">
        <f t="shared" ca="1" si="62"/>
        <v/>
      </c>
      <c r="O304" s="11" t="str">
        <f ca="1">IF($A304="штучный товар",IF(AND(MAX(N$23:$N303)&gt;MAX(P$23:$P303),MAX(P$23:$P303)&lt;=MAX(R$23:$R303),$F304&lt;&gt;"",MAX(P$23:$P303)&lt;TIME(20,0,0)),MAX(P$23:$P303,$F304),""),"")</f>
        <v/>
      </c>
      <c r="P304" s="11" t="str">
        <f t="shared" ca="1" si="63"/>
        <v/>
      </c>
      <c r="Q304" s="11">
        <f ca="1">IF($A304="штучный товар",IF(AND(MAX(N$23:$N303)&gt;MAX(R$23:$R303),MAX(P$23:$P303)&gt;MAX(R$23:$R303),$F304&lt;&gt;"",MAX(R$23:$R303)&lt;TIME(20,0,0)),MAX(R$23:$R303,$F304),""),"")</f>
        <v>0.61247988652167684</v>
      </c>
      <c r="R304" s="11">
        <f t="shared" ca="1" si="64"/>
        <v>0.61333427666078466</v>
      </c>
    </row>
    <row r="305" spans="1:18" x14ac:dyDescent="0.3">
      <c r="A305" t="str">
        <f t="shared" ca="1" si="52"/>
        <v>штучный товар</v>
      </c>
      <c r="B305" s="12">
        <f t="shared" ca="1" si="53"/>
        <v>1.9105779753956327</v>
      </c>
      <c r="C305" s="11">
        <f t="shared" ca="1" si="54"/>
        <v>0.60757424749824662</v>
      </c>
      <c r="D305">
        <f t="shared" ca="1" si="55"/>
        <v>1.1931634708459873</v>
      </c>
      <c r="E305" s="11">
        <f t="shared" ca="1" si="56"/>
        <v>8.2858574364304673E-4</v>
      </c>
      <c r="F305" s="11">
        <f t="shared" ca="1" si="57"/>
        <v>0.60840283324188971</v>
      </c>
      <c r="G305" s="12">
        <f ca="1">IF(F305&lt;&gt;"",IF(A305="весовой товар",SUM(COUNTIF($L$24:$L305,"&gt;"&amp;F305)),SUM(COUNTIF($N$24:$N305,"&gt;"&amp;F305),COUNTIF($P$24:$P305,"&gt;"&amp;F305),COUNTIF($R$24:$R305,"&gt;"&amp;F305))),"")</f>
        <v>3</v>
      </c>
      <c r="H305">
        <f t="shared" ca="1" si="58"/>
        <v>2.1212849318209521</v>
      </c>
      <c r="I305" s="11">
        <f t="shared" ca="1" si="59"/>
        <v>1.4731145359867723E-3</v>
      </c>
      <c r="J305" s="11">
        <f t="shared" ca="1" si="60"/>
        <v>1.4731145359867526E-3</v>
      </c>
      <c r="K305" s="11" t="str">
        <f ca="1">IF(AND($A305="весовой товар",$F305&lt;&gt;"",MAX(L$23:$L304,F305)&lt;TIME(20,0,0)),MAX(L$23:$L304,F305),"")</f>
        <v/>
      </c>
      <c r="L305" s="11" t="str">
        <f t="shared" ca="1" si="61"/>
        <v/>
      </c>
      <c r="M305" s="11">
        <f ca="1">IF($A305="штучный товар",IF(AND(MAX(N$23:$N304)&lt;=MAX(P$23:$P304),MAX(N$23:$N304)&lt;=MAX(R$23:$R304),$F305&lt;&gt;"",MAX(N$23:$N304)&lt;TIME(20,0,0)),MAX(N$23:$N304,$F305),""),"")</f>
        <v>0.60840283324188971</v>
      </c>
      <c r="N305" s="11">
        <f t="shared" ca="1" si="62"/>
        <v>0.60987594777787646</v>
      </c>
      <c r="O305" s="11" t="str">
        <f ca="1">IF($A305="штучный товар",IF(AND(MAX(N$23:$N304)&gt;MAX(P$23:$P304),MAX(P$23:$P304)&lt;=MAX(R$23:$R304),$F305&lt;&gt;"",MAX(P$23:$P304)&lt;TIME(20,0,0)),MAX(P$23:$P304,$F305),""),"")</f>
        <v/>
      </c>
      <c r="P305" s="11" t="str">
        <f t="shared" ca="1" si="63"/>
        <v/>
      </c>
      <c r="Q305" s="11" t="str">
        <f ca="1">IF($A305="штучный товар",IF(AND(MAX(N$23:$N304)&gt;MAX(R$23:$R304),MAX(P$23:$P304)&gt;MAX(R$23:$R304),$F305&lt;&gt;"",MAX(R$23:$R304)&lt;TIME(20,0,0)),MAX(R$23:$R304,$F305),""),"")</f>
        <v/>
      </c>
      <c r="R305" s="11" t="str">
        <f t="shared" ca="1" si="64"/>
        <v/>
      </c>
    </row>
    <row r="306" spans="1:18" x14ac:dyDescent="0.3">
      <c r="A306" t="str">
        <f t="shared" ca="1" si="52"/>
        <v>весовой товар</v>
      </c>
      <c r="B306" s="12">
        <f t="shared" ca="1" si="53"/>
        <v>1.1868959782316606</v>
      </c>
      <c r="C306" s="11">
        <f t="shared" ca="1" si="54"/>
        <v>0.60839848081646308</v>
      </c>
      <c r="D306">
        <f t="shared" ca="1" si="55"/>
        <v>8.1718152480226696</v>
      </c>
      <c r="E306" s="11">
        <f t="shared" ca="1" si="56"/>
        <v>5.674871700015743E-3</v>
      </c>
      <c r="F306" s="11">
        <f t="shared" ca="1" si="57"/>
        <v>0.61407335251647888</v>
      </c>
      <c r="G306" s="12">
        <f ca="1">IF(F306&lt;&gt;"",IF(A306="весовой товар",SUM(COUNTIF($L$24:$L306,"&gt;"&amp;F306)),SUM(COUNTIF($N$24:$N306,"&gt;"&amp;F306),COUNTIF($P$24:$P306,"&gt;"&amp;F306),COUNTIF($R$24:$R306,"&gt;"&amp;F306))),"")</f>
        <v>1</v>
      </c>
      <c r="H306">
        <f t="shared" ca="1" si="58"/>
        <v>2.2336818755731174</v>
      </c>
      <c r="I306" s="11">
        <f t="shared" ca="1" si="59"/>
        <v>1.5511679691479982E-3</v>
      </c>
      <c r="J306" s="11">
        <f t="shared" ca="1" si="60"/>
        <v>1.551167969148004E-3</v>
      </c>
      <c r="K306" s="11">
        <f ca="1">IF(AND($A306="весовой товар",$F306&lt;&gt;"",MAX(L$23:$L305,F306)&lt;TIME(20,0,0)),MAX(L$23:$L305,F306),"")</f>
        <v>0.61407335251647888</v>
      </c>
      <c r="L306" s="11">
        <f t="shared" ca="1" si="61"/>
        <v>0.61562452048562688</v>
      </c>
      <c r="M306" s="11" t="str">
        <f ca="1">IF($A306="штучный товар",IF(AND(MAX(N$23:$N305)&lt;=MAX(P$23:$P305),MAX(N$23:$N305)&lt;=MAX(R$23:$R305),$F306&lt;&gt;"",MAX(N$23:$N305)&lt;TIME(20,0,0)),MAX(N$23:$N305,$F306),""),"")</f>
        <v/>
      </c>
      <c r="N306" s="11" t="str">
        <f t="shared" ca="1" si="62"/>
        <v/>
      </c>
      <c r="O306" s="11" t="str">
        <f ca="1">IF($A306="штучный товар",IF(AND(MAX(N$23:$N305)&gt;MAX(P$23:$P305),MAX(P$23:$P305)&lt;=MAX(R$23:$R305),$F306&lt;&gt;"",MAX(P$23:$P305)&lt;TIME(20,0,0)),MAX(P$23:$P305,$F306),""),"")</f>
        <v/>
      </c>
      <c r="P306" s="11" t="str">
        <f t="shared" ca="1" si="63"/>
        <v/>
      </c>
      <c r="Q306" s="11" t="str">
        <f ca="1">IF($A306="штучный товар",IF(AND(MAX(N$23:$N305)&gt;MAX(R$23:$R305),MAX(P$23:$P305)&gt;MAX(R$23:$R305),$F306&lt;&gt;"",MAX(R$23:$R305)&lt;TIME(20,0,0)),MAX(R$23:$R305,$F306),""),"")</f>
        <v/>
      </c>
      <c r="R306" s="11" t="str">
        <f t="shared" ca="1" si="64"/>
        <v/>
      </c>
    </row>
    <row r="307" spans="1:18" x14ac:dyDescent="0.3">
      <c r="A307" t="str">
        <f t="shared" ca="1" si="52"/>
        <v>весовой товар</v>
      </c>
      <c r="B307" s="12">
        <f t="shared" ca="1" si="53"/>
        <v>2.2888516349590429</v>
      </c>
      <c r="C307" s="11">
        <f t="shared" ca="1" si="54"/>
        <v>0.60998796111851794</v>
      </c>
      <c r="D307">
        <f t="shared" ca="1" si="55"/>
        <v>4.4333580877926764</v>
      </c>
      <c r="E307" s="11">
        <f t="shared" ca="1" si="56"/>
        <v>3.0787208943004697E-3</v>
      </c>
      <c r="F307" s="11">
        <f t="shared" ca="1" si="57"/>
        <v>0.61306668201281844</v>
      </c>
      <c r="G307" s="12">
        <f ca="1">IF(F307&lt;&gt;"",IF(A307="весовой товар",SUM(COUNTIF($L$24:$L307,"&gt;"&amp;F307)),SUM(COUNTIF($N$24:$N307,"&gt;"&amp;F307),COUNTIF($P$24:$P307,"&gt;"&amp;F307),COUNTIF($R$24:$R307,"&gt;"&amp;F307))),"")</f>
        <v>2</v>
      </c>
      <c r="H307">
        <f t="shared" ca="1" si="58"/>
        <v>6.3802518076976318</v>
      </c>
      <c r="I307" s="11">
        <f t="shared" ca="1" si="59"/>
        <v>4.4307304220122445E-3</v>
      </c>
      <c r="J307" s="11">
        <f t="shared" ca="1" si="60"/>
        <v>6.9885688948206903E-3</v>
      </c>
      <c r="K307" s="11">
        <f ca="1">IF(AND($A307="весовой товар",$F307&lt;&gt;"",MAX(L$23:$L306,F307)&lt;TIME(20,0,0)),MAX(L$23:$L306,F307),"")</f>
        <v>0.61562452048562688</v>
      </c>
      <c r="L307" s="11">
        <f t="shared" ca="1" si="61"/>
        <v>0.62005525090763913</v>
      </c>
      <c r="M307" s="11" t="str">
        <f ca="1">IF($A307="штучный товар",IF(AND(MAX(N$23:$N306)&lt;=MAX(P$23:$P306),MAX(N$23:$N306)&lt;=MAX(R$23:$R306),$F307&lt;&gt;"",MAX(N$23:$N306)&lt;TIME(20,0,0)),MAX(N$23:$N306,$F307),""),"")</f>
        <v/>
      </c>
      <c r="N307" s="11" t="str">
        <f t="shared" ca="1" si="62"/>
        <v/>
      </c>
      <c r="O307" s="11" t="str">
        <f ca="1">IF($A307="штучный товар",IF(AND(MAX(N$23:$N306)&gt;MAX(P$23:$P306),MAX(P$23:$P306)&lt;=MAX(R$23:$R306),$F307&lt;&gt;"",MAX(P$23:$P306)&lt;TIME(20,0,0)),MAX(P$23:$P306,$F307),""),"")</f>
        <v/>
      </c>
      <c r="P307" s="11" t="str">
        <f t="shared" ca="1" si="63"/>
        <v/>
      </c>
      <c r="Q307" s="11" t="str">
        <f ca="1">IF($A307="штучный товар",IF(AND(MAX(N$23:$N306)&gt;MAX(R$23:$R306),MAX(P$23:$P306)&gt;MAX(R$23:$R306),$F307&lt;&gt;"",MAX(R$23:$R306)&lt;TIME(20,0,0)),MAX(R$23:$R306,$F307),""),"")</f>
        <v/>
      </c>
      <c r="R307" s="11" t="str">
        <f t="shared" ca="1" si="64"/>
        <v/>
      </c>
    </row>
    <row r="308" spans="1:18" x14ac:dyDescent="0.3">
      <c r="A308" t="str">
        <f t="shared" ca="1" si="52"/>
        <v>весовой товар</v>
      </c>
      <c r="B308" s="12">
        <f t="shared" ca="1" si="53"/>
        <v>1.5685860249592771</v>
      </c>
      <c r="C308" s="11">
        <f t="shared" ca="1" si="54"/>
        <v>0.61107725696918413</v>
      </c>
      <c r="D308">
        <f t="shared" ca="1" si="55"/>
        <v>1.9618574992786266</v>
      </c>
      <c r="E308" s="11">
        <f t="shared" ca="1" si="56"/>
        <v>1.3624010411657128E-3</v>
      </c>
      <c r="F308" s="11">
        <f t="shared" ca="1" si="57"/>
        <v>0.61243965801034983</v>
      </c>
      <c r="G308" s="12">
        <f ca="1">IF(F308&lt;&gt;"",IF(A308="весовой товар",SUM(COUNTIF($L$24:$L308,"&gt;"&amp;F308)),SUM(COUNTIF($N$24:$N308,"&gt;"&amp;F308),COUNTIF($P$24:$P308,"&gt;"&amp;F308),COUNTIF($R$24:$R308,"&gt;"&amp;F308))),"")</f>
        <v>3</v>
      </c>
      <c r="H308">
        <f t="shared" ca="1" si="58"/>
        <v>2.5573374023059485</v>
      </c>
      <c r="I308" s="11">
        <f t="shared" ca="1" si="59"/>
        <v>1.7759287516013532E-3</v>
      </c>
      <c r="J308" s="11">
        <f t="shared" ca="1" si="60"/>
        <v>9.3915216488906772E-3</v>
      </c>
      <c r="K308" s="11">
        <f ca="1">IF(AND($A308="весовой товар",$F308&lt;&gt;"",MAX(L$23:$L307,F308)&lt;TIME(20,0,0)),MAX(L$23:$L307,F308),"")</f>
        <v>0.62005525090763913</v>
      </c>
      <c r="L308" s="11">
        <f t="shared" ca="1" si="61"/>
        <v>0.62183117965924051</v>
      </c>
      <c r="M308" s="11" t="str">
        <f ca="1">IF($A308="штучный товар",IF(AND(MAX(N$23:$N307)&lt;=MAX(P$23:$P307),MAX(N$23:$N307)&lt;=MAX(R$23:$R307),$F308&lt;&gt;"",MAX(N$23:$N307)&lt;TIME(20,0,0)),MAX(N$23:$N307,$F308),""),"")</f>
        <v/>
      </c>
      <c r="N308" s="11" t="str">
        <f t="shared" ca="1" si="62"/>
        <v/>
      </c>
      <c r="O308" s="11" t="str">
        <f ca="1">IF($A308="штучный товар",IF(AND(MAX(N$23:$N307)&gt;MAX(P$23:$P307),MAX(P$23:$P307)&lt;=MAX(R$23:$R307),$F308&lt;&gt;"",MAX(P$23:$P307)&lt;TIME(20,0,0)),MAX(P$23:$P307,$F308),""),"")</f>
        <v/>
      </c>
      <c r="P308" s="11" t="str">
        <f t="shared" ca="1" si="63"/>
        <v/>
      </c>
      <c r="Q308" s="11" t="str">
        <f ca="1">IF($A308="штучный товар",IF(AND(MAX(N$23:$N307)&gt;MAX(R$23:$R307),MAX(P$23:$P307)&gt;MAX(R$23:$R307),$F308&lt;&gt;"",MAX(R$23:$R307)&lt;TIME(20,0,0)),MAX(R$23:$R307,$F308),""),"")</f>
        <v/>
      </c>
      <c r="R308" s="11" t="str">
        <f t="shared" ca="1" si="64"/>
        <v/>
      </c>
    </row>
    <row r="309" spans="1:18" x14ac:dyDescent="0.3">
      <c r="A309" t="str">
        <f t="shared" ca="1" si="52"/>
        <v>штучный товар</v>
      </c>
      <c r="B309" s="12">
        <f t="shared" ca="1" si="53"/>
        <v>1.2748244212025042</v>
      </c>
      <c r="C309" s="11">
        <f t="shared" ca="1" si="54"/>
        <v>0.61196255170613034</v>
      </c>
      <c r="D309">
        <f t="shared" ca="1" si="55"/>
        <v>4.2358073194243477</v>
      </c>
      <c r="E309" s="11">
        <f t="shared" ca="1" si="56"/>
        <v>2.9415328607113526E-3</v>
      </c>
      <c r="F309" s="11">
        <f t="shared" ca="1" si="57"/>
        <v>0.61490408456684165</v>
      </c>
      <c r="G309" s="12">
        <f ca="1">IF(F309&lt;&gt;"",IF(A309="весовой товар",SUM(COUNTIF($L$24:$L309,"&gt;"&amp;F309)),SUM(COUNTIF($N$24:$N309,"&gt;"&amp;F309),COUNTIF($P$24:$P309,"&gt;"&amp;F309),COUNTIF($R$24:$R309,"&gt;"&amp;F309))),"")</f>
        <v>1</v>
      </c>
      <c r="H309">
        <f t="shared" ca="1" si="58"/>
        <v>1.8488578471638808</v>
      </c>
      <c r="I309" s="11">
        <f t="shared" ca="1" si="59"/>
        <v>1.2839290605304728E-3</v>
      </c>
      <c r="J309" s="11">
        <f t="shared" ca="1" si="60"/>
        <v>1.283929060530431E-3</v>
      </c>
      <c r="K309" s="11" t="str">
        <f ca="1">IF(AND($A309="весовой товар",$F309&lt;&gt;"",MAX(L$23:$L308,F309)&lt;TIME(20,0,0)),MAX(L$23:$L308,F309),"")</f>
        <v/>
      </c>
      <c r="L309" s="11" t="str">
        <f t="shared" ca="1" si="61"/>
        <v/>
      </c>
      <c r="M309" s="11">
        <f ca="1">IF($A309="штучный товар",IF(AND(MAX(N$23:$N308)&lt;=MAX(P$23:$P308),MAX(N$23:$N308)&lt;=MAX(R$23:$R308),$F309&lt;&gt;"",MAX(N$23:$N308)&lt;TIME(20,0,0)),MAX(N$23:$N308,$F309),""),"")</f>
        <v>0.61490408456684165</v>
      </c>
      <c r="N309" s="11">
        <f t="shared" ca="1" si="62"/>
        <v>0.61618801362737208</v>
      </c>
      <c r="O309" s="11" t="str">
        <f ca="1">IF($A309="штучный товар",IF(AND(MAX(N$23:$N308)&gt;MAX(P$23:$P308),MAX(P$23:$P308)&lt;=MAX(R$23:$R308),$F309&lt;&gt;"",MAX(P$23:$P308)&lt;TIME(20,0,0)),MAX(P$23:$P308,$F309),""),"")</f>
        <v/>
      </c>
      <c r="P309" s="11" t="str">
        <f t="shared" ca="1" si="63"/>
        <v/>
      </c>
      <c r="Q309" s="11" t="str">
        <f ca="1">IF($A309="штучный товар",IF(AND(MAX(N$23:$N308)&gt;MAX(R$23:$R308),MAX(P$23:$P308)&gt;MAX(R$23:$R308),$F309&lt;&gt;"",MAX(R$23:$R308)&lt;TIME(20,0,0)),MAX(R$23:$R308,$F309),""),"")</f>
        <v/>
      </c>
      <c r="R309" s="11" t="str">
        <f t="shared" ca="1" si="64"/>
        <v/>
      </c>
    </row>
    <row r="310" spans="1:18" x14ac:dyDescent="0.3">
      <c r="A310" t="str">
        <f t="shared" ca="1" si="52"/>
        <v>штучный товар</v>
      </c>
      <c r="B310" s="12">
        <f t="shared" ca="1" si="53"/>
        <v>1.0792315788702835</v>
      </c>
      <c r="C310" s="11">
        <f t="shared" ca="1" si="54"/>
        <v>0.61271201808034581</v>
      </c>
      <c r="D310">
        <f t="shared" ca="1" si="55"/>
        <v>4.2657013370726222</v>
      </c>
      <c r="E310" s="11">
        <f t="shared" ca="1" si="56"/>
        <v>2.9622925951893211E-3</v>
      </c>
      <c r="F310" s="11">
        <f t="shared" ca="1" si="57"/>
        <v>0.61567431067553513</v>
      </c>
      <c r="G310" s="12">
        <f ca="1">IF(F310&lt;&gt;"",IF(A310="весовой товар",SUM(COUNTIF($L$24:$L310,"&gt;"&amp;F310)),SUM(COUNTIF($N$24:$N310,"&gt;"&amp;F310),COUNTIF($P$24:$P310,"&gt;"&amp;F310),COUNTIF($R$24:$R310,"&gt;"&amp;F310))),"")</f>
        <v>2</v>
      </c>
      <c r="H310">
        <f t="shared" ca="1" si="58"/>
        <v>3.0829041165909059</v>
      </c>
      <c r="I310" s="11">
        <f t="shared" ca="1" si="59"/>
        <v>2.1409056365214625E-3</v>
      </c>
      <c r="J310" s="11">
        <f t="shared" ca="1" si="60"/>
        <v>2.1409056365214729E-3</v>
      </c>
      <c r="K310" s="11" t="str">
        <f ca="1">IF(AND($A310="весовой товар",$F310&lt;&gt;"",MAX(L$23:$L309,F310)&lt;TIME(20,0,0)),MAX(L$23:$L309,F310),"")</f>
        <v/>
      </c>
      <c r="L310" s="11" t="str">
        <f t="shared" ca="1" si="61"/>
        <v/>
      </c>
      <c r="M310" s="11" t="str">
        <f ca="1">IF($A310="штучный товар",IF(AND(MAX(N$23:$N309)&lt;=MAX(P$23:$P309),MAX(N$23:$N309)&lt;=MAX(R$23:$R309),$F310&lt;&gt;"",MAX(N$23:$N309)&lt;TIME(20,0,0)),MAX(N$23:$N309,$F310),""),"")</f>
        <v/>
      </c>
      <c r="N310" s="11" t="str">
        <f t="shared" ca="1" si="62"/>
        <v/>
      </c>
      <c r="O310" s="11">
        <f ca="1">IF($A310="штучный товар",IF(AND(MAX(N$23:$N309)&gt;MAX(P$23:$P309),MAX(P$23:$P309)&lt;=MAX(R$23:$R309),$F310&lt;&gt;"",MAX(P$23:$P309)&lt;TIME(20,0,0)),MAX(P$23:$P309,$F310),""),"")</f>
        <v>0.61567431067553513</v>
      </c>
      <c r="P310" s="11">
        <f t="shared" ca="1" si="63"/>
        <v>0.6178152163120566</v>
      </c>
      <c r="Q310" s="11" t="str">
        <f ca="1">IF($A310="штучный товар",IF(AND(MAX(N$23:$N309)&gt;MAX(R$23:$R309),MAX(P$23:$P309)&gt;MAX(R$23:$R309),$F310&lt;&gt;"",MAX(R$23:$R309)&lt;TIME(20,0,0)),MAX(R$23:$R309,$F310),""),"")</f>
        <v/>
      </c>
      <c r="R310" s="11" t="str">
        <f t="shared" ca="1" si="64"/>
        <v/>
      </c>
    </row>
    <row r="311" spans="1:18" x14ac:dyDescent="0.3">
      <c r="A311" t="str">
        <f t="shared" ca="1" si="52"/>
        <v>штучный товар</v>
      </c>
      <c r="B311" s="12">
        <f t="shared" ca="1" si="53"/>
        <v>1.220267744931641</v>
      </c>
      <c r="C311" s="11">
        <f t="shared" ca="1" si="54"/>
        <v>0.61355942623654836</v>
      </c>
      <c r="D311">
        <f t="shared" ca="1" si="55"/>
        <v>7.720529917365182</v>
      </c>
      <c r="E311" s="11">
        <f t="shared" ca="1" si="56"/>
        <v>5.3614791092813762E-3</v>
      </c>
      <c r="F311" s="11">
        <f t="shared" ca="1" si="57"/>
        <v>0.61892090534582977</v>
      </c>
      <c r="G311" s="12">
        <f ca="1">IF(F311&lt;&gt;"",IF(A311="весовой товар",SUM(COUNTIF($L$24:$L311,"&gt;"&amp;F311)),SUM(COUNTIF($N$24:$N311,"&gt;"&amp;F311),COUNTIF($P$24:$P311,"&gt;"&amp;F311),COUNTIF($R$24:$R311,"&gt;"&amp;F311))),"")</f>
        <v>1</v>
      </c>
      <c r="H311">
        <f t="shared" ca="1" si="58"/>
        <v>1.1284722776031098</v>
      </c>
      <c r="I311" s="11">
        <f t="shared" ca="1" si="59"/>
        <v>7.8366130389104845E-4</v>
      </c>
      <c r="J311" s="11">
        <f t="shared" ca="1" si="60"/>
        <v>7.8366130389107003E-4</v>
      </c>
      <c r="K311" s="11" t="str">
        <f ca="1">IF(AND($A311="весовой товар",$F311&lt;&gt;"",MAX(L$23:$L310,F311)&lt;TIME(20,0,0)),MAX(L$23:$L310,F311),"")</f>
        <v/>
      </c>
      <c r="L311" s="11" t="str">
        <f t="shared" ca="1" si="61"/>
        <v/>
      </c>
      <c r="M311" s="11" t="str">
        <f ca="1">IF($A311="штучный товар",IF(AND(MAX(N$23:$N310)&lt;=MAX(P$23:$P310),MAX(N$23:$N310)&lt;=MAX(R$23:$R310),$F311&lt;&gt;"",MAX(N$23:$N310)&lt;TIME(20,0,0)),MAX(N$23:$N310,$F311),""),"")</f>
        <v/>
      </c>
      <c r="N311" s="11" t="str">
        <f t="shared" ca="1" si="62"/>
        <v/>
      </c>
      <c r="O311" s="11" t="str">
        <f ca="1">IF($A311="штучный товар",IF(AND(MAX(N$23:$N310)&gt;MAX(P$23:$P310),MAX(P$23:$P310)&lt;=MAX(R$23:$R310),$F311&lt;&gt;"",MAX(P$23:$P310)&lt;TIME(20,0,0)),MAX(P$23:$P310,$F311),""),"")</f>
        <v/>
      </c>
      <c r="P311" s="11" t="str">
        <f t="shared" ca="1" si="63"/>
        <v/>
      </c>
      <c r="Q311" s="11">
        <f ca="1">IF($A311="штучный товар",IF(AND(MAX(N$23:$N310)&gt;MAX(R$23:$R310),MAX(P$23:$P310)&gt;MAX(R$23:$R310),$F311&lt;&gt;"",MAX(R$23:$R310)&lt;TIME(20,0,0)),MAX(R$23:$R310,$F311),""),"")</f>
        <v>0.61892090534582977</v>
      </c>
      <c r="R311" s="11">
        <f t="shared" ca="1" si="64"/>
        <v>0.61970456664972084</v>
      </c>
    </row>
    <row r="312" spans="1:18" x14ac:dyDescent="0.3">
      <c r="A312" t="str">
        <f t="shared" ca="1" si="52"/>
        <v>штучный товар</v>
      </c>
      <c r="B312" s="12">
        <f t="shared" ca="1" si="53"/>
        <v>2.8007854510722741</v>
      </c>
      <c r="C312" s="11">
        <f t="shared" ca="1" si="54"/>
        <v>0.61550441613312634</v>
      </c>
      <c r="D312">
        <f t="shared" ca="1" si="55"/>
        <v>2.3159854940774931</v>
      </c>
      <c r="E312" s="11">
        <f t="shared" ca="1" si="56"/>
        <v>1.6083232597760369E-3</v>
      </c>
      <c r="F312" s="11">
        <f t="shared" ca="1" si="57"/>
        <v>0.61711273939290234</v>
      </c>
      <c r="G312" s="12">
        <f ca="1">IF(F312&lt;&gt;"",IF(A312="весовой товар",SUM(COUNTIF($L$24:$L312,"&gt;"&amp;F312)),SUM(COUNTIF($N$24:$N312,"&gt;"&amp;F312),COUNTIF($P$24:$P312,"&gt;"&amp;F312),COUNTIF($R$24:$R312,"&gt;"&amp;F312))),"")</f>
        <v>3</v>
      </c>
      <c r="H312">
        <f t="shared" ca="1" si="58"/>
        <v>1.9528630173620787</v>
      </c>
      <c r="I312" s="11">
        <f t="shared" ca="1" si="59"/>
        <v>1.3561548731681101E-3</v>
      </c>
      <c r="J312" s="11">
        <f t="shared" ca="1" si="60"/>
        <v>1.3561548731680917E-3</v>
      </c>
      <c r="K312" s="11" t="str">
        <f ca="1">IF(AND($A312="весовой товар",$F312&lt;&gt;"",MAX(L$23:$L311,F312)&lt;TIME(20,0,0)),MAX(L$23:$L311,F312),"")</f>
        <v/>
      </c>
      <c r="L312" s="11" t="str">
        <f t="shared" ca="1" si="61"/>
        <v/>
      </c>
      <c r="M312" s="11">
        <f ca="1">IF($A312="штучный товар",IF(AND(MAX(N$23:$N311)&lt;=MAX(P$23:$P311),MAX(N$23:$N311)&lt;=MAX(R$23:$R311),$F312&lt;&gt;"",MAX(N$23:$N311)&lt;TIME(20,0,0)),MAX(N$23:$N311,$F312),""),"")</f>
        <v>0.61711273939290234</v>
      </c>
      <c r="N312" s="11">
        <f t="shared" ca="1" si="62"/>
        <v>0.61846889426607043</v>
      </c>
      <c r="O312" s="11" t="str">
        <f ca="1">IF($A312="штучный товар",IF(AND(MAX(N$23:$N311)&gt;MAX(P$23:$P311),MAX(P$23:$P311)&lt;=MAX(R$23:$R311),$F312&lt;&gt;"",MAX(P$23:$P311)&lt;TIME(20,0,0)),MAX(P$23:$P311,$F312),""),"")</f>
        <v/>
      </c>
      <c r="P312" s="11" t="str">
        <f t="shared" ca="1" si="63"/>
        <v/>
      </c>
      <c r="Q312" s="11" t="str">
        <f ca="1">IF($A312="штучный товар",IF(AND(MAX(N$23:$N311)&gt;MAX(R$23:$R311),MAX(P$23:$P311)&gt;MAX(R$23:$R311),$F312&lt;&gt;"",MAX(R$23:$R311)&lt;TIME(20,0,0)),MAX(R$23:$R311,$F312),""),"")</f>
        <v/>
      </c>
      <c r="R312" s="11" t="str">
        <f t="shared" ca="1" si="64"/>
        <v/>
      </c>
    </row>
    <row r="313" spans="1:18" x14ac:dyDescent="0.3">
      <c r="A313" t="str">
        <f t="shared" ca="1" si="52"/>
        <v>штучный товар</v>
      </c>
      <c r="B313" s="12">
        <f t="shared" ca="1" si="53"/>
        <v>2.0161378560180365</v>
      </c>
      <c r="C313" s="11">
        <f t="shared" ca="1" si="54"/>
        <v>0.61690451186647222</v>
      </c>
      <c r="D313">
        <f t="shared" ca="1" si="55"/>
        <v>3.8697159717380116</v>
      </c>
      <c r="E313" s="11">
        <f t="shared" ca="1" si="56"/>
        <v>2.6873027581513971E-3</v>
      </c>
      <c r="F313" s="11">
        <f t="shared" ca="1" si="57"/>
        <v>0.61959181462462365</v>
      </c>
      <c r="G313" s="12">
        <f ca="1">IF(F313&lt;&gt;"",IF(A313="весовой товар",SUM(COUNTIF($L$24:$L313,"&gt;"&amp;F313)),SUM(COUNTIF($N$24:$N313,"&gt;"&amp;F313),COUNTIF($P$24:$P313,"&gt;"&amp;F313),COUNTIF($R$24:$R313,"&gt;"&amp;F313))),"")</f>
        <v>2</v>
      </c>
      <c r="H313">
        <f t="shared" ca="1" si="58"/>
        <v>2.0495129634398368</v>
      </c>
      <c r="I313" s="11">
        <f t="shared" ca="1" si="59"/>
        <v>1.4232728912776645E-3</v>
      </c>
      <c r="J313" s="11">
        <f t="shared" ca="1" si="60"/>
        <v>1.4232728912776382E-3</v>
      </c>
      <c r="K313" s="11" t="str">
        <f ca="1">IF(AND($A313="весовой товар",$F313&lt;&gt;"",MAX(L$23:$L312,F313)&lt;TIME(20,0,0)),MAX(L$23:$L312,F313),"")</f>
        <v/>
      </c>
      <c r="L313" s="11" t="str">
        <f t="shared" ca="1" si="61"/>
        <v/>
      </c>
      <c r="M313" s="11" t="str">
        <f ca="1">IF($A313="штучный товар",IF(AND(MAX(N$23:$N312)&lt;=MAX(P$23:$P312),MAX(N$23:$N312)&lt;=MAX(R$23:$R312),$F313&lt;&gt;"",MAX(N$23:$N312)&lt;TIME(20,0,0)),MAX(N$23:$N312,$F313),""),"")</f>
        <v/>
      </c>
      <c r="N313" s="11" t="str">
        <f t="shared" ca="1" si="62"/>
        <v/>
      </c>
      <c r="O313" s="11">
        <f ca="1">IF($A313="штучный товар",IF(AND(MAX(N$23:$N312)&gt;MAX(P$23:$P312),MAX(P$23:$P312)&lt;=MAX(R$23:$R312),$F313&lt;&gt;"",MAX(P$23:$P312)&lt;TIME(20,0,0)),MAX(P$23:$P312,$F313),""),"")</f>
        <v>0.61959181462462365</v>
      </c>
      <c r="P313" s="11">
        <f t="shared" ca="1" si="63"/>
        <v>0.62101508751590129</v>
      </c>
      <c r="Q313" s="11" t="str">
        <f ca="1">IF($A313="штучный товар",IF(AND(MAX(N$23:$N312)&gt;MAX(R$23:$R312),MAX(P$23:$P312)&gt;MAX(R$23:$R312),$F313&lt;&gt;"",MAX(R$23:$R312)&lt;TIME(20,0,0)),MAX(R$23:$R312,$F313),""),"")</f>
        <v/>
      </c>
      <c r="R313" s="11" t="str">
        <f t="shared" ca="1" si="64"/>
        <v/>
      </c>
    </row>
    <row r="314" spans="1:18" x14ac:dyDescent="0.3">
      <c r="A314" t="str">
        <f t="shared" ca="1" si="52"/>
        <v>штучный товар</v>
      </c>
      <c r="B314" s="12">
        <f t="shared" ca="1" si="53"/>
        <v>1.1207600153368786</v>
      </c>
      <c r="C314" s="11">
        <f t="shared" ca="1" si="54"/>
        <v>0.61768281743267839</v>
      </c>
      <c r="D314">
        <f t="shared" ca="1" si="55"/>
        <v>1.6518482171127511</v>
      </c>
      <c r="E314" s="11">
        <f t="shared" ca="1" si="56"/>
        <v>1.1471168174394105E-3</v>
      </c>
      <c r="F314" s="11">
        <f t="shared" ca="1" si="57"/>
        <v>0.61882993425011779</v>
      </c>
      <c r="G314" s="12">
        <f ca="1">IF(F314&lt;&gt;"",IF(A314="весовой товар",SUM(COUNTIF($L$24:$L314,"&gt;"&amp;F314)),SUM(COUNTIF($N$24:$N314,"&gt;"&amp;F314),COUNTIF($P$24:$P314,"&gt;"&amp;F314),COUNTIF($R$24:$R314,"&gt;"&amp;F314))),"")</f>
        <v>3</v>
      </c>
      <c r="H314">
        <f t="shared" ca="1" si="58"/>
        <v>1.7593637822500079</v>
      </c>
      <c r="I314" s="11">
        <f t="shared" ca="1" si="59"/>
        <v>1.2217804043402833E-3</v>
      </c>
      <c r="J314" s="11">
        <f t="shared" ca="1" si="60"/>
        <v>1.2217804043402891E-3</v>
      </c>
      <c r="K314" s="11" t="str">
        <f ca="1">IF(AND($A314="весовой товар",$F314&lt;&gt;"",MAX(L$23:$L313,F314)&lt;TIME(20,0,0)),MAX(L$23:$L313,F314),"")</f>
        <v/>
      </c>
      <c r="L314" s="11" t="str">
        <f t="shared" ca="1" si="61"/>
        <v/>
      </c>
      <c r="M314" s="11">
        <f ca="1">IF($A314="штучный товар",IF(AND(MAX(N$23:$N313)&lt;=MAX(P$23:$P313),MAX(N$23:$N313)&lt;=MAX(R$23:$R313),$F314&lt;&gt;"",MAX(N$23:$N313)&lt;TIME(20,0,0)),MAX(N$23:$N313,$F314),""),"")</f>
        <v>0.61882993425011779</v>
      </c>
      <c r="N314" s="11">
        <f t="shared" ca="1" si="62"/>
        <v>0.62005171465445807</v>
      </c>
      <c r="O314" s="11" t="str">
        <f ca="1">IF($A314="штучный товар",IF(AND(MAX(N$23:$N313)&gt;MAX(P$23:$P313),MAX(P$23:$P313)&lt;=MAX(R$23:$R313),$F314&lt;&gt;"",MAX(P$23:$P313)&lt;TIME(20,0,0)),MAX(P$23:$P313,$F314),""),"")</f>
        <v/>
      </c>
      <c r="P314" s="11" t="str">
        <f t="shared" ca="1" si="63"/>
        <v/>
      </c>
      <c r="Q314" s="11" t="str">
        <f ca="1">IF($A314="штучный товар",IF(AND(MAX(N$23:$N313)&gt;MAX(R$23:$R313),MAX(P$23:$P313)&gt;MAX(R$23:$R313),$F314&lt;&gt;"",MAX(R$23:$R313)&lt;TIME(20,0,0)),MAX(R$23:$R313,$F314),""),"")</f>
        <v/>
      </c>
      <c r="R314" s="11" t="str">
        <f t="shared" ca="1" si="64"/>
        <v/>
      </c>
    </row>
    <row r="315" spans="1:18" x14ac:dyDescent="0.3">
      <c r="A315" t="str">
        <f t="shared" ca="1" si="52"/>
        <v>штучный товар</v>
      </c>
      <c r="B315" s="12">
        <f t="shared" ca="1" si="53"/>
        <v>1.2989657274600201</v>
      </c>
      <c r="C315" s="11">
        <f t="shared" ca="1" si="54"/>
        <v>0.61858487696563669</v>
      </c>
      <c r="D315">
        <f t="shared" ca="1" si="55"/>
        <v>11.730506281792559</v>
      </c>
      <c r="E315" s="11">
        <f t="shared" ca="1" si="56"/>
        <v>8.1461849179114993E-3</v>
      </c>
      <c r="F315" s="11">
        <f t="shared" ca="1" si="57"/>
        <v>0.62673106188354821</v>
      </c>
      <c r="G315" s="12">
        <f ca="1">IF(F315&lt;&gt;"",IF(A315="весовой товар",SUM(COUNTIF($L$24:$L315,"&gt;"&amp;F315)),SUM(COUNTIF($N$24:$N315,"&gt;"&amp;F315),COUNTIF($P$24:$P315,"&gt;"&amp;F315),COUNTIF($R$24:$R315,"&gt;"&amp;F315))),"")</f>
        <v>1</v>
      </c>
      <c r="H315">
        <f t="shared" ca="1" si="58"/>
        <v>1.9838309043418385</v>
      </c>
      <c r="I315" s="11">
        <f t="shared" ca="1" si="59"/>
        <v>1.3776603502373879E-3</v>
      </c>
      <c r="J315" s="11">
        <f t="shared" ca="1" si="60"/>
        <v>1.3776603502373419E-3</v>
      </c>
      <c r="K315" s="11" t="str">
        <f ca="1">IF(AND($A315="весовой товар",$F315&lt;&gt;"",MAX(L$23:$L314,F315)&lt;TIME(20,0,0)),MAX(L$23:$L314,F315),"")</f>
        <v/>
      </c>
      <c r="L315" s="11" t="str">
        <f t="shared" ca="1" si="61"/>
        <v/>
      </c>
      <c r="M315" s="11" t="str">
        <f ca="1">IF($A315="штучный товар",IF(AND(MAX(N$23:$N314)&lt;=MAX(P$23:$P314),MAX(N$23:$N314)&lt;=MAX(R$23:$R314),$F315&lt;&gt;"",MAX(N$23:$N314)&lt;TIME(20,0,0)),MAX(N$23:$N314,$F315),""),"")</f>
        <v/>
      </c>
      <c r="N315" s="11" t="str">
        <f t="shared" ca="1" si="62"/>
        <v/>
      </c>
      <c r="O315" s="11" t="str">
        <f ca="1">IF($A315="штучный товар",IF(AND(MAX(N$23:$N314)&gt;MAX(P$23:$P314),MAX(P$23:$P314)&lt;=MAX(R$23:$R314),$F315&lt;&gt;"",MAX(P$23:$P314)&lt;TIME(20,0,0)),MAX(P$23:$P314,$F315),""),"")</f>
        <v/>
      </c>
      <c r="P315" s="11" t="str">
        <f t="shared" ca="1" si="63"/>
        <v/>
      </c>
      <c r="Q315" s="11">
        <f ca="1">IF($A315="штучный товар",IF(AND(MAX(N$23:$N314)&gt;MAX(R$23:$R314),MAX(P$23:$P314)&gt;MAX(R$23:$R314),$F315&lt;&gt;"",MAX(R$23:$R314)&lt;TIME(20,0,0)),MAX(R$23:$R314,$F315),""),"")</f>
        <v>0.62673106188354821</v>
      </c>
      <c r="R315" s="11">
        <f t="shared" ca="1" si="64"/>
        <v>0.62810872223378555</v>
      </c>
    </row>
    <row r="316" spans="1:18" x14ac:dyDescent="0.3">
      <c r="A316" t="str">
        <f t="shared" ca="1" si="52"/>
        <v>штучный товар</v>
      </c>
      <c r="B316" s="12">
        <f t="shared" ca="1" si="53"/>
        <v>1.0742919171957319</v>
      </c>
      <c r="C316" s="11">
        <f t="shared" ca="1" si="54"/>
        <v>0.61933091301924481</v>
      </c>
      <c r="D316">
        <f t="shared" ca="1" si="55"/>
        <v>1.4032795327481051</v>
      </c>
      <c r="E316" s="11">
        <f t="shared" ca="1" si="56"/>
        <v>9.7449967551951748E-4</v>
      </c>
      <c r="F316" s="11">
        <f t="shared" ca="1" si="57"/>
        <v>0.62030541269476436</v>
      </c>
      <c r="G316" s="12">
        <f ca="1">IF(F316&lt;&gt;"",IF(A316="весовой товар",SUM(COUNTIF($L$24:$L316,"&gt;"&amp;F316)),SUM(COUNTIF($N$24:$N316,"&gt;"&amp;F316),COUNTIF($P$24:$P316,"&gt;"&amp;F316),COUNTIF($R$24:$R316,"&gt;"&amp;F316))),"")</f>
        <v>3</v>
      </c>
      <c r="H316">
        <f t="shared" ca="1" si="58"/>
        <v>1.2123656865470205</v>
      </c>
      <c r="I316" s="11">
        <f t="shared" ca="1" si="59"/>
        <v>8.4192061565765313E-4</v>
      </c>
      <c r="J316" s="11">
        <f t="shared" ca="1" si="60"/>
        <v>8.419206156576875E-4</v>
      </c>
      <c r="K316" s="11" t="str">
        <f ca="1">IF(AND($A316="весовой товар",$F316&lt;&gt;"",MAX(L$23:$L315,F316)&lt;TIME(20,0,0)),MAX(L$23:$L315,F316),"")</f>
        <v/>
      </c>
      <c r="L316" s="11" t="str">
        <f t="shared" ca="1" si="61"/>
        <v/>
      </c>
      <c r="M316" s="11">
        <f ca="1">IF($A316="штучный товар",IF(AND(MAX(N$23:$N315)&lt;=MAX(P$23:$P315),MAX(N$23:$N315)&lt;=MAX(R$23:$R315),$F316&lt;&gt;"",MAX(N$23:$N315)&lt;TIME(20,0,0)),MAX(N$23:$N315,$F316),""),"")</f>
        <v>0.62030541269476436</v>
      </c>
      <c r="N316" s="11">
        <f t="shared" ca="1" si="62"/>
        <v>0.62114733331042205</v>
      </c>
      <c r="O316" s="11" t="str">
        <f ca="1">IF($A316="штучный товар",IF(AND(MAX(N$23:$N315)&gt;MAX(P$23:$P315),MAX(P$23:$P315)&lt;=MAX(R$23:$R315),$F316&lt;&gt;"",MAX(P$23:$P315)&lt;TIME(20,0,0)),MAX(P$23:$P315,$F316),""),"")</f>
        <v/>
      </c>
      <c r="P316" s="11" t="str">
        <f t="shared" ca="1" si="63"/>
        <v/>
      </c>
      <c r="Q316" s="11" t="str">
        <f ca="1">IF($A316="штучный товар",IF(AND(MAX(N$23:$N315)&gt;MAX(R$23:$R315),MAX(P$23:$P315)&gt;MAX(R$23:$R315),$F316&lt;&gt;"",MAX(R$23:$R315)&lt;TIME(20,0,0)),MAX(R$23:$R315,$F316),""),"")</f>
        <v/>
      </c>
      <c r="R316" s="11" t="str">
        <f t="shared" ca="1" si="64"/>
        <v/>
      </c>
    </row>
    <row r="317" spans="1:18" x14ac:dyDescent="0.3">
      <c r="A317" t="str">
        <f t="shared" ca="1" si="52"/>
        <v>штучный товар</v>
      </c>
      <c r="B317" s="12">
        <f t="shared" ca="1" si="53"/>
        <v>1.1397980704413577</v>
      </c>
      <c r="C317" s="11">
        <f t="shared" ca="1" si="54"/>
        <v>0.62012243945705126</v>
      </c>
      <c r="D317">
        <f t="shared" ca="1" si="55"/>
        <v>1.1500168158537982</v>
      </c>
      <c r="E317" s="11">
        <f t="shared" ca="1" si="56"/>
        <v>7.9862278878735989E-4</v>
      </c>
      <c r="F317" s="11">
        <f t="shared" ca="1" si="57"/>
        <v>0.62092106224583865</v>
      </c>
      <c r="G317" s="12">
        <f ca="1">IF(F317&lt;&gt;"",IF(A317="весовой товар",SUM(COUNTIF($L$24:$L317,"&gt;"&amp;F317)),SUM(COUNTIF($N$24:$N317,"&gt;"&amp;F317),COUNTIF($P$24:$P317,"&gt;"&amp;F317),COUNTIF($R$24:$R317,"&gt;"&amp;F317))),"")</f>
        <v>4</v>
      </c>
      <c r="H317">
        <f t="shared" ca="1" si="58"/>
        <v>3.0766781269575825</v>
      </c>
      <c r="I317" s="11">
        <f t="shared" ca="1" si="59"/>
        <v>2.1365820326094322E-3</v>
      </c>
      <c r="J317" s="11">
        <f t="shared" ca="1" si="60"/>
        <v>2.2306073026721052E-3</v>
      </c>
      <c r="K317" s="11" t="str">
        <f ca="1">IF(AND($A317="весовой товар",$F317&lt;&gt;"",MAX(L$23:$L316,F317)&lt;TIME(20,0,0)),MAX(L$23:$L316,F317),"")</f>
        <v/>
      </c>
      <c r="L317" s="11" t="str">
        <f t="shared" ca="1" si="61"/>
        <v/>
      </c>
      <c r="M317" s="11" t="str">
        <f ca="1">IF($A317="штучный товар",IF(AND(MAX(N$23:$N316)&lt;=MAX(P$23:$P316),MAX(N$23:$N316)&lt;=MAX(R$23:$R316),$F317&lt;&gt;"",MAX(N$23:$N316)&lt;TIME(20,0,0)),MAX(N$23:$N316,$F317),""),"")</f>
        <v/>
      </c>
      <c r="N317" s="11" t="str">
        <f t="shared" ca="1" si="62"/>
        <v/>
      </c>
      <c r="O317" s="11">
        <f ca="1">IF($A317="штучный товар",IF(AND(MAX(N$23:$N316)&gt;MAX(P$23:$P316),MAX(P$23:$P316)&lt;=MAX(R$23:$R316),$F317&lt;&gt;"",MAX(P$23:$P316)&lt;TIME(20,0,0)),MAX(P$23:$P316,$F317),""),"")</f>
        <v>0.62101508751590129</v>
      </c>
      <c r="P317" s="11">
        <f t="shared" ca="1" si="63"/>
        <v>0.62315166954851076</v>
      </c>
      <c r="Q317" s="11" t="str">
        <f ca="1">IF($A317="штучный товар",IF(AND(MAX(N$23:$N316)&gt;MAX(R$23:$R316),MAX(P$23:$P316)&gt;MAX(R$23:$R316),$F317&lt;&gt;"",MAX(R$23:$R316)&lt;TIME(20,0,0)),MAX(R$23:$R316,$F317),""),"")</f>
        <v/>
      </c>
      <c r="R317" s="11" t="str">
        <f t="shared" ca="1" si="64"/>
        <v/>
      </c>
    </row>
    <row r="318" spans="1:18" x14ac:dyDescent="0.3">
      <c r="A318" t="str">
        <f t="shared" ca="1" si="52"/>
        <v>штучный товар</v>
      </c>
      <c r="B318" s="12">
        <f t="shared" ca="1" si="53"/>
        <v>1.2039473334072137</v>
      </c>
      <c r="C318" s="11">
        <f t="shared" ca="1" si="54"/>
        <v>0.62095851399413959</v>
      </c>
      <c r="D318">
        <f t="shared" ca="1" si="55"/>
        <v>4.4747132422353531</v>
      </c>
      <c r="E318" s="11">
        <f t="shared" ca="1" si="56"/>
        <v>3.1074397515523287E-3</v>
      </c>
      <c r="F318" s="11">
        <f t="shared" ca="1" si="57"/>
        <v>0.62406595374569196</v>
      </c>
      <c r="G318" s="12">
        <f ca="1">IF(F318&lt;&gt;"",IF(A318="весовой товар",SUM(COUNTIF($L$24:$L318,"&gt;"&amp;F318)),SUM(COUNTIF($N$24:$N318,"&gt;"&amp;F318),COUNTIF($P$24:$P318,"&gt;"&amp;F318),COUNTIF($R$24:$R318,"&gt;"&amp;F318))),"")</f>
        <v>2</v>
      </c>
      <c r="H318">
        <f t="shared" ca="1" si="58"/>
        <v>2.09100375553643</v>
      </c>
      <c r="I318" s="11">
        <f t="shared" ca="1" si="59"/>
        <v>1.4520859413447431E-3</v>
      </c>
      <c r="J318" s="11">
        <f t="shared" ca="1" si="60"/>
        <v>1.4520859413447162E-3</v>
      </c>
      <c r="K318" s="11" t="str">
        <f ca="1">IF(AND($A318="весовой товар",$F318&lt;&gt;"",MAX(L$23:$L317,F318)&lt;TIME(20,0,0)),MAX(L$23:$L317,F318),"")</f>
        <v/>
      </c>
      <c r="L318" s="11" t="str">
        <f t="shared" ca="1" si="61"/>
        <v/>
      </c>
      <c r="M318" s="11">
        <f ca="1">IF($A318="штучный товар",IF(AND(MAX(N$23:$N317)&lt;=MAX(P$23:$P317),MAX(N$23:$N317)&lt;=MAX(R$23:$R317),$F318&lt;&gt;"",MAX(N$23:$N317)&lt;TIME(20,0,0)),MAX(N$23:$N317,$F318),""),"")</f>
        <v>0.62406595374569196</v>
      </c>
      <c r="N318" s="11">
        <f t="shared" ca="1" si="62"/>
        <v>0.62551803968703668</v>
      </c>
      <c r="O318" s="11" t="str">
        <f ca="1">IF($A318="штучный товар",IF(AND(MAX(N$23:$N317)&gt;MAX(P$23:$P317),MAX(P$23:$P317)&lt;=MAX(R$23:$R317),$F318&lt;&gt;"",MAX(P$23:$P317)&lt;TIME(20,0,0)),MAX(P$23:$P317,$F318),""),"")</f>
        <v/>
      </c>
      <c r="P318" s="11" t="str">
        <f t="shared" ca="1" si="63"/>
        <v/>
      </c>
      <c r="Q318" s="11" t="str">
        <f ca="1">IF($A318="штучный товар",IF(AND(MAX(N$23:$N317)&gt;MAX(R$23:$R317),MAX(P$23:$P317)&gt;MAX(R$23:$R317),$F318&lt;&gt;"",MAX(R$23:$R317)&lt;TIME(20,0,0)),MAX(R$23:$R317,$F318),""),"")</f>
        <v/>
      </c>
      <c r="R318" s="11" t="str">
        <f t="shared" ca="1" si="64"/>
        <v/>
      </c>
    </row>
    <row r="319" spans="1:18" x14ac:dyDescent="0.3">
      <c r="A319" t="str">
        <f t="shared" ca="1" si="52"/>
        <v>штучный товар</v>
      </c>
      <c r="B319" s="12">
        <f t="shared" ca="1" si="53"/>
        <v>1.048732073268924</v>
      </c>
      <c r="C319" s="11">
        <f t="shared" ca="1" si="54"/>
        <v>0.62168680015613187</v>
      </c>
      <c r="D319">
        <f t="shared" ca="1" si="55"/>
        <v>2.2919125458627581</v>
      </c>
      <c r="E319" s="11">
        <f t="shared" ca="1" si="56"/>
        <v>1.5916059346269154E-3</v>
      </c>
      <c r="F319" s="11">
        <f t="shared" ca="1" si="57"/>
        <v>0.6232784060907588</v>
      </c>
      <c r="G319" s="12">
        <f ca="1">IF(F319&lt;&gt;"",IF(A319="весовой товар",SUM(COUNTIF($L$24:$L319,"&gt;"&amp;F319)),SUM(COUNTIF($N$24:$N319,"&gt;"&amp;F319),COUNTIF($P$24:$P319,"&gt;"&amp;F319),COUNTIF($R$24:$R319,"&gt;"&amp;F319))),"")</f>
        <v>3</v>
      </c>
      <c r="H319">
        <f t="shared" ca="1" si="58"/>
        <v>1.4968800106620246</v>
      </c>
      <c r="I319" s="11">
        <f t="shared" ca="1" si="59"/>
        <v>1.0395000074041837E-3</v>
      </c>
      <c r="J319" s="11">
        <f t="shared" ca="1" si="60"/>
        <v>1.0395000074041594E-3</v>
      </c>
      <c r="K319" s="11" t="str">
        <f ca="1">IF(AND($A319="весовой товар",$F319&lt;&gt;"",MAX(L$23:$L318,F319)&lt;TIME(20,0,0)),MAX(L$23:$L318,F319),"")</f>
        <v/>
      </c>
      <c r="L319" s="11" t="str">
        <f t="shared" ca="1" si="61"/>
        <v/>
      </c>
      <c r="M319" s="11" t="str">
        <f ca="1">IF($A319="штучный товар",IF(AND(MAX(N$23:$N318)&lt;=MAX(P$23:$P318),MAX(N$23:$N318)&lt;=MAX(R$23:$R318),$F319&lt;&gt;"",MAX(N$23:$N318)&lt;TIME(20,0,0)),MAX(N$23:$N318,$F319),""),"")</f>
        <v/>
      </c>
      <c r="N319" s="11" t="str">
        <f t="shared" ca="1" si="62"/>
        <v/>
      </c>
      <c r="O319" s="11">
        <f ca="1">IF($A319="штучный товар",IF(AND(MAX(N$23:$N318)&gt;MAX(P$23:$P318),MAX(P$23:$P318)&lt;=MAX(R$23:$R318),$F319&lt;&gt;"",MAX(P$23:$P318)&lt;TIME(20,0,0)),MAX(P$23:$P318,$F319),""),"")</f>
        <v>0.6232784060907588</v>
      </c>
      <c r="P319" s="11">
        <f t="shared" ca="1" si="63"/>
        <v>0.62431790609816296</v>
      </c>
      <c r="Q319" s="11" t="str">
        <f ca="1">IF($A319="штучный товар",IF(AND(MAX(N$23:$N318)&gt;MAX(R$23:$R318),MAX(P$23:$P318)&gt;MAX(R$23:$R318),$F319&lt;&gt;"",MAX(R$23:$R318)&lt;TIME(20,0,0)),MAX(R$23:$R318,$F319),""),"")</f>
        <v/>
      </c>
      <c r="R319" s="11" t="str">
        <f t="shared" ca="1" si="64"/>
        <v/>
      </c>
    </row>
    <row r="320" spans="1:18" x14ac:dyDescent="0.3">
      <c r="A320" t="str">
        <f t="shared" ca="1" si="52"/>
        <v>штучный товар</v>
      </c>
      <c r="B320" s="12">
        <f t="shared" ca="1" si="53"/>
        <v>1.0924855783038234</v>
      </c>
      <c r="C320" s="11">
        <f t="shared" ca="1" si="54"/>
        <v>0.6224454706966206</v>
      </c>
      <c r="D320">
        <f t="shared" ca="1" si="55"/>
        <v>4.4868394066396391</v>
      </c>
      <c r="E320" s="11">
        <f t="shared" ca="1" si="56"/>
        <v>3.1158606990553048E-3</v>
      </c>
      <c r="F320" s="11">
        <f t="shared" ca="1" si="57"/>
        <v>0.62556133139567593</v>
      </c>
      <c r="G320" s="12">
        <f ca="1">IF(F320&lt;&gt;"",IF(A320="весовой товар",SUM(COUNTIF($L$24:$L320,"&gt;"&amp;F320)),SUM(COUNTIF($N$24:$N320,"&gt;"&amp;F320),COUNTIF($P$24:$P320,"&gt;"&amp;F320),COUNTIF($R$24:$R320,"&gt;"&amp;F320))),"")</f>
        <v>2</v>
      </c>
      <c r="H320">
        <f t="shared" ca="1" si="58"/>
        <v>1.073988056630812</v>
      </c>
      <c r="I320" s="11">
        <f t="shared" ca="1" si="59"/>
        <v>7.4582503932695281E-4</v>
      </c>
      <c r="J320" s="11">
        <f t="shared" ca="1" si="60"/>
        <v>7.4582503932696387E-4</v>
      </c>
      <c r="K320" s="11" t="str">
        <f ca="1">IF(AND($A320="весовой товар",$F320&lt;&gt;"",MAX(L$23:$L319,F320)&lt;TIME(20,0,0)),MAX(L$23:$L319,F320),"")</f>
        <v/>
      </c>
      <c r="L320" s="11" t="str">
        <f t="shared" ca="1" si="61"/>
        <v/>
      </c>
      <c r="M320" s="11" t="str">
        <f ca="1">IF($A320="штучный товар",IF(AND(MAX(N$23:$N319)&lt;=MAX(P$23:$P319),MAX(N$23:$N319)&lt;=MAX(R$23:$R319),$F320&lt;&gt;"",MAX(N$23:$N319)&lt;TIME(20,0,0)),MAX(N$23:$N319,$F320),""),"")</f>
        <v/>
      </c>
      <c r="N320" s="11" t="str">
        <f t="shared" ca="1" si="62"/>
        <v/>
      </c>
      <c r="O320" s="11">
        <f ca="1">IF($A320="штучный товар",IF(AND(MAX(N$23:$N319)&gt;MAX(P$23:$P319),MAX(P$23:$P319)&lt;=MAX(R$23:$R319),$F320&lt;&gt;"",MAX(P$23:$P319)&lt;TIME(20,0,0)),MAX(P$23:$P319,$F320),""),"")</f>
        <v>0.62556133139567593</v>
      </c>
      <c r="P320" s="11">
        <f t="shared" ca="1" si="63"/>
        <v>0.6263071564350029</v>
      </c>
      <c r="Q320" s="11" t="str">
        <f ca="1">IF($A320="штучный товар",IF(AND(MAX(N$23:$N319)&gt;MAX(R$23:$R319),MAX(P$23:$P319)&gt;MAX(R$23:$R319),$F320&lt;&gt;"",MAX(R$23:$R319)&lt;TIME(20,0,0)),MAX(R$23:$R319,$F320),""),"")</f>
        <v/>
      </c>
      <c r="R320" s="11" t="str">
        <f t="shared" ca="1" si="64"/>
        <v/>
      </c>
    </row>
    <row r="321" spans="1:18" x14ac:dyDescent="0.3">
      <c r="A321" t="str">
        <f t="shared" ca="1" si="52"/>
        <v>штучный товар</v>
      </c>
      <c r="B321" s="12">
        <f t="shared" ca="1" si="53"/>
        <v>1.221848743975761</v>
      </c>
      <c r="C321" s="11">
        <f t="shared" ca="1" si="54"/>
        <v>0.62329397676882603</v>
      </c>
      <c r="D321">
        <f t="shared" ca="1" si="55"/>
        <v>1.7647200631241124</v>
      </c>
      <c r="E321" s="11">
        <f t="shared" ca="1" si="56"/>
        <v>1.2255000438361893E-3</v>
      </c>
      <c r="F321" s="11">
        <f t="shared" ca="1" si="57"/>
        <v>0.62451947681266218</v>
      </c>
      <c r="G321" s="12">
        <f ca="1">IF(F321&lt;&gt;"",IF(A321="весовой товар",SUM(COUNTIF($L$24:$L321,"&gt;"&amp;F321)),SUM(COUNTIF($N$24:$N321,"&gt;"&amp;F321),COUNTIF($P$24:$P321,"&gt;"&amp;F321),COUNTIF($R$24:$R321,"&gt;"&amp;F321))),"")</f>
        <v>4</v>
      </c>
      <c r="H321">
        <f t="shared" ca="1" si="58"/>
        <v>1.2153644284057918</v>
      </c>
      <c r="I321" s="11">
        <f t="shared" ca="1" si="59"/>
        <v>8.4400307528179985E-4</v>
      </c>
      <c r="J321" s="11">
        <f t="shared" ca="1" si="60"/>
        <v>1.8425659496562607E-3</v>
      </c>
      <c r="K321" s="11" t="str">
        <f ca="1">IF(AND($A321="весовой товар",$F321&lt;&gt;"",MAX(L$23:$L320,F321)&lt;TIME(20,0,0)),MAX(L$23:$L320,F321),"")</f>
        <v/>
      </c>
      <c r="L321" s="11" t="str">
        <f t="shared" ca="1" si="61"/>
        <v/>
      </c>
      <c r="M321" s="11">
        <f ca="1">IF($A321="штучный товар",IF(AND(MAX(N$23:$N320)&lt;=MAX(P$23:$P320),MAX(N$23:$N320)&lt;=MAX(R$23:$R320),$F321&lt;&gt;"",MAX(N$23:$N320)&lt;TIME(20,0,0)),MAX(N$23:$N320,$F321),""),"")</f>
        <v>0.62551803968703668</v>
      </c>
      <c r="N321" s="11">
        <f t="shared" ca="1" si="62"/>
        <v>0.62636204276231844</v>
      </c>
      <c r="O321" s="11" t="str">
        <f ca="1">IF($A321="штучный товар",IF(AND(MAX(N$23:$N320)&gt;MAX(P$23:$P320),MAX(P$23:$P320)&lt;=MAX(R$23:$R320),$F321&lt;&gt;"",MAX(P$23:$P320)&lt;TIME(20,0,0)),MAX(P$23:$P320,$F321),""),"")</f>
        <v/>
      </c>
      <c r="P321" s="11" t="str">
        <f t="shared" ca="1" si="63"/>
        <v/>
      </c>
      <c r="Q321" s="11" t="str">
        <f ca="1">IF($A321="штучный товар",IF(AND(MAX(N$23:$N320)&gt;MAX(R$23:$R320),MAX(P$23:$P320)&gt;MAX(R$23:$R320),$F321&lt;&gt;"",MAX(R$23:$R320)&lt;TIME(20,0,0)),MAX(R$23:$R320,$F321),""),"")</f>
        <v/>
      </c>
      <c r="R321" s="11" t="str">
        <f t="shared" ca="1" si="64"/>
        <v/>
      </c>
    </row>
    <row r="322" spans="1:18" x14ac:dyDescent="0.3">
      <c r="A322" t="str">
        <f t="shared" ca="1" si="52"/>
        <v>весовой товар</v>
      </c>
      <c r="B322" s="12">
        <f t="shared" ca="1" si="53"/>
        <v>1.9378724625167987</v>
      </c>
      <c r="C322" s="11">
        <f t="shared" ca="1" si="54"/>
        <v>0.62463972153446268</v>
      </c>
      <c r="D322">
        <f t="shared" ca="1" si="55"/>
        <v>17.273276426226658</v>
      </c>
      <c r="E322" s="11">
        <f t="shared" ca="1" si="56"/>
        <v>1.199533085154629E-2</v>
      </c>
      <c r="F322" s="11">
        <f t="shared" ca="1" si="57"/>
        <v>0.63663505238600893</v>
      </c>
      <c r="G322" s="12">
        <f ca="1">IF(F322&lt;&gt;"",IF(A322="весовой товар",SUM(COUNTIF($L$24:$L322,"&gt;"&amp;F322)),SUM(COUNTIF($N$24:$N322,"&gt;"&amp;F322),COUNTIF($P$24:$P322,"&gt;"&amp;F322),COUNTIF($R$24:$R322,"&gt;"&amp;F322))),"")</f>
        <v>1</v>
      </c>
      <c r="H322">
        <f t="shared" ca="1" si="58"/>
        <v>2.1776868337471624</v>
      </c>
      <c r="I322" s="11">
        <f t="shared" ca="1" si="59"/>
        <v>1.5122825234355295E-3</v>
      </c>
      <c r="J322" s="11">
        <f t="shared" ca="1" si="60"/>
        <v>1.5122825234354931E-3</v>
      </c>
      <c r="K322" s="11">
        <f ca="1">IF(AND($A322="весовой товар",$F322&lt;&gt;"",MAX(L$23:$L321,F322)&lt;TIME(20,0,0)),MAX(L$23:$L321,F322),"")</f>
        <v>0.63663505238600893</v>
      </c>
      <c r="L322" s="11">
        <f t="shared" ca="1" si="61"/>
        <v>0.63814733490944442</v>
      </c>
      <c r="M322" s="11" t="str">
        <f ca="1">IF($A322="штучный товар",IF(AND(MAX(N$23:$N321)&lt;=MAX(P$23:$P321),MAX(N$23:$N321)&lt;=MAX(R$23:$R321),$F322&lt;&gt;"",MAX(N$23:$N321)&lt;TIME(20,0,0)),MAX(N$23:$N321,$F322),""),"")</f>
        <v/>
      </c>
      <c r="N322" s="11" t="str">
        <f t="shared" ca="1" si="62"/>
        <v/>
      </c>
      <c r="O322" s="11" t="str">
        <f ca="1">IF($A322="штучный товар",IF(AND(MAX(N$23:$N321)&gt;MAX(P$23:$P321),MAX(P$23:$P321)&lt;=MAX(R$23:$R321),$F322&lt;&gt;"",MAX(P$23:$P321)&lt;TIME(20,0,0)),MAX(P$23:$P321,$F322),""),"")</f>
        <v/>
      </c>
      <c r="P322" s="11" t="str">
        <f t="shared" ca="1" si="63"/>
        <v/>
      </c>
      <c r="Q322" s="11" t="str">
        <f ca="1">IF($A322="штучный товар",IF(AND(MAX(N$23:$N321)&gt;MAX(R$23:$R321),MAX(P$23:$P321)&gt;MAX(R$23:$R321),$F322&lt;&gt;"",MAX(R$23:$R321)&lt;TIME(20,0,0)),MAX(R$23:$R321,$F322),""),"")</f>
        <v/>
      </c>
      <c r="R322" s="11" t="str">
        <f t="shared" ca="1" si="64"/>
        <v/>
      </c>
    </row>
    <row r="323" spans="1:18" x14ac:dyDescent="0.3">
      <c r="A323" t="str">
        <f t="shared" ca="1" si="52"/>
        <v>штучный товар</v>
      </c>
      <c r="B323" s="12">
        <f t="shared" ca="1" si="53"/>
        <v>1.2167123344342237</v>
      </c>
      <c r="C323" s="11">
        <f t="shared" ca="1" si="54"/>
        <v>0.6254846606555976</v>
      </c>
      <c r="D323">
        <f t="shared" ca="1" si="55"/>
        <v>8.4641123097843227</v>
      </c>
      <c r="E323" s="11">
        <f t="shared" ca="1" si="56"/>
        <v>5.8778557706835573E-3</v>
      </c>
      <c r="F323" s="11">
        <f t="shared" ca="1" si="57"/>
        <v>0.63136251642628116</v>
      </c>
      <c r="G323" s="12">
        <f ca="1">IF(F323&lt;&gt;"",IF(A323="весовой товар",SUM(COUNTIF($L$24:$L323,"&gt;"&amp;F323)),SUM(COUNTIF($N$24:$N323,"&gt;"&amp;F323),COUNTIF($P$24:$P323,"&gt;"&amp;F323),COUNTIF($R$24:$R323,"&gt;"&amp;F323))),"")</f>
        <v>1</v>
      </c>
      <c r="H323">
        <f t="shared" ca="1" si="58"/>
        <v>2.1408595388153859</v>
      </c>
      <c r="I323" s="11">
        <f t="shared" ca="1" si="59"/>
        <v>1.4867080130662401E-3</v>
      </c>
      <c r="J323" s="11">
        <f t="shared" ca="1" si="60"/>
        <v>1.4867080130662735E-3</v>
      </c>
      <c r="K323" s="11" t="str">
        <f ca="1">IF(AND($A323="весовой товар",$F323&lt;&gt;"",MAX(L$23:$L322,F323)&lt;TIME(20,0,0)),MAX(L$23:$L322,F323),"")</f>
        <v/>
      </c>
      <c r="L323" s="11" t="str">
        <f t="shared" ca="1" si="61"/>
        <v/>
      </c>
      <c r="M323" s="11" t="str">
        <f ca="1">IF($A323="штучный товар",IF(AND(MAX(N$23:$N322)&lt;=MAX(P$23:$P322),MAX(N$23:$N322)&lt;=MAX(R$23:$R322),$F323&lt;&gt;"",MAX(N$23:$N322)&lt;TIME(20,0,0)),MAX(N$23:$N322,$F323),""),"")</f>
        <v/>
      </c>
      <c r="N323" s="11" t="str">
        <f t="shared" ca="1" si="62"/>
        <v/>
      </c>
      <c r="O323" s="11">
        <f ca="1">IF($A323="штучный товар",IF(AND(MAX(N$23:$N322)&gt;MAX(P$23:$P322),MAX(P$23:$P322)&lt;=MAX(R$23:$R322),$F323&lt;&gt;"",MAX(P$23:$P322)&lt;TIME(20,0,0)),MAX(P$23:$P322,$F323),""),"")</f>
        <v>0.63136251642628116</v>
      </c>
      <c r="P323" s="11">
        <f t="shared" ca="1" si="63"/>
        <v>0.63284922443934744</v>
      </c>
      <c r="Q323" s="11" t="str">
        <f ca="1">IF($A323="штучный товар",IF(AND(MAX(N$23:$N322)&gt;MAX(R$23:$R322),MAX(P$23:$P322)&gt;MAX(R$23:$R322),$F323&lt;&gt;"",MAX(R$23:$R322)&lt;TIME(20,0,0)),MAX(R$23:$R322,$F323),""),"")</f>
        <v/>
      </c>
      <c r="R323" s="11" t="str">
        <f t="shared" ca="1" si="64"/>
        <v/>
      </c>
    </row>
    <row r="324" spans="1:18" x14ac:dyDescent="0.3">
      <c r="A324" t="str">
        <f t="shared" ca="1" si="52"/>
        <v>штучный товар</v>
      </c>
      <c r="B324" s="12">
        <f t="shared" ca="1" si="53"/>
        <v>1.0996174599726478</v>
      </c>
      <c r="C324" s="11">
        <f t="shared" ca="1" si="54"/>
        <v>0.62624828389168974</v>
      </c>
      <c r="D324">
        <f t="shared" ca="1" si="55"/>
        <v>6.1890173276582683</v>
      </c>
      <c r="E324" s="11">
        <f t="shared" ca="1" si="56"/>
        <v>4.2979286997626865E-3</v>
      </c>
      <c r="F324" s="11">
        <f t="shared" ca="1" si="57"/>
        <v>0.63054621259145238</v>
      </c>
      <c r="G324" s="12">
        <f ca="1">IF(F324&lt;&gt;"",IF(A324="весовой товар",SUM(COUNTIF($L$24:$L324,"&gt;"&amp;F324)),SUM(COUNTIF($N$24:$N324,"&gt;"&amp;F324),COUNTIF($P$24:$P324,"&gt;"&amp;F324),COUNTIF($R$24:$R324,"&gt;"&amp;F324))),"")</f>
        <v>2</v>
      </c>
      <c r="H324">
        <f t="shared" ca="1" si="58"/>
        <v>1.0511737769812333</v>
      </c>
      <c r="I324" s="11">
        <f t="shared" ca="1" si="59"/>
        <v>7.2998178957030084E-4</v>
      </c>
      <c r="J324" s="11">
        <f t="shared" ca="1" si="60"/>
        <v>7.299817895702887E-4</v>
      </c>
      <c r="K324" s="11" t="str">
        <f ca="1">IF(AND($A324="весовой товар",$F324&lt;&gt;"",MAX(L$23:$L323,F324)&lt;TIME(20,0,0)),MAX(L$23:$L323,F324),"")</f>
        <v/>
      </c>
      <c r="L324" s="11" t="str">
        <f t="shared" ca="1" si="61"/>
        <v/>
      </c>
      <c r="M324" s="11">
        <f ca="1">IF($A324="штучный товар",IF(AND(MAX(N$23:$N323)&lt;=MAX(P$23:$P323),MAX(N$23:$N323)&lt;=MAX(R$23:$R323),$F324&lt;&gt;"",MAX(N$23:$N323)&lt;TIME(20,0,0)),MAX(N$23:$N323,$F324),""),"")</f>
        <v>0.63054621259145238</v>
      </c>
      <c r="N324" s="11">
        <f t="shared" ca="1" si="62"/>
        <v>0.63127619438102267</v>
      </c>
      <c r="O324" s="11" t="str">
        <f ca="1">IF($A324="штучный товар",IF(AND(MAX(N$23:$N323)&gt;MAX(P$23:$P323),MAX(P$23:$P323)&lt;=MAX(R$23:$R323),$F324&lt;&gt;"",MAX(P$23:$P323)&lt;TIME(20,0,0)),MAX(P$23:$P323,$F324),""),"")</f>
        <v/>
      </c>
      <c r="P324" s="11" t="str">
        <f t="shared" ca="1" si="63"/>
        <v/>
      </c>
      <c r="Q324" s="11" t="str">
        <f ca="1">IF($A324="штучный товар",IF(AND(MAX(N$23:$N323)&gt;MAX(R$23:$R323),MAX(P$23:$P323)&gt;MAX(R$23:$R323),$F324&lt;&gt;"",MAX(R$23:$R323)&lt;TIME(20,0,0)),MAX(R$23:$R323,$F324),""),"")</f>
        <v/>
      </c>
      <c r="R324" s="11" t="str">
        <f t="shared" ca="1" si="64"/>
        <v/>
      </c>
    </row>
    <row r="325" spans="1:18" x14ac:dyDescent="0.3">
      <c r="A325" t="str">
        <f t="shared" ca="1" si="52"/>
        <v>штучный товар</v>
      </c>
      <c r="B325" s="12">
        <f t="shared" ca="1" si="53"/>
        <v>1.0469858391817453</v>
      </c>
      <c r="C325" s="11">
        <f t="shared" ca="1" si="54"/>
        <v>0.62697535739112153</v>
      </c>
      <c r="D325">
        <f t="shared" ca="1" si="55"/>
        <v>3.5158930970893669</v>
      </c>
      <c r="E325" s="11">
        <f t="shared" ca="1" si="56"/>
        <v>2.4415924285342825E-3</v>
      </c>
      <c r="F325" s="11">
        <f t="shared" ca="1" si="57"/>
        <v>0.62941694981965579</v>
      </c>
      <c r="G325" s="12">
        <f ca="1">IF(F325&lt;&gt;"",IF(A325="весовой товар",SUM(COUNTIF($L$24:$L325,"&gt;"&amp;F325)),SUM(COUNTIF($N$24:$N325,"&gt;"&amp;F325),COUNTIF($P$24:$P325,"&gt;"&amp;F325),COUNTIF($R$24:$R325,"&gt;"&amp;F325))),"")</f>
        <v>3</v>
      </c>
      <c r="H325">
        <f t="shared" ca="1" si="58"/>
        <v>1.9250169229400209</v>
      </c>
      <c r="I325" s="11">
        <f t="shared" ca="1" si="59"/>
        <v>1.3368173075972367E-3</v>
      </c>
      <c r="J325" s="11">
        <f t="shared" ca="1" si="60"/>
        <v>1.3368173075972711E-3</v>
      </c>
      <c r="K325" s="11" t="str">
        <f ca="1">IF(AND($A325="весовой товар",$F325&lt;&gt;"",MAX(L$23:$L324,F325)&lt;TIME(20,0,0)),MAX(L$23:$L324,F325),"")</f>
        <v/>
      </c>
      <c r="L325" s="11" t="str">
        <f t="shared" ca="1" si="61"/>
        <v/>
      </c>
      <c r="M325" s="11" t="str">
        <f ca="1">IF($A325="штучный товар",IF(AND(MAX(N$23:$N324)&lt;=MAX(P$23:$P324),MAX(N$23:$N324)&lt;=MAX(R$23:$R324),$F325&lt;&gt;"",MAX(N$23:$N324)&lt;TIME(20,0,0)),MAX(N$23:$N324,$F325),""),"")</f>
        <v/>
      </c>
      <c r="N325" s="11" t="str">
        <f t="shared" ca="1" si="62"/>
        <v/>
      </c>
      <c r="O325" s="11" t="str">
        <f ca="1">IF($A325="штучный товар",IF(AND(MAX(N$23:$N324)&gt;MAX(P$23:$P324),MAX(P$23:$P324)&lt;=MAX(R$23:$R324),$F325&lt;&gt;"",MAX(P$23:$P324)&lt;TIME(20,0,0)),MAX(P$23:$P324,$F325),""),"")</f>
        <v/>
      </c>
      <c r="P325" s="11" t="str">
        <f t="shared" ca="1" si="63"/>
        <v/>
      </c>
      <c r="Q325" s="11">
        <f ca="1">IF($A325="штучный товар",IF(AND(MAX(N$23:$N324)&gt;MAX(R$23:$R324),MAX(P$23:$P324)&gt;MAX(R$23:$R324),$F325&lt;&gt;"",MAX(R$23:$R324)&lt;TIME(20,0,0)),MAX(R$23:$R324,$F325),""),"")</f>
        <v>0.62941694981965579</v>
      </c>
      <c r="R325" s="11">
        <f t="shared" ca="1" si="64"/>
        <v>0.63075376712725306</v>
      </c>
    </row>
    <row r="326" spans="1:18" x14ac:dyDescent="0.3">
      <c r="A326" t="str">
        <f t="shared" ca="1" si="52"/>
        <v>штучный товар</v>
      </c>
      <c r="B326" s="12">
        <f t="shared" ca="1" si="53"/>
        <v>1.2836547666278841</v>
      </c>
      <c r="C326" s="11">
        <f t="shared" ca="1" si="54"/>
        <v>0.62786678431239085</v>
      </c>
      <c r="D326">
        <f t="shared" ca="1" si="55"/>
        <v>3.131963412110133</v>
      </c>
      <c r="E326" s="11">
        <f t="shared" ca="1" si="56"/>
        <v>2.1749745917431481E-3</v>
      </c>
      <c r="F326" s="11">
        <f t="shared" ca="1" si="57"/>
        <v>0.63004175890413394</v>
      </c>
      <c r="G326" s="12">
        <f ca="1">IF(F326&lt;&gt;"",IF(A326="весовой товар",SUM(COUNTIF($L$24:$L326,"&gt;"&amp;F326)),SUM(COUNTIF($N$24:$N326,"&gt;"&amp;F326),COUNTIF($P$24:$P326,"&gt;"&amp;F326),COUNTIF($R$24:$R326,"&gt;"&amp;F326))),"")</f>
        <v>4</v>
      </c>
      <c r="H326">
        <f t="shared" ca="1" si="58"/>
        <v>5.6123153096422538</v>
      </c>
      <c r="I326" s="11">
        <f t="shared" ca="1" si="59"/>
        <v>3.8974411872515651E-3</v>
      </c>
      <c r="J326" s="11">
        <f t="shared" ca="1" si="60"/>
        <v>4.6094494103706696E-3</v>
      </c>
      <c r="K326" s="11" t="str">
        <f ca="1">IF(AND($A326="весовой товар",$F326&lt;&gt;"",MAX(L$23:$L325,F326)&lt;TIME(20,0,0)),MAX(L$23:$L325,F326),"")</f>
        <v/>
      </c>
      <c r="L326" s="11" t="str">
        <f t="shared" ca="1" si="61"/>
        <v/>
      </c>
      <c r="M326" s="11" t="str">
        <f ca="1">IF($A326="штучный товар",IF(AND(MAX(N$23:$N325)&lt;=MAX(P$23:$P325),MAX(N$23:$N325)&lt;=MAX(R$23:$R325),$F326&lt;&gt;"",MAX(N$23:$N325)&lt;TIME(20,0,0)),MAX(N$23:$N325,$F326),""),"")</f>
        <v/>
      </c>
      <c r="N326" s="11" t="str">
        <f t="shared" ca="1" si="62"/>
        <v/>
      </c>
      <c r="O326" s="11" t="str">
        <f ca="1">IF($A326="штучный товар",IF(AND(MAX(N$23:$N325)&gt;MAX(P$23:$P325),MAX(P$23:$P325)&lt;=MAX(R$23:$R325),$F326&lt;&gt;"",MAX(P$23:$P325)&lt;TIME(20,0,0)),MAX(P$23:$P325,$F326),""),"")</f>
        <v/>
      </c>
      <c r="P326" s="11" t="str">
        <f t="shared" ca="1" si="63"/>
        <v/>
      </c>
      <c r="Q326" s="11">
        <f ca="1">IF($A326="штучный товар",IF(AND(MAX(N$23:$N325)&gt;MAX(R$23:$R325),MAX(P$23:$P325)&gt;MAX(R$23:$R325),$F326&lt;&gt;"",MAX(R$23:$R325)&lt;TIME(20,0,0)),MAX(R$23:$R325,$F326),""),"")</f>
        <v>0.63075376712725306</v>
      </c>
      <c r="R326" s="11">
        <f t="shared" ca="1" si="64"/>
        <v>0.63465120831450461</v>
      </c>
    </row>
    <row r="327" spans="1:18" x14ac:dyDescent="0.3">
      <c r="A327" t="str">
        <f t="shared" ca="1" si="52"/>
        <v>весовой товар</v>
      </c>
      <c r="B327" s="12">
        <f t="shared" ca="1" si="53"/>
        <v>1.5678568324202335</v>
      </c>
      <c r="C327" s="11">
        <f t="shared" ca="1" si="54"/>
        <v>0.6289555737793493</v>
      </c>
      <c r="D327">
        <f t="shared" ca="1" si="55"/>
        <v>2.1414804198711677</v>
      </c>
      <c r="E327" s="11">
        <f t="shared" ca="1" si="56"/>
        <v>1.4871391804660886E-3</v>
      </c>
      <c r="F327" s="11">
        <f t="shared" ca="1" si="57"/>
        <v>0.63044271295981535</v>
      </c>
      <c r="G327" s="12">
        <f ca="1">IF(F327&lt;&gt;"",IF(A327="весовой товар",SUM(COUNTIF($L$24:$L327,"&gt;"&amp;F327)),SUM(COUNTIF($N$24:$N327,"&gt;"&amp;F327),COUNTIF($P$24:$P327,"&gt;"&amp;F327),COUNTIF($R$24:$R327,"&gt;"&amp;F327))),"")</f>
        <v>2</v>
      </c>
      <c r="H327">
        <f t="shared" ca="1" si="58"/>
        <v>2.6949957885543658</v>
      </c>
      <c r="I327" s="11">
        <f t="shared" ca="1" si="59"/>
        <v>1.871524853162754E-3</v>
      </c>
      <c r="J327" s="11">
        <f t="shared" ca="1" si="60"/>
        <v>9.5761468027918406E-3</v>
      </c>
      <c r="K327" s="11">
        <f ca="1">IF(AND($A327="весовой товар",$F327&lt;&gt;"",MAX(L$23:$L326,F327)&lt;TIME(20,0,0)),MAX(L$23:$L326,F327),"")</f>
        <v>0.63814733490944442</v>
      </c>
      <c r="L327" s="11">
        <f t="shared" ca="1" si="61"/>
        <v>0.6400188597626072</v>
      </c>
      <c r="M327" s="11" t="str">
        <f ca="1">IF($A327="штучный товар",IF(AND(MAX(N$23:$N326)&lt;=MAX(P$23:$P326),MAX(N$23:$N326)&lt;=MAX(R$23:$R326),$F327&lt;&gt;"",MAX(N$23:$N326)&lt;TIME(20,0,0)),MAX(N$23:$N326,$F327),""),"")</f>
        <v/>
      </c>
      <c r="N327" s="11" t="str">
        <f t="shared" ca="1" si="62"/>
        <v/>
      </c>
      <c r="O327" s="11" t="str">
        <f ca="1">IF($A327="штучный товар",IF(AND(MAX(N$23:$N326)&gt;MAX(P$23:$P326),MAX(P$23:$P326)&lt;=MAX(R$23:$R326),$F327&lt;&gt;"",MAX(P$23:$P326)&lt;TIME(20,0,0)),MAX(P$23:$P326,$F327),""),"")</f>
        <v/>
      </c>
      <c r="P327" s="11" t="str">
        <f t="shared" ca="1" si="63"/>
        <v/>
      </c>
      <c r="Q327" s="11" t="str">
        <f ca="1">IF($A327="штучный товар",IF(AND(MAX(N$23:$N326)&gt;MAX(R$23:$R326),MAX(P$23:$P326)&gt;MAX(R$23:$R326),$F327&lt;&gt;"",MAX(R$23:$R326)&lt;TIME(20,0,0)),MAX(R$23:$R326,$F327),""),"")</f>
        <v/>
      </c>
      <c r="R327" s="11" t="str">
        <f t="shared" ca="1" si="64"/>
        <v/>
      </c>
    </row>
    <row r="328" spans="1:18" x14ac:dyDescent="0.3">
      <c r="A328" t="str">
        <f t="shared" ca="1" si="52"/>
        <v>весовой товар</v>
      </c>
      <c r="B328" s="12">
        <f t="shared" ca="1" si="53"/>
        <v>1.5462206939228691</v>
      </c>
      <c r="C328" s="11">
        <f t="shared" ca="1" si="54"/>
        <v>0.63002933815012907</v>
      </c>
      <c r="D328">
        <f t="shared" ca="1" si="55"/>
        <v>2.9256144464813891</v>
      </c>
      <c r="E328" s="11">
        <f t="shared" ca="1" si="56"/>
        <v>2.031676698945409E-3</v>
      </c>
      <c r="F328" s="11">
        <f t="shared" ca="1" si="57"/>
        <v>0.63206101484907451</v>
      </c>
      <c r="G328" s="12">
        <f ca="1">IF(F328&lt;&gt;"",IF(A328="весовой товар",SUM(COUNTIF($L$24:$L328,"&gt;"&amp;F328)),SUM(COUNTIF($N$24:$N328,"&gt;"&amp;F328),COUNTIF($P$24:$P328,"&gt;"&amp;F328),COUNTIF($R$24:$R328,"&gt;"&amp;F328))),"")</f>
        <v>3</v>
      </c>
      <c r="H328">
        <f t="shared" ca="1" si="58"/>
        <v>1.9341687735158704</v>
      </c>
      <c r="I328" s="11">
        <f t="shared" ca="1" si="59"/>
        <v>1.343172759386021E-3</v>
      </c>
      <c r="J328" s="11">
        <f t="shared" ca="1" si="60"/>
        <v>9.3010176729186878E-3</v>
      </c>
      <c r="K328" s="11">
        <f ca="1">IF(AND($A328="весовой товар",$F328&lt;&gt;"",MAX(L$23:$L327,F328)&lt;TIME(20,0,0)),MAX(L$23:$L327,F328),"")</f>
        <v>0.6400188597626072</v>
      </c>
      <c r="L328" s="11">
        <f t="shared" ca="1" si="61"/>
        <v>0.6413620325219932</v>
      </c>
      <c r="M328" s="11" t="str">
        <f ca="1">IF($A328="штучный товар",IF(AND(MAX(N$23:$N327)&lt;=MAX(P$23:$P327),MAX(N$23:$N327)&lt;=MAX(R$23:$R327),$F328&lt;&gt;"",MAX(N$23:$N327)&lt;TIME(20,0,0)),MAX(N$23:$N327,$F328),""),"")</f>
        <v/>
      </c>
      <c r="N328" s="11" t="str">
        <f t="shared" ca="1" si="62"/>
        <v/>
      </c>
      <c r="O328" s="11" t="str">
        <f ca="1">IF($A328="штучный товар",IF(AND(MAX(N$23:$N327)&gt;MAX(P$23:$P327),MAX(P$23:$P327)&lt;=MAX(R$23:$R327),$F328&lt;&gt;"",MAX(P$23:$P327)&lt;TIME(20,0,0)),MAX(P$23:$P327,$F328),""),"")</f>
        <v/>
      </c>
      <c r="P328" s="11" t="str">
        <f t="shared" ca="1" si="63"/>
        <v/>
      </c>
      <c r="Q328" s="11" t="str">
        <f ca="1">IF($A328="штучный товар",IF(AND(MAX(N$23:$N327)&gt;MAX(R$23:$R327),MAX(P$23:$P327)&gt;MAX(R$23:$R327),$F328&lt;&gt;"",MAX(R$23:$R327)&lt;TIME(20,0,0)),MAX(R$23:$R327,$F328),""),"")</f>
        <v/>
      </c>
      <c r="R328" s="11" t="str">
        <f t="shared" ca="1" si="64"/>
        <v/>
      </c>
    </row>
    <row r="329" spans="1:18" x14ac:dyDescent="0.3">
      <c r="A329" t="str">
        <f t="shared" ca="1" si="52"/>
        <v>штучный товар</v>
      </c>
      <c r="B329" s="12">
        <f t="shared" ca="1" si="53"/>
        <v>1.9442135473156343</v>
      </c>
      <c r="C329" s="11">
        <f t="shared" ca="1" si="54"/>
        <v>0.63137948644687603</v>
      </c>
      <c r="D329">
        <f t="shared" ca="1" si="55"/>
        <v>1.5516341204562547</v>
      </c>
      <c r="E329" s="11">
        <f t="shared" ca="1" si="56"/>
        <v>1.0775236947612879E-3</v>
      </c>
      <c r="F329" s="11">
        <f t="shared" ca="1" si="57"/>
        <v>0.63245701014163735</v>
      </c>
      <c r="G329" s="12">
        <f ca="1">IF(F329&lt;&gt;"",IF(A329="весовой товар",SUM(COUNTIF($L$24:$L329,"&gt;"&amp;F329)),SUM(COUNTIF($N$24:$N329,"&gt;"&amp;F329),COUNTIF($P$24:$P329,"&gt;"&amp;F329),COUNTIF($R$24:$R329,"&gt;"&amp;F329))),"")</f>
        <v>3</v>
      </c>
      <c r="H329">
        <f t="shared" ca="1" si="58"/>
        <v>2.4179207783512502</v>
      </c>
      <c r="I329" s="11">
        <f t="shared" ca="1" si="59"/>
        <v>1.6791116516328127E-3</v>
      </c>
      <c r="J329" s="11">
        <f t="shared" ca="1" si="60"/>
        <v>1.6791116516328142E-3</v>
      </c>
      <c r="K329" s="11" t="str">
        <f ca="1">IF(AND($A329="весовой товар",$F329&lt;&gt;"",MAX(L$23:$L328,F329)&lt;TIME(20,0,0)),MAX(L$23:$L328,F329),"")</f>
        <v/>
      </c>
      <c r="L329" s="11" t="str">
        <f t="shared" ca="1" si="61"/>
        <v/>
      </c>
      <c r="M329" s="11">
        <f ca="1">IF($A329="штучный товар",IF(AND(MAX(N$23:$N328)&lt;=MAX(P$23:$P328),MAX(N$23:$N328)&lt;=MAX(R$23:$R328),$F329&lt;&gt;"",MAX(N$23:$N328)&lt;TIME(20,0,0)),MAX(N$23:$N328,$F329),""),"")</f>
        <v>0.63245701014163735</v>
      </c>
      <c r="N329" s="11">
        <f t="shared" ca="1" si="62"/>
        <v>0.63413612179327017</v>
      </c>
      <c r="O329" s="11" t="str">
        <f ca="1">IF($A329="штучный товар",IF(AND(MAX(N$23:$N328)&gt;MAX(P$23:$P328),MAX(P$23:$P328)&lt;=MAX(R$23:$R328),$F329&lt;&gt;"",MAX(P$23:$P328)&lt;TIME(20,0,0)),MAX(P$23:$P328,$F329),""),"")</f>
        <v/>
      </c>
      <c r="P329" s="11" t="str">
        <f t="shared" ca="1" si="63"/>
        <v/>
      </c>
      <c r="Q329" s="11" t="str">
        <f ca="1">IF($A329="штучный товар",IF(AND(MAX(N$23:$N328)&gt;MAX(R$23:$R328),MAX(P$23:$P328)&gt;MAX(R$23:$R328),$F329&lt;&gt;"",MAX(R$23:$R328)&lt;TIME(20,0,0)),MAX(R$23:$R328,$F329),""),"")</f>
        <v/>
      </c>
      <c r="R329" s="11" t="str">
        <f t="shared" ca="1" si="64"/>
        <v/>
      </c>
    </row>
    <row r="330" spans="1:18" x14ac:dyDescent="0.3">
      <c r="A330" t="str">
        <f t="shared" ca="1" si="52"/>
        <v>штучный товар</v>
      </c>
      <c r="B330" s="12">
        <f t="shared" ca="1" si="53"/>
        <v>1.6313969585185053</v>
      </c>
      <c r="C330" s="11">
        <f t="shared" ca="1" si="54"/>
        <v>0.63251240100140271</v>
      </c>
      <c r="D330">
        <f t="shared" ca="1" si="55"/>
        <v>6.3892497020927497</v>
      </c>
      <c r="E330" s="11">
        <f t="shared" ca="1" si="56"/>
        <v>4.4369789597866315E-3</v>
      </c>
      <c r="F330" s="11">
        <f t="shared" ca="1" si="57"/>
        <v>0.63694937996118939</v>
      </c>
      <c r="G330" s="12">
        <f ca="1">IF(F330&lt;&gt;"",IF(A330="весовой товар",SUM(COUNTIF($L$24:$L330,"&gt;"&amp;F330)),SUM(COUNTIF($N$24:$N330,"&gt;"&amp;F330),COUNTIF($P$24:$P330,"&gt;"&amp;F330),COUNTIF($R$24:$R330,"&gt;"&amp;F330))),"")</f>
        <v>1</v>
      </c>
      <c r="H330">
        <f t="shared" ca="1" si="58"/>
        <v>1.1808968252933569</v>
      </c>
      <c r="I330" s="11">
        <f t="shared" ca="1" si="59"/>
        <v>8.2006723978705345E-4</v>
      </c>
      <c r="J330" s="11">
        <f t="shared" ca="1" si="60"/>
        <v>8.2006723978700347E-4</v>
      </c>
      <c r="K330" s="11" t="str">
        <f ca="1">IF(AND($A330="весовой товар",$F330&lt;&gt;"",MAX(L$23:$L329,F330)&lt;TIME(20,0,0)),MAX(L$23:$L329,F330),"")</f>
        <v/>
      </c>
      <c r="L330" s="11" t="str">
        <f t="shared" ca="1" si="61"/>
        <v/>
      </c>
      <c r="M330" s="11" t="str">
        <f ca="1">IF($A330="штучный товар",IF(AND(MAX(N$23:$N329)&lt;=MAX(P$23:$P329),MAX(N$23:$N329)&lt;=MAX(R$23:$R329),$F330&lt;&gt;"",MAX(N$23:$N329)&lt;TIME(20,0,0)),MAX(N$23:$N329,$F330),""),"")</f>
        <v/>
      </c>
      <c r="N330" s="11" t="str">
        <f t="shared" ca="1" si="62"/>
        <v/>
      </c>
      <c r="O330" s="11">
        <f ca="1">IF($A330="штучный товар",IF(AND(MAX(N$23:$N329)&gt;MAX(P$23:$P329),MAX(P$23:$P329)&lt;=MAX(R$23:$R329),$F330&lt;&gt;"",MAX(P$23:$P329)&lt;TIME(20,0,0)),MAX(P$23:$P329,$F330),""),"")</f>
        <v>0.63694937996118939</v>
      </c>
      <c r="P330" s="11">
        <f t="shared" ca="1" si="63"/>
        <v>0.63776944720097639</v>
      </c>
      <c r="Q330" s="11" t="str">
        <f ca="1">IF($A330="штучный товар",IF(AND(MAX(N$23:$N329)&gt;MAX(R$23:$R329),MAX(P$23:$P329)&gt;MAX(R$23:$R329),$F330&lt;&gt;"",MAX(R$23:$R329)&lt;TIME(20,0,0)),MAX(R$23:$R329,$F330),""),"")</f>
        <v/>
      </c>
      <c r="R330" s="11" t="str">
        <f t="shared" ca="1" si="64"/>
        <v/>
      </c>
    </row>
    <row r="331" spans="1:18" x14ac:dyDescent="0.3">
      <c r="A331" t="str">
        <f t="shared" ca="1" si="52"/>
        <v>весовой товар</v>
      </c>
      <c r="B331" s="12">
        <f t="shared" ca="1" si="53"/>
        <v>1.237244772509198</v>
      </c>
      <c r="C331" s="11">
        <f t="shared" ca="1" si="54"/>
        <v>0.63337159876008964</v>
      </c>
      <c r="D331">
        <f t="shared" ca="1" si="55"/>
        <v>3.4859976560123864</v>
      </c>
      <c r="E331" s="11">
        <f t="shared" ca="1" si="56"/>
        <v>2.420831705564157E-3</v>
      </c>
      <c r="F331" s="11">
        <f t="shared" ca="1" si="57"/>
        <v>0.63579243046565381</v>
      </c>
      <c r="G331" s="12">
        <f ca="1">IF(F331&lt;&gt;"",IF(A331="весовой товар",SUM(COUNTIF($L$24:$L331,"&gt;"&amp;F331)),SUM(COUNTIF($N$24:$N331,"&gt;"&amp;F331),COUNTIF($P$24:$P331,"&gt;"&amp;F331),COUNTIF($R$24:$R331,"&gt;"&amp;F331))),"")</f>
        <v>4</v>
      </c>
      <c r="H331">
        <f t="shared" ca="1" si="58"/>
        <v>3.2043602448259842</v>
      </c>
      <c r="I331" s="11">
        <f t="shared" ca="1" si="59"/>
        <v>2.2252501700180446E-3</v>
      </c>
      <c r="J331" s="11">
        <f t="shared" ca="1" si="60"/>
        <v>7.7948522263574516E-3</v>
      </c>
      <c r="K331" s="11">
        <f ca="1">IF(AND($A331="весовой товар",$F331&lt;&gt;"",MAX(L$23:$L330,F331)&lt;TIME(20,0,0)),MAX(L$23:$L330,F331),"")</f>
        <v>0.6413620325219932</v>
      </c>
      <c r="L331" s="11">
        <f t="shared" ca="1" si="61"/>
        <v>0.64358728269201126</v>
      </c>
      <c r="M331" s="11" t="str">
        <f ca="1">IF($A331="штучный товар",IF(AND(MAX(N$23:$N330)&lt;=MAX(P$23:$P330),MAX(N$23:$N330)&lt;=MAX(R$23:$R330),$F331&lt;&gt;"",MAX(N$23:$N330)&lt;TIME(20,0,0)),MAX(N$23:$N330,$F331),""),"")</f>
        <v/>
      </c>
      <c r="N331" s="11" t="str">
        <f t="shared" ca="1" si="62"/>
        <v/>
      </c>
      <c r="O331" s="11" t="str">
        <f ca="1">IF($A331="штучный товар",IF(AND(MAX(N$23:$N330)&gt;MAX(P$23:$P330),MAX(P$23:$P330)&lt;=MAX(R$23:$R330),$F331&lt;&gt;"",MAX(P$23:$P330)&lt;TIME(20,0,0)),MAX(P$23:$P330,$F331),""),"")</f>
        <v/>
      </c>
      <c r="P331" s="11" t="str">
        <f t="shared" ca="1" si="63"/>
        <v/>
      </c>
      <c r="Q331" s="11" t="str">
        <f ca="1">IF($A331="штучный товар",IF(AND(MAX(N$23:$N330)&gt;MAX(R$23:$R330),MAX(P$23:$P330)&gt;MAX(R$23:$R330),$F331&lt;&gt;"",MAX(R$23:$R330)&lt;TIME(20,0,0)),MAX(R$23:$R330,$F331),""),"")</f>
        <v/>
      </c>
      <c r="R331" s="11" t="str">
        <f t="shared" ca="1" si="64"/>
        <v/>
      </c>
    </row>
    <row r="332" spans="1:18" x14ac:dyDescent="0.3">
      <c r="A332" t="str">
        <f t="shared" ca="1" si="52"/>
        <v>штучный товар</v>
      </c>
      <c r="B332" s="12">
        <f t="shared" ca="1" si="53"/>
        <v>1.08509108013137</v>
      </c>
      <c r="C332" s="11">
        <f t="shared" ca="1" si="54"/>
        <v>0.63412513423240313</v>
      </c>
      <c r="D332">
        <f t="shared" ca="1" si="55"/>
        <v>1.8421496625053155</v>
      </c>
      <c r="E332" s="11">
        <f t="shared" ca="1" si="56"/>
        <v>1.2792705989620246E-3</v>
      </c>
      <c r="F332" s="11">
        <f t="shared" ca="1" si="57"/>
        <v>0.63540440483136518</v>
      </c>
      <c r="G332" s="12">
        <f ca="1">IF(F332&lt;&gt;"",IF(A332="весовой товар",SUM(COUNTIF($L$24:$L332,"&gt;"&amp;F332)),SUM(COUNTIF($N$24:$N332,"&gt;"&amp;F332),COUNTIF($P$24:$P332,"&gt;"&amp;F332),COUNTIF($R$24:$R332,"&gt;"&amp;F332))),"")</f>
        <v>2</v>
      </c>
      <c r="H332">
        <f t="shared" ca="1" si="58"/>
        <v>2.4134087411790546</v>
      </c>
      <c r="I332" s="11">
        <f t="shared" ca="1" si="59"/>
        <v>1.6759782924854545E-3</v>
      </c>
      <c r="J332" s="11">
        <f t="shared" ca="1" si="60"/>
        <v>1.6759782924854472E-3</v>
      </c>
      <c r="K332" s="11" t="str">
        <f ca="1">IF(AND($A332="весовой товар",$F332&lt;&gt;"",MAX(L$23:$L331,F332)&lt;TIME(20,0,0)),MAX(L$23:$L331,F332),"")</f>
        <v/>
      </c>
      <c r="L332" s="11" t="str">
        <f t="shared" ca="1" si="61"/>
        <v/>
      </c>
      <c r="M332" s="11">
        <f ca="1">IF($A332="штучный товар",IF(AND(MAX(N$23:$N331)&lt;=MAX(P$23:$P331),MAX(N$23:$N331)&lt;=MAX(R$23:$R331),$F332&lt;&gt;"",MAX(N$23:$N331)&lt;TIME(20,0,0)),MAX(N$23:$N331,$F332),""),"")</f>
        <v>0.63540440483136518</v>
      </c>
      <c r="N332" s="11">
        <f t="shared" ca="1" si="62"/>
        <v>0.63708038312385062</v>
      </c>
      <c r="O332" s="11" t="str">
        <f ca="1">IF($A332="штучный товар",IF(AND(MAX(N$23:$N331)&gt;MAX(P$23:$P331),MAX(P$23:$P331)&lt;=MAX(R$23:$R331),$F332&lt;&gt;"",MAX(P$23:$P331)&lt;TIME(20,0,0)),MAX(P$23:$P331,$F332),""),"")</f>
        <v/>
      </c>
      <c r="P332" s="11" t="str">
        <f t="shared" ca="1" si="63"/>
        <v/>
      </c>
      <c r="Q332" s="11" t="str">
        <f ca="1">IF($A332="штучный товар",IF(AND(MAX(N$23:$N331)&gt;MAX(R$23:$R331),MAX(P$23:$P331)&gt;MAX(R$23:$R331),$F332&lt;&gt;"",MAX(R$23:$R331)&lt;TIME(20,0,0)),MAX(R$23:$R331,$F332),""),"")</f>
        <v/>
      </c>
      <c r="R332" s="11" t="str">
        <f t="shared" ca="1" si="64"/>
        <v/>
      </c>
    </row>
    <row r="333" spans="1:18" x14ac:dyDescent="0.3">
      <c r="A333" t="str">
        <f t="shared" ca="1" si="52"/>
        <v>штучный товар</v>
      </c>
      <c r="B333" s="12">
        <f t="shared" ca="1" si="53"/>
        <v>1.9117369030762736</v>
      </c>
      <c r="C333" s="11">
        <f t="shared" ca="1" si="54"/>
        <v>0.63545272930398389</v>
      </c>
      <c r="D333">
        <f t="shared" ca="1" si="55"/>
        <v>4.6790394970428881</v>
      </c>
      <c r="E333" s="11">
        <f t="shared" ca="1" si="56"/>
        <v>3.2493329840575613E-3</v>
      </c>
      <c r="F333" s="11">
        <f t="shared" ca="1" si="57"/>
        <v>0.63870206228804149</v>
      </c>
      <c r="G333" s="12">
        <f ca="1">IF(F333&lt;&gt;"",IF(A333="весовой товар",SUM(COUNTIF($L$24:$L333,"&gt;"&amp;F333)),SUM(COUNTIF($N$24:$N333,"&gt;"&amp;F333),COUNTIF($P$24:$P333,"&gt;"&amp;F333),COUNTIF($R$24:$R333,"&gt;"&amp;F333))),"")</f>
        <v>1</v>
      </c>
      <c r="H333">
        <f t="shared" ca="1" si="58"/>
        <v>3.265969426062326</v>
      </c>
      <c r="I333" s="11">
        <f t="shared" ca="1" si="59"/>
        <v>2.2680343236543932E-3</v>
      </c>
      <c r="J333" s="11">
        <f t="shared" ca="1" si="60"/>
        <v>2.2680343236544109E-3</v>
      </c>
      <c r="K333" s="11" t="str">
        <f ca="1">IF(AND($A333="весовой товар",$F333&lt;&gt;"",MAX(L$23:$L332,F333)&lt;TIME(20,0,0)),MAX(L$23:$L332,F333),"")</f>
        <v/>
      </c>
      <c r="L333" s="11" t="str">
        <f t="shared" ca="1" si="61"/>
        <v/>
      </c>
      <c r="M333" s="11" t="str">
        <f ca="1">IF($A333="штучный товар",IF(AND(MAX(N$23:$N332)&lt;=MAX(P$23:$P332),MAX(N$23:$N332)&lt;=MAX(R$23:$R332),$F333&lt;&gt;"",MAX(N$23:$N332)&lt;TIME(20,0,0)),MAX(N$23:$N332,$F333),""),"")</f>
        <v/>
      </c>
      <c r="N333" s="11" t="str">
        <f t="shared" ca="1" si="62"/>
        <v/>
      </c>
      <c r="O333" s="11" t="str">
        <f ca="1">IF($A333="штучный товар",IF(AND(MAX(N$23:$N332)&gt;MAX(P$23:$P332),MAX(P$23:$P332)&lt;=MAX(R$23:$R332),$F333&lt;&gt;"",MAX(P$23:$P332)&lt;TIME(20,0,0)),MAX(P$23:$P332,$F333),""),"")</f>
        <v/>
      </c>
      <c r="P333" s="11" t="str">
        <f t="shared" ca="1" si="63"/>
        <v/>
      </c>
      <c r="Q333" s="11">
        <f ca="1">IF($A333="штучный товар",IF(AND(MAX(N$23:$N332)&gt;MAX(R$23:$R332),MAX(P$23:$P332)&gt;MAX(R$23:$R332),$F333&lt;&gt;"",MAX(R$23:$R332)&lt;TIME(20,0,0)),MAX(R$23:$R332,$F333),""),"")</f>
        <v>0.63870206228804149</v>
      </c>
      <c r="R333" s="11">
        <f t="shared" ca="1" si="64"/>
        <v>0.64097009661169591</v>
      </c>
    </row>
    <row r="334" spans="1:18" x14ac:dyDescent="0.3">
      <c r="A334" t="str">
        <f t="shared" ca="1" si="52"/>
        <v>весовой товар</v>
      </c>
      <c r="B334" s="12">
        <f t="shared" ca="1" si="53"/>
        <v>1.248030905377308</v>
      </c>
      <c r="C334" s="11">
        <f t="shared" ca="1" si="54"/>
        <v>0.63631941743271814</v>
      </c>
      <c r="D334">
        <f t="shared" ca="1" si="55"/>
        <v>3.4109793491476648</v>
      </c>
      <c r="E334" s="11">
        <f t="shared" ca="1" si="56"/>
        <v>2.3687356591303227E-3</v>
      </c>
      <c r="F334" s="11">
        <f t="shared" ca="1" si="57"/>
        <v>0.63868815309184845</v>
      </c>
      <c r="G334" s="12">
        <f ca="1">IF(F334&lt;&gt;"",IF(A334="весовой товар",SUM(COUNTIF($L$24:$L334,"&gt;"&amp;F334)),SUM(COUNTIF($N$24:$N334,"&gt;"&amp;F334),COUNTIF($P$24:$P334,"&gt;"&amp;F334),COUNTIF($R$24:$R334,"&gt;"&amp;F334))),"")</f>
        <v>4</v>
      </c>
      <c r="H334">
        <f t="shared" ca="1" si="58"/>
        <v>1.0034908588266545</v>
      </c>
      <c r="I334" s="11">
        <f t="shared" ca="1" si="59"/>
        <v>6.9686865196295444E-4</v>
      </c>
      <c r="J334" s="11">
        <f t="shared" ca="1" si="60"/>
        <v>5.5959982521257556E-3</v>
      </c>
      <c r="K334" s="11">
        <f ca="1">IF(AND($A334="весовой товар",$F334&lt;&gt;"",MAX(L$23:$L333,F334)&lt;TIME(20,0,0)),MAX(L$23:$L333,F334),"")</f>
        <v>0.64358728269201126</v>
      </c>
      <c r="L334" s="11">
        <f t="shared" ca="1" si="61"/>
        <v>0.64428415134397421</v>
      </c>
      <c r="M334" s="11" t="str">
        <f ca="1">IF($A334="штучный товар",IF(AND(MAX(N$23:$N333)&lt;=MAX(P$23:$P333),MAX(N$23:$N333)&lt;=MAX(R$23:$R333),$F334&lt;&gt;"",MAX(N$23:$N333)&lt;TIME(20,0,0)),MAX(N$23:$N333,$F334),""),"")</f>
        <v/>
      </c>
      <c r="N334" s="11" t="str">
        <f t="shared" ca="1" si="62"/>
        <v/>
      </c>
      <c r="O334" s="11" t="str">
        <f ca="1">IF($A334="штучный товар",IF(AND(MAX(N$23:$N333)&gt;MAX(P$23:$P333),MAX(P$23:$P333)&lt;=MAX(R$23:$R333),$F334&lt;&gt;"",MAX(P$23:$P333)&lt;TIME(20,0,0)),MAX(P$23:$P333,$F334),""),"")</f>
        <v/>
      </c>
      <c r="P334" s="11" t="str">
        <f t="shared" ca="1" si="63"/>
        <v/>
      </c>
      <c r="Q334" s="11" t="str">
        <f ca="1">IF($A334="штучный товар",IF(AND(MAX(N$23:$N333)&gt;MAX(R$23:$R333),MAX(P$23:$P333)&gt;MAX(R$23:$R333),$F334&lt;&gt;"",MAX(R$23:$R333)&lt;TIME(20,0,0)),MAX(R$23:$R333,$F334),""),"")</f>
        <v/>
      </c>
      <c r="R334" s="11" t="str">
        <f t="shared" ca="1" si="64"/>
        <v/>
      </c>
    </row>
    <row r="335" spans="1:18" x14ac:dyDescent="0.3">
      <c r="A335" t="str">
        <f t="shared" ca="1" si="52"/>
        <v>штучный товар</v>
      </c>
      <c r="B335" s="12">
        <f t="shared" ca="1" si="53"/>
        <v>1.217844293882375</v>
      </c>
      <c r="C335" s="11">
        <f t="shared" ca="1" si="54"/>
        <v>0.63716514263680313</v>
      </c>
      <c r="D335">
        <f t="shared" ca="1" si="55"/>
        <v>1.6948030168865025</v>
      </c>
      <c r="E335" s="11">
        <f t="shared" ca="1" si="56"/>
        <v>1.1769465395045156E-3</v>
      </c>
      <c r="F335" s="11">
        <f t="shared" ca="1" si="57"/>
        <v>0.63834208917630764</v>
      </c>
      <c r="G335" s="12">
        <f ca="1">IF(F335&lt;&gt;"",IF(A335="весовой товар",SUM(COUNTIF($L$24:$L335,"&gt;"&amp;F335)),SUM(COUNTIF($N$24:$N335,"&gt;"&amp;F335),COUNTIF($P$24:$P335,"&gt;"&amp;F335),COUNTIF($R$24:$R335,"&gt;"&amp;F335))),"")</f>
        <v>2</v>
      </c>
      <c r="H335">
        <f t="shared" ca="1" si="58"/>
        <v>7.2708551705905409</v>
      </c>
      <c r="I335" s="11">
        <f t="shared" ca="1" si="59"/>
        <v>5.0492049795767642E-3</v>
      </c>
      <c r="J335" s="11">
        <f t="shared" ca="1" si="60"/>
        <v>5.0492049795767269E-3</v>
      </c>
      <c r="K335" s="11" t="str">
        <f ca="1">IF(AND($A335="весовой товар",$F335&lt;&gt;"",MAX(L$23:$L334,F335)&lt;TIME(20,0,0)),MAX(L$23:$L334,F335),"")</f>
        <v/>
      </c>
      <c r="L335" s="11" t="str">
        <f t="shared" ca="1" si="61"/>
        <v/>
      </c>
      <c r="M335" s="11">
        <f ca="1">IF($A335="штучный товар",IF(AND(MAX(N$23:$N334)&lt;=MAX(P$23:$P334),MAX(N$23:$N334)&lt;=MAX(R$23:$R334),$F335&lt;&gt;"",MAX(N$23:$N334)&lt;TIME(20,0,0)),MAX(N$23:$N334,$F335),""),"")</f>
        <v>0.63834208917630764</v>
      </c>
      <c r="N335" s="11">
        <f t="shared" ca="1" si="62"/>
        <v>0.64339129415588436</v>
      </c>
      <c r="O335" s="11" t="str">
        <f ca="1">IF($A335="штучный товар",IF(AND(MAX(N$23:$N334)&gt;MAX(P$23:$P334),MAX(P$23:$P334)&lt;=MAX(R$23:$R334),$F335&lt;&gt;"",MAX(P$23:$P334)&lt;TIME(20,0,0)),MAX(P$23:$P334,$F335),""),"")</f>
        <v/>
      </c>
      <c r="P335" s="11" t="str">
        <f t="shared" ca="1" si="63"/>
        <v/>
      </c>
      <c r="Q335" s="11" t="str">
        <f ca="1">IF($A335="штучный товар",IF(AND(MAX(N$23:$N334)&gt;MAX(R$23:$R334),MAX(P$23:$P334)&gt;MAX(R$23:$R334),$F335&lt;&gt;"",MAX(R$23:$R334)&lt;TIME(20,0,0)),MAX(R$23:$R334,$F335),""),"")</f>
        <v/>
      </c>
      <c r="R335" s="11" t="str">
        <f t="shared" ca="1" si="64"/>
        <v/>
      </c>
    </row>
    <row r="336" spans="1:18" x14ac:dyDescent="0.3">
      <c r="A336" t="str">
        <f t="shared" ca="1" si="52"/>
        <v>весовой товар</v>
      </c>
      <c r="B336" s="12">
        <f t="shared" ca="1" si="53"/>
        <v>1.0031604022741962</v>
      </c>
      <c r="C336" s="11">
        <f t="shared" ca="1" si="54"/>
        <v>0.63786178180504904</v>
      </c>
      <c r="D336">
        <f t="shared" ca="1" si="55"/>
        <v>6.270348834873829</v>
      </c>
      <c r="E336" s="11">
        <f t="shared" ca="1" si="56"/>
        <v>4.354408913106826E-3</v>
      </c>
      <c r="F336" s="11">
        <f t="shared" ca="1" si="57"/>
        <v>0.64221619071815583</v>
      </c>
      <c r="G336" s="12">
        <f ca="1">IF(F336&lt;&gt;"",IF(A336="весовой товар",SUM(COUNTIF($L$24:$L336,"&gt;"&amp;F336)),SUM(COUNTIF($N$24:$N336,"&gt;"&amp;F336),COUNTIF($P$24:$P336,"&gt;"&amp;F336),COUNTIF($R$24:$R336,"&gt;"&amp;F336))),"")</f>
        <v>3</v>
      </c>
      <c r="H336">
        <f t="shared" ca="1" si="58"/>
        <v>1.3834038452448942</v>
      </c>
      <c r="I336" s="11">
        <f t="shared" ca="1" si="59"/>
        <v>9.6069711475339878E-4</v>
      </c>
      <c r="J336" s="11">
        <f t="shared" ca="1" si="60"/>
        <v>3.0286577405718162E-3</v>
      </c>
      <c r="K336" s="11">
        <f ca="1">IF(AND($A336="весовой товар",$F336&lt;&gt;"",MAX(L$23:$L335,F336)&lt;TIME(20,0,0)),MAX(L$23:$L335,F336),"")</f>
        <v>0.64428415134397421</v>
      </c>
      <c r="L336" s="11">
        <f t="shared" ca="1" si="61"/>
        <v>0.64524484845872765</v>
      </c>
      <c r="M336" s="11" t="str">
        <f ca="1">IF($A336="штучный товар",IF(AND(MAX(N$23:$N335)&lt;=MAX(P$23:$P335),MAX(N$23:$N335)&lt;=MAX(R$23:$R335),$F336&lt;&gt;"",MAX(N$23:$N335)&lt;TIME(20,0,0)),MAX(N$23:$N335,$F336),""),"")</f>
        <v/>
      </c>
      <c r="N336" s="11" t="str">
        <f t="shared" ca="1" si="62"/>
        <v/>
      </c>
      <c r="O336" s="11" t="str">
        <f ca="1">IF($A336="штучный товар",IF(AND(MAX(N$23:$N335)&gt;MAX(P$23:$P335),MAX(P$23:$P335)&lt;=MAX(R$23:$R335),$F336&lt;&gt;"",MAX(P$23:$P335)&lt;TIME(20,0,0)),MAX(P$23:$P335,$F336),""),"")</f>
        <v/>
      </c>
      <c r="P336" s="11" t="str">
        <f t="shared" ca="1" si="63"/>
        <v/>
      </c>
      <c r="Q336" s="11" t="str">
        <f ca="1">IF($A336="штучный товар",IF(AND(MAX(N$23:$N335)&gt;MAX(R$23:$R335),MAX(P$23:$P335)&gt;MAX(R$23:$R335),$F336&lt;&gt;"",MAX(R$23:$R335)&lt;TIME(20,0,0)),MAX(R$23:$R335,$F336),""),"")</f>
        <v/>
      </c>
      <c r="R336" s="11" t="str">
        <f t="shared" ca="1" si="64"/>
        <v/>
      </c>
    </row>
    <row r="337" spans="1:18" x14ac:dyDescent="0.3">
      <c r="A337" t="str">
        <f t="shared" ca="1" si="52"/>
        <v>весовой товар</v>
      </c>
      <c r="B337" s="12">
        <f t="shared" ca="1" si="53"/>
        <v>1.8662510898064193</v>
      </c>
      <c r="C337" s="11">
        <f t="shared" ca="1" si="54"/>
        <v>0.63915778950630353</v>
      </c>
      <c r="D337">
        <f t="shared" ca="1" si="55"/>
        <v>4.8581199976895668</v>
      </c>
      <c r="E337" s="11">
        <f t="shared" ca="1" si="56"/>
        <v>3.3736944428399769E-3</v>
      </c>
      <c r="F337" s="11">
        <f t="shared" ca="1" si="57"/>
        <v>0.6425314839491435</v>
      </c>
      <c r="G337" s="12">
        <f ca="1">IF(F337&lt;&gt;"",IF(A337="весовой товар",SUM(COUNTIF($L$24:$L337,"&gt;"&amp;F337)),SUM(COUNTIF($N$24:$N337,"&gt;"&amp;F337),COUNTIF($P$24:$P337,"&gt;"&amp;F337),COUNTIF($R$24:$R337,"&gt;"&amp;F337))),"")</f>
        <v>4</v>
      </c>
      <c r="H337">
        <f t="shared" ca="1" si="58"/>
        <v>1.0599536807608674</v>
      </c>
      <c r="I337" s="11">
        <f t="shared" ca="1" si="59"/>
        <v>7.3607894497282453E-4</v>
      </c>
      <c r="J337" s="11">
        <f t="shared" ca="1" si="60"/>
        <v>3.4494434545569996E-3</v>
      </c>
      <c r="K337" s="11">
        <f ca="1">IF(AND($A337="весовой товар",$F337&lt;&gt;"",MAX(L$23:$L336,F337)&lt;TIME(20,0,0)),MAX(L$23:$L336,F337),"")</f>
        <v>0.64524484845872765</v>
      </c>
      <c r="L337" s="11">
        <f t="shared" ca="1" si="61"/>
        <v>0.6459809274037005</v>
      </c>
      <c r="M337" s="11" t="str">
        <f ca="1">IF($A337="штучный товар",IF(AND(MAX(N$23:$N336)&lt;=MAX(P$23:$P336),MAX(N$23:$N336)&lt;=MAX(R$23:$R336),$F337&lt;&gt;"",MAX(N$23:$N336)&lt;TIME(20,0,0)),MAX(N$23:$N336,$F337),""),"")</f>
        <v/>
      </c>
      <c r="N337" s="11" t="str">
        <f t="shared" ca="1" si="62"/>
        <v/>
      </c>
      <c r="O337" s="11" t="str">
        <f ca="1">IF($A337="штучный товар",IF(AND(MAX(N$23:$N336)&gt;MAX(P$23:$P336),MAX(P$23:$P336)&lt;=MAX(R$23:$R336),$F337&lt;&gt;"",MAX(P$23:$P336)&lt;TIME(20,0,0)),MAX(P$23:$P336,$F337),""),"")</f>
        <v/>
      </c>
      <c r="P337" s="11" t="str">
        <f t="shared" ca="1" si="63"/>
        <v/>
      </c>
      <c r="Q337" s="11" t="str">
        <f ca="1">IF($A337="штучный товар",IF(AND(MAX(N$23:$N336)&gt;MAX(R$23:$R336),MAX(P$23:$P336)&gt;MAX(R$23:$R336),$F337&lt;&gt;"",MAX(R$23:$R336)&lt;TIME(20,0,0)),MAX(R$23:$R336,$F337),""),"")</f>
        <v/>
      </c>
      <c r="R337" s="11" t="str">
        <f t="shared" ca="1" si="64"/>
        <v/>
      </c>
    </row>
    <row r="338" spans="1:18" x14ac:dyDescent="0.3">
      <c r="A338" t="str">
        <f t="shared" ca="1" si="52"/>
        <v>штучный товар</v>
      </c>
      <c r="B338" s="12">
        <f t="shared" ca="1" si="53"/>
        <v>1.4596867580236692</v>
      </c>
      <c r="C338" s="11">
        <f t="shared" ca="1" si="54"/>
        <v>0.64017146086604215</v>
      </c>
      <c r="D338">
        <f t="shared" ca="1" si="55"/>
        <v>14.754087378485591</v>
      </c>
      <c r="E338" s="11">
        <f t="shared" ca="1" si="56"/>
        <v>1.0245894012837216E-2</v>
      </c>
      <c r="F338" s="11">
        <f t="shared" ca="1" si="57"/>
        <v>0.65041735487887942</v>
      </c>
      <c r="G338" s="12">
        <f ca="1">IF(F338&lt;&gt;"",IF(A338="весовой товар",SUM(COUNTIF($L$24:$L338,"&gt;"&amp;F338)),SUM(COUNTIF($N$24:$N338,"&gt;"&amp;F338),COUNTIF($P$24:$P338,"&gt;"&amp;F338),COUNTIF($R$24:$R338,"&gt;"&amp;F338))),"")</f>
        <v>1</v>
      </c>
      <c r="H338">
        <f t="shared" ca="1" si="58"/>
        <v>2.5749631488272544</v>
      </c>
      <c r="I338" s="11">
        <f t="shared" ca="1" si="59"/>
        <v>1.7881688533522601E-3</v>
      </c>
      <c r="J338" s="11">
        <f t="shared" ca="1" si="60"/>
        <v>1.7881688533523121E-3</v>
      </c>
      <c r="K338" s="11" t="str">
        <f ca="1">IF(AND($A338="весовой товар",$F338&lt;&gt;"",MAX(L$23:$L337,F338)&lt;TIME(20,0,0)),MAX(L$23:$L337,F338),"")</f>
        <v/>
      </c>
      <c r="L338" s="11" t="str">
        <f t="shared" ca="1" si="61"/>
        <v/>
      </c>
      <c r="M338" s="11" t="str">
        <f ca="1">IF($A338="штучный товар",IF(AND(MAX(N$23:$N337)&lt;=MAX(P$23:$P337),MAX(N$23:$N337)&lt;=MAX(R$23:$R337),$F338&lt;&gt;"",MAX(N$23:$N337)&lt;TIME(20,0,0)),MAX(N$23:$N337,$F338),""),"")</f>
        <v/>
      </c>
      <c r="N338" s="11" t="str">
        <f t="shared" ca="1" si="62"/>
        <v/>
      </c>
      <c r="O338" s="11">
        <f ca="1">IF($A338="штучный товар",IF(AND(MAX(N$23:$N337)&gt;MAX(P$23:$P337),MAX(P$23:$P337)&lt;=MAX(R$23:$R337),$F338&lt;&gt;"",MAX(P$23:$P337)&lt;TIME(20,0,0)),MAX(P$23:$P337,$F338),""),"")</f>
        <v>0.65041735487887942</v>
      </c>
      <c r="P338" s="11">
        <f t="shared" ca="1" si="63"/>
        <v>0.65220552373223173</v>
      </c>
      <c r="Q338" s="11" t="str">
        <f ca="1">IF($A338="штучный товар",IF(AND(MAX(N$23:$N337)&gt;MAX(R$23:$R337),MAX(P$23:$P337)&gt;MAX(R$23:$R337),$F338&lt;&gt;"",MAX(R$23:$R337)&lt;TIME(20,0,0)),MAX(R$23:$R337,$F338),""),"")</f>
        <v/>
      </c>
      <c r="R338" s="11" t="str">
        <f t="shared" ca="1" si="64"/>
        <v/>
      </c>
    </row>
    <row r="339" spans="1:18" x14ac:dyDescent="0.3">
      <c r="A339" t="str">
        <f t="shared" ca="1" si="52"/>
        <v>штучный товар</v>
      </c>
      <c r="B339" s="12">
        <f t="shared" ca="1" si="53"/>
        <v>2.2044184842103549</v>
      </c>
      <c r="C339" s="11">
        <f t="shared" ca="1" si="54"/>
        <v>0.64170230703563269</v>
      </c>
      <c r="D339">
        <f t="shared" ca="1" si="55"/>
        <v>10.17982490548993</v>
      </c>
      <c r="E339" s="11">
        <f t="shared" ca="1" si="56"/>
        <v>7.0693228510346736E-3</v>
      </c>
      <c r="F339" s="11">
        <f t="shared" ca="1" si="57"/>
        <v>0.64877162988666737</v>
      </c>
      <c r="G339" s="12">
        <f ca="1">IF(F339&lt;&gt;"",IF(A339="весовой товар",SUM(COUNTIF($L$24:$L339,"&gt;"&amp;F339)),SUM(COUNTIF($N$24:$N339,"&gt;"&amp;F339),COUNTIF($P$24:$P339,"&gt;"&amp;F339),COUNTIF($R$24:$R339,"&gt;"&amp;F339))),"")</f>
        <v>2</v>
      </c>
      <c r="H339">
        <f t="shared" ca="1" si="58"/>
        <v>1.6007033432825288</v>
      </c>
      <c r="I339" s="11">
        <f t="shared" ca="1" si="59"/>
        <v>1.1115995439462006E-3</v>
      </c>
      <c r="J339" s="11">
        <f t="shared" ca="1" si="60"/>
        <v>1.1115995439462401E-3</v>
      </c>
      <c r="K339" s="11" t="str">
        <f ca="1">IF(AND($A339="весовой товар",$F339&lt;&gt;"",MAX(L$23:$L338,F339)&lt;TIME(20,0,0)),MAX(L$23:$L338,F339),"")</f>
        <v/>
      </c>
      <c r="L339" s="11" t="str">
        <f t="shared" ca="1" si="61"/>
        <v/>
      </c>
      <c r="M339" s="11" t="str">
        <f ca="1">IF($A339="штучный товар",IF(AND(MAX(N$23:$N338)&lt;=MAX(P$23:$P338),MAX(N$23:$N338)&lt;=MAX(R$23:$R338),$F339&lt;&gt;"",MAX(N$23:$N338)&lt;TIME(20,0,0)),MAX(N$23:$N338,$F339),""),"")</f>
        <v/>
      </c>
      <c r="N339" s="11" t="str">
        <f t="shared" ca="1" si="62"/>
        <v/>
      </c>
      <c r="O339" s="11" t="str">
        <f ca="1">IF($A339="штучный товар",IF(AND(MAX(N$23:$N338)&gt;MAX(P$23:$P338),MAX(P$23:$P338)&lt;=MAX(R$23:$R338),$F339&lt;&gt;"",MAX(P$23:$P338)&lt;TIME(20,0,0)),MAX(P$23:$P338,$F339),""),"")</f>
        <v/>
      </c>
      <c r="P339" s="11" t="str">
        <f t="shared" ca="1" si="63"/>
        <v/>
      </c>
      <c r="Q339" s="11">
        <f ca="1">IF($A339="штучный товар",IF(AND(MAX(N$23:$N338)&gt;MAX(R$23:$R338),MAX(P$23:$P338)&gt;MAX(R$23:$R338),$F339&lt;&gt;"",MAX(R$23:$R338)&lt;TIME(20,0,0)),MAX(R$23:$R338,$F339),""),"")</f>
        <v>0.64877162988666737</v>
      </c>
      <c r="R339" s="11">
        <f t="shared" ca="1" si="64"/>
        <v>0.64988322943061361</v>
      </c>
    </row>
    <row r="340" spans="1:18" x14ac:dyDescent="0.3">
      <c r="A340" t="str">
        <f t="shared" ca="1" si="52"/>
        <v>штучный товар</v>
      </c>
      <c r="B340" s="12">
        <f t="shared" ca="1" si="53"/>
        <v>1.5649591853643294</v>
      </c>
      <c r="C340" s="11">
        <f t="shared" ca="1" si="54"/>
        <v>0.64278908424769121</v>
      </c>
      <c r="D340">
        <f t="shared" ca="1" si="55"/>
        <v>1.8550142356528689</v>
      </c>
      <c r="E340" s="11">
        <f t="shared" ca="1" si="56"/>
        <v>1.2882043303144924E-3</v>
      </c>
      <c r="F340" s="11">
        <f t="shared" ca="1" si="57"/>
        <v>0.64407728857800572</v>
      </c>
      <c r="G340" s="12">
        <f ca="1">IF(F340&lt;&gt;"",IF(A340="весовой товар",SUM(COUNTIF($L$24:$L340,"&gt;"&amp;F340)),SUM(COUNTIF($N$24:$N340,"&gt;"&amp;F340),COUNTIF($P$24:$P340,"&gt;"&amp;F340),COUNTIF($R$24:$R340,"&gt;"&amp;F340))),"")</f>
        <v>3</v>
      </c>
      <c r="H340">
        <f t="shared" ca="1" si="58"/>
        <v>2.6570894771881646</v>
      </c>
      <c r="I340" s="11">
        <f t="shared" ca="1" si="59"/>
        <v>1.8452010258251143E-3</v>
      </c>
      <c r="J340" s="11">
        <f t="shared" ca="1" si="60"/>
        <v>1.8452010258250828E-3</v>
      </c>
      <c r="K340" s="11" t="str">
        <f ca="1">IF(AND($A340="весовой товар",$F340&lt;&gt;"",MAX(L$23:$L339,F340)&lt;TIME(20,0,0)),MAX(L$23:$L339,F340),"")</f>
        <v/>
      </c>
      <c r="L340" s="11" t="str">
        <f t="shared" ca="1" si="61"/>
        <v/>
      </c>
      <c r="M340" s="11">
        <f ca="1">IF($A340="штучный товар",IF(AND(MAX(N$23:$N339)&lt;=MAX(P$23:$P339),MAX(N$23:$N339)&lt;=MAX(R$23:$R339),$F340&lt;&gt;"",MAX(N$23:$N339)&lt;TIME(20,0,0)),MAX(N$23:$N339,$F340),""),"")</f>
        <v>0.64407728857800572</v>
      </c>
      <c r="N340" s="11">
        <f t="shared" ca="1" si="62"/>
        <v>0.64592248960383081</v>
      </c>
      <c r="O340" s="11" t="str">
        <f ca="1">IF($A340="штучный товар",IF(AND(MAX(N$23:$N339)&gt;MAX(P$23:$P339),MAX(P$23:$P339)&lt;=MAX(R$23:$R339),$F340&lt;&gt;"",MAX(P$23:$P339)&lt;TIME(20,0,0)),MAX(P$23:$P339,$F340),""),"")</f>
        <v/>
      </c>
      <c r="P340" s="11" t="str">
        <f t="shared" ca="1" si="63"/>
        <v/>
      </c>
      <c r="Q340" s="11" t="str">
        <f ca="1">IF($A340="штучный товар",IF(AND(MAX(N$23:$N339)&gt;MAX(R$23:$R339),MAX(P$23:$P339)&gt;MAX(R$23:$R339),$F340&lt;&gt;"",MAX(R$23:$R339)&lt;TIME(20,0,0)),MAX(R$23:$R339,$F340),""),"")</f>
        <v/>
      </c>
      <c r="R340" s="11" t="str">
        <f t="shared" ca="1" si="64"/>
        <v/>
      </c>
    </row>
    <row r="341" spans="1:18" x14ac:dyDescent="0.3">
      <c r="A341" t="str">
        <f t="shared" ca="1" si="52"/>
        <v>штучный товар</v>
      </c>
      <c r="B341" s="12">
        <f t="shared" ca="1" si="53"/>
        <v>1.0097920284566009</v>
      </c>
      <c r="C341" s="11">
        <f t="shared" ca="1" si="54"/>
        <v>0.64349032871189715</v>
      </c>
      <c r="D341">
        <f t="shared" ca="1" si="55"/>
        <v>3.2984414111309728</v>
      </c>
      <c r="E341" s="11">
        <f t="shared" ca="1" si="56"/>
        <v>2.2905843132853976E-3</v>
      </c>
      <c r="F341" s="11">
        <f t="shared" ca="1" si="57"/>
        <v>0.64578091302518259</v>
      </c>
      <c r="G341" s="12">
        <f ca="1">IF(F341&lt;&gt;"",IF(A341="весовой товар",SUM(COUNTIF($L$24:$L341,"&gt;"&amp;F341)),SUM(COUNTIF($N$24:$N341,"&gt;"&amp;F341),COUNTIF($P$24:$P341,"&gt;"&amp;F341),COUNTIF($R$24:$R341,"&gt;"&amp;F341))),"")</f>
        <v>4</v>
      </c>
      <c r="H341">
        <f t="shared" ca="1" si="58"/>
        <v>2.3603187412944946</v>
      </c>
      <c r="I341" s="11">
        <f t="shared" ca="1" si="59"/>
        <v>1.6391102370100657E-3</v>
      </c>
      <c r="J341" s="11">
        <f t="shared" ca="1" si="60"/>
        <v>1.7806868156582389E-3</v>
      </c>
      <c r="K341" s="11" t="str">
        <f ca="1">IF(AND($A341="весовой товар",$F341&lt;&gt;"",MAX(L$23:$L340,F341)&lt;TIME(20,0,0)),MAX(L$23:$L340,F341),"")</f>
        <v/>
      </c>
      <c r="L341" s="11" t="str">
        <f t="shared" ca="1" si="61"/>
        <v/>
      </c>
      <c r="M341" s="11">
        <f ca="1">IF($A341="штучный товар",IF(AND(MAX(N$23:$N340)&lt;=MAX(P$23:$P340),MAX(N$23:$N340)&lt;=MAX(R$23:$R340),$F341&lt;&gt;"",MAX(N$23:$N340)&lt;TIME(20,0,0)),MAX(N$23:$N340,$F341),""),"")</f>
        <v>0.64592248960383081</v>
      </c>
      <c r="N341" s="11">
        <f t="shared" ca="1" si="62"/>
        <v>0.64756159984084083</v>
      </c>
      <c r="O341" s="11" t="str">
        <f ca="1">IF($A341="штучный товар",IF(AND(MAX(N$23:$N340)&gt;MAX(P$23:$P340),MAX(P$23:$P340)&lt;=MAX(R$23:$R340),$F341&lt;&gt;"",MAX(P$23:$P340)&lt;TIME(20,0,0)),MAX(P$23:$P340,$F341),""),"")</f>
        <v/>
      </c>
      <c r="P341" s="11" t="str">
        <f t="shared" ca="1" si="63"/>
        <v/>
      </c>
      <c r="Q341" s="11" t="str">
        <f ca="1">IF($A341="штучный товар",IF(AND(MAX(N$23:$N340)&gt;MAX(R$23:$R340),MAX(P$23:$P340)&gt;MAX(R$23:$R340),$F341&lt;&gt;"",MAX(R$23:$R340)&lt;TIME(20,0,0)),MAX(R$23:$R340,$F341),""),"")</f>
        <v/>
      </c>
      <c r="R341" s="11" t="str">
        <f t="shared" ca="1" si="64"/>
        <v/>
      </c>
    </row>
    <row r="342" spans="1:18" x14ac:dyDescent="0.3">
      <c r="A342" t="str">
        <f t="shared" ca="1" si="52"/>
        <v>штучный товар</v>
      </c>
      <c r="B342" s="12">
        <f t="shared" ca="1" si="53"/>
        <v>1.6567232604820281</v>
      </c>
      <c r="C342" s="11">
        <f t="shared" ca="1" si="54"/>
        <v>0.64464083097612079</v>
      </c>
      <c r="D342">
        <f t="shared" ca="1" si="55"/>
        <v>5.344824473358015</v>
      </c>
      <c r="E342" s="11">
        <f t="shared" ca="1" si="56"/>
        <v>3.711683662054177E-3</v>
      </c>
      <c r="F342" s="11">
        <f t="shared" ca="1" si="57"/>
        <v>0.648352514638175</v>
      </c>
      <c r="G342" s="12">
        <f ca="1">IF(F342&lt;&gt;"",IF(A342="весовой товар",SUM(COUNTIF($L$24:$L342,"&gt;"&amp;F342)),SUM(COUNTIF($N$24:$N342,"&gt;"&amp;F342),COUNTIF($P$24:$P342,"&gt;"&amp;F342),COUNTIF($R$24:$R342,"&gt;"&amp;F342))),"")</f>
        <v>3</v>
      </c>
      <c r="H342">
        <f t="shared" ca="1" si="58"/>
        <v>3.5090715293208907</v>
      </c>
      <c r="I342" s="11">
        <f t="shared" ca="1" si="59"/>
        <v>2.4368552286950628E-3</v>
      </c>
      <c r="J342" s="11">
        <f t="shared" ca="1" si="60"/>
        <v>2.4368552286950784E-3</v>
      </c>
      <c r="K342" s="11" t="str">
        <f ca="1">IF(AND($A342="весовой товар",$F342&lt;&gt;"",MAX(L$23:$L341,F342)&lt;TIME(20,0,0)),MAX(L$23:$L341,F342),"")</f>
        <v/>
      </c>
      <c r="L342" s="11" t="str">
        <f t="shared" ca="1" si="61"/>
        <v/>
      </c>
      <c r="M342" s="11">
        <f ca="1">IF($A342="штучный товар",IF(AND(MAX(N$23:$N341)&lt;=MAX(P$23:$P341),MAX(N$23:$N341)&lt;=MAX(R$23:$R341),$F342&lt;&gt;"",MAX(N$23:$N341)&lt;TIME(20,0,0)),MAX(N$23:$N341,$F342),""),"")</f>
        <v>0.648352514638175</v>
      </c>
      <c r="N342" s="11">
        <f t="shared" ca="1" si="62"/>
        <v>0.65078936986687008</v>
      </c>
      <c r="O342" s="11" t="str">
        <f ca="1">IF($A342="штучный товар",IF(AND(MAX(N$23:$N341)&gt;MAX(P$23:$P341),MAX(P$23:$P341)&lt;=MAX(R$23:$R341),$F342&lt;&gt;"",MAX(P$23:$P341)&lt;TIME(20,0,0)),MAX(P$23:$P341,$F342),""),"")</f>
        <v/>
      </c>
      <c r="P342" s="11" t="str">
        <f t="shared" ca="1" si="63"/>
        <v/>
      </c>
      <c r="Q342" s="11" t="str">
        <f ca="1">IF($A342="штучный товар",IF(AND(MAX(N$23:$N341)&gt;MAX(R$23:$R341),MAX(P$23:$P341)&gt;MAX(R$23:$R341),$F342&lt;&gt;"",MAX(R$23:$R341)&lt;TIME(20,0,0)),MAX(R$23:$R341,$F342),""),"")</f>
        <v/>
      </c>
      <c r="R342" s="11" t="str">
        <f t="shared" ca="1" si="64"/>
        <v/>
      </c>
    </row>
    <row r="343" spans="1:18" x14ac:dyDescent="0.3">
      <c r="A343" t="str">
        <f t="shared" ca="1" si="52"/>
        <v>штучный товар</v>
      </c>
      <c r="B343" s="12">
        <f t="shared" ca="1" si="53"/>
        <v>1.1712750318820107</v>
      </c>
      <c r="C343" s="11">
        <f t="shared" ca="1" si="54"/>
        <v>0.64545421641492773</v>
      </c>
      <c r="D343">
        <f t="shared" ca="1" si="55"/>
        <v>9.740459297210819</v>
      </c>
      <c r="E343" s="11">
        <f t="shared" ca="1" si="56"/>
        <v>6.7642078452852909E-3</v>
      </c>
      <c r="F343" s="11">
        <f t="shared" ca="1" si="57"/>
        <v>0.65221842426021304</v>
      </c>
      <c r="G343" s="12">
        <f ca="1">IF(F343&lt;&gt;"",IF(A343="весовой товар",SUM(COUNTIF($L$24:$L343,"&gt;"&amp;F343)),SUM(COUNTIF($N$24:$N343,"&gt;"&amp;F343),COUNTIF($P$24:$P343,"&gt;"&amp;F343),COUNTIF($R$24:$R343,"&gt;"&amp;F343))),"")</f>
        <v>1</v>
      </c>
      <c r="H343">
        <f t="shared" ca="1" si="58"/>
        <v>2.1814455755669266</v>
      </c>
      <c r="I343" s="11">
        <f t="shared" ca="1" si="59"/>
        <v>1.5148927608103658E-3</v>
      </c>
      <c r="J343" s="11">
        <f t="shared" ca="1" si="60"/>
        <v>1.5148927608104046E-3</v>
      </c>
      <c r="K343" s="11" t="str">
        <f ca="1">IF(AND($A343="весовой товар",$F343&lt;&gt;"",MAX(L$23:$L342,F343)&lt;TIME(20,0,0)),MAX(L$23:$L342,F343),"")</f>
        <v/>
      </c>
      <c r="L343" s="11" t="str">
        <f t="shared" ca="1" si="61"/>
        <v/>
      </c>
      <c r="M343" s="11" t="str">
        <f ca="1">IF($A343="штучный товар",IF(AND(MAX(N$23:$N342)&lt;=MAX(P$23:$P342),MAX(N$23:$N342)&lt;=MAX(R$23:$R342),$F343&lt;&gt;"",MAX(N$23:$N342)&lt;TIME(20,0,0)),MAX(N$23:$N342,$F343),""),"")</f>
        <v/>
      </c>
      <c r="N343" s="11" t="str">
        <f t="shared" ca="1" si="62"/>
        <v/>
      </c>
      <c r="O343" s="11" t="str">
        <f ca="1">IF($A343="штучный товар",IF(AND(MAX(N$23:$N342)&gt;MAX(P$23:$P342),MAX(P$23:$P342)&lt;=MAX(R$23:$R342),$F343&lt;&gt;"",MAX(P$23:$P342)&lt;TIME(20,0,0)),MAX(P$23:$P342,$F343),""),"")</f>
        <v/>
      </c>
      <c r="P343" s="11" t="str">
        <f t="shared" ca="1" si="63"/>
        <v/>
      </c>
      <c r="Q343" s="11">
        <f ca="1">IF($A343="штучный товар",IF(AND(MAX(N$23:$N342)&gt;MAX(R$23:$R342),MAX(P$23:$P342)&gt;MAX(R$23:$R342),$F343&lt;&gt;"",MAX(R$23:$R342)&lt;TIME(20,0,0)),MAX(R$23:$R342,$F343),""),"")</f>
        <v>0.65221842426021304</v>
      </c>
      <c r="R343" s="11">
        <f t="shared" ca="1" si="64"/>
        <v>0.65373331702102344</v>
      </c>
    </row>
    <row r="344" spans="1:18" x14ac:dyDescent="0.3">
      <c r="A344" t="str">
        <f t="shared" ca="1" si="52"/>
        <v>штучный товар</v>
      </c>
      <c r="B344" s="12">
        <f t="shared" ca="1" si="53"/>
        <v>1.1116818305527845</v>
      </c>
      <c r="C344" s="11">
        <f t="shared" ca="1" si="54"/>
        <v>0.64622621768614497</v>
      </c>
      <c r="D344">
        <f t="shared" ca="1" si="55"/>
        <v>3.1021265302911898</v>
      </c>
      <c r="E344" s="11">
        <f t="shared" ca="1" si="56"/>
        <v>2.1542545349244372E-3</v>
      </c>
      <c r="F344" s="11">
        <f t="shared" ca="1" si="57"/>
        <v>0.64838047222106943</v>
      </c>
      <c r="G344" s="12">
        <f ca="1">IF(F344&lt;&gt;"",IF(A344="весовой товар",SUM(COUNTIF($L$24:$L344,"&gt;"&amp;F344)),SUM(COUNTIF($N$24:$N344,"&gt;"&amp;F344),COUNTIF($P$24:$P344,"&gt;"&amp;F344),COUNTIF($R$24:$R344,"&gt;"&amp;F344))),"")</f>
        <v>5</v>
      </c>
      <c r="H344">
        <f t="shared" ca="1" si="58"/>
        <v>2.4796781994660333</v>
      </c>
      <c r="I344" s="11">
        <f t="shared" ca="1" si="59"/>
        <v>1.7219987496291899E-3</v>
      </c>
      <c r="J344" s="11">
        <f t="shared" ca="1" si="60"/>
        <v>4.1308963954298505E-3</v>
      </c>
      <c r="K344" s="11" t="str">
        <f ca="1">IF(AND($A344="весовой товар",$F344&lt;&gt;"",MAX(L$23:$L343,F344)&lt;TIME(20,0,0)),MAX(L$23:$L343,F344),"")</f>
        <v/>
      </c>
      <c r="L344" s="11" t="str">
        <f t="shared" ca="1" si="61"/>
        <v/>
      </c>
      <c r="M344" s="11">
        <f ca="1">IF($A344="штучный товар",IF(AND(MAX(N$23:$N343)&lt;=MAX(P$23:$P343),MAX(N$23:$N343)&lt;=MAX(R$23:$R343),$F344&lt;&gt;"",MAX(N$23:$N343)&lt;TIME(20,0,0)),MAX(N$23:$N343,$F344),""),"")</f>
        <v>0.65078936986687008</v>
      </c>
      <c r="N344" s="11">
        <f t="shared" ca="1" si="62"/>
        <v>0.65251136861649928</v>
      </c>
      <c r="O344" s="11" t="str">
        <f ca="1">IF($A344="штучный товар",IF(AND(MAX(N$23:$N343)&gt;MAX(P$23:$P343),MAX(P$23:$P343)&lt;=MAX(R$23:$R343),$F344&lt;&gt;"",MAX(P$23:$P343)&lt;TIME(20,0,0)),MAX(P$23:$P343,$F344),""),"")</f>
        <v/>
      </c>
      <c r="P344" s="11" t="str">
        <f t="shared" ca="1" si="63"/>
        <v/>
      </c>
      <c r="Q344" s="11" t="str">
        <f ca="1">IF($A344="штучный товар",IF(AND(MAX(N$23:$N343)&gt;MAX(R$23:$R343),MAX(P$23:$P343)&gt;MAX(R$23:$R343),$F344&lt;&gt;"",MAX(R$23:$R343)&lt;TIME(20,0,0)),MAX(R$23:$R343,$F344),""),"")</f>
        <v/>
      </c>
      <c r="R344" s="11" t="str">
        <f t="shared" ca="1" si="64"/>
        <v/>
      </c>
    </row>
    <row r="345" spans="1:18" x14ac:dyDescent="0.3">
      <c r="A345" t="str">
        <f t="shared" ref="A345:A408" ca="1" si="65">IF(IF(RAND()&lt;=0.3, RAND()*(1-0.5)+0.5, RAND()*0.5) &gt; 0.5,"весовой товар","штучный товар")</f>
        <v>штучный товар</v>
      </c>
      <c r="B345" s="12">
        <f t="shared" ref="B345:B408" ca="1" si="66" xml:space="preserve"> -(60/60)*LOG(1-RAND())+1</f>
        <v>1.0410930959244842</v>
      </c>
      <c r="C345" s="11">
        <f t="shared" ref="C345:C408" ca="1" si="67">IF(C344="","",IF(C344+(B345)/1440&lt;=$C$23+12/24,C344+(B345)/1440,""))</f>
        <v>0.64694919900275916</v>
      </c>
      <c r="D345">
        <f t="shared" ref="D345:D408" ca="1" si="68">IF(C345&lt;&gt;"",-7*LOG(1-RAND())+1,"")</f>
        <v>5.9969221837844531</v>
      </c>
      <c r="E345" s="11">
        <f t="shared" ref="E345:E408" ca="1" si="69">IF(D345&lt;&gt;"",D345/1440,"")</f>
        <v>4.1645292942947588E-3</v>
      </c>
      <c r="F345" s="11">
        <f t="shared" ref="F345:F408" ca="1" si="70">IF(AND(C345&lt;&gt;"",E345&lt;&gt;""),C345+E345,"")</f>
        <v>0.65111372829705394</v>
      </c>
      <c r="G345" s="12">
        <f ca="1">IF(F345&lt;&gt;"",IF(A345="весовой товар",SUM(COUNTIF($L$24:$L345,"&gt;"&amp;F345)),SUM(COUNTIF($N$24:$N345,"&gt;"&amp;F345),COUNTIF($P$24:$P345,"&gt;"&amp;F345),COUNTIF($R$24:$R345,"&gt;"&amp;F345))),"")</f>
        <v>4</v>
      </c>
      <c r="H345">
        <f t="shared" ref="H345:H408" ca="1" si="71">IF(F345&lt;&gt;"",IF(A345="штучный товар",-3*LOG(1-RAND())+1,-4*LOG(1-RAND())+1),"")</f>
        <v>1.5463214144212203</v>
      </c>
      <c r="I345" s="11">
        <f t="shared" ref="I345:I408" ca="1" si="72">IF(H345&lt;&gt;"",H345/1440,"")</f>
        <v>1.0738343155702918E-3</v>
      </c>
      <c r="J345" s="11">
        <f t="shared" ref="J345:J408" ca="1" si="73">IF(AND(F345&lt;&gt;"",OR(L345&lt;&gt;"",N345&lt;&gt;"",P345&lt;&gt;"",R345&lt;&gt;"")),IF(A345="штучный товар",MAX(N345,P345,R345)-F345,L345-F345),"")</f>
        <v>2.1656297507480771E-3</v>
      </c>
      <c r="K345" s="11" t="str">
        <f ca="1">IF(AND($A345="весовой товар",$F345&lt;&gt;"",MAX(L$23:$L344,F345)&lt;TIME(20,0,0)),MAX(L$23:$L344,F345),"")</f>
        <v/>
      </c>
      <c r="L345" s="11" t="str">
        <f t="shared" ref="L345:L408" ca="1" si="74">IF(ISTEXT(K345),"",K345+H345/1440)</f>
        <v/>
      </c>
      <c r="M345" s="11" t="str">
        <f ca="1">IF($A345="штучный товар",IF(AND(MAX(N$23:$N344)&lt;=MAX(P$23:$P344),MAX(N$23:$N344)&lt;=MAX(R$23:$R344),$F345&lt;&gt;"",MAX(N$23:$N344)&lt;TIME(20,0,0)),MAX(N$23:$N344,$F345),""),"")</f>
        <v/>
      </c>
      <c r="N345" s="11" t="str">
        <f t="shared" ref="N345:N408" ca="1" si="75">IF(ISTEXT(M345),"",M345+H345/1440)</f>
        <v/>
      </c>
      <c r="O345" s="11">
        <f ca="1">IF($A345="штучный товар",IF(AND(MAX(N$23:$N344)&gt;MAX(P$23:$P344),MAX(P$23:$P344)&lt;=MAX(R$23:$R344),$F345&lt;&gt;"",MAX(P$23:$P344)&lt;TIME(20,0,0)),MAX(P$23:$P344,$F345),""),"")</f>
        <v>0.65220552373223173</v>
      </c>
      <c r="P345" s="11">
        <f t="shared" ref="P345:P408" ca="1" si="76">IF(ISTEXT(O345),"",O345+H345/1440)</f>
        <v>0.65327935804780202</v>
      </c>
      <c r="Q345" s="11" t="str">
        <f ca="1">IF($A345="штучный товар",IF(AND(MAX(N$23:$N344)&gt;MAX(R$23:$R344),MAX(P$23:$P344)&gt;MAX(R$23:$R344),$F345&lt;&gt;"",MAX(R$23:$R344)&lt;TIME(20,0,0)),MAX(R$23:$R344,$F345),""),"")</f>
        <v/>
      </c>
      <c r="R345" s="11" t="str">
        <f t="shared" ref="R345:R408" ca="1" si="77">IF(ISTEXT(Q345),"",Q345+H345/1440)</f>
        <v/>
      </c>
    </row>
    <row r="346" spans="1:18" x14ac:dyDescent="0.3">
      <c r="A346" t="str">
        <f t="shared" ca="1" si="65"/>
        <v>весовой товар</v>
      </c>
      <c r="B346" s="12">
        <f t="shared" ca="1" si="66"/>
        <v>1.2945922261734228</v>
      </c>
      <c r="C346" s="11">
        <f t="shared" ca="1" si="67"/>
        <v>0.64784822138204623</v>
      </c>
      <c r="D346">
        <f t="shared" ca="1" si="68"/>
        <v>5.1257247560780934</v>
      </c>
      <c r="E346" s="11">
        <f t="shared" ca="1" si="69"/>
        <v>3.559531080609787E-3</v>
      </c>
      <c r="F346" s="11">
        <f t="shared" ca="1" si="70"/>
        <v>0.65140775246265603</v>
      </c>
      <c r="G346" s="12">
        <f ca="1">IF(F346&lt;&gt;"",IF(A346="весовой товар",SUM(COUNTIF($L$24:$L346,"&gt;"&amp;F346)),SUM(COUNTIF($N$24:$N346,"&gt;"&amp;F346),COUNTIF($P$24:$P346,"&gt;"&amp;F346),COUNTIF($R$24:$R346,"&gt;"&amp;F346))),"")</f>
        <v>1</v>
      </c>
      <c r="H346">
        <f t="shared" ca="1" si="71"/>
        <v>1.106966640043662</v>
      </c>
      <c r="I346" s="11">
        <f t="shared" ca="1" si="72"/>
        <v>7.6872683336365419E-4</v>
      </c>
      <c r="J346" s="11">
        <f t="shared" ca="1" si="73"/>
        <v>7.6872683336370873E-4</v>
      </c>
      <c r="K346" s="11">
        <f ca="1">IF(AND($A346="весовой товар",$F346&lt;&gt;"",MAX(L$23:$L345,F346)&lt;TIME(20,0,0)),MAX(L$23:$L345,F346),"")</f>
        <v>0.65140775246265603</v>
      </c>
      <c r="L346" s="11">
        <f t="shared" ca="1" si="74"/>
        <v>0.65217647929601974</v>
      </c>
      <c r="M346" s="11" t="str">
        <f ca="1">IF($A346="штучный товар",IF(AND(MAX(N$23:$N345)&lt;=MAX(P$23:$P345),MAX(N$23:$N345)&lt;=MAX(R$23:$R345),$F346&lt;&gt;"",MAX(N$23:$N345)&lt;TIME(20,0,0)),MAX(N$23:$N345,$F346),""),"")</f>
        <v/>
      </c>
      <c r="N346" s="11" t="str">
        <f t="shared" ca="1" si="75"/>
        <v/>
      </c>
      <c r="O346" s="11" t="str">
        <f ca="1">IF($A346="штучный товар",IF(AND(MAX(N$23:$N345)&gt;MAX(P$23:$P345),MAX(P$23:$P345)&lt;=MAX(R$23:$R345),$F346&lt;&gt;"",MAX(P$23:$P345)&lt;TIME(20,0,0)),MAX(P$23:$P345,$F346),""),"")</f>
        <v/>
      </c>
      <c r="P346" s="11" t="str">
        <f t="shared" ca="1" si="76"/>
        <v/>
      </c>
      <c r="Q346" s="11" t="str">
        <f ca="1">IF($A346="штучный товар",IF(AND(MAX(N$23:$N345)&gt;MAX(R$23:$R345),MAX(P$23:$P345)&gt;MAX(R$23:$R345),$F346&lt;&gt;"",MAX(R$23:$R345)&lt;TIME(20,0,0)),MAX(R$23:$R345,$F346),""),"")</f>
        <v/>
      </c>
      <c r="R346" s="11" t="str">
        <f t="shared" ca="1" si="77"/>
        <v/>
      </c>
    </row>
    <row r="347" spans="1:18" x14ac:dyDescent="0.3">
      <c r="A347" t="str">
        <f t="shared" ca="1" si="65"/>
        <v>штучный товар</v>
      </c>
      <c r="B347" s="12">
        <f t="shared" ca="1" si="66"/>
        <v>1.4489596937200431</v>
      </c>
      <c r="C347" s="11">
        <f t="shared" ca="1" si="67"/>
        <v>0.64885444339157405</v>
      </c>
      <c r="D347">
        <f t="shared" ca="1" si="68"/>
        <v>1.981883912181551</v>
      </c>
      <c r="E347" s="11">
        <f t="shared" ca="1" si="69"/>
        <v>1.3763082723482994E-3</v>
      </c>
      <c r="F347" s="11">
        <f t="shared" ca="1" si="70"/>
        <v>0.6502307516639223</v>
      </c>
      <c r="G347" s="12">
        <f ca="1">IF(F347&lt;&gt;"",IF(A347="весовой товар",SUM(COUNTIF($L$24:$L347,"&gt;"&amp;F347)),SUM(COUNTIF($N$24:$N347,"&gt;"&amp;F347),COUNTIF($P$24:$P347,"&gt;"&amp;F347),COUNTIF($R$24:$R347,"&gt;"&amp;F347))),"")</f>
        <v>6</v>
      </c>
      <c r="H347">
        <f t="shared" ca="1" si="71"/>
        <v>1.9479835794198244</v>
      </c>
      <c r="I347" s="11">
        <f t="shared" ca="1" si="72"/>
        <v>1.3527663745971003E-3</v>
      </c>
      <c r="J347" s="11">
        <f t="shared" ca="1" si="73"/>
        <v>3.6333833271741112E-3</v>
      </c>
      <c r="K347" s="11" t="str">
        <f ca="1">IF(AND($A347="весовой товар",$F347&lt;&gt;"",MAX(L$23:$L346,F347)&lt;TIME(20,0,0)),MAX(L$23:$L346,F347),"")</f>
        <v/>
      </c>
      <c r="L347" s="11" t="str">
        <f t="shared" ca="1" si="74"/>
        <v/>
      </c>
      <c r="M347" s="11">
        <f ca="1">IF($A347="штучный товар",IF(AND(MAX(N$23:$N346)&lt;=MAX(P$23:$P346),MAX(N$23:$N346)&lt;=MAX(R$23:$R346),$F347&lt;&gt;"",MAX(N$23:$N346)&lt;TIME(20,0,0)),MAX(N$23:$N346,$F347),""),"")</f>
        <v>0.65251136861649928</v>
      </c>
      <c r="N347" s="11">
        <f t="shared" ca="1" si="75"/>
        <v>0.65386413499109641</v>
      </c>
      <c r="O347" s="11" t="str">
        <f ca="1">IF($A347="штучный товар",IF(AND(MAX(N$23:$N346)&gt;MAX(P$23:$P346),MAX(P$23:$P346)&lt;=MAX(R$23:$R346),$F347&lt;&gt;"",MAX(P$23:$P346)&lt;TIME(20,0,0)),MAX(P$23:$P346,$F347),""),"")</f>
        <v/>
      </c>
      <c r="P347" s="11" t="str">
        <f t="shared" ca="1" si="76"/>
        <v/>
      </c>
      <c r="Q347" s="11" t="str">
        <f ca="1">IF($A347="штучный товар",IF(AND(MAX(N$23:$N346)&gt;MAX(R$23:$R346),MAX(P$23:$P346)&gt;MAX(R$23:$R346),$F347&lt;&gt;"",MAX(R$23:$R346)&lt;TIME(20,0,0)),MAX(R$23:$R346,$F347),""),"")</f>
        <v/>
      </c>
      <c r="R347" s="11" t="str">
        <f t="shared" ca="1" si="77"/>
        <v/>
      </c>
    </row>
    <row r="348" spans="1:18" x14ac:dyDescent="0.3">
      <c r="A348" t="str">
        <f t="shared" ca="1" si="65"/>
        <v>весовой товар</v>
      </c>
      <c r="B348" s="12">
        <f t="shared" ca="1" si="66"/>
        <v>1.7040547975678835</v>
      </c>
      <c r="C348" s="11">
        <f t="shared" ca="1" si="67"/>
        <v>0.65003781477877398</v>
      </c>
      <c r="D348">
        <f t="shared" ca="1" si="68"/>
        <v>3.1136448574969995</v>
      </c>
      <c r="E348" s="11">
        <f t="shared" ca="1" si="69"/>
        <v>2.1622533732618054E-3</v>
      </c>
      <c r="F348" s="11">
        <f t="shared" ca="1" si="70"/>
        <v>0.65220006815203579</v>
      </c>
      <c r="G348" s="12">
        <f ca="1">IF(F348&lt;&gt;"",IF(A348="весовой товар",SUM(COUNTIF($L$24:$L348,"&gt;"&amp;F348)),SUM(COUNTIF($N$24:$N348,"&gt;"&amp;F348),COUNTIF($P$24:$P348,"&gt;"&amp;F348),COUNTIF($R$24:$R348,"&gt;"&amp;F348))),"")</f>
        <v>1</v>
      </c>
      <c r="H348">
        <f t="shared" ca="1" si="71"/>
        <v>2.8380124370906383</v>
      </c>
      <c r="I348" s="11">
        <f t="shared" ca="1" si="72"/>
        <v>1.9708419702018322E-3</v>
      </c>
      <c r="J348" s="11">
        <f t="shared" ca="1" si="73"/>
        <v>1.9708419702018087E-3</v>
      </c>
      <c r="K348" s="11">
        <f ca="1">IF(AND($A348="весовой товар",$F348&lt;&gt;"",MAX(L$23:$L347,F348)&lt;TIME(20,0,0)),MAX(L$23:$L347,F348),"")</f>
        <v>0.65220006815203579</v>
      </c>
      <c r="L348" s="11">
        <f t="shared" ca="1" si="74"/>
        <v>0.6541709101222376</v>
      </c>
      <c r="M348" s="11" t="str">
        <f ca="1">IF($A348="штучный товар",IF(AND(MAX(N$23:$N347)&lt;=MAX(P$23:$P347),MAX(N$23:$N347)&lt;=MAX(R$23:$R347),$F348&lt;&gt;"",MAX(N$23:$N347)&lt;TIME(20,0,0)),MAX(N$23:$N347,$F348),""),"")</f>
        <v/>
      </c>
      <c r="N348" s="11" t="str">
        <f t="shared" ca="1" si="75"/>
        <v/>
      </c>
      <c r="O348" s="11" t="str">
        <f ca="1">IF($A348="штучный товар",IF(AND(MAX(N$23:$N347)&gt;MAX(P$23:$P347),MAX(P$23:$P347)&lt;=MAX(R$23:$R347),$F348&lt;&gt;"",MAX(P$23:$P347)&lt;TIME(20,0,0)),MAX(P$23:$P347,$F348),""),"")</f>
        <v/>
      </c>
      <c r="P348" s="11" t="str">
        <f t="shared" ca="1" si="76"/>
        <v/>
      </c>
      <c r="Q348" s="11" t="str">
        <f ca="1">IF($A348="штучный товар",IF(AND(MAX(N$23:$N347)&gt;MAX(R$23:$R347),MAX(P$23:$P347)&gt;MAX(R$23:$R347),$F348&lt;&gt;"",MAX(R$23:$R347)&lt;TIME(20,0,0)),MAX(R$23:$R347,$F348),""),"")</f>
        <v/>
      </c>
      <c r="R348" s="11" t="str">
        <f t="shared" ca="1" si="77"/>
        <v/>
      </c>
    </row>
    <row r="349" spans="1:18" x14ac:dyDescent="0.3">
      <c r="A349" t="str">
        <f t="shared" ca="1" si="65"/>
        <v>штучный товар</v>
      </c>
      <c r="B349" s="12">
        <f t="shared" ca="1" si="66"/>
        <v>1.174052631267273</v>
      </c>
      <c r="C349" s="11">
        <f t="shared" ca="1" si="67"/>
        <v>0.65085312910604287</v>
      </c>
      <c r="D349">
        <f t="shared" ca="1" si="68"/>
        <v>6.148086532811905</v>
      </c>
      <c r="E349" s="11">
        <f t="shared" ca="1" si="69"/>
        <v>4.269504536674934E-3</v>
      </c>
      <c r="F349" s="11">
        <f t="shared" ca="1" si="70"/>
        <v>0.65512263364271783</v>
      </c>
      <c r="G349" s="12">
        <f ca="1">IF(F349&lt;&gt;"",IF(A349="весовой товар",SUM(COUNTIF($L$24:$L349,"&gt;"&amp;F349)),SUM(COUNTIF($N$24:$N349,"&gt;"&amp;F349),COUNTIF($P$24:$P349,"&gt;"&amp;F349),COUNTIF($R$24:$R349,"&gt;"&amp;F349))),"")</f>
        <v>1</v>
      </c>
      <c r="H349">
        <f t="shared" ca="1" si="71"/>
        <v>1.5593223144626989</v>
      </c>
      <c r="I349" s="11">
        <f t="shared" ca="1" si="72"/>
        <v>1.0828627183768742E-3</v>
      </c>
      <c r="J349" s="11">
        <f t="shared" ca="1" si="73"/>
        <v>1.0828627183768758E-3</v>
      </c>
      <c r="K349" s="11" t="str">
        <f ca="1">IF(AND($A349="весовой товар",$F349&lt;&gt;"",MAX(L$23:$L348,F349)&lt;TIME(20,0,0)),MAX(L$23:$L348,F349),"")</f>
        <v/>
      </c>
      <c r="L349" s="11" t="str">
        <f t="shared" ca="1" si="74"/>
        <v/>
      </c>
      <c r="M349" s="11" t="str">
        <f ca="1">IF($A349="штучный товар",IF(AND(MAX(N$23:$N348)&lt;=MAX(P$23:$P348),MAX(N$23:$N348)&lt;=MAX(R$23:$R348),$F349&lt;&gt;"",MAX(N$23:$N348)&lt;TIME(20,0,0)),MAX(N$23:$N348,$F349),""),"")</f>
        <v/>
      </c>
      <c r="N349" s="11" t="str">
        <f t="shared" ca="1" si="75"/>
        <v/>
      </c>
      <c r="O349" s="11">
        <f ca="1">IF($A349="штучный товар",IF(AND(MAX(N$23:$N348)&gt;MAX(P$23:$P348),MAX(P$23:$P348)&lt;=MAX(R$23:$R348),$F349&lt;&gt;"",MAX(P$23:$P348)&lt;TIME(20,0,0)),MAX(P$23:$P348,$F349),""),"")</f>
        <v>0.65512263364271783</v>
      </c>
      <c r="P349" s="11">
        <f t="shared" ca="1" si="76"/>
        <v>0.65620549636109471</v>
      </c>
      <c r="Q349" s="11" t="str">
        <f ca="1">IF($A349="штучный товар",IF(AND(MAX(N$23:$N348)&gt;MAX(R$23:$R348),MAX(P$23:$P348)&gt;MAX(R$23:$R348),$F349&lt;&gt;"",MAX(R$23:$R348)&lt;TIME(20,0,0)),MAX(R$23:$R348,$F349),""),"")</f>
        <v/>
      </c>
      <c r="R349" s="11" t="str">
        <f t="shared" ca="1" si="77"/>
        <v/>
      </c>
    </row>
    <row r="350" spans="1:18" x14ac:dyDescent="0.3">
      <c r="A350" t="str">
        <f t="shared" ca="1" si="65"/>
        <v>штучный товар</v>
      </c>
      <c r="B350" s="12">
        <f t="shared" ca="1" si="66"/>
        <v>1.1901237778216698</v>
      </c>
      <c r="C350" s="11">
        <f t="shared" ca="1" si="67"/>
        <v>0.6516796039517524</v>
      </c>
      <c r="D350">
        <f t="shared" ca="1" si="68"/>
        <v>3.4245393307541656</v>
      </c>
      <c r="E350" s="11">
        <f t="shared" ca="1" si="69"/>
        <v>2.378152313023726E-3</v>
      </c>
      <c r="F350" s="11">
        <f t="shared" ca="1" si="70"/>
        <v>0.65405775626477614</v>
      </c>
      <c r="G350" s="12">
        <f ca="1">IF(F350&lt;&gt;"",IF(A350="весовой товар",SUM(COUNTIF($L$24:$L350,"&gt;"&amp;F350)),SUM(COUNTIF($N$24:$N350,"&gt;"&amp;F350),COUNTIF($P$24:$P350,"&gt;"&amp;F350),COUNTIF($R$24:$R350,"&gt;"&amp;F350))),"")</f>
        <v>2</v>
      </c>
      <c r="H350">
        <f t="shared" ca="1" si="71"/>
        <v>3.001654486363293</v>
      </c>
      <c r="I350" s="11">
        <f t="shared" ca="1" si="72"/>
        <v>2.0844822821967312E-3</v>
      </c>
      <c r="J350" s="11">
        <f t="shared" ca="1" si="73"/>
        <v>2.0844822821967091E-3</v>
      </c>
      <c r="K350" s="11" t="str">
        <f ca="1">IF(AND($A350="весовой товар",$F350&lt;&gt;"",MAX(L$23:$L349,F350)&lt;TIME(20,0,0)),MAX(L$23:$L349,F350),"")</f>
        <v/>
      </c>
      <c r="L350" s="11" t="str">
        <f t="shared" ca="1" si="74"/>
        <v/>
      </c>
      <c r="M350" s="11" t="str">
        <f ca="1">IF($A350="штучный товар",IF(AND(MAX(N$23:$N349)&lt;=MAX(P$23:$P349),MAX(N$23:$N349)&lt;=MAX(R$23:$R349),$F350&lt;&gt;"",MAX(N$23:$N349)&lt;TIME(20,0,0)),MAX(N$23:$N349,$F350),""),"")</f>
        <v/>
      </c>
      <c r="N350" s="11" t="str">
        <f t="shared" ca="1" si="75"/>
        <v/>
      </c>
      <c r="O350" s="11" t="str">
        <f ca="1">IF($A350="штучный товар",IF(AND(MAX(N$23:$N349)&gt;MAX(P$23:$P349),MAX(P$23:$P349)&lt;=MAX(R$23:$R349),$F350&lt;&gt;"",MAX(P$23:$P349)&lt;TIME(20,0,0)),MAX(P$23:$P349,$F350),""),"")</f>
        <v/>
      </c>
      <c r="P350" s="11" t="str">
        <f t="shared" ca="1" si="76"/>
        <v/>
      </c>
      <c r="Q350" s="11">
        <f ca="1">IF($A350="штучный товар",IF(AND(MAX(N$23:$N349)&gt;MAX(R$23:$R349),MAX(P$23:$P349)&gt;MAX(R$23:$R349),$F350&lt;&gt;"",MAX(R$23:$R349)&lt;TIME(20,0,0)),MAX(R$23:$R349,$F350),""),"")</f>
        <v>0.65405775626477614</v>
      </c>
      <c r="R350" s="11">
        <f t="shared" ca="1" si="77"/>
        <v>0.65614223854697284</v>
      </c>
    </row>
    <row r="351" spans="1:18" x14ac:dyDescent="0.3">
      <c r="A351" t="str">
        <f t="shared" ca="1" si="65"/>
        <v>весовой товар</v>
      </c>
      <c r="B351" s="12">
        <f t="shared" ca="1" si="66"/>
        <v>2.0842397541232422</v>
      </c>
      <c r="C351" s="11">
        <f t="shared" ca="1" si="67"/>
        <v>0.65312699266989349</v>
      </c>
      <c r="D351">
        <f t="shared" ca="1" si="68"/>
        <v>3.1406723382475343</v>
      </c>
      <c r="E351" s="11">
        <f t="shared" ca="1" si="69"/>
        <v>2.1810224571163434E-3</v>
      </c>
      <c r="F351" s="11">
        <f t="shared" ca="1" si="70"/>
        <v>0.65530801512700987</v>
      </c>
      <c r="G351" s="12">
        <f ca="1">IF(F351&lt;&gt;"",IF(A351="весовой товар",SUM(COUNTIF($L$24:$L351,"&gt;"&amp;F351)),SUM(COUNTIF($N$24:$N351,"&gt;"&amp;F351),COUNTIF($P$24:$P351,"&gt;"&amp;F351),COUNTIF($R$24:$R351,"&gt;"&amp;F351))),"")</f>
        <v>1</v>
      </c>
      <c r="H351">
        <f t="shared" ca="1" si="71"/>
        <v>1.8010149127829611</v>
      </c>
      <c r="I351" s="11">
        <f t="shared" ca="1" si="72"/>
        <v>1.2507048005437229E-3</v>
      </c>
      <c r="J351" s="11">
        <f t="shared" ca="1" si="73"/>
        <v>1.2507048005436783E-3</v>
      </c>
      <c r="K351" s="11">
        <f ca="1">IF(AND($A351="весовой товар",$F351&lt;&gt;"",MAX(L$23:$L350,F351)&lt;TIME(20,0,0)),MAX(L$23:$L350,F351),"")</f>
        <v>0.65530801512700987</v>
      </c>
      <c r="L351" s="11">
        <f t="shared" ca="1" si="74"/>
        <v>0.65655871992755355</v>
      </c>
      <c r="M351" s="11" t="str">
        <f ca="1">IF($A351="штучный товар",IF(AND(MAX(N$23:$N350)&lt;=MAX(P$23:$P350),MAX(N$23:$N350)&lt;=MAX(R$23:$R350),$F351&lt;&gt;"",MAX(N$23:$N350)&lt;TIME(20,0,0)),MAX(N$23:$N350,$F351),""),"")</f>
        <v/>
      </c>
      <c r="N351" s="11" t="str">
        <f t="shared" ca="1" si="75"/>
        <v/>
      </c>
      <c r="O351" s="11" t="str">
        <f ca="1">IF($A351="штучный товар",IF(AND(MAX(N$23:$N350)&gt;MAX(P$23:$P350),MAX(P$23:$P350)&lt;=MAX(R$23:$R350),$F351&lt;&gt;"",MAX(P$23:$P350)&lt;TIME(20,0,0)),MAX(P$23:$P350,$F351),""),"")</f>
        <v/>
      </c>
      <c r="P351" s="11" t="str">
        <f t="shared" ca="1" si="76"/>
        <v/>
      </c>
      <c r="Q351" s="11" t="str">
        <f ca="1">IF($A351="штучный товар",IF(AND(MAX(N$23:$N350)&gt;MAX(R$23:$R350),MAX(P$23:$P350)&gt;MAX(R$23:$R350),$F351&lt;&gt;"",MAX(R$23:$R350)&lt;TIME(20,0,0)),MAX(R$23:$R350,$F351),""),"")</f>
        <v/>
      </c>
      <c r="R351" s="11" t="str">
        <f t="shared" ca="1" si="77"/>
        <v/>
      </c>
    </row>
    <row r="352" spans="1:18" x14ac:dyDescent="0.3">
      <c r="A352" t="str">
        <f t="shared" ca="1" si="65"/>
        <v>весовой товар</v>
      </c>
      <c r="B352" s="12">
        <f t="shared" ca="1" si="66"/>
        <v>1.1498673689607002</v>
      </c>
      <c r="C352" s="11">
        <f t="shared" ca="1" si="67"/>
        <v>0.65392551167611623</v>
      </c>
      <c r="D352">
        <f t="shared" ca="1" si="68"/>
        <v>5.8595213313568797</v>
      </c>
      <c r="E352" s="11">
        <f t="shared" ca="1" si="69"/>
        <v>4.0691120356644997E-3</v>
      </c>
      <c r="F352" s="11">
        <f t="shared" ca="1" si="70"/>
        <v>0.65799462371178075</v>
      </c>
      <c r="G352" s="12">
        <f ca="1">IF(F352&lt;&gt;"",IF(A352="весовой товар",SUM(COUNTIF($L$24:$L352,"&gt;"&amp;F352)),SUM(COUNTIF($N$24:$N352,"&gt;"&amp;F352),COUNTIF($P$24:$P352,"&gt;"&amp;F352),COUNTIF($R$24:$R352,"&gt;"&amp;F352))),"")</f>
        <v>1</v>
      </c>
      <c r="H352">
        <f t="shared" ca="1" si="71"/>
        <v>1.7866321805643797</v>
      </c>
      <c r="I352" s="11">
        <f t="shared" ca="1" si="72"/>
        <v>1.2407167920585971E-3</v>
      </c>
      <c r="J352" s="11">
        <f t="shared" ca="1" si="73"/>
        <v>1.240716792058616E-3</v>
      </c>
      <c r="K352" s="11">
        <f ca="1">IF(AND($A352="весовой товар",$F352&lt;&gt;"",MAX(L$23:$L351,F352)&lt;TIME(20,0,0)),MAX(L$23:$L351,F352),"")</f>
        <v>0.65799462371178075</v>
      </c>
      <c r="L352" s="11">
        <f t="shared" ca="1" si="74"/>
        <v>0.65923534050383936</v>
      </c>
      <c r="M352" s="11" t="str">
        <f ca="1">IF($A352="штучный товар",IF(AND(MAX(N$23:$N351)&lt;=MAX(P$23:$P351),MAX(N$23:$N351)&lt;=MAX(R$23:$R351),$F352&lt;&gt;"",MAX(N$23:$N351)&lt;TIME(20,0,0)),MAX(N$23:$N351,$F352),""),"")</f>
        <v/>
      </c>
      <c r="N352" s="11" t="str">
        <f t="shared" ca="1" si="75"/>
        <v/>
      </c>
      <c r="O352" s="11" t="str">
        <f ca="1">IF($A352="штучный товар",IF(AND(MAX(N$23:$N351)&gt;MAX(P$23:$P351),MAX(P$23:$P351)&lt;=MAX(R$23:$R351),$F352&lt;&gt;"",MAX(P$23:$P351)&lt;TIME(20,0,0)),MAX(P$23:$P351,$F352),""),"")</f>
        <v/>
      </c>
      <c r="P352" s="11" t="str">
        <f t="shared" ca="1" si="76"/>
        <v/>
      </c>
      <c r="Q352" s="11" t="str">
        <f ca="1">IF($A352="штучный товар",IF(AND(MAX(N$23:$N351)&gt;MAX(R$23:$R351),MAX(P$23:$P351)&gt;MAX(R$23:$R351),$F352&lt;&gt;"",MAX(R$23:$R351)&lt;TIME(20,0,0)),MAX(R$23:$R351,$F352),""),"")</f>
        <v/>
      </c>
      <c r="R352" s="11" t="str">
        <f t="shared" ca="1" si="77"/>
        <v/>
      </c>
    </row>
    <row r="353" spans="1:18" x14ac:dyDescent="0.3">
      <c r="A353" t="str">
        <f t="shared" ca="1" si="65"/>
        <v>штучный товар</v>
      </c>
      <c r="B353" s="12">
        <f t="shared" ca="1" si="66"/>
        <v>3.01108748375932</v>
      </c>
      <c r="C353" s="11">
        <f t="shared" ca="1" si="67"/>
        <v>0.65601654465094905</v>
      </c>
      <c r="D353">
        <f t="shared" ca="1" si="68"/>
        <v>5.3968262212124802</v>
      </c>
      <c r="E353" s="11">
        <f t="shared" ca="1" si="69"/>
        <v>3.7477959869531112E-3</v>
      </c>
      <c r="F353" s="11">
        <f t="shared" ca="1" si="70"/>
        <v>0.65976434063790212</v>
      </c>
      <c r="G353" s="12">
        <f ca="1">IF(F353&lt;&gt;"",IF(A353="весовой товар",SUM(COUNTIF($L$24:$L353,"&gt;"&amp;F353)),SUM(COUNTIF($N$24:$N353,"&gt;"&amp;F353),COUNTIF($P$24:$P353,"&gt;"&amp;F353),COUNTIF($R$24:$R353,"&gt;"&amp;F353))),"")</f>
        <v>1</v>
      </c>
      <c r="H353">
        <f t="shared" ca="1" si="71"/>
        <v>2.6276669985161769</v>
      </c>
      <c r="I353" s="11">
        <f t="shared" ca="1" si="72"/>
        <v>1.8247687489695674E-3</v>
      </c>
      <c r="J353" s="11">
        <f t="shared" ca="1" si="73"/>
        <v>1.8247687489695297E-3</v>
      </c>
      <c r="K353" s="11" t="str">
        <f ca="1">IF(AND($A353="весовой товар",$F353&lt;&gt;"",MAX(L$23:$L352,F353)&lt;TIME(20,0,0)),MAX(L$23:$L352,F353),"")</f>
        <v/>
      </c>
      <c r="L353" s="11" t="str">
        <f t="shared" ca="1" si="74"/>
        <v/>
      </c>
      <c r="M353" s="11">
        <f ca="1">IF($A353="штучный товар",IF(AND(MAX(N$23:$N352)&lt;=MAX(P$23:$P352),MAX(N$23:$N352)&lt;=MAX(R$23:$R352),$F353&lt;&gt;"",MAX(N$23:$N352)&lt;TIME(20,0,0)),MAX(N$23:$N352,$F353),""),"")</f>
        <v>0.65976434063790212</v>
      </c>
      <c r="N353" s="11">
        <f t="shared" ca="1" si="75"/>
        <v>0.66158910938687165</v>
      </c>
      <c r="O353" s="11" t="str">
        <f ca="1">IF($A353="штучный товар",IF(AND(MAX(N$23:$N352)&gt;MAX(P$23:$P352),MAX(P$23:$P352)&lt;=MAX(R$23:$R352),$F353&lt;&gt;"",MAX(P$23:$P352)&lt;TIME(20,0,0)),MAX(P$23:$P352,$F353),""),"")</f>
        <v/>
      </c>
      <c r="P353" s="11" t="str">
        <f t="shared" ca="1" si="76"/>
        <v/>
      </c>
      <c r="Q353" s="11" t="str">
        <f ca="1">IF($A353="штучный товар",IF(AND(MAX(N$23:$N352)&gt;MAX(R$23:$R352),MAX(P$23:$P352)&gt;MAX(R$23:$R352),$F353&lt;&gt;"",MAX(R$23:$R352)&lt;TIME(20,0,0)),MAX(R$23:$R352,$F353),""),"")</f>
        <v/>
      </c>
      <c r="R353" s="11" t="str">
        <f t="shared" ca="1" si="77"/>
        <v/>
      </c>
    </row>
    <row r="354" spans="1:18" x14ac:dyDescent="0.3">
      <c r="A354" t="str">
        <f t="shared" ca="1" si="65"/>
        <v>весовой товар</v>
      </c>
      <c r="B354" s="12">
        <f t="shared" ca="1" si="66"/>
        <v>1.1539502405240889</v>
      </c>
      <c r="C354" s="11">
        <f t="shared" ca="1" si="67"/>
        <v>0.65681789898464638</v>
      </c>
      <c r="D354">
        <f t="shared" ca="1" si="68"/>
        <v>2.1787341112449434</v>
      </c>
      <c r="E354" s="11">
        <f t="shared" ca="1" si="69"/>
        <v>1.5130097994756552E-3</v>
      </c>
      <c r="F354" s="11">
        <f t="shared" ca="1" si="70"/>
        <v>0.65833090878412204</v>
      </c>
      <c r="G354" s="12">
        <f ca="1">IF(F354&lt;&gt;"",IF(A354="весовой товар",SUM(COUNTIF($L$24:$L354,"&gt;"&amp;F354)),SUM(COUNTIF($N$24:$N354,"&gt;"&amp;F354),COUNTIF($P$24:$P354,"&gt;"&amp;F354),COUNTIF($R$24:$R354,"&gt;"&amp;F354))),"")</f>
        <v>2</v>
      </c>
      <c r="H354">
        <f t="shared" ca="1" si="71"/>
        <v>1.0591227289473262</v>
      </c>
      <c r="I354" s="11">
        <f t="shared" ca="1" si="72"/>
        <v>7.3550189510230982E-4</v>
      </c>
      <c r="J354" s="11">
        <f t="shared" ca="1" si="73"/>
        <v>1.639933614819622E-3</v>
      </c>
      <c r="K354" s="11">
        <f ca="1">IF(AND($A354="весовой товар",$F354&lt;&gt;"",MAX(L$23:$L353,F354)&lt;TIME(20,0,0)),MAX(L$23:$L353,F354),"")</f>
        <v>0.65923534050383936</v>
      </c>
      <c r="L354" s="11">
        <f t="shared" ca="1" si="74"/>
        <v>0.65997084239894166</v>
      </c>
      <c r="M354" s="11" t="str">
        <f ca="1">IF($A354="штучный товар",IF(AND(MAX(N$23:$N353)&lt;=MAX(P$23:$P353),MAX(N$23:$N353)&lt;=MAX(R$23:$R353),$F354&lt;&gt;"",MAX(N$23:$N353)&lt;TIME(20,0,0)),MAX(N$23:$N353,$F354),""),"")</f>
        <v/>
      </c>
      <c r="N354" s="11" t="str">
        <f t="shared" ca="1" si="75"/>
        <v/>
      </c>
      <c r="O354" s="11" t="str">
        <f ca="1">IF($A354="штучный товар",IF(AND(MAX(N$23:$N353)&gt;MAX(P$23:$P353),MAX(P$23:$P353)&lt;=MAX(R$23:$R353),$F354&lt;&gt;"",MAX(P$23:$P353)&lt;TIME(20,0,0)),MAX(P$23:$P353,$F354),""),"")</f>
        <v/>
      </c>
      <c r="P354" s="11" t="str">
        <f t="shared" ca="1" si="76"/>
        <v/>
      </c>
      <c r="Q354" s="11" t="str">
        <f ca="1">IF($A354="штучный товар",IF(AND(MAX(N$23:$N353)&gt;MAX(R$23:$R353),MAX(P$23:$P353)&gt;MAX(R$23:$R353),$F354&lt;&gt;"",MAX(R$23:$R353)&lt;TIME(20,0,0)),MAX(R$23:$R353,$F354),""),"")</f>
        <v/>
      </c>
      <c r="R354" s="11" t="str">
        <f t="shared" ca="1" si="77"/>
        <v/>
      </c>
    </row>
    <row r="355" spans="1:18" x14ac:dyDescent="0.3">
      <c r="A355" t="str">
        <f t="shared" ca="1" si="65"/>
        <v>весовой товар</v>
      </c>
      <c r="B355" s="12">
        <f t="shared" ca="1" si="66"/>
        <v>1.010055377859945</v>
      </c>
      <c r="C355" s="11">
        <f t="shared" ca="1" si="67"/>
        <v>0.65751932633038246</v>
      </c>
      <c r="D355">
        <f t="shared" ca="1" si="68"/>
        <v>10.554278072446499</v>
      </c>
      <c r="E355" s="11">
        <f t="shared" ca="1" si="69"/>
        <v>7.3293597725322904E-3</v>
      </c>
      <c r="F355" s="11">
        <f t="shared" ca="1" si="70"/>
        <v>0.6648486861029147</v>
      </c>
      <c r="G355" s="12">
        <f ca="1">IF(F355&lt;&gt;"",IF(A355="весовой товар",SUM(COUNTIF($L$24:$L355,"&gt;"&amp;F355)),SUM(COUNTIF($N$24:$N355,"&gt;"&amp;F355),COUNTIF($P$24:$P355,"&gt;"&amp;F355),COUNTIF($R$24:$R355,"&gt;"&amp;F355))),"")</f>
        <v>1</v>
      </c>
      <c r="H355">
        <f t="shared" ca="1" si="71"/>
        <v>4.0994353916446711</v>
      </c>
      <c r="I355" s="11">
        <f t="shared" ca="1" si="72"/>
        <v>2.8468301330865772E-3</v>
      </c>
      <c r="J355" s="11">
        <f t="shared" ca="1" si="73"/>
        <v>2.8468301330866197E-3</v>
      </c>
      <c r="K355" s="11">
        <f ca="1">IF(AND($A355="весовой товар",$F355&lt;&gt;"",MAX(L$23:$L354,F355)&lt;TIME(20,0,0)),MAX(L$23:$L354,F355),"")</f>
        <v>0.6648486861029147</v>
      </c>
      <c r="L355" s="11">
        <f t="shared" ca="1" si="74"/>
        <v>0.66769551623600132</v>
      </c>
      <c r="M355" s="11" t="str">
        <f ca="1">IF($A355="штучный товар",IF(AND(MAX(N$23:$N354)&lt;=MAX(P$23:$P354),MAX(N$23:$N354)&lt;=MAX(R$23:$R354),$F355&lt;&gt;"",MAX(N$23:$N354)&lt;TIME(20,0,0)),MAX(N$23:$N354,$F355),""),"")</f>
        <v/>
      </c>
      <c r="N355" s="11" t="str">
        <f t="shared" ca="1" si="75"/>
        <v/>
      </c>
      <c r="O355" s="11" t="str">
        <f ca="1">IF($A355="штучный товар",IF(AND(MAX(N$23:$N354)&gt;MAX(P$23:$P354),MAX(P$23:$P354)&lt;=MAX(R$23:$R354),$F355&lt;&gt;"",MAX(P$23:$P354)&lt;TIME(20,0,0)),MAX(P$23:$P354,$F355),""),"")</f>
        <v/>
      </c>
      <c r="P355" s="11" t="str">
        <f t="shared" ca="1" si="76"/>
        <v/>
      </c>
      <c r="Q355" s="11" t="str">
        <f ca="1">IF($A355="штучный товар",IF(AND(MAX(N$23:$N354)&gt;MAX(R$23:$R354),MAX(P$23:$P354)&gt;MAX(R$23:$R354),$F355&lt;&gt;"",MAX(R$23:$R354)&lt;TIME(20,0,0)),MAX(R$23:$R354,$F355),""),"")</f>
        <v/>
      </c>
      <c r="R355" s="11" t="str">
        <f t="shared" ca="1" si="77"/>
        <v/>
      </c>
    </row>
    <row r="356" spans="1:18" x14ac:dyDescent="0.3">
      <c r="A356" t="str">
        <f t="shared" ca="1" si="65"/>
        <v>штучный товар</v>
      </c>
      <c r="B356" s="12">
        <f t="shared" ca="1" si="66"/>
        <v>1.1585087942549561</v>
      </c>
      <c r="C356" s="11">
        <f t="shared" ca="1" si="67"/>
        <v>0.65832384632639285</v>
      </c>
      <c r="D356">
        <f t="shared" ca="1" si="68"/>
        <v>1.295557628150938</v>
      </c>
      <c r="E356" s="11">
        <f t="shared" ca="1" si="69"/>
        <v>8.9969279732704023E-4</v>
      </c>
      <c r="F356" s="11">
        <f t="shared" ca="1" si="70"/>
        <v>0.65922353912371989</v>
      </c>
      <c r="G356" s="12">
        <f ca="1">IF(F356&lt;&gt;"",IF(A356="весовой товар",SUM(COUNTIF($L$24:$L356,"&gt;"&amp;F356)),SUM(COUNTIF($N$24:$N356,"&gt;"&amp;F356),COUNTIF($P$24:$P356,"&gt;"&amp;F356),COUNTIF($R$24:$R356,"&gt;"&amp;F356))),"")</f>
        <v>2</v>
      </c>
      <c r="H356">
        <f t="shared" ca="1" si="71"/>
        <v>2.7181743650346371</v>
      </c>
      <c r="I356" s="11">
        <f t="shared" ca="1" si="72"/>
        <v>1.887621086829609E-3</v>
      </c>
      <c r="J356" s="11">
        <f t="shared" ca="1" si="73"/>
        <v>1.8876210868296051E-3</v>
      </c>
      <c r="K356" s="11" t="str">
        <f ca="1">IF(AND($A356="весовой товар",$F356&lt;&gt;"",MAX(L$23:$L355,F356)&lt;TIME(20,0,0)),MAX(L$23:$L355,F356),"")</f>
        <v/>
      </c>
      <c r="L356" s="11" t="str">
        <f t="shared" ca="1" si="74"/>
        <v/>
      </c>
      <c r="M356" s="11" t="str">
        <f ca="1">IF($A356="штучный товар",IF(AND(MAX(N$23:$N355)&lt;=MAX(P$23:$P355),MAX(N$23:$N355)&lt;=MAX(R$23:$R355),$F356&lt;&gt;"",MAX(N$23:$N355)&lt;TIME(20,0,0)),MAX(N$23:$N355,$F356),""),"")</f>
        <v/>
      </c>
      <c r="N356" s="11" t="str">
        <f t="shared" ca="1" si="75"/>
        <v/>
      </c>
      <c r="O356" s="11" t="str">
        <f ca="1">IF($A356="штучный товар",IF(AND(MAX(N$23:$N355)&gt;MAX(P$23:$P355),MAX(P$23:$P355)&lt;=MAX(R$23:$R355),$F356&lt;&gt;"",MAX(P$23:$P355)&lt;TIME(20,0,0)),MAX(P$23:$P355,$F356),""),"")</f>
        <v/>
      </c>
      <c r="P356" s="11" t="str">
        <f t="shared" ca="1" si="76"/>
        <v/>
      </c>
      <c r="Q356" s="11">
        <f ca="1">IF($A356="штучный товар",IF(AND(MAX(N$23:$N355)&gt;MAX(R$23:$R355),MAX(P$23:$P355)&gt;MAX(R$23:$R355),$F356&lt;&gt;"",MAX(R$23:$R355)&lt;TIME(20,0,0)),MAX(R$23:$R355,$F356),""),"")</f>
        <v>0.65922353912371989</v>
      </c>
      <c r="R356" s="11">
        <f t="shared" ca="1" si="77"/>
        <v>0.6611111602105495</v>
      </c>
    </row>
    <row r="357" spans="1:18" x14ac:dyDescent="0.3">
      <c r="A357" t="str">
        <f t="shared" ca="1" si="65"/>
        <v>штучный товар</v>
      </c>
      <c r="B357" s="12">
        <f t="shared" ca="1" si="66"/>
        <v>1.3877754030786975</v>
      </c>
      <c r="C357" s="11">
        <f t="shared" ca="1" si="67"/>
        <v>0.65928757924519754</v>
      </c>
      <c r="D357">
        <f t="shared" ca="1" si="68"/>
        <v>1.9340387266574142</v>
      </c>
      <c r="E357" s="11">
        <f t="shared" ca="1" si="69"/>
        <v>1.3430824490676487E-3</v>
      </c>
      <c r="F357" s="11">
        <f t="shared" ca="1" si="70"/>
        <v>0.66063066169426521</v>
      </c>
      <c r="G357" s="12">
        <f ca="1">IF(F357&lt;&gt;"",IF(A357="весовой товар",SUM(COUNTIF($L$24:$L357,"&gt;"&amp;F357)),SUM(COUNTIF($N$24:$N357,"&gt;"&amp;F357),COUNTIF($P$24:$P357,"&gt;"&amp;F357),COUNTIF($R$24:$R357,"&gt;"&amp;F357))),"")</f>
        <v>3</v>
      </c>
      <c r="H357">
        <f t="shared" ca="1" si="71"/>
        <v>1.6681198662009087</v>
      </c>
      <c r="I357" s="11">
        <f t="shared" ca="1" si="72"/>
        <v>1.158416573750631E-3</v>
      </c>
      <c r="J357" s="11">
        <f t="shared" ca="1" si="73"/>
        <v>1.158416573750598E-3</v>
      </c>
      <c r="K357" s="11" t="str">
        <f ca="1">IF(AND($A357="весовой товар",$F357&lt;&gt;"",MAX(L$23:$L356,F357)&lt;TIME(20,0,0)),MAX(L$23:$L356,F357),"")</f>
        <v/>
      </c>
      <c r="L357" s="11" t="str">
        <f t="shared" ca="1" si="74"/>
        <v/>
      </c>
      <c r="M357" s="11" t="str">
        <f ca="1">IF($A357="штучный товар",IF(AND(MAX(N$23:$N356)&lt;=MAX(P$23:$P356),MAX(N$23:$N356)&lt;=MAX(R$23:$R356),$F357&lt;&gt;"",MAX(N$23:$N356)&lt;TIME(20,0,0)),MAX(N$23:$N356,$F357),""),"")</f>
        <v/>
      </c>
      <c r="N357" s="11" t="str">
        <f t="shared" ca="1" si="75"/>
        <v/>
      </c>
      <c r="O357" s="11">
        <f ca="1">IF($A357="штучный товар",IF(AND(MAX(N$23:$N356)&gt;MAX(P$23:$P356),MAX(P$23:$P356)&lt;=MAX(R$23:$R356),$F357&lt;&gt;"",MAX(P$23:$P356)&lt;TIME(20,0,0)),MAX(P$23:$P356,$F357),""),"")</f>
        <v>0.66063066169426521</v>
      </c>
      <c r="P357" s="11">
        <f t="shared" ca="1" si="76"/>
        <v>0.66178907826801581</v>
      </c>
      <c r="Q357" s="11" t="str">
        <f ca="1">IF($A357="штучный товар",IF(AND(MAX(N$23:$N356)&gt;MAX(R$23:$R356),MAX(P$23:$P356)&gt;MAX(R$23:$R356),$F357&lt;&gt;"",MAX(R$23:$R356)&lt;TIME(20,0,0)),MAX(R$23:$R356,$F357),""),"")</f>
        <v/>
      </c>
      <c r="R357" s="11" t="str">
        <f t="shared" ca="1" si="77"/>
        <v/>
      </c>
    </row>
    <row r="358" spans="1:18" x14ac:dyDescent="0.3">
      <c r="A358" t="str">
        <f t="shared" ca="1" si="65"/>
        <v>весовой товар</v>
      </c>
      <c r="B358" s="12">
        <f t="shared" ca="1" si="66"/>
        <v>1.0918404094412819</v>
      </c>
      <c r="C358" s="11">
        <f t="shared" ca="1" si="67"/>
        <v>0.66004580175175398</v>
      </c>
      <c r="D358">
        <f t="shared" ca="1" si="68"/>
        <v>2.4188061821247828</v>
      </c>
      <c r="E358" s="11">
        <f t="shared" ca="1" si="69"/>
        <v>1.6797265153644324E-3</v>
      </c>
      <c r="F358" s="11">
        <f t="shared" ca="1" si="70"/>
        <v>0.66172552826711839</v>
      </c>
      <c r="G358" s="12">
        <f ca="1">IF(F358&lt;&gt;"",IF(A358="весовой товар",SUM(COUNTIF($L$24:$L358,"&gt;"&amp;F358)),SUM(COUNTIF($N$24:$N358,"&gt;"&amp;F358),COUNTIF($P$24:$P358,"&gt;"&amp;F358),COUNTIF($R$24:$R358,"&gt;"&amp;F358))),"")</f>
        <v>2</v>
      </c>
      <c r="H358">
        <f t="shared" ca="1" si="71"/>
        <v>2.1711907032275004</v>
      </c>
      <c r="I358" s="11">
        <f t="shared" ca="1" si="72"/>
        <v>1.5077713216857642E-3</v>
      </c>
      <c r="J358" s="11">
        <f t="shared" ca="1" si="73"/>
        <v>7.4777592905687085E-3</v>
      </c>
      <c r="K358" s="11">
        <f ca="1">IF(AND($A358="весовой товар",$F358&lt;&gt;"",MAX(L$23:$L357,F358)&lt;TIME(20,0,0)),MAX(L$23:$L357,F358),"")</f>
        <v>0.66769551623600132</v>
      </c>
      <c r="L358" s="11">
        <f t="shared" ca="1" si="74"/>
        <v>0.6692032875576871</v>
      </c>
      <c r="M358" s="11" t="str">
        <f ca="1">IF($A358="штучный товар",IF(AND(MAX(N$23:$N357)&lt;=MAX(P$23:$P357),MAX(N$23:$N357)&lt;=MAX(R$23:$R357),$F358&lt;&gt;"",MAX(N$23:$N357)&lt;TIME(20,0,0)),MAX(N$23:$N357,$F358),""),"")</f>
        <v/>
      </c>
      <c r="N358" s="11" t="str">
        <f t="shared" ca="1" si="75"/>
        <v/>
      </c>
      <c r="O358" s="11" t="str">
        <f ca="1">IF($A358="штучный товар",IF(AND(MAX(N$23:$N357)&gt;MAX(P$23:$P357),MAX(P$23:$P357)&lt;=MAX(R$23:$R357),$F358&lt;&gt;"",MAX(P$23:$P357)&lt;TIME(20,0,0)),MAX(P$23:$P357,$F358),""),"")</f>
        <v/>
      </c>
      <c r="P358" s="11" t="str">
        <f t="shared" ca="1" si="76"/>
        <v/>
      </c>
      <c r="Q358" s="11" t="str">
        <f ca="1">IF($A358="штучный товар",IF(AND(MAX(N$23:$N357)&gt;MAX(R$23:$R357),MAX(P$23:$P357)&gt;MAX(R$23:$R357),$F358&lt;&gt;"",MAX(R$23:$R357)&lt;TIME(20,0,0)),MAX(R$23:$R357,$F358),""),"")</f>
        <v/>
      </c>
      <c r="R358" s="11" t="str">
        <f t="shared" ca="1" si="77"/>
        <v/>
      </c>
    </row>
    <row r="359" spans="1:18" x14ac:dyDescent="0.3">
      <c r="A359" t="str">
        <f t="shared" ca="1" si="65"/>
        <v>штучный товар</v>
      </c>
      <c r="B359" s="12">
        <f t="shared" ca="1" si="66"/>
        <v>1.2499929272735564</v>
      </c>
      <c r="C359" s="11">
        <f t="shared" ca="1" si="67"/>
        <v>0.660913852395694</v>
      </c>
      <c r="D359">
        <f t="shared" ca="1" si="68"/>
        <v>2.5789686725567713</v>
      </c>
      <c r="E359" s="11">
        <f t="shared" ca="1" si="69"/>
        <v>1.7909504670533135E-3</v>
      </c>
      <c r="F359" s="11">
        <f t="shared" ca="1" si="70"/>
        <v>0.66270480286274736</v>
      </c>
      <c r="G359" s="12">
        <f ca="1">IF(F359&lt;&gt;"",IF(A359="весовой товар",SUM(COUNTIF($L$24:$L359,"&gt;"&amp;F359)),SUM(COUNTIF($N$24:$N359,"&gt;"&amp;F359),COUNTIF($P$24:$P359,"&gt;"&amp;F359),COUNTIF($R$24:$R359,"&gt;"&amp;F359))),"")</f>
        <v>1</v>
      </c>
      <c r="H359">
        <f t="shared" ca="1" si="71"/>
        <v>1.9235555710356684</v>
      </c>
      <c r="I359" s="11">
        <f t="shared" ca="1" si="72"/>
        <v>1.3358024798858809E-3</v>
      </c>
      <c r="J359" s="11">
        <f t="shared" ca="1" si="73"/>
        <v>1.3358024798858503E-3</v>
      </c>
      <c r="K359" s="11" t="str">
        <f ca="1">IF(AND($A359="весовой товар",$F359&lt;&gt;"",MAX(L$23:$L358,F359)&lt;TIME(20,0,0)),MAX(L$23:$L358,F359),"")</f>
        <v/>
      </c>
      <c r="L359" s="11" t="str">
        <f t="shared" ca="1" si="74"/>
        <v/>
      </c>
      <c r="M359" s="11" t="str">
        <f ca="1">IF($A359="штучный товар",IF(AND(MAX(N$23:$N358)&lt;=MAX(P$23:$P358),MAX(N$23:$N358)&lt;=MAX(R$23:$R358),$F359&lt;&gt;"",MAX(N$23:$N358)&lt;TIME(20,0,0)),MAX(N$23:$N358,$F359),""),"")</f>
        <v/>
      </c>
      <c r="N359" s="11" t="str">
        <f t="shared" ca="1" si="75"/>
        <v/>
      </c>
      <c r="O359" s="11" t="str">
        <f ca="1">IF($A359="штучный товар",IF(AND(MAX(N$23:$N358)&gt;MAX(P$23:$P358),MAX(P$23:$P358)&lt;=MAX(R$23:$R358),$F359&lt;&gt;"",MAX(P$23:$P358)&lt;TIME(20,0,0)),MAX(P$23:$P358,$F359),""),"")</f>
        <v/>
      </c>
      <c r="P359" s="11" t="str">
        <f t="shared" ca="1" si="76"/>
        <v/>
      </c>
      <c r="Q359" s="11">
        <f ca="1">IF($A359="штучный товар",IF(AND(MAX(N$23:$N358)&gt;MAX(R$23:$R358),MAX(P$23:$P358)&gt;MAX(R$23:$R358),$F359&lt;&gt;"",MAX(R$23:$R358)&lt;TIME(20,0,0)),MAX(R$23:$R358,$F359),""),"")</f>
        <v>0.66270480286274736</v>
      </c>
      <c r="R359" s="11">
        <f t="shared" ca="1" si="77"/>
        <v>0.66404060534263321</v>
      </c>
    </row>
    <row r="360" spans="1:18" x14ac:dyDescent="0.3">
      <c r="A360" t="str">
        <f t="shared" ca="1" si="65"/>
        <v>штучный товар</v>
      </c>
      <c r="B360" s="12">
        <f t="shared" ca="1" si="66"/>
        <v>1.0299014400884314</v>
      </c>
      <c r="C360" s="11">
        <f t="shared" ca="1" si="67"/>
        <v>0.66162906172908875</v>
      </c>
      <c r="D360">
        <f t="shared" ca="1" si="68"/>
        <v>3.8801602623087561</v>
      </c>
      <c r="E360" s="11">
        <f t="shared" ca="1" si="69"/>
        <v>2.6945557377144138E-3</v>
      </c>
      <c r="F360" s="11">
        <f t="shared" ca="1" si="70"/>
        <v>0.66432361746680313</v>
      </c>
      <c r="G360" s="12">
        <f ca="1">IF(F360&lt;&gt;"",IF(A360="весовой товар",SUM(COUNTIF($L$24:$L360,"&gt;"&amp;F360)),SUM(COUNTIF($N$24:$N360,"&gt;"&amp;F360),COUNTIF($P$24:$P360,"&gt;"&amp;F360),COUNTIF($R$24:$R360,"&gt;"&amp;F360))),"")</f>
        <v>1</v>
      </c>
      <c r="H360">
        <f t="shared" ca="1" si="71"/>
        <v>1.5548866821192142</v>
      </c>
      <c r="I360" s="11">
        <f t="shared" ca="1" si="72"/>
        <v>1.0797824181383432E-3</v>
      </c>
      <c r="J360" s="11">
        <f t="shared" ca="1" si="73"/>
        <v>1.0797824181383309E-3</v>
      </c>
      <c r="K360" s="11" t="str">
        <f ca="1">IF(AND($A360="весовой товар",$F360&lt;&gt;"",MAX(L$23:$L359,F360)&lt;TIME(20,0,0)),MAX(L$23:$L359,F360),"")</f>
        <v/>
      </c>
      <c r="L360" s="11" t="str">
        <f t="shared" ca="1" si="74"/>
        <v/>
      </c>
      <c r="M360" s="11">
        <f ca="1">IF($A360="штучный товар",IF(AND(MAX(N$23:$N359)&lt;=MAX(P$23:$P359),MAX(N$23:$N359)&lt;=MAX(R$23:$R359),$F360&lt;&gt;"",MAX(N$23:$N359)&lt;TIME(20,0,0)),MAX(N$23:$N359,$F360),""),"")</f>
        <v>0.66432361746680313</v>
      </c>
      <c r="N360" s="11">
        <f t="shared" ca="1" si="75"/>
        <v>0.66540339988494146</v>
      </c>
      <c r="O360" s="11" t="str">
        <f ca="1">IF($A360="штучный товар",IF(AND(MAX(N$23:$N359)&gt;MAX(P$23:$P359),MAX(P$23:$P359)&lt;=MAX(R$23:$R359),$F360&lt;&gt;"",MAX(P$23:$P359)&lt;TIME(20,0,0)),MAX(P$23:$P359,$F360),""),"")</f>
        <v/>
      </c>
      <c r="P360" s="11" t="str">
        <f t="shared" ca="1" si="76"/>
        <v/>
      </c>
      <c r="Q360" s="11" t="str">
        <f ca="1">IF($A360="штучный товар",IF(AND(MAX(N$23:$N359)&gt;MAX(R$23:$R359),MAX(P$23:$P359)&gt;MAX(R$23:$R359),$F360&lt;&gt;"",MAX(R$23:$R359)&lt;TIME(20,0,0)),MAX(R$23:$R359,$F360),""),"")</f>
        <v/>
      </c>
      <c r="R360" s="11" t="str">
        <f t="shared" ca="1" si="77"/>
        <v/>
      </c>
    </row>
    <row r="361" spans="1:18" x14ac:dyDescent="0.3">
      <c r="A361" t="str">
        <f t="shared" ca="1" si="65"/>
        <v>весовой товар</v>
      </c>
      <c r="B361" s="12">
        <f t="shared" ca="1" si="66"/>
        <v>1.3880579374441027</v>
      </c>
      <c r="C361" s="11">
        <f t="shared" ca="1" si="67"/>
        <v>0.66259299085231382</v>
      </c>
      <c r="D361">
        <f t="shared" ca="1" si="68"/>
        <v>1.091495121914102</v>
      </c>
      <c r="E361" s="11">
        <f t="shared" ca="1" si="69"/>
        <v>7.5798272355145978E-4</v>
      </c>
      <c r="F361" s="11">
        <f t="shared" ca="1" si="70"/>
        <v>0.66335097357586525</v>
      </c>
      <c r="G361" s="12">
        <f ca="1">IF(F361&lt;&gt;"",IF(A361="весовой товар",SUM(COUNTIF($L$24:$L361,"&gt;"&amp;F361)),SUM(COUNTIF($N$24:$N361,"&gt;"&amp;F361),COUNTIF($P$24:$P361,"&gt;"&amp;F361),COUNTIF($R$24:$R361,"&gt;"&amp;F361))),"")</f>
        <v>3</v>
      </c>
      <c r="H361">
        <f t="shared" ca="1" si="71"/>
        <v>2.5287205678892768</v>
      </c>
      <c r="I361" s="11">
        <f t="shared" ca="1" si="72"/>
        <v>1.7560559499231088E-3</v>
      </c>
      <c r="J361" s="11">
        <f t="shared" ca="1" si="73"/>
        <v>7.6083699317449627E-3</v>
      </c>
      <c r="K361" s="11">
        <f ca="1">IF(AND($A361="весовой товар",$F361&lt;&gt;"",MAX(L$23:$L360,F361)&lt;TIME(20,0,0)),MAX(L$23:$L360,F361),"")</f>
        <v>0.6692032875576871</v>
      </c>
      <c r="L361" s="11">
        <f t="shared" ca="1" si="74"/>
        <v>0.67095934350761022</v>
      </c>
      <c r="M361" s="11" t="str">
        <f ca="1">IF($A361="штучный товар",IF(AND(MAX(N$23:$N360)&lt;=MAX(P$23:$P360),MAX(N$23:$N360)&lt;=MAX(R$23:$R360),$F361&lt;&gt;"",MAX(N$23:$N360)&lt;TIME(20,0,0)),MAX(N$23:$N360,$F361),""),"")</f>
        <v/>
      </c>
      <c r="N361" s="11" t="str">
        <f t="shared" ca="1" si="75"/>
        <v/>
      </c>
      <c r="O361" s="11" t="str">
        <f ca="1">IF($A361="штучный товар",IF(AND(MAX(N$23:$N360)&gt;MAX(P$23:$P360),MAX(P$23:$P360)&lt;=MAX(R$23:$R360),$F361&lt;&gt;"",MAX(P$23:$P360)&lt;TIME(20,0,0)),MAX(P$23:$P360,$F361),""),"")</f>
        <v/>
      </c>
      <c r="P361" s="11" t="str">
        <f t="shared" ca="1" si="76"/>
        <v/>
      </c>
      <c r="Q361" s="11" t="str">
        <f ca="1">IF($A361="штучный товар",IF(AND(MAX(N$23:$N360)&gt;MAX(R$23:$R360),MAX(P$23:$P360)&gt;MAX(R$23:$R360),$F361&lt;&gt;"",MAX(R$23:$R360)&lt;TIME(20,0,0)),MAX(R$23:$R360,$F361),""),"")</f>
        <v/>
      </c>
      <c r="R361" s="11" t="str">
        <f t="shared" ca="1" si="77"/>
        <v/>
      </c>
    </row>
    <row r="362" spans="1:18" x14ac:dyDescent="0.3">
      <c r="A362" t="str">
        <f t="shared" ca="1" si="65"/>
        <v>штучный товар</v>
      </c>
      <c r="B362" s="12">
        <f t="shared" ca="1" si="66"/>
        <v>1.4584975394078001</v>
      </c>
      <c r="C362" s="11">
        <f t="shared" ca="1" si="67"/>
        <v>0.66360583636579151</v>
      </c>
      <c r="D362">
        <f t="shared" ca="1" si="68"/>
        <v>2.5010555226473103</v>
      </c>
      <c r="E362" s="11">
        <f t="shared" ca="1" si="69"/>
        <v>1.736844112949521E-3</v>
      </c>
      <c r="F362" s="11">
        <f t="shared" ca="1" si="70"/>
        <v>0.66534268047874101</v>
      </c>
      <c r="G362" s="12">
        <f ca="1">IF(F362&lt;&gt;"",IF(A362="весовой товар",SUM(COUNTIF($L$24:$L362,"&gt;"&amp;F362)),SUM(COUNTIF($N$24:$N362,"&gt;"&amp;F362),COUNTIF($P$24:$P362,"&gt;"&amp;F362),COUNTIF($R$24:$R362,"&gt;"&amp;F362))),"")</f>
        <v>2</v>
      </c>
      <c r="H362">
        <f t="shared" ca="1" si="71"/>
        <v>1.128444760126321</v>
      </c>
      <c r="I362" s="11">
        <f t="shared" ca="1" si="72"/>
        <v>7.8364219453216737E-4</v>
      </c>
      <c r="J362" s="11">
        <f t="shared" ca="1" si="73"/>
        <v>7.8364219453219697E-4</v>
      </c>
      <c r="K362" s="11" t="str">
        <f ca="1">IF(AND($A362="весовой товар",$F362&lt;&gt;"",MAX(L$23:$L361,F362)&lt;TIME(20,0,0)),MAX(L$23:$L361,F362),"")</f>
        <v/>
      </c>
      <c r="L362" s="11" t="str">
        <f t="shared" ca="1" si="74"/>
        <v/>
      </c>
      <c r="M362" s="11" t="str">
        <f ca="1">IF($A362="штучный товар",IF(AND(MAX(N$23:$N361)&lt;=MAX(P$23:$P361),MAX(N$23:$N361)&lt;=MAX(R$23:$R361),$F362&lt;&gt;"",MAX(N$23:$N361)&lt;TIME(20,0,0)),MAX(N$23:$N361,$F362),""),"")</f>
        <v/>
      </c>
      <c r="N362" s="11" t="str">
        <f t="shared" ca="1" si="75"/>
        <v/>
      </c>
      <c r="O362" s="11">
        <f ca="1">IF($A362="штучный товар",IF(AND(MAX(N$23:$N361)&gt;MAX(P$23:$P361),MAX(P$23:$P361)&lt;=MAX(R$23:$R361),$F362&lt;&gt;"",MAX(P$23:$P361)&lt;TIME(20,0,0)),MAX(P$23:$P361,$F362),""),"")</f>
        <v>0.66534268047874101</v>
      </c>
      <c r="P362" s="11">
        <f t="shared" ca="1" si="76"/>
        <v>0.66612632267327321</v>
      </c>
      <c r="Q362" s="11" t="str">
        <f ca="1">IF($A362="штучный товар",IF(AND(MAX(N$23:$N361)&gt;MAX(R$23:$R361),MAX(P$23:$P361)&gt;MAX(R$23:$R361),$F362&lt;&gt;"",MAX(R$23:$R361)&lt;TIME(20,0,0)),MAX(R$23:$R361,$F362),""),"")</f>
        <v/>
      </c>
      <c r="R362" s="11" t="str">
        <f t="shared" ca="1" si="77"/>
        <v/>
      </c>
    </row>
    <row r="363" spans="1:18" x14ac:dyDescent="0.3">
      <c r="A363" t="str">
        <f t="shared" ca="1" si="65"/>
        <v>весовой товар</v>
      </c>
      <c r="B363" s="12">
        <f t="shared" ca="1" si="66"/>
        <v>1.2910054601377596</v>
      </c>
      <c r="C363" s="11">
        <f t="shared" ca="1" si="67"/>
        <v>0.66450236793533157</v>
      </c>
      <c r="D363">
        <f t="shared" ca="1" si="68"/>
        <v>8.9586766892089749</v>
      </c>
      <c r="E363" s="11">
        <f t="shared" ca="1" si="69"/>
        <v>6.2213032563951214E-3</v>
      </c>
      <c r="F363" s="11">
        <f t="shared" ca="1" si="70"/>
        <v>0.67072367119172671</v>
      </c>
      <c r="G363" s="12">
        <f ca="1">IF(F363&lt;&gt;"",IF(A363="весовой товар",SUM(COUNTIF($L$24:$L363,"&gt;"&amp;F363)),SUM(COUNTIF($N$24:$N363,"&gt;"&amp;F363),COUNTIF($P$24:$P363,"&gt;"&amp;F363),COUNTIF($R$24:$R363,"&gt;"&amp;F363))),"")</f>
        <v>2</v>
      </c>
      <c r="H363">
        <f t="shared" ca="1" si="71"/>
        <v>2.7996450884275901</v>
      </c>
      <c r="I363" s="11">
        <f t="shared" ca="1" si="72"/>
        <v>1.9441979780747153E-3</v>
      </c>
      <c r="J363" s="11">
        <f t="shared" ca="1" si="73"/>
        <v>2.1798702939582748E-3</v>
      </c>
      <c r="K363" s="11">
        <f ca="1">IF(AND($A363="весовой товар",$F363&lt;&gt;"",MAX(L$23:$L362,F363)&lt;TIME(20,0,0)),MAX(L$23:$L362,F363),"")</f>
        <v>0.67095934350761022</v>
      </c>
      <c r="L363" s="11">
        <f t="shared" ca="1" si="74"/>
        <v>0.67290354148568499</v>
      </c>
      <c r="M363" s="11" t="str">
        <f ca="1">IF($A363="штучный товар",IF(AND(MAX(N$23:$N362)&lt;=MAX(P$23:$P362),MAX(N$23:$N362)&lt;=MAX(R$23:$R362),$F363&lt;&gt;"",MAX(N$23:$N362)&lt;TIME(20,0,0)),MAX(N$23:$N362,$F363),""),"")</f>
        <v/>
      </c>
      <c r="N363" s="11" t="str">
        <f t="shared" ca="1" si="75"/>
        <v/>
      </c>
      <c r="O363" s="11" t="str">
        <f ca="1">IF($A363="штучный товар",IF(AND(MAX(N$23:$N362)&gt;MAX(P$23:$P362),MAX(P$23:$P362)&lt;=MAX(R$23:$R362),$F363&lt;&gt;"",MAX(P$23:$P362)&lt;TIME(20,0,0)),MAX(P$23:$P362,$F363),""),"")</f>
        <v/>
      </c>
      <c r="P363" s="11" t="str">
        <f t="shared" ca="1" si="76"/>
        <v/>
      </c>
      <c r="Q363" s="11" t="str">
        <f ca="1">IF($A363="штучный товар",IF(AND(MAX(N$23:$N362)&gt;MAX(R$23:$R362),MAX(P$23:$P362)&gt;MAX(R$23:$R362),$F363&lt;&gt;"",MAX(R$23:$R362)&lt;TIME(20,0,0)),MAX(R$23:$R362,$F363),""),"")</f>
        <v/>
      </c>
      <c r="R363" s="11" t="str">
        <f t="shared" ca="1" si="77"/>
        <v/>
      </c>
    </row>
    <row r="364" spans="1:18" x14ac:dyDescent="0.3">
      <c r="A364" t="str">
        <f t="shared" ca="1" si="65"/>
        <v>штучный товар</v>
      </c>
      <c r="B364" s="12">
        <f t="shared" ca="1" si="66"/>
        <v>1.4562709385811268</v>
      </c>
      <c r="C364" s="11">
        <f t="shared" ca="1" si="67"/>
        <v>0.66551366719823513</v>
      </c>
      <c r="D364">
        <f t="shared" ca="1" si="68"/>
        <v>3.2442998913176186</v>
      </c>
      <c r="E364" s="11">
        <f t="shared" ca="1" si="69"/>
        <v>2.2529860356372351E-3</v>
      </c>
      <c r="F364" s="11">
        <f t="shared" ca="1" si="70"/>
        <v>0.66776665323387241</v>
      </c>
      <c r="G364" s="12">
        <f ca="1">IF(F364&lt;&gt;"",IF(A364="весовой товар",SUM(COUNTIF($L$24:$L364,"&gt;"&amp;F364)),SUM(COUNTIF($N$24:$N364,"&gt;"&amp;F364),COUNTIF($P$24:$P364,"&gt;"&amp;F364),COUNTIF($R$24:$R364,"&gt;"&amp;F364))),"")</f>
        <v>1</v>
      </c>
      <c r="H364">
        <f t="shared" ca="1" si="71"/>
        <v>1.4823282165450047</v>
      </c>
      <c r="I364" s="11">
        <f t="shared" ca="1" si="72"/>
        <v>1.02939459482292E-3</v>
      </c>
      <c r="J364" s="11">
        <f t="shared" ca="1" si="73"/>
        <v>1.0293945948228744E-3</v>
      </c>
      <c r="K364" s="11" t="str">
        <f ca="1">IF(AND($A364="весовой товар",$F364&lt;&gt;"",MAX(L$23:$L363,F364)&lt;TIME(20,0,0)),MAX(L$23:$L363,F364),"")</f>
        <v/>
      </c>
      <c r="L364" s="11" t="str">
        <f t="shared" ca="1" si="74"/>
        <v/>
      </c>
      <c r="M364" s="11" t="str">
        <f ca="1">IF($A364="штучный товар",IF(AND(MAX(N$23:$N363)&lt;=MAX(P$23:$P363),MAX(N$23:$N363)&lt;=MAX(R$23:$R363),$F364&lt;&gt;"",MAX(N$23:$N363)&lt;TIME(20,0,0)),MAX(N$23:$N363,$F364),""),"")</f>
        <v/>
      </c>
      <c r="N364" s="11" t="str">
        <f t="shared" ca="1" si="75"/>
        <v/>
      </c>
      <c r="O364" s="11" t="str">
        <f ca="1">IF($A364="штучный товар",IF(AND(MAX(N$23:$N363)&gt;MAX(P$23:$P363),MAX(P$23:$P363)&lt;=MAX(R$23:$R363),$F364&lt;&gt;"",MAX(P$23:$P363)&lt;TIME(20,0,0)),MAX(P$23:$P363,$F364),""),"")</f>
        <v/>
      </c>
      <c r="P364" s="11" t="str">
        <f t="shared" ca="1" si="76"/>
        <v/>
      </c>
      <c r="Q364" s="11">
        <f ca="1">IF($A364="штучный товар",IF(AND(MAX(N$23:$N363)&gt;MAX(R$23:$R363),MAX(P$23:$P363)&gt;MAX(R$23:$R363),$F364&lt;&gt;"",MAX(R$23:$R363)&lt;TIME(20,0,0)),MAX(R$23:$R363,$F364),""),"")</f>
        <v>0.66776665323387241</v>
      </c>
      <c r="R364" s="11">
        <f t="shared" ca="1" si="77"/>
        <v>0.66879604782869528</v>
      </c>
    </row>
    <row r="365" spans="1:18" x14ac:dyDescent="0.3">
      <c r="A365" t="str">
        <f t="shared" ca="1" si="65"/>
        <v>штучный товар</v>
      </c>
      <c r="B365" s="12">
        <f t="shared" ca="1" si="66"/>
        <v>1.0479715996388643</v>
      </c>
      <c r="C365" s="11">
        <f t="shared" ca="1" si="67"/>
        <v>0.66624142525353991</v>
      </c>
      <c r="D365">
        <f t="shared" ca="1" si="68"/>
        <v>1.1299544885782939</v>
      </c>
      <c r="E365" s="11">
        <f t="shared" ca="1" si="69"/>
        <v>7.8469061706825966E-4</v>
      </c>
      <c r="F365" s="11">
        <f t="shared" ca="1" si="70"/>
        <v>0.66702611587060812</v>
      </c>
      <c r="G365" s="12">
        <f ca="1">IF(F365&lt;&gt;"",IF(A365="весовой товар",SUM(COUNTIF($L$24:$L365,"&gt;"&amp;F365)),SUM(COUNTIF($N$24:$N365,"&gt;"&amp;F365),COUNTIF($P$24:$P365,"&gt;"&amp;F365),COUNTIF($R$24:$R365,"&gt;"&amp;F365))),"")</f>
        <v>2</v>
      </c>
      <c r="H365">
        <f t="shared" ca="1" si="71"/>
        <v>1.7892364300484844</v>
      </c>
      <c r="I365" s="11">
        <f t="shared" ca="1" si="72"/>
        <v>1.2425252986447807E-3</v>
      </c>
      <c r="J365" s="11">
        <f t="shared" ca="1" si="73"/>
        <v>1.2425252986447699E-3</v>
      </c>
      <c r="K365" s="11" t="str">
        <f ca="1">IF(AND($A365="весовой товар",$F365&lt;&gt;"",MAX(L$23:$L364,F365)&lt;TIME(20,0,0)),MAX(L$23:$L364,F365),"")</f>
        <v/>
      </c>
      <c r="L365" s="11" t="str">
        <f t="shared" ca="1" si="74"/>
        <v/>
      </c>
      <c r="M365" s="11">
        <f ca="1">IF($A365="штучный товар",IF(AND(MAX(N$23:$N364)&lt;=MAX(P$23:$P364),MAX(N$23:$N364)&lt;=MAX(R$23:$R364),$F365&lt;&gt;"",MAX(N$23:$N364)&lt;TIME(20,0,0)),MAX(N$23:$N364,$F365),""),"")</f>
        <v>0.66702611587060812</v>
      </c>
      <c r="N365" s="11">
        <f t="shared" ca="1" si="75"/>
        <v>0.66826864116925289</v>
      </c>
      <c r="O365" s="11" t="str">
        <f ca="1">IF($A365="штучный товар",IF(AND(MAX(N$23:$N364)&gt;MAX(P$23:$P364),MAX(P$23:$P364)&lt;=MAX(R$23:$R364),$F365&lt;&gt;"",MAX(P$23:$P364)&lt;TIME(20,0,0)),MAX(P$23:$P364,$F365),""),"")</f>
        <v/>
      </c>
      <c r="P365" s="11" t="str">
        <f t="shared" ca="1" si="76"/>
        <v/>
      </c>
      <c r="Q365" s="11" t="str">
        <f ca="1">IF($A365="штучный товар",IF(AND(MAX(N$23:$N364)&gt;MAX(R$23:$R364),MAX(P$23:$P364)&gt;MAX(R$23:$R364),$F365&lt;&gt;"",MAX(R$23:$R364)&lt;TIME(20,0,0)),MAX(R$23:$R364,$F365),""),"")</f>
        <v/>
      </c>
      <c r="R365" s="11" t="str">
        <f t="shared" ca="1" si="77"/>
        <v/>
      </c>
    </row>
    <row r="366" spans="1:18" x14ac:dyDescent="0.3">
      <c r="A366" t="str">
        <f t="shared" ca="1" si="65"/>
        <v>штучный товар</v>
      </c>
      <c r="B366" s="12">
        <f t="shared" ca="1" si="66"/>
        <v>1.4222624115744402</v>
      </c>
      <c r="C366" s="11">
        <f t="shared" ca="1" si="67"/>
        <v>0.66722910748379993</v>
      </c>
      <c r="D366">
        <f t="shared" ca="1" si="68"/>
        <v>1.2260824419356042</v>
      </c>
      <c r="E366" s="11">
        <f t="shared" ca="1" si="69"/>
        <v>8.5144614023305852E-4</v>
      </c>
      <c r="F366" s="11">
        <f t="shared" ca="1" si="70"/>
        <v>0.66808055362403296</v>
      </c>
      <c r="G366" s="12">
        <f ca="1">IF(F366&lt;&gt;"",IF(A366="весовой товар",SUM(COUNTIF($L$24:$L366,"&gt;"&amp;F366)),SUM(COUNTIF($N$24:$N366,"&gt;"&amp;F366),COUNTIF($P$24:$P366,"&gt;"&amp;F366),COUNTIF($R$24:$R366,"&gt;"&amp;F366))),"")</f>
        <v>3</v>
      </c>
      <c r="H366">
        <f t="shared" ca="1" si="71"/>
        <v>3.867250100876352</v>
      </c>
      <c r="I366" s="11">
        <f t="shared" ca="1" si="72"/>
        <v>2.6855903478308E-3</v>
      </c>
      <c r="J366" s="11">
        <f t="shared" ca="1" si="73"/>
        <v>2.6855903478307797E-3</v>
      </c>
      <c r="K366" s="11" t="str">
        <f ca="1">IF(AND($A366="весовой товар",$F366&lt;&gt;"",MAX(L$23:$L365,F366)&lt;TIME(20,0,0)),MAX(L$23:$L365,F366),"")</f>
        <v/>
      </c>
      <c r="L366" s="11" t="str">
        <f t="shared" ca="1" si="74"/>
        <v/>
      </c>
      <c r="M366" s="11" t="str">
        <f ca="1">IF($A366="штучный товар",IF(AND(MAX(N$23:$N365)&lt;=MAX(P$23:$P365),MAX(N$23:$N365)&lt;=MAX(R$23:$R365),$F366&lt;&gt;"",MAX(N$23:$N365)&lt;TIME(20,0,0)),MAX(N$23:$N365,$F366),""),"")</f>
        <v/>
      </c>
      <c r="N366" s="11" t="str">
        <f t="shared" ca="1" si="75"/>
        <v/>
      </c>
      <c r="O366" s="11">
        <f ca="1">IF($A366="штучный товар",IF(AND(MAX(N$23:$N365)&gt;MAX(P$23:$P365),MAX(P$23:$P365)&lt;=MAX(R$23:$R365),$F366&lt;&gt;"",MAX(P$23:$P365)&lt;TIME(20,0,0)),MAX(P$23:$P365,$F366),""),"")</f>
        <v>0.66808055362403296</v>
      </c>
      <c r="P366" s="11">
        <f t="shared" ca="1" si="76"/>
        <v>0.67076614397186374</v>
      </c>
      <c r="Q366" s="11" t="str">
        <f ca="1">IF($A366="штучный товар",IF(AND(MAX(N$23:$N365)&gt;MAX(R$23:$R365),MAX(P$23:$P365)&gt;MAX(R$23:$R365),$F366&lt;&gt;"",MAX(R$23:$R365)&lt;TIME(20,0,0)),MAX(R$23:$R365,$F366),""),"")</f>
        <v/>
      </c>
      <c r="R366" s="11" t="str">
        <f t="shared" ca="1" si="77"/>
        <v/>
      </c>
    </row>
    <row r="367" spans="1:18" x14ac:dyDescent="0.3">
      <c r="A367" t="str">
        <f t="shared" ca="1" si="65"/>
        <v>штучный товар</v>
      </c>
      <c r="B367" s="12">
        <f t="shared" ca="1" si="66"/>
        <v>1.0753576864432219</v>
      </c>
      <c r="C367" s="11">
        <f t="shared" ca="1" si="67"/>
        <v>0.66797588365494109</v>
      </c>
      <c r="D367">
        <f t="shared" ca="1" si="68"/>
        <v>1.7595199058357842</v>
      </c>
      <c r="E367" s="11">
        <f t="shared" ca="1" si="69"/>
        <v>1.2218888234970724E-3</v>
      </c>
      <c r="F367" s="11">
        <f t="shared" ca="1" si="70"/>
        <v>0.66919777247843815</v>
      </c>
      <c r="G367" s="12">
        <f ca="1">IF(F367&lt;&gt;"",IF(A367="весовой товар",SUM(COUNTIF($L$24:$L367,"&gt;"&amp;F367)),SUM(COUNTIF($N$24:$N367,"&gt;"&amp;F367),COUNTIF($P$24:$P367,"&gt;"&amp;F367),COUNTIF($R$24:$R367,"&gt;"&amp;F367))),"")</f>
        <v>2</v>
      </c>
      <c r="H367">
        <f t="shared" ca="1" si="71"/>
        <v>1.3329161517834531</v>
      </c>
      <c r="I367" s="11">
        <f t="shared" ca="1" si="72"/>
        <v>9.2563621651628686E-4</v>
      </c>
      <c r="J367" s="11">
        <f t="shared" ca="1" si="73"/>
        <v>9.2563621651631234E-4</v>
      </c>
      <c r="K367" s="11" t="str">
        <f ca="1">IF(AND($A367="весовой товар",$F367&lt;&gt;"",MAX(L$23:$L366,F367)&lt;TIME(20,0,0)),MAX(L$23:$L366,F367),"")</f>
        <v/>
      </c>
      <c r="L367" s="11" t="str">
        <f t="shared" ca="1" si="74"/>
        <v/>
      </c>
      <c r="M367" s="11">
        <f ca="1">IF($A367="штучный товар",IF(AND(MAX(N$23:$N366)&lt;=MAX(P$23:$P366),MAX(N$23:$N366)&lt;=MAX(R$23:$R366),$F367&lt;&gt;"",MAX(N$23:$N366)&lt;TIME(20,0,0)),MAX(N$23:$N366,$F367),""),"")</f>
        <v>0.66919777247843815</v>
      </c>
      <c r="N367" s="11">
        <f t="shared" ca="1" si="75"/>
        <v>0.67012340869495446</v>
      </c>
      <c r="O367" s="11" t="str">
        <f ca="1">IF($A367="штучный товар",IF(AND(MAX(N$23:$N366)&gt;MAX(P$23:$P366),MAX(P$23:$P366)&lt;=MAX(R$23:$R366),$F367&lt;&gt;"",MAX(P$23:$P366)&lt;TIME(20,0,0)),MAX(P$23:$P366,$F367),""),"")</f>
        <v/>
      </c>
      <c r="P367" s="11" t="str">
        <f t="shared" ca="1" si="76"/>
        <v/>
      </c>
      <c r="Q367" s="11" t="str">
        <f ca="1">IF($A367="штучный товар",IF(AND(MAX(N$23:$N366)&gt;MAX(R$23:$R366),MAX(P$23:$P366)&gt;MAX(R$23:$R366),$F367&lt;&gt;"",MAX(R$23:$R366)&lt;TIME(20,0,0)),MAX(R$23:$R366,$F367),""),"")</f>
        <v/>
      </c>
      <c r="R367" s="11" t="str">
        <f t="shared" ca="1" si="77"/>
        <v/>
      </c>
    </row>
    <row r="368" spans="1:18" x14ac:dyDescent="0.3">
      <c r="A368" t="str">
        <f t="shared" ca="1" si="65"/>
        <v>штучный товар</v>
      </c>
      <c r="B368" s="12">
        <f t="shared" ca="1" si="66"/>
        <v>1.9629342750089687</v>
      </c>
      <c r="C368" s="11">
        <f t="shared" ca="1" si="67"/>
        <v>0.66933903245703064</v>
      </c>
      <c r="D368">
        <f t="shared" ca="1" si="68"/>
        <v>4.6746688426512879</v>
      </c>
      <c r="E368" s="11">
        <f t="shared" ca="1" si="69"/>
        <v>3.2462978073967276E-3</v>
      </c>
      <c r="F368" s="11">
        <f t="shared" ca="1" si="70"/>
        <v>0.67258533026442735</v>
      </c>
      <c r="G368" s="12">
        <f ca="1">IF(F368&lt;&gt;"",IF(A368="весовой товар",SUM(COUNTIF($L$24:$L368,"&gt;"&amp;F368)),SUM(COUNTIF($N$24:$N368,"&gt;"&amp;F368),COUNTIF($P$24:$P368,"&gt;"&amp;F368),COUNTIF($R$24:$R368,"&gt;"&amp;F368))),"")</f>
        <v>1</v>
      </c>
      <c r="H368">
        <f t="shared" ca="1" si="71"/>
        <v>3.516345495610405</v>
      </c>
      <c r="I368" s="11">
        <f t="shared" ca="1" si="72"/>
        <v>2.4419065941738921E-3</v>
      </c>
      <c r="J368" s="11">
        <f t="shared" ca="1" si="73"/>
        <v>2.4419065941738705E-3</v>
      </c>
      <c r="K368" s="11" t="str">
        <f ca="1">IF(AND($A368="весовой товар",$F368&lt;&gt;"",MAX(L$23:$L367,F368)&lt;TIME(20,0,0)),MAX(L$23:$L367,F368),"")</f>
        <v/>
      </c>
      <c r="L368" s="11" t="str">
        <f t="shared" ca="1" si="74"/>
        <v/>
      </c>
      <c r="M368" s="11" t="str">
        <f ca="1">IF($A368="штучный товар",IF(AND(MAX(N$23:$N367)&lt;=MAX(P$23:$P367),MAX(N$23:$N367)&lt;=MAX(R$23:$R367),$F368&lt;&gt;"",MAX(N$23:$N367)&lt;TIME(20,0,0)),MAX(N$23:$N367,$F368),""),"")</f>
        <v/>
      </c>
      <c r="N368" s="11" t="str">
        <f t="shared" ca="1" si="75"/>
        <v/>
      </c>
      <c r="O368" s="11" t="str">
        <f ca="1">IF($A368="штучный товар",IF(AND(MAX(N$23:$N367)&gt;MAX(P$23:$P367),MAX(P$23:$P367)&lt;=MAX(R$23:$R367),$F368&lt;&gt;"",MAX(P$23:$P367)&lt;TIME(20,0,0)),MAX(P$23:$P367,$F368),""),"")</f>
        <v/>
      </c>
      <c r="P368" s="11" t="str">
        <f t="shared" ca="1" si="76"/>
        <v/>
      </c>
      <c r="Q368" s="11">
        <f ca="1">IF($A368="штучный товар",IF(AND(MAX(N$23:$N367)&gt;MAX(R$23:$R367),MAX(P$23:$P367)&gt;MAX(R$23:$R367),$F368&lt;&gt;"",MAX(R$23:$R367)&lt;TIME(20,0,0)),MAX(R$23:$R367,$F368),""),"")</f>
        <v>0.67258533026442735</v>
      </c>
      <c r="R368" s="11">
        <f t="shared" ca="1" si="77"/>
        <v>0.67502723685860122</v>
      </c>
    </row>
    <row r="369" spans="1:18" x14ac:dyDescent="0.3">
      <c r="A369" t="str">
        <f t="shared" ca="1" si="65"/>
        <v>штучный товар</v>
      </c>
      <c r="B369" s="12">
        <f t="shared" ca="1" si="66"/>
        <v>1.0468704293265234</v>
      </c>
      <c r="C369" s="11">
        <f t="shared" ca="1" si="67"/>
        <v>0.6700660258107296</v>
      </c>
      <c r="D369">
        <f t="shared" ca="1" si="68"/>
        <v>1.3190204010612794</v>
      </c>
      <c r="E369" s="11">
        <f t="shared" ca="1" si="69"/>
        <v>9.1598638962588845E-4</v>
      </c>
      <c r="F369" s="11">
        <f t="shared" ca="1" si="70"/>
        <v>0.67098201220035547</v>
      </c>
      <c r="G369" s="12">
        <f ca="1">IF(F369&lt;&gt;"",IF(A369="весовой товар",SUM(COUNTIF($L$24:$L369,"&gt;"&amp;F369)),SUM(COUNTIF($N$24:$N369,"&gt;"&amp;F369),COUNTIF($P$24:$P369,"&gt;"&amp;F369),COUNTIF($R$24:$R369,"&gt;"&amp;F369))),"")</f>
        <v>2</v>
      </c>
      <c r="H369">
        <f t="shared" ca="1" si="71"/>
        <v>1.757116038695959</v>
      </c>
      <c r="I369" s="11">
        <f t="shared" ca="1" si="72"/>
        <v>1.2202194713166381E-3</v>
      </c>
      <c r="J369" s="11">
        <f t="shared" ca="1" si="73"/>
        <v>1.2202194713166747E-3</v>
      </c>
      <c r="K369" s="11" t="str">
        <f ca="1">IF(AND($A369="весовой товар",$F369&lt;&gt;"",MAX(L$23:$L368,F369)&lt;TIME(20,0,0)),MAX(L$23:$L368,F369),"")</f>
        <v/>
      </c>
      <c r="L369" s="11" t="str">
        <f t="shared" ca="1" si="74"/>
        <v/>
      </c>
      <c r="M369" s="11">
        <f ca="1">IF($A369="штучный товар",IF(AND(MAX(N$23:$N368)&lt;=MAX(P$23:$P368),MAX(N$23:$N368)&lt;=MAX(R$23:$R368),$F369&lt;&gt;"",MAX(N$23:$N368)&lt;TIME(20,0,0)),MAX(N$23:$N368,$F369),""),"")</f>
        <v>0.67098201220035547</v>
      </c>
      <c r="N369" s="11">
        <f t="shared" ca="1" si="75"/>
        <v>0.67220223167167215</v>
      </c>
      <c r="O369" s="11" t="str">
        <f ca="1">IF($A369="штучный товар",IF(AND(MAX(N$23:$N368)&gt;MAX(P$23:$P368),MAX(P$23:$P368)&lt;=MAX(R$23:$R368),$F369&lt;&gt;"",MAX(P$23:$P368)&lt;TIME(20,0,0)),MAX(P$23:$P368,$F369),""),"")</f>
        <v/>
      </c>
      <c r="P369" s="11" t="str">
        <f t="shared" ca="1" si="76"/>
        <v/>
      </c>
      <c r="Q369" s="11" t="str">
        <f ca="1">IF($A369="штучный товар",IF(AND(MAX(N$23:$N368)&gt;MAX(R$23:$R368),MAX(P$23:$P368)&gt;MAX(R$23:$R368),$F369&lt;&gt;"",MAX(R$23:$R368)&lt;TIME(20,0,0)),MAX(R$23:$R368,$F369),""),"")</f>
        <v/>
      </c>
      <c r="R369" s="11" t="str">
        <f t="shared" ca="1" si="77"/>
        <v/>
      </c>
    </row>
    <row r="370" spans="1:18" x14ac:dyDescent="0.3">
      <c r="A370" t="str">
        <f t="shared" ca="1" si="65"/>
        <v>штучный товар</v>
      </c>
      <c r="B370" s="12">
        <f t="shared" ca="1" si="66"/>
        <v>1.0628835396629799</v>
      </c>
      <c r="C370" s="11">
        <f t="shared" ca="1" si="67"/>
        <v>0.67080413937993999</v>
      </c>
      <c r="D370">
        <f t="shared" ca="1" si="68"/>
        <v>2.9476212918686446</v>
      </c>
      <c r="E370" s="11">
        <f t="shared" ca="1" si="69"/>
        <v>2.0469592304643365E-3</v>
      </c>
      <c r="F370" s="11">
        <f t="shared" ca="1" si="70"/>
        <v>0.67285109861040437</v>
      </c>
      <c r="G370" s="12">
        <f ca="1">IF(F370&lt;&gt;"",IF(A370="весовой товар",SUM(COUNTIF($L$24:$L370,"&gt;"&amp;F370)),SUM(COUNTIF($N$24:$N370,"&gt;"&amp;F370),COUNTIF($P$24:$P370,"&gt;"&amp;F370),COUNTIF($R$24:$R370,"&gt;"&amp;F370))),"")</f>
        <v>2</v>
      </c>
      <c r="H370">
        <f t="shared" ca="1" si="71"/>
        <v>3.1594769276679555</v>
      </c>
      <c r="I370" s="11">
        <f t="shared" ca="1" si="72"/>
        <v>2.1940811997694138E-3</v>
      </c>
      <c r="J370" s="11">
        <f t="shared" ca="1" si="73"/>
        <v>2.1940811997693821E-3</v>
      </c>
      <c r="K370" s="11" t="str">
        <f ca="1">IF(AND($A370="весовой товар",$F370&lt;&gt;"",MAX(L$23:$L369,F370)&lt;TIME(20,0,0)),MAX(L$23:$L369,F370),"")</f>
        <v/>
      </c>
      <c r="L370" s="11" t="str">
        <f t="shared" ca="1" si="74"/>
        <v/>
      </c>
      <c r="M370" s="11" t="str">
        <f ca="1">IF($A370="штучный товар",IF(AND(MAX(N$23:$N369)&lt;=MAX(P$23:$P369),MAX(N$23:$N369)&lt;=MAX(R$23:$R369),$F370&lt;&gt;"",MAX(N$23:$N369)&lt;TIME(20,0,0)),MAX(N$23:$N369,$F370),""),"")</f>
        <v/>
      </c>
      <c r="N370" s="11" t="str">
        <f t="shared" ca="1" si="75"/>
        <v/>
      </c>
      <c r="O370" s="11">
        <f ca="1">IF($A370="штучный товар",IF(AND(MAX(N$23:$N369)&gt;MAX(P$23:$P369),MAX(P$23:$P369)&lt;=MAX(R$23:$R369),$F370&lt;&gt;"",MAX(P$23:$P369)&lt;TIME(20,0,0)),MAX(P$23:$P369,$F370),""),"")</f>
        <v>0.67285109861040437</v>
      </c>
      <c r="P370" s="11">
        <f t="shared" ca="1" si="76"/>
        <v>0.67504517981017376</v>
      </c>
      <c r="Q370" s="11" t="str">
        <f ca="1">IF($A370="штучный товар",IF(AND(MAX(N$23:$N369)&gt;MAX(R$23:$R369),MAX(P$23:$P369)&gt;MAX(R$23:$R369),$F370&lt;&gt;"",MAX(R$23:$R369)&lt;TIME(20,0,0)),MAX(R$23:$R369,$F370),""),"")</f>
        <v/>
      </c>
      <c r="R370" s="11" t="str">
        <f t="shared" ca="1" si="77"/>
        <v/>
      </c>
    </row>
    <row r="371" spans="1:18" x14ac:dyDescent="0.3">
      <c r="A371" t="str">
        <f t="shared" ca="1" si="65"/>
        <v>весовой товар</v>
      </c>
      <c r="B371" s="12">
        <f t="shared" ca="1" si="66"/>
        <v>1.0185237616123797</v>
      </c>
      <c r="C371" s="11">
        <f t="shared" ca="1" si="67"/>
        <v>0.6715114475477264</v>
      </c>
      <c r="D371">
        <f t="shared" ca="1" si="68"/>
        <v>3.8842955105535357</v>
      </c>
      <c r="E371" s="11">
        <f t="shared" ca="1" si="69"/>
        <v>2.6974274378843998E-3</v>
      </c>
      <c r="F371" s="11">
        <f t="shared" ca="1" si="70"/>
        <v>0.67420887498561077</v>
      </c>
      <c r="G371" s="12">
        <f ca="1">IF(F371&lt;&gt;"",IF(A371="весовой товар",SUM(COUNTIF($L$24:$L371,"&gt;"&amp;F371)),SUM(COUNTIF($N$24:$N371,"&gt;"&amp;F371),COUNTIF($P$24:$P371,"&gt;"&amp;F371),COUNTIF($R$24:$R371,"&gt;"&amp;F371))),"")</f>
        <v>1</v>
      </c>
      <c r="H371">
        <f t="shared" ca="1" si="71"/>
        <v>3.3665907926342404</v>
      </c>
      <c r="I371" s="11">
        <f t="shared" ca="1" si="72"/>
        <v>2.3379102726626671E-3</v>
      </c>
      <c r="J371" s="11">
        <f t="shared" ca="1" si="73"/>
        <v>2.3379102726626133E-3</v>
      </c>
      <c r="K371" s="11">
        <f ca="1">IF(AND($A371="весовой товар",$F371&lt;&gt;"",MAX(L$23:$L370,F371)&lt;TIME(20,0,0)),MAX(L$23:$L370,F371),"")</f>
        <v>0.67420887498561077</v>
      </c>
      <c r="L371" s="11">
        <f t="shared" ca="1" si="74"/>
        <v>0.67654678525827339</v>
      </c>
      <c r="M371" s="11" t="str">
        <f ca="1">IF($A371="штучный товар",IF(AND(MAX(N$23:$N370)&lt;=MAX(P$23:$P370),MAX(N$23:$N370)&lt;=MAX(R$23:$R370),$F371&lt;&gt;"",MAX(N$23:$N370)&lt;TIME(20,0,0)),MAX(N$23:$N370,$F371),""),"")</f>
        <v/>
      </c>
      <c r="N371" s="11" t="str">
        <f t="shared" ca="1" si="75"/>
        <v/>
      </c>
      <c r="O371" s="11" t="str">
        <f ca="1">IF($A371="штучный товар",IF(AND(MAX(N$23:$N370)&gt;MAX(P$23:$P370),MAX(P$23:$P370)&lt;=MAX(R$23:$R370),$F371&lt;&gt;"",MAX(P$23:$P370)&lt;TIME(20,0,0)),MAX(P$23:$P370,$F371),""),"")</f>
        <v/>
      </c>
      <c r="P371" s="11" t="str">
        <f t="shared" ca="1" si="76"/>
        <v/>
      </c>
      <c r="Q371" s="11" t="str">
        <f ca="1">IF($A371="штучный товар",IF(AND(MAX(N$23:$N370)&gt;MAX(R$23:$R370),MAX(P$23:$P370)&gt;MAX(R$23:$R370),$F371&lt;&gt;"",MAX(R$23:$R370)&lt;TIME(20,0,0)),MAX(R$23:$R370,$F371),""),"")</f>
        <v/>
      </c>
      <c r="R371" s="11" t="str">
        <f t="shared" ca="1" si="77"/>
        <v/>
      </c>
    </row>
    <row r="372" spans="1:18" x14ac:dyDescent="0.3">
      <c r="A372" t="str">
        <f t="shared" ca="1" si="65"/>
        <v>штучный товар</v>
      </c>
      <c r="B372" s="12">
        <f t="shared" ca="1" si="66"/>
        <v>1.6759636820820973</v>
      </c>
      <c r="C372" s="11">
        <f t="shared" ca="1" si="67"/>
        <v>0.67267531121583901</v>
      </c>
      <c r="D372">
        <f t="shared" ca="1" si="68"/>
        <v>4.5740648035399198</v>
      </c>
      <c r="E372" s="11">
        <f t="shared" ca="1" si="69"/>
        <v>3.1764338913471664E-3</v>
      </c>
      <c r="F372" s="11">
        <f t="shared" ca="1" si="70"/>
        <v>0.67585174510718615</v>
      </c>
      <c r="G372" s="12">
        <f ca="1">IF(F372&lt;&gt;"",IF(A372="весовой товар",SUM(COUNTIF($L$24:$L372,"&gt;"&amp;F372)),SUM(COUNTIF($N$24:$N372,"&gt;"&amp;F372),COUNTIF($P$24:$P372,"&gt;"&amp;F372),COUNTIF($R$24:$R372,"&gt;"&amp;F372))),"")</f>
        <v>1</v>
      </c>
      <c r="H372">
        <f t="shared" ca="1" si="71"/>
        <v>2.6080666834588029</v>
      </c>
      <c r="I372" s="11">
        <f t="shared" ca="1" si="72"/>
        <v>1.811157419068613E-3</v>
      </c>
      <c r="J372" s="11">
        <f t="shared" ca="1" si="73"/>
        <v>1.8111574190685653E-3</v>
      </c>
      <c r="K372" s="11" t="str">
        <f ca="1">IF(AND($A372="весовой товар",$F372&lt;&gt;"",MAX(L$23:$L371,F372)&lt;TIME(20,0,0)),MAX(L$23:$L371,F372),"")</f>
        <v/>
      </c>
      <c r="L372" s="11" t="str">
        <f t="shared" ca="1" si="74"/>
        <v/>
      </c>
      <c r="M372" s="11">
        <f ca="1">IF($A372="штучный товар",IF(AND(MAX(N$23:$N371)&lt;=MAX(P$23:$P371),MAX(N$23:$N371)&lt;=MAX(R$23:$R371),$F372&lt;&gt;"",MAX(N$23:$N371)&lt;TIME(20,0,0)),MAX(N$23:$N371,$F372),""),"")</f>
        <v>0.67585174510718615</v>
      </c>
      <c r="N372" s="11">
        <f t="shared" ca="1" si="75"/>
        <v>0.67766290252625472</v>
      </c>
      <c r="O372" s="11" t="str">
        <f ca="1">IF($A372="штучный товар",IF(AND(MAX(N$23:$N371)&gt;MAX(P$23:$P371),MAX(P$23:$P371)&lt;=MAX(R$23:$R371),$F372&lt;&gt;"",MAX(P$23:$P371)&lt;TIME(20,0,0)),MAX(P$23:$P371,$F372),""),"")</f>
        <v/>
      </c>
      <c r="P372" s="11" t="str">
        <f t="shared" ca="1" si="76"/>
        <v/>
      </c>
      <c r="Q372" s="11" t="str">
        <f ca="1">IF($A372="штучный товар",IF(AND(MAX(N$23:$N371)&gt;MAX(R$23:$R371),MAX(P$23:$P371)&gt;MAX(R$23:$R371),$F372&lt;&gt;"",MAX(R$23:$R371)&lt;TIME(20,0,0)),MAX(R$23:$R371,$F372),""),"")</f>
        <v/>
      </c>
      <c r="R372" s="11" t="str">
        <f t="shared" ca="1" si="77"/>
        <v/>
      </c>
    </row>
    <row r="373" spans="1:18" x14ac:dyDescent="0.3">
      <c r="A373" t="str">
        <f t="shared" ca="1" si="65"/>
        <v>штучный товар</v>
      </c>
      <c r="B373" s="12">
        <f t="shared" ca="1" si="66"/>
        <v>1.0289672218864228</v>
      </c>
      <c r="C373" s="11">
        <f t="shared" ca="1" si="67"/>
        <v>0.67338987178659349</v>
      </c>
      <c r="D373">
        <f t="shared" ca="1" si="68"/>
        <v>2.1821671358479224</v>
      </c>
      <c r="E373" s="11">
        <f t="shared" ca="1" si="69"/>
        <v>1.515393844338835E-3</v>
      </c>
      <c r="F373" s="11">
        <f t="shared" ca="1" si="70"/>
        <v>0.67490526563093234</v>
      </c>
      <c r="G373" s="12">
        <f ca="1">IF(F373&lt;&gt;"",IF(A373="весовой товар",SUM(COUNTIF($L$24:$L373,"&gt;"&amp;F373)),SUM(COUNTIF($N$24:$N373,"&gt;"&amp;F373),COUNTIF($P$24:$P373,"&gt;"&amp;F373),COUNTIF($R$24:$R373,"&gt;"&amp;F373))),"")</f>
        <v>4</v>
      </c>
      <c r="H373">
        <f t="shared" ca="1" si="71"/>
        <v>1.0711053453894364</v>
      </c>
      <c r="I373" s="11">
        <f t="shared" ca="1" si="72"/>
        <v>7.4382315652044191E-4</v>
      </c>
      <c r="J373" s="11">
        <f t="shared" ca="1" si="73"/>
        <v>8.6579438418932231E-4</v>
      </c>
      <c r="K373" s="11" t="str">
        <f ca="1">IF(AND($A373="весовой товар",$F373&lt;&gt;"",MAX(L$23:$L372,F373)&lt;TIME(20,0,0)),MAX(L$23:$L372,F373),"")</f>
        <v/>
      </c>
      <c r="L373" s="11" t="str">
        <f t="shared" ca="1" si="74"/>
        <v/>
      </c>
      <c r="M373" s="11" t="str">
        <f ca="1">IF($A373="штучный товар",IF(AND(MAX(N$23:$N372)&lt;=MAX(P$23:$P372),MAX(N$23:$N372)&lt;=MAX(R$23:$R372),$F373&lt;&gt;"",MAX(N$23:$N372)&lt;TIME(20,0,0)),MAX(N$23:$N372,$F373),""),"")</f>
        <v/>
      </c>
      <c r="N373" s="11" t="str">
        <f t="shared" ca="1" si="75"/>
        <v/>
      </c>
      <c r="O373" s="11" t="str">
        <f ca="1">IF($A373="штучный товар",IF(AND(MAX(N$23:$N372)&gt;MAX(P$23:$P372),MAX(P$23:$P372)&lt;=MAX(R$23:$R372),$F373&lt;&gt;"",MAX(P$23:$P372)&lt;TIME(20,0,0)),MAX(P$23:$P372,$F373),""),"")</f>
        <v/>
      </c>
      <c r="P373" s="11" t="str">
        <f t="shared" ca="1" si="76"/>
        <v/>
      </c>
      <c r="Q373" s="11">
        <f ca="1">IF($A373="штучный товар",IF(AND(MAX(N$23:$N372)&gt;MAX(R$23:$R372),MAX(P$23:$P372)&gt;MAX(R$23:$R372),$F373&lt;&gt;"",MAX(R$23:$R372)&lt;TIME(20,0,0)),MAX(R$23:$R372,$F373),""),"")</f>
        <v>0.67502723685860122</v>
      </c>
      <c r="R373" s="11">
        <f t="shared" ca="1" si="77"/>
        <v>0.67577106001512166</v>
      </c>
    </row>
    <row r="374" spans="1:18" x14ac:dyDescent="0.3">
      <c r="A374" t="str">
        <f t="shared" ca="1" si="65"/>
        <v>весовой товар</v>
      </c>
      <c r="B374" s="12">
        <f t="shared" ca="1" si="66"/>
        <v>1.0793044176537774</v>
      </c>
      <c r="C374" s="11">
        <f t="shared" ca="1" si="67"/>
        <v>0.67413938874329749</v>
      </c>
      <c r="D374">
        <f t="shared" ca="1" si="68"/>
        <v>9.6489368599751995</v>
      </c>
      <c r="E374" s="11">
        <f t="shared" ca="1" si="69"/>
        <v>6.7006505972049997E-3</v>
      </c>
      <c r="F374" s="11">
        <f t="shared" ca="1" si="70"/>
        <v>0.68084003934050252</v>
      </c>
      <c r="G374" s="12">
        <f ca="1">IF(F374&lt;&gt;"",IF(A374="весовой товар",SUM(COUNTIF($L$24:$L374,"&gt;"&amp;F374)),SUM(COUNTIF($N$24:$N374,"&gt;"&amp;F374),COUNTIF($P$24:$P374,"&gt;"&amp;F374),COUNTIF($R$24:$R374,"&gt;"&amp;F374))),"")</f>
        <v>1</v>
      </c>
      <c r="H374">
        <f t="shared" ca="1" si="71"/>
        <v>2.4193200137435493</v>
      </c>
      <c r="I374" s="11">
        <f t="shared" ca="1" si="72"/>
        <v>1.6800833428774649E-3</v>
      </c>
      <c r="J374" s="11">
        <f t="shared" ca="1" si="73"/>
        <v>1.680083342877503E-3</v>
      </c>
      <c r="K374" s="11">
        <f ca="1">IF(AND($A374="весовой товар",$F374&lt;&gt;"",MAX(L$23:$L373,F374)&lt;TIME(20,0,0)),MAX(L$23:$L373,F374),"")</f>
        <v>0.68084003934050252</v>
      </c>
      <c r="L374" s="11">
        <f t="shared" ca="1" si="74"/>
        <v>0.68252012268338003</v>
      </c>
      <c r="M374" s="11" t="str">
        <f ca="1">IF($A374="штучный товар",IF(AND(MAX(N$23:$N373)&lt;=MAX(P$23:$P373),MAX(N$23:$N373)&lt;=MAX(R$23:$R373),$F374&lt;&gt;"",MAX(N$23:$N373)&lt;TIME(20,0,0)),MAX(N$23:$N373,$F374),""),"")</f>
        <v/>
      </c>
      <c r="N374" s="11" t="str">
        <f t="shared" ca="1" si="75"/>
        <v/>
      </c>
      <c r="O374" s="11" t="str">
        <f ca="1">IF($A374="штучный товар",IF(AND(MAX(N$23:$N373)&gt;MAX(P$23:$P373),MAX(P$23:$P373)&lt;=MAX(R$23:$R373),$F374&lt;&gt;"",MAX(P$23:$P373)&lt;TIME(20,0,0)),MAX(P$23:$P373,$F374),""),"")</f>
        <v/>
      </c>
      <c r="P374" s="11" t="str">
        <f t="shared" ca="1" si="76"/>
        <v/>
      </c>
      <c r="Q374" s="11" t="str">
        <f ca="1">IF($A374="штучный товар",IF(AND(MAX(N$23:$N373)&gt;MAX(R$23:$R373),MAX(P$23:$P373)&gt;MAX(R$23:$R373),$F374&lt;&gt;"",MAX(R$23:$R373)&lt;TIME(20,0,0)),MAX(R$23:$R373,$F374),""),"")</f>
        <v/>
      </c>
      <c r="R374" s="11" t="str">
        <f t="shared" ca="1" si="77"/>
        <v/>
      </c>
    </row>
    <row r="375" spans="1:18" x14ac:dyDescent="0.3">
      <c r="A375" t="str">
        <f t="shared" ca="1" si="65"/>
        <v>штучный товар</v>
      </c>
      <c r="B375" s="12">
        <f t="shared" ca="1" si="66"/>
        <v>1.7064979195293835</v>
      </c>
      <c r="C375" s="11">
        <f t="shared" ca="1" si="67"/>
        <v>0.6753244567429707</v>
      </c>
      <c r="D375">
        <f t="shared" ca="1" si="68"/>
        <v>3.6784723986929557</v>
      </c>
      <c r="E375" s="11">
        <f t="shared" ca="1" si="69"/>
        <v>2.5544947213145524E-3</v>
      </c>
      <c r="F375" s="11">
        <f t="shared" ca="1" si="70"/>
        <v>0.67787895146428523</v>
      </c>
      <c r="G375" s="12">
        <f ca="1">IF(F375&lt;&gt;"",IF(A375="весовой товар",SUM(COUNTIF($L$24:$L375,"&gt;"&amp;F375)),SUM(COUNTIF($N$24:$N375,"&gt;"&amp;F375),COUNTIF($P$24:$P375,"&gt;"&amp;F375),COUNTIF($R$24:$R375,"&gt;"&amp;F375))),"")</f>
        <v>1</v>
      </c>
      <c r="H375">
        <f t="shared" ca="1" si="71"/>
        <v>2.0360373019083124</v>
      </c>
      <c r="I375" s="11">
        <f t="shared" ca="1" si="72"/>
        <v>1.4139147929918836E-3</v>
      </c>
      <c r="J375" s="11">
        <f t="shared" ca="1" si="73"/>
        <v>1.4139147929919105E-3</v>
      </c>
      <c r="K375" s="11" t="str">
        <f ca="1">IF(AND($A375="весовой товар",$F375&lt;&gt;"",MAX(L$23:$L374,F375)&lt;TIME(20,0,0)),MAX(L$23:$L374,F375),"")</f>
        <v/>
      </c>
      <c r="L375" s="11" t="str">
        <f t="shared" ca="1" si="74"/>
        <v/>
      </c>
      <c r="M375" s="11" t="str">
        <f ca="1">IF($A375="штучный товар",IF(AND(MAX(N$23:$N374)&lt;=MAX(P$23:$P374),MAX(N$23:$N374)&lt;=MAX(R$23:$R374),$F375&lt;&gt;"",MAX(N$23:$N374)&lt;TIME(20,0,0)),MAX(N$23:$N374,$F375),""),"")</f>
        <v/>
      </c>
      <c r="N375" s="11" t="str">
        <f t="shared" ca="1" si="75"/>
        <v/>
      </c>
      <c r="O375" s="11">
        <f ca="1">IF($A375="штучный товар",IF(AND(MAX(N$23:$N374)&gt;MAX(P$23:$P374),MAX(P$23:$P374)&lt;=MAX(R$23:$R374),$F375&lt;&gt;"",MAX(P$23:$P374)&lt;TIME(20,0,0)),MAX(P$23:$P374,$F375),""),"")</f>
        <v>0.67787895146428523</v>
      </c>
      <c r="P375" s="11">
        <f t="shared" ca="1" si="76"/>
        <v>0.67929286625727714</v>
      </c>
      <c r="Q375" s="11" t="str">
        <f ca="1">IF($A375="штучный товар",IF(AND(MAX(N$23:$N374)&gt;MAX(R$23:$R374),MAX(P$23:$P374)&gt;MAX(R$23:$R374),$F375&lt;&gt;"",MAX(R$23:$R374)&lt;TIME(20,0,0)),MAX(R$23:$R374,$F375),""),"")</f>
        <v/>
      </c>
      <c r="R375" s="11" t="str">
        <f t="shared" ca="1" si="77"/>
        <v/>
      </c>
    </row>
    <row r="376" spans="1:18" x14ac:dyDescent="0.3">
      <c r="A376" t="str">
        <f t="shared" ca="1" si="65"/>
        <v>штучный товар</v>
      </c>
      <c r="B376" s="12">
        <f t="shared" ca="1" si="66"/>
        <v>1.3981322263383729</v>
      </c>
      <c r="C376" s="11">
        <f t="shared" ca="1" si="67"/>
        <v>0.67629538190015015</v>
      </c>
      <c r="D376">
        <f t="shared" ca="1" si="68"/>
        <v>2.7478659659471063</v>
      </c>
      <c r="E376" s="11">
        <f t="shared" ca="1" si="69"/>
        <v>1.9082402541299348E-3</v>
      </c>
      <c r="F376" s="11">
        <f t="shared" ca="1" si="70"/>
        <v>0.67820362215428009</v>
      </c>
      <c r="G376" s="12">
        <f ca="1">IF(F376&lt;&gt;"",IF(A376="весовой товар",SUM(COUNTIF($L$24:$L376,"&gt;"&amp;F376)),SUM(COUNTIF($N$24:$N376,"&gt;"&amp;F376),COUNTIF($P$24:$P376,"&gt;"&amp;F376),COUNTIF($R$24:$R376,"&gt;"&amp;F376))),"")</f>
        <v>2</v>
      </c>
      <c r="H376">
        <f t="shared" ca="1" si="71"/>
        <v>1.9484236809649873</v>
      </c>
      <c r="I376" s="11">
        <f t="shared" ca="1" si="72"/>
        <v>1.3530720006701301E-3</v>
      </c>
      <c r="J376" s="11">
        <f t="shared" ca="1" si="73"/>
        <v>1.3530720006701413E-3</v>
      </c>
      <c r="K376" s="11" t="str">
        <f ca="1">IF(AND($A376="весовой товар",$F376&lt;&gt;"",MAX(L$23:$L375,F376)&lt;TIME(20,0,0)),MAX(L$23:$L375,F376),"")</f>
        <v/>
      </c>
      <c r="L376" s="11" t="str">
        <f t="shared" ca="1" si="74"/>
        <v/>
      </c>
      <c r="M376" s="11" t="str">
        <f ca="1">IF($A376="штучный товар",IF(AND(MAX(N$23:$N375)&lt;=MAX(P$23:$P375),MAX(N$23:$N375)&lt;=MAX(R$23:$R375),$F376&lt;&gt;"",MAX(N$23:$N375)&lt;TIME(20,0,0)),MAX(N$23:$N375,$F376),""),"")</f>
        <v/>
      </c>
      <c r="N376" s="11" t="str">
        <f t="shared" ca="1" si="75"/>
        <v/>
      </c>
      <c r="O376" s="11" t="str">
        <f ca="1">IF($A376="штучный товар",IF(AND(MAX(N$23:$N375)&gt;MAX(P$23:$P375),MAX(P$23:$P375)&lt;=MAX(R$23:$R375),$F376&lt;&gt;"",MAX(P$23:$P375)&lt;TIME(20,0,0)),MAX(P$23:$P375,$F376),""),"")</f>
        <v/>
      </c>
      <c r="P376" s="11" t="str">
        <f t="shared" ca="1" si="76"/>
        <v/>
      </c>
      <c r="Q376" s="11">
        <f ca="1">IF($A376="штучный товар",IF(AND(MAX(N$23:$N375)&gt;MAX(R$23:$R375),MAX(P$23:$P375)&gt;MAX(R$23:$R375),$F376&lt;&gt;"",MAX(R$23:$R375)&lt;TIME(20,0,0)),MAX(R$23:$R375,$F376),""),"")</f>
        <v>0.67820362215428009</v>
      </c>
      <c r="R376" s="11">
        <f t="shared" ca="1" si="77"/>
        <v>0.67955669415495024</v>
      </c>
    </row>
    <row r="377" spans="1:18" x14ac:dyDescent="0.3">
      <c r="A377" t="str">
        <f t="shared" ca="1" si="65"/>
        <v>весовой товар</v>
      </c>
      <c r="B377" s="12">
        <f t="shared" ca="1" si="66"/>
        <v>1.1037548884305495</v>
      </c>
      <c r="C377" s="11">
        <f t="shared" ca="1" si="67"/>
        <v>0.67706187835044918</v>
      </c>
      <c r="D377">
        <f t="shared" ca="1" si="68"/>
        <v>8.0609849929190176</v>
      </c>
      <c r="E377" s="11">
        <f t="shared" ca="1" si="69"/>
        <v>5.5979062450826509E-3</v>
      </c>
      <c r="F377" s="11">
        <f t="shared" ca="1" si="70"/>
        <v>0.68265978459553178</v>
      </c>
      <c r="G377" s="12">
        <f ca="1">IF(F377&lt;&gt;"",IF(A377="весовой товар",SUM(COUNTIF($L$24:$L377,"&gt;"&amp;F377)),SUM(COUNTIF($N$24:$N377,"&gt;"&amp;F377),COUNTIF($P$24:$P377,"&gt;"&amp;F377),COUNTIF($R$24:$R377,"&gt;"&amp;F377))),"")</f>
        <v>1</v>
      </c>
      <c r="H377">
        <f t="shared" ca="1" si="71"/>
        <v>4.3304787135775307</v>
      </c>
      <c r="I377" s="11">
        <f t="shared" ca="1" si="72"/>
        <v>3.0072768844288406E-3</v>
      </c>
      <c r="J377" s="11">
        <f t="shared" ca="1" si="73"/>
        <v>3.0072768844288111E-3</v>
      </c>
      <c r="K377" s="11">
        <f ca="1">IF(AND($A377="весовой товар",$F377&lt;&gt;"",MAX(L$23:$L376,F377)&lt;TIME(20,0,0)),MAX(L$23:$L376,F377),"")</f>
        <v>0.68265978459553178</v>
      </c>
      <c r="L377" s="11">
        <f t="shared" ca="1" si="74"/>
        <v>0.68566706147996059</v>
      </c>
      <c r="M377" s="11" t="str">
        <f ca="1">IF($A377="штучный товар",IF(AND(MAX(N$23:$N376)&lt;=MAX(P$23:$P376),MAX(N$23:$N376)&lt;=MAX(R$23:$R376),$F377&lt;&gt;"",MAX(N$23:$N376)&lt;TIME(20,0,0)),MAX(N$23:$N376,$F377),""),"")</f>
        <v/>
      </c>
      <c r="N377" s="11" t="str">
        <f t="shared" ca="1" si="75"/>
        <v/>
      </c>
      <c r="O377" s="11" t="str">
        <f ca="1">IF($A377="штучный товар",IF(AND(MAX(N$23:$N376)&gt;MAX(P$23:$P376),MAX(P$23:$P376)&lt;=MAX(R$23:$R376),$F377&lt;&gt;"",MAX(P$23:$P376)&lt;TIME(20,0,0)),MAX(P$23:$P376,$F377),""),"")</f>
        <v/>
      </c>
      <c r="P377" s="11" t="str">
        <f t="shared" ca="1" si="76"/>
        <v/>
      </c>
      <c r="Q377" s="11" t="str">
        <f ca="1">IF($A377="штучный товар",IF(AND(MAX(N$23:$N376)&gt;MAX(R$23:$R376),MAX(P$23:$P376)&gt;MAX(R$23:$R376),$F377&lt;&gt;"",MAX(R$23:$R376)&lt;TIME(20,0,0)),MAX(R$23:$R376,$F377),""),"")</f>
        <v/>
      </c>
      <c r="R377" s="11" t="str">
        <f t="shared" ca="1" si="77"/>
        <v/>
      </c>
    </row>
    <row r="378" spans="1:18" x14ac:dyDescent="0.3">
      <c r="A378" t="str">
        <f t="shared" ca="1" si="65"/>
        <v>штучный товар</v>
      </c>
      <c r="B378" s="12">
        <f t="shared" ca="1" si="66"/>
        <v>1.1531467908766386</v>
      </c>
      <c r="C378" s="11">
        <f t="shared" ca="1" si="67"/>
        <v>0.67786267473300243</v>
      </c>
      <c r="D378">
        <f t="shared" ca="1" si="68"/>
        <v>2.0849777657037549</v>
      </c>
      <c r="E378" s="11">
        <f t="shared" ca="1" si="69"/>
        <v>1.447901226183163E-3</v>
      </c>
      <c r="F378" s="11">
        <f t="shared" ca="1" si="70"/>
        <v>0.67931057595918565</v>
      </c>
      <c r="G378" s="12">
        <f ca="1">IF(F378&lt;&gt;"",IF(A378="весовой товар",SUM(COUNTIF($L$24:$L378,"&gt;"&amp;F378)),SUM(COUNTIF($N$24:$N378,"&gt;"&amp;F378),COUNTIF($P$24:$P378,"&gt;"&amp;F378),COUNTIF($R$24:$R378,"&gt;"&amp;F378))),"")</f>
        <v>2</v>
      </c>
      <c r="H378">
        <f t="shared" ca="1" si="71"/>
        <v>4.9532120265771775</v>
      </c>
      <c r="I378" s="11">
        <f t="shared" ca="1" si="72"/>
        <v>3.4397305740119289E-3</v>
      </c>
      <c r="J378" s="11">
        <f t="shared" ca="1" si="73"/>
        <v>3.4397305740119233E-3</v>
      </c>
      <c r="K378" s="11" t="str">
        <f ca="1">IF(AND($A378="весовой товар",$F378&lt;&gt;"",MAX(L$23:$L377,F378)&lt;TIME(20,0,0)),MAX(L$23:$L377,F378),"")</f>
        <v/>
      </c>
      <c r="L378" s="11" t="str">
        <f t="shared" ca="1" si="74"/>
        <v/>
      </c>
      <c r="M378" s="11">
        <f ca="1">IF($A378="штучный товар",IF(AND(MAX(N$23:$N377)&lt;=MAX(P$23:$P377),MAX(N$23:$N377)&lt;=MAX(R$23:$R377),$F378&lt;&gt;"",MAX(N$23:$N377)&lt;TIME(20,0,0)),MAX(N$23:$N377,$F378),""),"")</f>
        <v>0.67931057595918565</v>
      </c>
      <c r="N378" s="11">
        <f t="shared" ca="1" si="75"/>
        <v>0.68275030653319757</v>
      </c>
      <c r="O378" s="11" t="str">
        <f ca="1">IF($A378="штучный товар",IF(AND(MAX(N$23:$N377)&gt;MAX(P$23:$P377),MAX(P$23:$P377)&lt;=MAX(R$23:$R377),$F378&lt;&gt;"",MAX(P$23:$P377)&lt;TIME(20,0,0)),MAX(P$23:$P377,$F378),""),"")</f>
        <v/>
      </c>
      <c r="P378" s="11" t="str">
        <f t="shared" ca="1" si="76"/>
        <v/>
      </c>
      <c r="Q378" s="11" t="str">
        <f ca="1">IF($A378="штучный товар",IF(AND(MAX(N$23:$N377)&gt;MAX(R$23:$R377),MAX(P$23:$P377)&gt;MAX(R$23:$R377),$F378&lt;&gt;"",MAX(R$23:$R377)&lt;TIME(20,0,0)),MAX(R$23:$R377,$F378),""),"")</f>
        <v/>
      </c>
      <c r="R378" s="11" t="str">
        <f t="shared" ca="1" si="77"/>
        <v/>
      </c>
    </row>
    <row r="379" spans="1:18" x14ac:dyDescent="0.3">
      <c r="A379" t="str">
        <f t="shared" ca="1" si="65"/>
        <v>штучный товар</v>
      </c>
      <c r="B379" s="12">
        <f t="shared" ca="1" si="66"/>
        <v>1.0274293947072672</v>
      </c>
      <c r="C379" s="11">
        <f t="shared" ca="1" si="67"/>
        <v>0.6785761673682158</v>
      </c>
      <c r="D379">
        <f t="shared" ca="1" si="68"/>
        <v>3.6001306945039229</v>
      </c>
      <c r="E379" s="11">
        <f t="shared" ca="1" si="69"/>
        <v>2.5000907600721688E-3</v>
      </c>
      <c r="F379" s="11">
        <f t="shared" ca="1" si="70"/>
        <v>0.68107625812828798</v>
      </c>
      <c r="G379" s="12">
        <f ca="1">IF(F379&lt;&gt;"",IF(A379="весовой товар",SUM(COUNTIF($L$24:$L379,"&gt;"&amp;F379)),SUM(COUNTIF($N$24:$N379,"&gt;"&amp;F379),COUNTIF($P$24:$P379,"&gt;"&amp;F379),COUNTIF($R$24:$R379,"&gt;"&amp;F379))),"")</f>
        <v>2</v>
      </c>
      <c r="H379">
        <f t="shared" ca="1" si="71"/>
        <v>1.0964013724305595</v>
      </c>
      <c r="I379" s="11">
        <f t="shared" ca="1" si="72"/>
        <v>7.6138984196566625E-4</v>
      </c>
      <c r="J379" s="11">
        <f t="shared" ca="1" si="73"/>
        <v>7.6138984196572057E-4</v>
      </c>
      <c r="K379" s="11" t="str">
        <f ca="1">IF(AND($A379="весовой товар",$F379&lt;&gt;"",MAX(L$23:$L378,F379)&lt;TIME(20,0,0)),MAX(L$23:$L378,F379),"")</f>
        <v/>
      </c>
      <c r="L379" s="11" t="str">
        <f t="shared" ca="1" si="74"/>
        <v/>
      </c>
      <c r="M379" s="11" t="str">
        <f ca="1">IF($A379="штучный товар",IF(AND(MAX(N$23:$N378)&lt;=MAX(P$23:$P378),MAX(N$23:$N378)&lt;=MAX(R$23:$R378),$F379&lt;&gt;"",MAX(N$23:$N378)&lt;TIME(20,0,0)),MAX(N$23:$N378,$F379),""),"")</f>
        <v/>
      </c>
      <c r="N379" s="11" t="str">
        <f t="shared" ca="1" si="75"/>
        <v/>
      </c>
      <c r="O379" s="11">
        <f ca="1">IF($A379="штучный товар",IF(AND(MAX(N$23:$N378)&gt;MAX(P$23:$P378),MAX(P$23:$P378)&lt;=MAX(R$23:$R378),$F379&lt;&gt;"",MAX(P$23:$P378)&lt;TIME(20,0,0)),MAX(P$23:$P378,$F379),""),"")</f>
        <v>0.68107625812828798</v>
      </c>
      <c r="P379" s="11">
        <f t="shared" ca="1" si="76"/>
        <v>0.6818376479702537</v>
      </c>
      <c r="Q379" s="11" t="str">
        <f ca="1">IF($A379="штучный товар",IF(AND(MAX(N$23:$N378)&gt;MAX(R$23:$R378),MAX(P$23:$P378)&gt;MAX(R$23:$R378),$F379&lt;&gt;"",MAX(R$23:$R378)&lt;TIME(20,0,0)),MAX(R$23:$R378,$F379),""),"")</f>
        <v/>
      </c>
      <c r="R379" s="11" t="str">
        <f t="shared" ca="1" si="77"/>
        <v/>
      </c>
    </row>
    <row r="380" spans="1:18" x14ac:dyDescent="0.3">
      <c r="A380" t="str">
        <f t="shared" ca="1" si="65"/>
        <v>штучный товар</v>
      </c>
      <c r="B380" s="12">
        <f t="shared" ca="1" si="66"/>
        <v>1.6993639001712759</v>
      </c>
      <c r="C380" s="11">
        <f t="shared" ca="1" si="67"/>
        <v>0.6797562811877792</v>
      </c>
      <c r="D380">
        <f t="shared" ca="1" si="68"/>
        <v>4.7577629910553574</v>
      </c>
      <c r="E380" s="11">
        <f t="shared" ca="1" si="69"/>
        <v>3.3040020771217759E-3</v>
      </c>
      <c r="F380" s="11">
        <f t="shared" ca="1" si="70"/>
        <v>0.68306028326490098</v>
      </c>
      <c r="G380" s="12">
        <f ca="1">IF(F380&lt;&gt;"",IF(A380="весовой товар",SUM(COUNTIF($L$24:$L380,"&gt;"&amp;F380)),SUM(COUNTIF($N$24:$N380,"&gt;"&amp;F380),COUNTIF($P$24:$P380,"&gt;"&amp;F380),COUNTIF($R$24:$R380,"&gt;"&amp;F380))),"")</f>
        <v>1</v>
      </c>
      <c r="H380">
        <f t="shared" ca="1" si="71"/>
        <v>1.0595982925499121</v>
      </c>
      <c r="I380" s="11">
        <f t="shared" ca="1" si="72"/>
        <v>7.3583214760410565E-4</v>
      </c>
      <c r="J380" s="11">
        <f t="shared" ca="1" si="73"/>
        <v>7.3583214760408744E-4</v>
      </c>
      <c r="K380" s="11" t="str">
        <f ca="1">IF(AND($A380="весовой товар",$F380&lt;&gt;"",MAX(L$23:$L379,F380)&lt;TIME(20,0,0)),MAX(L$23:$L379,F380),"")</f>
        <v/>
      </c>
      <c r="L380" s="11" t="str">
        <f t="shared" ca="1" si="74"/>
        <v/>
      </c>
      <c r="M380" s="11" t="str">
        <f ca="1">IF($A380="штучный товар",IF(AND(MAX(N$23:$N379)&lt;=MAX(P$23:$P379),MAX(N$23:$N379)&lt;=MAX(R$23:$R379),$F380&lt;&gt;"",MAX(N$23:$N379)&lt;TIME(20,0,0)),MAX(N$23:$N379,$F380),""),"")</f>
        <v/>
      </c>
      <c r="N380" s="11" t="str">
        <f t="shared" ca="1" si="75"/>
        <v/>
      </c>
      <c r="O380" s="11" t="str">
        <f ca="1">IF($A380="штучный товар",IF(AND(MAX(N$23:$N379)&gt;MAX(P$23:$P379),MAX(P$23:$P379)&lt;=MAX(R$23:$R379),$F380&lt;&gt;"",MAX(P$23:$P379)&lt;TIME(20,0,0)),MAX(P$23:$P379,$F380),""),"")</f>
        <v/>
      </c>
      <c r="P380" s="11" t="str">
        <f t="shared" ca="1" si="76"/>
        <v/>
      </c>
      <c r="Q380" s="11">
        <f ca="1">IF($A380="штучный товар",IF(AND(MAX(N$23:$N379)&gt;MAX(R$23:$R379),MAX(P$23:$P379)&gt;MAX(R$23:$R379),$F380&lt;&gt;"",MAX(R$23:$R379)&lt;TIME(20,0,0)),MAX(R$23:$R379,$F380),""),"")</f>
        <v>0.68306028326490098</v>
      </c>
      <c r="R380" s="11">
        <f t="shared" ca="1" si="77"/>
        <v>0.68379611541250507</v>
      </c>
    </row>
    <row r="381" spans="1:18" x14ac:dyDescent="0.3">
      <c r="A381" t="str">
        <f t="shared" ca="1" si="65"/>
        <v>штучный товар</v>
      </c>
      <c r="B381" s="12">
        <f t="shared" ca="1" si="66"/>
        <v>1.3056652073099178</v>
      </c>
      <c r="C381" s="11">
        <f t="shared" ca="1" si="67"/>
        <v>0.68066299313729994</v>
      </c>
      <c r="D381">
        <f t="shared" ca="1" si="68"/>
        <v>1.5683422701916783</v>
      </c>
      <c r="E381" s="11">
        <f t="shared" ca="1" si="69"/>
        <v>1.0891265765219987E-3</v>
      </c>
      <c r="F381" s="11">
        <f t="shared" ca="1" si="70"/>
        <v>0.68175211971382199</v>
      </c>
      <c r="G381" s="12">
        <f ca="1">IF(F381&lt;&gt;"",IF(A381="весовой товар",SUM(COUNTIF($L$24:$L381,"&gt;"&amp;F381)),SUM(COUNTIF($N$24:$N381,"&gt;"&amp;F381),COUNTIF($P$24:$P381,"&gt;"&amp;F381),COUNTIF($R$24:$R381,"&gt;"&amp;F381))),"")</f>
        <v>4</v>
      </c>
      <c r="H381">
        <f t="shared" ca="1" si="71"/>
        <v>5.1648415373735377</v>
      </c>
      <c r="I381" s="11">
        <f t="shared" ca="1" si="72"/>
        <v>3.5866955120649568E-3</v>
      </c>
      <c r="J381" s="11">
        <f t="shared" ca="1" si="73"/>
        <v>3.6722237684966297E-3</v>
      </c>
      <c r="K381" s="11" t="str">
        <f ca="1">IF(AND($A381="весовой товар",$F381&lt;&gt;"",MAX(L$23:$L380,F381)&lt;TIME(20,0,0)),MAX(L$23:$L380,F381),"")</f>
        <v/>
      </c>
      <c r="L381" s="11" t="str">
        <f t="shared" ca="1" si="74"/>
        <v/>
      </c>
      <c r="M381" s="11" t="str">
        <f ca="1">IF($A381="штучный товар",IF(AND(MAX(N$23:$N380)&lt;=MAX(P$23:$P380),MAX(N$23:$N380)&lt;=MAX(R$23:$R380),$F381&lt;&gt;"",MAX(N$23:$N380)&lt;TIME(20,0,0)),MAX(N$23:$N380,$F381),""),"")</f>
        <v/>
      </c>
      <c r="N381" s="11" t="str">
        <f t="shared" ca="1" si="75"/>
        <v/>
      </c>
      <c r="O381" s="11">
        <f ca="1">IF($A381="штучный товар",IF(AND(MAX(N$23:$N380)&gt;MAX(P$23:$P380),MAX(P$23:$P380)&lt;=MAX(R$23:$R380),$F381&lt;&gt;"",MAX(P$23:$P380)&lt;TIME(20,0,0)),MAX(P$23:$P380,$F381),""),"")</f>
        <v>0.6818376479702537</v>
      </c>
      <c r="P381" s="11">
        <f t="shared" ca="1" si="76"/>
        <v>0.68542434348231862</v>
      </c>
      <c r="Q381" s="11" t="str">
        <f ca="1">IF($A381="штучный товар",IF(AND(MAX(N$23:$N380)&gt;MAX(R$23:$R380),MAX(P$23:$P380)&gt;MAX(R$23:$R380),$F381&lt;&gt;"",MAX(R$23:$R380)&lt;TIME(20,0,0)),MAX(R$23:$R380,$F381),""),"")</f>
        <v/>
      </c>
      <c r="R381" s="11" t="str">
        <f t="shared" ca="1" si="77"/>
        <v/>
      </c>
    </row>
    <row r="382" spans="1:18" x14ac:dyDescent="0.3">
      <c r="A382" t="str">
        <f t="shared" ca="1" si="65"/>
        <v>весовой товар</v>
      </c>
      <c r="B382" s="12">
        <f t="shared" ca="1" si="66"/>
        <v>1.2855651559464303</v>
      </c>
      <c r="C382" s="11">
        <f t="shared" ca="1" si="67"/>
        <v>0.68155574671781827</v>
      </c>
      <c r="D382">
        <f t="shared" ca="1" si="68"/>
        <v>6.6109521845888191</v>
      </c>
      <c r="E382" s="11">
        <f t="shared" ca="1" si="69"/>
        <v>4.5909390170755689E-3</v>
      </c>
      <c r="F382" s="11">
        <f t="shared" ca="1" si="70"/>
        <v>0.68614668573489379</v>
      </c>
      <c r="G382" s="12">
        <f ca="1">IF(F382&lt;&gt;"",IF(A382="весовой товар",SUM(COUNTIF($L$24:$L382,"&gt;"&amp;F382)),SUM(COUNTIF($N$24:$N382,"&gt;"&amp;F382),COUNTIF($P$24:$P382,"&gt;"&amp;F382),COUNTIF($R$24:$R382,"&gt;"&amp;F382))),"")</f>
        <v>1</v>
      </c>
      <c r="H382">
        <f t="shared" ca="1" si="71"/>
        <v>1.2457078939552435</v>
      </c>
      <c r="I382" s="11">
        <f t="shared" ca="1" si="72"/>
        <v>8.6507492635780803E-4</v>
      </c>
      <c r="J382" s="11">
        <f t="shared" ca="1" si="73"/>
        <v>8.6507492635778949E-4</v>
      </c>
      <c r="K382" s="11">
        <f ca="1">IF(AND($A382="весовой товар",$F382&lt;&gt;"",MAX(L$23:$L381,F382)&lt;TIME(20,0,0)),MAX(L$23:$L381,F382),"")</f>
        <v>0.68614668573489379</v>
      </c>
      <c r="L382" s="11">
        <f t="shared" ca="1" si="74"/>
        <v>0.68701176066125158</v>
      </c>
      <c r="M382" s="11" t="str">
        <f ca="1">IF($A382="штучный товар",IF(AND(MAX(N$23:$N381)&lt;=MAX(P$23:$P381),MAX(N$23:$N381)&lt;=MAX(R$23:$R381),$F382&lt;&gt;"",MAX(N$23:$N381)&lt;TIME(20,0,0)),MAX(N$23:$N381,$F382),""),"")</f>
        <v/>
      </c>
      <c r="N382" s="11" t="str">
        <f t="shared" ca="1" si="75"/>
        <v/>
      </c>
      <c r="O382" s="11" t="str">
        <f ca="1">IF($A382="штучный товар",IF(AND(MAX(N$23:$N381)&gt;MAX(P$23:$P381),MAX(P$23:$P381)&lt;=MAX(R$23:$R381),$F382&lt;&gt;"",MAX(P$23:$P381)&lt;TIME(20,0,0)),MAX(P$23:$P381,$F382),""),"")</f>
        <v/>
      </c>
      <c r="P382" s="11" t="str">
        <f t="shared" ca="1" si="76"/>
        <v/>
      </c>
      <c r="Q382" s="11" t="str">
        <f ca="1">IF($A382="штучный товар",IF(AND(MAX(N$23:$N381)&gt;MAX(R$23:$R381),MAX(P$23:$P381)&gt;MAX(R$23:$R381),$F382&lt;&gt;"",MAX(R$23:$R381)&lt;TIME(20,0,0)),MAX(R$23:$R381,$F382),""),"")</f>
        <v/>
      </c>
      <c r="R382" s="11" t="str">
        <f t="shared" ca="1" si="77"/>
        <v/>
      </c>
    </row>
    <row r="383" spans="1:18" x14ac:dyDescent="0.3">
      <c r="A383" t="str">
        <f t="shared" ca="1" si="65"/>
        <v>весовой товар</v>
      </c>
      <c r="B383" s="12">
        <f t="shared" ca="1" si="66"/>
        <v>1.3294201074749248</v>
      </c>
      <c r="C383" s="11">
        <f t="shared" ca="1" si="67"/>
        <v>0.68247895512578693</v>
      </c>
      <c r="D383">
        <f t="shared" ca="1" si="68"/>
        <v>10.010213249697703</v>
      </c>
      <c r="E383" s="11">
        <f t="shared" ca="1" si="69"/>
        <v>6.9515369789567381E-3</v>
      </c>
      <c r="F383" s="11">
        <f t="shared" ca="1" si="70"/>
        <v>0.68943049210474372</v>
      </c>
      <c r="G383" s="12">
        <f ca="1">IF(F383&lt;&gt;"",IF(A383="весовой товар",SUM(COUNTIF($L$24:$L383,"&gt;"&amp;F383)),SUM(COUNTIF($N$24:$N383,"&gt;"&amp;F383),COUNTIF($P$24:$P383,"&gt;"&amp;F383),COUNTIF($R$24:$R383,"&gt;"&amp;F383))),"")</f>
        <v>1</v>
      </c>
      <c r="H383">
        <f t="shared" ca="1" si="71"/>
        <v>1.3107542560197276</v>
      </c>
      <c r="I383" s="11">
        <f t="shared" ca="1" si="72"/>
        <v>9.102460111248109E-4</v>
      </c>
      <c r="J383" s="11">
        <f t="shared" ca="1" si="73"/>
        <v>9.1024601112477121E-4</v>
      </c>
      <c r="K383" s="11">
        <f ca="1">IF(AND($A383="весовой товар",$F383&lt;&gt;"",MAX(L$23:$L382,F383)&lt;TIME(20,0,0)),MAX(L$23:$L382,F383),"")</f>
        <v>0.68943049210474372</v>
      </c>
      <c r="L383" s="11">
        <f t="shared" ca="1" si="74"/>
        <v>0.69034073811586849</v>
      </c>
      <c r="M383" s="11" t="str">
        <f ca="1">IF($A383="штучный товар",IF(AND(MAX(N$23:$N382)&lt;=MAX(P$23:$P382),MAX(N$23:$N382)&lt;=MAX(R$23:$R382),$F383&lt;&gt;"",MAX(N$23:$N382)&lt;TIME(20,0,0)),MAX(N$23:$N382,$F383),""),"")</f>
        <v/>
      </c>
      <c r="N383" s="11" t="str">
        <f t="shared" ca="1" si="75"/>
        <v/>
      </c>
      <c r="O383" s="11" t="str">
        <f ca="1">IF($A383="штучный товар",IF(AND(MAX(N$23:$N382)&gt;MAX(P$23:$P382),MAX(P$23:$P382)&lt;=MAX(R$23:$R382),$F383&lt;&gt;"",MAX(P$23:$P382)&lt;TIME(20,0,0)),MAX(P$23:$P382,$F383),""),"")</f>
        <v/>
      </c>
      <c r="P383" s="11" t="str">
        <f t="shared" ca="1" si="76"/>
        <v/>
      </c>
      <c r="Q383" s="11" t="str">
        <f ca="1">IF($A383="штучный товар",IF(AND(MAX(N$23:$N382)&gt;MAX(R$23:$R382),MAX(P$23:$P382)&gt;MAX(R$23:$R382),$F383&lt;&gt;"",MAX(R$23:$R382)&lt;TIME(20,0,0)),MAX(R$23:$R382,$F383),""),"")</f>
        <v/>
      </c>
      <c r="R383" s="11" t="str">
        <f t="shared" ca="1" si="77"/>
        <v/>
      </c>
    </row>
    <row r="384" spans="1:18" x14ac:dyDescent="0.3">
      <c r="A384" t="str">
        <f t="shared" ca="1" si="65"/>
        <v>весовой товар</v>
      </c>
      <c r="B384" s="12">
        <f t="shared" ca="1" si="66"/>
        <v>1.0120446729725612</v>
      </c>
      <c r="C384" s="11">
        <f t="shared" ca="1" si="67"/>
        <v>0.68318176392646235</v>
      </c>
      <c r="D384">
        <f t="shared" ca="1" si="68"/>
        <v>3.2155053195035688</v>
      </c>
      <c r="E384" s="11">
        <f t="shared" ca="1" si="69"/>
        <v>2.2329898052108115E-3</v>
      </c>
      <c r="F384" s="11">
        <f t="shared" ca="1" si="70"/>
        <v>0.68541475373167315</v>
      </c>
      <c r="G384" s="12">
        <f ca="1">IF(F384&lt;&gt;"",IF(A384="весовой товар",SUM(COUNTIF($L$24:$L384,"&gt;"&amp;F384)),SUM(COUNTIF($N$24:$N384,"&gt;"&amp;F384),COUNTIF($P$24:$P384,"&gt;"&amp;F384),COUNTIF($R$24:$R384,"&gt;"&amp;F384))),"")</f>
        <v>4</v>
      </c>
      <c r="H384">
        <f t="shared" ca="1" si="71"/>
        <v>1.3468004698041107</v>
      </c>
      <c r="I384" s="11">
        <f t="shared" ca="1" si="72"/>
        <v>9.3527810403063241E-4</v>
      </c>
      <c r="J384" s="11">
        <f t="shared" ca="1" si="73"/>
        <v>5.8612624882259379E-3</v>
      </c>
      <c r="K384" s="11">
        <f ca="1">IF(AND($A384="весовой товар",$F384&lt;&gt;"",MAX(L$23:$L383,F384)&lt;TIME(20,0,0)),MAX(L$23:$L383,F384),"")</f>
        <v>0.69034073811586849</v>
      </c>
      <c r="L384" s="11">
        <f t="shared" ca="1" si="74"/>
        <v>0.69127601621989909</v>
      </c>
      <c r="M384" s="11" t="str">
        <f ca="1">IF($A384="штучный товар",IF(AND(MAX(N$23:$N383)&lt;=MAX(P$23:$P383),MAX(N$23:$N383)&lt;=MAX(R$23:$R383),$F384&lt;&gt;"",MAX(N$23:$N383)&lt;TIME(20,0,0)),MAX(N$23:$N383,$F384),""),"")</f>
        <v/>
      </c>
      <c r="N384" s="11" t="str">
        <f t="shared" ca="1" si="75"/>
        <v/>
      </c>
      <c r="O384" s="11" t="str">
        <f ca="1">IF($A384="штучный товар",IF(AND(MAX(N$23:$N383)&gt;MAX(P$23:$P383),MAX(P$23:$P383)&lt;=MAX(R$23:$R383),$F384&lt;&gt;"",MAX(P$23:$P383)&lt;TIME(20,0,0)),MAX(P$23:$P383,$F384),""),"")</f>
        <v/>
      </c>
      <c r="P384" s="11" t="str">
        <f t="shared" ca="1" si="76"/>
        <v/>
      </c>
      <c r="Q384" s="11" t="str">
        <f ca="1">IF($A384="штучный товар",IF(AND(MAX(N$23:$N383)&gt;MAX(R$23:$R383),MAX(P$23:$P383)&gt;MAX(R$23:$R383),$F384&lt;&gt;"",MAX(R$23:$R383)&lt;TIME(20,0,0)),MAX(R$23:$R383,$F384),""),"")</f>
        <v/>
      </c>
      <c r="R384" s="11" t="str">
        <f t="shared" ca="1" si="77"/>
        <v/>
      </c>
    </row>
    <row r="385" spans="1:18" x14ac:dyDescent="0.3">
      <c r="A385" t="str">
        <f t="shared" ca="1" si="65"/>
        <v>штучный товар</v>
      </c>
      <c r="B385" s="12">
        <f t="shared" ca="1" si="66"/>
        <v>1.5118944892154123</v>
      </c>
      <c r="C385" s="11">
        <f t="shared" ca="1" si="67"/>
        <v>0.68423169065508416</v>
      </c>
      <c r="D385">
        <f t="shared" ca="1" si="68"/>
        <v>1.0906113279308594</v>
      </c>
      <c r="E385" s="11">
        <f t="shared" ca="1" si="69"/>
        <v>7.5736897772976349E-4</v>
      </c>
      <c r="F385" s="11">
        <f t="shared" ca="1" si="70"/>
        <v>0.68498905963281387</v>
      </c>
      <c r="G385" s="12">
        <f ca="1">IF(F385&lt;&gt;"",IF(A385="весовой товар",SUM(COUNTIF($L$24:$L385,"&gt;"&amp;F385)),SUM(COUNTIF($N$24:$N385,"&gt;"&amp;F385),COUNTIF($P$24:$P385,"&gt;"&amp;F385),COUNTIF($R$24:$R385,"&gt;"&amp;F385))),"")</f>
        <v>2</v>
      </c>
      <c r="H385">
        <f t="shared" ca="1" si="71"/>
        <v>1.1212159988957799</v>
      </c>
      <c r="I385" s="11">
        <f t="shared" ca="1" si="72"/>
        <v>7.7862222145540271E-4</v>
      </c>
      <c r="J385" s="11">
        <f t="shared" ca="1" si="73"/>
        <v>7.7862222145541615E-4</v>
      </c>
      <c r="K385" s="11" t="str">
        <f ca="1">IF(AND($A385="весовой товар",$F385&lt;&gt;"",MAX(L$23:$L384,F385)&lt;TIME(20,0,0)),MAX(L$23:$L384,F385),"")</f>
        <v/>
      </c>
      <c r="L385" s="11" t="str">
        <f t="shared" ca="1" si="74"/>
        <v/>
      </c>
      <c r="M385" s="11">
        <f ca="1">IF($A385="штучный товар",IF(AND(MAX(N$23:$N384)&lt;=MAX(P$23:$P384),MAX(N$23:$N384)&lt;=MAX(R$23:$R384),$F385&lt;&gt;"",MAX(N$23:$N384)&lt;TIME(20,0,0)),MAX(N$23:$N384,$F385),""),"")</f>
        <v>0.68498905963281387</v>
      </c>
      <c r="N385" s="11">
        <f t="shared" ca="1" si="75"/>
        <v>0.68576768185426928</v>
      </c>
      <c r="O385" s="11" t="str">
        <f ca="1">IF($A385="штучный товар",IF(AND(MAX(N$23:$N384)&gt;MAX(P$23:$P384),MAX(P$23:$P384)&lt;=MAX(R$23:$R384),$F385&lt;&gt;"",MAX(P$23:$P384)&lt;TIME(20,0,0)),MAX(P$23:$P384,$F385),""),"")</f>
        <v/>
      </c>
      <c r="P385" s="11" t="str">
        <f t="shared" ca="1" si="76"/>
        <v/>
      </c>
      <c r="Q385" s="11" t="str">
        <f ca="1">IF($A385="штучный товар",IF(AND(MAX(N$23:$N384)&gt;MAX(R$23:$R384),MAX(P$23:$P384)&gt;MAX(R$23:$R384),$F385&lt;&gt;"",MAX(R$23:$R384)&lt;TIME(20,0,0)),MAX(R$23:$R384,$F385),""),"")</f>
        <v/>
      </c>
      <c r="R385" s="11" t="str">
        <f t="shared" ca="1" si="77"/>
        <v/>
      </c>
    </row>
    <row r="386" spans="1:18" x14ac:dyDescent="0.3">
      <c r="A386" t="str">
        <f t="shared" ca="1" si="65"/>
        <v>штучный товар</v>
      </c>
      <c r="B386" s="12">
        <f t="shared" ca="1" si="66"/>
        <v>2.6097764775087633</v>
      </c>
      <c r="C386" s="11">
        <f t="shared" ca="1" si="67"/>
        <v>0.6860440354311319</v>
      </c>
      <c r="D386">
        <f t="shared" ca="1" si="68"/>
        <v>2.7455118348657876</v>
      </c>
      <c r="E386" s="11">
        <f t="shared" ca="1" si="69"/>
        <v>1.9066054408790193E-3</v>
      </c>
      <c r="F386" s="11">
        <f t="shared" ca="1" si="70"/>
        <v>0.68795064087201097</v>
      </c>
      <c r="G386" s="12">
        <f ca="1">IF(F386&lt;&gt;"",IF(A386="весовой товар",SUM(COUNTIF($L$24:$L386,"&gt;"&amp;F386)),SUM(COUNTIF($N$24:$N386,"&gt;"&amp;F386),COUNTIF($P$24:$P386,"&gt;"&amp;F386),COUNTIF($R$24:$R386,"&gt;"&amp;F386))),"")</f>
        <v>1</v>
      </c>
      <c r="H386">
        <f t="shared" ca="1" si="71"/>
        <v>3.6580412380867768</v>
      </c>
      <c r="I386" s="11">
        <f t="shared" ca="1" si="72"/>
        <v>2.5403064153380396E-3</v>
      </c>
      <c r="J386" s="11">
        <f t="shared" ca="1" si="73"/>
        <v>2.5403064153380894E-3</v>
      </c>
      <c r="K386" s="11" t="str">
        <f ca="1">IF(AND($A386="весовой товар",$F386&lt;&gt;"",MAX(L$23:$L385,F386)&lt;TIME(20,0,0)),MAX(L$23:$L385,F386),"")</f>
        <v/>
      </c>
      <c r="L386" s="11" t="str">
        <f t="shared" ca="1" si="74"/>
        <v/>
      </c>
      <c r="M386" s="11" t="str">
        <f ca="1">IF($A386="штучный товар",IF(AND(MAX(N$23:$N385)&lt;=MAX(P$23:$P385),MAX(N$23:$N385)&lt;=MAX(R$23:$R385),$F386&lt;&gt;"",MAX(N$23:$N385)&lt;TIME(20,0,0)),MAX(N$23:$N385,$F386),""),"")</f>
        <v/>
      </c>
      <c r="N386" s="11" t="str">
        <f t="shared" ca="1" si="75"/>
        <v/>
      </c>
      <c r="O386" s="11" t="str">
        <f ca="1">IF($A386="штучный товар",IF(AND(MAX(N$23:$N385)&gt;MAX(P$23:$P385),MAX(P$23:$P385)&lt;=MAX(R$23:$R385),$F386&lt;&gt;"",MAX(P$23:$P385)&lt;TIME(20,0,0)),MAX(P$23:$P385,$F386),""),"")</f>
        <v/>
      </c>
      <c r="P386" s="11" t="str">
        <f t="shared" ca="1" si="76"/>
        <v/>
      </c>
      <c r="Q386" s="11">
        <f ca="1">IF($A386="штучный товар",IF(AND(MAX(N$23:$N385)&gt;MAX(R$23:$R385),MAX(P$23:$P385)&gt;MAX(R$23:$R385),$F386&lt;&gt;"",MAX(R$23:$R385)&lt;TIME(20,0,0)),MAX(R$23:$R385,$F386),""),"")</f>
        <v>0.68795064087201097</v>
      </c>
      <c r="R386" s="11">
        <f t="shared" ca="1" si="77"/>
        <v>0.69049094728734906</v>
      </c>
    </row>
    <row r="387" spans="1:18" x14ac:dyDescent="0.3">
      <c r="A387" t="str">
        <f t="shared" ca="1" si="65"/>
        <v>штучный товар</v>
      </c>
      <c r="B387" s="12">
        <f t="shared" ca="1" si="66"/>
        <v>1.0101424726042738</v>
      </c>
      <c r="C387" s="11">
        <f t="shared" ca="1" si="67"/>
        <v>0.68674552325932936</v>
      </c>
      <c r="D387">
        <f t="shared" ca="1" si="68"/>
        <v>7.7654743961417703</v>
      </c>
      <c r="E387" s="11">
        <f t="shared" ca="1" si="69"/>
        <v>5.3926905528762295E-3</v>
      </c>
      <c r="F387" s="11">
        <f t="shared" ca="1" si="70"/>
        <v>0.69213821381220564</v>
      </c>
      <c r="G387" s="12">
        <f ca="1">IF(F387&lt;&gt;"",IF(A387="весовой товар",SUM(COUNTIF($L$24:$L387,"&gt;"&amp;F387)),SUM(COUNTIF($N$24:$N387,"&gt;"&amp;F387),COUNTIF($P$24:$P387,"&gt;"&amp;F387),COUNTIF($R$24:$R387,"&gt;"&amp;F387))),"")</f>
        <v>1</v>
      </c>
      <c r="H387">
        <f t="shared" ca="1" si="71"/>
        <v>2.659644972048901</v>
      </c>
      <c r="I387" s="11">
        <f t="shared" ca="1" si="72"/>
        <v>1.8469756750339591E-3</v>
      </c>
      <c r="J387" s="11">
        <f t="shared" ca="1" si="73"/>
        <v>1.8469756750340016E-3</v>
      </c>
      <c r="K387" s="11" t="str">
        <f ca="1">IF(AND($A387="весовой товар",$F387&lt;&gt;"",MAX(L$23:$L386,F387)&lt;TIME(20,0,0)),MAX(L$23:$L386,F387),"")</f>
        <v/>
      </c>
      <c r="L387" s="11" t="str">
        <f t="shared" ca="1" si="74"/>
        <v/>
      </c>
      <c r="M387" s="11" t="str">
        <f ca="1">IF($A387="штучный товар",IF(AND(MAX(N$23:$N386)&lt;=MAX(P$23:$P386),MAX(N$23:$N386)&lt;=MAX(R$23:$R386),$F387&lt;&gt;"",MAX(N$23:$N386)&lt;TIME(20,0,0)),MAX(N$23:$N386,$F387),""),"")</f>
        <v/>
      </c>
      <c r="N387" s="11" t="str">
        <f t="shared" ca="1" si="75"/>
        <v/>
      </c>
      <c r="O387" s="11">
        <f ca="1">IF($A387="штучный товар",IF(AND(MAX(N$23:$N386)&gt;MAX(P$23:$P386),MAX(P$23:$P386)&lt;=MAX(R$23:$R386),$F387&lt;&gt;"",MAX(P$23:$P386)&lt;TIME(20,0,0)),MAX(P$23:$P386,$F387),""),"")</f>
        <v>0.69213821381220564</v>
      </c>
      <c r="P387" s="11">
        <f t="shared" ca="1" si="76"/>
        <v>0.69398518948723964</v>
      </c>
      <c r="Q387" s="11" t="str">
        <f ca="1">IF($A387="штучный товар",IF(AND(MAX(N$23:$N386)&gt;MAX(R$23:$R386),MAX(P$23:$P386)&gt;MAX(R$23:$R386),$F387&lt;&gt;"",MAX(R$23:$R386)&lt;TIME(20,0,0)),MAX(R$23:$R386,$F387),""),"")</f>
        <v/>
      </c>
      <c r="R387" s="11" t="str">
        <f t="shared" ca="1" si="77"/>
        <v/>
      </c>
    </row>
    <row r="388" spans="1:18" x14ac:dyDescent="0.3">
      <c r="A388" t="str">
        <f t="shared" ca="1" si="65"/>
        <v>штучный товар</v>
      </c>
      <c r="B388" s="12">
        <f t="shared" ca="1" si="66"/>
        <v>1.1324362137039317</v>
      </c>
      <c r="C388" s="11">
        <f t="shared" ca="1" si="67"/>
        <v>0.68753193729662376</v>
      </c>
      <c r="D388">
        <f t="shared" ca="1" si="68"/>
        <v>2.3669610257954661</v>
      </c>
      <c r="E388" s="11">
        <f t="shared" ca="1" si="69"/>
        <v>1.6437229345801847E-3</v>
      </c>
      <c r="F388" s="11">
        <f t="shared" ca="1" si="70"/>
        <v>0.68917566023120391</v>
      </c>
      <c r="G388" s="12">
        <f ca="1">IF(F388&lt;&gt;"",IF(A388="весовой товар",SUM(COUNTIF($L$24:$L388,"&gt;"&amp;F388)),SUM(COUNTIF($N$24:$N388,"&gt;"&amp;F388),COUNTIF($P$24:$P388,"&gt;"&amp;F388),COUNTIF($R$24:$R388,"&gt;"&amp;F388))),"")</f>
        <v>3</v>
      </c>
      <c r="H388">
        <f t="shared" ca="1" si="71"/>
        <v>1.456148628918009</v>
      </c>
      <c r="I388" s="11">
        <f t="shared" ca="1" si="72"/>
        <v>1.0112143256375062E-3</v>
      </c>
      <c r="J388" s="11">
        <f t="shared" ca="1" si="73"/>
        <v>1.011214325637555E-3</v>
      </c>
      <c r="K388" s="11" t="str">
        <f ca="1">IF(AND($A388="весовой товар",$F388&lt;&gt;"",MAX(L$23:$L387,F388)&lt;TIME(20,0,0)),MAX(L$23:$L387,F388),"")</f>
        <v/>
      </c>
      <c r="L388" s="11" t="str">
        <f t="shared" ca="1" si="74"/>
        <v/>
      </c>
      <c r="M388" s="11">
        <f ca="1">IF($A388="штучный товар",IF(AND(MAX(N$23:$N387)&lt;=MAX(P$23:$P387),MAX(N$23:$N387)&lt;=MAX(R$23:$R387),$F388&lt;&gt;"",MAX(N$23:$N387)&lt;TIME(20,0,0)),MAX(N$23:$N387,$F388),""),"")</f>
        <v>0.68917566023120391</v>
      </c>
      <c r="N388" s="11">
        <f t="shared" ca="1" si="75"/>
        <v>0.69018687455684147</v>
      </c>
      <c r="O388" s="11" t="str">
        <f ca="1">IF($A388="штучный товар",IF(AND(MAX(N$23:$N387)&gt;MAX(P$23:$P387),MAX(P$23:$P387)&lt;=MAX(R$23:$R387),$F388&lt;&gt;"",MAX(P$23:$P387)&lt;TIME(20,0,0)),MAX(P$23:$P387,$F388),""),"")</f>
        <v/>
      </c>
      <c r="P388" s="11" t="str">
        <f t="shared" ca="1" si="76"/>
        <v/>
      </c>
      <c r="Q388" s="11" t="str">
        <f ca="1">IF($A388="штучный товар",IF(AND(MAX(N$23:$N387)&gt;MAX(R$23:$R387),MAX(P$23:$P387)&gt;MAX(R$23:$R387),$F388&lt;&gt;"",MAX(R$23:$R387)&lt;TIME(20,0,0)),MAX(R$23:$R387,$F388),""),"")</f>
        <v/>
      </c>
      <c r="R388" s="11" t="str">
        <f t="shared" ca="1" si="77"/>
        <v/>
      </c>
    </row>
    <row r="389" spans="1:18" x14ac:dyDescent="0.3">
      <c r="A389" t="str">
        <f t="shared" ca="1" si="65"/>
        <v>штучный товар</v>
      </c>
      <c r="B389" s="12">
        <f t="shared" ca="1" si="66"/>
        <v>1.0974527563051901</v>
      </c>
      <c r="C389" s="11">
        <f t="shared" ca="1" si="67"/>
        <v>0.68829405726628012</v>
      </c>
      <c r="D389">
        <f t="shared" ca="1" si="68"/>
        <v>7.4703772180881156</v>
      </c>
      <c r="E389" s="11">
        <f t="shared" ca="1" si="69"/>
        <v>5.1877619570056361E-3</v>
      </c>
      <c r="F389" s="11">
        <f t="shared" ca="1" si="70"/>
        <v>0.69348181922328578</v>
      </c>
      <c r="G389" s="12">
        <f ca="1">IF(F389&lt;&gt;"",IF(A389="весовой товар",SUM(COUNTIF($L$24:$L389,"&gt;"&amp;F389)),SUM(COUNTIF($N$24:$N389,"&gt;"&amp;F389),COUNTIF($P$24:$P389,"&gt;"&amp;F389),COUNTIF($R$24:$R389,"&gt;"&amp;F389))),"")</f>
        <v>2</v>
      </c>
      <c r="H389">
        <f t="shared" ca="1" si="71"/>
        <v>3.7879148315095326</v>
      </c>
      <c r="I389" s="11">
        <f t="shared" ca="1" si="72"/>
        <v>2.6304964107705087E-3</v>
      </c>
      <c r="J389" s="11">
        <f t="shared" ca="1" si="73"/>
        <v>2.6304964107705109E-3</v>
      </c>
      <c r="K389" s="11" t="str">
        <f ca="1">IF(AND($A389="весовой товар",$F389&lt;&gt;"",MAX(L$23:$L388,F389)&lt;TIME(20,0,0)),MAX(L$23:$L388,F389),"")</f>
        <v/>
      </c>
      <c r="L389" s="11" t="str">
        <f t="shared" ca="1" si="74"/>
        <v/>
      </c>
      <c r="M389" s="11">
        <f ca="1">IF($A389="штучный товар",IF(AND(MAX(N$23:$N388)&lt;=MAX(P$23:$P388),MAX(N$23:$N388)&lt;=MAX(R$23:$R388),$F389&lt;&gt;"",MAX(N$23:$N388)&lt;TIME(20,0,0)),MAX(N$23:$N388,$F389),""),"")</f>
        <v>0.69348181922328578</v>
      </c>
      <c r="N389" s="11">
        <f t="shared" ca="1" si="75"/>
        <v>0.69611231563405629</v>
      </c>
      <c r="O389" s="11" t="str">
        <f ca="1">IF($A389="штучный товар",IF(AND(MAX(N$23:$N388)&gt;MAX(P$23:$P388),MAX(P$23:$P388)&lt;=MAX(R$23:$R388),$F389&lt;&gt;"",MAX(P$23:$P388)&lt;TIME(20,0,0)),MAX(P$23:$P388,$F389),""),"")</f>
        <v/>
      </c>
      <c r="P389" s="11" t="str">
        <f t="shared" ca="1" si="76"/>
        <v/>
      </c>
      <c r="Q389" s="11" t="str">
        <f ca="1">IF($A389="штучный товар",IF(AND(MAX(N$23:$N388)&gt;MAX(R$23:$R388),MAX(P$23:$P388)&gt;MAX(R$23:$R388),$F389&lt;&gt;"",MAX(R$23:$R388)&lt;TIME(20,0,0)),MAX(R$23:$R388,$F389),""),"")</f>
        <v/>
      </c>
      <c r="R389" s="11" t="str">
        <f t="shared" ca="1" si="77"/>
        <v/>
      </c>
    </row>
    <row r="390" spans="1:18" x14ac:dyDescent="0.3">
      <c r="A390" t="str">
        <f t="shared" ca="1" si="65"/>
        <v>штучный товар</v>
      </c>
      <c r="B390" s="12">
        <f t="shared" ca="1" si="66"/>
        <v>1.0028561155695643</v>
      </c>
      <c r="C390" s="11">
        <f t="shared" ca="1" si="67"/>
        <v>0.68899048512431449</v>
      </c>
      <c r="D390">
        <f t="shared" ca="1" si="68"/>
        <v>3.182466834737061</v>
      </c>
      <c r="E390" s="11">
        <f t="shared" ca="1" si="69"/>
        <v>2.210046413011848E-3</v>
      </c>
      <c r="F390" s="11">
        <f t="shared" ca="1" si="70"/>
        <v>0.6912005315373263</v>
      </c>
      <c r="G390" s="12">
        <f ca="1">IF(F390&lt;&gt;"",IF(A390="весовой товар",SUM(COUNTIF($L$24:$L390,"&gt;"&amp;F390)),SUM(COUNTIF($N$24:$N390,"&gt;"&amp;F390),COUNTIF($P$24:$P390,"&gt;"&amp;F390),COUNTIF($R$24:$R390,"&gt;"&amp;F390))),"")</f>
        <v>3</v>
      </c>
      <c r="H390">
        <f t="shared" ca="1" si="71"/>
        <v>1.0304146958828135</v>
      </c>
      <c r="I390" s="11">
        <f t="shared" ca="1" si="72"/>
        <v>7.1556576102973168E-4</v>
      </c>
      <c r="J390" s="11">
        <f t="shared" ca="1" si="73"/>
        <v>7.1556576102971281E-4</v>
      </c>
      <c r="K390" s="11" t="str">
        <f ca="1">IF(AND($A390="весовой товар",$F390&lt;&gt;"",MAX(L$23:$L389,F390)&lt;TIME(20,0,0)),MAX(L$23:$L389,F390),"")</f>
        <v/>
      </c>
      <c r="L390" s="11" t="str">
        <f t="shared" ca="1" si="74"/>
        <v/>
      </c>
      <c r="M390" s="11" t="str">
        <f ca="1">IF($A390="штучный товар",IF(AND(MAX(N$23:$N389)&lt;=MAX(P$23:$P389),MAX(N$23:$N389)&lt;=MAX(R$23:$R389),$F390&lt;&gt;"",MAX(N$23:$N389)&lt;TIME(20,0,0)),MAX(N$23:$N389,$F390),""),"")</f>
        <v/>
      </c>
      <c r="N390" s="11" t="str">
        <f t="shared" ca="1" si="75"/>
        <v/>
      </c>
      <c r="O390" s="11" t="str">
        <f ca="1">IF($A390="штучный товар",IF(AND(MAX(N$23:$N389)&gt;MAX(P$23:$P389),MAX(P$23:$P389)&lt;=MAX(R$23:$R389),$F390&lt;&gt;"",MAX(P$23:$P389)&lt;TIME(20,0,0)),MAX(P$23:$P389,$F390),""),"")</f>
        <v/>
      </c>
      <c r="P390" s="11" t="str">
        <f t="shared" ca="1" si="76"/>
        <v/>
      </c>
      <c r="Q390" s="11">
        <f ca="1">IF($A390="штучный товар",IF(AND(MAX(N$23:$N389)&gt;MAX(R$23:$R389),MAX(P$23:$P389)&gt;MAX(R$23:$R389),$F390&lt;&gt;"",MAX(R$23:$R389)&lt;TIME(20,0,0)),MAX(R$23:$R389,$F390),""),"")</f>
        <v>0.6912005315373263</v>
      </c>
      <c r="R390" s="11">
        <f t="shared" ca="1" si="77"/>
        <v>0.69191609729835601</v>
      </c>
    </row>
    <row r="391" spans="1:18" x14ac:dyDescent="0.3">
      <c r="A391" t="str">
        <f t="shared" ca="1" si="65"/>
        <v>штучный товар</v>
      </c>
      <c r="B391" s="12">
        <f t="shared" ca="1" si="66"/>
        <v>1.1230272184948262</v>
      </c>
      <c r="C391" s="11">
        <f t="shared" ca="1" si="67"/>
        <v>0.68977036513715817</v>
      </c>
      <c r="D391">
        <f t="shared" ca="1" si="68"/>
        <v>2.4633311801022684</v>
      </c>
      <c r="E391" s="11">
        <f t="shared" ca="1" si="69"/>
        <v>1.7106466528487975E-3</v>
      </c>
      <c r="F391" s="11">
        <f t="shared" ca="1" si="70"/>
        <v>0.69148101179000698</v>
      </c>
      <c r="G391" s="12">
        <f ca="1">IF(F391&lt;&gt;"",IF(A391="весовой товар",SUM(COUNTIF($L$24:$L391,"&gt;"&amp;F391)),SUM(COUNTIF($N$24:$N391,"&gt;"&amp;F391),COUNTIF($P$24:$P391,"&gt;"&amp;F391),COUNTIF($R$24:$R391,"&gt;"&amp;F391))),"")</f>
        <v>4</v>
      </c>
      <c r="H391">
        <f t="shared" ca="1" si="71"/>
        <v>3.2042594118778407</v>
      </c>
      <c r="I391" s="11">
        <f t="shared" ca="1" si="72"/>
        <v>2.2251801471373893E-3</v>
      </c>
      <c r="J391" s="11">
        <f t="shared" ca="1" si="73"/>
        <v>2.6602656554863824E-3</v>
      </c>
      <c r="K391" s="11" t="str">
        <f ca="1">IF(AND($A391="весовой товар",$F391&lt;&gt;"",MAX(L$23:$L390,F391)&lt;TIME(20,0,0)),MAX(L$23:$L390,F391),"")</f>
        <v/>
      </c>
      <c r="L391" s="11" t="str">
        <f t="shared" ca="1" si="74"/>
        <v/>
      </c>
      <c r="M391" s="11" t="str">
        <f ca="1">IF($A391="штучный товар",IF(AND(MAX(N$23:$N390)&lt;=MAX(P$23:$P390),MAX(N$23:$N390)&lt;=MAX(R$23:$R390),$F391&lt;&gt;"",MAX(N$23:$N390)&lt;TIME(20,0,0)),MAX(N$23:$N390,$F391),""),"")</f>
        <v/>
      </c>
      <c r="N391" s="11" t="str">
        <f t="shared" ca="1" si="75"/>
        <v/>
      </c>
      <c r="O391" s="11" t="str">
        <f ca="1">IF($A391="штучный товар",IF(AND(MAX(N$23:$N390)&gt;MAX(P$23:$P390),MAX(P$23:$P390)&lt;=MAX(R$23:$R390),$F391&lt;&gt;"",MAX(P$23:$P390)&lt;TIME(20,0,0)),MAX(P$23:$P390,$F391),""),"")</f>
        <v/>
      </c>
      <c r="P391" s="11" t="str">
        <f t="shared" ca="1" si="76"/>
        <v/>
      </c>
      <c r="Q391" s="11">
        <f ca="1">IF($A391="штучный товар",IF(AND(MAX(N$23:$N390)&gt;MAX(R$23:$R390),MAX(P$23:$P390)&gt;MAX(R$23:$R390),$F391&lt;&gt;"",MAX(R$23:$R390)&lt;TIME(20,0,0)),MAX(R$23:$R390,$F391),""),"")</f>
        <v>0.69191609729835601</v>
      </c>
      <c r="R391" s="11">
        <f t="shared" ca="1" si="77"/>
        <v>0.69414127744549337</v>
      </c>
    </row>
    <row r="392" spans="1:18" x14ac:dyDescent="0.3">
      <c r="A392" t="str">
        <f t="shared" ca="1" si="65"/>
        <v>штучный товар</v>
      </c>
      <c r="B392" s="12">
        <f t="shared" ca="1" si="66"/>
        <v>1.7879626383170568</v>
      </c>
      <c r="C392" s="11">
        <f t="shared" ca="1" si="67"/>
        <v>0.69101200585821165</v>
      </c>
      <c r="D392">
        <f t="shared" ca="1" si="68"/>
        <v>16.684924600027113</v>
      </c>
      <c r="E392" s="11">
        <f t="shared" ca="1" si="69"/>
        <v>1.1586753194463274E-2</v>
      </c>
      <c r="F392" s="11">
        <f t="shared" ca="1" si="70"/>
        <v>0.70259875905267488</v>
      </c>
      <c r="G392" s="12">
        <f ca="1">IF(F392&lt;&gt;"",IF(A392="весовой товар",SUM(COUNTIF($L$24:$L392,"&gt;"&amp;F392)),SUM(COUNTIF($N$24:$N392,"&gt;"&amp;F392),COUNTIF($P$24:$P392,"&gt;"&amp;F392),COUNTIF($R$24:$R392,"&gt;"&amp;F392))),"")</f>
        <v>1</v>
      </c>
      <c r="H392">
        <f t="shared" ca="1" si="71"/>
        <v>1.9174856706390981</v>
      </c>
      <c r="I392" s="11">
        <f t="shared" ca="1" si="72"/>
        <v>1.3315872712771515E-3</v>
      </c>
      <c r="J392" s="11">
        <f t="shared" ca="1" si="73"/>
        <v>1.3315872712771348E-3</v>
      </c>
      <c r="K392" s="11" t="str">
        <f ca="1">IF(AND($A392="весовой товар",$F392&lt;&gt;"",MAX(L$23:$L391,F392)&lt;TIME(20,0,0)),MAX(L$23:$L391,F392),"")</f>
        <v/>
      </c>
      <c r="L392" s="11" t="str">
        <f t="shared" ca="1" si="74"/>
        <v/>
      </c>
      <c r="M392" s="11" t="str">
        <f ca="1">IF($A392="штучный товар",IF(AND(MAX(N$23:$N391)&lt;=MAX(P$23:$P391),MAX(N$23:$N391)&lt;=MAX(R$23:$R391),$F392&lt;&gt;"",MAX(N$23:$N391)&lt;TIME(20,0,0)),MAX(N$23:$N391,$F392),""),"")</f>
        <v/>
      </c>
      <c r="N392" s="11" t="str">
        <f t="shared" ca="1" si="75"/>
        <v/>
      </c>
      <c r="O392" s="11">
        <f ca="1">IF($A392="штучный товар",IF(AND(MAX(N$23:$N391)&gt;MAX(P$23:$P391),MAX(P$23:$P391)&lt;=MAX(R$23:$R391),$F392&lt;&gt;"",MAX(P$23:$P391)&lt;TIME(20,0,0)),MAX(P$23:$P391,$F392),""),"")</f>
        <v>0.70259875905267488</v>
      </c>
      <c r="P392" s="11">
        <f t="shared" ca="1" si="76"/>
        <v>0.70393034632395202</v>
      </c>
      <c r="Q392" s="11" t="str">
        <f ca="1">IF($A392="штучный товар",IF(AND(MAX(N$23:$N391)&gt;MAX(R$23:$R391),MAX(P$23:$P391)&gt;MAX(R$23:$R391),$F392&lt;&gt;"",MAX(R$23:$R391)&lt;TIME(20,0,0)),MAX(R$23:$R391,$F392),""),"")</f>
        <v/>
      </c>
      <c r="R392" s="11" t="str">
        <f t="shared" ca="1" si="77"/>
        <v/>
      </c>
    </row>
    <row r="393" spans="1:18" x14ac:dyDescent="0.3">
      <c r="A393" t="str">
        <f t="shared" ca="1" si="65"/>
        <v>весовой товар</v>
      </c>
      <c r="B393" s="12">
        <f t="shared" ca="1" si="66"/>
        <v>1.1986958213203018</v>
      </c>
      <c r="C393" s="11">
        <f t="shared" ca="1" si="67"/>
        <v>0.69184443351190628</v>
      </c>
      <c r="D393">
        <f t="shared" ca="1" si="68"/>
        <v>1.8499655003273077</v>
      </c>
      <c r="E393" s="11">
        <f t="shared" ca="1" si="69"/>
        <v>1.2846982641161859E-3</v>
      </c>
      <c r="F393" s="11">
        <f t="shared" ca="1" si="70"/>
        <v>0.69312913177602242</v>
      </c>
      <c r="G393" s="12">
        <f ca="1">IF(F393&lt;&gt;"",IF(A393="весовой товар",SUM(COUNTIF($L$24:$L393,"&gt;"&amp;F393)),SUM(COUNTIF($N$24:$N393,"&gt;"&amp;F393),COUNTIF($P$24:$P393,"&gt;"&amp;F393),COUNTIF($R$24:$R393,"&gt;"&amp;F393))),"")</f>
        <v>1</v>
      </c>
      <c r="H393">
        <f t="shared" ca="1" si="71"/>
        <v>1.8416107047276569</v>
      </c>
      <c r="I393" s="11">
        <f t="shared" ca="1" si="72"/>
        <v>1.2788963227275394E-3</v>
      </c>
      <c r="J393" s="11">
        <f t="shared" ca="1" si="73"/>
        <v>1.2788963227274852E-3</v>
      </c>
      <c r="K393" s="11">
        <f ca="1">IF(AND($A393="весовой товар",$F393&lt;&gt;"",MAX(L$23:$L392,F393)&lt;TIME(20,0,0)),MAX(L$23:$L392,F393),"")</f>
        <v>0.69312913177602242</v>
      </c>
      <c r="L393" s="11">
        <f t="shared" ca="1" si="74"/>
        <v>0.69440802809874991</v>
      </c>
      <c r="M393" s="11" t="str">
        <f ca="1">IF($A393="штучный товар",IF(AND(MAX(N$23:$N392)&lt;=MAX(P$23:$P392),MAX(N$23:$N392)&lt;=MAX(R$23:$R392),$F393&lt;&gt;"",MAX(N$23:$N392)&lt;TIME(20,0,0)),MAX(N$23:$N392,$F393),""),"")</f>
        <v/>
      </c>
      <c r="N393" s="11" t="str">
        <f t="shared" ca="1" si="75"/>
        <v/>
      </c>
      <c r="O393" s="11" t="str">
        <f ca="1">IF($A393="штучный товар",IF(AND(MAX(N$23:$N392)&gt;MAX(P$23:$P392),MAX(P$23:$P392)&lt;=MAX(R$23:$R392),$F393&lt;&gt;"",MAX(P$23:$P392)&lt;TIME(20,0,0)),MAX(P$23:$P392,$F393),""),"")</f>
        <v/>
      </c>
      <c r="P393" s="11" t="str">
        <f t="shared" ca="1" si="76"/>
        <v/>
      </c>
      <c r="Q393" s="11" t="str">
        <f ca="1">IF($A393="штучный товар",IF(AND(MAX(N$23:$N392)&gt;MAX(R$23:$R392),MAX(P$23:$P392)&gt;MAX(R$23:$R392),$F393&lt;&gt;"",MAX(R$23:$R392)&lt;TIME(20,0,0)),MAX(R$23:$R392,$F393),""),"")</f>
        <v/>
      </c>
      <c r="R393" s="11" t="str">
        <f t="shared" ca="1" si="77"/>
        <v/>
      </c>
    </row>
    <row r="394" spans="1:18" x14ac:dyDescent="0.3">
      <c r="A394" t="str">
        <f t="shared" ca="1" si="65"/>
        <v>весовой товар</v>
      </c>
      <c r="B394" s="12">
        <f t="shared" ca="1" si="66"/>
        <v>1.913534293970959</v>
      </c>
      <c r="C394" s="11">
        <f t="shared" ca="1" si="67"/>
        <v>0.69317327677160834</v>
      </c>
      <c r="D394">
        <f t="shared" ca="1" si="68"/>
        <v>2.2295916369822493</v>
      </c>
      <c r="E394" s="11">
        <f t="shared" ca="1" si="69"/>
        <v>1.5483275256821176E-3</v>
      </c>
      <c r="F394" s="11">
        <f t="shared" ca="1" si="70"/>
        <v>0.69472160429729046</v>
      </c>
      <c r="G394" s="12">
        <f ca="1">IF(F394&lt;&gt;"",IF(A394="весовой товар",SUM(COUNTIF($L$24:$L394,"&gt;"&amp;F394)),SUM(COUNTIF($N$24:$N394,"&gt;"&amp;F394),COUNTIF($P$24:$P394,"&gt;"&amp;F394),COUNTIF($R$24:$R394,"&gt;"&amp;F394))),"")</f>
        <v>1</v>
      </c>
      <c r="H394">
        <f t="shared" ca="1" si="71"/>
        <v>1.9055335297262421</v>
      </c>
      <c r="I394" s="11">
        <f t="shared" ca="1" si="72"/>
        <v>1.3232871734210015E-3</v>
      </c>
      <c r="J394" s="11">
        <f t="shared" ca="1" si="73"/>
        <v>1.3232871734210061E-3</v>
      </c>
      <c r="K394" s="11">
        <f ca="1">IF(AND($A394="весовой товар",$F394&lt;&gt;"",MAX(L$23:$L393,F394)&lt;TIME(20,0,0)),MAX(L$23:$L393,F394),"")</f>
        <v>0.69472160429729046</v>
      </c>
      <c r="L394" s="11">
        <f t="shared" ca="1" si="74"/>
        <v>0.69604489147071147</v>
      </c>
      <c r="M394" s="11" t="str">
        <f ca="1">IF($A394="штучный товар",IF(AND(MAX(N$23:$N393)&lt;=MAX(P$23:$P393),MAX(N$23:$N393)&lt;=MAX(R$23:$R393),$F394&lt;&gt;"",MAX(N$23:$N393)&lt;TIME(20,0,0)),MAX(N$23:$N393,$F394),""),"")</f>
        <v/>
      </c>
      <c r="N394" s="11" t="str">
        <f t="shared" ca="1" si="75"/>
        <v/>
      </c>
      <c r="O394" s="11" t="str">
        <f ca="1">IF($A394="штучный товар",IF(AND(MAX(N$23:$N393)&gt;MAX(P$23:$P393),MAX(P$23:$P393)&lt;=MAX(R$23:$R393),$F394&lt;&gt;"",MAX(P$23:$P393)&lt;TIME(20,0,0)),MAX(P$23:$P393,$F394),""),"")</f>
        <v/>
      </c>
      <c r="P394" s="11" t="str">
        <f t="shared" ca="1" si="76"/>
        <v/>
      </c>
      <c r="Q394" s="11" t="str">
        <f ca="1">IF($A394="штучный товар",IF(AND(MAX(N$23:$N393)&gt;MAX(R$23:$R393),MAX(P$23:$P393)&gt;MAX(R$23:$R393),$F394&lt;&gt;"",MAX(R$23:$R393)&lt;TIME(20,0,0)),MAX(R$23:$R393,$F394),""),"")</f>
        <v/>
      </c>
      <c r="R394" s="11" t="str">
        <f t="shared" ca="1" si="77"/>
        <v/>
      </c>
    </row>
    <row r="395" spans="1:18" x14ac:dyDescent="0.3">
      <c r="A395" t="str">
        <f t="shared" ca="1" si="65"/>
        <v>весовой товар</v>
      </c>
      <c r="B395" s="12">
        <f t="shared" ca="1" si="66"/>
        <v>1.5621664098555073</v>
      </c>
      <c r="C395" s="11">
        <f t="shared" ca="1" si="67"/>
        <v>0.69425811455623021</v>
      </c>
      <c r="D395">
        <f t="shared" ca="1" si="68"/>
        <v>2.380244554572037</v>
      </c>
      <c r="E395" s="11">
        <f t="shared" ca="1" si="69"/>
        <v>1.6529476073416924E-3</v>
      </c>
      <c r="F395" s="11">
        <f t="shared" ca="1" si="70"/>
        <v>0.6959110621635719</v>
      </c>
      <c r="G395" s="12">
        <f ca="1">IF(F395&lt;&gt;"",IF(A395="весовой товар",SUM(COUNTIF($L$24:$L395,"&gt;"&amp;F395)),SUM(COUNTIF($N$24:$N395,"&gt;"&amp;F395),COUNTIF($P$24:$P395,"&gt;"&amp;F395),COUNTIF($R$24:$R395,"&gt;"&amp;F395))),"")</f>
        <v>2</v>
      </c>
      <c r="H395">
        <f t="shared" ca="1" si="71"/>
        <v>1.2824109066378768</v>
      </c>
      <c r="I395" s="11">
        <f t="shared" ca="1" si="72"/>
        <v>8.9056312960963664E-4</v>
      </c>
      <c r="J395" s="11">
        <f t="shared" ca="1" si="73"/>
        <v>1.024392436749233E-3</v>
      </c>
      <c r="K395" s="11">
        <f ca="1">IF(AND($A395="весовой товар",$F395&lt;&gt;"",MAX(L$23:$L394,F395)&lt;TIME(20,0,0)),MAX(L$23:$L394,F395),"")</f>
        <v>0.69604489147071147</v>
      </c>
      <c r="L395" s="11">
        <f t="shared" ca="1" si="74"/>
        <v>0.69693545460032114</v>
      </c>
      <c r="M395" s="11" t="str">
        <f ca="1">IF($A395="штучный товар",IF(AND(MAX(N$23:$N394)&lt;=MAX(P$23:$P394),MAX(N$23:$N394)&lt;=MAX(R$23:$R394),$F395&lt;&gt;"",MAX(N$23:$N394)&lt;TIME(20,0,0)),MAX(N$23:$N394,$F395),""),"")</f>
        <v/>
      </c>
      <c r="N395" s="11" t="str">
        <f t="shared" ca="1" si="75"/>
        <v/>
      </c>
      <c r="O395" s="11" t="str">
        <f ca="1">IF($A395="штучный товар",IF(AND(MAX(N$23:$N394)&gt;MAX(P$23:$P394),MAX(P$23:$P394)&lt;=MAX(R$23:$R394),$F395&lt;&gt;"",MAX(P$23:$P394)&lt;TIME(20,0,0)),MAX(P$23:$P394,$F395),""),"")</f>
        <v/>
      </c>
      <c r="P395" s="11" t="str">
        <f t="shared" ca="1" si="76"/>
        <v/>
      </c>
      <c r="Q395" s="11" t="str">
        <f ca="1">IF($A395="штучный товар",IF(AND(MAX(N$23:$N394)&gt;MAX(R$23:$R394),MAX(P$23:$P394)&gt;MAX(R$23:$R394),$F395&lt;&gt;"",MAX(R$23:$R394)&lt;TIME(20,0,0)),MAX(R$23:$R394,$F395),""),"")</f>
        <v/>
      </c>
      <c r="R395" s="11" t="str">
        <f t="shared" ca="1" si="77"/>
        <v/>
      </c>
    </row>
    <row r="396" spans="1:18" x14ac:dyDescent="0.3">
      <c r="A396" t="str">
        <f t="shared" ca="1" si="65"/>
        <v>весовой товар</v>
      </c>
      <c r="B396" s="12">
        <f t="shared" ca="1" si="66"/>
        <v>1.4440194927342436</v>
      </c>
      <c r="C396" s="11">
        <f t="shared" ca="1" si="67"/>
        <v>0.69526090587062894</v>
      </c>
      <c r="D396">
        <f t="shared" ca="1" si="68"/>
        <v>1.7400365480133462</v>
      </c>
      <c r="E396" s="11">
        <f t="shared" ca="1" si="69"/>
        <v>1.208358713898157E-3</v>
      </c>
      <c r="F396" s="11">
        <f t="shared" ca="1" si="70"/>
        <v>0.69646926458452707</v>
      </c>
      <c r="G396" s="12">
        <f ca="1">IF(F396&lt;&gt;"",IF(A396="весовой товар",SUM(COUNTIF($L$24:$L396,"&gt;"&amp;F396)),SUM(COUNTIF($N$24:$N396,"&gt;"&amp;F396),COUNTIF($P$24:$P396,"&gt;"&amp;F396),COUNTIF($R$24:$R396,"&gt;"&amp;F396))),"")</f>
        <v>2</v>
      </c>
      <c r="H396">
        <f t="shared" ca="1" si="71"/>
        <v>2.202697716969837</v>
      </c>
      <c r="I396" s="11">
        <f t="shared" ca="1" si="72"/>
        <v>1.5296511923401646E-3</v>
      </c>
      <c r="J396" s="11">
        <f t="shared" ca="1" si="73"/>
        <v>1.9958412081342303E-3</v>
      </c>
      <c r="K396" s="11">
        <f ca="1">IF(AND($A396="весовой товар",$F396&lt;&gt;"",MAX(L$23:$L395,F396)&lt;TIME(20,0,0)),MAX(L$23:$L395,F396),"")</f>
        <v>0.69693545460032114</v>
      </c>
      <c r="L396" s="11">
        <f t="shared" ca="1" si="74"/>
        <v>0.6984651057926613</v>
      </c>
      <c r="M396" s="11" t="str">
        <f ca="1">IF($A396="штучный товар",IF(AND(MAX(N$23:$N395)&lt;=MAX(P$23:$P395),MAX(N$23:$N395)&lt;=MAX(R$23:$R395),$F396&lt;&gt;"",MAX(N$23:$N395)&lt;TIME(20,0,0)),MAX(N$23:$N395,$F396),""),"")</f>
        <v/>
      </c>
      <c r="N396" s="11" t="str">
        <f t="shared" ca="1" si="75"/>
        <v/>
      </c>
      <c r="O396" s="11" t="str">
        <f ca="1">IF($A396="штучный товар",IF(AND(MAX(N$23:$N395)&gt;MAX(P$23:$P395),MAX(P$23:$P395)&lt;=MAX(R$23:$R395),$F396&lt;&gt;"",MAX(P$23:$P395)&lt;TIME(20,0,0)),MAX(P$23:$P395,$F396),""),"")</f>
        <v/>
      </c>
      <c r="P396" s="11" t="str">
        <f t="shared" ca="1" si="76"/>
        <v/>
      </c>
      <c r="Q396" s="11" t="str">
        <f ca="1">IF($A396="штучный товар",IF(AND(MAX(N$23:$N395)&gt;MAX(R$23:$R395),MAX(P$23:$P395)&gt;MAX(R$23:$R395),$F396&lt;&gt;"",MAX(R$23:$R395)&lt;TIME(20,0,0)),MAX(R$23:$R395,$F396),""),"")</f>
        <v/>
      </c>
      <c r="R396" s="11" t="str">
        <f t="shared" ca="1" si="77"/>
        <v/>
      </c>
    </row>
    <row r="397" spans="1:18" x14ac:dyDescent="0.3">
      <c r="A397" t="str">
        <f t="shared" ca="1" si="65"/>
        <v>штучный товар</v>
      </c>
      <c r="B397" s="12">
        <f t="shared" ca="1" si="66"/>
        <v>1.7338401702399504</v>
      </c>
      <c r="C397" s="11">
        <f t="shared" ca="1" si="67"/>
        <v>0.69646496154440674</v>
      </c>
      <c r="D397">
        <f t="shared" ca="1" si="68"/>
        <v>2.2729206376030557</v>
      </c>
      <c r="E397" s="11">
        <f t="shared" ca="1" si="69"/>
        <v>1.5784171094465665E-3</v>
      </c>
      <c r="F397" s="11">
        <f t="shared" ca="1" si="70"/>
        <v>0.69804337865385335</v>
      </c>
      <c r="G397" s="12">
        <f ca="1">IF(F397&lt;&gt;"",IF(A397="весовой товар",SUM(COUNTIF($L$24:$L397,"&gt;"&amp;F397)),SUM(COUNTIF($N$24:$N397,"&gt;"&amp;F397),COUNTIF($P$24:$P397,"&gt;"&amp;F397),COUNTIF($R$24:$R397,"&gt;"&amp;F397))),"")</f>
        <v>2</v>
      </c>
      <c r="H397">
        <f t="shared" ca="1" si="71"/>
        <v>3.6340679391407638</v>
      </c>
      <c r="I397" s="11">
        <f t="shared" ca="1" si="72"/>
        <v>2.5236582910699748E-3</v>
      </c>
      <c r="J397" s="11">
        <f t="shared" ca="1" si="73"/>
        <v>2.5236582910699301E-3</v>
      </c>
      <c r="K397" s="11" t="str">
        <f ca="1">IF(AND($A397="весовой товар",$F397&lt;&gt;"",MAX(L$23:$L396,F397)&lt;TIME(20,0,0)),MAX(L$23:$L396,F397),"")</f>
        <v/>
      </c>
      <c r="L397" s="11" t="str">
        <f t="shared" ca="1" si="74"/>
        <v/>
      </c>
      <c r="M397" s="11" t="str">
        <f ca="1">IF($A397="штучный товар",IF(AND(MAX(N$23:$N396)&lt;=MAX(P$23:$P396),MAX(N$23:$N396)&lt;=MAX(R$23:$R396),$F397&lt;&gt;"",MAX(N$23:$N396)&lt;TIME(20,0,0)),MAX(N$23:$N396,$F397),""),"")</f>
        <v/>
      </c>
      <c r="N397" s="11" t="str">
        <f t="shared" ca="1" si="75"/>
        <v/>
      </c>
      <c r="O397" s="11" t="str">
        <f ca="1">IF($A397="штучный товар",IF(AND(MAX(N$23:$N396)&gt;MAX(P$23:$P396),MAX(P$23:$P396)&lt;=MAX(R$23:$R396),$F397&lt;&gt;"",MAX(P$23:$P396)&lt;TIME(20,0,0)),MAX(P$23:$P396,$F397),""),"")</f>
        <v/>
      </c>
      <c r="P397" s="11" t="str">
        <f t="shared" ca="1" si="76"/>
        <v/>
      </c>
      <c r="Q397" s="11">
        <f ca="1">IF($A397="штучный товар",IF(AND(MAX(N$23:$N396)&gt;MAX(R$23:$R396),MAX(P$23:$P396)&gt;MAX(R$23:$R396),$F397&lt;&gt;"",MAX(R$23:$R396)&lt;TIME(20,0,0)),MAX(R$23:$R396,$F397),""),"")</f>
        <v>0.69804337865385335</v>
      </c>
      <c r="R397" s="11">
        <f t="shared" ca="1" si="77"/>
        <v>0.70056703694492328</v>
      </c>
    </row>
    <row r="398" spans="1:18" x14ac:dyDescent="0.3">
      <c r="A398" t="str">
        <f t="shared" ca="1" si="65"/>
        <v>штучный товар</v>
      </c>
      <c r="B398" s="12">
        <f t="shared" ca="1" si="66"/>
        <v>1.2009024253716862</v>
      </c>
      <c r="C398" s="11">
        <f t="shared" ca="1" si="67"/>
        <v>0.697298921562026</v>
      </c>
      <c r="D398">
        <f t="shared" ca="1" si="68"/>
        <v>2.6384402563313483</v>
      </c>
      <c r="E398" s="11">
        <f t="shared" ca="1" si="69"/>
        <v>1.8322501780078807E-3</v>
      </c>
      <c r="F398" s="11">
        <f t="shared" ca="1" si="70"/>
        <v>0.69913117174003392</v>
      </c>
      <c r="G398" s="12">
        <f ca="1">IF(F398&lt;&gt;"",IF(A398="весовой товар",SUM(COUNTIF($L$24:$L398,"&gt;"&amp;F398)),SUM(COUNTIF($N$24:$N398,"&gt;"&amp;F398),COUNTIF($P$24:$P398,"&gt;"&amp;F398),COUNTIF($R$24:$R398,"&gt;"&amp;F398))),"")</f>
        <v>3</v>
      </c>
      <c r="H398">
        <f t="shared" ca="1" si="71"/>
        <v>1.3975152388694125</v>
      </c>
      <c r="I398" s="11">
        <f t="shared" ca="1" si="72"/>
        <v>9.7049669365931429E-4</v>
      </c>
      <c r="J398" s="11">
        <f t="shared" ca="1" si="73"/>
        <v>9.7049669365933955E-4</v>
      </c>
      <c r="K398" s="11" t="str">
        <f ca="1">IF(AND($A398="весовой товар",$F398&lt;&gt;"",MAX(L$23:$L397,F398)&lt;TIME(20,0,0)),MAX(L$23:$L397,F398),"")</f>
        <v/>
      </c>
      <c r="L398" s="11" t="str">
        <f t="shared" ca="1" si="74"/>
        <v/>
      </c>
      <c r="M398" s="11">
        <f ca="1">IF($A398="штучный товар",IF(AND(MAX(N$23:$N397)&lt;=MAX(P$23:$P397),MAX(N$23:$N397)&lt;=MAX(R$23:$R397),$F398&lt;&gt;"",MAX(N$23:$N397)&lt;TIME(20,0,0)),MAX(N$23:$N397,$F398),""),"")</f>
        <v>0.69913117174003392</v>
      </c>
      <c r="N398" s="11">
        <f t="shared" ca="1" si="75"/>
        <v>0.70010166843369326</v>
      </c>
      <c r="O398" s="11" t="str">
        <f ca="1">IF($A398="штучный товар",IF(AND(MAX(N$23:$N397)&gt;MAX(P$23:$P397),MAX(P$23:$P397)&lt;=MAX(R$23:$R397),$F398&lt;&gt;"",MAX(P$23:$P397)&lt;TIME(20,0,0)),MAX(P$23:$P397,$F398),""),"")</f>
        <v/>
      </c>
      <c r="P398" s="11" t="str">
        <f t="shared" ca="1" si="76"/>
        <v/>
      </c>
      <c r="Q398" s="11" t="str">
        <f ca="1">IF($A398="штучный товар",IF(AND(MAX(N$23:$N397)&gt;MAX(R$23:$R397),MAX(P$23:$P397)&gt;MAX(R$23:$R397),$F398&lt;&gt;"",MAX(R$23:$R397)&lt;TIME(20,0,0)),MAX(R$23:$R397,$F398),""),"")</f>
        <v/>
      </c>
      <c r="R398" s="11" t="str">
        <f t="shared" ca="1" si="77"/>
        <v/>
      </c>
    </row>
    <row r="399" spans="1:18" x14ac:dyDescent="0.3">
      <c r="A399" t="str">
        <f t="shared" ca="1" si="65"/>
        <v>штучный товар</v>
      </c>
      <c r="B399" s="12">
        <f t="shared" ca="1" si="66"/>
        <v>1.2750484509795079</v>
      </c>
      <c r="C399" s="11">
        <f t="shared" ca="1" si="67"/>
        <v>0.69818437187520621</v>
      </c>
      <c r="D399">
        <f t="shared" ca="1" si="68"/>
        <v>4.3195140288602012</v>
      </c>
      <c r="E399" s="11">
        <f t="shared" ca="1" si="69"/>
        <v>2.9996625200418062E-3</v>
      </c>
      <c r="F399" s="11">
        <f t="shared" ca="1" si="70"/>
        <v>0.70118403439524801</v>
      </c>
      <c r="G399" s="12">
        <f ca="1">IF(F399&lt;&gt;"",IF(A399="весовой товар",SUM(COUNTIF($L$24:$L399,"&gt;"&amp;F399)),SUM(COUNTIF($N$24:$N399,"&gt;"&amp;F399),COUNTIF($P$24:$P399,"&gt;"&amp;F399),COUNTIF($R$24:$R399,"&gt;"&amp;F399))),"")</f>
        <v>2</v>
      </c>
      <c r="H399">
        <f t="shared" ca="1" si="71"/>
        <v>2.1950489760616989</v>
      </c>
      <c r="I399" s="11">
        <f t="shared" ca="1" si="72"/>
        <v>1.5243395667095131E-3</v>
      </c>
      <c r="J399" s="11">
        <f t="shared" ca="1" si="73"/>
        <v>1.5243395667094983E-3</v>
      </c>
      <c r="K399" s="11" t="str">
        <f ca="1">IF(AND($A399="весовой товар",$F399&lt;&gt;"",MAX(L$23:$L398,F399)&lt;TIME(20,0,0)),MAX(L$23:$L398,F399),"")</f>
        <v/>
      </c>
      <c r="L399" s="11" t="str">
        <f t="shared" ca="1" si="74"/>
        <v/>
      </c>
      <c r="M399" s="11">
        <f ca="1">IF($A399="штучный товар",IF(AND(MAX(N$23:$N398)&lt;=MAX(P$23:$P398),MAX(N$23:$N398)&lt;=MAX(R$23:$R398),$F399&lt;&gt;"",MAX(N$23:$N398)&lt;TIME(20,0,0)),MAX(N$23:$N398,$F399),""),"")</f>
        <v>0.70118403439524801</v>
      </c>
      <c r="N399" s="11">
        <f t="shared" ca="1" si="75"/>
        <v>0.70270837396195751</v>
      </c>
      <c r="O399" s="11" t="str">
        <f ca="1">IF($A399="штучный товар",IF(AND(MAX(N$23:$N398)&gt;MAX(P$23:$P398),MAX(P$23:$P398)&lt;=MAX(R$23:$R398),$F399&lt;&gt;"",MAX(P$23:$P398)&lt;TIME(20,0,0)),MAX(P$23:$P398,$F399),""),"")</f>
        <v/>
      </c>
      <c r="P399" s="11" t="str">
        <f t="shared" ca="1" si="76"/>
        <v/>
      </c>
      <c r="Q399" s="11" t="str">
        <f ca="1">IF($A399="штучный товар",IF(AND(MAX(N$23:$N398)&gt;MAX(R$23:$R398),MAX(P$23:$P398)&gt;MAX(R$23:$R398),$F399&lt;&gt;"",MAX(R$23:$R398)&lt;TIME(20,0,0)),MAX(R$23:$R398,$F399),""),"")</f>
        <v/>
      </c>
      <c r="R399" s="11" t="str">
        <f t="shared" ca="1" si="77"/>
        <v/>
      </c>
    </row>
    <row r="400" spans="1:18" x14ac:dyDescent="0.3">
      <c r="A400" t="str">
        <f t="shared" ca="1" si="65"/>
        <v>весовой товар</v>
      </c>
      <c r="B400" s="12">
        <f t="shared" ca="1" si="66"/>
        <v>1.0390777025140912</v>
      </c>
      <c r="C400" s="11">
        <f t="shared" ca="1" si="67"/>
        <v>0.69890595361306318</v>
      </c>
      <c r="D400">
        <f t="shared" ca="1" si="68"/>
        <v>3.4595293377765493</v>
      </c>
      <c r="E400" s="11">
        <f t="shared" ca="1" si="69"/>
        <v>2.4024509290114927E-3</v>
      </c>
      <c r="F400" s="11">
        <f t="shared" ca="1" si="70"/>
        <v>0.70130840454207466</v>
      </c>
      <c r="G400" s="12">
        <f ca="1">IF(F400&lt;&gt;"",IF(A400="весовой товар",SUM(COUNTIF($L$24:$L400,"&gt;"&amp;F400)),SUM(COUNTIF($N$24:$N400,"&gt;"&amp;F400),COUNTIF($P$24:$P400,"&gt;"&amp;F400),COUNTIF($R$24:$R400,"&gt;"&amp;F400))),"")</f>
        <v>1</v>
      </c>
      <c r="H400">
        <f t="shared" ca="1" si="71"/>
        <v>2.3506561047533756</v>
      </c>
      <c r="I400" s="11">
        <f t="shared" ca="1" si="72"/>
        <v>1.6324000727453998E-3</v>
      </c>
      <c r="J400" s="11">
        <f t="shared" ca="1" si="73"/>
        <v>1.6324000727454546E-3</v>
      </c>
      <c r="K400" s="11">
        <f ca="1">IF(AND($A400="весовой товар",$F400&lt;&gt;"",MAX(L$23:$L399,F400)&lt;TIME(20,0,0)),MAX(L$23:$L399,F400),"")</f>
        <v>0.70130840454207466</v>
      </c>
      <c r="L400" s="11">
        <f t="shared" ca="1" si="74"/>
        <v>0.70294080461482011</v>
      </c>
      <c r="M400" s="11" t="str">
        <f ca="1">IF($A400="штучный товар",IF(AND(MAX(N$23:$N399)&lt;=MAX(P$23:$P399),MAX(N$23:$N399)&lt;=MAX(R$23:$R399),$F400&lt;&gt;"",MAX(N$23:$N399)&lt;TIME(20,0,0)),MAX(N$23:$N399,$F400),""),"")</f>
        <v/>
      </c>
      <c r="N400" s="11" t="str">
        <f t="shared" ca="1" si="75"/>
        <v/>
      </c>
      <c r="O400" s="11" t="str">
        <f ca="1">IF($A400="штучный товар",IF(AND(MAX(N$23:$N399)&gt;MAX(P$23:$P399),MAX(P$23:$P399)&lt;=MAX(R$23:$R399),$F400&lt;&gt;"",MAX(P$23:$P399)&lt;TIME(20,0,0)),MAX(P$23:$P399,$F400),""),"")</f>
        <v/>
      </c>
      <c r="P400" s="11" t="str">
        <f t="shared" ca="1" si="76"/>
        <v/>
      </c>
      <c r="Q400" s="11" t="str">
        <f ca="1">IF($A400="штучный товар",IF(AND(MAX(N$23:$N399)&gt;MAX(R$23:$R399),MAX(P$23:$P399)&gt;MAX(R$23:$R399),$F400&lt;&gt;"",MAX(R$23:$R399)&lt;TIME(20,0,0)),MAX(R$23:$R399,$F400),""),"")</f>
        <v/>
      </c>
      <c r="R400" s="11" t="str">
        <f t="shared" ca="1" si="77"/>
        <v/>
      </c>
    </row>
    <row r="401" spans="1:18" x14ac:dyDescent="0.3">
      <c r="A401" t="str">
        <f t="shared" ca="1" si="65"/>
        <v>весовой товар</v>
      </c>
      <c r="B401" s="12">
        <f t="shared" ca="1" si="66"/>
        <v>1.2486873245581505</v>
      </c>
      <c r="C401" s="11">
        <f t="shared" ca="1" si="67"/>
        <v>0.69977309758845074</v>
      </c>
      <c r="D401">
        <f t="shared" ca="1" si="68"/>
        <v>5.9189755787840461</v>
      </c>
      <c r="E401" s="11">
        <f t="shared" ca="1" si="69"/>
        <v>4.1103997074889206E-3</v>
      </c>
      <c r="F401" s="11">
        <f t="shared" ca="1" si="70"/>
        <v>0.70388349729593969</v>
      </c>
      <c r="G401" s="12">
        <f ca="1">IF(F401&lt;&gt;"",IF(A401="весовой товар",SUM(COUNTIF($L$24:$L401,"&gt;"&amp;F401)),SUM(COUNTIF($N$24:$N401,"&gt;"&amp;F401),COUNTIF($P$24:$P401,"&gt;"&amp;F401),COUNTIF($R$24:$R401,"&gt;"&amp;F401))),"")</f>
        <v>1</v>
      </c>
      <c r="H401">
        <f t="shared" ca="1" si="71"/>
        <v>1.5772402137017203</v>
      </c>
      <c r="I401" s="11">
        <f t="shared" ca="1" si="72"/>
        <v>1.095305703959528E-3</v>
      </c>
      <c r="J401" s="11">
        <f t="shared" ca="1" si="73"/>
        <v>1.0953057039595482E-3</v>
      </c>
      <c r="K401" s="11">
        <f ca="1">IF(AND($A401="весовой товар",$F401&lt;&gt;"",MAX(L$23:$L400,F401)&lt;TIME(20,0,0)),MAX(L$23:$L400,F401),"")</f>
        <v>0.70388349729593969</v>
      </c>
      <c r="L401" s="11">
        <f t="shared" ca="1" si="74"/>
        <v>0.70497880299989923</v>
      </c>
      <c r="M401" s="11" t="str">
        <f ca="1">IF($A401="штучный товар",IF(AND(MAX(N$23:$N400)&lt;=MAX(P$23:$P400),MAX(N$23:$N400)&lt;=MAX(R$23:$R400),$F401&lt;&gt;"",MAX(N$23:$N400)&lt;TIME(20,0,0)),MAX(N$23:$N400,$F401),""),"")</f>
        <v/>
      </c>
      <c r="N401" s="11" t="str">
        <f t="shared" ca="1" si="75"/>
        <v/>
      </c>
      <c r="O401" s="11" t="str">
        <f ca="1">IF($A401="штучный товар",IF(AND(MAX(N$23:$N400)&gt;MAX(P$23:$P400),MAX(P$23:$P400)&lt;=MAX(R$23:$R400),$F401&lt;&gt;"",MAX(P$23:$P400)&lt;TIME(20,0,0)),MAX(P$23:$P400,$F401),""),"")</f>
        <v/>
      </c>
      <c r="P401" s="11" t="str">
        <f t="shared" ca="1" si="76"/>
        <v/>
      </c>
      <c r="Q401" s="11" t="str">
        <f ca="1">IF($A401="штучный товар",IF(AND(MAX(N$23:$N400)&gt;MAX(R$23:$R400),MAX(P$23:$P400)&gt;MAX(R$23:$R400),$F401&lt;&gt;"",MAX(R$23:$R400)&lt;TIME(20,0,0)),MAX(R$23:$R400,$F401),""),"")</f>
        <v/>
      </c>
      <c r="R401" s="11" t="str">
        <f t="shared" ca="1" si="77"/>
        <v/>
      </c>
    </row>
    <row r="402" spans="1:18" x14ac:dyDescent="0.3">
      <c r="A402" t="str">
        <f t="shared" ca="1" si="65"/>
        <v>штучный товар</v>
      </c>
      <c r="B402" s="12">
        <f t="shared" ca="1" si="66"/>
        <v>1.4859031880583995</v>
      </c>
      <c r="C402" s="11">
        <f t="shared" ca="1" si="67"/>
        <v>0.70080497480238013</v>
      </c>
      <c r="D402">
        <f t="shared" ca="1" si="68"/>
        <v>4.0715752724912839</v>
      </c>
      <c r="E402" s="11">
        <f t="shared" ca="1" si="69"/>
        <v>2.8274828281189472E-3</v>
      </c>
      <c r="F402" s="11">
        <f t="shared" ca="1" si="70"/>
        <v>0.70363245763049909</v>
      </c>
      <c r="G402" s="12">
        <f ca="1">IF(F402&lt;&gt;"",IF(A402="весовой товар",SUM(COUNTIF($L$24:$L402,"&gt;"&amp;F402)),SUM(COUNTIF($N$24:$N402,"&gt;"&amp;F402),COUNTIF($P$24:$P402,"&gt;"&amp;F402),COUNTIF($R$24:$R402,"&gt;"&amp;F402))),"")</f>
        <v>2</v>
      </c>
      <c r="H402">
        <f t="shared" ca="1" si="71"/>
        <v>1.4134666767742372</v>
      </c>
      <c r="I402" s="11">
        <f t="shared" ca="1" si="72"/>
        <v>9.8157408109322028E-4</v>
      </c>
      <c r="J402" s="11">
        <f t="shared" ca="1" si="73"/>
        <v>9.815740810932283E-4</v>
      </c>
      <c r="K402" s="11" t="str">
        <f ca="1">IF(AND($A402="весовой товар",$F402&lt;&gt;"",MAX(L$23:$L401,F402)&lt;TIME(20,0,0)),MAX(L$23:$L401,F402),"")</f>
        <v/>
      </c>
      <c r="L402" s="11" t="str">
        <f t="shared" ca="1" si="74"/>
        <v/>
      </c>
      <c r="M402" s="11" t="str">
        <f ca="1">IF($A402="штучный товар",IF(AND(MAX(N$23:$N401)&lt;=MAX(P$23:$P401),MAX(N$23:$N401)&lt;=MAX(R$23:$R401),$F402&lt;&gt;"",MAX(N$23:$N401)&lt;TIME(20,0,0)),MAX(N$23:$N401,$F402),""),"")</f>
        <v/>
      </c>
      <c r="N402" s="11" t="str">
        <f t="shared" ca="1" si="75"/>
        <v/>
      </c>
      <c r="O402" s="11" t="str">
        <f ca="1">IF($A402="штучный товар",IF(AND(MAX(N$23:$N401)&gt;MAX(P$23:$P401),MAX(P$23:$P401)&lt;=MAX(R$23:$R401),$F402&lt;&gt;"",MAX(P$23:$P401)&lt;TIME(20,0,0)),MAX(P$23:$P401,$F402),""),"")</f>
        <v/>
      </c>
      <c r="P402" s="11" t="str">
        <f t="shared" ca="1" si="76"/>
        <v/>
      </c>
      <c r="Q402" s="11">
        <f ca="1">IF($A402="штучный товар",IF(AND(MAX(N$23:$N401)&gt;MAX(R$23:$R401),MAX(P$23:$P401)&gt;MAX(R$23:$R401),$F402&lt;&gt;"",MAX(R$23:$R401)&lt;TIME(20,0,0)),MAX(R$23:$R401,$F402),""),"")</f>
        <v>0.70363245763049909</v>
      </c>
      <c r="R402" s="11">
        <f t="shared" ca="1" si="77"/>
        <v>0.70461403171159231</v>
      </c>
    </row>
    <row r="403" spans="1:18" x14ac:dyDescent="0.3">
      <c r="A403" t="str">
        <f t="shared" ca="1" si="65"/>
        <v>штучный товар</v>
      </c>
      <c r="B403" s="12">
        <f t="shared" ca="1" si="66"/>
        <v>1.6094443585662712</v>
      </c>
      <c r="C403" s="11">
        <f t="shared" ca="1" si="67"/>
        <v>0.70192264449582897</v>
      </c>
      <c r="D403">
        <f t="shared" ca="1" si="68"/>
        <v>4.2423811586519333</v>
      </c>
      <c r="E403" s="11">
        <f t="shared" ca="1" si="69"/>
        <v>2.9460980268416204E-3</v>
      </c>
      <c r="F403" s="11">
        <f t="shared" ca="1" si="70"/>
        <v>0.70486874252267062</v>
      </c>
      <c r="G403" s="12">
        <f ca="1">IF(F403&lt;&gt;"",IF(A403="весовой товар",SUM(COUNTIF($L$24:$L403,"&gt;"&amp;F403)),SUM(COUNTIF($N$24:$N403,"&gt;"&amp;F403),COUNTIF($P$24:$P403,"&gt;"&amp;F403),COUNTIF($R$24:$R403,"&gt;"&amp;F403))),"")</f>
        <v>1</v>
      </c>
      <c r="H403">
        <f t="shared" ca="1" si="71"/>
        <v>1.7445086262303759</v>
      </c>
      <c r="I403" s="11">
        <f t="shared" ca="1" si="72"/>
        <v>1.2114643237710943E-3</v>
      </c>
      <c r="J403" s="11">
        <f t="shared" ca="1" si="73"/>
        <v>1.2114643237710609E-3</v>
      </c>
      <c r="K403" s="11" t="str">
        <f ca="1">IF(AND($A403="весовой товар",$F403&lt;&gt;"",MAX(L$23:$L402,F403)&lt;TIME(20,0,0)),MAX(L$23:$L402,F403),"")</f>
        <v/>
      </c>
      <c r="L403" s="11" t="str">
        <f t="shared" ca="1" si="74"/>
        <v/>
      </c>
      <c r="M403" s="11">
        <f ca="1">IF($A403="штучный товар",IF(AND(MAX(N$23:$N402)&lt;=MAX(P$23:$P402),MAX(N$23:$N402)&lt;=MAX(R$23:$R402),$F403&lt;&gt;"",MAX(N$23:$N402)&lt;TIME(20,0,0)),MAX(N$23:$N402,$F403),""),"")</f>
        <v>0.70486874252267062</v>
      </c>
      <c r="N403" s="11">
        <f t="shared" ca="1" si="75"/>
        <v>0.70608020684644168</v>
      </c>
      <c r="O403" s="11" t="str">
        <f ca="1">IF($A403="штучный товар",IF(AND(MAX(N$23:$N402)&gt;MAX(P$23:$P402),MAX(P$23:$P402)&lt;=MAX(R$23:$R402),$F403&lt;&gt;"",MAX(P$23:$P402)&lt;TIME(20,0,0)),MAX(P$23:$P402,$F403),""),"")</f>
        <v/>
      </c>
      <c r="P403" s="11" t="str">
        <f t="shared" ca="1" si="76"/>
        <v/>
      </c>
      <c r="Q403" s="11" t="str">
        <f ca="1">IF($A403="штучный товар",IF(AND(MAX(N$23:$N402)&gt;MAX(R$23:$R402),MAX(P$23:$P402)&gt;MAX(R$23:$R402),$F403&lt;&gt;"",MAX(R$23:$R402)&lt;TIME(20,0,0)),MAX(R$23:$R402,$F403),""),"")</f>
        <v/>
      </c>
      <c r="R403" s="11" t="str">
        <f t="shared" ca="1" si="77"/>
        <v/>
      </c>
    </row>
    <row r="404" spans="1:18" x14ac:dyDescent="0.3">
      <c r="A404" t="str">
        <f t="shared" ca="1" si="65"/>
        <v>штучный товар</v>
      </c>
      <c r="B404" s="12">
        <f t="shared" ca="1" si="66"/>
        <v>1.0950862105635408</v>
      </c>
      <c r="C404" s="11">
        <f t="shared" ca="1" si="67"/>
        <v>0.70268312103094255</v>
      </c>
      <c r="D404">
        <f t="shared" ca="1" si="68"/>
        <v>1.6259726371340215</v>
      </c>
      <c r="E404" s="11">
        <f t="shared" ca="1" si="69"/>
        <v>1.1291476646764038E-3</v>
      </c>
      <c r="F404" s="11">
        <f t="shared" ca="1" si="70"/>
        <v>0.70381226869561897</v>
      </c>
      <c r="G404" s="12">
        <f ca="1">IF(F404&lt;&gt;"",IF(A404="весовой товар",SUM(COUNTIF($L$24:$L404,"&gt;"&amp;F404)),SUM(COUNTIF($N$24:$N404,"&gt;"&amp;F404),COUNTIF($P$24:$P404,"&gt;"&amp;F404),COUNTIF($R$24:$R404,"&gt;"&amp;F404))),"")</f>
        <v>4</v>
      </c>
      <c r="H404">
        <f t="shared" ca="1" si="71"/>
        <v>1.9179403947626019</v>
      </c>
      <c r="I404" s="11">
        <f t="shared" ca="1" si="72"/>
        <v>1.3319030519184736E-3</v>
      </c>
      <c r="J404" s="11">
        <f t="shared" ca="1" si="73"/>
        <v>1.4499806802514836E-3</v>
      </c>
      <c r="K404" s="11" t="str">
        <f ca="1">IF(AND($A404="весовой товар",$F404&lt;&gt;"",MAX(L$23:$L403,F404)&lt;TIME(20,0,0)),MAX(L$23:$L403,F404),"")</f>
        <v/>
      </c>
      <c r="L404" s="11" t="str">
        <f t="shared" ca="1" si="74"/>
        <v/>
      </c>
      <c r="M404" s="11" t="str">
        <f ca="1">IF($A404="штучный товар",IF(AND(MAX(N$23:$N403)&lt;=MAX(P$23:$P403),MAX(N$23:$N403)&lt;=MAX(R$23:$R403),$F404&lt;&gt;"",MAX(N$23:$N403)&lt;TIME(20,0,0)),MAX(N$23:$N403,$F404),""),"")</f>
        <v/>
      </c>
      <c r="N404" s="11" t="str">
        <f t="shared" ca="1" si="75"/>
        <v/>
      </c>
      <c r="O404" s="11">
        <f ca="1">IF($A404="штучный товар",IF(AND(MAX(N$23:$N403)&gt;MAX(P$23:$P403),MAX(P$23:$P403)&lt;=MAX(R$23:$R403),$F404&lt;&gt;"",MAX(P$23:$P403)&lt;TIME(20,0,0)),MAX(P$23:$P403,$F404),""),"")</f>
        <v>0.70393034632395202</v>
      </c>
      <c r="P404" s="11">
        <f t="shared" ca="1" si="76"/>
        <v>0.70526224937587045</v>
      </c>
      <c r="Q404" s="11" t="str">
        <f ca="1">IF($A404="штучный товар",IF(AND(MAX(N$23:$N403)&gt;MAX(R$23:$R403),MAX(P$23:$P403)&gt;MAX(R$23:$R403),$F404&lt;&gt;"",MAX(R$23:$R403)&lt;TIME(20,0,0)),MAX(R$23:$R403,$F404),""),"")</f>
        <v/>
      </c>
      <c r="R404" s="11" t="str">
        <f t="shared" ca="1" si="77"/>
        <v/>
      </c>
    </row>
    <row r="405" spans="1:18" x14ac:dyDescent="0.3">
      <c r="A405" t="str">
        <f t="shared" ca="1" si="65"/>
        <v>весовой товар</v>
      </c>
      <c r="B405" s="12">
        <f t="shared" ca="1" si="66"/>
        <v>1.219276776898705</v>
      </c>
      <c r="C405" s="11">
        <f t="shared" ca="1" si="67"/>
        <v>0.70352984101490001</v>
      </c>
      <c r="D405">
        <f t="shared" ca="1" si="68"/>
        <v>2.9325614087938163</v>
      </c>
      <c r="E405" s="11">
        <f t="shared" ca="1" si="69"/>
        <v>2.036500978329039E-3</v>
      </c>
      <c r="F405" s="11">
        <f t="shared" ca="1" si="70"/>
        <v>0.7055663419932291</v>
      </c>
      <c r="G405" s="12">
        <f ca="1">IF(F405&lt;&gt;"",IF(A405="весовой товар",SUM(COUNTIF($L$24:$L405,"&gt;"&amp;F405)),SUM(COUNTIF($N$24:$N405,"&gt;"&amp;F405),COUNTIF($P$24:$P405,"&gt;"&amp;F405),COUNTIF($R$24:$R405,"&gt;"&amp;F405))),"")</f>
        <v>1</v>
      </c>
      <c r="H405">
        <f t="shared" ca="1" si="71"/>
        <v>1.0535510540175805</v>
      </c>
      <c r="I405" s="11">
        <f t="shared" ca="1" si="72"/>
        <v>7.3163267640109764E-4</v>
      </c>
      <c r="J405" s="11">
        <f t="shared" ca="1" si="73"/>
        <v>7.3163267640108387E-4</v>
      </c>
      <c r="K405" s="11">
        <f ca="1">IF(AND($A405="весовой товар",$F405&lt;&gt;"",MAX(L$23:$L404,F405)&lt;TIME(20,0,0)),MAX(L$23:$L404,F405),"")</f>
        <v>0.7055663419932291</v>
      </c>
      <c r="L405" s="11">
        <f t="shared" ca="1" si="74"/>
        <v>0.70629797466963018</v>
      </c>
      <c r="M405" s="11" t="str">
        <f ca="1">IF($A405="штучный товар",IF(AND(MAX(N$23:$N404)&lt;=MAX(P$23:$P404),MAX(N$23:$N404)&lt;=MAX(R$23:$R404),$F405&lt;&gt;"",MAX(N$23:$N404)&lt;TIME(20,0,0)),MAX(N$23:$N404,$F405),""),"")</f>
        <v/>
      </c>
      <c r="N405" s="11" t="str">
        <f t="shared" ca="1" si="75"/>
        <v/>
      </c>
      <c r="O405" s="11" t="str">
        <f ca="1">IF($A405="штучный товар",IF(AND(MAX(N$23:$N404)&gt;MAX(P$23:$P404),MAX(P$23:$P404)&lt;=MAX(R$23:$R404),$F405&lt;&gt;"",MAX(P$23:$P404)&lt;TIME(20,0,0)),MAX(P$23:$P404,$F405),""),"")</f>
        <v/>
      </c>
      <c r="P405" s="11" t="str">
        <f t="shared" ca="1" si="76"/>
        <v/>
      </c>
      <c r="Q405" s="11" t="str">
        <f ca="1">IF($A405="штучный товар",IF(AND(MAX(N$23:$N404)&gt;MAX(R$23:$R404),MAX(P$23:$P404)&gt;MAX(R$23:$R404),$F405&lt;&gt;"",MAX(R$23:$R404)&lt;TIME(20,0,0)),MAX(R$23:$R404,$F405),""),"")</f>
        <v/>
      </c>
      <c r="R405" s="11" t="str">
        <f t="shared" ca="1" si="77"/>
        <v/>
      </c>
    </row>
    <row r="406" spans="1:18" x14ac:dyDescent="0.3">
      <c r="A406" t="str">
        <f t="shared" ca="1" si="65"/>
        <v>штучный товар</v>
      </c>
      <c r="B406" s="12">
        <f t="shared" ca="1" si="66"/>
        <v>1.0245153005371648</v>
      </c>
      <c r="C406" s="11">
        <f t="shared" ca="1" si="67"/>
        <v>0.70424130997360634</v>
      </c>
      <c r="D406">
        <f t="shared" ca="1" si="68"/>
        <v>2.5502378052564492</v>
      </c>
      <c r="E406" s="11">
        <f t="shared" ca="1" si="69"/>
        <v>1.7709984758725341E-3</v>
      </c>
      <c r="F406" s="11">
        <f t="shared" ca="1" si="70"/>
        <v>0.70601230844947893</v>
      </c>
      <c r="G406" s="12">
        <f ca="1">IF(F406&lt;&gt;"",IF(A406="весовой товар",SUM(COUNTIF($L$24:$L406,"&gt;"&amp;F406)),SUM(COUNTIF($N$24:$N406,"&gt;"&amp;F406),COUNTIF($P$24:$P406,"&gt;"&amp;F406),COUNTIF($R$24:$R406,"&gt;"&amp;F406))),"")</f>
        <v>2</v>
      </c>
      <c r="H406">
        <f t="shared" ca="1" si="71"/>
        <v>2.9390378497804788</v>
      </c>
      <c r="I406" s="11">
        <f t="shared" ca="1" si="72"/>
        <v>2.040998506791999E-3</v>
      </c>
      <c r="J406" s="11">
        <f t="shared" ca="1" si="73"/>
        <v>2.0409985067919578E-3</v>
      </c>
      <c r="K406" s="11" t="str">
        <f ca="1">IF(AND($A406="весовой товар",$F406&lt;&gt;"",MAX(L$23:$L405,F406)&lt;TIME(20,0,0)),MAX(L$23:$L405,F406),"")</f>
        <v/>
      </c>
      <c r="L406" s="11" t="str">
        <f t="shared" ca="1" si="74"/>
        <v/>
      </c>
      <c r="M406" s="11" t="str">
        <f ca="1">IF($A406="штучный товар",IF(AND(MAX(N$23:$N405)&lt;=MAX(P$23:$P405),MAX(N$23:$N405)&lt;=MAX(R$23:$R405),$F406&lt;&gt;"",MAX(N$23:$N405)&lt;TIME(20,0,0)),MAX(N$23:$N405,$F406),""),"")</f>
        <v/>
      </c>
      <c r="N406" s="11" t="str">
        <f t="shared" ca="1" si="75"/>
        <v/>
      </c>
      <c r="O406" s="11" t="str">
        <f ca="1">IF($A406="штучный товар",IF(AND(MAX(N$23:$N405)&gt;MAX(P$23:$P405),MAX(P$23:$P405)&lt;=MAX(R$23:$R405),$F406&lt;&gt;"",MAX(P$23:$P405)&lt;TIME(20,0,0)),MAX(P$23:$P405,$F406),""),"")</f>
        <v/>
      </c>
      <c r="P406" s="11" t="str">
        <f t="shared" ca="1" si="76"/>
        <v/>
      </c>
      <c r="Q406" s="11">
        <f ca="1">IF($A406="штучный товар",IF(AND(MAX(N$23:$N405)&gt;MAX(R$23:$R405),MAX(P$23:$P405)&gt;MAX(R$23:$R405),$F406&lt;&gt;"",MAX(R$23:$R405)&lt;TIME(20,0,0)),MAX(R$23:$R405,$F406),""),"")</f>
        <v>0.70601230844947893</v>
      </c>
      <c r="R406" s="11">
        <f t="shared" ca="1" si="77"/>
        <v>0.70805330695627089</v>
      </c>
    </row>
    <row r="407" spans="1:18" x14ac:dyDescent="0.3">
      <c r="A407" t="str">
        <f t="shared" ca="1" si="65"/>
        <v>штучный товар</v>
      </c>
      <c r="B407" s="12">
        <f t="shared" ca="1" si="66"/>
        <v>2.2996801020618198</v>
      </c>
      <c r="C407" s="11">
        <f t="shared" ca="1" si="67"/>
        <v>0.70583831004448261</v>
      </c>
      <c r="D407">
        <f t="shared" ca="1" si="68"/>
        <v>1.2384613331722203</v>
      </c>
      <c r="E407" s="11">
        <f t="shared" ca="1" si="69"/>
        <v>8.6004259248070858E-4</v>
      </c>
      <c r="F407" s="11">
        <f t="shared" ca="1" si="70"/>
        <v>0.70669835263696335</v>
      </c>
      <c r="G407" s="12">
        <f ca="1">IF(F407&lt;&gt;"",IF(A407="весовой товар",SUM(COUNTIF($L$24:$L407,"&gt;"&amp;F407)),SUM(COUNTIF($N$24:$N407,"&gt;"&amp;F407),COUNTIF($P$24:$P407,"&gt;"&amp;F407),COUNTIF($R$24:$R407,"&gt;"&amp;F407))),"")</f>
        <v>2</v>
      </c>
      <c r="H407">
        <f t="shared" ca="1" si="71"/>
        <v>2.6256748811666242</v>
      </c>
      <c r="I407" s="11">
        <f t="shared" ca="1" si="72"/>
        <v>1.823385334143489E-3</v>
      </c>
      <c r="J407" s="11">
        <f t="shared" ca="1" si="73"/>
        <v>1.8233853341435013E-3</v>
      </c>
      <c r="K407" s="11" t="str">
        <f ca="1">IF(AND($A407="весовой товар",$F407&lt;&gt;"",MAX(L$23:$L406,F407)&lt;TIME(20,0,0)),MAX(L$23:$L406,F407),"")</f>
        <v/>
      </c>
      <c r="L407" s="11" t="str">
        <f t="shared" ca="1" si="74"/>
        <v/>
      </c>
      <c r="M407" s="11" t="str">
        <f ca="1">IF($A407="штучный товар",IF(AND(MAX(N$23:$N406)&lt;=MAX(P$23:$P406),MAX(N$23:$N406)&lt;=MAX(R$23:$R406),$F407&lt;&gt;"",MAX(N$23:$N406)&lt;TIME(20,0,0)),MAX(N$23:$N406,$F407),""),"")</f>
        <v/>
      </c>
      <c r="N407" s="11" t="str">
        <f t="shared" ca="1" si="75"/>
        <v/>
      </c>
      <c r="O407" s="11">
        <f ca="1">IF($A407="штучный товар",IF(AND(MAX(N$23:$N406)&gt;MAX(P$23:$P406),MAX(P$23:$P406)&lt;=MAX(R$23:$R406),$F407&lt;&gt;"",MAX(P$23:$P406)&lt;TIME(20,0,0)),MAX(P$23:$P406,$F407),""),"")</f>
        <v>0.70669835263696335</v>
      </c>
      <c r="P407" s="11">
        <f t="shared" ca="1" si="76"/>
        <v>0.70852173797110685</v>
      </c>
      <c r="Q407" s="11" t="str">
        <f ca="1">IF($A407="штучный товар",IF(AND(MAX(N$23:$N406)&gt;MAX(R$23:$R406),MAX(P$23:$P406)&gt;MAX(R$23:$R406),$F407&lt;&gt;"",MAX(R$23:$R406)&lt;TIME(20,0,0)),MAX(R$23:$R406,$F407),""),"")</f>
        <v/>
      </c>
      <c r="R407" s="11" t="str">
        <f t="shared" ca="1" si="77"/>
        <v/>
      </c>
    </row>
    <row r="408" spans="1:18" x14ac:dyDescent="0.3">
      <c r="A408" t="str">
        <f t="shared" ca="1" si="65"/>
        <v>штучный товар</v>
      </c>
      <c r="B408" s="12">
        <f t="shared" ca="1" si="66"/>
        <v>1.1665893144885664</v>
      </c>
      <c r="C408" s="11">
        <f t="shared" ca="1" si="67"/>
        <v>0.70664844151287742</v>
      </c>
      <c r="D408">
        <f t="shared" ca="1" si="68"/>
        <v>1.6191679848324723</v>
      </c>
      <c r="E408" s="11">
        <f t="shared" ca="1" si="69"/>
        <v>1.1244222116892169E-3</v>
      </c>
      <c r="F408" s="11">
        <f t="shared" ca="1" si="70"/>
        <v>0.7077728637245666</v>
      </c>
      <c r="G408" s="12">
        <f ca="1">IF(F408&lt;&gt;"",IF(A408="весовой товар",SUM(COUNTIF($L$24:$L408,"&gt;"&amp;F408)),SUM(COUNTIF($N$24:$N408,"&gt;"&amp;F408),COUNTIF($P$24:$P408,"&gt;"&amp;F408),COUNTIF($R$24:$R408,"&gt;"&amp;F408))),"")</f>
        <v>3</v>
      </c>
      <c r="H408">
        <f t="shared" ca="1" si="71"/>
        <v>1.4489771017164097</v>
      </c>
      <c r="I408" s="11">
        <f t="shared" ca="1" si="72"/>
        <v>1.0062340984141735E-3</v>
      </c>
      <c r="J408" s="11">
        <f t="shared" ca="1" si="73"/>
        <v>1.0062340984141604E-3</v>
      </c>
      <c r="K408" s="11" t="str">
        <f ca="1">IF(AND($A408="весовой товар",$F408&lt;&gt;"",MAX(L$23:$L407,F408)&lt;TIME(20,0,0)),MAX(L$23:$L407,F408),"")</f>
        <v/>
      </c>
      <c r="L408" s="11" t="str">
        <f t="shared" ca="1" si="74"/>
        <v/>
      </c>
      <c r="M408" s="11">
        <f ca="1">IF($A408="штучный товар",IF(AND(MAX(N$23:$N407)&lt;=MAX(P$23:$P407),MAX(N$23:$N407)&lt;=MAX(R$23:$R407),$F408&lt;&gt;"",MAX(N$23:$N407)&lt;TIME(20,0,0)),MAX(N$23:$N407,$F408),""),"")</f>
        <v>0.7077728637245666</v>
      </c>
      <c r="N408" s="11">
        <f t="shared" ca="1" si="75"/>
        <v>0.70877909782298076</v>
      </c>
      <c r="O408" s="11" t="str">
        <f ca="1">IF($A408="штучный товар",IF(AND(MAX(N$23:$N407)&gt;MAX(P$23:$P407),MAX(P$23:$P407)&lt;=MAX(R$23:$R407),$F408&lt;&gt;"",MAX(P$23:$P407)&lt;TIME(20,0,0)),MAX(P$23:$P407,$F408),""),"")</f>
        <v/>
      </c>
      <c r="P408" s="11" t="str">
        <f t="shared" ca="1" si="76"/>
        <v/>
      </c>
      <c r="Q408" s="11" t="str">
        <f ca="1">IF($A408="штучный товар",IF(AND(MAX(N$23:$N407)&gt;MAX(R$23:$R407),MAX(P$23:$P407)&gt;MAX(R$23:$R407),$F408&lt;&gt;"",MAX(R$23:$R407)&lt;TIME(20,0,0)),MAX(R$23:$R407,$F408),""),"")</f>
        <v/>
      </c>
      <c r="R408" s="11" t="str">
        <f t="shared" ca="1" si="77"/>
        <v/>
      </c>
    </row>
    <row r="409" spans="1:18" x14ac:dyDescent="0.3">
      <c r="A409" t="str">
        <f t="shared" ref="A409:A472" ca="1" si="78">IF(IF(RAND()&lt;=0.3, RAND()*(1-0.5)+0.5, RAND()*0.5) &gt; 0.5,"весовой товар","штучный товар")</f>
        <v>штучный товар</v>
      </c>
      <c r="B409" s="12">
        <f t="shared" ref="B409:B472" ca="1" si="79" xml:space="preserve"> -(60/60)*LOG(1-RAND())+1</f>
        <v>1.7552805358821342</v>
      </c>
      <c r="C409" s="11">
        <f t="shared" ref="C409:C472" ca="1" si="80">IF(C408="","",IF(C408+(B409)/1440&lt;=$C$23+12/24,C408+(B409)/1440,""))</f>
        <v>0.70786738632946222</v>
      </c>
      <c r="D409">
        <f t="shared" ref="D409:D472" ca="1" si="81">IF(C409&lt;&gt;"",-7*LOG(1-RAND())+1,"")</f>
        <v>2.0901145655351003</v>
      </c>
      <c r="E409" s="11">
        <f t="shared" ref="E409:E472" ca="1" si="82">IF(D409&lt;&gt;"",D409/1440,"")</f>
        <v>1.4514684482882642E-3</v>
      </c>
      <c r="F409" s="11">
        <f t="shared" ref="F409:F472" ca="1" si="83">IF(AND(C409&lt;&gt;"",E409&lt;&gt;""),C409+E409,"")</f>
        <v>0.70931885477775047</v>
      </c>
      <c r="G409" s="12">
        <f ca="1">IF(F409&lt;&gt;"",IF(A409="весовой товар",SUM(COUNTIF($L$24:$L409,"&gt;"&amp;F409)),SUM(COUNTIF($N$24:$N409,"&gt;"&amp;F409),COUNTIF($P$24:$P409,"&gt;"&amp;F409),COUNTIF($R$24:$R409,"&gt;"&amp;F409))),"")</f>
        <v>1</v>
      </c>
      <c r="H409">
        <f t="shared" ref="H409:H472" ca="1" si="84">IF(F409&lt;&gt;"",IF(A409="штучный товар",-3*LOG(1-RAND())+1,-4*LOG(1-RAND())+1),"")</f>
        <v>1.2631388225375744</v>
      </c>
      <c r="I409" s="11">
        <f t="shared" ref="I409:I472" ca="1" si="85">IF(H409&lt;&gt;"",H409/1440,"")</f>
        <v>8.7717973787331557E-4</v>
      </c>
      <c r="J409" s="11">
        <f t="shared" ref="J409:J472" ca="1" si="86">IF(AND(F409&lt;&gt;"",OR(L409&lt;&gt;"",N409&lt;&gt;"",P409&lt;&gt;"",R409&lt;&gt;"")),IF(A409="штучный товар",MAX(N409,P409,R409)-F409,L409-F409),"")</f>
        <v>8.7717973787326819E-4</v>
      </c>
      <c r="K409" s="11" t="str">
        <f ca="1">IF(AND($A409="весовой товар",$F409&lt;&gt;"",MAX(L$23:$L408,F409)&lt;TIME(20,0,0)),MAX(L$23:$L408,F409),"")</f>
        <v/>
      </c>
      <c r="L409" s="11" t="str">
        <f t="shared" ref="L409:L472" ca="1" si="87">IF(ISTEXT(K409),"",K409+H409/1440)</f>
        <v/>
      </c>
      <c r="M409" s="11" t="str">
        <f ca="1">IF($A409="штучный товар",IF(AND(MAX(N$23:$N408)&lt;=MAX(P$23:$P408),MAX(N$23:$N408)&lt;=MAX(R$23:$R408),$F409&lt;&gt;"",MAX(N$23:$N408)&lt;TIME(20,0,0)),MAX(N$23:$N408,$F409),""),"")</f>
        <v/>
      </c>
      <c r="N409" s="11" t="str">
        <f t="shared" ref="N409:N472" ca="1" si="88">IF(ISTEXT(M409),"",M409+H409/1440)</f>
        <v/>
      </c>
      <c r="O409" s="11" t="str">
        <f ca="1">IF($A409="штучный товар",IF(AND(MAX(N$23:$N408)&gt;MAX(P$23:$P408),MAX(P$23:$P408)&lt;=MAX(R$23:$R408),$F409&lt;&gt;"",MAX(P$23:$P408)&lt;TIME(20,0,0)),MAX(P$23:$P408,$F409),""),"")</f>
        <v/>
      </c>
      <c r="P409" s="11" t="str">
        <f t="shared" ref="P409:P472" ca="1" si="89">IF(ISTEXT(O409),"",O409+H409/1440)</f>
        <v/>
      </c>
      <c r="Q409" s="11">
        <f ca="1">IF($A409="штучный товар",IF(AND(MAX(N$23:$N408)&gt;MAX(R$23:$R408),MAX(P$23:$P408)&gt;MAX(R$23:$R408),$F409&lt;&gt;"",MAX(R$23:$R408)&lt;TIME(20,0,0)),MAX(R$23:$R408,$F409),""),"")</f>
        <v>0.70931885477775047</v>
      </c>
      <c r="R409" s="11">
        <f t="shared" ref="R409:R472" ca="1" si="90">IF(ISTEXT(Q409),"",Q409+H409/1440)</f>
        <v>0.71019603451562374</v>
      </c>
    </row>
    <row r="410" spans="1:18" x14ac:dyDescent="0.3">
      <c r="A410" t="str">
        <f t="shared" ca="1" si="78"/>
        <v>штучный товар</v>
      </c>
      <c r="B410" s="12">
        <f t="shared" ca="1" si="79"/>
        <v>1.1846377096464529</v>
      </c>
      <c r="C410" s="11">
        <f t="shared" ca="1" si="80"/>
        <v>0.70869005140560559</v>
      </c>
      <c r="D410">
        <f t="shared" ca="1" si="81"/>
        <v>6.1083308403834113</v>
      </c>
      <c r="E410" s="11">
        <f t="shared" ca="1" si="82"/>
        <v>4.2418964169329242E-3</v>
      </c>
      <c r="F410" s="11">
        <f t="shared" ca="1" si="83"/>
        <v>0.71293194782253855</v>
      </c>
      <c r="G410" s="12">
        <f ca="1">IF(F410&lt;&gt;"",IF(A410="весовой товар",SUM(COUNTIF($L$24:$L410,"&gt;"&amp;F410)),SUM(COUNTIF($N$24:$N410,"&gt;"&amp;F410),COUNTIF($P$24:$P410,"&gt;"&amp;F410),COUNTIF($R$24:$R410,"&gt;"&amp;F410))),"")</f>
        <v>1</v>
      </c>
      <c r="H410">
        <f t="shared" ca="1" si="84"/>
        <v>1.2138643703067713</v>
      </c>
      <c r="I410" s="11">
        <f t="shared" ca="1" si="85"/>
        <v>8.4296136826859122E-4</v>
      </c>
      <c r="J410" s="11">
        <f t="shared" ca="1" si="86"/>
        <v>8.4296136826855772E-4</v>
      </c>
      <c r="K410" s="11" t="str">
        <f ca="1">IF(AND($A410="весовой товар",$F410&lt;&gt;"",MAX(L$23:$L409,F410)&lt;TIME(20,0,0)),MAX(L$23:$L409,F410),"")</f>
        <v/>
      </c>
      <c r="L410" s="11" t="str">
        <f t="shared" ca="1" si="87"/>
        <v/>
      </c>
      <c r="M410" s="11" t="str">
        <f ca="1">IF($A410="штучный товар",IF(AND(MAX(N$23:$N409)&lt;=MAX(P$23:$P409),MAX(N$23:$N409)&lt;=MAX(R$23:$R409),$F410&lt;&gt;"",MAX(N$23:$N409)&lt;TIME(20,0,0)),MAX(N$23:$N409,$F410),""),"")</f>
        <v/>
      </c>
      <c r="N410" s="11" t="str">
        <f t="shared" ca="1" si="88"/>
        <v/>
      </c>
      <c r="O410" s="11">
        <f ca="1">IF($A410="штучный товар",IF(AND(MAX(N$23:$N409)&gt;MAX(P$23:$P409),MAX(P$23:$P409)&lt;=MAX(R$23:$R409),$F410&lt;&gt;"",MAX(P$23:$P409)&lt;TIME(20,0,0)),MAX(P$23:$P409,$F410),""),"")</f>
        <v>0.71293194782253855</v>
      </c>
      <c r="P410" s="11">
        <f t="shared" ca="1" si="89"/>
        <v>0.71377490919080711</v>
      </c>
      <c r="Q410" s="11" t="str">
        <f ca="1">IF($A410="штучный товар",IF(AND(MAX(N$23:$N409)&gt;MAX(R$23:$R409),MAX(P$23:$P409)&gt;MAX(R$23:$R409),$F410&lt;&gt;"",MAX(R$23:$R409)&lt;TIME(20,0,0)),MAX(R$23:$R409,$F410),""),"")</f>
        <v/>
      </c>
      <c r="R410" s="11" t="str">
        <f t="shared" ca="1" si="90"/>
        <v/>
      </c>
    </row>
    <row r="411" spans="1:18" x14ac:dyDescent="0.3">
      <c r="A411" t="str">
        <f t="shared" ca="1" si="78"/>
        <v>штучный товар</v>
      </c>
      <c r="B411" s="12">
        <f t="shared" ca="1" si="79"/>
        <v>1.7260483643586833</v>
      </c>
      <c r="C411" s="11">
        <f t="shared" ca="1" si="80"/>
        <v>0.70988869610307692</v>
      </c>
      <c r="D411">
        <f t="shared" ca="1" si="81"/>
        <v>1.3450634878731749</v>
      </c>
      <c r="E411" s="11">
        <f t="shared" ca="1" si="82"/>
        <v>9.3407186657859368E-4</v>
      </c>
      <c r="F411" s="11">
        <f t="shared" ca="1" si="83"/>
        <v>0.71082276796965549</v>
      </c>
      <c r="G411" s="12">
        <f ca="1">IF(F411&lt;&gt;"",IF(A411="весовой товар",SUM(COUNTIF($L$24:$L411,"&gt;"&amp;F411)),SUM(COUNTIF($N$24:$N411,"&gt;"&amp;F411),COUNTIF($P$24:$P411,"&gt;"&amp;F411),COUNTIF($R$24:$R411,"&gt;"&amp;F411))),"")</f>
        <v>2</v>
      </c>
      <c r="H411">
        <f t="shared" ca="1" si="84"/>
        <v>1.7643679438078066</v>
      </c>
      <c r="I411" s="11">
        <f t="shared" ca="1" si="85"/>
        <v>1.225255516533199E-3</v>
      </c>
      <c r="J411" s="11">
        <f t="shared" ca="1" si="86"/>
        <v>1.2252555165331858E-3</v>
      </c>
      <c r="K411" s="11" t="str">
        <f ca="1">IF(AND($A411="весовой товар",$F411&lt;&gt;"",MAX(L$23:$L410,F411)&lt;TIME(20,0,0)),MAX(L$23:$L410,F411),"")</f>
        <v/>
      </c>
      <c r="L411" s="11" t="str">
        <f t="shared" ca="1" si="87"/>
        <v/>
      </c>
      <c r="M411" s="11">
        <f ca="1">IF($A411="штучный товар",IF(AND(MAX(N$23:$N410)&lt;=MAX(P$23:$P410),MAX(N$23:$N410)&lt;=MAX(R$23:$R410),$F411&lt;&gt;"",MAX(N$23:$N410)&lt;TIME(20,0,0)),MAX(N$23:$N410,$F411),""),"")</f>
        <v>0.71082276796965549</v>
      </c>
      <c r="N411" s="11">
        <f t="shared" ca="1" si="88"/>
        <v>0.71204802348618867</v>
      </c>
      <c r="O411" s="11" t="str">
        <f ca="1">IF($A411="штучный товар",IF(AND(MAX(N$23:$N410)&gt;MAX(P$23:$P410),MAX(P$23:$P410)&lt;=MAX(R$23:$R410),$F411&lt;&gt;"",MAX(P$23:$P410)&lt;TIME(20,0,0)),MAX(P$23:$P410,$F411),""),"")</f>
        <v/>
      </c>
      <c r="P411" s="11" t="str">
        <f t="shared" ca="1" si="89"/>
        <v/>
      </c>
      <c r="Q411" s="11" t="str">
        <f ca="1">IF($A411="штучный товар",IF(AND(MAX(N$23:$N410)&gt;MAX(R$23:$R410),MAX(P$23:$P410)&gt;MAX(R$23:$R410),$F411&lt;&gt;"",MAX(R$23:$R410)&lt;TIME(20,0,0)),MAX(R$23:$R410,$F411),""),"")</f>
        <v/>
      </c>
      <c r="R411" s="11" t="str">
        <f t="shared" ca="1" si="90"/>
        <v/>
      </c>
    </row>
    <row r="412" spans="1:18" x14ac:dyDescent="0.3">
      <c r="A412" t="str">
        <f t="shared" ca="1" si="78"/>
        <v>весовой товар</v>
      </c>
      <c r="B412" s="12">
        <f t="shared" ca="1" si="79"/>
        <v>1.7687112680092505</v>
      </c>
      <c r="C412" s="11">
        <f t="shared" ca="1" si="80"/>
        <v>0.7111169678169722</v>
      </c>
      <c r="D412">
        <f t="shared" ca="1" si="81"/>
        <v>3.7273590020416276</v>
      </c>
      <c r="E412" s="11">
        <f t="shared" ca="1" si="82"/>
        <v>2.5884437514177971E-3</v>
      </c>
      <c r="F412" s="11">
        <f t="shared" ca="1" si="83"/>
        <v>0.71370541156838996</v>
      </c>
      <c r="G412" s="12">
        <f ca="1">IF(F412&lt;&gt;"",IF(A412="весовой товар",SUM(COUNTIF($L$24:$L412,"&gt;"&amp;F412)),SUM(COUNTIF($N$24:$N412,"&gt;"&amp;F412),COUNTIF($P$24:$P412,"&gt;"&amp;F412),COUNTIF($R$24:$R412,"&gt;"&amp;F412))),"")</f>
        <v>1</v>
      </c>
      <c r="H412">
        <f t="shared" ca="1" si="84"/>
        <v>3.7880098478137194</v>
      </c>
      <c r="I412" s="11">
        <f t="shared" ca="1" si="85"/>
        <v>2.6305623943150831E-3</v>
      </c>
      <c r="J412" s="11">
        <f t="shared" ca="1" si="86"/>
        <v>2.630562394315028E-3</v>
      </c>
      <c r="K412" s="11">
        <f ca="1">IF(AND($A412="весовой товар",$F412&lt;&gt;"",MAX(L$23:$L411,F412)&lt;TIME(20,0,0)),MAX(L$23:$L411,F412),"")</f>
        <v>0.71370541156838996</v>
      </c>
      <c r="L412" s="11">
        <f t="shared" ca="1" si="87"/>
        <v>0.71633597396270499</v>
      </c>
      <c r="M412" s="11" t="str">
        <f ca="1">IF($A412="штучный товар",IF(AND(MAX(N$23:$N411)&lt;=MAX(P$23:$P411),MAX(N$23:$N411)&lt;=MAX(R$23:$R411),$F412&lt;&gt;"",MAX(N$23:$N411)&lt;TIME(20,0,0)),MAX(N$23:$N411,$F412),""),"")</f>
        <v/>
      </c>
      <c r="N412" s="11" t="str">
        <f t="shared" ca="1" si="88"/>
        <v/>
      </c>
      <c r="O412" s="11" t="str">
        <f ca="1">IF($A412="штучный товар",IF(AND(MAX(N$23:$N411)&gt;MAX(P$23:$P411),MAX(P$23:$P411)&lt;=MAX(R$23:$R411),$F412&lt;&gt;"",MAX(P$23:$P411)&lt;TIME(20,0,0)),MAX(P$23:$P411,$F412),""),"")</f>
        <v/>
      </c>
      <c r="P412" s="11" t="str">
        <f t="shared" ca="1" si="89"/>
        <v/>
      </c>
      <c r="Q412" s="11" t="str">
        <f ca="1">IF($A412="штучный товар",IF(AND(MAX(N$23:$N411)&gt;MAX(R$23:$R411),MAX(P$23:$P411)&gt;MAX(R$23:$R411),$F412&lt;&gt;"",MAX(R$23:$R411)&lt;TIME(20,0,0)),MAX(R$23:$R411,$F412),""),"")</f>
        <v/>
      </c>
      <c r="R412" s="11" t="str">
        <f t="shared" ca="1" si="90"/>
        <v/>
      </c>
    </row>
    <row r="413" spans="1:18" x14ac:dyDescent="0.3">
      <c r="A413" t="str">
        <f t="shared" ca="1" si="78"/>
        <v>штучный товар</v>
      </c>
      <c r="B413" s="12">
        <f t="shared" ca="1" si="79"/>
        <v>1.3473892500484754</v>
      </c>
      <c r="C413" s="11">
        <f t="shared" ca="1" si="80"/>
        <v>0.71205265479617252</v>
      </c>
      <c r="D413">
        <f t="shared" ca="1" si="81"/>
        <v>3.9979053089771233</v>
      </c>
      <c r="E413" s="11">
        <f t="shared" ca="1" si="82"/>
        <v>2.7763231312341132E-3</v>
      </c>
      <c r="F413" s="11">
        <f t="shared" ca="1" si="83"/>
        <v>0.71482897792740663</v>
      </c>
      <c r="G413" s="12">
        <f ca="1">IF(F413&lt;&gt;"",IF(A413="весовой товар",SUM(COUNTIF($L$24:$L413,"&gt;"&amp;F413)),SUM(COUNTIF($N$24:$N413,"&gt;"&amp;F413),COUNTIF($P$24:$P413,"&gt;"&amp;F413),COUNTIF($R$24:$R413,"&gt;"&amp;F413))),"")</f>
        <v>1</v>
      </c>
      <c r="H413">
        <f t="shared" ca="1" si="84"/>
        <v>3.3094123512664191</v>
      </c>
      <c r="I413" s="11">
        <f t="shared" ca="1" si="85"/>
        <v>2.2982030217127908E-3</v>
      </c>
      <c r="J413" s="11">
        <f t="shared" ca="1" si="86"/>
        <v>2.2982030217127969E-3</v>
      </c>
      <c r="K413" s="11" t="str">
        <f ca="1">IF(AND($A413="весовой товар",$F413&lt;&gt;"",MAX(L$23:$L412,F413)&lt;TIME(20,0,0)),MAX(L$23:$L412,F413),"")</f>
        <v/>
      </c>
      <c r="L413" s="11" t="str">
        <f t="shared" ca="1" si="87"/>
        <v/>
      </c>
      <c r="M413" s="11" t="str">
        <f ca="1">IF($A413="штучный товар",IF(AND(MAX(N$23:$N412)&lt;=MAX(P$23:$P412),MAX(N$23:$N412)&lt;=MAX(R$23:$R412),$F413&lt;&gt;"",MAX(N$23:$N412)&lt;TIME(20,0,0)),MAX(N$23:$N412,$F413),""),"")</f>
        <v/>
      </c>
      <c r="N413" s="11" t="str">
        <f t="shared" ca="1" si="88"/>
        <v/>
      </c>
      <c r="O413" s="11" t="str">
        <f ca="1">IF($A413="штучный товар",IF(AND(MAX(N$23:$N412)&gt;MAX(P$23:$P412),MAX(P$23:$P412)&lt;=MAX(R$23:$R412),$F413&lt;&gt;"",MAX(P$23:$P412)&lt;TIME(20,0,0)),MAX(P$23:$P412,$F413),""),"")</f>
        <v/>
      </c>
      <c r="P413" s="11" t="str">
        <f t="shared" ca="1" si="89"/>
        <v/>
      </c>
      <c r="Q413" s="11">
        <f ca="1">IF($A413="штучный товар",IF(AND(MAX(N$23:$N412)&gt;MAX(R$23:$R412),MAX(P$23:$P412)&gt;MAX(R$23:$R412),$F413&lt;&gt;"",MAX(R$23:$R412)&lt;TIME(20,0,0)),MAX(R$23:$R412,$F413),""),"")</f>
        <v>0.71482897792740663</v>
      </c>
      <c r="R413" s="11">
        <f t="shared" ca="1" si="90"/>
        <v>0.71712718094911942</v>
      </c>
    </row>
    <row r="414" spans="1:18" x14ac:dyDescent="0.3">
      <c r="A414" t="str">
        <f t="shared" ca="1" si="78"/>
        <v>весовой товар</v>
      </c>
      <c r="B414" s="12">
        <f t="shared" ca="1" si="79"/>
        <v>1.5523629840642632</v>
      </c>
      <c r="C414" s="11">
        <f t="shared" ca="1" si="80"/>
        <v>0.71313068464621721</v>
      </c>
      <c r="D414">
        <f t="shared" ca="1" si="81"/>
        <v>5.2221608419067316</v>
      </c>
      <c r="E414" s="11">
        <f t="shared" ca="1" si="82"/>
        <v>3.6265005846574526E-3</v>
      </c>
      <c r="F414" s="11">
        <f t="shared" ca="1" si="83"/>
        <v>0.71675718523087462</v>
      </c>
      <c r="G414" s="12">
        <f ca="1">IF(F414&lt;&gt;"",IF(A414="весовой товар",SUM(COUNTIF($L$24:$L414,"&gt;"&amp;F414)),SUM(COUNTIF($N$24:$N414,"&gt;"&amp;F414),COUNTIF($P$24:$P414,"&gt;"&amp;F414),COUNTIF($R$24:$R414,"&gt;"&amp;F414))),"")</f>
        <v>1</v>
      </c>
      <c r="H414">
        <f t="shared" ca="1" si="84"/>
        <v>1.0973246608325449</v>
      </c>
      <c r="I414" s="11">
        <f t="shared" ca="1" si="85"/>
        <v>7.62031014467045E-4</v>
      </c>
      <c r="J414" s="11">
        <f t="shared" ca="1" si="86"/>
        <v>7.6203101446703503E-4</v>
      </c>
      <c r="K414" s="11">
        <f ca="1">IF(AND($A414="весовой товар",$F414&lt;&gt;"",MAX(L$23:$L413,F414)&lt;TIME(20,0,0)),MAX(L$23:$L413,F414),"")</f>
        <v>0.71675718523087462</v>
      </c>
      <c r="L414" s="11">
        <f t="shared" ca="1" si="87"/>
        <v>0.71751921624534165</v>
      </c>
      <c r="M414" s="11" t="str">
        <f ca="1">IF($A414="штучный товар",IF(AND(MAX(N$23:$N413)&lt;=MAX(P$23:$P413),MAX(N$23:$N413)&lt;=MAX(R$23:$R413),$F414&lt;&gt;"",MAX(N$23:$N413)&lt;TIME(20,0,0)),MAX(N$23:$N413,$F414),""),"")</f>
        <v/>
      </c>
      <c r="N414" s="11" t="str">
        <f t="shared" ca="1" si="88"/>
        <v/>
      </c>
      <c r="O414" s="11" t="str">
        <f ca="1">IF($A414="штучный товар",IF(AND(MAX(N$23:$N413)&gt;MAX(P$23:$P413),MAX(P$23:$P413)&lt;=MAX(R$23:$R413),$F414&lt;&gt;"",MAX(P$23:$P413)&lt;TIME(20,0,0)),MAX(P$23:$P413,$F414),""),"")</f>
        <v/>
      </c>
      <c r="P414" s="11" t="str">
        <f t="shared" ca="1" si="89"/>
        <v/>
      </c>
      <c r="Q414" s="11" t="str">
        <f ca="1">IF($A414="штучный товар",IF(AND(MAX(N$23:$N413)&gt;MAX(R$23:$R413),MAX(P$23:$P413)&gt;MAX(R$23:$R413),$F414&lt;&gt;"",MAX(R$23:$R413)&lt;TIME(20,0,0)),MAX(R$23:$R413,$F414),""),"")</f>
        <v/>
      </c>
      <c r="R414" s="11" t="str">
        <f t="shared" ca="1" si="90"/>
        <v/>
      </c>
    </row>
    <row r="415" spans="1:18" x14ac:dyDescent="0.3">
      <c r="A415" t="str">
        <f t="shared" ca="1" si="78"/>
        <v>штучный товар</v>
      </c>
      <c r="B415" s="12">
        <f t="shared" ca="1" si="79"/>
        <v>1.2856057066489397</v>
      </c>
      <c r="C415" s="11">
        <f t="shared" ca="1" si="80"/>
        <v>0.71402346638694558</v>
      </c>
      <c r="D415">
        <f t="shared" ca="1" si="81"/>
        <v>3.8709056828998296</v>
      </c>
      <c r="E415" s="11">
        <f t="shared" ca="1" si="82"/>
        <v>2.6881289464582149E-3</v>
      </c>
      <c r="F415" s="11">
        <f t="shared" ca="1" si="83"/>
        <v>0.71671159533340378</v>
      </c>
      <c r="G415" s="12">
        <f ca="1">IF(F415&lt;&gt;"",IF(A415="весовой товар",SUM(COUNTIF($L$24:$L415,"&gt;"&amp;F415)),SUM(COUNTIF($N$24:$N415,"&gt;"&amp;F415),COUNTIF($P$24:$P415,"&gt;"&amp;F415),COUNTIF($R$24:$R415,"&gt;"&amp;F415))),"")</f>
        <v>2</v>
      </c>
      <c r="H415">
        <f t="shared" ca="1" si="84"/>
        <v>1.0852387730451405</v>
      </c>
      <c r="I415" s="11">
        <f t="shared" ca="1" si="85"/>
        <v>7.5363803683690315E-4</v>
      </c>
      <c r="J415" s="11">
        <f t="shared" ca="1" si="86"/>
        <v>7.5363803683692332E-4</v>
      </c>
      <c r="K415" s="11" t="str">
        <f ca="1">IF(AND($A415="весовой товар",$F415&lt;&gt;"",MAX(L$23:$L414,F415)&lt;TIME(20,0,0)),MAX(L$23:$L414,F415),"")</f>
        <v/>
      </c>
      <c r="L415" s="11" t="str">
        <f t="shared" ca="1" si="87"/>
        <v/>
      </c>
      <c r="M415" s="11">
        <f ca="1">IF($A415="штучный товар",IF(AND(MAX(N$23:$N414)&lt;=MAX(P$23:$P414),MAX(N$23:$N414)&lt;=MAX(R$23:$R414),$F415&lt;&gt;"",MAX(N$23:$N414)&lt;TIME(20,0,0)),MAX(N$23:$N414,$F415),""),"")</f>
        <v>0.71671159533340378</v>
      </c>
      <c r="N415" s="11">
        <f t="shared" ca="1" si="88"/>
        <v>0.71746523337024071</v>
      </c>
      <c r="O415" s="11" t="str">
        <f ca="1">IF($A415="штучный товар",IF(AND(MAX(N$23:$N414)&gt;MAX(P$23:$P414),MAX(P$23:$P414)&lt;=MAX(R$23:$R414),$F415&lt;&gt;"",MAX(P$23:$P414)&lt;TIME(20,0,0)),MAX(P$23:$P414,$F415),""),"")</f>
        <v/>
      </c>
      <c r="P415" s="11" t="str">
        <f t="shared" ca="1" si="89"/>
        <v/>
      </c>
      <c r="Q415" s="11" t="str">
        <f ca="1">IF($A415="штучный товар",IF(AND(MAX(N$23:$N414)&gt;MAX(R$23:$R414),MAX(P$23:$P414)&gt;MAX(R$23:$R414),$F415&lt;&gt;"",MAX(R$23:$R414)&lt;TIME(20,0,0)),MAX(R$23:$R414,$F415),""),"")</f>
        <v/>
      </c>
      <c r="R415" s="11" t="str">
        <f t="shared" ca="1" si="90"/>
        <v/>
      </c>
    </row>
    <row r="416" spans="1:18" x14ac:dyDescent="0.3">
      <c r="A416" t="str">
        <f t="shared" ca="1" si="78"/>
        <v>весовой товар</v>
      </c>
      <c r="B416" s="12">
        <f t="shared" ca="1" si="79"/>
        <v>2.356366492427596</v>
      </c>
      <c r="C416" s="11">
        <f t="shared" ca="1" si="80"/>
        <v>0.71565983200668692</v>
      </c>
      <c r="D416">
        <f t="shared" ca="1" si="81"/>
        <v>9.9504694487509475</v>
      </c>
      <c r="E416" s="11">
        <f t="shared" ca="1" si="82"/>
        <v>6.9100482282992695E-3</v>
      </c>
      <c r="F416" s="11">
        <f t="shared" ca="1" si="83"/>
        <v>0.72256988023498614</v>
      </c>
      <c r="G416" s="12">
        <f ca="1">IF(F416&lt;&gt;"",IF(A416="весовой товар",SUM(COUNTIF($L$24:$L416,"&gt;"&amp;F416)),SUM(COUNTIF($N$24:$N416,"&gt;"&amp;F416),COUNTIF($P$24:$P416,"&gt;"&amp;F416),COUNTIF($R$24:$R416,"&gt;"&amp;F416))),"")</f>
        <v>1</v>
      </c>
      <c r="H416">
        <f t="shared" ca="1" si="84"/>
        <v>1.3269603887069623</v>
      </c>
      <c r="I416" s="11">
        <f t="shared" ca="1" si="85"/>
        <v>9.2150026993539046E-4</v>
      </c>
      <c r="J416" s="11">
        <f t="shared" ca="1" si="86"/>
        <v>9.2150026993542689E-4</v>
      </c>
      <c r="K416" s="11">
        <f ca="1">IF(AND($A416="весовой товар",$F416&lt;&gt;"",MAX(L$23:$L415,F416)&lt;TIME(20,0,0)),MAX(L$23:$L415,F416),"")</f>
        <v>0.72256988023498614</v>
      </c>
      <c r="L416" s="11">
        <f t="shared" ca="1" si="87"/>
        <v>0.72349138050492157</v>
      </c>
      <c r="M416" s="11" t="str">
        <f ca="1">IF($A416="штучный товар",IF(AND(MAX(N$23:$N415)&lt;=MAX(P$23:$P415),MAX(N$23:$N415)&lt;=MAX(R$23:$R415),$F416&lt;&gt;"",MAX(N$23:$N415)&lt;TIME(20,0,0)),MAX(N$23:$N415,$F416),""),"")</f>
        <v/>
      </c>
      <c r="N416" s="11" t="str">
        <f t="shared" ca="1" si="88"/>
        <v/>
      </c>
      <c r="O416" s="11" t="str">
        <f ca="1">IF($A416="штучный товар",IF(AND(MAX(N$23:$N415)&gt;MAX(P$23:$P415),MAX(P$23:$P415)&lt;=MAX(R$23:$R415),$F416&lt;&gt;"",MAX(P$23:$P415)&lt;TIME(20,0,0)),MAX(P$23:$P415,$F416),""),"")</f>
        <v/>
      </c>
      <c r="P416" s="11" t="str">
        <f t="shared" ca="1" si="89"/>
        <v/>
      </c>
      <c r="Q416" s="11" t="str">
        <f ca="1">IF($A416="штучный товар",IF(AND(MAX(N$23:$N415)&gt;MAX(R$23:$R415),MAX(P$23:$P415)&gt;MAX(R$23:$R415),$F416&lt;&gt;"",MAX(R$23:$R415)&lt;TIME(20,0,0)),MAX(R$23:$R415,$F416),""),"")</f>
        <v/>
      </c>
      <c r="R416" s="11" t="str">
        <f t="shared" ca="1" si="90"/>
        <v/>
      </c>
    </row>
    <row r="417" spans="1:18" x14ac:dyDescent="0.3">
      <c r="A417" t="str">
        <f t="shared" ca="1" si="78"/>
        <v>штучный товар</v>
      </c>
      <c r="B417" s="12">
        <f t="shared" ca="1" si="79"/>
        <v>1.0104736518704012</v>
      </c>
      <c r="C417" s="11">
        <f t="shared" ca="1" si="80"/>
        <v>0.71636154982048583</v>
      </c>
      <c r="D417">
        <f t="shared" ca="1" si="81"/>
        <v>3.1581190945342641</v>
      </c>
      <c r="E417" s="11">
        <f t="shared" ca="1" si="82"/>
        <v>2.1931382600932389E-3</v>
      </c>
      <c r="F417" s="11">
        <f t="shared" ca="1" si="83"/>
        <v>0.7185546880805791</v>
      </c>
      <c r="G417" s="12">
        <f ca="1">IF(F417&lt;&gt;"",IF(A417="весовой товар",SUM(COUNTIF($L$24:$L417,"&gt;"&amp;F417)),SUM(COUNTIF($N$24:$N417,"&gt;"&amp;F417),COUNTIF($P$24:$P417,"&gt;"&amp;F417),COUNTIF($R$24:$R417,"&gt;"&amp;F417))),"")</f>
        <v>1</v>
      </c>
      <c r="H417">
        <f t="shared" ca="1" si="84"/>
        <v>4.8018310865296927</v>
      </c>
      <c r="I417" s="11">
        <f t="shared" ca="1" si="85"/>
        <v>3.3346049212011754E-3</v>
      </c>
      <c r="J417" s="11">
        <f t="shared" ca="1" si="86"/>
        <v>3.3346049212011897E-3</v>
      </c>
      <c r="K417" s="11" t="str">
        <f ca="1">IF(AND($A417="весовой товар",$F417&lt;&gt;"",MAX(L$23:$L416,F417)&lt;TIME(20,0,0)),MAX(L$23:$L416,F417),"")</f>
        <v/>
      </c>
      <c r="L417" s="11" t="str">
        <f t="shared" ca="1" si="87"/>
        <v/>
      </c>
      <c r="M417" s="11" t="str">
        <f ca="1">IF($A417="штучный товар",IF(AND(MAX(N$23:$N416)&lt;=MAX(P$23:$P416),MAX(N$23:$N416)&lt;=MAX(R$23:$R416),$F417&lt;&gt;"",MAX(N$23:$N416)&lt;TIME(20,0,0)),MAX(N$23:$N416,$F417),""),"")</f>
        <v/>
      </c>
      <c r="N417" s="11" t="str">
        <f t="shared" ca="1" si="88"/>
        <v/>
      </c>
      <c r="O417" s="11">
        <f ca="1">IF($A417="штучный товар",IF(AND(MAX(N$23:$N416)&gt;MAX(P$23:$P416),MAX(P$23:$P416)&lt;=MAX(R$23:$R416),$F417&lt;&gt;"",MAX(P$23:$P416)&lt;TIME(20,0,0)),MAX(P$23:$P416,$F417),""),"")</f>
        <v>0.7185546880805791</v>
      </c>
      <c r="P417" s="11">
        <f t="shared" ca="1" si="89"/>
        <v>0.72188929300178029</v>
      </c>
      <c r="Q417" s="11" t="str">
        <f ca="1">IF($A417="штучный товар",IF(AND(MAX(N$23:$N416)&gt;MAX(R$23:$R416),MAX(P$23:$P416)&gt;MAX(R$23:$R416),$F417&lt;&gt;"",MAX(R$23:$R416)&lt;TIME(20,0,0)),MAX(R$23:$R416,$F417),""),"")</f>
        <v/>
      </c>
      <c r="R417" s="11" t="str">
        <f t="shared" ca="1" si="90"/>
        <v/>
      </c>
    </row>
    <row r="418" spans="1:18" x14ac:dyDescent="0.3">
      <c r="A418" t="str">
        <f t="shared" ca="1" si="78"/>
        <v>штучный товар</v>
      </c>
      <c r="B418" s="12">
        <f t="shared" ca="1" si="79"/>
        <v>2.0002573791249478</v>
      </c>
      <c r="C418" s="11">
        <f t="shared" ca="1" si="80"/>
        <v>0.71775061744487811</v>
      </c>
      <c r="D418">
        <f t="shared" ca="1" si="81"/>
        <v>1.2520653206491867</v>
      </c>
      <c r="E418" s="11">
        <f t="shared" ca="1" si="82"/>
        <v>8.6948980600637968E-4</v>
      </c>
      <c r="F418" s="11">
        <f t="shared" ca="1" si="83"/>
        <v>0.71862010725088454</v>
      </c>
      <c r="G418" s="12">
        <f ca="1">IF(F418&lt;&gt;"",IF(A418="весовой товар",SUM(COUNTIF($L$24:$L418,"&gt;"&amp;F418)),SUM(COUNTIF($N$24:$N418,"&gt;"&amp;F418),COUNTIF($P$24:$P418,"&gt;"&amp;F418),COUNTIF($R$24:$R418,"&gt;"&amp;F418))),"")</f>
        <v>2</v>
      </c>
      <c r="H418">
        <f t="shared" ca="1" si="84"/>
        <v>2.3354854350314156</v>
      </c>
      <c r="I418" s="11">
        <f t="shared" ca="1" si="85"/>
        <v>1.6218648854384832E-3</v>
      </c>
      <c r="J418" s="11">
        <f t="shared" ca="1" si="86"/>
        <v>1.6218648854384732E-3</v>
      </c>
      <c r="K418" s="11" t="str">
        <f ca="1">IF(AND($A418="весовой товар",$F418&lt;&gt;"",MAX(L$23:$L417,F418)&lt;TIME(20,0,0)),MAX(L$23:$L417,F418),"")</f>
        <v/>
      </c>
      <c r="L418" s="11" t="str">
        <f t="shared" ca="1" si="87"/>
        <v/>
      </c>
      <c r="M418" s="11" t="str">
        <f ca="1">IF($A418="штучный товар",IF(AND(MAX(N$23:$N417)&lt;=MAX(P$23:$P417),MAX(N$23:$N417)&lt;=MAX(R$23:$R417),$F418&lt;&gt;"",MAX(N$23:$N417)&lt;TIME(20,0,0)),MAX(N$23:$N417,$F418),""),"")</f>
        <v/>
      </c>
      <c r="N418" s="11" t="str">
        <f t="shared" ca="1" si="88"/>
        <v/>
      </c>
      <c r="O418" s="11" t="str">
        <f ca="1">IF($A418="штучный товар",IF(AND(MAX(N$23:$N417)&gt;MAX(P$23:$P417),MAX(P$23:$P417)&lt;=MAX(R$23:$R417),$F418&lt;&gt;"",MAX(P$23:$P417)&lt;TIME(20,0,0)),MAX(P$23:$P417,$F418),""),"")</f>
        <v/>
      </c>
      <c r="P418" s="11" t="str">
        <f t="shared" ca="1" si="89"/>
        <v/>
      </c>
      <c r="Q418" s="11">
        <f ca="1">IF($A418="штучный товар",IF(AND(MAX(N$23:$N417)&gt;MAX(R$23:$R417),MAX(P$23:$P417)&gt;MAX(R$23:$R417),$F418&lt;&gt;"",MAX(R$23:$R417)&lt;TIME(20,0,0)),MAX(R$23:$R417,$F418),""),"")</f>
        <v>0.71862010725088454</v>
      </c>
      <c r="R418" s="11">
        <f t="shared" ca="1" si="90"/>
        <v>0.72024197213632302</v>
      </c>
    </row>
    <row r="419" spans="1:18" x14ac:dyDescent="0.3">
      <c r="A419" t="str">
        <f t="shared" ca="1" si="78"/>
        <v>штучный товар</v>
      </c>
      <c r="B419" s="12">
        <f t="shared" ca="1" si="79"/>
        <v>1.4724445239480168</v>
      </c>
      <c r="C419" s="11">
        <f t="shared" ca="1" si="80"/>
        <v>0.71877314836428641</v>
      </c>
      <c r="D419">
        <f t="shared" ca="1" si="81"/>
        <v>7.3150080421287162</v>
      </c>
      <c r="E419" s="11">
        <f t="shared" ca="1" si="82"/>
        <v>5.0798666959227193E-3</v>
      </c>
      <c r="F419" s="11">
        <f t="shared" ca="1" si="83"/>
        <v>0.72385301506020916</v>
      </c>
      <c r="G419" s="12">
        <f ca="1">IF(F419&lt;&gt;"",IF(A419="весовой товар",SUM(COUNTIF($L$24:$L419,"&gt;"&amp;F419)),SUM(COUNTIF($N$24:$N419,"&gt;"&amp;F419),COUNTIF($P$24:$P419,"&gt;"&amp;F419),COUNTIF($R$24:$R419,"&gt;"&amp;F419))),"")</f>
        <v>1</v>
      </c>
      <c r="H419">
        <f t="shared" ca="1" si="84"/>
        <v>1.1538992483310011</v>
      </c>
      <c r="I419" s="11">
        <f t="shared" ca="1" si="85"/>
        <v>8.0131892245208409E-4</v>
      </c>
      <c r="J419" s="11">
        <f t="shared" ca="1" si="86"/>
        <v>8.0131892245205449E-4</v>
      </c>
      <c r="K419" s="11" t="str">
        <f ca="1">IF(AND($A419="весовой товар",$F419&lt;&gt;"",MAX(L$23:$L418,F419)&lt;TIME(20,0,0)),MAX(L$23:$L418,F419),"")</f>
        <v/>
      </c>
      <c r="L419" s="11" t="str">
        <f t="shared" ca="1" si="87"/>
        <v/>
      </c>
      <c r="M419" s="11">
        <f ca="1">IF($A419="штучный товар",IF(AND(MAX(N$23:$N418)&lt;=MAX(P$23:$P418),MAX(N$23:$N418)&lt;=MAX(R$23:$R418),$F419&lt;&gt;"",MAX(N$23:$N418)&lt;TIME(20,0,0)),MAX(N$23:$N418,$F419),""),"")</f>
        <v>0.72385301506020916</v>
      </c>
      <c r="N419" s="11">
        <f t="shared" ca="1" si="88"/>
        <v>0.72465433398266121</v>
      </c>
      <c r="O419" s="11" t="str">
        <f ca="1">IF($A419="штучный товар",IF(AND(MAX(N$23:$N418)&gt;MAX(P$23:$P418),MAX(P$23:$P418)&lt;=MAX(R$23:$R418),$F419&lt;&gt;"",MAX(P$23:$P418)&lt;TIME(20,0,0)),MAX(P$23:$P418,$F419),""),"")</f>
        <v/>
      </c>
      <c r="P419" s="11" t="str">
        <f t="shared" ca="1" si="89"/>
        <v/>
      </c>
      <c r="Q419" s="11" t="str">
        <f ca="1">IF($A419="штучный товар",IF(AND(MAX(N$23:$N418)&gt;MAX(R$23:$R418),MAX(P$23:$P418)&gt;MAX(R$23:$R418),$F419&lt;&gt;"",MAX(R$23:$R418)&lt;TIME(20,0,0)),MAX(R$23:$R418,$F419),""),"")</f>
        <v/>
      </c>
      <c r="R419" s="11" t="str">
        <f t="shared" ca="1" si="90"/>
        <v/>
      </c>
    </row>
    <row r="420" spans="1:18" x14ac:dyDescent="0.3">
      <c r="A420" t="str">
        <f t="shared" ca="1" si="78"/>
        <v>весовой товар</v>
      </c>
      <c r="B420" s="12">
        <f t="shared" ca="1" si="79"/>
        <v>1.6167880835458222</v>
      </c>
      <c r="C420" s="11">
        <f t="shared" ca="1" si="80"/>
        <v>0.71989591786674878</v>
      </c>
      <c r="D420">
        <f t="shared" ca="1" si="81"/>
        <v>2.7200293416731882</v>
      </c>
      <c r="E420" s="11">
        <f t="shared" ca="1" si="82"/>
        <v>1.8889092650508251E-3</v>
      </c>
      <c r="F420" s="11">
        <f t="shared" ca="1" si="83"/>
        <v>0.72178482713179959</v>
      </c>
      <c r="G420" s="12">
        <f ca="1">IF(F420&lt;&gt;"",IF(A420="весовой товар",SUM(COUNTIF($L$24:$L420,"&gt;"&amp;F420)),SUM(COUNTIF($N$24:$N420,"&gt;"&amp;F420),COUNTIF($P$24:$P420,"&gt;"&amp;F420),COUNTIF($R$24:$R420,"&gt;"&amp;F420))),"")</f>
        <v>2</v>
      </c>
      <c r="H420">
        <f t="shared" ca="1" si="84"/>
        <v>4.1240232012748912</v>
      </c>
      <c r="I420" s="11">
        <f t="shared" ca="1" si="85"/>
        <v>2.8639050008853412E-3</v>
      </c>
      <c r="J420" s="11">
        <f t="shared" ca="1" si="86"/>
        <v>4.5704583740072691E-3</v>
      </c>
      <c r="K420" s="11">
        <f ca="1">IF(AND($A420="весовой товар",$F420&lt;&gt;"",MAX(L$23:$L419,F420)&lt;TIME(20,0,0)),MAX(L$23:$L419,F420),"")</f>
        <v>0.72349138050492157</v>
      </c>
      <c r="L420" s="11">
        <f t="shared" ca="1" si="87"/>
        <v>0.72635528550580686</v>
      </c>
      <c r="M420" s="11" t="str">
        <f ca="1">IF($A420="штучный товар",IF(AND(MAX(N$23:$N419)&lt;=MAX(P$23:$P419),MAX(N$23:$N419)&lt;=MAX(R$23:$R419),$F420&lt;&gt;"",MAX(N$23:$N419)&lt;TIME(20,0,0)),MAX(N$23:$N419,$F420),""),"")</f>
        <v/>
      </c>
      <c r="N420" s="11" t="str">
        <f t="shared" ca="1" si="88"/>
        <v/>
      </c>
      <c r="O420" s="11" t="str">
        <f ca="1">IF($A420="штучный товар",IF(AND(MAX(N$23:$N419)&gt;MAX(P$23:$P419),MAX(P$23:$P419)&lt;=MAX(R$23:$R419),$F420&lt;&gt;"",MAX(P$23:$P419)&lt;TIME(20,0,0)),MAX(P$23:$P419,$F420),""),"")</f>
        <v/>
      </c>
      <c r="P420" s="11" t="str">
        <f t="shared" ca="1" si="89"/>
        <v/>
      </c>
      <c r="Q420" s="11" t="str">
        <f ca="1">IF($A420="штучный товар",IF(AND(MAX(N$23:$N419)&gt;MAX(R$23:$R419),MAX(P$23:$P419)&gt;MAX(R$23:$R419),$F420&lt;&gt;"",MAX(R$23:$R419)&lt;TIME(20,0,0)),MAX(R$23:$R419,$F420),""),"")</f>
        <v/>
      </c>
      <c r="R420" s="11" t="str">
        <f t="shared" ca="1" si="90"/>
        <v/>
      </c>
    </row>
    <row r="421" spans="1:18" x14ac:dyDescent="0.3">
      <c r="A421" t="str">
        <f t="shared" ca="1" si="78"/>
        <v>штучный товар</v>
      </c>
      <c r="B421" s="12">
        <f t="shared" ca="1" si="79"/>
        <v>1.7947837850787218</v>
      </c>
      <c r="C421" s="11">
        <f t="shared" ca="1" si="80"/>
        <v>0.72114229549527564</v>
      </c>
      <c r="D421">
        <f t="shared" ca="1" si="81"/>
        <v>5.5436435637019228</v>
      </c>
      <c r="E421" s="11">
        <f t="shared" ca="1" si="82"/>
        <v>3.8497524747930019E-3</v>
      </c>
      <c r="F421" s="11">
        <f t="shared" ca="1" si="83"/>
        <v>0.72499204797006866</v>
      </c>
      <c r="G421" s="12">
        <f ca="1">IF(F421&lt;&gt;"",IF(A421="весовой товар",SUM(COUNTIF($L$24:$L421,"&gt;"&amp;F421)),SUM(COUNTIF($N$24:$N421,"&gt;"&amp;F421),COUNTIF($P$24:$P421,"&gt;"&amp;F421),COUNTIF($R$24:$R421,"&gt;"&amp;F421))),"")</f>
        <v>1</v>
      </c>
      <c r="H421">
        <f t="shared" ca="1" si="84"/>
        <v>1.6747611037995613</v>
      </c>
      <c r="I421" s="11">
        <f t="shared" ca="1" si="85"/>
        <v>1.163028544305251E-3</v>
      </c>
      <c r="J421" s="11">
        <f t="shared" ca="1" si="86"/>
        <v>1.1630285443052779E-3</v>
      </c>
      <c r="K421" s="11" t="str">
        <f ca="1">IF(AND($A421="весовой товар",$F421&lt;&gt;"",MAX(L$23:$L420,F421)&lt;TIME(20,0,0)),MAX(L$23:$L420,F421),"")</f>
        <v/>
      </c>
      <c r="L421" s="11" t="str">
        <f t="shared" ca="1" si="87"/>
        <v/>
      </c>
      <c r="M421" s="11" t="str">
        <f ca="1">IF($A421="штучный товар",IF(AND(MAX(N$23:$N420)&lt;=MAX(P$23:$P420),MAX(N$23:$N420)&lt;=MAX(R$23:$R420),$F421&lt;&gt;"",MAX(N$23:$N420)&lt;TIME(20,0,0)),MAX(N$23:$N420,$F421),""),"")</f>
        <v/>
      </c>
      <c r="N421" s="11" t="str">
        <f t="shared" ca="1" si="88"/>
        <v/>
      </c>
      <c r="O421" s="11" t="str">
        <f ca="1">IF($A421="штучный товар",IF(AND(MAX(N$23:$N420)&gt;MAX(P$23:$P420),MAX(P$23:$P420)&lt;=MAX(R$23:$R420),$F421&lt;&gt;"",MAX(P$23:$P420)&lt;TIME(20,0,0)),MAX(P$23:$P420,$F421),""),"")</f>
        <v/>
      </c>
      <c r="P421" s="11" t="str">
        <f t="shared" ca="1" si="89"/>
        <v/>
      </c>
      <c r="Q421" s="11">
        <f ca="1">IF($A421="штучный товар",IF(AND(MAX(N$23:$N420)&gt;MAX(R$23:$R420),MAX(P$23:$P420)&gt;MAX(R$23:$R420),$F421&lt;&gt;"",MAX(R$23:$R420)&lt;TIME(20,0,0)),MAX(R$23:$R420,$F421),""),"")</f>
        <v>0.72499204797006866</v>
      </c>
      <c r="R421" s="11">
        <f t="shared" ca="1" si="90"/>
        <v>0.72615507651437394</v>
      </c>
    </row>
    <row r="422" spans="1:18" x14ac:dyDescent="0.3">
      <c r="A422" t="str">
        <f t="shared" ca="1" si="78"/>
        <v>весовой товар</v>
      </c>
      <c r="B422" s="12">
        <f t="shared" ca="1" si="79"/>
        <v>1.8615879743334487</v>
      </c>
      <c r="C422" s="11">
        <f t="shared" ca="1" si="80"/>
        <v>0.72243506492189613</v>
      </c>
      <c r="D422">
        <f t="shared" ca="1" si="81"/>
        <v>2.1161687646026635</v>
      </c>
      <c r="E422" s="11">
        <f t="shared" ca="1" si="82"/>
        <v>1.4695616420851829E-3</v>
      </c>
      <c r="F422" s="11">
        <f t="shared" ca="1" si="83"/>
        <v>0.72390462656398136</v>
      </c>
      <c r="G422" s="12">
        <f ca="1">IF(F422&lt;&gt;"",IF(A422="весовой товар",SUM(COUNTIF($L$24:$L422,"&gt;"&amp;F422)),SUM(COUNTIF($N$24:$N422,"&gt;"&amp;F422),COUNTIF($P$24:$P422,"&gt;"&amp;F422),COUNTIF($R$24:$R422,"&gt;"&amp;F422))),"")</f>
        <v>2</v>
      </c>
      <c r="H422">
        <f t="shared" ca="1" si="84"/>
        <v>4.7826759067378379</v>
      </c>
      <c r="I422" s="11">
        <f t="shared" ca="1" si="85"/>
        <v>3.3213027130123873E-3</v>
      </c>
      <c r="J422" s="11">
        <f t="shared" ca="1" si="86"/>
        <v>5.7719616548378427E-3</v>
      </c>
      <c r="K422" s="11">
        <f ca="1">IF(AND($A422="весовой товар",$F422&lt;&gt;"",MAX(L$23:$L421,F422)&lt;TIME(20,0,0)),MAX(L$23:$L421,F422),"")</f>
        <v>0.72635528550580686</v>
      </c>
      <c r="L422" s="11">
        <f t="shared" ca="1" si="87"/>
        <v>0.7296765882188192</v>
      </c>
      <c r="M422" s="11" t="str">
        <f ca="1">IF($A422="штучный товар",IF(AND(MAX(N$23:$N421)&lt;=MAX(P$23:$P421),MAX(N$23:$N421)&lt;=MAX(R$23:$R421),$F422&lt;&gt;"",MAX(N$23:$N421)&lt;TIME(20,0,0)),MAX(N$23:$N421,$F422),""),"")</f>
        <v/>
      </c>
      <c r="N422" s="11" t="str">
        <f t="shared" ca="1" si="88"/>
        <v/>
      </c>
      <c r="O422" s="11" t="str">
        <f ca="1">IF($A422="штучный товар",IF(AND(MAX(N$23:$N421)&gt;MAX(P$23:$P421),MAX(P$23:$P421)&lt;=MAX(R$23:$R421),$F422&lt;&gt;"",MAX(P$23:$P421)&lt;TIME(20,0,0)),MAX(P$23:$P421,$F422),""),"")</f>
        <v/>
      </c>
      <c r="P422" s="11" t="str">
        <f t="shared" ca="1" si="89"/>
        <v/>
      </c>
      <c r="Q422" s="11" t="str">
        <f ca="1">IF($A422="штучный товар",IF(AND(MAX(N$23:$N421)&gt;MAX(R$23:$R421),MAX(P$23:$P421)&gt;MAX(R$23:$R421),$F422&lt;&gt;"",MAX(R$23:$R421)&lt;TIME(20,0,0)),MAX(R$23:$R421,$F422),""),"")</f>
        <v/>
      </c>
      <c r="R422" s="11" t="str">
        <f t="shared" ca="1" si="90"/>
        <v/>
      </c>
    </row>
    <row r="423" spans="1:18" x14ac:dyDescent="0.3">
      <c r="A423" t="str">
        <f t="shared" ca="1" si="78"/>
        <v>штучный товар</v>
      </c>
      <c r="B423" s="12">
        <f t="shared" ca="1" si="79"/>
        <v>1.8088318561360786</v>
      </c>
      <c r="C423" s="11">
        <f t="shared" ca="1" si="80"/>
        <v>0.72369119815532401</v>
      </c>
      <c r="D423">
        <f t="shared" ca="1" si="81"/>
        <v>1.6588965946465817</v>
      </c>
      <c r="E423" s="11">
        <f t="shared" ca="1" si="82"/>
        <v>1.1520115240601261E-3</v>
      </c>
      <c r="F423" s="11">
        <f t="shared" ca="1" si="83"/>
        <v>0.72484320967938409</v>
      </c>
      <c r="G423" s="12">
        <f ca="1">IF(F423&lt;&gt;"",IF(A423="весовой товар",SUM(COUNTIF($L$24:$L423,"&gt;"&amp;F423)),SUM(COUNTIF($N$24:$N423,"&gt;"&amp;F423),COUNTIF($P$24:$P423,"&gt;"&amp;F423),COUNTIF($R$24:$R423,"&gt;"&amp;F423))),"")</f>
        <v>2</v>
      </c>
      <c r="H423">
        <f t="shared" ca="1" si="84"/>
        <v>2.0008465460701568</v>
      </c>
      <c r="I423" s="11">
        <f t="shared" ca="1" si="85"/>
        <v>1.3894767681042754E-3</v>
      </c>
      <c r="J423" s="11">
        <f t="shared" ca="1" si="86"/>
        <v>1.389476768104303E-3</v>
      </c>
      <c r="K423" s="11" t="str">
        <f ca="1">IF(AND($A423="весовой товар",$F423&lt;&gt;"",MAX(L$23:$L422,F423)&lt;TIME(20,0,0)),MAX(L$23:$L422,F423),"")</f>
        <v/>
      </c>
      <c r="L423" s="11" t="str">
        <f t="shared" ca="1" si="87"/>
        <v/>
      </c>
      <c r="M423" s="11" t="str">
        <f ca="1">IF($A423="штучный товар",IF(AND(MAX(N$23:$N422)&lt;=MAX(P$23:$P422),MAX(N$23:$N422)&lt;=MAX(R$23:$R422),$F423&lt;&gt;"",MAX(N$23:$N422)&lt;TIME(20,0,0)),MAX(N$23:$N422,$F423),""),"")</f>
        <v/>
      </c>
      <c r="N423" s="11" t="str">
        <f t="shared" ca="1" si="88"/>
        <v/>
      </c>
      <c r="O423" s="11">
        <f ca="1">IF($A423="штучный товар",IF(AND(MAX(N$23:$N422)&gt;MAX(P$23:$P422),MAX(P$23:$P422)&lt;=MAX(R$23:$R422),$F423&lt;&gt;"",MAX(P$23:$P422)&lt;TIME(20,0,0)),MAX(P$23:$P422,$F423),""),"")</f>
        <v>0.72484320967938409</v>
      </c>
      <c r="P423" s="11">
        <f t="shared" ca="1" si="89"/>
        <v>0.7262326864474884</v>
      </c>
      <c r="Q423" s="11" t="str">
        <f ca="1">IF($A423="штучный товар",IF(AND(MAX(N$23:$N422)&gt;MAX(R$23:$R422),MAX(P$23:$P422)&gt;MAX(R$23:$R422),$F423&lt;&gt;"",MAX(R$23:$R422)&lt;TIME(20,0,0)),MAX(R$23:$R422,$F423),""),"")</f>
        <v/>
      </c>
      <c r="R423" s="11" t="str">
        <f t="shared" ca="1" si="90"/>
        <v/>
      </c>
    </row>
    <row r="424" spans="1:18" x14ac:dyDescent="0.3">
      <c r="A424" t="str">
        <f t="shared" ca="1" si="78"/>
        <v>штучный товар</v>
      </c>
      <c r="B424" s="12">
        <f t="shared" ca="1" si="79"/>
        <v>1.1603181204296455</v>
      </c>
      <c r="C424" s="11">
        <f t="shared" ca="1" si="80"/>
        <v>0.72449697462784457</v>
      </c>
      <c r="D424">
        <f t="shared" ca="1" si="81"/>
        <v>2.3877519806185878</v>
      </c>
      <c r="E424" s="11">
        <f t="shared" ca="1" si="82"/>
        <v>1.658161097651797E-3</v>
      </c>
      <c r="F424" s="11">
        <f t="shared" ca="1" si="83"/>
        <v>0.72615513572549639</v>
      </c>
      <c r="G424" s="12">
        <f ca="1">IF(F424&lt;&gt;"",IF(A424="весовой товар",SUM(COUNTIF($L$24:$L424,"&gt;"&amp;F424)),SUM(COUNTIF($N$24:$N424,"&gt;"&amp;F424),COUNTIF($P$24:$P424,"&gt;"&amp;F424),COUNTIF($R$24:$R424,"&gt;"&amp;F424))),"")</f>
        <v>2</v>
      </c>
      <c r="H424">
        <f t="shared" ca="1" si="84"/>
        <v>2.1417358546206016</v>
      </c>
      <c r="I424" s="11">
        <f t="shared" ca="1" si="85"/>
        <v>1.4873165657087511E-3</v>
      </c>
      <c r="J424" s="11">
        <f t="shared" ca="1" si="86"/>
        <v>1.4873165657087739E-3</v>
      </c>
      <c r="K424" s="11" t="str">
        <f ca="1">IF(AND($A424="весовой товар",$F424&lt;&gt;"",MAX(L$23:$L423,F424)&lt;TIME(20,0,0)),MAX(L$23:$L423,F424),"")</f>
        <v/>
      </c>
      <c r="L424" s="11" t="str">
        <f t="shared" ca="1" si="87"/>
        <v/>
      </c>
      <c r="M424" s="11">
        <f ca="1">IF($A424="штучный товар",IF(AND(MAX(N$23:$N423)&lt;=MAX(P$23:$P423),MAX(N$23:$N423)&lt;=MAX(R$23:$R423),$F424&lt;&gt;"",MAX(N$23:$N423)&lt;TIME(20,0,0)),MAX(N$23:$N423,$F424),""),"")</f>
        <v>0.72615513572549639</v>
      </c>
      <c r="N424" s="11">
        <f t="shared" ca="1" si="88"/>
        <v>0.72764245229120517</v>
      </c>
      <c r="O424" s="11" t="str">
        <f ca="1">IF($A424="штучный товар",IF(AND(MAX(N$23:$N423)&gt;MAX(P$23:$P423),MAX(P$23:$P423)&lt;=MAX(R$23:$R423),$F424&lt;&gt;"",MAX(P$23:$P423)&lt;TIME(20,0,0)),MAX(P$23:$P423,$F424),""),"")</f>
        <v/>
      </c>
      <c r="P424" s="11" t="str">
        <f t="shared" ca="1" si="89"/>
        <v/>
      </c>
      <c r="Q424" s="11" t="str">
        <f ca="1">IF($A424="штучный товар",IF(AND(MAX(N$23:$N423)&gt;MAX(R$23:$R423),MAX(P$23:$P423)&gt;MAX(R$23:$R423),$F424&lt;&gt;"",MAX(R$23:$R423)&lt;TIME(20,0,0)),MAX(R$23:$R423,$F424),""),"")</f>
        <v/>
      </c>
      <c r="R424" s="11" t="str">
        <f t="shared" ca="1" si="90"/>
        <v/>
      </c>
    </row>
    <row r="425" spans="1:18" x14ac:dyDescent="0.3">
      <c r="A425" t="str">
        <f t="shared" ca="1" si="78"/>
        <v>штучный товар</v>
      </c>
      <c r="B425" s="12">
        <f t="shared" ca="1" si="79"/>
        <v>2.201013876945515</v>
      </c>
      <c r="C425" s="11">
        <f t="shared" ca="1" si="80"/>
        <v>0.72602545648683448</v>
      </c>
      <c r="D425">
        <f t="shared" ca="1" si="81"/>
        <v>4.6509752974542202</v>
      </c>
      <c r="E425" s="11">
        <f t="shared" ca="1" si="82"/>
        <v>3.2298439565654306E-3</v>
      </c>
      <c r="F425" s="11">
        <f t="shared" ca="1" si="83"/>
        <v>0.72925530044339992</v>
      </c>
      <c r="G425" s="12">
        <f ca="1">IF(F425&lt;&gt;"",IF(A425="весовой товар",SUM(COUNTIF($L$24:$L425,"&gt;"&amp;F425)),SUM(COUNTIF($N$24:$N425,"&gt;"&amp;F425),COUNTIF($P$24:$P425,"&gt;"&amp;F425),COUNTIF($R$24:$R425,"&gt;"&amp;F425))),"")</f>
        <v>1</v>
      </c>
      <c r="H425">
        <f t="shared" ca="1" si="84"/>
        <v>1.9711197053957299</v>
      </c>
      <c r="I425" s="11">
        <f t="shared" ca="1" si="85"/>
        <v>1.3688331287470346E-3</v>
      </c>
      <c r="J425" s="11">
        <f t="shared" ca="1" si="86"/>
        <v>1.3688331287470268E-3</v>
      </c>
      <c r="K425" s="11" t="str">
        <f ca="1">IF(AND($A425="весовой товар",$F425&lt;&gt;"",MAX(L$23:$L424,F425)&lt;TIME(20,0,0)),MAX(L$23:$L424,F425),"")</f>
        <v/>
      </c>
      <c r="L425" s="11" t="str">
        <f t="shared" ca="1" si="87"/>
        <v/>
      </c>
      <c r="M425" s="11" t="str">
        <f ca="1">IF($A425="штучный товар",IF(AND(MAX(N$23:$N424)&lt;=MAX(P$23:$P424),MAX(N$23:$N424)&lt;=MAX(R$23:$R424),$F425&lt;&gt;"",MAX(N$23:$N424)&lt;TIME(20,0,0)),MAX(N$23:$N424,$F425),""),"")</f>
        <v/>
      </c>
      <c r="N425" s="11" t="str">
        <f t="shared" ca="1" si="88"/>
        <v/>
      </c>
      <c r="O425" s="11" t="str">
        <f ca="1">IF($A425="штучный товар",IF(AND(MAX(N$23:$N424)&gt;MAX(P$23:$P424),MAX(P$23:$P424)&lt;=MAX(R$23:$R424),$F425&lt;&gt;"",MAX(P$23:$P424)&lt;TIME(20,0,0)),MAX(P$23:$P424,$F425),""),"")</f>
        <v/>
      </c>
      <c r="P425" s="11" t="str">
        <f t="shared" ca="1" si="89"/>
        <v/>
      </c>
      <c r="Q425" s="11">
        <f ca="1">IF($A425="штучный товар",IF(AND(MAX(N$23:$N424)&gt;MAX(R$23:$R424),MAX(P$23:$P424)&gt;MAX(R$23:$R424),$F425&lt;&gt;"",MAX(R$23:$R424)&lt;TIME(20,0,0)),MAX(R$23:$R424,$F425),""),"")</f>
        <v>0.72925530044339992</v>
      </c>
      <c r="R425" s="11">
        <f t="shared" ca="1" si="90"/>
        <v>0.73062413357214695</v>
      </c>
    </row>
    <row r="426" spans="1:18" x14ac:dyDescent="0.3">
      <c r="A426" t="str">
        <f t="shared" ca="1" si="78"/>
        <v>весовой товар</v>
      </c>
      <c r="B426" s="12">
        <f t="shared" ca="1" si="79"/>
        <v>1.6704726404683261</v>
      </c>
      <c r="C426" s="11">
        <f t="shared" ca="1" si="80"/>
        <v>0.72718550693160411</v>
      </c>
      <c r="D426">
        <f t="shared" ca="1" si="81"/>
        <v>6.0550848997738669</v>
      </c>
      <c r="E426" s="11">
        <f t="shared" ca="1" si="82"/>
        <v>4.2049200692874074E-3</v>
      </c>
      <c r="F426" s="11">
        <f t="shared" ca="1" si="83"/>
        <v>0.73139042700089152</v>
      </c>
      <c r="G426" s="12">
        <f ca="1">IF(F426&lt;&gt;"",IF(A426="весовой товар",SUM(COUNTIF($L$24:$L426,"&gt;"&amp;F426)),SUM(COUNTIF($N$24:$N426,"&gt;"&amp;F426),COUNTIF($P$24:$P426,"&gt;"&amp;F426),COUNTIF($R$24:$R426,"&gt;"&amp;F426))),"")</f>
        <v>1</v>
      </c>
      <c r="H426">
        <f t="shared" ca="1" si="84"/>
        <v>3.443237764168102</v>
      </c>
      <c r="I426" s="11">
        <f t="shared" ca="1" si="85"/>
        <v>2.3911373362278487E-3</v>
      </c>
      <c r="J426" s="11">
        <f t="shared" ca="1" si="86"/>
        <v>2.3911373362278665E-3</v>
      </c>
      <c r="K426" s="11">
        <f ca="1">IF(AND($A426="весовой товар",$F426&lt;&gt;"",MAX(L$23:$L425,F426)&lt;TIME(20,0,0)),MAX(L$23:$L425,F426),"")</f>
        <v>0.73139042700089152</v>
      </c>
      <c r="L426" s="11">
        <f t="shared" ca="1" si="87"/>
        <v>0.73378156433711939</v>
      </c>
      <c r="M426" s="11" t="str">
        <f ca="1">IF($A426="штучный товар",IF(AND(MAX(N$23:$N425)&lt;=MAX(P$23:$P425),MAX(N$23:$N425)&lt;=MAX(R$23:$R425),$F426&lt;&gt;"",MAX(N$23:$N425)&lt;TIME(20,0,0)),MAX(N$23:$N425,$F426),""),"")</f>
        <v/>
      </c>
      <c r="N426" s="11" t="str">
        <f t="shared" ca="1" si="88"/>
        <v/>
      </c>
      <c r="O426" s="11" t="str">
        <f ca="1">IF($A426="штучный товар",IF(AND(MAX(N$23:$N425)&gt;MAX(P$23:$P425),MAX(P$23:$P425)&lt;=MAX(R$23:$R425),$F426&lt;&gt;"",MAX(P$23:$P425)&lt;TIME(20,0,0)),MAX(P$23:$P425,$F426),""),"")</f>
        <v/>
      </c>
      <c r="P426" s="11" t="str">
        <f t="shared" ca="1" si="89"/>
        <v/>
      </c>
      <c r="Q426" s="11" t="str">
        <f ca="1">IF($A426="штучный товар",IF(AND(MAX(N$23:$N425)&gt;MAX(R$23:$R425),MAX(P$23:$P425)&gt;MAX(R$23:$R425),$F426&lt;&gt;"",MAX(R$23:$R425)&lt;TIME(20,0,0)),MAX(R$23:$R425,$F426),""),"")</f>
        <v/>
      </c>
      <c r="R426" s="11" t="str">
        <f t="shared" ca="1" si="90"/>
        <v/>
      </c>
    </row>
    <row r="427" spans="1:18" x14ac:dyDescent="0.3">
      <c r="A427" t="str">
        <f t="shared" ca="1" si="78"/>
        <v>штучный товар</v>
      </c>
      <c r="B427" s="12">
        <f t="shared" ca="1" si="79"/>
        <v>1.3613521434462061</v>
      </c>
      <c r="C427" s="11">
        <f t="shared" ca="1" si="80"/>
        <v>0.72813089036455292</v>
      </c>
      <c r="D427">
        <f t="shared" ca="1" si="81"/>
        <v>2.3092855513775961</v>
      </c>
      <c r="E427" s="11">
        <f t="shared" ca="1" si="82"/>
        <v>1.6036705217899972E-3</v>
      </c>
      <c r="F427" s="11">
        <f t="shared" ca="1" si="83"/>
        <v>0.72973456088634292</v>
      </c>
      <c r="G427" s="12">
        <f ca="1">IF(F427&lt;&gt;"",IF(A427="весовой товар",SUM(COUNTIF($L$24:$L427,"&gt;"&amp;F427)),SUM(COUNTIF($N$24:$N427,"&gt;"&amp;F427),COUNTIF($P$24:$P427,"&gt;"&amp;F427),COUNTIF($R$24:$R427,"&gt;"&amp;F427))),"")</f>
        <v>2</v>
      </c>
      <c r="H427">
        <f t="shared" ca="1" si="84"/>
        <v>3.8953094745737369</v>
      </c>
      <c r="I427" s="11">
        <f t="shared" ca="1" si="85"/>
        <v>2.7050760240095394E-3</v>
      </c>
      <c r="J427" s="11">
        <f t="shared" ca="1" si="86"/>
        <v>2.7050760240094895E-3</v>
      </c>
      <c r="K427" s="11" t="str">
        <f ca="1">IF(AND($A427="весовой товар",$F427&lt;&gt;"",MAX(L$23:$L426,F427)&lt;TIME(20,0,0)),MAX(L$23:$L426,F427),"")</f>
        <v/>
      </c>
      <c r="L427" s="11" t="str">
        <f t="shared" ca="1" si="87"/>
        <v/>
      </c>
      <c r="M427" s="11" t="str">
        <f ca="1">IF($A427="штучный товар",IF(AND(MAX(N$23:$N426)&lt;=MAX(P$23:$P426),MAX(N$23:$N426)&lt;=MAX(R$23:$R426),$F427&lt;&gt;"",MAX(N$23:$N426)&lt;TIME(20,0,0)),MAX(N$23:$N426,$F427),""),"")</f>
        <v/>
      </c>
      <c r="N427" s="11" t="str">
        <f t="shared" ca="1" si="88"/>
        <v/>
      </c>
      <c r="O427" s="11">
        <f ca="1">IF($A427="штучный товар",IF(AND(MAX(N$23:$N426)&gt;MAX(P$23:$P426),MAX(P$23:$P426)&lt;=MAX(R$23:$R426),$F427&lt;&gt;"",MAX(P$23:$P426)&lt;TIME(20,0,0)),MAX(P$23:$P426,$F427),""),"")</f>
        <v>0.72973456088634292</v>
      </c>
      <c r="P427" s="11">
        <f t="shared" ca="1" si="89"/>
        <v>0.73243963691035241</v>
      </c>
      <c r="Q427" s="11" t="str">
        <f ca="1">IF($A427="штучный товар",IF(AND(MAX(N$23:$N426)&gt;MAX(R$23:$R426),MAX(P$23:$P426)&gt;MAX(R$23:$R426),$F427&lt;&gt;"",MAX(R$23:$R426)&lt;TIME(20,0,0)),MAX(R$23:$R426,$F427),""),"")</f>
        <v/>
      </c>
      <c r="R427" s="11" t="str">
        <f t="shared" ca="1" si="90"/>
        <v/>
      </c>
    </row>
    <row r="428" spans="1:18" x14ac:dyDescent="0.3">
      <c r="A428" t="str">
        <f t="shared" ca="1" si="78"/>
        <v>штучный товар</v>
      </c>
      <c r="B428" s="12">
        <f t="shared" ca="1" si="79"/>
        <v>1.5821492486447071</v>
      </c>
      <c r="C428" s="11">
        <f t="shared" ca="1" si="80"/>
        <v>0.72922960512055623</v>
      </c>
      <c r="D428">
        <f t="shared" ca="1" si="81"/>
        <v>1.0109737450395022</v>
      </c>
      <c r="E428" s="11">
        <f t="shared" ca="1" si="82"/>
        <v>7.0206510072187657E-4</v>
      </c>
      <c r="F428" s="11">
        <f t="shared" ca="1" si="83"/>
        <v>0.72993167022127814</v>
      </c>
      <c r="G428" s="12">
        <f ca="1">IF(F428&lt;&gt;"",IF(A428="весовой товар",SUM(COUNTIF($L$24:$L428,"&gt;"&amp;F428)),SUM(COUNTIF($N$24:$N428,"&gt;"&amp;F428),COUNTIF($P$24:$P428,"&gt;"&amp;F428),COUNTIF($R$24:$R428,"&gt;"&amp;F428))),"")</f>
        <v>3</v>
      </c>
      <c r="H428">
        <f t="shared" ca="1" si="84"/>
        <v>4.9420466733835866</v>
      </c>
      <c r="I428" s="11">
        <f t="shared" ca="1" si="85"/>
        <v>3.4319768565163797E-3</v>
      </c>
      <c r="J428" s="11">
        <f t="shared" ca="1" si="86"/>
        <v>3.4319768565164166E-3</v>
      </c>
      <c r="K428" s="11" t="str">
        <f ca="1">IF(AND($A428="весовой товар",$F428&lt;&gt;"",MAX(L$23:$L427,F428)&lt;TIME(20,0,0)),MAX(L$23:$L427,F428),"")</f>
        <v/>
      </c>
      <c r="L428" s="11" t="str">
        <f t="shared" ca="1" si="87"/>
        <v/>
      </c>
      <c r="M428" s="11">
        <f ca="1">IF($A428="штучный товар",IF(AND(MAX(N$23:$N427)&lt;=MAX(P$23:$P427),MAX(N$23:$N427)&lt;=MAX(R$23:$R427),$F428&lt;&gt;"",MAX(N$23:$N427)&lt;TIME(20,0,0)),MAX(N$23:$N427,$F428),""),"")</f>
        <v>0.72993167022127814</v>
      </c>
      <c r="N428" s="11">
        <f t="shared" ca="1" si="88"/>
        <v>0.73336364707779456</v>
      </c>
      <c r="O428" s="11" t="str">
        <f ca="1">IF($A428="штучный товар",IF(AND(MAX(N$23:$N427)&gt;MAX(P$23:$P427),MAX(P$23:$P427)&lt;=MAX(R$23:$R427),$F428&lt;&gt;"",MAX(P$23:$P427)&lt;TIME(20,0,0)),MAX(P$23:$P427,$F428),""),"")</f>
        <v/>
      </c>
      <c r="P428" s="11" t="str">
        <f t="shared" ca="1" si="89"/>
        <v/>
      </c>
      <c r="Q428" s="11" t="str">
        <f ca="1">IF($A428="штучный товар",IF(AND(MAX(N$23:$N427)&gt;MAX(R$23:$R427),MAX(P$23:$P427)&gt;MAX(R$23:$R427),$F428&lt;&gt;"",MAX(R$23:$R427)&lt;TIME(20,0,0)),MAX(R$23:$R427,$F428),""),"")</f>
        <v/>
      </c>
      <c r="R428" s="11" t="str">
        <f t="shared" ca="1" si="90"/>
        <v/>
      </c>
    </row>
    <row r="429" spans="1:18" x14ac:dyDescent="0.3">
      <c r="A429" t="str">
        <f t="shared" ca="1" si="78"/>
        <v>штучный товар</v>
      </c>
      <c r="B429" s="12">
        <f t="shared" ca="1" si="79"/>
        <v>1.1616183995840839</v>
      </c>
      <c r="C429" s="11">
        <f t="shared" ca="1" si="80"/>
        <v>0.73003628456471181</v>
      </c>
      <c r="D429">
        <f t="shared" ca="1" si="81"/>
        <v>1.5238452508833795</v>
      </c>
      <c r="E429" s="11">
        <f t="shared" ca="1" si="82"/>
        <v>1.0582258686690136E-3</v>
      </c>
      <c r="F429" s="11">
        <f t="shared" ca="1" si="83"/>
        <v>0.73109451043338081</v>
      </c>
      <c r="G429" s="12">
        <f ca="1">IF(F429&lt;&gt;"",IF(A429="весовой товар",SUM(COUNTIF($L$24:$L429,"&gt;"&amp;F429)),SUM(COUNTIF($N$24:$N429,"&gt;"&amp;F429),COUNTIF($P$24:$P429,"&gt;"&amp;F429),COUNTIF($R$24:$R429,"&gt;"&amp;F429))),"")</f>
        <v>3</v>
      </c>
      <c r="H429">
        <f t="shared" ca="1" si="84"/>
        <v>2.7567533644878681</v>
      </c>
      <c r="I429" s="11">
        <f t="shared" ca="1" si="85"/>
        <v>1.9144120586721306E-3</v>
      </c>
      <c r="J429" s="11">
        <f t="shared" ca="1" si="86"/>
        <v>1.9144120586721547E-3</v>
      </c>
      <c r="K429" s="11" t="str">
        <f ca="1">IF(AND($A429="весовой товар",$F429&lt;&gt;"",MAX(L$23:$L428,F429)&lt;TIME(20,0,0)),MAX(L$23:$L428,F429),"")</f>
        <v/>
      </c>
      <c r="L429" s="11" t="str">
        <f t="shared" ca="1" si="87"/>
        <v/>
      </c>
      <c r="M429" s="11" t="str">
        <f ca="1">IF($A429="штучный товар",IF(AND(MAX(N$23:$N428)&lt;=MAX(P$23:$P428),MAX(N$23:$N428)&lt;=MAX(R$23:$R428),$F429&lt;&gt;"",MAX(N$23:$N428)&lt;TIME(20,0,0)),MAX(N$23:$N428,$F429),""),"")</f>
        <v/>
      </c>
      <c r="N429" s="11" t="str">
        <f t="shared" ca="1" si="88"/>
        <v/>
      </c>
      <c r="O429" s="11" t="str">
        <f ca="1">IF($A429="штучный товар",IF(AND(MAX(N$23:$N428)&gt;MAX(P$23:$P428),MAX(P$23:$P428)&lt;=MAX(R$23:$R428),$F429&lt;&gt;"",MAX(P$23:$P428)&lt;TIME(20,0,0)),MAX(P$23:$P428,$F429),""),"")</f>
        <v/>
      </c>
      <c r="P429" s="11" t="str">
        <f t="shared" ca="1" si="89"/>
        <v/>
      </c>
      <c r="Q429" s="11">
        <f ca="1">IF($A429="штучный товар",IF(AND(MAX(N$23:$N428)&gt;MAX(R$23:$R428),MAX(P$23:$P428)&gt;MAX(R$23:$R428),$F429&lt;&gt;"",MAX(R$23:$R428)&lt;TIME(20,0,0)),MAX(R$23:$R428,$F429),""),"")</f>
        <v>0.73109451043338081</v>
      </c>
      <c r="R429" s="11">
        <f t="shared" ca="1" si="90"/>
        <v>0.73300892249205296</v>
      </c>
    </row>
    <row r="430" spans="1:18" x14ac:dyDescent="0.3">
      <c r="A430" t="str">
        <f t="shared" ca="1" si="78"/>
        <v>штучный товар</v>
      </c>
      <c r="B430" s="12">
        <f t="shared" ca="1" si="79"/>
        <v>1.4280940480079789</v>
      </c>
      <c r="C430" s="11">
        <f t="shared" ca="1" si="80"/>
        <v>0.73102801654249516</v>
      </c>
      <c r="D430">
        <f t="shared" ca="1" si="81"/>
        <v>8.4011912025973992</v>
      </c>
      <c r="E430" s="11">
        <f t="shared" ca="1" si="82"/>
        <v>5.8341605573593051E-3</v>
      </c>
      <c r="F430" s="11">
        <f t="shared" ca="1" si="83"/>
        <v>0.73686217709985447</v>
      </c>
      <c r="G430" s="12">
        <f ca="1">IF(F430&lt;&gt;"",IF(A430="весовой товар",SUM(COUNTIF($L$24:$L430,"&gt;"&amp;F430)),SUM(COUNTIF($N$24:$N430,"&gt;"&amp;F430),COUNTIF($P$24:$P430,"&gt;"&amp;F430),COUNTIF($R$24:$R430,"&gt;"&amp;F430))),"")</f>
        <v>1</v>
      </c>
      <c r="H430">
        <f t="shared" ca="1" si="84"/>
        <v>4.0159359374037287</v>
      </c>
      <c r="I430" s="11">
        <f t="shared" ca="1" si="85"/>
        <v>2.7888444009748115E-3</v>
      </c>
      <c r="J430" s="11">
        <f t="shared" ca="1" si="86"/>
        <v>2.7888444009748214E-3</v>
      </c>
      <c r="K430" s="11" t="str">
        <f ca="1">IF(AND($A430="весовой товар",$F430&lt;&gt;"",MAX(L$23:$L429,F430)&lt;TIME(20,0,0)),MAX(L$23:$L429,F430),"")</f>
        <v/>
      </c>
      <c r="L430" s="11" t="str">
        <f t="shared" ca="1" si="87"/>
        <v/>
      </c>
      <c r="M430" s="11" t="str">
        <f ca="1">IF($A430="штучный товар",IF(AND(MAX(N$23:$N429)&lt;=MAX(P$23:$P429),MAX(N$23:$N429)&lt;=MAX(R$23:$R429),$F430&lt;&gt;"",MAX(N$23:$N429)&lt;TIME(20,0,0)),MAX(N$23:$N429,$F430),""),"")</f>
        <v/>
      </c>
      <c r="N430" s="11" t="str">
        <f t="shared" ca="1" si="88"/>
        <v/>
      </c>
      <c r="O430" s="11">
        <f ca="1">IF($A430="штучный товар",IF(AND(MAX(N$23:$N429)&gt;MAX(P$23:$P429),MAX(P$23:$P429)&lt;=MAX(R$23:$R429),$F430&lt;&gt;"",MAX(P$23:$P429)&lt;TIME(20,0,0)),MAX(P$23:$P429,$F430),""),"")</f>
        <v>0.73686217709985447</v>
      </c>
      <c r="P430" s="11">
        <f t="shared" ca="1" si="89"/>
        <v>0.73965102150082929</v>
      </c>
      <c r="Q430" s="11" t="str">
        <f ca="1">IF($A430="штучный товар",IF(AND(MAX(N$23:$N429)&gt;MAX(R$23:$R429),MAX(P$23:$P429)&gt;MAX(R$23:$R429),$F430&lt;&gt;"",MAX(R$23:$R429)&lt;TIME(20,0,0)),MAX(R$23:$R429,$F430),""),"")</f>
        <v/>
      </c>
      <c r="R430" s="11" t="str">
        <f t="shared" ca="1" si="90"/>
        <v/>
      </c>
    </row>
    <row r="431" spans="1:18" x14ac:dyDescent="0.3">
      <c r="A431" t="str">
        <f t="shared" ca="1" si="78"/>
        <v>весовой товар</v>
      </c>
      <c r="B431" s="12">
        <f t="shared" ca="1" si="79"/>
        <v>2.4599316381965153</v>
      </c>
      <c r="C431" s="11">
        <f t="shared" ca="1" si="80"/>
        <v>0.73273630240235388</v>
      </c>
      <c r="D431">
        <f t="shared" ca="1" si="81"/>
        <v>4.6144282729644299</v>
      </c>
      <c r="E431" s="11">
        <f t="shared" ca="1" si="82"/>
        <v>3.2044640784475208E-3</v>
      </c>
      <c r="F431" s="11">
        <f t="shared" ca="1" si="83"/>
        <v>0.73594076648080142</v>
      </c>
      <c r="G431" s="12">
        <f ca="1">IF(F431&lt;&gt;"",IF(A431="весовой товар",SUM(COUNTIF($L$24:$L431,"&gt;"&amp;F431)),SUM(COUNTIF($N$24:$N431,"&gt;"&amp;F431),COUNTIF($P$24:$P431,"&gt;"&amp;F431),COUNTIF($R$24:$R431,"&gt;"&amp;F431))),"")</f>
        <v>1</v>
      </c>
      <c r="H431">
        <f t="shared" ca="1" si="84"/>
        <v>1.2809794791735545</v>
      </c>
      <c r="I431" s="11">
        <f t="shared" ca="1" si="85"/>
        <v>8.8956908275941281E-4</v>
      </c>
      <c r="J431" s="11">
        <f t="shared" ca="1" si="86"/>
        <v>8.895690827593894E-4</v>
      </c>
      <c r="K431" s="11">
        <f ca="1">IF(AND($A431="весовой товар",$F431&lt;&gt;"",MAX(L$23:$L430,F431)&lt;TIME(20,0,0)),MAX(L$23:$L430,F431),"")</f>
        <v>0.73594076648080142</v>
      </c>
      <c r="L431" s="11">
        <f t="shared" ca="1" si="87"/>
        <v>0.73683033556356081</v>
      </c>
      <c r="M431" s="11" t="str">
        <f ca="1">IF($A431="штучный товар",IF(AND(MAX(N$23:$N430)&lt;=MAX(P$23:$P430),MAX(N$23:$N430)&lt;=MAX(R$23:$R430),$F431&lt;&gt;"",MAX(N$23:$N430)&lt;TIME(20,0,0)),MAX(N$23:$N430,$F431),""),"")</f>
        <v/>
      </c>
      <c r="N431" s="11" t="str">
        <f t="shared" ca="1" si="88"/>
        <v/>
      </c>
      <c r="O431" s="11" t="str">
        <f ca="1">IF($A431="штучный товар",IF(AND(MAX(N$23:$N430)&gt;MAX(P$23:$P430),MAX(P$23:$P430)&lt;=MAX(R$23:$R430),$F431&lt;&gt;"",MAX(P$23:$P430)&lt;TIME(20,0,0)),MAX(P$23:$P430,$F431),""),"")</f>
        <v/>
      </c>
      <c r="P431" s="11" t="str">
        <f t="shared" ca="1" si="89"/>
        <v/>
      </c>
      <c r="Q431" s="11" t="str">
        <f ca="1">IF($A431="штучный товар",IF(AND(MAX(N$23:$N430)&gt;MAX(R$23:$R430),MAX(P$23:$P430)&gt;MAX(R$23:$R430),$F431&lt;&gt;"",MAX(R$23:$R430)&lt;TIME(20,0,0)),MAX(R$23:$R430,$F431),""),"")</f>
        <v/>
      </c>
      <c r="R431" s="11" t="str">
        <f t="shared" ca="1" si="90"/>
        <v/>
      </c>
    </row>
    <row r="432" spans="1:18" x14ac:dyDescent="0.3">
      <c r="A432" t="str">
        <f t="shared" ca="1" si="78"/>
        <v>штучный товар</v>
      </c>
      <c r="B432" s="12">
        <f t="shared" ca="1" si="79"/>
        <v>1.7472158437905192</v>
      </c>
      <c r="C432" s="11">
        <f t="shared" ca="1" si="80"/>
        <v>0.73394964673831953</v>
      </c>
      <c r="D432">
        <f t="shared" ca="1" si="81"/>
        <v>1.7612518478432149</v>
      </c>
      <c r="E432" s="11">
        <f t="shared" ca="1" si="82"/>
        <v>1.2230915610022325E-3</v>
      </c>
      <c r="F432" s="11">
        <f t="shared" ca="1" si="83"/>
        <v>0.73517273829932173</v>
      </c>
      <c r="G432" s="12">
        <f ca="1">IF(F432&lt;&gt;"",IF(A432="весовой товар",SUM(COUNTIF($L$24:$L432,"&gt;"&amp;F432)),SUM(COUNTIF($N$24:$N432,"&gt;"&amp;F432),COUNTIF($P$24:$P432,"&gt;"&amp;F432),COUNTIF($R$24:$R432,"&gt;"&amp;F432))),"")</f>
        <v>2</v>
      </c>
      <c r="H432">
        <f t="shared" ca="1" si="84"/>
        <v>2.1449990874020806</v>
      </c>
      <c r="I432" s="11">
        <f t="shared" ca="1" si="85"/>
        <v>1.4895826995847783E-3</v>
      </c>
      <c r="J432" s="11">
        <f t="shared" ca="1" si="86"/>
        <v>1.4895826995847683E-3</v>
      </c>
      <c r="K432" s="11" t="str">
        <f ca="1">IF(AND($A432="весовой товар",$F432&lt;&gt;"",MAX(L$23:$L431,F432)&lt;TIME(20,0,0)),MAX(L$23:$L431,F432),"")</f>
        <v/>
      </c>
      <c r="L432" s="11" t="str">
        <f t="shared" ca="1" si="87"/>
        <v/>
      </c>
      <c r="M432" s="11" t="str">
        <f ca="1">IF($A432="штучный товар",IF(AND(MAX(N$23:$N431)&lt;=MAX(P$23:$P431),MAX(N$23:$N431)&lt;=MAX(R$23:$R431),$F432&lt;&gt;"",MAX(N$23:$N431)&lt;TIME(20,0,0)),MAX(N$23:$N431,$F432),""),"")</f>
        <v/>
      </c>
      <c r="N432" s="11" t="str">
        <f t="shared" ca="1" si="88"/>
        <v/>
      </c>
      <c r="O432" s="11" t="str">
        <f ca="1">IF($A432="штучный товар",IF(AND(MAX(N$23:$N431)&gt;MAX(P$23:$P431),MAX(P$23:$P431)&lt;=MAX(R$23:$R431),$F432&lt;&gt;"",MAX(P$23:$P431)&lt;TIME(20,0,0)),MAX(P$23:$P431,$F432),""),"")</f>
        <v/>
      </c>
      <c r="P432" s="11" t="str">
        <f t="shared" ca="1" si="89"/>
        <v/>
      </c>
      <c r="Q432" s="11">
        <f ca="1">IF($A432="штучный товар",IF(AND(MAX(N$23:$N431)&gt;MAX(R$23:$R431),MAX(P$23:$P431)&gt;MAX(R$23:$R431),$F432&lt;&gt;"",MAX(R$23:$R431)&lt;TIME(20,0,0)),MAX(R$23:$R431,$F432),""),"")</f>
        <v>0.73517273829932173</v>
      </c>
      <c r="R432" s="11">
        <f t="shared" ca="1" si="90"/>
        <v>0.73666232099890649</v>
      </c>
    </row>
    <row r="433" spans="1:18" x14ac:dyDescent="0.3">
      <c r="A433" t="str">
        <f t="shared" ca="1" si="78"/>
        <v>весовой товар</v>
      </c>
      <c r="B433" s="12">
        <f t="shared" ca="1" si="79"/>
        <v>1.1425517120783051</v>
      </c>
      <c r="C433" s="11">
        <f t="shared" ca="1" si="80"/>
        <v>0.73474308542726274</v>
      </c>
      <c r="D433">
        <f t="shared" ca="1" si="81"/>
        <v>5.2817717964805153</v>
      </c>
      <c r="E433" s="11">
        <f t="shared" ca="1" si="82"/>
        <v>3.6678970808892469E-3</v>
      </c>
      <c r="F433" s="11">
        <f t="shared" ca="1" si="83"/>
        <v>0.73841098250815196</v>
      </c>
      <c r="G433" s="12">
        <f ca="1">IF(F433&lt;&gt;"",IF(A433="весовой товар",SUM(COUNTIF($L$24:$L433,"&gt;"&amp;F433)),SUM(COUNTIF($N$24:$N433,"&gt;"&amp;F433),COUNTIF($P$24:$P433,"&gt;"&amp;F433),COUNTIF($R$24:$R433,"&gt;"&amp;F433))),"")</f>
        <v>1</v>
      </c>
      <c r="H433">
        <f t="shared" ca="1" si="84"/>
        <v>1.5207818136199736</v>
      </c>
      <c r="I433" s="11">
        <f t="shared" ca="1" si="85"/>
        <v>1.0560984816805371E-3</v>
      </c>
      <c r="J433" s="11">
        <f t="shared" ca="1" si="86"/>
        <v>1.0560984816805341E-3</v>
      </c>
      <c r="K433" s="11">
        <f ca="1">IF(AND($A433="весовой товар",$F433&lt;&gt;"",MAX(L$23:$L432,F433)&lt;TIME(20,0,0)),MAX(L$23:$L432,F433),"")</f>
        <v>0.73841098250815196</v>
      </c>
      <c r="L433" s="11">
        <f t="shared" ca="1" si="87"/>
        <v>0.73946708098983249</v>
      </c>
      <c r="M433" s="11" t="str">
        <f ca="1">IF($A433="штучный товар",IF(AND(MAX(N$23:$N432)&lt;=MAX(P$23:$P432),MAX(N$23:$N432)&lt;=MAX(R$23:$R432),$F433&lt;&gt;"",MAX(N$23:$N432)&lt;TIME(20,0,0)),MAX(N$23:$N432,$F433),""),"")</f>
        <v/>
      </c>
      <c r="N433" s="11" t="str">
        <f t="shared" ca="1" si="88"/>
        <v/>
      </c>
      <c r="O433" s="11" t="str">
        <f ca="1">IF($A433="штучный товар",IF(AND(MAX(N$23:$N432)&gt;MAX(P$23:$P432),MAX(P$23:$P432)&lt;=MAX(R$23:$R432),$F433&lt;&gt;"",MAX(P$23:$P432)&lt;TIME(20,0,0)),MAX(P$23:$P432,$F433),""),"")</f>
        <v/>
      </c>
      <c r="P433" s="11" t="str">
        <f t="shared" ca="1" si="89"/>
        <v/>
      </c>
      <c r="Q433" s="11" t="str">
        <f ca="1">IF($A433="штучный товар",IF(AND(MAX(N$23:$N432)&gt;MAX(R$23:$R432),MAX(P$23:$P432)&gt;MAX(R$23:$R432),$F433&lt;&gt;"",MAX(R$23:$R432)&lt;TIME(20,0,0)),MAX(R$23:$R432,$F433),""),"")</f>
        <v/>
      </c>
      <c r="R433" s="11" t="str">
        <f t="shared" ca="1" si="90"/>
        <v/>
      </c>
    </row>
    <row r="434" spans="1:18" x14ac:dyDescent="0.3">
      <c r="A434" t="str">
        <f t="shared" ca="1" si="78"/>
        <v>весовой товар</v>
      </c>
      <c r="B434" s="12">
        <f t="shared" ca="1" si="79"/>
        <v>1.078534159447085</v>
      </c>
      <c r="C434" s="11">
        <f t="shared" ca="1" si="80"/>
        <v>0.73549206748243434</v>
      </c>
      <c r="D434">
        <f t="shared" ca="1" si="81"/>
        <v>6.4904772620862614</v>
      </c>
      <c r="E434" s="11">
        <f t="shared" ca="1" si="82"/>
        <v>4.5072758764487927E-3</v>
      </c>
      <c r="F434" s="11">
        <f t="shared" ca="1" si="83"/>
        <v>0.73999934335888318</v>
      </c>
      <c r="G434" s="12">
        <f ca="1">IF(F434&lt;&gt;"",IF(A434="весовой товар",SUM(COUNTIF($L$24:$L434,"&gt;"&amp;F434)),SUM(COUNTIF($N$24:$N434,"&gt;"&amp;F434),COUNTIF($P$24:$P434,"&gt;"&amp;F434),COUNTIF($R$24:$R434,"&gt;"&amp;F434))),"")</f>
        <v>1</v>
      </c>
      <c r="H434">
        <f t="shared" ca="1" si="84"/>
        <v>1.8374070992657856</v>
      </c>
      <c r="I434" s="11">
        <f t="shared" ca="1" si="85"/>
        <v>1.2759771522679066E-3</v>
      </c>
      <c r="J434" s="11">
        <f t="shared" ca="1" si="86"/>
        <v>1.2759771522679042E-3</v>
      </c>
      <c r="K434" s="11">
        <f ca="1">IF(AND($A434="весовой товар",$F434&lt;&gt;"",MAX(L$23:$L433,F434)&lt;TIME(20,0,0)),MAX(L$23:$L433,F434),"")</f>
        <v>0.73999934335888318</v>
      </c>
      <c r="L434" s="11">
        <f t="shared" ca="1" si="87"/>
        <v>0.74127532051115108</v>
      </c>
      <c r="M434" s="11" t="str">
        <f ca="1">IF($A434="штучный товар",IF(AND(MAX(N$23:$N433)&lt;=MAX(P$23:$P433),MAX(N$23:$N433)&lt;=MAX(R$23:$R433),$F434&lt;&gt;"",MAX(N$23:$N433)&lt;TIME(20,0,0)),MAX(N$23:$N433,$F434),""),"")</f>
        <v/>
      </c>
      <c r="N434" s="11" t="str">
        <f t="shared" ca="1" si="88"/>
        <v/>
      </c>
      <c r="O434" s="11" t="str">
        <f ca="1">IF($A434="штучный товар",IF(AND(MAX(N$23:$N433)&gt;MAX(P$23:$P433),MAX(P$23:$P433)&lt;=MAX(R$23:$R433),$F434&lt;&gt;"",MAX(P$23:$P433)&lt;TIME(20,0,0)),MAX(P$23:$P433,$F434),""),"")</f>
        <v/>
      </c>
      <c r="P434" s="11" t="str">
        <f t="shared" ca="1" si="89"/>
        <v/>
      </c>
      <c r="Q434" s="11" t="str">
        <f ca="1">IF($A434="штучный товар",IF(AND(MAX(N$23:$N433)&gt;MAX(R$23:$R433),MAX(P$23:$P433)&gt;MAX(R$23:$R433),$F434&lt;&gt;"",MAX(R$23:$R433)&lt;TIME(20,0,0)),MAX(R$23:$R433,$F434),""),"")</f>
        <v/>
      </c>
      <c r="R434" s="11" t="str">
        <f t="shared" ca="1" si="90"/>
        <v/>
      </c>
    </row>
    <row r="435" spans="1:18" x14ac:dyDescent="0.3">
      <c r="A435" t="str">
        <f t="shared" ca="1" si="78"/>
        <v>весовой товар</v>
      </c>
      <c r="B435" s="12">
        <f t="shared" ca="1" si="79"/>
        <v>1.103153968825251</v>
      </c>
      <c r="C435" s="11">
        <f t="shared" ca="1" si="80"/>
        <v>0.73625814662745193</v>
      </c>
      <c r="D435">
        <f t="shared" ca="1" si="81"/>
        <v>5.2741605078743188</v>
      </c>
      <c r="E435" s="11">
        <f t="shared" ca="1" si="82"/>
        <v>3.6626114638016105E-3</v>
      </c>
      <c r="F435" s="11">
        <f t="shared" ca="1" si="83"/>
        <v>0.73992075809125357</v>
      </c>
      <c r="G435" s="12">
        <f ca="1">IF(F435&lt;&gt;"",IF(A435="весовой товар",SUM(COUNTIF($L$24:$L435,"&gt;"&amp;F435)),SUM(COUNTIF($N$24:$N435,"&gt;"&amp;F435),COUNTIF($P$24:$P435,"&gt;"&amp;F435),COUNTIF($R$24:$R435,"&gt;"&amp;F435))),"")</f>
        <v>2</v>
      </c>
      <c r="H435">
        <f t="shared" ca="1" si="84"/>
        <v>7.9544917041035639</v>
      </c>
      <c r="I435" s="11">
        <f t="shared" ca="1" si="85"/>
        <v>5.5239525722941413E-3</v>
      </c>
      <c r="J435" s="11">
        <f t="shared" ca="1" si="86"/>
        <v>6.8785149921916089E-3</v>
      </c>
      <c r="K435" s="11">
        <f ca="1">IF(AND($A435="весовой товар",$F435&lt;&gt;"",MAX(L$23:$L434,F435)&lt;TIME(20,0,0)),MAX(L$23:$L434,F435),"")</f>
        <v>0.74127532051115108</v>
      </c>
      <c r="L435" s="11">
        <f t="shared" ca="1" si="87"/>
        <v>0.74679927308344518</v>
      </c>
      <c r="M435" s="11" t="str">
        <f ca="1">IF($A435="штучный товар",IF(AND(MAX(N$23:$N434)&lt;=MAX(P$23:$P434),MAX(N$23:$N434)&lt;=MAX(R$23:$R434),$F435&lt;&gt;"",MAX(N$23:$N434)&lt;TIME(20,0,0)),MAX(N$23:$N434,$F435),""),"")</f>
        <v/>
      </c>
      <c r="N435" s="11" t="str">
        <f t="shared" ca="1" si="88"/>
        <v/>
      </c>
      <c r="O435" s="11" t="str">
        <f ca="1">IF($A435="штучный товар",IF(AND(MAX(N$23:$N434)&gt;MAX(P$23:$P434),MAX(P$23:$P434)&lt;=MAX(R$23:$R434),$F435&lt;&gt;"",MAX(P$23:$P434)&lt;TIME(20,0,0)),MAX(P$23:$P434,$F435),""),"")</f>
        <v/>
      </c>
      <c r="P435" s="11" t="str">
        <f t="shared" ca="1" si="89"/>
        <v/>
      </c>
      <c r="Q435" s="11" t="str">
        <f ca="1">IF($A435="штучный товар",IF(AND(MAX(N$23:$N434)&gt;MAX(R$23:$R434),MAX(P$23:$P434)&gt;MAX(R$23:$R434),$F435&lt;&gt;"",MAX(R$23:$R434)&lt;TIME(20,0,0)),MAX(R$23:$R434,$F435),""),"")</f>
        <v/>
      </c>
      <c r="R435" s="11" t="str">
        <f t="shared" ca="1" si="90"/>
        <v/>
      </c>
    </row>
    <row r="436" spans="1:18" x14ac:dyDescent="0.3">
      <c r="A436" t="str">
        <f t="shared" ca="1" si="78"/>
        <v>весовой товар</v>
      </c>
      <c r="B436" s="12">
        <f t="shared" ca="1" si="79"/>
        <v>1.6928218560418014</v>
      </c>
      <c r="C436" s="11">
        <f t="shared" ca="1" si="80"/>
        <v>0.73743371736081431</v>
      </c>
      <c r="D436">
        <f t="shared" ca="1" si="81"/>
        <v>3.2979581059242782</v>
      </c>
      <c r="E436" s="11">
        <f t="shared" ca="1" si="82"/>
        <v>2.2902486846696378E-3</v>
      </c>
      <c r="F436" s="11">
        <f t="shared" ca="1" si="83"/>
        <v>0.73972396604548396</v>
      </c>
      <c r="G436" s="12">
        <f ca="1">IF(F436&lt;&gt;"",IF(A436="весовой товар",SUM(COUNTIF($L$24:$L436,"&gt;"&amp;F436)),SUM(COUNTIF($N$24:$N436,"&gt;"&amp;F436),COUNTIF($P$24:$P436,"&gt;"&amp;F436),COUNTIF($R$24:$R436,"&gt;"&amp;F436))),"")</f>
        <v>3</v>
      </c>
      <c r="H436">
        <f t="shared" ca="1" si="84"/>
        <v>1.487650540094946</v>
      </c>
      <c r="I436" s="11">
        <f t="shared" ca="1" si="85"/>
        <v>1.0330906528437124E-3</v>
      </c>
      <c r="J436" s="11">
        <f t="shared" ca="1" si="86"/>
        <v>8.1083976908049582E-3</v>
      </c>
      <c r="K436" s="11">
        <f ca="1">IF(AND($A436="весовой товар",$F436&lt;&gt;"",MAX(L$23:$L435,F436)&lt;TIME(20,0,0)),MAX(L$23:$L435,F436),"")</f>
        <v>0.74679927308344518</v>
      </c>
      <c r="L436" s="11">
        <f t="shared" ca="1" si="87"/>
        <v>0.74783236373628892</v>
      </c>
      <c r="M436" s="11" t="str">
        <f ca="1">IF($A436="штучный товар",IF(AND(MAX(N$23:$N435)&lt;=MAX(P$23:$P435),MAX(N$23:$N435)&lt;=MAX(R$23:$R435),$F436&lt;&gt;"",MAX(N$23:$N435)&lt;TIME(20,0,0)),MAX(N$23:$N435,$F436),""),"")</f>
        <v/>
      </c>
      <c r="N436" s="11" t="str">
        <f t="shared" ca="1" si="88"/>
        <v/>
      </c>
      <c r="O436" s="11" t="str">
        <f ca="1">IF($A436="штучный товар",IF(AND(MAX(N$23:$N435)&gt;MAX(P$23:$P435),MAX(P$23:$P435)&lt;=MAX(R$23:$R435),$F436&lt;&gt;"",MAX(P$23:$P435)&lt;TIME(20,0,0)),MAX(P$23:$P435,$F436),""),"")</f>
        <v/>
      </c>
      <c r="P436" s="11" t="str">
        <f t="shared" ca="1" si="89"/>
        <v/>
      </c>
      <c r="Q436" s="11" t="str">
        <f ca="1">IF($A436="штучный товар",IF(AND(MAX(N$23:$N435)&gt;MAX(R$23:$R435),MAX(P$23:$P435)&gt;MAX(R$23:$R435),$F436&lt;&gt;"",MAX(R$23:$R435)&lt;TIME(20,0,0)),MAX(R$23:$R435,$F436),""),"")</f>
        <v/>
      </c>
      <c r="R436" s="11" t="str">
        <f t="shared" ca="1" si="90"/>
        <v/>
      </c>
    </row>
    <row r="437" spans="1:18" x14ac:dyDescent="0.3">
      <c r="A437" t="str">
        <f t="shared" ca="1" si="78"/>
        <v>штучный товар</v>
      </c>
      <c r="B437" s="12">
        <f t="shared" ca="1" si="79"/>
        <v>1.0315039782511732</v>
      </c>
      <c r="C437" s="11">
        <f t="shared" ca="1" si="80"/>
        <v>0.73815003956793324</v>
      </c>
      <c r="D437">
        <f t="shared" ca="1" si="81"/>
        <v>9.0870081198551738</v>
      </c>
      <c r="E437" s="11">
        <f t="shared" ca="1" si="82"/>
        <v>6.310422305454982E-3</v>
      </c>
      <c r="F437" s="11">
        <f t="shared" ca="1" si="83"/>
        <v>0.74446046187338821</v>
      </c>
      <c r="G437" s="12">
        <f ca="1">IF(F437&lt;&gt;"",IF(A437="весовой товар",SUM(COUNTIF($L$24:$L437,"&gt;"&amp;F437)),SUM(COUNTIF($N$24:$N437,"&gt;"&amp;F437),COUNTIF($P$24:$P437,"&gt;"&amp;F437),COUNTIF($R$24:$R437,"&gt;"&amp;F437))),"")</f>
        <v>1</v>
      </c>
      <c r="H437">
        <f t="shared" ca="1" si="84"/>
        <v>2.7568401958835036</v>
      </c>
      <c r="I437" s="11">
        <f t="shared" ca="1" si="85"/>
        <v>1.9144723582524331E-3</v>
      </c>
      <c r="J437" s="11">
        <f t="shared" ca="1" si="86"/>
        <v>1.9144723582524836E-3</v>
      </c>
      <c r="K437" s="11" t="str">
        <f ca="1">IF(AND($A437="весовой товар",$F437&lt;&gt;"",MAX(L$23:$L436,F437)&lt;TIME(20,0,0)),MAX(L$23:$L436,F437),"")</f>
        <v/>
      </c>
      <c r="L437" s="11" t="str">
        <f t="shared" ca="1" si="87"/>
        <v/>
      </c>
      <c r="M437" s="11">
        <f ca="1">IF($A437="штучный товар",IF(AND(MAX(N$23:$N436)&lt;=MAX(P$23:$P436),MAX(N$23:$N436)&lt;=MAX(R$23:$R436),$F437&lt;&gt;"",MAX(N$23:$N436)&lt;TIME(20,0,0)),MAX(N$23:$N436,$F437),""),"")</f>
        <v>0.74446046187338821</v>
      </c>
      <c r="N437" s="11">
        <f t="shared" ca="1" si="88"/>
        <v>0.7463749342316407</v>
      </c>
      <c r="O437" s="11" t="str">
        <f ca="1">IF($A437="штучный товар",IF(AND(MAX(N$23:$N436)&gt;MAX(P$23:$P436),MAX(P$23:$P436)&lt;=MAX(R$23:$R436),$F437&lt;&gt;"",MAX(P$23:$P436)&lt;TIME(20,0,0)),MAX(P$23:$P436,$F437),""),"")</f>
        <v/>
      </c>
      <c r="P437" s="11" t="str">
        <f t="shared" ca="1" si="89"/>
        <v/>
      </c>
      <c r="Q437" s="11" t="str">
        <f ca="1">IF($A437="штучный товар",IF(AND(MAX(N$23:$N436)&gt;MAX(R$23:$R436),MAX(P$23:$P436)&gt;MAX(R$23:$R436),$F437&lt;&gt;"",MAX(R$23:$R436)&lt;TIME(20,0,0)),MAX(R$23:$R436,$F437),""),"")</f>
        <v/>
      </c>
      <c r="R437" s="11" t="str">
        <f t="shared" ca="1" si="90"/>
        <v/>
      </c>
    </row>
    <row r="438" spans="1:18" x14ac:dyDescent="0.3">
      <c r="A438" t="str">
        <f t="shared" ca="1" si="78"/>
        <v>штучный товар</v>
      </c>
      <c r="B438" s="12">
        <f t="shared" ca="1" si="79"/>
        <v>1.0282323256138171</v>
      </c>
      <c r="C438" s="11">
        <f t="shared" ca="1" si="80"/>
        <v>0.73886408979405394</v>
      </c>
      <c r="D438">
        <f t="shared" ca="1" si="81"/>
        <v>1.679991565116965</v>
      </c>
      <c r="E438" s="11">
        <f t="shared" ca="1" si="82"/>
        <v>1.1666608091090035E-3</v>
      </c>
      <c r="F438" s="11">
        <f t="shared" ca="1" si="83"/>
        <v>0.74003075060316292</v>
      </c>
      <c r="G438" s="12">
        <f ca="1">IF(F438&lt;&gt;"",IF(A438="весовой товар",SUM(COUNTIF($L$24:$L438,"&gt;"&amp;F438)),SUM(COUNTIF($N$24:$N438,"&gt;"&amp;F438),COUNTIF($P$24:$P438,"&gt;"&amp;F438),COUNTIF($R$24:$R438,"&gt;"&amp;F438))),"")</f>
        <v>2</v>
      </c>
      <c r="H438">
        <f t="shared" ca="1" si="84"/>
        <v>1.5222942410242404</v>
      </c>
      <c r="I438" s="11">
        <f t="shared" ca="1" si="85"/>
        <v>1.0571487784890557E-3</v>
      </c>
      <c r="J438" s="11">
        <f t="shared" ca="1" si="86"/>
        <v>1.0571487784890587E-3</v>
      </c>
      <c r="K438" s="11" t="str">
        <f ca="1">IF(AND($A438="весовой товар",$F438&lt;&gt;"",MAX(L$23:$L437,F438)&lt;TIME(20,0,0)),MAX(L$23:$L437,F438),"")</f>
        <v/>
      </c>
      <c r="L438" s="11" t="str">
        <f t="shared" ca="1" si="87"/>
        <v/>
      </c>
      <c r="M438" s="11" t="str">
        <f ca="1">IF($A438="штучный товар",IF(AND(MAX(N$23:$N437)&lt;=MAX(P$23:$P437),MAX(N$23:$N437)&lt;=MAX(R$23:$R437),$F438&lt;&gt;"",MAX(N$23:$N437)&lt;TIME(20,0,0)),MAX(N$23:$N437,$F438),""),"")</f>
        <v/>
      </c>
      <c r="N438" s="11" t="str">
        <f t="shared" ca="1" si="88"/>
        <v/>
      </c>
      <c r="O438" s="11" t="str">
        <f ca="1">IF($A438="штучный товар",IF(AND(MAX(N$23:$N437)&gt;MAX(P$23:$P437),MAX(P$23:$P437)&lt;=MAX(R$23:$R437),$F438&lt;&gt;"",MAX(P$23:$P437)&lt;TIME(20,0,0)),MAX(P$23:$P437,$F438),""),"")</f>
        <v/>
      </c>
      <c r="P438" s="11" t="str">
        <f t="shared" ca="1" si="89"/>
        <v/>
      </c>
      <c r="Q438" s="11">
        <f ca="1">IF($A438="штучный товар",IF(AND(MAX(N$23:$N437)&gt;MAX(R$23:$R437),MAX(P$23:$P437)&gt;MAX(R$23:$R437),$F438&lt;&gt;"",MAX(R$23:$R437)&lt;TIME(20,0,0)),MAX(R$23:$R437,$F438),""),"")</f>
        <v>0.74003075060316292</v>
      </c>
      <c r="R438" s="11">
        <f t="shared" ca="1" si="90"/>
        <v>0.74108789938165198</v>
      </c>
    </row>
    <row r="439" spans="1:18" x14ac:dyDescent="0.3">
      <c r="A439" t="str">
        <f t="shared" ca="1" si="78"/>
        <v>штучный товар</v>
      </c>
      <c r="B439" s="12">
        <f t="shared" ca="1" si="79"/>
        <v>1.2523146157427718</v>
      </c>
      <c r="C439" s="11">
        <f t="shared" ca="1" si="80"/>
        <v>0.73973375272165309</v>
      </c>
      <c r="D439">
        <f t="shared" ca="1" si="81"/>
        <v>1.8100394847689014</v>
      </c>
      <c r="E439" s="11">
        <f t="shared" ca="1" si="82"/>
        <v>1.2569718644228481E-3</v>
      </c>
      <c r="F439" s="11">
        <f t="shared" ca="1" si="83"/>
        <v>0.74099072458607596</v>
      </c>
      <c r="G439" s="12">
        <f ca="1">IF(F439&lt;&gt;"",IF(A439="весовой товар",SUM(COUNTIF($L$24:$L439,"&gt;"&amp;F439)),SUM(COUNTIF($N$24:$N439,"&gt;"&amp;F439),COUNTIF($P$24:$P439,"&gt;"&amp;F439),COUNTIF($R$24:$R439,"&gt;"&amp;F439))),"")</f>
        <v>3</v>
      </c>
      <c r="H439">
        <f t="shared" ca="1" si="84"/>
        <v>4.8624551984873285</v>
      </c>
      <c r="I439" s="11">
        <f t="shared" ca="1" si="85"/>
        <v>3.3767049989495337E-3</v>
      </c>
      <c r="J439" s="11">
        <f t="shared" ca="1" si="86"/>
        <v>3.3767049989494868E-3</v>
      </c>
      <c r="K439" s="11" t="str">
        <f ca="1">IF(AND($A439="весовой товар",$F439&lt;&gt;"",MAX(L$23:$L438,F439)&lt;TIME(20,0,0)),MAX(L$23:$L438,F439),"")</f>
        <v/>
      </c>
      <c r="L439" s="11" t="str">
        <f t="shared" ca="1" si="87"/>
        <v/>
      </c>
      <c r="M439" s="11" t="str">
        <f ca="1">IF($A439="штучный товар",IF(AND(MAX(N$23:$N438)&lt;=MAX(P$23:$P438),MAX(N$23:$N438)&lt;=MAX(R$23:$R438),$F439&lt;&gt;"",MAX(N$23:$N438)&lt;TIME(20,0,0)),MAX(N$23:$N438,$F439),""),"")</f>
        <v/>
      </c>
      <c r="N439" s="11" t="str">
        <f t="shared" ca="1" si="88"/>
        <v/>
      </c>
      <c r="O439" s="11">
        <f ca="1">IF($A439="штучный товар",IF(AND(MAX(N$23:$N438)&gt;MAX(P$23:$P438),MAX(P$23:$P438)&lt;=MAX(R$23:$R438),$F439&lt;&gt;"",MAX(P$23:$P438)&lt;TIME(20,0,0)),MAX(P$23:$P438,$F439),""),"")</f>
        <v>0.74099072458607596</v>
      </c>
      <c r="P439" s="11">
        <f t="shared" ca="1" si="89"/>
        <v>0.74436742958502544</v>
      </c>
      <c r="Q439" s="11" t="str">
        <f ca="1">IF($A439="штучный товар",IF(AND(MAX(N$23:$N438)&gt;MAX(R$23:$R438),MAX(P$23:$P438)&gt;MAX(R$23:$R438),$F439&lt;&gt;"",MAX(R$23:$R438)&lt;TIME(20,0,0)),MAX(R$23:$R438,$F439),""),"")</f>
        <v/>
      </c>
      <c r="R439" s="11" t="str">
        <f t="shared" ca="1" si="90"/>
        <v/>
      </c>
    </row>
    <row r="440" spans="1:18" x14ac:dyDescent="0.3">
      <c r="A440" t="str">
        <f t="shared" ca="1" si="78"/>
        <v>штучный товар</v>
      </c>
      <c r="B440" s="12">
        <f t="shared" ca="1" si="79"/>
        <v>1.0658119011586222</v>
      </c>
      <c r="C440" s="11">
        <f t="shared" ca="1" si="80"/>
        <v>0.74047389987523549</v>
      </c>
      <c r="D440">
        <f t="shared" ca="1" si="81"/>
        <v>2.5816112464696861</v>
      </c>
      <c r="E440" s="11">
        <f t="shared" ca="1" si="82"/>
        <v>1.7927855878261709E-3</v>
      </c>
      <c r="F440" s="11">
        <f t="shared" ca="1" si="83"/>
        <v>0.74226668546306163</v>
      </c>
      <c r="G440" s="12">
        <f ca="1">IF(F440&lt;&gt;"",IF(A440="весовой товар",SUM(COUNTIF($L$24:$L440,"&gt;"&amp;F440)),SUM(COUNTIF($N$24:$N440,"&gt;"&amp;F440),COUNTIF($P$24:$P440,"&gt;"&amp;F440),COUNTIF($R$24:$R440,"&gt;"&amp;F440))),"")</f>
        <v>3</v>
      </c>
      <c r="H440">
        <f t="shared" ca="1" si="84"/>
        <v>1.4715236335987758</v>
      </c>
      <c r="I440" s="11">
        <f t="shared" ca="1" si="85"/>
        <v>1.0218914122213721E-3</v>
      </c>
      <c r="J440" s="11">
        <f t="shared" ca="1" si="86"/>
        <v>1.0218914122214207E-3</v>
      </c>
      <c r="K440" s="11" t="str">
        <f ca="1">IF(AND($A440="весовой товар",$F440&lt;&gt;"",MAX(L$23:$L439,F440)&lt;TIME(20,0,0)),MAX(L$23:$L439,F440),"")</f>
        <v/>
      </c>
      <c r="L440" s="11" t="str">
        <f t="shared" ca="1" si="87"/>
        <v/>
      </c>
      <c r="M440" s="11" t="str">
        <f ca="1">IF($A440="штучный товар",IF(AND(MAX(N$23:$N439)&lt;=MAX(P$23:$P439),MAX(N$23:$N439)&lt;=MAX(R$23:$R439),$F440&lt;&gt;"",MAX(N$23:$N439)&lt;TIME(20,0,0)),MAX(N$23:$N439,$F440),""),"")</f>
        <v/>
      </c>
      <c r="N440" s="11" t="str">
        <f t="shared" ca="1" si="88"/>
        <v/>
      </c>
      <c r="O440" s="11" t="str">
        <f ca="1">IF($A440="штучный товар",IF(AND(MAX(N$23:$N439)&gt;MAX(P$23:$P439),MAX(P$23:$P439)&lt;=MAX(R$23:$R439),$F440&lt;&gt;"",MAX(P$23:$P439)&lt;TIME(20,0,0)),MAX(P$23:$P439,$F440),""),"")</f>
        <v/>
      </c>
      <c r="P440" s="11" t="str">
        <f t="shared" ca="1" si="89"/>
        <v/>
      </c>
      <c r="Q440" s="11">
        <f ca="1">IF($A440="штучный товар",IF(AND(MAX(N$23:$N439)&gt;MAX(R$23:$R439),MAX(P$23:$P439)&gt;MAX(R$23:$R439),$F440&lt;&gt;"",MAX(R$23:$R439)&lt;TIME(20,0,0)),MAX(R$23:$R439,$F440),""),"")</f>
        <v>0.74226668546306163</v>
      </c>
      <c r="R440" s="11">
        <f t="shared" ca="1" si="90"/>
        <v>0.74328857687528305</v>
      </c>
    </row>
    <row r="441" spans="1:18" x14ac:dyDescent="0.3">
      <c r="A441" t="str">
        <f t="shared" ca="1" si="78"/>
        <v>штучный товар</v>
      </c>
      <c r="B441" s="12">
        <f t="shared" ca="1" si="79"/>
        <v>1.0112232005708894</v>
      </c>
      <c r="C441" s="11">
        <f t="shared" ca="1" si="80"/>
        <v>0.74117613820896522</v>
      </c>
      <c r="D441">
        <f t="shared" ca="1" si="81"/>
        <v>3.0084187127152955</v>
      </c>
      <c r="E441" s="11">
        <f t="shared" ca="1" si="82"/>
        <v>2.0891796616078441E-3</v>
      </c>
      <c r="F441" s="11">
        <f t="shared" ca="1" si="83"/>
        <v>0.74326531787057304</v>
      </c>
      <c r="G441" s="12">
        <f ca="1">IF(F441&lt;&gt;"",IF(A441="весовой товар",SUM(COUNTIF($L$24:$L441,"&gt;"&amp;F441)),SUM(COUNTIF($N$24:$N441,"&gt;"&amp;F441),COUNTIF($P$24:$P441,"&gt;"&amp;F441),COUNTIF($R$24:$R441,"&gt;"&amp;F441))),"")</f>
        <v>4</v>
      </c>
      <c r="H441">
        <f t="shared" ca="1" si="84"/>
        <v>2.8120628263321921</v>
      </c>
      <c r="I441" s="11">
        <f t="shared" ca="1" si="85"/>
        <v>1.9528214071751334E-3</v>
      </c>
      <c r="J441" s="11">
        <f t="shared" ca="1" si="86"/>
        <v>1.9760804118851283E-3</v>
      </c>
      <c r="K441" s="11" t="str">
        <f ca="1">IF(AND($A441="весовой товар",$F441&lt;&gt;"",MAX(L$23:$L440,F441)&lt;TIME(20,0,0)),MAX(L$23:$L440,F441),"")</f>
        <v/>
      </c>
      <c r="L441" s="11" t="str">
        <f t="shared" ca="1" si="87"/>
        <v/>
      </c>
      <c r="M441" s="11" t="str">
        <f ca="1">IF($A441="штучный товар",IF(AND(MAX(N$23:$N440)&lt;=MAX(P$23:$P440),MAX(N$23:$N440)&lt;=MAX(R$23:$R440),$F441&lt;&gt;"",MAX(N$23:$N440)&lt;TIME(20,0,0)),MAX(N$23:$N440,$F441),""),"")</f>
        <v/>
      </c>
      <c r="N441" s="11" t="str">
        <f t="shared" ca="1" si="88"/>
        <v/>
      </c>
      <c r="O441" s="11" t="str">
        <f ca="1">IF($A441="штучный товар",IF(AND(MAX(N$23:$N440)&gt;MAX(P$23:$P440),MAX(P$23:$P440)&lt;=MAX(R$23:$R440),$F441&lt;&gt;"",MAX(P$23:$P440)&lt;TIME(20,0,0)),MAX(P$23:$P440,$F441),""),"")</f>
        <v/>
      </c>
      <c r="P441" s="11" t="str">
        <f t="shared" ca="1" si="89"/>
        <v/>
      </c>
      <c r="Q441" s="11">
        <f ca="1">IF($A441="штучный товар",IF(AND(MAX(N$23:$N440)&gt;MAX(R$23:$R440),MAX(P$23:$P440)&gt;MAX(R$23:$R440),$F441&lt;&gt;"",MAX(R$23:$R440)&lt;TIME(20,0,0)),MAX(R$23:$R440,$F441),""),"")</f>
        <v>0.74328857687528305</v>
      </c>
      <c r="R441" s="11">
        <f t="shared" ca="1" si="90"/>
        <v>0.74524139828245817</v>
      </c>
    </row>
    <row r="442" spans="1:18" x14ac:dyDescent="0.3">
      <c r="A442" t="str">
        <f t="shared" ca="1" si="78"/>
        <v>весовой товар</v>
      </c>
      <c r="B442" s="12">
        <f t="shared" ca="1" si="79"/>
        <v>1.2573097520287217</v>
      </c>
      <c r="C442" s="11">
        <f t="shared" ca="1" si="80"/>
        <v>0.74204926998120735</v>
      </c>
      <c r="D442">
        <f t="shared" ca="1" si="81"/>
        <v>19.808204426343497</v>
      </c>
      <c r="E442" s="11">
        <f t="shared" ca="1" si="82"/>
        <v>1.3755697518294096E-2</v>
      </c>
      <c r="F442" s="11">
        <f t="shared" ca="1" si="83"/>
        <v>0.75580496749950143</v>
      </c>
      <c r="G442" s="12">
        <f ca="1">IF(F442&lt;&gt;"",IF(A442="весовой товар",SUM(COUNTIF($L$24:$L442,"&gt;"&amp;F442)),SUM(COUNTIF($N$24:$N442,"&gt;"&amp;F442),COUNTIF($P$24:$P442,"&gt;"&amp;F442),COUNTIF($R$24:$R442,"&gt;"&amp;F442))),"")</f>
        <v>1</v>
      </c>
      <c r="H442">
        <f t="shared" ca="1" si="84"/>
        <v>1.017590300144835</v>
      </c>
      <c r="I442" s="11">
        <f t="shared" ca="1" si="85"/>
        <v>7.0665993065613538E-4</v>
      </c>
      <c r="J442" s="11">
        <f t="shared" ca="1" si="86"/>
        <v>7.0665993065610611E-4</v>
      </c>
      <c r="K442" s="11">
        <f ca="1">IF(AND($A442="весовой товар",$F442&lt;&gt;"",MAX(L$23:$L441,F442)&lt;TIME(20,0,0)),MAX(L$23:$L441,F442),"")</f>
        <v>0.75580496749950143</v>
      </c>
      <c r="L442" s="11">
        <f t="shared" ca="1" si="87"/>
        <v>0.75651162743015754</v>
      </c>
      <c r="M442" s="11" t="str">
        <f ca="1">IF($A442="штучный товар",IF(AND(MAX(N$23:$N441)&lt;=MAX(P$23:$P441),MAX(N$23:$N441)&lt;=MAX(R$23:$R441),$F442&lt;&gt;"",MAX(N$23:$N441)&lt;TIME(20,0,0)),MAX(N$23:$N441,$F442),""),"")</f>
        <v/>
      </c>
      <c r="N442" s="11" t="str">
        <f t="shared" ca="1" si="88"/>
        <v/>
      </c>
      <c r="O442" s="11" t="str">
        <f ca="1">IF($A442="штучный товар",IF(AND(MAX(N$23:$N441)&gt;MAX(P$23:$P441),MAX(P$23:$P441)&lt;=MAX(R$23:$R441),$F442&lt;&gt;"",MAX(P$23:$P441)&lt;TIME(20,0,0)),MAX(P$23:$P441,$F442),""),"")</f>
        <v/>
      </c>
      <c r="P442" s="11" t="str">
        <f t="shared" ca="1" si="89"/>
        <v/>
      </c>
      <c r="Q442" s="11" t="str">
        <f ca="1">IF($A442="штучный товар",IF(AND(MAX(N$23:$N441)&gt;MAX(R$23:$R441),MAX(P$23:$P441)&gt;MAX(R$23:$R441),$F442&lt;&gt;"",MAX(R$23:$R441)&lt;TIME(20,0,0)),MAX(R$23:$R441,$F442),""),"")</f>
        <v/>
      </c>
      <c r="R442" s="11" t="str">
        <f t="shared" ca="1" si="90"/>
        <v/>
      </c>
    </row>
    <row r="443" spans="1:18" x14ac:dyDescent="0.3">
      <c r="A443" t="str">
        <f t="shared" ca="1" si="78"/>
        <v>штучный товар</v>
      </c>
      <c r="B443" s="12">
        <f t="shared" ca="1" si="79"/>
        <v>1.201174927528379</v>
      </c>
      <c r="C443" s="11">
        <f t="shared" ca="1" si="80"/>
        <v>0.74288341923643542</v>
      </c>
      <c r="D443">
        <f t="shared" ca="1" si="81"/>
        <v>2.3965419183113594</v>
      </c>
      <c r="E443" s="11">
        <f t="shared" ca="1" si="82"/>
        <v>1.6642652210495552E-3</v>
      </c>
      <c r="F443" s="11">
        <f t="shared" ca="1" si="83"/>
        <v>0.74454768445748498</v>
      </c>
      <c r="G443" s="12">
        <f ca="1">IF(F443&lt;&gt;"",IF(A443="весовой товар",SUM(COUNTIF($L$24:$L443,"&gt;"&amp;F443)),SUM(COUNTIF($N$24:$N443,"&gt;"&amp;F443),COUNTIF($P$24:$P443,"&gt;"&amp;F443),COUNTIF($R$24:$R443,"&gt;"&amp;F443))),"")</f>
        <v>3</v>
      </c>
      <c r="H443">
        <f t="shared" ca="1" si="84"/>
        <v>1.5796717626732066</v>
      </c>
      <c r="I443" s="11">
        <f t="shared" ca="1" si="85"/>
        <v>1.0969942796341713E-3</v>
      </c>
      <c r="J443" s="11">
        <f t="shared" ca="1" si="86"/>
        <v>1.096994279634167E-3</v>
      </c>
      <c r="K443" s="11" t="str">
        <f ca="1">IF(AND($A443="весовой товар",$F443&lt;&gt;"",MAX(L$23:$L442,F443)&lt;TIME(20,0,0)),MAX(L$23:$L442,F443),"")</f>
        <v/>
      </c>
      <c r="L443" s="11" t="str">
        <f t="shared" ca="1" si="87"/>
        <v/>
      </c>
      <c r="M443" s="11" t="str">
        <f ca="1">IF($A443="штучный товар",IF(AND(MAX(N$23:$N442)&lt;=MAX(P$23:$P442),MAX(N$23:$N442)&lt;=MAX(R$23:$R442),$F443&lt;&gt;"",MAX(N$23:$N442)&lt;TIME(20,0,0)),MAX(N$23:$N442,$F443),""),"")</f>
        <v/>
      </c>
      <c r="N443" s="11" t="str">
        <f t="shared" ca="1" si="88"/>
        <v/>
      </c>
      <c r="O443" s="11">
        <f ca="1">IF($A443="штучный товар",IF(AND(MAX(N$23:$N442)&gt;MAX(P$23:$P442),MAX(P$23:$P442)&lt;=MAX(R$23:$R442),$F443&lt;&gt;"",MAX(P$23:$P442)&lt;TIME(20,0,0)),MAX(P$23:$P442,$F443),""),"")</f>
        <v>0.74454768445748498</v>
      </c>
      <c r="P443" s="11">
        <f t="shared" ca="1" si="89"/>
        <v>0.74564467873711915</v>
      </c>
      <c r="Q443" s="11" t="str">
        <f ca="1">IF($A443="штучный товар",IF(AND(MAX(N$23:$N442)&gt;MAX(R$23:$R442),MAX(P$23:$P442)&gt;MAX(R$23:$R442),$F443&lt;&gt;"",MAX(R$23:$R442)&lt;TIME(20,0,0)),MAX(R$23:$R442,$F443),""),"")</f>
        <v/>
      </c>
      <c r="R443" s="11" t="str">
        <f t="shared" ca="1" si="90"/>
        <v/>
      </c>
    </row>
    <row r="444" spans="1:18" x14ac:dyDescent="0.3">
      <c r="A444" t="str">
        <f t="shared" ca="1" si="78"/>
        <v>весовой товар</v>
      </c>
      <c r="B444" s="12">
        <f t="shared" ca="1" si="79"/>
        <v>1.7985155102765631</v>
      </c>
      <c r="C444" s="11">
        <f t="shared" ca="1" si="80"/>
        <v>0.74413238834079409</v>
      </c>
      <c r="D444">
        <f t="shared" ca="1" si="81"/>
        <v>4.6169789713735847</v>
      </c>
      <c r="E444" s="11">
        <f t="shared" ca="1" si="82"/>
        <v>3.2062353967872116E-3</v>
      </c>
      <c r="F444" s="11">
        <f t="shared" ca="1" si="83"/>
        <v>0.74733862373758131</v>
      </c>
      <c r="G444" s="12">
        <f ca="1">IF(F444&lt;&gt;"",IF(A444="весовой товар",SUM(COUNTIF($L$24:$L444,"&gt;"&amp;F444)),SUM(COUNTIF($N$24:$N444,"&gt;"&amp;F444),COUNTIF($P$24:$P444,"&gt;"&amp;F444),COUNTIF($R$24:$R444,"&gt;"&amp;F444))),"")</f>
        <v>3</v>
      </c>
      <c r="H444">
        <f t="shared" ca="1" si="84"/>
        <v>2.02960014423084</v>
      </c>
      <c r="I444" s="11">
        <f t="shared" ca="1" si="85"/>
        <v>1.4094445446047499E-3</v>
      </c>
      <c r="J444" s="11">
        <f t="shared" ca="1" si="86"/>
        <v>1.0582448237181019E-2</v>
      </c>
      <c r="K444" s="11">
        <f ca="1">IF(AND($A444="весовой товар",$F444&lt;&gt;"",MAX(L$23:$L443,F444)&lt;TIME(20,0,0)),MAX(L$23:$L443,F444),"")</f>
        <v>0.75651162743015754</v>
      </c>
      <c r="L444" s="11">
        <f t="shared" ca="1" si="87"/>
        <v>0.75792107197476233</v>
      </c>
      <c r="M444" s="11" t="str">
        <f ca="1">IF($A444="штучный товар",IF(AND(MAX(N$23:$N443)&lt;=MAX(P$23:$P443),MAX(N$23:$N443)&lt;=MAX(R$23:$R443),$F444&lt;&gt;"",MAX(N$23:$N443)&lt;TIME(20,0,0)),MAX(N$23:$N443,$F444),""),"")</f>
        <v/>
      </c>
      <c r="N444" s="11" t="str">
        <f t="shared" ca="1" si="88"/>
        <v/>
      </c>
      <c r="O444" s="11" t="str">
        <f ca="1">IF($A444="штучный товар",IF(AND(MAX(N$23:$N443)&gt;MAX(P$23:$P443),MAX(P$23:$P443)&lt;=MAX(R$23:$R443),$F444&lt;&gt;"",MAX(P$23:$P443)&lt;TIME(20,0,0)),MAX(P$23:$P443,$F444),""),"")</f>
        <v/>
      </c>
      <c r="P444" s="11" t="str">
        <f t="shared" ca="1" si="89"/>
        <v/>
      </c>
      <c r="Q444" s="11" t="str">
        <f ca="1">IF($A444="штучный товар",IF(AND(MAX(N$23:$N443)&gt;MAX(R$23:$R443),MAX(P$23:$P443)&gt;MAX(R$23:$R443),$F444&lt;&gt;"",MAX(R$23:$R443)&lt;TIME(20,0,0)),MAX(R$23:$R443,$F444),""),"")</f>
        <v/>
      </c>
      <c r="R444" s="11" t="str">
        <f t="shared" ca="1" si="90"/>
        <v/>
      </c>
    </row>
    <row r="445" spans="1:18" x14ac:dyDescent="0.3">
      <c r="A445" t="str">
        <f t="shared" ca="1" si="78"/>
        <v>весовой товар</v>
      </c>
      <c r="B445" s="12">
        <f t="shared" ca="1" si="79"/>
        <v>1.0566026718515664</v>
      </c>
      <c r="C445" s="11">
        <f t="shared" ca="1" si="80"/>
        <v>0.74486614019624653</v>
      </c>
      <c r="D445">
        <f t="shared" ca="1" si="81"/>
        <v>2.6614424007509694</v>
      </c>
      <c r="E445" s="11">
        <f t="shared" ca="1" si="82"/>
        <v>1.8482238894103953E-3</v>
      </c>
      <c r="F445" s="11">
        <f t="shared" ca="1" si="83"/>
        <v>0.74671436408565695</v>
      </c>
      <c r="G445" s="12">
        <f ca="1">IF(F445&lt;&gt;"",IF(A445="весовой товар",SUM(COUNTIF($L$24:$L445,"&gt;"&amp;F445)),SUM(COUNTIF($N$24:$N445,"&gt;"&amp;F445),COUNTIF($P$24:$P445,"&gt;"&amp;F445),COUNTIF($R$24:$R445,"&gt;"&amp;F445))),"")</f>
        <v>5</v>
      </c>
      <c r="H445">
        <f t="shared" ca="1" si="84"/>
        <v>1.3683777267722397</v>
      </c>
      <c r="I445" s="11">
        <f t="shared" ca="1" si="85"/>
        <v>9.5026231025849978E-4</v>
      </c>
      <c r="J445" s="11">
        <f t="shared" ca="1" si="86"/>
        <v>1.2156970199363903E-2</v>
      </c>
      <c r="K445" s="11">
        <f ca="1">IF(AND($A445="весовой товар",$F445&lt;&gt;"",MAX(L$23:$L444,F445)&lt;TIME(20,0,0)),MAX(L$23:$L444,F445),"")</f>
        <v>0.75792107197476233</v>
      </c>
      <c r="L445" s="11">
        <f t="shared" ca="1" si="87"/>
        <v>0.75887133428502085</v>
      </c>
      <c r="M445" s="11" t="str">
        <f ca="1">IF($A445="штучный товар",IF(AND(MAX(N$23:$N444)&lt;=MAX(P$23:$P444),MAX(N$23:$N444)&lt;=MAX(R$23:$R444),$F445&lt;&gt;"",MAX(N$23:$N444)&lt;TIME(20,0,0)),MAX(N$23:$N444,$F445),""),"")</f>
        <v/>
      </c>
      <c r="N445" s="11" t="str">
        <f t="shared" ca="1" si="88"/>
        <v/>
      </c>
      <c r="O445" s="11" t="str">
        <f ca="1">IF($A445="штучный товар",IF(AND(MAX(N$23:$N444)&gt;MAX(P$23:$P444),MAX(P$23:$P444)&lt;=MAX(R$23:$R444),$F445&lt;&gt;"",MAX(P$23:$P444)&lt;TIME(20,0,0)),MAX(P$23:$P444,$F445),""),"")</f>
        <v/>
      </c>
      <c r="P445" s="11" t="str">
        <f t="shared" ca="1" si="89"/>
        <v/>
      </c>
      <c r="Q445" s="11" t="str">
        <f ca="1">IF($A445="штучный товар",IF(AND(MAX(N$23:$N444)&gt;MAX(R$23:$R444),MAX(P$23:$P444)&gt;MAX(R$23:$R444),$F445&lt;&gt;"",MAX(R$23:$R444)&lt;TIME(20,0,0)),MAX(R$23:$R444,$F445),""),"")</f>
        <v/>
      </c>
      <c r="R445" s="11" t="str">
        <f t="shared" ca="1" si="90"/>
        <v/>
      </c>
    </row>
    <row r="446" spans="1:18" x14ac:dyDescent="0.3">
      <c r="A446" t="str">
        <f t="shared" ca="1" si="78"/>
        <v>штучный товар</v>
      </c>
      <c r="B446" s="12">
        <f t="shared" ca="1" si="79"/>
        <v>1.3780382896123116</v>
      </c>
      <c r="C446" s="11">
        <f t="shared" ca="1" si="80"/>
        <v>0.74582311123069955</v>
      </c>
      <c r="D446">
        <f t="shared" ca="1" si="81"/>
        <v>1.6841148729568232</v>
      </c>
      <c r="E446" s="11">
        <f t="shared" ca="1" si="82"/>
        <v>1.1695242173311272E-3</v>
      </c>
      <c r="F446" s="11">
        <f t="shared" ca="1" si="83"/>
        <v>0.74699263544803063</v>
      </c>
      <c r="G446" s="12">
        <f ca="1">IF(F446&lt;&gt;"",IF(A446="весовой товар",SUM(COUNTIF($L$24:$L446,"&gt;"&amp;F446)),SUM(COUNTIF($N$24:$N446,"&gt;"&amp;F446),COUNTIF($P$24:$P446,"&gt;"&amp;F446),COUNTIF($R$24:$R446,"&gt;"&amp;F446))),"")</f>
        <v>1</v>
      </c>
      <c r="H446">
        <f t="shared" ca="1" si="84"/>
        <v>1.4373373771031008</v>
      </c>
      <c r="I446" s="11">
        <f t="shared" ca="1" si="85"/>
        <v>9.9815095632159782E-4</v>
      </c>
      <c r="J446" s="11">
        <f t="shared" ca="1" si="86"/>
        <v>9.9815095632160844E-4</v>
      </c>
      <c r="K446" s="11" t="str">
        <f ca="1">IF(AND($A446="весовой товар",$F446&lt;&gt;"",MAX(L$23:$L445,F446)&lt;TIME(20,0,0)),MAX(L$23:$L445,F446),"")</f>
        <v/>
      </c>
      <c r="L446" s="11" t="str">
        <f t="shared" ca="1" si="87"/>
        <v/>
      </c>
      <c r="M446" s="11" t="str">
        <f ca="1">IF($A446="штучный товар",IF(AND(MAX(N$23:$N445)&lt;=MAX(P$23:$P445),MAX(N$23:$N445)&lt;=MAX(R$23:$R445),$F446&lt;&gt;"",MAX(N$23:$N445)&lt;TIME(20,0,0)),MAX(N$23:$N445,$F446),""),"")</f>
        <v/>
      </c>
      <c r="N446" s="11" t="str">
        <f t="shared" ca="1" si="88"/>
        <v/>
      </c>
      <c r="O446" s="11" t="str">
        <f ca="1">IF($A446="штучный товар",IF(AND(MAX(N$23:$N445)&gt;MAX(P$23:$P445),MAX(P$23:$P445)&lt;=MAX(R$23:$R445),$F446&lt;&gt;"",MAX(P$23:$P445)&lt;TIME(20,0,0)),MAX(P$23:$P445,$F446),""),"")</f>
        <v/>
      </c>
      <c r="P446" s="11" t="str">
        <f t="shared" ca="1" si="89"/>
        <v/>
      </c>
      <c r="Q446" s="11">
        <f ca="1">IF($A446="штучный товар",IF(AND(MAX(N$23:$N445)&gt;MAX(R$23:$R445),MAX(P$23:$P445)&gt;MAX(R$23:$R445),$F446&lt;&gt;"",MAX(R$23:$R445)&lt;TIME(20,0,0)),MAX(R$23:$R445,$F446),""),"")</f>
        <v>0.74699263544803063</v>
      </c>
      <c r="R446" s="11">
        <f t="shared" ca="1" si="90"/>
        <v>0.74799078640435224</v>
      </c>
    </row>
    <row r="447" spans="1:18" x14ac:dyDescent="0.3">
      <c r="A447" t="str">
        <f t="shared" ca="1" si="78"/>
        <v>весовой товар</v>
      </c>
      <c r="B447" s="12">
        <f t="shared" ca="1" si="79"/>
        <v>1.0023225905089477</v>
      </c>
      <c r="C447" s="11">
        <f t="shared" ca="1" si="80"/>
        <v>0.74651916858521961</v>
      </c>
      <c r="D447">
        <f t="shared" ca="1" si="81"/>
        <v>1.7602903350673658</v>
      </c>
      <c r="E447" s="11">
        <f t="shared" ca="1" si="82"/>
        <v>1.2224238437967818E-3</v>
      </c>
      <c r="F447" s="11">
        <f t="shared" ca="1" si="83"/>
        <v>0.74774159242901639</v>
      </c>
      <c r="G447" s="12">
        <f ca="1">IF(F447&lt;&gt;"",IF(A447="весовой товар",SUM(COUNTIF($L$24:$L447,"&gt;"&amp;F447)),SUM(COUNTIF($N$24:$N447,"&gt;"&amp;F447),COUNTIF($P$24:$P447,"&gt;"&amp;F447),COUNTIF($R$24:$R447,"&gt;"&amp;F447))),"")</f>
        <v>5</v>
      </c>
      <c r="H447">
        <f t="shared" ca="1" si="84"/>
        <v>1.0627808056925387</v>
      </c>
      <c r="I447" s="11">
        <f t="shared" ca="1" si="85"/>
        <v>7.3804222617537417E-4</v>
      </c>
      <c r="J447" s="11">
        <f t="shared" ca="1" si="86"/>
        <v>1.1867784082179811E-2</v>
      </c>
      <c r="K447" s="11">
        <f ca="1">IF(AND($A447="весовой товар",$F447&lt;&gt;"",MAX(L$23:$L446,F447)&lt;TIME(20,0,0)),MAX(L$23:$L446,F447),"")</f>
        <v>0.75887133428502085</v>
      </c>
      <c r="L447" s="11">
        <f t="shared" ca="1" si="87"/>
        <v>0.7596093765111962</v>
      </c>
      <c r="M447" s="11" t="str">
        <f ca="1">IF($A447="штучный товар",IF(AND(MAX(N$23:$N446)&lt;=MAX(P$23:$P446),MAX(N$23:$N446)&lt;=MAX(R$23:$R446),$F447&lt;&gt;"",MAX(N$23:$N446)&lt;TIME(20,0,0)),MAX(N$23:$N446,$F447),""),"")</f>
        <v/>
      </c>
      <c r="N447" s="11" t="str">
        <f t="shared" ca="1" si="88"/>
        <v/>
      </c>
      <c r="O447" s="11" t="str">
        <f ca="1">IF($A447="штучный товар",IF(AND(MAX(N$23:$N446)&gt;MAX(P$23:$P446),MAX(P$23:$P446)&lt;=MAX(R$23:$R446),$F447&lt;&gt;"",MAX(P$23:$P446)&lt;TIME(20,0,0)),MAX(P$23:$P446,$F447),""),"")</f>
        <v/>
      </c>
      <c r="P447" s="11" t="str">
        <f t="shared" ca="1" si="89"/>
        <v/>
      </c>
      <c r="Q447" s="11" t="str">
        <f ca="1">IF($A447="штучный товар",IF(AND(MAX(N$23:$N446)&gt;MAX(R$23:$R446),MAX(P$23:$P446)&gt;MAX(R$23:$R446),$F447&lt;&gt;"",MAX(R$23:$R446)&lt;TIME(20,0,0)),MAX(R$23:$R446,$F447),""),"")</f>
        <v/>
      </c>
      <c r="R447" s="11" t="str">
        <f t="shared" ca="1" si="90"/>
        <v/>
      </c>
    </row>
    <row r="448" spans="1:18" x14ac:dyDescent="0.3">
      <c r="A448" t="str">
        <f t="shared" ca="1" si="78"/>
        <v>штучный товар</v>
      </c>
      <c r="B448" s="12">
        <f t="shared" ca="1" si="79"/>
        <v>1.615916892380088</v>
      </c>
      <c r="C448" s="11">
        <f t="shared" ca="1" si="80"/>
        <v>0.74764133309381686</v>
      </c>
      <c r="D448">
        <f t="shared" ca="1" si="81"/>
        <v>1.4551815061468012</v>
      </c>
      <c r="E448" s="11">
        <f t="shared" ca="1" si="82"/>
        <v>1.0105427126019452E-3</v>
      </c>
      <c r="F448" s="11">
        <f t="shared" ca="1" si="83"/>
        <v>0.74865187580641879</v>
      </c>
      <c r="G448" s="12">
        <f ca="1">IF(F448&lt;&gt;"",IF(A448="весовой товар",SUM(COUNTIF($L$24:$L448,"&gt;"&amp;F448)),SUM(COUNTIF($N$24:$N448,"&gt;"&amp;F448),COUNTIF($P$24:$P448,"&gt;"&amp;F448),COUNTIF($R$24:$R448,"&gt;"&amp;F448))),"")</f>
        <v>1</v>
      </c>
      <c r="H448">
        <f t="shared" ca="1" si="84"/>
        <v>1.7458626731060289</v>
      </c>
      <c r="I448" s="11">
        <f t="shared" ca="1" si="85"/>
        <v>1.212404634101409E-3</v>
      </c>
      <c r="J448" s="11">
        <f t="shared" ca="1" si="86"/>
        <v>1.2124046341014383E-3</v>
      </c>
      <c r="K448" s="11" t="str">
        <f ca="1">IF(AND($A448="весовой товар",$F448&lt;&gt;"",MAX(L$23:$L447,F448)&lt;TIME(20,0,0)),MAX(L$23:$L447,F448),"")</f>
        <v/>
      </c>
      <c r="L448" s="11" t="str">
        <f t="shared" ca="1" si="87"/>
        <v/>
      </c>
      <c r="M448" s="11" t="str">
        <f ca="1">IF($A448="штучный товар",IF(AND(MAX(N$23:$N447)&lt;=MAX(P$23:$P447),MAX(N$23:$N447)&lt;=MAX(R$23:$R447),$F448&lt;&gt;"",MAX(N$23:$N447)&lt;TIME(20,0,0)),MAX(N$23:$N447,$F448),""),"")</f>
        <v/>
      </c>
      <c r="N448" s="11" t="str">
        <f t="shared" ca="1" si="88"/>
        <v/>
      </c>
      <c r="O448" s="11">
        <f ca="1">IF($A448="штучный товар",IF(AND(MAX(N$23:$N447)&gt;MAX(P$23:$P447),MAX(P$23:$P447)&lt;=MAX(R$23:$R447),$F448&lt;&gt;"",MAX(P$23:$P447)&lt;TIME(20,0,0)),MAX(P$23:$P447,$F448),""),"")</f>
        <v>0.74865187580641879</v>
      </c>
      <c r="P448" s="11">
        <f t="shared" ca="1" si="89"/>
        <v>0.74986428044052023</v>
      </c>
      <c r="Q448" s="11" t="str">
        <f ca="1">IF($A448="штучный товар",IF(AND(MAX(N$23:$N447)&gt;MAX(R$23:$R447),MAX(P$23:$P447)&gt;MAX(R$23:$R447),$F448&lt;&gt;"",MAX(R$23:$R447)&lt;TIME(20,0,0)),MAX(R$23:$R447,$F448),""),"")</f>
        <v/>
      </c>
      <c r="R448" s="11" t="str">
        <f t="shared" ca="1" si="90"/>
        <v/>
      </c>
    </row>
    <row r="449" spans="1:18" x14ac:dyDescent="0.3">
      <c r="A449" t="str">
        <f t="shared" ca="1" si="78"/>
        <v>весовой товар</v>
      </c>
      <c r="B449" s="12">
        <f t="shared" ca="1" si="79"/>
        <v>1.2608875374988988</v>
      </c>
      <c r="C449" s="11">
        <f t="shared" ca="1" si="80"/>
        <v>0.74851694943930225</v>
      </c>
      <c r="D449">
        <f t="shared" ca="1" si="81"/>
        <v>4.1022816138263138</v>
      </c>
      <c r="E449" s="11">
        <f t="shared" ca="1" si="82"/>
        <v>2.8488066762682733E-3</v>
      </c>
      <c r="F449" s="11">
        <f t="shared" ca="1" si="83"/>
        <v>0.75136575611557055</v>
      </c>
      <c r="G449" s="12">
        <f ca="1">IF(F449&lt;&gt;"",IF(A449="весовой товар",SUM(COUNTIF($L$24:$L449,"&gt;"&amp;F449)),SUM(COUNTIF($N$24:$N449,"&gt;"&amp;F449),COUNTIF($P$24:$P449,"&gt;"&amp;F449),COUNTIF($R$24:$R449,"&gt;"&amp;F449))),"")</f>
        <v>5</v>
      </c>
      <c r="H449">
        <f t="shared" ca="1" si="84"/>
        <v>1.1957738856976075</v>
      </c>
      <c r="I449" s="11">
        <f t="shared" ca="1" si="85"/>
        <v>8.3039853173444964E-4</v>
      </c>
      <c r="J449" s="11">
        <f t="shared" ca="1" si="86"/>
        <v>9.0740189273601501E-3</v>
      </c>
      <c r="K449" s="11">
        <f ca="1">IF(AND($A449="весовой товар",$F449&lt;&gt;"",MAX(L$23:$L448,F449)&lt;TIME(20,0,0)),MAX(L$23:$L448,F449),"")</f>
        <v>0.7596093765111962</v>
      </c>
      <c r="L449" s="11">
        <f t="shared" ca="1" si="87"/>
        <v>0.7604397750429307</v>
      </c>
      <c r="M449" s="11" t="str">
        <f ca="1">IF($A449="штучный товар",IF(AND(MAX(N$23:$N448)&lt;=MAX(P$23:$P448),MAX(N$23:$N448)&lt;=MAX(R$23:$R448),$F449&lt;&gt;"",MAX(N$23:$N448)&lt;TIME(20,0,0)),MAX(N$23:$N448,$F449),""),"")</f>
        <v/>
      </c>
      <c r="N449" s="11" t="str">
        <f t="shared" ca="1" si="88"/>
        <v/>
      </c>
      <c r="O449" s="11" t="str">
        <f ca="1">IF($A449="штучный товар",IF(AND(MAX(N$23:$N448)&gt;MAX(P$23:$P448),MAX(P$23:$P448)&lt;=MAX(R$23:$R448),$F449&lt;&gt;"",MAX(P$23:$P448)&lt;TIME(20,0,0)),MAX(P$23:$P448,$F449),""),"")</f>
        <v/>
      </c>
      <c r="P449" s="11" t="str">
        <f t="shared" ca="1" si="89"/>
        <v/>
      </c>
      <c r="Q449" s="11" t="str">
        <f ca="1">IF($A449="штучный товар",IF(AND(MAX(N$23:$N448)&gt;MAX(R$23:$R448),MAX(P$23:$P448)&gt;MAX(R$23:$R448),$F449&lt;&gt;"",MAX(R$23:$R448)&lt;TIME(20,0,0)),MAX(R$23:$R448,$F449),""),"")</f>
        <v/>
      </c>
      <c r="R449" s="11" t="str">
        <f t="shared" ca="1" si="90"/>
        <v/>
      </c>
    </row>
    <row r="450" spans="1:18" x14ac:dyDescent="0.3">
      <c r="A450" t="str">
        <f t="shared" ca="1" si="78"/>
        <v>весовой товар</v>
      </c>
      <c r="B450" s="12">
        <f t="shared" ca="1" si="79"/>
        <v>2.0233446331625848</v>
      </c>
      <c r="C450" s="11">
        <f t="shared" ca="1" si="80"/>
        <v>0.74992204987899846</v>
      </c>
      <c r="D450">
        <f t="shared" ca="1" si="81"/>
        <v>1.4226371961368569</v>
      </c>
      <c r="E450" s="11">
        <f t="shared" ca="1" si="82"/>
        <v>9.8794249731726171E-4</v>
      </c>
      <c r="F450" s="11">
        <f t="shared" ca="1" si="83"/>
        <v>0.75090999237631573</v>
      </c>
      <c r="G450" s="12">
        <f ca="1">IF(F450&lt;&gt;"",IF(A450="весовой товар",SUM(COUNTIF($L$24:$L450,"&gt;"&amp;F450)),SUM(COUNTIF($N$24:$N450,"&gt;"&amp;F450),COUNTIF($P$24:$P450,"&gt;"&amp;F450),COUNTIF($R$24:$R450,"&gt;"&amp;F450))),"")</f>
        <v>6</v>
      </c>
      <c r="H450">
        <f t="shared" ca="1" si="84"/>
        <v>3.2994239632047924</v>
      </c>
      <c r="I450" s="11">
        <f t="shared" ca="1" si="85"/>
        <v>2.291266641114439E-3</v>
      </c>
      <c r="J450" s="11">
        <f t="shared" ca="1" si="86"/>
        <v>1.1821049307729425E-2</v>
      </c>
      <c r="K450" s="11">
        <f ca="1">IF(AND($A450="весовой товар",$F450&lt;&gt;"",MAX(L$23:$L449,F450)&lt;TIME(20,0,0)),MAX(L$23:$L449,F450),"")</f>
        <v>0.7604397750429307</v>
      </c>
      <c r="L450" s="11">
        <f t="shared" ca="1" si="87"/>
        <v>0.76273104168404515</v>
      </c>
      <c r="M450" s="11" t="str">
        <f ca="1">IF($A450="штучный товар",IF(AND(MAX(N$23:$N449)&lt;=MAX(P$23:$P449),MAX(N$23:$N449)&lt;=MAX(R$23:$R449),$F450&lt;&gt;"",MAX(N$23:$N449)&lt;TIME(20,0,0)),MAX(N$23:$N449,$F450),""),"")</f>
        <v/>
      </c>
      <c r="N450" s="11" t="str">
        <f t="shared" ca="1" si="88"/>
        <v/>
      </c>
      <c r="O450" s="11" t="str">
        <f ca="1">IF($A450="штучный товар",IF(AND(MAX(N$23:$N449)&gt;MAX(P$23:$P449),MAX(P$23:$P449)&lt;=MAX(R$23:$R449),$F450&lt;&gt;"",MAX(P$23:$P449)&lt;TIME(20,0,0)),MAX(P$23:$P449,$F450),""),"")</f>
        <v/>
      </c>
      <c r="P450" s="11" t="str">
        <f t="shared" ca="1" si="89"/>
        <v/>
      </c>
      <c r="Q450" s="11" t="str">
        <f ca="1">IF($A450="штучный товар",IF(AND(MAX(N$23:$N449)&gt;MAX(R$23:$R449),MAX(P$23:$P449)&gt;MAX(R$23:$R449),$F450&lt;&gt;"",MAX(R$23:$R449)&lt;TIME(20,0,0)),MAX(R$23:$R449,$F450),""),"")</f>
        <v/>
      </c>
      <c r="R450" s="11" t="str">
        <f t="shared" ca="1" si="90"/>
        <v/>
      </c>
    </row>
    <row r="451" spans="1:18" x14ac:dyDescent="0.3">
      <c r="A451" t="str">
        <f t="shared" ca="1" si="78"/>
        <v>весовой товар</v>
      </c>
      <c r="B451" s="12">
        <f t="shared" ca="1" si="79"/>
        <v>1.6278853457078424</v>
      </c>
      <c r="C451" s="11">
        <f t="shared" ca="1" si="80"/>
        <v>0.75105252581351778</v>
      </c>
      <c r="D451">
        <f t="shared" ca="1" si="81"/>
        <v>3.4384652825483073</v>
      </c>
      <c r="E451" s="11">
        <f t="shared" ca="1" si="82"/>
        <v>2.3878231128807688E-3</v>
      </c>
      <c r="F451" s="11">
        <f t="shared" ca="1" si="83"/>
        <v>0.75344034892639855</v>
      </c>
      <c r="G451" s="12">
        <f ca="1">IF(F451&lt;&gt;"",IF(A451="весовой товар",SUM(COUNTIF($L$24:$L451,"&gt;"&amp;F451)),SUM(COUNTIF($N$24:$N451,"&gt;"&amp;F451),COUNTIF($P$24:$P451,"&gt;"&amp;F451),COUNTIF($R$24:$R451,"&gt;"&amp;F451))),"")</f>
        <v>7</v>
      </c>
      <c r="H451">
        <f t="shared" ca="1" si="84"/>
        <v>2.5133495485817443</v>
      </c>
      <c r="I451" s="11">
        <f t="shared" ca="1" si="85"/>
        <v>1.7453816309595447E-3</v>
      </c>
      <c r="J451" s="11">
        <f t="shared" ca="1" si="86"/>
        <v>1.1036074388606099E-2</v>
      </c>
      <c r="K451" s="11">
        <f ca="1">IF(AND($A451="весовой товар",$F451&lt;&gt;"",MAX(L$23:$L450,F451)&lt;TIME(20,0,0)),MAX(L$23:$L450,F451),"")</f>
        <v>0.76273104168404515</v>
      </c>
      <c r="L451" s="11">
        <f t="shared" ca="1" si="87"/>
        <v>0.76447642331500465</v>
      </c>
      <c r="M451" s="11" t="str">
        <f ca="1">IF($A451="штучный товар",IF(AND(MAX(N$23:$N450)&lt;=MAX(P$23:$P450),MAX(N$23:$N450)&lt;=MAX(R$23:$R450),$F451&lt;&gt;"",MAX(N$23:$N450)&lt;TIME(20,0,0)),MAX(N$23:$N450,$F451),""),"")</f>
        <v/>
      </c>
      <c r="N451" s="11" t="str">
        <f t="shared" ca="1" si="88"/>
        <v/>
      </c>
      <c r="O451" s="11" t="str">
        <f ca="1">IF($A451="штучный товар",IF(AND(MAX(N$23:$N450)&gt;MAX(P$23:$P450),MAX(P$23:$P450)&lt;=MAX(R$23:$R450),$F451&lt;&gt;"",MAX(P$23:$P450)&lt;TIME(20,0,0)),MAX(P$23:$P450,$F451),""),"")</f>
        <v/>
      </c>
      <c r="P451" s="11" t="str">
        <f t="shared" ca="1" si="89"/>
        <v/>
      </c>
      <c r="Q451" s="11" t="str">
        <f ca="1">IF($A451="штучный товар",IF(AND(MAX(N$23:$N450)&gt;MAX(R$23:$R450),MAX(P$23:$P450)&gt;MAX(R$23:$R450),$F451&lt;&gt;"",MAX(R$23:$R450)&lt;TIME(20,0,0)),MAX(R$23:$R450,$F451),""),"")</f>
        <v/>
      </c>
      <c r="R451" s="11" t="str">
        <f t="shared" ca="1" si="90"/>
        <v/>
      </c>
    </row>
    <row r="452" spans="1:18" x14ac:dyDescent="0.3">
      <c r="A452" t="str">
        <f t="shared" ca="1" si="78"/>
        <v>весовой товар</v>
      </c>
      <c r="B452" s="12">
        <f t="shared" ca="1" si="79"/>
        <v>1.2569424634265327</v>
      </c>
      <c r="C452" s="11">
        <f t="shared" ca="1" si="80"/>
        <v>0.75192540252423068</v>
      </c>
      <c r="D452">
        <f t="shared" ca="1" si="81"/>
        <v>5.0056270309417155</v>
      </c>
      <c r="E452" s="11">
        <f t="shared" ca="1" si="82"/>
        <v>3.4761298825984133E-3</v>
      </c>
      <c r="F452" s="11">
        <f t="shared" ca="1" si="83"/>
        <v>0.75540153240682906</v>
      </c>
      <c r="G452" s="12">
        <f ca="1">IF(F452&lt;&gt;"",IF(A452="весовой товар",SUM(COUNTIF($L$24:$L452,"&gt;"&amp;F452)),SUM(COUNTIF($N$24:$N452,"&gt;"&amp;F452),COUNTIF($P$24:$P452,"&gt;"&amp;F452),COUNTIF($R$24:$R452,"&gt;"&amp;F452))),"")</f>
        <v>8</v>
      </c>
      <c r="H452">
        <f t="shared" ca="1" si="84"/>
        <v>1.2470968657256087</v>
      </c>
      <c r="I452" s="11">
        <f t="shared" ca="1" si="85"/>
        <v>8.6603949008722827E-4</v>
      </c>
      <c r="J452" s="11">
        <f t="shared" ca="1" si="86"/>
        <v>9.9409303982628261E-3</v>
      </c>
      <c r="K452" s="11">
        <f ca="1">IF(AND($A452="весовой товар",$F452&lt;&gt;"",MAX(L$23:$L451,F452)&lt;TIME(20,0,0)),MAX(L$23:$L451,F452),"")</f>
        <v>0.76447642331500465</v>
      </c>
      <c r="L452" s="11">
        <f t="shared" ca="1" si="87"/>
        <v>0.76534246280509188</v>
      </c>
      <c r="M452" s="11" t="str">
        <f ca="1">IF($A452="штучный товар",IF(AND(MAX(N$23:$N451)&lt;=MAX(P$23:$P451),MAX(N$23:$N451)&lt;=MAX(R$23:$R451),$F452&lt;&gt;"",MAX(N$23:$N451)&lt;TIME(20,0,0)),MAX(N$23:$N451,$F452),""),"")</f>
        <v/>
      </c>
      <c r="N452" s="11" t="str">
        <f t="shared" ca="1" si="88"/>
        <v/>
      </c>
      <c r="O452" s="11" t="str">
        <f ca="1">IF($A452="штучный товар",IF(AND(MAX(N$23:$N451)&gt;MAX(P$23:$P451),MAX(P$23:$P451)&lt;=MAX(R$23:$R451),$F452&lt;&gt;"",MAX(P$23:$P451)&lt;TIME(20,0,0)),MAX(P$23:$P451,$F452),""),"")</f>
        <v/>
      </c>
      <c r="P452" s="11" t="str">
        <f t="shared" ca="1" si="89"/>
        <v/>
      </c>
      <c r="Q452" s="11" t="str">
        <f ca="1">IF($A452="штучный товар",IF(AND(MAX(N$23:$N451)&gt;MAX(R$23:$R451),MAX(P$23:$P451)&gt;MAX(R$23:$R451),$F452&lt;&gt;"",MAX(R$23:$R451)&lt;TIME(20,0,0)),MAX(R$23:$R451,$F452),""),"")</f>
        <v/>
      </c>
      <c r="R452" s="11" t="str">
        <f t="shared" ca="1" si="90"/>
        <v/>
      </c>
    </row>
    <row r="453" spans="1:18" x14ac:dyDescent="0.3">
      <c r="A453" t="str">
        <f t="shared" ca="1" si="78"/>
        <v>штучный товар</v>
      </c>
      <c r="B453" s="12">
        <f t="shared" ca="1" si="79"/>
        <v>1.5968567570825103</v>
      </c>
      <c r="C453" s="11">
        <f t="shared" ca="1" si="80"/>
        <v>0.75303433082776017</v>
      </c>
      <c r="D453">
        <f t="shared" ca="1" si="81"/>
        <v>7.4724159288667416</v>
      </c>
      <c r="E453" s="11">
        <f t="shared" ca="1" si="82"/>
        <v>5.1891777283796818E-3</v>
      </c>
      <c r="F453" s="11">
        <f t="shared" ca="1" si="83"/>
        <v>0.75822350855613985</v>
      </c>
      <c r="G453" s="12">
        <f ca="1">IF(F453&lt;&gt;"",IF(A453="весовой товар",SUM(COUNTIF($L$24:$L453,"&gt;"&amp;F453)),SUM(COUNTIF($N$24:$N453,"&gt;"&amp;F453),COUNTIF($P$24:$P453,"&gt;"&amp;F453),COUNTIF($R$24:$R453,"&gt;"&amp;F453))),"")</f>
        <v>1</v>
      </c>
      <c r="H453">
        <f t="shared" ca="1" si="84"/>
        <v>2.9994976993290092</v>
      </c>
      <c r="I453" s="11">
        <f t="shared" ca="1" si="85"/>
        <v>2.0829845134229231E-3</v>
      </c>
      <c r="J453" s="11">
        <f t="shared" ca="1" si="86"/>
        <v>2.0829845134229252E-3</v>
      </c>
      <c r="K453" s="11" t="str">
        <f ca="1">IF(AND($A453="весовой товар",$F453&lt;&gt;"",MAX(L$23:$L452,F453)&lt;TIME(20,0,0)),MAX(L$23:$L452,F453),"")</f>
        <v/>
      </c>
      <c r="L453" s="11" t="str">
        <f t="shared" ca="1" si="87"/>
        <v/>
      </c>
      <c r="M453" s="11">
        <f ca="1">IF($A453="штучный товар",IF(AND(MAX(N$23:$N452)&lt;=MAX(P$23:$P452),MAX(N$23:$N452)&lt;=MAX(R$23:$R452),$F453&lt;&gt;"",MAX(N$23:$N452)&lt;TIME(20,0,0)),MAX(N$23:$N452,$F453),""),"")</f>
        <v>0.75822350855613985</v>
      </c>
      <c r="N453" s="11">
        <f t="shared" ca="1" si="88"/>
        <v>0.76030649306956277</v>
      </c>
      <c r="O453" s="11" t="str">
        <f ca="1">IF($A453="штучный товар",IF(AND(MAX(N$23:$N452)&gt;MAX(P$23:$P452),MAX(P$23:$P452)&lt;=MAX(R$23:$R452),$F453&lt;&gt;"",MAX(P$23:$P452)&lt;TIME(20,0,0)),MAX(P$23:$P452,$F453),""),"")</f>
        <v/>
      </c>
      <c r="P453" s="11" t="str">
        <f t="shared" ca="1" si="89"/>
        <v/>
      </c>
      <c r="Q453" s="11" t="str">
        <f ca="1">IF($A453="штучный товар",IF(AND(MAX(N$23:$N452)&gt;MAX(R$23:$R452),MAX(P$23:$P452)&gt;MAX(R$23:$R452),$F453&lt;&gt;"",MAX(R$23:$R452)&lt;TIME(20,0,0)),MAX(R$23:$R452,$F453),""),"")</f>
        <v/>
      </c>
      <c r="R453" s="11" t="str">
        <f t="shared" ca="1" si="90"/>
        <v/>
      </c>
    </row>
    <row r="454" spans="1:18" x14ac:dyDescent="0.3">
      <c r="A454" t="str">
        <f t="shared" ca="1" si="78"/>
        <v>штучный товар</v>
      </c>
      <c r="B454" s="12">
        <f t="shared" ca="1" si="79"/>
        <v>1.1840912981570992</v>
      </c>
      <c r="C454" s="11">
        <f t="shared" ca="1" si="80"/>
        <v>0.75385661645148039</v>
      </c>
      <c r="D454">
        <f t="shared" ca="1" si="81"/>
        <v>4.892413363498771</v>
      </c>
      <c r="E454" s="11">
        <f t="shared" ca="1" si="82"/>
        <v>3.39750928020748E-3</v>
      </c>
      <c r="F454" s="11">
        <f t="shared" ca="1" si="83"/>
        <v>0.75725412573168782</v>
      </c>
      <c r="G454" s="12">
        <f ca="1">IF(F454&lt;&gt;"",IF(A454="весовой товар",SUM(COUNTIF($L$24:$L454,"&gt;"&amp;F454)),SUM(COUNTIF($N$24:$N454,"&gt;"&amp;F454),COUNTIF($P$24:$P454,"&gt;"&amp;F454),COUNTIF($R$24:$R454,"&gt;"&amp;F454))),"")</f>
        <v>2</v>
      </c>
      <c r="H454">
        <f t="shared" ca="1" si="84"/>
        <v>1.9199921061115397</v>
      </c>
      <c r="I454" s="11">
        <f t="shared" ca="1" si="85"/>
        <v>1.3333278514663471E-3</v>
      </c>
      <c r="J454" s="11">
        <f t="shared" ca="1" si="86"/>
        <v>1.3333278514663371E-3</v>
      </c>
      <c r="K454" s="11" t="str">
        <f ca="1">IF(AND($A454="весовой товар",$F454&lt;&gt;"",MAX(L$23:$L453,F454)&lt;TIME(20,0,0)),MAX(L$23:$L453,F454),"")</f>
        <v/>
      </c>
      <c r="L454" s="11" t="str">
        <f t="shared" ca="1" si="87"/>
        <v/>
      </c>
      <c r="M454" s="11" t="str">
        <f ca="1">IF($A454="штучный товар",IF(AND(MAX(N$23:$N453)&lt;=MAX(P$23:$P453),MAX(N$23:$N453)&lt;=MAX(R$23:$R453),$F454&lt;&gt;"",MAX(N$23:$N453)&lt;TIME(20,0,0)),MAX(N$23:$N453,$F454),""),"")</f>
        <v/>
      </c>
      <c r="N454" s="11" t="str">
        <f t="shared" ca="1" si="88"/>
        <v/>
      </c>
      <c r="O454" s="11" t="str">
        <f ca="1">IF($A454="штучный товар",IF(AND(MAX(N$23:$N453)&gt;MAX(P$23:$P453),MAX(P$23:$P453)&lt;=MAX(R$23:$R453),$F454&lt;&gt;"",MAX(P$23:$P453)&lt;TIME(20,0,0)),MAX(P$23:$P453,$F454),""),"")</f>
        <v/>
      </c>
      <c r="P454" s="11" t="str">
        <f t="shared" ca="1" si="89"/>
        <v/>
      </c>
      <c r="Q454" s="11">
        <f ca="1">IF($A454="штучный товар",IF(AND(MAX(N$23:$N453)&gt;MAX(R$23:$R453),MAX(P$23:$P453)&gt;MAX(R$23:$R453),$F454&lt;&gt;"",MAX(R$23:$R453)&lt;TIME(20,0,0)),MAX(R$23:$R453,$F454),""),"")</f>
        <v>0.75725412573168782</v>
      </c>
      <c r="R454" s="11">
        <f t="shared" ca="1" si="90"/>
        <v>0.75858745358315416</v>
      </c>
    </row>
    <row r="455" spans="1:18" x14ac:dyDescent="0.3">
      <c r="A455" t="str">
        <f t="shared" ca="1" si="78"/>
        <v>штучный товар</v>
      </c>
      <c r="B455" s="12">
        <f t="shared" ca="1" si="79"/>
        <v>1.5401289358708197</v>
      </c>
      <c r="C455" s="11">
        <f t="shared" ca="1" si="80"/>
        <v>0.754926150434724</v>
      </c>
      <c r="D455">
        <f t="shared" ca="1" si="81"/>
        <v>2.7278978935329854</v>
      </c>
      <c r="E455" s="11">
        <f t="shared" ca="1" si="82"/>
        <v>1.8943735371756843E-3</v>
      </c>
      <c r="F455" s="11">
        <f t="shared" ca="1" si="83"/>
        <v>0.75682052397189969</v>
      </c>
      <c r="G455" s="12">
        <f ca="1">IF(F455&lt;&gt;"",IF(A455="весовой товар",SUM(COUNTIF($L$24:$L455,"&gt;"&amp;F455)),SUM(COUNTIF($N$24:$N455,"&gt;"&amp;F455),COUNTIF($P$24:$P455,"&gt;"&amp;F455),COUNTIF($R$24:$R455,"&gt;"&amp;F455))),"")</f>
        <v>3</v>
      </c>
      <c r="H455">
        <f t="shared" ca="1" si="84"/>
        <v>2.3073040599003694</v>
      </c>
      <c r="I455" s="11">
        <f t="shared" ca="1" si="85"/>
        <v>1.6022944860419231E-3</v>
      </c>
      <c r="J455" s="11">
        <f t="shared" ca="1" si="86"/>
        <v>1.6022944860418775E-3</v>
      </c>
      <c r="K455" s="11" t="str">
        <f ca="1">IF(AND($A455="весовой товар",$F455&lt;&gt;"",MAX(L$23:$L454,F455)&lt;TIME(20,0,0)),MAX(L$23:$L454,F455),"")</f>
        <v/>
      </c>
      <c r="L455" s="11" t="str">
        <f t="shared" ca="1" si="87"/>
        <v/>
      </c>
      <c r="M455" s="11" t="str">
        <f ca="1">IF($A455="штучный товар",IF(AND(MAX(N$23:$N454)&lt;=MAX(P$23:$P454),MAX(N$23:$N454)&lt;=MAX(R$23:$R454),$F455&lt;&gt;"",MAX(N$23:$N454)&lt;TIME(20,0,0)),MAX(N$23:$N454,$F455),""),"")</f>
        <v/>
      </c>
      <c r="N455" s="11" t="str">
        <f t="shared" ca="1" si="88"/>
        <v/>
      </c>
      <c r="O455" s="11">
        <f ca="1">IF($A455="штучный товар",IF(AND(MAX(N$23:$N454)&gt;MAX(P$23:$P454),MAX(P$23:$P454)&lt;=MAX(R$23:$R454),$F455&lt;&gt;"",MAX(P$23:$P454)&lt;TIME(20,0,0)),MAX(P$23:$P454,$F455),""),"")</f>
        <v>0.75682052397189969</v>
      </c>
      <c r="P455" s="11">
        <f t="shared" ca="1" si="89"/>
        <v>0.75842281845794157</v>
      </c>
      <c r="Q455" s="11" t="str">
        <f ca="1">IF($A455="штучный товар",IF(AND(MAX(N$23:$N454)&gt;MAX(R$23:$R454),MAX(P$23:$P454)&gt;MAX(R$23:$R454),$F455&lt;&gt;"",MAX(R$23:$R454)&lt;TIME(20,0,0)),MAX(R$23:$R454,$F455),""),"")</f>
        <v/>
      </c>
      <c r="R455" s="11" t="str">
        <f t="shared" ca="1" si="90"/>
        <v/>
      </c>
    </row>
    <row r="456" spans="1:18" x14ac:dyDescent="0.3">
      <c r="A456" t="str">
        <f t="shared" ca="1" si="78"/>
        <v>весовой товар</v>
      </c>
      <c r="B456" s="12">
        <f t="shared" ca="1" si="79"/>
        <v>1.1533967767839257</v>
      </c>
      <c r="C456" s="11">
        <f t="shared" ca="1" si="80"/>
        <v>0.75572712041860168</v>
      </c>
      <c r="D456">
        <f t="shared" ca="1" si="81"/>
        <v>3.0302657173381524</v>
      </c>
      <c r="E456" s="11">
        <f t="shared" ca="1" si="82"/>
        <v>2.1043511925959392E-3</v>
      </c>
      <c r="F456" s="11">
        <f t="shared" ca="1" si="83"/>
        <v>0.75783147161119757</v>
      </c>
      <c r="G456" s="12">
        <f ca="1">IF(F456&lt;&gt;"",IF(A456="весовой товар",SUM(COUNTIF($L$24:$L456,"&gt;"&amp;F456)),SUM(COUNTIF($N$24:$N456,"&gt;"&amp;F456),COUNTIF($P$24:$P456,"&gt;"&amp;F456),COUNTIF($R$24:$R456,"&gt;"&amp;F456))),"")</f>
        <v>8</v>
      </c>
      <c r="H456">
        <f t="shared" ca="1" si="84"/>
        <v>1.862538857051478</v>
      </c>
      <c r="I456" s="11">
        <f t="shared" ca="1" si="85"/>
        <v>1.2934297618413043E-3</v>
      </c>
      <c r="J456" s="11">
        <f t="shared" ca="1" si="86"/>
        <v>8.8044209557356368E-3</v>
      </c>
      <c r="K456" s="11">
        <f ca="1">IF(AND($A456="весовой товар",$F456&lt;&gt;"",MAX(L$23:$L455,F456)&lt;TIME(20,0,0)),MAX(L$23:$L455,F456),"")</f>
        <v>0.76534246280509188</v>
      </c>
      <c r="L456" s="11">
        <f t="shared" ca="1" si="87"/>
        <v>0.76663589256693321</v>
      </c>
      <c r="M456" s="11" t="str">
        <f ca="1">IF($A456="штучный товар",IF(AND(MAX(N$23:$N455)&lt;=MAX(P$23:$P455),MAX(N$23:$N455)&lt;=MAX(R$23:$R455),$F456&lt;&gt;"",MAX(N$23:$N455)&lt;TIME(20,0,0)),MAX(N$23:$N455,$F456),""),"")</f>
        <v/>
      </c>
      <c r="N456" s="11" t="str">
        <f t="shared" ca="1" si="88"/>
        <v/>
      </c>
      <c r="O456" s="11" t="str">
        <f ca="1">IF($A456="штучный товар",IF(AND(MAX(N$23:$N455)&gt;MAX(P$23:$P455),MAX(P$23:$P455)&lt;=MAX(R$23:$R455),$F456&lt;&gt;"",MAX(P$23:$P455)&lt;TIME(20,0,0)),MAX(P$23:$P455,$F456),""),"")</f>
        <v/>
      </c>
      <c r="P456" s="11" t="str">
        <f t="shared" ca="1" si="89"/>
        <v/>
      </c>
      <c r="Q456" s="11" t="str">
        <f ca="1">IF($A456="штучный товар",IF(AND(MAX(N$23:$N455)&gt;MAX(R$23:$R455),MAX(P$23:$P455)&gt;MAX(R$23:$R455),$F456&lt;&gt;"",MAX(R$23:$R455)&lt;TIME(20,0,0)),MAX(R$23:$R455,$F456),""),"")</f>
        <v/>
      </c>
      <c r="R456" s="11" t="str">
        <f t="shared" ca="1" si="90"/>
        <v/>
      </c>
    </row>
    <row r="457" spans="1:18" x14ac:dyDescent="0.3">
      <c r="A457" t="str">
        <f t="shared" ca="1" si="78"/>
        <v>весовой товар</v>
      </c>
      <c r="B457" s="12">
        <f t="shared" ca="1" si="79"/>
        <v>1.1499305754940004</v>
      </c>
      <c r="C457" s="11">
        <f t="shared" ca="1" si="80"/>
        <v>0.75652568331825032</v>
      </c>
      <c r="D457">
        <f t="shared" ca="1" si="81"/>
        <v>7.6170223457959514</v>
      </c>
      <c r="E457" s="11">
        <f t="shared" ca="1" si="82"/>
        <v>5.2895988512471886E-3</v>
      </c>
      <c r="F457" s="11">
        <f t="shared" ca="1" si="83"/>
        <v>0.76181528216949745</v>
      </c>
      <c r="G457" s="12">
        <f ca="1">IF(F457&lt;&gt;"",IF(A457="весовой товар",SUM(COUNTIF($L$24:$L457,"&gt;"&amp;F457)),SUM(COUNTIF($N$24:$N457,"&gt;"&amp;F457),COUNTIF($P$24:$P457,"&gt;"&amp;F457),COUNTIF($R$24:$R457,"&gt;"&amp;F457))),"")</f>
        <v>5</v>
      </c>
      <c r="H457">
        <f t="shared" ca="1" si="84"/>
        <v>2.1496040315589191</v>
      </c>
      <c r="I457" s="11">
        <f t="shared" ca="1" si="85"/>
        <v>1.4927805774714717E-3</v>
      </c>
      <c r="J457" s="11">
        <f t="shared" ca="1" si="86"/>
        <v>6.3133909749072403E-3</v>
      </c>
      <c r="K457" s="11">
        <f ca="1">IF(AND($A457="весовой товар",$F457&lt;&gt;"",MAX(L$23:$L456,F457)&lt;TIME(20,0,0)),MAX(L$23:$L456,F457),"")</f>
        <v>0.76663589256693321</v>
      </c>
      <c r="L457" s="11">
        <f t="shared" ca="1" si="87"/>
        <v>0.76812867314440469</v>
      </c>
      <c r="M457" s="11" t="str">
        <f ca="1">IF($A457="штучный товар",IF(AND(MAX(N$23:$N456)&lt;=MAX(P$23:$P456),MAX(N$23:$N456)&lt;=MAX(R$23:$R456),$F457&lt;&gt;"",MAX(N$23:$N456)&lt;TIME(20,0,0)),MAX(N$23:$N456,$F457),""),"")</f>
        <v/>
      </c>
      <c r="N457" s="11" t="str">
        <f t="shared" ca="1" si="88"/>
        <v/>
      </c>
      <c r="O457" s="11" t="str">
        <f ca="1">IF($A457="штучный товар",IF(AND(MAX(N$23:$N456)&gt;MAX(P$23:$P456),MAX(P$23:$P456)&lt;=MAX(R$23:$R456),$F457&lt;&gt;"",MAX(P$23:$P456)&lt;TIME(20,0,0)),MAX(P$23:$P456,$F457),""),"")</f>
        <v/>
      </c>
      <c r="P457" s="11" t="str">
        <f t="shared" ca="1" si="89"/>
        <v/>
      </c>
      <c r="Q457" s="11" t="str">
        <f ca="1">IF($A457="штучный товар",IF(AND(MAX(N$23:$N456)&gt;MAX(R$23:$R456),MAX(P$23:$P456)&gt;MAX(R$23:$R456),$F457&lt;&gt;"",MAX(R$23:$R456)&lt;TIME(20,0,0)),MAX(R$23:$R456,$F457),""),"")</f>
        <v/>
      </c>
      <c r="R457" s="11" t="str">
        <f t="shared" ca="1" si="90"/>
        <v/>
      </c>
    </row>
    <row r="458" spans="1:18" x14ac:dyDescent="0.3">
      <c r="A458" t="str">
        <f t="shared" ca="1" si="78"/>
        <v>штучный товар</v>
      </c>
      <c r="B458" s="12">
        <f t="shared" ca="1" si="79"/>
        <v>1.3520422240818779</v>
      </c>
      <c r="C458" s="11">
        <f t="shared" ca="1" si="80"/>
        <v>0.7574646015294183</v>
      </c>
      <c r="D458">
        <f t="shared" ca="1" si="81"/>
        <v>3.1661286705334475</v>
      </c>
      <c r="E458" s="11">
        <f t="shared" ca="1" si="82"/>
        <v>2.1987004656482275E-3</v>
      </c>
      <c r="F458" s="11">
        <f t="shared" ca="1" si="83"/>
        <v>0.75966330199506649</v>
      </c>
      <c r="G458" s="12">
        <f ca="1">IF(F458&lt;&gt;"",IF(A458="весовой товар",SUM(COUNTIF($L$24:$L458,"&gt;"&amp;F458)),SUM(COUNTIF($N$24:$N458,"&gt;"&amp;F458),COUNTIF($P$24:$P458,"&gt;"&amp;F458),COUNTIF($R$24:$R458,"&gt;"&amp;F458))),"")</f>
        <v>2</v>
      </c>
      <c r="H458">
        <f t="shared" ca="1" si="84"/>
        <v>2.7774622181259603</v>
      </c>
      <c r="I458" s="11">
        <f t="shared" ca="1" si="85"/>
        <v>1.9287932070319168E-3</v>
      </c>
      <c r="J458" s="11">
        <f t="shared" ca="1" si="86"/>
        <v>1.9287932070318758E-3</v>
      </c>
      <c r="K458" s="11" t="str">
        <f ca="1">IF(AND($A458="весовой товар",$F458&lt;&gt;"",MAX(L$23:$L457,F458)&lt;TIME(20,0,0)),MAX(L$23:$L457,F458),"")</f>
        <v/>
      </c>
      <c r="L458" s="11" t="str">
        <f t="shared" ca="1" si="87"/>
        <v/>
      </c>
      <c r="M458" s="11" t="str">
        <f ca="1">IF($A458="штучный товар",IF(AND(MAX(N$23:$N457)&lt;=MAX(P$23:$P457),MAX(N$23:$N457)&lt;=MAX(R$23:$R457),$F458&lt;&gt;"",MAX(N$23:$N457)&lt;TIME(20,0,0)),MAX(N$23:$N457,$F458),""),"")</f>
        <v/>
      </c>
      <c r="N458" s="11" t="str">
        <f t="shared" ca="1" si="88"/>
        <v/>
      </c>
      <c r="O458" s="11">
        <f ca="1">IF($A458="штучный товар",IF(AND(MAX(N$23:$N457)&gt;MAX(P$23:$P457),MAX(P$23:$P457)&lt;=MAX(R$23:$R457),$F458&lt;&gt;"",MAX(P$23:$P457)&lt;TIME(20,0,0)),MAX(P$23:$P457,$F458),""),"")</f>
        <v>0.75966330199506649</v>
      </c>
      <c r="P458" s="11">
        <f t="shared" ca="1" si="89"/>
        <v>0.76159209520209836</v>
      </c>
      <c r="Q458" s="11" t="str">
        <f ca="1">IF($A458="штучный товар",IF(AND(MAX(N$23:$N457)&gt;MAX(R$23:$R457),MAX(P$23:$P457)&gt;MAX(R$23:$R457),$F458&lt;&gt;"",MAX(R$23:$R457)&lt;TIME(20,0,0)),MAX(R$23:$R457,$F458),""),"")</f>
        <v/>
      </c>
      <c r="R458" s="11" t="str">
        <f t="shared" ca="1" si="90"/>
        <v/>
      </c>
    </row>
    <row r="459" spans="1:18" x14ac:dyDescent="0.3">
      <c r="A459" t="str">
        <f t="shared" ca="1" si="78"/>
        <v>штучный товар</v>
      </c>
      <c r="B459" s="12">
        <f t="shared" ca="1" si="79"/>
        <v>1.3278170001801315</v>
      </c>
      <c r="C459" s="11">
        <f t="shared" ca="1" si="80"/>
        <v>0.75838669666843228</v>
      </c>
      <c r="D459">
        <f t="shared" ca="1" si="81"/>
        <v>3.1353377198514423</v>
      </c>
      <c r="E459" s="11">
        <f t="shared" ca="1" si="82"/>
        <v>2.1773178610079462E-3</v>
      </c>
      <c r="F459" s="11">
        <f t="shared" ca="1" si="83"/>
        <v>0.76056401452944022</v>
      </c>
      <c r="G459" s="12">
        <f ca="1">IF(F459&lt;&gt;"",IF(A459="весовой товар",SUM(COUNTIF($L$24:$L459,"&gt;"&amp;F459)),SUM(COUNTIF($N$24:$N459,"&gt;"&amp;F459),COUNTIF($P$24:$P459,"&gt;"&amp;F459),COUNTIF($R$24:$R459,"&gt;"&amp;F459))),"")</f>
        <v>2</v>
      </c>
      <c r="H459">
        <f t="shared" ca="1" si="84"/>
        <v>1.2802461938399252</v>
      </c>
      <c r="I459" s="11">
        <f t="shared" ca="1" si="85"/>
        <v>8.890598568332814E-4</v>
      </c>
      <c r="J459" s="11">
        <f t="shared" ca="1" si="86"/>
        <v>8.8905985683329636E-4</v>
      </c>
      <c r="K459" s="11" t="str">
        <f ca="1">IF(AND($A459="весовой товар",$F459&lt;&gt;"",MAX(L$23:$L458,F459)&lt;TIME(20,0,0)),MAX(L$23:$L458,F459),"")</f>
        <v/>
      </c>
      <c r="L459" s="11" t="str">
        <f t="shared" ca="1" si="87"/>
        <v/>
      </c>
      <c r="M459" s="11" t="str">
        <f ca="1">IF($A459="штучный товар",IF(AND(MAX(N$23:$N458)&lt;=MAX(P$23:$P458),MAX(N$23:$N458)&lt;=MAX(R$23:$R458),$F459&lt;&gt;"",MAX(N$23:$N458)&lt;TIME(20,0,0)),MAX(N$23:$N458,$F459),""),"")</f>
        <v/>
      </c>
      <c r="N459" s="11" t="str">
        <f t="shared" ca="1" si="88"/>
        <v/>
      </c>
      <c r="O459" s="11" t="str">
        <f ca="1">IF($A459="штучный товар",IF(AND(MAX(N$23:$N458)&gt;MAX(P$23:$P458),MAX(P$23:$P458)&lt;=MAX(R$23:$R458),$F459&lt;&gt;"",MAX(P$23:$P458)&lt;TIME(20,0,0)),MAX(P$23:$P458,$F459),""),"")</f>
        <v/>
      </c>
      <c r="P459" s="11" t="str">
        <f t="shared" ca="1" si="89"/>
        <v/>
      </c>
      <c r="Q459" s="11">
        <f ca="1">IF($A459="штучный товар",IF(AND(MAX(N$23:$N458)&gt;MAX(R$23:$R458),MAX(P$23:$P458)&gt;MAX(R$23:$R458),$F459&lt;&gt;"",MAX(R$23:$R458)&lt;TIME(20,0,0)),MAX(R$23:$R458,$F459),""),"")</f>
        <v>0.76056401452944022</v>
      </c>
      <c r="R459" s="11">
        <f t="shared" ca="1" si="90"/>
        <v>0.76145307438627352</v>
      </c>
    </row>
    <row r="460" spans="1:18" x14ac:dyDescent="0.3">
      <c r="A460" t="str">
        <f t="shared" ca="1" si="78"/>
        <v>штучный товар</v>
      </c>
      <c r="B460" s="12">
        <f t="shared" ca="1" si="79"/>
        <v>1.1666627341599656</v>
      </c>
      <c r="C460" s="11">
        <f t="shared" ca="1" si="80"/>
        <v>0.75919687912271006</v>
      </c>
      <c r="D460">
        <f t="shared" ca="1" si="81"/>
        <v>2.0749071482329051</v>
      </c>
      <c r="E460" s="11">
        <f t="shared" ca="1" si="82"/>
        <v>1.4409077418284064E-3</v>
      </c>
      <c r="F460" s="11">
        <f t="shared" ca="1" si="83"/>
        <v>0.76063778686453842</v>
      </c>
      <c r="G460" s="12">
        <f ca="1">IF(F460&lt;&gt;"",IF(A460="весовой товар",SUM(COUNTIF($L$24:$L460,"&gt;"&amp;F460)),SUM(COUNTIF($N$24:$N460,"&gt;"&amp;F460),COUNTIF($P$24:$P460,"&gt;"&amp;F460),COUNTIF($R$24:$R460,"&gt;"&amp;F460))),"")</f>
        <v>3</v>
      </c>
      <c r="H460">
        <f t="shared" ca="1" si="84"/>
        <v>1.5183505216881228</v>
      </c>
      <c r="I460" s="11">
        <f t="shared" ca="1" si="85"/>
        <v>1.0544100845056407E-3</v>
      </c>
      <c r="J460" s="11">
        <f t="shared" ca="1" si="86"/>
        <v>1.0544100845056859E-3</v>
      </c>
      <c r="K460" s="11" t="str">
        <f ca="1">IF(AND($A460="весовой товар",$F460&lt;&gt;"",MAX(L$23:$L459,F460)&lt;TIME(20,0,0)),MAX(L$23:$L459,F460),"")</f>
        <v/>
      </c>
      <c r="L460" s="11" t="str">
        <f t="shared" ca="1" si="87"/>
        <v/>
      </c>
      <c r="M460" s="11">
        <f ca="1">IF($A460="штучный товар",IF(AND(MAX(N$23:$N459)&lt;=MAX(P$23:$P459),MAX(N$23:$N459)&lt;=MAX(R$23:$R459),$F460&lt;&gt;"",MAX(N$23:$N459)&lt;TIME(20,0,0)),MAX(N$23:$N459,$F460),""),"")</f>
        <v>0.76063778686453842</v>
      </c>
      <c r="N460" s="11">
        <f t="shared" ca="1" si="88"/>
        <v>0.76169219694904411</v>
      </c>
      <c r="O460" s="11" t="str">
        <f ca="1">IF($A460="штучный товар",IF(AND(MAX(N$23:$N459)&gt;MAX(P$23:$P459),MAX(P$23:$P459)&lt;=MAX(R$23:$R459),$F460&lt;&gt;"",MAX(P$23:$P459)&lt;TIME(20,0,0)),MAX(P$23:$P459,$F460),""),"")</f>
        <v/>
      </c>
      <c r="P460" s="11" t="str">
        <f t="shared" ca="1" si="89"/>
        <v/>
      </c>
      <c r="Q460" s="11" t="str">
        <f ca="1">IF($A460="штучный товар",IF(AND(MAX(N$23:$N459)&gt;MAX(R$23:$R459),MAX(P$23:$P459)&gt;MAX(R$23:$R459),$F460&lt;&gt;"",MAX(R$23:$R459)&lt;TIME(20,0,0)),MAX(R$23:$R459,$F460),""),"")</f>
        <v/>
      </c>
      <c r="R460" s="11" t="str">
        <f t="shared" ca="1" si="90"/>
        <v/>
      </c>
    </row>
    <row r="461" spans="1:18" x14ac:dyDescent="0.3">
      <c r="A461" t="str">
        <f t="shared" ca="1" si="78"/>
        <v>штучный товар</v>
      </c>
      <c r="B461" s="12">
        <f t="shared" ca="1" si="79"/>
        <v>1.1421296400351553</v>
      </c>
      <c r="C461" s="11">
        <f t="shared" ca="1" si="80"/>
        <v>0.7599900247060678</v>
      </c>
      <c r="D461">
        <f t="shared" ca="1" si="81"/>
        <v>3.4287559282446245</v>
      </c>
      <c r="E461" s="11">
        <f t="shared" ca="1" si="82"/>
        <v>2.3810805057254336E-3</v>
      </c>
      <c r="F461" s="11">
        <f t="shared" ca="1" si="83"/>
        <v>0.76237110521179319</v>
      </c>
      <c r="G461" s="12">
        <f ca="1">IF(F461&lt;&gt;"",IF(A461="весовой товар",SUM(COUNTIF($L$24:$L461,"&gt;"&amp;F461)),SUM(COUNTIF($N$24:$N461,"&gt;"&amp;F461),COUNTIF($P$24:$P461,"&gt;"&amp;F461),COUNTIF($R$24:$R461,"&gt;"&amp;F461))),"")</f>
        <v>1</v>
      </c>
      <c r="H461">
        <f t="shared" ca="1" si="84"/>
        <v>1.4713381577129638</v>
      </c>
      <c r="I461" s="11">
        <f t="shared" ca="1" si="85"/>
        <v>1.0217626095228916E-3</v>
      </c>
      <c r="J461" s="11">
        <f t="shared" ca="1" si="86"/>
        <v>1.0217626095229138E-3</v>
      </c>
      <c r="K461" s="11" t="str">
        <f ca="1">IF(AND($A461="весовой товар",$F461&lt;&gt;"",MAX(L$23:$L460,F461)&lt;TIME(20,0,0)),MAX(L$23:$L460,F461),"")</f>
        <v/>
      </c>
      <c r="L461" s="11" t="str">
        <f t="shared" ca="1" si="87"/>
        <v/>
      </c>
      <c r="M461" s="11" t="str">
        <f ca="1">IF($A461="штучный товар",IF(AND(MAX(N$23:$N460)&lt;=MAX(P$23:$P460),MAX(N$23:$N460)&lt;=MAX(R$23:$R460),$F461&lt;&gt;"",MAX(N$23:$N460)&lt;TIME(20,0,0)),MAX(N$23:$N460,$F461),""),"")</f>
        <v/>
      </c>
      <c r="N461" s="11" t="str">
        <f t="shared" ca="1" si="88"/>
        <v/>
      </c>
      <c r="O461" s="11" t="str">
        <f ca="1">IF($A461="штучный товар",IF(AND(MAX(N$23:$N460)&gt;MAX(P$23:$P460),MAX(P$23:$P460)&lt;=MAX(R$23:$R460),$F461&lt;&gt;"",MAX(P$23:$P460)&lt;TIME(20,0,0)),MAX(P$23:$P460,$F461),""),"")</f>
        <v/>
      </c>
      <c r="P461" s="11" t="str">
        <f t="shared" ca="1" si="89"/>
        <v/>
      </c>
      <c r="Q461" s="11">
        <f ca="1">IF($A461="штучный товар",IF(AND(MAX(N$23:$N460)&gt;MAX(R$23:$R460),MAX(P$23:$P460)&gt;MAX(R$23:$R460),$F461&lt;&gt;"",MAX(R$23:$R460)&lt;TIME(20,0,0)),MAX(R$23:$R460,$F461),""),"")</f>
        <v>0.76237110521179319</v>
      </c>
      <c r="R461" s="11">
        <f t="shared" ca="1" si="90"/>
        <v>0.7633928678213161</v>
      </c>
    </row>
    <row r="462" spans="1:18" x14ac:dyDescent="0.3">
      <c r="A462" t="str">
        <f t="shared" ca="1" si="78"/>
        <v>штучный товар</v>
      </c>
      <c r="B462" s="12">
        <f t="shared" ca="1" si="79"/>
        <v>1.7275119161898274</v>
      </c>
      <c r="C462" s="11">
        <f t="shared" ca="1" si="80"/>
        <v>0.76118968575897739</v>
      </c>
      <c r="D462">
        <f t="shared" ca="1" si="81"/>
        <v>6.8641158927848736</v>
      </c>
      <c r="E462" s="11">
        <f t="shared" ca="1" si="82"/>
        <v>4.7667471477672732E-3</v>
      </c>
      <c r="F462" s="11">
        <f t="shared" ca="1" si="83"/>
        <v>0.76595643290674464</v>
      </c>
      <c r="G462" s="12">
        <f ca="1">IF(F462&lt;&gt;"",IF(A462="весовой товар",SUM(COUNTIF($L$24:$L462,"&gt;"&amp;F462)),SUM(COUNTIF($N$24:$N462,"&gt;"&amp;F462),COUNTIF($P$24:$P462,"&gt;"&amp;F462),COUNTIF($R$24:$R462,"&gt;"&amp;F462))),"")</f>
        <v>1</v>
      </c>
      <c r="H462">
        <f t="shared" ca="1" si="84"/>
        <v>1.3822266504681244</v>
      </c>
      <c r="I462" s="11">
        <f t="shared" ca="1" si="85"/>
        <v>9.5987961838064201E-4</v>
      </c>
      <c r="J462" s="11">
        <f t="shared" ca="1" si="86"/>
        <v>9.598796183806213E-4</v>
      </c>
      <c r="K462" s="11" t="str">
        <f ca="1">IF(AND($A462="весовой товар",$F462&lt;&gt;"",MAX(L$23:$L461,F462)&lt;TIME(20,0,0)),MAX(L$23:$L461,F462),"")</f>
        <v/>
      </c>
      <c r="L462" s="11" t="str">
        <f t="shared" ca="1" si="87"/>
        <v/>
      </c>
      <c r="M462" s="11" t="str">
        <f ca="1">IF($A462="штучный товар",IF(AND(MAX(N$23:$N461)&lt;=MAX(P$23:$P461),MAX(N$23:$N461)&lt;=MAX(R$23:$R461),$F462&lt;&gt;"",MAX(N$23:$N461)&lt;TIME(20,0,0)),MAX(N$23:$N461,$F462),""),"")</f>
        <v/>
      </c>
      <c r="N462" s="11" t="str">
        <f t="shared" ca="1" si="88"/>
        <v/>
      </c>
      <c r="O462" s="11">
        <f ca="1">IF($A462="штучный товар",IF(AND(MAX(N$23:$N461)&gt;MAX(P$23:$P461),MAX(P$23:$P461)&lt;=MAX(R$23:$R461),$F462&lt;&gt;"",MAX(P$23:$P461)&lt;TIME(20,0,0)),MAX(P$23:$P461,$F462),""),"")</f>
        <v>0.76595643290674464</v>
      </c>
      <c r="P462" s="11">
        <f t="shared" ca="1" si="89"/>
        <v>0.76691631252512527</v>
      </c>
      <c r="Q462" s="11" t="str">
        <f ca="1">IF($A462="штучный товар",IF(AND(MAX(N$23:$N461)&gt;MAX(R$23:$R461),MAX(P$23:$P461)&gt;MAX(R$23:$R461),$F462&lt;&gt;"",MAX(R$23:$R461)&lt;TIME(20,0,0)),MAX(R$23:$R461,$F462),""),"")</f>
        <v/>
      </c>
      <c r="R462" s="11" t="str">
        <f t="shared" ca="1" si="90"/>
        <v/>
      </c>
    </row>
    <row r="463" spans="1:18" x14ac:dyDescent="0.3">
      <c r="A463" t="str">
        <f t="shared" ca="1" si="78"/>
        <v>штучный товар</v>
      </c>
      <c r="B463" s="12">
        <f t="shared" ca="1" si="79"/>
        <v>1.3196624500735405</v>
      </c>
      <c r="C463" s="11">
        <f t="shared" ca="1" si="80"/>
        <v>0.76210611801597294</v>
      </c>
      <c r="D463">
        <f t="shared" ca="1" si="81"/>
        <v>15.821482795248208</v>
      </c>
      <c r="E463" s="11">
        <f t="shared" ca="1" si="82"/>
        <v>1.0987140830033477E-2</v>
      </c>
      <c r="F463" s="11">
        <f t="shared" ca="1" si="83"/>
        <v>0.77309325884600644</v>
      </c>
      <c r="G463" s="12">
        <f ca="1">IF(F463&lt;&gt;"",IF(A463="весовой товар",SUM(COUNTIF($L$24:$L463,"&gt;"&amp;F463)),SUM(COUNTIF($N$24:$N463,"&gt;"&amp;F463),COUNTIF($P$24:$P463,"&gt;"&amp;F463),COUNTIF($R$24:$R463,"&gt;"&amp;F463))),"")</f>
        <v>1</v>
      </c>
      <c r="H463">
        <f t="shared" ca="1" si="84"/>
        <v>1.9550139931557151</v>
      </c>
      <c r="I463" s="11">
        <f t="shared" ca="1" si="85"/>
        <v>1.3576486063581355E-3</v>
      </c>
      <c r="J463" s="11">
        <f t="shared" ca="1" si="86"/>
        <v>1.3576486063581195E-3</v>
      </c>
      <c r="K463" s="11" t="str">
        <f ca="1">IF(AND($A463="весовой товар",$F463&lt;&gt;"",MAX(L$23:$L462,F463)&lt;TIME(20,0,0)),MAX(L$23:$L462,F463),"")</f>
        <v/>
      </c>
      <c r="L463" s="11" t="str">
        <f t="shared" ca="1" si="87"/>
        <v/>
      </c>
      <c r="M463" s="11">
        <f ca="1">IF($A463="штучный товар",IF(AND(MAX(N$23:$N462)&lt;=MAX(P$23:$P462),MAX(N$23:$N462)&lt;=MAX(R$23:$R462),$F463&lt;&gt;"",MAX(N$23:$N462)&lt;TIME(20,0,0)),MAX(N$23:$N462,$F463),""),"")</f>
        <v>0.77309325884600644</v>
      </c>
      <c r="N463" s="11">
        <f t="shared" ca="1" si="88"/>
        <v>0.77445090745236456</v>
      </c>
      <c r="O463" s="11" t="str">
        <f ca="1">IF($A463="штучный товар",IF(AND(MAX(N$23:$N462)&gt;MAX(P$23:$P462),MAX(P$23:$P462)&lt;=MAX(R$23:$R462),$F463&lt;&gt;"",MAX(P$23:$P462)&lt;TIME(20,0,0)),MAX(P$23:$P462,$F463),""),"")</f>
        <v/>
      </c>
      <c r="P463" s="11" t="str">
        <f t="shared" ca="1" si="89"/>
        <v/>
      </c>
      <c r="Q463" s="11" t="str">
        <f ca="1">IF($A463="штучный товар",IF(AND(MAX(N$23:$N462)&gt;MAX(R$23:$R462),MAX(P$23:$P462)&gt;MAX(R$23:$R462),$F463&lt;&gt;"",MAX(R$23:$R462)&lt;TIME(20,0,0)),MAX(R$23:$R462,$F463),""),"")</f>
        <v/>
      </c>
      <c r="R463" s="11" t="str">
        <f t="shared" ca="1" si="90"/>
        <v/>
      </c>
    </row>
    <row r="464" spans="1:18" x14ac:dyDescent="0.3">
      <c r="A464" t="str">
        <f t="shared" ca="1" si="78"/>
        <v>штучный товар</v>
      </c>
      <c r="B464" s="12">
        <f t="shared" ca="1" si="79"/>
        <v>2.4015744641094319</v>
      </c>
      <c r="C464" s="11">
        <f t="shared" ca="1" si="80"/>
        <v>0.76377387806049335</v>
      </c>
      <c r="D464">
        <f t="shared" ca="1" si="81"/>
        <v>1.5184490759843325</v>
      </c>
      <c r="E464" s="11">
        <f t="shared" ca="1" si="82"/>
        <v>1.0544785249891199E-3</v>
      </c>
      <c r="F464" s="11">
        <f t="shared" ca="1" si="83"/>
        <v>0.76482835658548243</v>
      </c>
      <c r="G464" s="12">
        <f ca="1">IF(F464&lt;&gt;"",IF(A464="весовой товар",SUM(COUNTIF($L$24:$L464,"&gt;"&amp;F464)),SUM(COUNTIF($N$24:$N464,"&gt;"&amp;F464),COUNTIF($P$24:$P464,"&gt;"&amp;F464),COUNTIF($R$24:$R464,"&gt;"&amp;F464))),"")</f>
        <v>3</v>
      </c>
      <c r="H464">
        <f t="shared" ca="1" si="84"/>
        <v>2.3781591908587609</v>
      </c>
      <c r="I464" s="11">
        <f t="shared" ca="1" si="85"/>
        <v>1.6514994380963618E-3</v>
      </c>
      <c r="J464" s="11">
        <f t="shared" ca="1" si="86"/>
        <v>1.6514994380963932E-3</v>
      </c>
      <c r="K464" s="11" t="str">
        <f ca="1">IF(AND($A464="весовой товар",$F464&lt;&gt;"",MAX(L$23:$L463,F464)&lt;TIME(20,0,0)),MAX(L$23:$L463,F464),"")</f>
        <v/>
      </c>
      <c r="L464" s="11" t="str">
        <f t="shared" ca="1" si="87"/>
        <v/>
      </c>
      <c r="M464" s="11" t="str">
        <f ca="1">IF($A464="штучный товар",IF(AND(MAX(N$23:$N463)&lt;=MAX(P$23:$P463),MAX(N$23:$N463)&lt;=MAX(R$23:$R463),$F464&lt;&gt;"",MAX(N$23:$N463)&lt;TIME(20,0,0)),MAX(N$23:$N463,$F464),""),"")</f>
        <v/>
      </c>
      <c r="N464" s="11" t="str">
        <f t="shared" ca="1" si="88"/>
        <v/>
      </c>
      <c r="O464" s="11" t="str">
        <f ca="1">IF($A464="штучный товар",IF(AND(MAX(N$23:$N463)&gt;MAX(P$23:$P463),MAX(P$23:$P463)&lt;=MAX(R$23:$R463),$F464&lt;&gt;"",MAX(P$23:$P463)&lt;TIME(20,0,0)),MAX(P$23:$P463,$F464),""),"")</f>
        <v/>
      </c>
      <c r="P464" s="11" t="str">
        <f t="shared" ca="1" si="89"/>
        <v/>
      </c>
      <c r="Q464" s="11">
        <f ca="1">IF($A464="штучный товар",IF(AND(MAX(N$23:$N463)&gt;MAX(R$23:$R463),MAX(P$23:$P463)&gt;MAX(R$23:$R463),$F464&lt;&gt;"",MAX(R$23:$R463)&lt;TIME(20,0,0)),MAX(R$23:$R463,$F464),""),"")</f>
        <v>0.76482835658548243</v>
      </c>
      <c r="R464" s="11">
        <f t="shared" ca="1" si="90"/>
        <v>0.76647985602357882</v>
      </c>
    </row>
    <row r="465" spans="1:18" x14ac:dyDescent="0.3">
      <c r="A465" t="str">
        <f t="shared" ca="1" si="78"/>
        <v>штучный товар</v>
      </c>
      <c r="B465" s="12">
        <f t="shared" ca="1" si="79"/>
        <v>1.7303826935605939</v>
      </c>
      <c r="C465" s="11">
        <f t="shared" ca="1" si="80"/>
        <v>0.76497553270879937</v>
      </c>
      <c r="D465">
        <f t="shared" ca="1" si="81"/>
        <v>2.6155762021677287</v>
      </c>
      <c r="E465" s="11">
        <f t="shared" ca="1" si="82"/>
        <v>1.8163723626164782E-3</v>
      </c>
      <c r="F465" s="11">
        <f t="shared" ca="1" si="83"/>
        <v>0.76679190507141581</v>
      </c>
      <c r="G465" s="12">
        <f ca="1">IF(F465&lt;&gt;"",IF(A465="весовой товар",SUM(COUNTIF($L$24:$L465,"&gt;"&amp;F465)),SUM(COUNTIF($N$24:$N465,"&gt;"&amp;F465),COUNTIF($P$24:$P465,"&gt;"&amp;F465),COUNTIF($R$24:$R465,"&gt;"&amp;F465))),"")</f>
        <v>3</v>
      </c>
      <c r="H465">
        <f t="shared" ca="1" si="84"/>
        <v>1.0377966819126638</v>
      </c>
      <c r="I465" s="11">
        <f t="shared" ca="1" si="85"/>
        <v>7.2069214021712761E-4</v>
      </c>
      <c r="J465" s="11">
        <f t="shared" ca="1" si="86"/>
        <v>7.2069214021708294E-4</v>
      </c>
      <c r="K465" s="11" t="str">
        <f ca="1">IF(AND($A465="весовой товар",$F465&lt;&gt;"",MAX(L$23:$L464,F465)&lt;TIME(20,0,0)),MAX(L$23:$L464,F465),"")</f>
        <v/>
      </c>
      <c r="L465" s="11" t="str">
        <f t="shared" ca="1" si="87"/>
        <v/>
      </c>
      <c r="M465" s="11" t="str">
        <f ca="1">IF($A465="штучный товар",IF(AND(MAX(N$23:$N464)&lt;=MAX(P$23:$P464),MAX(N$23:$N464)&lt;=MAX(R$23:$R464),$F465&lt;&gt;"",MAX(N$23:$N464)&lt;TIME(20,0,0)),MAX(N$23:$N464,$F465),""),"")</f>
        <v/>
      </c>
      <c r="N465" s="11" t="str">
        <f t="shared" ca="1" si="88"/>
        <v/>
      </c>
      <c r="O465" s="11" t="str">
        <f ca="1">IF($A465="штучный товар",IF(AND(MAX(N$23:$N464)&gt;MAX(P$23:$P464),MAX(P$23:$P464)&lt;=MAX(R$23:$R464),$F465&lt;&gt;"",MAX(P$23:$P464)&lt;TIME(20,0,0)),MAX(P$23:$P464,$F465),""),"")</f>
        <v/>
      </c>
      <c r="P465" s="11" t="str">
        <f t="shared" ca="1" si="89"/>
        <v/>
      </c>
      <c r="Q465" s="11">
        <f ca="1">IF($A465="штучный товар",IF(AND(MAX(N$23:$N464)&gt;MAX(R$23:$R464),MAX(P$23:$P464)&gt;MAX(R$23:$R464),$F465&lt;&gt;"",MAX(R$23:$R464)&lt;TIME(20,0,0)),MAX(R$23:$R464,$F465),""),"")</f>
        <v>0.76679190507141581</v>
      </c>
      <c r="R465" s="11">
        <f t="shared" ca="1" si="90"/>
        <v>0.7675125972116329</v>
      </c>
    </row>
    <row r="466" spans="1:18" x14ac:dyDescent="0.3">
      <c r="A466" t="str">
        <f t="shared" ca="1" si="78"/>
        <v>весовой товар</v>
      </c>
      <c r="B466" s="12">
        <f t="shared" ca="1" si="79"/>
        <v>1.0019001827653324</v>
      </c>
      <c r="C466" s="11">
        <f t="shared" ca="1" si="80"/>
        <v>0.76567129672460865</v>
      </c>
      <c r="D466">
        <f t="shared" ca="1" si="81"/>
        <v>1.7808227150946858</v>
      </c>
      <c r="E466" s="11">
        <f t="shared" ca="1" si="82"/>
        <v>1.2366824410379763E-3</v>
      </c>
      <c r="F466" s="11">
        <f t="shared" ca="1" si="83"/>
        <v>0.76690797916564668</v>
      </c>
      <c r="G466" s="12">
        <f ca="1">IF(F466&lt;&gt;"",IF(A466="весовой товар",SUM(COUNTIF($L$24:$L466,"&gt;"&amp;F466)),SUM(COUNTIF($N$24:$N466,"&gt;"&amp;F466),COUNTIF($P$24:$P466,"&gt;"&amp;F466),COUNTIF($R$24:$R466,"&gt;"&amp;F466))),"")</f>
        <v>2</v>
      </c>
      <c r="H466">
        <f t="shared" ca="1" si="84"/>
        <v>2.6959932900344716</v>
      </c>
      <c r="I466" s="11">
        <f t="shared" ca="1" si="85"/>
        <v>1.8722175625239387E-3</v>
      </c>
      <c r="J466" s="11">
        <f t="shared" ca="1" si="86"/>
        <v>3.0929115412819952E-3</v>
      </c>
      <c r="K466" s="11">
        <f ca="1">IF(AND($A466="весовой товар",$F466&lt;&gt;"",MAX(L$23:$L465,F466)&lt;TIME(20,0,0)),MAX(L$23:$L465,F466),"")</f>
        <v>0.76812867314440469</v>
      </c>
      <c r="L466" s="11">
        <f t="shared" ca="1" si="87"/>
        <v>0.77000089070692868</v>
      </c>
      <c r="M466" s="11" t="str">
        <f ca="1">IF($A466="штучный товар",IF(AND(MAX(N$23:$N465)&lt;=MAX(P$23:$P465),MAX(N$23:$N465)&lt;=MAX(R$23:$R465),$F466&lt;&gt;"",MAX(N$23:$N465)&lt;TIME(20,0,0)),MAX(N$23:$N465,$F466),""),"")</f>
        <v/>
      </c>
      <c r="N466" s="11" t="str">
        <f t="shared" ca="1" si="88"/>
        <v/>
      </c>
      <c r="O466" s="11" t="str">
        <f ca="1">IF($A466="штучный товар",IF(AND(MAX(N$23:$N465)&gt;MAX(P$23:$P465),MAX(P$23:$P465)&lt;=MAX(R$23:$R465),$F466&lt;&gt;"",MAX(P$23:$P465)&lt;TIME(20,0,0)),MAX(P$23:$P465,$F466),""),"")</f>
        <v/>
      </c>
      <c r="P466" s="11" t="str">
        <f t="shared" ca="1" si="89"/>
        <v/>
      </c>
      <c r="Q466" s="11" t="str">
        <f ca="1">IF($A466="штучный товар",IF(AND(MAX(N$23:$N465)&gt;MAX(R$23:$R465),MAX(P$23:$P465)&gt;MAX(R$23:$R465),$F466&lt;&gt;"",MAX(R$23:$R465)&lt;TIME(20,0,0)),MAX(R$23:$R465,$F466),""),"")</f>
        <v/>
      </c>
      <c r="R466" s="11" t="str">
        <f t="shared" ca="1" si="90"/>
        <v/>
      </c>
    </row>
    <row r="467" spans="1:18" x14ac:dyDescent="0.3">
      <c r="A467" t="str">
        <f t="shared" ca="1" si="78"/>
        <v>штучный товар</v>
      </c>
      <c r="B467" s="12">
        <f t="shared" ca="1" si="79"/>
        <v>1.1814779372473543</v>
      </c>
      <c r="C467" s="11">
        <f t="shared" ca="1" si="80"/>
        <v>0.76649176751436376</v>
      </c>
      <c r="D467">
        <f t="shared" ca="1" si="81"/>
        <v>4.5162376382064231</v>
      </c>
      <c r="E467" s="11">
        <f t="shared" ca="1" si="82"/>
        <v>3.1362761376433493E-3</v>
      </c>
      <c r="F467" s="11">
        <f t="shared" ca="1" si="83"/>
        <v>0.7696280436520071</v>
      </c>
      <c r="G467" s="12">
        <f ca="1">IF(F467&lt;&gt;"",IF(A467="весовой товар",SUM(COUNTIF($L$24:$L467,"&gt;"&amp;F467)),SUM(COUNTIF($N$24:$N467,"&gt;"&amp;F467),COUNTIF($P$24:$P467,"&gt;"&amp;F467),COUNTIF($R$24:$R467,"&gt;"&amp;F467))),"")</f>
        <v>2</v>
      </c>
      <c r="H467">
        <f t="shared" ca="1" si="84"/>
        <v>2.367269476458556</v>
      </c>
      <c r="I467" s="11">
        <f t="shared" ca="1" si="85"/>
        <v>1.6439371364295528E-3</v>
      </c>
      <c r="J467" s="11">
        <f t="shared" ca="1" si="86"/>
        <v>1.6439371364295186E-3</v>
      </c>
      <c r="K467" s="11" t="str">
        <f ca="1">IF(AND($A467="весовой товар",$F467&lt;&gt;"",MAX(L$23:$L466,F467)&lt;TIME(20,0,0)),MAX(L$23:$L466,F467),"")</f>
        <v/>
      </c>
      <c r="L467" s="11" t="str">
        <f t="shared" ca="1" si="87"/>
        <v/>
      </c>
      <c r="M467" s="11" t="str">
        <f ca="1">IF($A467="штучный товар",IF(AND(MAX(N$23:$N466)&lt;=MAX(P$23:$P466),MAX(N$23:$N466)&lt;=MAX(R$23:$R466),$F467&lt;&gt;"",MAX(N$23:$N466)&lt;TIME(20,0,0)),MAX(N$23:$N466,$F467),""),"")</f>
        <v/>
      </c>
      <c r="N467" s="11" t="str">
        <f t="shared" ca="1" si="88"/>
        <v/>
      </c>
      <c r="O467" s="11">
        <f ca="1">IF($A467="штучный товар",IF(AND(MAX(N$23:$N466)&gt;MAX(P$23:$P466),MAX(P$23:$P466)&lt;=MAX(R$23:$R466),$F467&lt;&gt;"",MAX(P$23:$P466)&lt;TIME(20,0,0)),MAX(P$23:$P466,$F467),""),"")</f>
        <v>0.7696280436520071</v>
      </c>
      <c r="P467" s="11">
        <f t="shared" ca="1" si="89"/>
        <v>0.77127198078843662</v>
      </c>
      <c r="Q467" s="11" t="str">
        <f ca="1">IF($A467="штучный товар",IF(AND(MAX(N$23:$N466)&gt;MAX(R$23:$R466),MAX(P$23:$P466)&gt;MAX(R$23:$R466),$F467&lt;&gt;"",MAX(R$23:$R466)&lt;TIME(20,0,0)),MAX(R$23:$R466,$F467),""),"")</f>
        <v/>
      </c>
      <c r="R467" s="11" t="str">
        <f t="shared" ca="1" si="90"/>
        <v/>
      </c>
    </row>
    <row r="468" spans="1:18" x14ac:dyDescent="0.3">
      <c r="A468" t="str">
        <f t="shared" ca="1" si="78"/>
        <v>штучный товар</v>
      </c>
      <c r="B468" s="12">
        <f t="shared" ca="1" si="79"/>
        <v>1.3867121058370633</v>
      </c>
      <c r="C468" s="11">
        <f t="shared" ca="1" si="80"/>
        <v>0.76745476203230611</v>
      </c>
      <c r="D468">
        <f t="shared" ca="1" si="81"/>
        <v>3.3991639012015007</v>
      </c>
      <c r="E468" s="11">
        <f t="shared" ca="1" si="82"/>
        <v>2.3605304869454865E-3</v>
      </c>
      <c r="F468" s="11">
        <f t="shared" ca="1" si="83"/>
        <v>0.76981529251925163</v>
      </c>
      <c r="G468" s="12">
        <f ca="1">IF(F468&lt;&gt;"",IF(A468="весовой товар",SUM(COUNTIF($L$24:$L468,"&gt;"&amp;F468)),SUM(COUNTIF($N$24:$N468,"&gt;"&amp;F468),COUNTIF($P$24:$P468,"&gt;"&amp;F468),COUNTIF($R$24:$R468,"&gt;"&amp;F468))),"")</f>
        <v>3</v>
      </c>
      <c r="H468">
        <f t="shared" ca="1" si="84"/>
        <v>2.9623243637680425</v>
      </c>
      <c r="I468" s="11">
        <f t="shared" ca="1" si="85"/>
        <v>2.0571696970611408E-3</v>
      </c>
      <c r="J468" s="11">
        <f t="shared" ca="1" si="86"/>
        <v>2.0571696970611564E-3</v>
      </c>
      <c r="K468" s="11" t="str">
        <f ca="1">IF(AND($A468="весовой товар",$F468&lt;&gt;"",MAX(L$23:$L467,F468)&lt;TIME(20,0,0)),MAX(L$23:$L467,F468),"")</f>
        <v/>
      </c>
      <c r="L468" s="11" t="str">
        <f t="shared" ca="1" si="87"/>
        <v/>
      </c>
      <c r="M468" s="11" t="str">
        <f ca="1">IF($A468="штучный товар",IF(AND(MAX(N$23:$N467)&lt;=MAX(P$23:$P467),MAX(N$23:$N467)&lt;=MAX(R$23:$R467),$F468&lt;&gt;"",MAX(N$23:$N467)&lt;TIME(20,0,0)),MAX(N$23:$N467,$F468),""),"")</f>
        <v/>
      </c>
      <c r="N468" s="11" t="str">
        <f t="shared" ca="1" si="88"/>
        <v/>
      </c>
      <c r="O468" s="11" t="str">
        <f ca="1">IF($A468="штучный товар",IF(AND(MAX(N$23:$N467)&gt;MAX(P$23:$P467),MAX(P$23:$P467)&lt;=MAX(R$23:$R467),$F468&lt;&gt;"",MAX(P$23:$P467)&lt;TIME(20,0,0)),MAX(P$23:$P467,$F468),""),"")</f>
        <v/>
      </c>
      <c r="P468" s="11" t="str">
        <f t="shared" ca="1" si="89"/>
        <v/>
      </c>
      <c r="Q468" s="11">
        <f ca="1">IF($A468="штучный товар",IF(AND(MAX(N$23:$N467)&gt;MAX(R$23:$R467),MAX(P$23:$P467)&gt;MAX(R$23:$R467),$F468&lt;&gt;"",MAX(R$23:$R467)&lt;TIME(20,0,0)),MAX(R$23:$R467,$F468),""),"")</f>
        <v>0.76981529251925163</v>
      </c>
      <c r="R468" s="11">
        <f t="shared" ca="1" si="90"/>
        <v>0.77187246221631278</v>
      </c>
    </row>
    <row r="469" spans="1:18" x14ac:dyDescent="0.3">
      <c r="A469" t="str">
        <f t="shared" ca="1" si="78"/>
        <v>штучный товар</v>
      </c>
      <c r="B469" s="12">
        <f t="shared" ca="1" si="79"/>
        <v>1.3552027316907407</v>
      </c>
      <c r="C469" s="11">
        <f t="shared" ca="1" si="80"/>
        <v>0.76839587504042473</v>
      </c>
      <c r="D469">
        <f t="shared" ca="1" si="81"/>
        <v>4.3705195502104806</v>
      </c>
      <c r="E469" s="11">
        <f t="shared" ca="1" si="82"/>
        <v>3.0350830209795003E-3</v>
      </c>
      <c r="F469" s="11">
        <f t="shared" ca="1" si="83"/>
        <v>0.77143095806140427</v>
      </c>
      <c r="G469" s="12">
        <f ca="1">IF(F469&lt;&gt;"",IF(A469="весовой товар",SUM(COUNTIF($L$24:$L469,"&gt;"&amp;F469)),SUM(COUNTIF($N$24:$N469,"&gt;"&amp;F469),COUNTIF($P$24:$P469,"&gt;"&amp;F469),COUNTIF($R$24:$R469,"&gt;"&amp;F469))),"")</f>
        <v>3</v>
      </c>
      <c r="H469">
        <f t="shared" ca="1" si="84"/>
        <v>2.4170706418840071</v>
      </c>
      <c r="I469" s="11">
        <f t="shared" ca="1" si="85"/>
        <v>1.6785212790861161E-3</v>
      </c>
      <c r="J469" s="11">
        <f t="shared" ca="1" si="86"/>
        <v>1.678521279086076E-3</v>
      </c>
      <c r="K469" s="11" t="str">
        <f ca="1">IF(AND($A469="весовой товар",$F469&lt;&gt;"",MAX(L$23:$L468,F469)&lt;TIME(20,0,0)),MAX(L$23:$L468,F469),"")</f>
        <v/>
      </c>
      <c r="L469" s="11" t="str">
        <f t="shared" ca="1" si="87"/>
        <v/>
      </c>
      <c r="M469" s="11" t="str">
        <f ca="1">IF($A469="штучный товар",IF(AND(MAX(N$23:$N468)&lt;=MAX(P$23:$P468),MAX(N$23:$N468)&lt;=MAX(R$23:$R468),$F469&lt;&gt;"",MAX(N$23:$N468)&lt;TIME(20,0,0)),MAX(N$23:$N468,$F469),""),"")</f>
        <v/>
      </c>
      <c r="N469" s="11" t="str">
        <f t="shared" ca="1" si="88"/>
        <v/>
      </c>
      <c r="O469" s="11">
        <f ca="1">IF($A469="штучный товар",IF(AND(MAX(N$23:$N468)&gt;MAX(P$23:$P468),MAX(P$23:$P468)&lt;=MAX(R$23:$R468),$F469&lt;&gt;"",MAX(P$23:$P468)&lt;TIME(20,0,0)),MAX(P$23:$P468,$F469),""),"")</f>
        <v>0.77143095806140427</v>
      </c>
      <c r="P469" s="11">
        <f t="shared" ca="1" si="89"/>
        <v>0.77310947934049035</v>
      </c>
      <c r="Q469" s="11" t="str">
        <f ca="1">IF($A469="штучный товар",IF(AND(MAX(N$23:$N468)&gt;MAX(R$23:$R468),MAX(P$23:$P468)&gt;MAX(R$23:$R468),$F469&lt;&gt;"",MAX(R$23:$R468)&lt;TIME(20,0,0)),MAX(R$23:$R468,$F469),""),"")</f>
        <v/>
      </c>
      <c r="R469" s="11" t="str">
        <f t="shared" ca="1" si="90"/>
        <v/>
      </c>
    </row>
    <row r="470" spans="1:18" x14ac:dyDescent="0.3">
      <c r="A470" t="str">
        <f t="shared" ca="1" si="78"/>
        <v>весовой товар</v>
      </c>
      <c r="B470" s="12">
        <f t="shared" ca="1" si="79"/>
        <v>1.7209816379496949</v>
      </c>
      <c r="C470" s="11">
        <f t="shared" ca="1" si="80"/>
        <v>0.76959100117788981</v>
      </c>
      <c r="D470">
        <f t="shared" ca="1" si="81"/>
        <v>2.0267714600001447</v>
      </c>
      <c r="E470" s="11">
        <f t="shared" ca="1" si="82"/>
        <v>1.4074801805556562E-3</v>
      </c>
      <c r="F470" s="11">
        <f t="shared" ca="1" si="83"/>
        <v>0.77099848135844551</v>
      </c>
      <c r="G470" s="12">
        <f ca="1">IF(F470&lt;&gt;"",IF(A470="весовой товар",SUM(COUNTIF($L$24:$L470,"&gt;"&amp;F470)),SUM(COUNTIF($N$24:$N470,"&gt;"&amp;F470),COUNTIF($P$24:$P470,"&gt;"&amp;F470),COUNTIF($R$24:$R470,"&gt;"&amp;F470))),"")</f>
        <v>1</v>
      </c>
      <c r="H470">
        <f t="shared" ca="1" si="84"/>
        <v>1.0098887314550518</v>
      </c>
      <c r="I470" s="11">
        <f t="shared" ca="1" si="85"/>
        <v>7.0131161906600813E-4</v>
      </c>
      <c r="J470" s="11">
        <f t="shared" ca="1" si="86"/>
        <v>7.0131161906605843E-4</v>
      </c>
      <c r="K470" s="11">
        <f ca="1">IF(AND($A470="весовой товар",$F470&lt;&gt;"",MAX(L$23:$L469,F470)&lt;TIME(20,0,0)),MAX(L$23:$L469,F470),"")</f>
        <v>0.77099848135844551</v>
      </c>
      <c r="L470" s="11">
        <f t="shared" ca="1" si="87"/>
        <v>0.77169979297751157</v>
      </c>
      <c r="M470" s="11" t="str">
        <f ca="1">IF($A470="штучный товар",IF(AND(MAX(N$23:$N469)&lt;=MAX(P$23:$P469),MAX(N$23:$N469)&lt;=MAX(R$23:$R469),$F470&lt;&gt;"",MAX(N$23:$N469)&lt;TIME(20,0,0)),MAX(N$23:$N469,$F470),""),"")</f>
        <v/>
      </c>
      <c r="N470" s="11" t="str">
        <f t="shared" ca="1" si="88"/>
        <v/>
      </c>
      <c r="O470" s="11" t="str">
        <f ca="1">IF($A470="штучный товар",IF(AND(MAX(N$23:$N469)&gt;MAX(P$23:$P469),MAX(P$23:$P469)&lt;=MAX(R$23:$R469),$F470&lt;&gt;"",MAX(P$23:$P469)&lt;TIME(20,0,0)),MAX(P$23:$P469,$F470),""),"")</f>
        <v/>
      </c>
      <c r="P470" s="11" t="str">
        <f t="shared" ca="1" si="89"/>
        <v/>
      </c>
      <c r="Q470" s="11" t="str">
        <f ca="1">IF($A470="штучный товар",IF(AND(MAX(N$23:$N469)&gt;MAX(R$23:$R469),MAX(P$23:$P469)&gt;MAX(R$23:$R469),$F470&lt;&gt;"",MAX(R$23:$R469)&lt;TIME(20,0,0)),MAX(R$23:$R469,$F470),""),"")</f>
        <v/>
      </c>
      <c r="R470" s="11" t="str">
        <f t="shared" ca="1" si="90"/>
        <v/>
      </c>
    </row>
    <row r="471" spans="1:18" x14ac:dyDescent="0.3">
      <c r="A471" t="str">
        <f t="shared" ca="1" si="78"/>
        <v>штучный товар</v>
      </c>
      <c r="B471" s="12">
        <f t="shared" ca="1" si="79"/>
        <v>1.0090070448855308</v>
      </c>
      <c r="C471" s="11">
        <f t="shared" ca="1" si="80"/>
        <v>0.77029170051461593</v>
      </c>
      <c r="D471">
        <f t="shared" ca="1" si="81"/>
        <v>2.7281502109366524</v>
      </c>
      <c r="E471" s="11">
        <f t="shared" ca="1" si="82"/>
        <v>1.8945487575948974E-3</v>
      </c>
      <c r="F471" s="11">
        <f t="shared" ca="1" si="83"/>
        <v>0.7721862492722108</v>
      </c>
      <c r="G471" s="12">
        <f ca="1">IF(F471&lt;&gt;"",IF(A471="весовой товар",SUM(COUNTIF($L$24:$L471,"&gt;"&amp;F471)),SUM(COUNTIF($N$24:$N471,"&gt;"&amp;F471),COUNTIF($P$24:$P471,"&gt;"&amp;F471),COUNTIF($R$24:$R471,"&gt;"&amp;F471))),"")</f>
        <v>3</v>
      </c>
      <c r="H471">
        <f t="shared" ca="1" si="84"/>
        <v>1.3099681626135129</v>
      </c>
      <c r="I471" s="11">
        <f t="shared" ca="1" si="85"/>
        <v>9.0970011292605061E-4</v>
      </c>
      <c r="J471" s="11">
        <f t="shared" ca="1" si="86"/>
        <v>9.0970011292601516E-4</v>
      </c>
      <c r="K471" s="11" t="str">
        <f ca="1">IF(AND($A471="весовой товар",$F471&lt;&gt;"",MAX(L$23:$L470,F471)&lt;TIME(20,0,0)),MAX(L$23:$L470,F471),"")</f>
        <v/>
      </c>
      <c r="L471" s="11" t="str">
        <f t="shared" ca="1" si="87"/>
        <v/>
      </c>
      <c r="M471" s="11" t="str">
        <f ca="1">IF($A471="штучный товар",IF(AND(MAX(N$23:$N470)&lt;=MAX(P$23:$P470),MAX(N$23:$N470)&lt;=MAX(R$23:$R470),$F471&lt;&gt;"",MAX(N$23:$N470)&lt;TIME(20,0,0)),MAX(N$23:$N470,$F471),""),"")</f>
        <v/>
      </c>
      <c r="N471" s="11" t="str">
        <f t="shared" ca="1" si="88"/>
        <v/>
      </c>
      <c r="O471" s="11" t="str">
        <f ca="1">IF($A471="штучный товар",IF(AND(MAX(N$23:$N470)&gt;MAX(P$23:$P470),MAX(P$23:$P470)&lt;=MAX(R$23:$R470),$F471&lt;&gt;"",MAX(P$23:$P470)&lt;TIME(20,0,0)),MAX(P$23:$P470,$F471),""),"")</f>
        <v/>
      </c>
      <c r="P471" s="11" t="str">
        <f t="shared" ca="1" si="89"/>
        <v/>
      </c>
      <c r="Q471" s="11">
        <f ca="1">IF($A471="штучный товар",IF(AND(MAX(N$23:$N470)&gt;MAX(R$23:$R470),MAX(P$23:$P470)&gt;MAX(R$23:$R470),$F471&lt;&gt;"",MAX(R$23:$R470)&lt;TIME(20,0,0)),MAX(R$23:$R470,$F471),""),"")</f>
        <v>0.7721862492722108</v>
      </c>
      <c r="R471" s="11">
        <f t="shared" ca="1" si="90"/>
        <v>0.77309594938513682</v>
      </c>
    </row>
    <row r="472" spans="1:18" x14ac:dyDescent="0.3">
      <c r="A472" t="str">
        <f t="shared" ca="1" si="78"/>
        <v>штучный товар</v>
      </c>
      <c r="B472" s="12">
        <f t="shared" ca="1" si="79"/>
        <v>1.059870443709735</v>
      </c>
      <c r="C472" s="11">
        <f t="shared" ca="1" si="80"/>
        <v>0.77102772165608102</v>
      </c>
      <c r="D472">
        <f t="shared" ca="1" si="81"/>
        <v>2.9817432218382511</v>
      </c>
      <c r="E472" s="11">
        <f t="shared" ca="1" si="82"/>
        <v>2.070655015165452E-3</v>
      </c>
      <c r="F472" s="11">
        <f t="shared" ca="1" si="83"/>
        <v>0.77309837667124648</v>
      </c>
      <c r="G472" s="12">
        <f ca="1">IF(F472&lt;&gt;"",IF(A472="весовой товар",SUM(COUNTIF($L$24:$L472,"&gt;"&amp;F472)),SUM(COUNTIF($N$24:$N472,"&gt;"&amp;F472),COUNTIF($P$24:$P472,"&gt;"&amp;F472),COUNTIF($R$24:$R472,"&gt;"&amp;F472))),"")</f>
        <v>3</v>
      </c>
      <c r="H472">
        <f t="shared" ca="1" si="84"/>
        <v>1.6609740650533757</v>
      </c>
      <c r="I472" s="11">
        <f t="shared" ca="1" si="85"/>
        <v>1.1534542118426219E-3</v>
      </c>
      <c r="J472" s="11">
        <f t="shared" ca="1" si="86"/>
        <v>1.1534542118426527E-3</v>
      </c>
      <c r="K472" s="11" t="str">
        <f ca="1">IF(AND($A472="весовой товар",$F472&lt;&gt;"",MAX(L$23:$L471,F472)&lt;TIME(20,0,0)),MAX(L$23:$L471,F472),"")</f>
        <v/>
      </c>
      <c r="L472" s="11" t="str">
        <f t="shared" ca="1" si="87"/>
        <v/>
      </c>
      <c r="M472" s="11" t="str">
        <f ca="1">IF($A472="штучный товар",IF(AND(MAX(N$23:$N471)&lt;=MAX(P$23:$P471),MAX(N$23:$N471)&lt;=MAX(R$23:$R471),$F472&lt;&gt;"",MAX(N$23:$N471)&lt;TIME(20,0,0)),MAX(N$23:$N471,$F472),""),"")</f>
        <v/>
      </c>
      <c r="N472" s="11" t="str">
        <f t="shared" ca="1" si="88"/>
        <v/>
      </c>
      <c r="O472" s="11" t="str">
        <f ca="1">IF($A472="штучный товар",IF(AND(MAX(N$23:$N471)&gt;MAX(P$23:$P471),MAX(P$23:$P471)&lt;=MAX(R$23:$R471),$F472&lt;&gt;"",MAX(P$23:$P471)&lt;TIME(20,0,0)),MAX(P$23:$P471,$F472),""),"")</f>
        <v/>
      </c>
      <c r="P472" s="11" t="str">
        <f t="shared" ca="1" si="89"/>
        <v/>
      </c>
      <c r="Q472" s="11">
        <f ca="1">IF($A472="штучный товар",IF(AND(MAX(N$23:$N471)&gt;MAX(R$23:$R471),MAX(P$23:$P471)&gt;MAX(R$23:$R471),$F472&lt;&gt;"",MAX(R$23:$R471)&lt;TIME(20,0,0)),MAX(R$23:$R471,$F472),""),"")</f>
        <v>0.77309837667124648</v>
      </c>
      <c r="R472" s="11">
        <f t="shared" ca="1" si="90"/>
        <v>0.77425183088308913</v>
      </c>
    </row>
    <row r="473" spans="1:18" x14ac:dyDescent="0.3">
      <c r="A473" t="str">
        <f t="shared" ref="A473:A536" ca="1" si="91">IF(IF(RAND()&lt;=0.3, RAND()*(1-0.5)+0.5, RAND()*0.5) &gt; 0.5,"весовой товар","штучный товар")</f>
        <v>штучный товар</v>
      </c>
      <c r="B473" s="12">
        <f t="shared" ref="B473:B536" ca="1" si="92" xml:space="preserve"> -(60/60)*LOG(1-RAND())+1</f>
        <v>1.3489597043218722</v>
      </c>
      <c r="C473" s="11">
        <f t="shared" ref="C473:C536" ca="1" si="93">IF(C472="","",IF(C472+(B473)/1440&lt;=$C$23+12/24,C472+(B473)/1440,""))</f>
        <v>0.77196449922852672</v>
      </c>
      <c r="D473">
        <f t="shared" ref="D473:D536" ca="1" si="94">IF(C473&lt;&gt;"",-7*LOG(1-RAND())+1,"")</f>
        <v>10.790098019493609</v>
      </c>
      <c r="E473" s="11">
        <f t="shared" ref="E473:E536" ca="1" si="95">IF(D473&lt;&gt;"",D473/1440,"")</f>
        <v>7.4931236246483391E-3</v>
      </c>
      <c r="F473" s="11">
        <f t="shared" ref="F473:F536" ca="1" si="96">IF(AND(C473&lt;&gt;"",E473&lt;&gt;""),C473+E473,"")</f>
        <v>0.7794576228531751</v>
      </c>
      <c r="G473" s="12">
        <f ca="1">IF(F473&lt;&gt;"",IF(A473="весовой товар",SUM(COUNTIF($L$24:$L473,"&gt;"&amp;F473)),SUM(COUNTIF($N$24:$N473,"&gt;"&amp;F473),COUNTIF($P$24:$P473,"&gt;"&amp;F473),COUNTIF($R$24:$R473,"&gt;"&amp;F473))),"")</f>
        <v>1</v>
      </c>
      <c r="H473">
        <f t="shared" ref="H473:H536" ca="1" si="97">IF(F473&lt;&gt;"",IF(A473="штучный товар",-3*LOG(1-RAND())+1,-4*LOG(1-RAND())+1),"")</f>
        <v>2.5230441442051577</v>
      </c>
      <c r="I473" s="11">
        <f t="shared" ref="I473:I536" ca="1" si="98">IF(H473&lt;&gt;"",H473/1440,"")</f>
        <v>1.7521139890313594E-3</v>
      </c>
      <c r="J473" s="11">
        <f t="shared" ref="J473:J536" ca="1" si="99">IF(AND(F473&lt;&gt;"",OR(L473&lt;&gt;"",N473&lt;&gt;"",P473&lt;&gt;"",R473&lt;&gt;"")),IF(A473="штучный товар",MAX(N473,P473,R473)-F473,L473-F473),"")</f>
        <v>1.7521139890314119E-3</v>
      </c>
      <c r="K473" s="11" t="str">
        <f ca="1">IF(AND($A473="весовой товар",$F473&lt;&gt;"",MAX(L$23:$L472,F473)&lt;TIME(20,0,0)),MAX(L$23:$L472,F473),"")</f>
        <v/>
      </c>
      <c r="L473" s="11" t="str">
        <f t="shared" ref="L473:L536" ca="1" si="100">IF(ISTEXT(K473),"",K473+H473/1440)</f>
        <v/>
      </c>
      <c r="M473" s="11" t="str">
        <f ca="1">IF($A473="штучный товар",IF(AND(MAX(N$23:$N472)&lt;=MAX(P$23:$P472),MAX(N$23:$N472)&lt;=MAX(R$23:$R472),$F473&lt;&gt;"",MAX(N$23:$N472)&lt;TIME(20,0,0)),MAX(N$23:$N472,$F473),""),"")</f>
        <v/>
      </c>
      <c r="N473" s="11" t="str">
        <f t="shared" ref="N473:N536" ca="1" si="101">IF(ISTEXT(M473),"",M473+H473/1440)</f>
        <v/>
      </c>
      <c r="O473" s="11">
        <f ca="1">IF($A473="штучный товар",IF(AND(MAX(N$23:$N472)&gt;MAX(P$23:$P472),MAX(P$23:$P472)&lt;=MAX(R$23:$R472),$F473&lt;&gt;"",MAX(P$23:$P472)&lt;TIME(20,0,0)),MAX(P$23:$P472,$F473),""),"")</f>
        <v>0.7794576228531751</v>
      </c>
      <c r="P473" s="11">
        <f t="shared" ref="P473:P536" ca="1" si="102">IF(ISTEXT(O473),"",O473+H473/1440)</f>
        <v>0.78120973684220651</v>
      </c>
      <c r="Q473" s="11" t="str">
        <f ca="1">IF($A473="штучный товар",IF(AND(MAX(N$23:$N472)&gt;MAX(R$23:$R472),MAX(P$23:$P472)&gt;MAX(R$23:$R472),$F473&lt;&gt;"",MAX(R$23:$R472)&lt;TIME(20,0,0)),MAX(R$23:$R472,$F473),""),"")</f>
        <v/>
      </c>
      <c r="R473" s="11" t="str">
        <f t="shared" ref="R473:R536" ca="1" si="103">IF(ISTEXT(Q473),"",Q473+H473/1440)</f>
        <v/>
      </c>
    </row>
    <row r="474" spans="1:18" x14ac:dyDescent="0.3">
      <c r="A474" t="str">
        <f t="shared" ca="1" si="91"/>
        <v>штучный товар</v>
      </c>
      <c r="B474" s="12">
        <f t="shared" ca="1" si="92"/>
        <v>1.6116023118370815</v>
      </c>
      <c r="C474" s="11">
        <f t="shared" ca="1" si="93"/>
        <v>0.77308366750063584</v>
      </c>
      <c r="D474">
        <f t="shared" ca="1" si="94"/>
        <v>11.060417617349264</v>
      </c>
      <c r="E474" s="11">
        <f t="shared" ca="1" si="95"/>
        <v>7.6808455676036554E-3</v>
      </c>
      <c r="F474" s="11">
        <f t="shared" ca="1" si="96"/>
        <v>0.78076451306823946</v>
      </c>
      <c r="G474" s="12">
        <f ca="1">IF(F474&lt;&gt;"",IF(A474="весовой товар",SUM(COUNTIF($L$24:$L474,"&gt;"&amp;F474)),SUM(COUNTIF($N$24:$N474,"&gt;"&amp;F474),COUNTIF($P$24:$P474,"&gt;"&amp;F474),COUNTIF($R$24:$R474,"&gt;"&amp;F474))),"")</f>
        <v>2</v>
      </c>
      <c r="H474">
        <f t="shared" ca="1" si="97"/>
        <v>4.1634002376861767</v>
      </c>
      <c r="I474" s="11">
        <f t="shared" ca="1" si="98"/>
        <v>2.8912501650598449E-3</v>
      </c>
      <c r="J474" s="11">
        <f t="shared" ca="1" si="99"/>
        <v>2.8912501650598665E-3</v>
      </c>
      <c r="K474" s="11" t="str">
        <f ca="1">IF(AND($A474="весовой товар",$F474&lt;&gt;"",MAX(L$23:$L473,F474)&lt;TIME(20,0,0)),MAX(L$23:$L473,F474),"")</f>
        <v/>
      </c>
      <c r="L474" s="11" t="str">
        <f t="shared" ca="1" si="100"/>
        <v/>
      </c>
      <c r="M474" s="11" t="str">
        <f ca="1">IF($A474="штучный товар",IF(AND(MAX(N$23:$N473)&lt;=MAX(P$23:$P473),MAX(N$23:$N473)&lt;=MAX(R$23:$R473),$F474&lt;&gt;"",MAX(N$23:$N473)&lt;TIME(20,0,0)),MAX(N$23:$N473,$F474),""),"")</f>
        <v/>
      </c>
      <c r="N474" s="11" t="str">
        <f t="shared" ca="1" si="101"/>
        <v/>
      </c>
      <c r="O474" s="11" t="str">
        <f ca="1">IF($A474="штучный товар",IF(AND(MAX(N$23:$N473)&gt;MAX(P$23:$P473),MAX(P$23:$P473)&lt;=MAX(R$23:$R473),$F474&lt;&gt;"",MAX(P$23:$P473)&lt;TIME(20,0,0)),MAX(P$23:$P473,$F474),""),"")</f>
        <v/>
      </c>
      <c r="P474" s="11" t="str">
        <f t="shared" ca="1" si="102"/>
        <v/>
      </c>
      <c r="Q474" s="11">
        <f ca="1">IF($A474="штучный товар",IF(AND(MAX(N$23:$N473)&gt;MAX(R$23:$R473),MAX(P$23:$P473)&gt;MAX(R$23:$R473),$F474&lt;&gt;"",MAX(R$23:$R473)&lt;TIME(20,0,0)),MAX(R$23:$R473,$F474),""),"")</f>
        <v>0.78076451306823946</v>
      </c>
      <c r="R474" s="11">
        <f t="shared" ca="1" si="103"/>
        <v>0.78365576323329933</v>
      </c>
    </row>
    <row r="475" spans="1:18" x14ac:dyDescent="0.3">
      <c r="A475" t="str">
        <f t="shared" ca="1" si="91"/>
        <v>штучный товар</v>
      </c>
      <c r="B475" s="12">
        <f t="shared" ca="1" si="92"/>
        <v>1.5395941118932361</v>
      </c>
      <c r="C475" s="11">
        <f t="shared" ca="1" si="93"/>
        <v>0.77415283007833946</v>
      </c>
      <c r="D475">
        <f t="shared" ca="1" si="94"/>
        <v>2.3678256040237375</v>
      </c>
      <c r="E475" s="11">
        <f t="shared" ca="1" si="95"/>
        <v>1.6443233361275954E-3</v>
      </c>
      <c r="F475" s="11">
        <f t="shared" ca="1" si="96"/>
        <v>0.77579715341446709</v>
      </c>
      <c r="G475" s="12">
        <f ca="1">IF(F475&lt;&gt;"",IF(A475="весовой товар",SUM(COUNTIF($L$24:$L475,"&gt;"&amp;F475)),SUM(COUNTIF($N$24:$N475,"&gt;"&amp;F475),COUNTIF($P$24:$P475,"&gt;"&amp;F475),COUNTIF($R$24:$R475,"&gt;"&amp;F475))),"")</f>
        <v>3</v>
      </c>
      <c r="H475">
        <f t="shared" ca="1" si="97"/>
        <v>4.8682214589602779</v>
      </c>
      <c r="I475" s="11">
        <f t="shared" ca="1" si="98"/>
        <v>3.3807093465001931E-3</v>
      </c>
      <c r="J475" s="11">
        <f t="shared" ca="1" si="99"/>
        <v>3.3807093465001437E-3</v>
      </c>
      <c r="K475" s="11" t="str">
        <f ca="1">IF(AND($A475="весовой товар",$F475&lt;&gt;"",MAX(L$23:$L474,F475)&lt;TIME(20,0,0)),MAX(L$23:$L474,F475),"")</f>
        <v/>
      </c>
      <c r="L475" s="11" t="str">
        <f t="shared" ca="1" si="100"/>
        <v/>
      </c>
      <c r="M475" s="11">
        <f ca="1">IF($A475="штучный товар",IF(AND(MAX(N$23:$N474)&lt;=MAX(P$23:$P474),MAX(N$23:$N474)&lt;=MAX(R$23:$R474),$F475&lt;&gt;"",MAX(N$23:$N474)&lt;TIME(20,0,0)),MAX(N$23:$N474,$F475),""),"")</f>
        <v>0.77579715341446709</v>
      </c>
      <c r="N475" s="11">
        <f t="shared" ca="1" si="101"/>
        <v>0.77917786276096723</v>
      </c>
      <c r="O475" s="11" t="str">
        <f ca="1">IF($A475="штучный товар",IF(AND(MAX(N$23:$N474)&gt;MAX(P$23:$P474),MAX(P$23:$P474)&lt;=MAX(R$23:$R474),$F475&lt;&gt;"",MAX(P$23:$P474)&lt;TIME(20,0,0)),MAX(P$23:$P474,$F475),""),"")</f>
        <v/>
      </c>
      <c r="P475" s="11" t="str">
        <f t="shared" ca="1" si="102"/>
        <v/>
      </c>
      <c r="Q475" s="11" t="str">
        <f ca="1">IF($A475="штучный товар",IF(AND(MAX(N$23:$N474)&gt;MAX(R$23:$R474),MAX(P$23:$P474)&gt;MAX(R$23:$R474),$F475&lt;&gt;"",MAX(R$23:$R474)&lt;TIME(20,0,0)),MAX(R$23:$R474,$F475),""),"")</f>
        <v/>
      </c>
      <c r="R475" s="11" t="str">
        <f t="shared" ca="1" si="103"/>
        <v/>
      </c>
    </row>
    <row r="476" spans="1:18" x14ac:dyDescent="0.3">
      <c r="A476" t="str">
        <f t="shared" ca="1" si="91"/>
        <v>штучный товар</v>
      </c>
      <c r="B476" s="12">
        <f t="shared" ca="1" si="92"/>
        <v>1.3120604610084894</v>
      </c>
      <c r="C476" s="11">
        <f t="shared" ca="1" si="93"/>
        <v>0.77506398317626202</v>
      </c>
      <c r="D476">
        <f t="shared" ca="1" si="94"/>
        <v>3.1613816950497986</v>
      </c>
      <c r="E476" s="11">
        <f t="shared" ca="1" si="95"/>
        <v>2.1954039548956936E-3</v>
      </c>
      <c r="F476" s="11">
        <f t="shared" ca="1" si="96"/>
        <v>0.77725938713115772</v>
      </c>
      <c r="G476" s="12">
        <f ca="1">IF(F476&lt;&gt;"",IF(A476="весовой товар",SUM(COUNTIF($L$24:$L476,"&gt;"&amp;F476)),SUM(COUNTIF($N$24:$N476,"&gt;"&amp;F476),COUNTIF($P$24:$P476,"&gt;"&amp;F476),COUNTIF($R$24:$R476,"&gt;"&amp;F476))),"")</f>
        <v>4</v>
      </c>
      <c r="H476">
        <f t="shared" ca="1" si="97"/>
        <v>5.7300298006739396</v>
      </c>
      <c r="I476" s="11">
        <f t="shared" ca="1" si="98"/>
        <v>3.9791873615791246E-3</v>
      </c>
      <c r="J476" s="11">
        <f t="shared" ca="1" si="99"/>
        <v>5.8976629913886081E-3</v>
      </c>
      <c r="K476" s="11" t="str">
        <f ca="1">IF(AND($A476="весовой товар",$F476&lt;&gt;"",MAX(L$23:$L475,F476)&lt;TIME(20,0,0)),MAX(L$23:$L475,F476),"")</f>
        <v/>
      </c>
      <c r="L476" s="11" t="str">
        <f t="shared" ca="1" si="100"/>
        <v/>
      </c>
      <c r="M476" s="11">
        <f ca="1">IF($A476="штучный товар",IF(AND(MAX(N$23:$N475)&lt;=MAX(P$23:$P475),MAX(N$23:$N475)&lt;=MAX(R$23:$R475),$F476&lt;&gt;"",MAX(N$23:$N475)&lt;TIME(20,0,0)),MAX(N$23:$N475,$F476),""),"")</f>
        <v>0.77917786276096723</v>
      </c>
      <c r="N476" s="11">
        <f t="shared" ca="1" si="101"/>
        <v>0.78315705012254633</v>
      </c>
      <c r="O476" s="11" t="str">
        <f ca="1">IF($A476="штучный товар",IF(AND(MAX(N$23:$N475)&gt;MAX(P$23:$P475),MAX(P$23:$P475)&lt;=MAX(R$23:$R475),$F476&lt;&gt;"",MAX(P$23:$P475)&lt;TIME(20,0,0)),MAX(P$23:$P475,$F476),""),"")</f>
        <v/>
      </c>
      <c r="P476" s="11" t="str">
        <f t="shared" ca="1" si="102"/>
        <v/>
      </c>
      <c r="Q476" s="11" t="str">
        <f ca="1">IF($A476="штучный товар",IF(AND(MAX(N$23:$N475)&gt;MAX(R$23:$R475),MAX(P$23:$P475)&gt;MAX(R$23:$R475),$F476&lt;&gt;"",MAX(R$23:$R475)&lt;TIME(20,0,0)),MAX(R$23:$R475,$F476),""),"")</f>
        <v/>
      </c>
      <c r="R476" s="11" t="str">
        <f t="shared" ca="1" si="103"/>
        <v/>
      </c>
    </row>
    <row r="477" spans="1:18" x14ac:dyDescent="0.3">
      <c r="A477" t="str">
        <f t="shared" ca="1" si="91"/>
        <v>весовой товар</v>
      </c>
      <c r="B477" s="12">
        <f t="shared" ca="1" si="92"/>
        <v>1.3840896532155109</v>
      </c>
      <c r="C477" s="11">
        <f t="shared" ca="1" si="93"/>
        <v>0.77602515654655058</v>
      </c>
      <c r="D477">
        <f t="shared" ca="1" si="94"/>
        <v>3.4437222577001747</v>
      </c>
      <c r="E477" s="11">
        <f t="shared" ca="1" si="95"/>
        <v>2.3914737900695656E-3</v>
      </c>
      <c r="F477" s="11">
        <f t="shared" ca="1" si="96"/>
        <v>0.77841663033662012</v>
      </c>
      <c r="G477" s="12">
        <f ca="1">IF(F477&lt;&gt;"",IF(A477="весовой товар",SUM(COUNTIF($L$24:$L477,"&gt;"&amp;F477)),SUM(COUNTIF($N$24:$N477,"&gt;"&amp;F477),COUNTIF($P$24:$P477,"&gt;"&amp;F477),COUNTIF($R$24:$R477,"&gt;"&amp;F477))),"")</f>
        <v>1</v>
      </c>
      <c r="H477">
        <f t="shared" ca="1" si="97"/>
        <v>1.2230041133418295</v>
      </c>
      <c r="I477" s="11">
        <f t="shared" ca="1" si="98"/>
        <v>8.493084120429371E-4</v>
      </c>
      <c r="J477" s="11">
        <f t="shared" ca="1" si="99"/>
        <v>8.4930841204289287E-4</v>
      </c>
      <c r="K477" s="11">
        <f ca="1">IF(AND($A477="весовой товар",$F477&lt;&gt;"",MAX(L$23:$L476,F477)&lt;TIME(20,0,0)),MAX(L$23:$L476,F477),"")</f>
        <v>0.77841663033662012</v>
      </c>
      <c r="L477" s="11">
        <f t="shared" ca="1" si="100"/>
        <v>0.77926593874866301</v>
      </c>
      <c r="M477" s="11" t="str">
        <f ca="1">IF($A477="штучный товар",IF(AND(MAX(N$23:$N476)&lt;=MAX(P$23:$P476),MAX(N$23:$N476)&lt;=MAX(R$23:$R476),$F477&lt;&gt;"",MAX(N$23:$N476)&lt;TIME(20,0,0)),MAX(N$23:$N476,$F477),""),"")</f>
        <v/>
      </c>
      <c r="N477" s="11" t="str">
        <f t="shared" ca="1" si="101"/>
        <v/>
      </c>
      <c r="O477" s="11" t="str">
        <f ca="1">IF($A477="штучный товар",IF(AND(MAX(N$23:$N476)&gt;MAX(P$23:$P476),MAX(P$23:$P476)&lt;=MAX(R$23:$R476),$F477&lt;&gt;"",MAX(P$23:$P476)&lt;TIME(20,0,0)),MAX(P$23:$P476,$F477),""),"")</f>
        <v/>
      </c>
      <c r="P477" s="11" t="str">
        <f t="shared" ca="1" si="102"/>
        <v/>
      </c>
      <c r="Q477" s="11" t="str">
        <f ca="1">IF($A477="штучный товар",IF(AND(MAX(N$23:$N476)&gt;MAX(R$23:$R476),MAX(P$23:$P476)&gt;MAX(R$23:$R476),$F477&lt;&gt;"",MAX(R$23:$R476)&lt;TIME(20,0,0)),MAX(R$23:$R476,$F477),""),"")</f>
        <v/>
      </c>
      <c r="R477" s="11" t="str">
        <f t="shared" ca="1" si="103"/>
        <v/>
      </c>
    </row>
    <row r="478" spans="1:18" x14ac:dyDescent="0.3">
      <c r="A478" t="str">
        <f t="shared" ca="1" si="91"/>
        <v>весовой товар</v>
      </c>
      <c r="B478" s="12">
        <f t="shared" ca="1" si="92"/>
        <v>1.0874636746409063</v>
      </c>
      <c r="C478" s="11">
        <f t="shared" ca="1" si="93"/>
        <v>0.77678033965394011</v>
      </c>
      <c r="D478">
        <f t="shared" ca="1" si="94"/>
        <v>6.6379295126834723</v>
      </c>
      <c r="E478" s="11">
        <f t="shared" ca="1" si="95"/>
        <v>4.6096732726968554E-3</v>
      </c>
      <c r="F478" s="11">
        <f t="shared" ca="1" si="96"/>
        <v>0.78139001292663701</v>
      </c>
      <c r="G478" s="12">
        <f ca="1">IF(F478&lt;&gt;"",IF(A478="весовой товар",SUM(COUNTIF($L$24:$L478,"&gt;"&amp;F478)),SUM(COUNTIF($N$24:$N478,"&gt;"&amp;F478),COUNTIF($P$24:$P478,"&gt;"&amp;F478),COUNTIF($R$24:$R478,"&gt;"&amp;F478))),"")</f>
        <v>1</v>
      </c>
      <c r="H478">
        <f t="shared" ca="1" si="97"/>
        <v>2.4733134551247993</v>
      </c>
      <c r="I478" s="11">
        <f t="shared" ca="1" si="98"/>
        <v>1.7175787882811105E-3</v>
      </c>
      <c r="J478" s="11">
        <f t="shared" ca="1" si="99"/>
        <v>1.71757878828116E-3</v>
      </c>
      <c r="K478" s="11">
        <f ca="1">IF(AND($A478="весовой товар",$F478&lt;&gt;"",MAX(L$23:$L477,F478)&lt;TIME(20,0,0)),MAX(L$23:$L477,F478),"")</f>
        <v>0.78139001292663701</v>
      </c>
      <c r="L478" s="11">
        <f t="shared" ca="1" si="100"/>
        <v>0.78310759171491817</v>
      </c>
      <c r="M478" s="11" t="str">
        <f ca="1">IF($A478="штучный товар",IF(AND(MAX(N$23:$N477)&lt;=MAX(P$23:$P477),MAX(N$23:$N477)&lt;=MAX(R$23:$R477),$F478&lt;&gt;"",MAX(N$23:$N477)&lt;TIME(20,0,0)),MAX(N$23:$N477,$F478),""),"")</f>
        <v/>
      </c>
      <c r="N478" s="11" t="str">
        <f t="shared" ca="1" si="101"/>
        <v/>
      </c>
      <c r="O478" s="11" t="str">
        <f ca="1">IF($A478="штучный товар",IF(AND(MAX(N$23:$N477)&gt;MAX(P$23:$P477),MAX(P$23:$P477)&lt;=MAX(R$23:$R477),$F478&lt;&gt;"",MAX(P$23:$P477)&lt;TIME(20,0,0)),MAX(P$23:$P477,$F478),""),"")</f>
        <v/>
      </c>
      <c r="P478" s="11" t="str">
        <f t="shared" ca="1" si="102"/>
        <v/>
      </c>
      <c r="Q478" s="11" t="str">
        <f ca="1">IF($A478="штучный товар",IF(AND(MAX(N$23:$N477)&gt;MAX(R$23:$R477),MAX(P$23:$P477)&gt;MAX(R$23:$R477),$F478&lt;&gt;"",MAX(R$23:$R477)&lt;TIME(20,0,0)),MAX(R$23:$R477,$F478),""),"")</f>
        <v/>
      </c>
      <c r="R478" s="11" t="str">
        <f t="shared" ca="1" si="103"/>
        <v/>
      </c>
    </row>
    <row r="479" spans="1:18" x14ac:dyDescent="0.3">
      <c r="A479" t="str">
        <f t="shared" ca="1" si="91"/>
        <v>штучный товар</v>
      </c>
      <c r="B479" s="12">
        <f t="shared" ca="1" si="92"/>
        <v>1.3727810628617851</v>
      </c>
      <c r="C479" s="11">
        <f t="shared" ca="1" si="93"/>
        <v>0.77773365983648302</v>
      </c>
      <c r="D479">
        <f t="shared" ca="1" si="94"/>
        <v>3.3601309934918593</v>
      </c>
      <c r="E479" s="11">
        <f t="shared" ca="1" si="95"/>
        <v>2.3334243010360136E-3</v>
      </c>
      <c r="F479" s="11">
        <f t="shared" ca="1" si="96"/>
        <v>0.78006708413751902</v>
      </c>
      <c r="G479" s="12">
        <f ca="1">IF(F479&lt;&gt;"",IF(A479="весовой товар",SUM(COUNTIF($L$24:$L479,"&gt;"&amp;F479)),SUM(COUNTIF($N$24:$N479,"&gt;"&amp;F479),COUNTIF($P$24:$P479,"&gt;"&amp;F479),COUNTIF($R$24:$R479,"&gt;"&amp;F479))),"")</f>
        <v>4</v>
      </c>
      <c r="H479">
        <f t="shared" ca="1" si="97"/>
        <v>4.6031730060869904</v>
      </c>
      <c r="I479" s="11">
        <f t="shared" ca="1" si="98"/>
        <v>3.1966479208937431E-3</v>
      </c>
      <c r="J479" s="11">
        <f t="shared" ca="1" si="99"/>
        <v>4.3393006255811883E-3</v>
      </c>
      <c r="K479" s="11" t="str">
        <f ca="1">IF(AND($A479="весовой товар",$F479&lt;&gt;"",MAX(L$23:$L478,F479)&lt;TIME(20,0,0)),MAX(L$23:$L478,F479),"")</f>
        <v/>
      </c>
      <c r="L479" s="11" t="str">
        <f t="shared" ca="1" si="100"/>
        <v/>
      </c>
      <c r="M479" s="11" t="str">
        <f ca="1">IF($A479="штучный товар",IF(AND(MAX(N$23:$N478)&lt;=MAX(P$23:$P478),MAX(N$23:$N478)&lt;=MAX(R$23:$R478),$F479&lt;&gt;"",MAX(N$23:$N478)&lt;TIME(20,0,0)),MAX(N$23:$N478,$F479),""),"")</f>
        <v/>
      </c>
      <c r="N479" s="11" t="str">
        <f t="shared" ca="1" si="101"/>
        <v/>
      </c>
      <c r="O479" s="11">
        <f ca="1">IF($A479="штучный товар",IF(AND(MAX(N$23:$N478)&gt;MAX(P$23:$P478),MAX(P$23:$P478)&lt;=MAX(R$23:$R478),$F479&lt;&gt;"",MAX(P$23:$P478)&lt;TIME(20,0,0)),MAX(P$23:$P478,$F479),""),"")</f>
        <v>0.78120973684220651</v>
      </c>
      <c r="P479" s="11">
        <f t="shared" ca="1" si="102"/>
        <v>0.78440638476310021</v>
      </c>
      <c r="Q479" s="11" t="str">
        <f ca="1">IF($A479="штучный товар",IF(AND(MAX(N$23:$N478)&gt;MAX(R$23:$R478),MAX(P$23:$P478)&gt;MAX(R$23:$R478),$F479&lt;&gt;"",MAX(R$23:$R478)&lt;TIME(20,0,0)),MAX(R$23:$R478,$F479),""),"")</f>
        <v/>
      </c>
      <c r="R479" s="11" t="str">
        <f t="shared" ca="1" si="103"/>
        <v/>
      </c>
    </row>
    <row r="480" spans="1:18" x14ac:dyDescent="0.3">
      <c r="A480" t="str">
        <f t="shared" ca="1" si="91"/>
        <v>весовой товар</v>
      </c>
      <c r="B480" s="12">
        <f t="shared" ca="1" si="92"/>
        <v>2.091365214783834</v>
      </c>
      <c r="C480" s="11">
        <f t="shared" ca="1" si="93"/>
        <v>0.77918599679119405</v>
      </c>
      <c r="D480">
        <f t="shared" ca="1" si="94"/>
        <v>4.8027383179685357</v>
      </c>
      <c r="E480" s="11">
        <f t="shared" ca="1" si="95"/>
        <v>3.3352349430337052E-3</v>
      </c>
      <c r="F480" s="11">
        <f t="shared" ca="1" si="96"/>
        <v>0.78252123173422772</v>
      </c>
      <c r="G480" s="12">
        <f ca="1">IF(F480&lt;&gt;"",IF(A480="весовой товар",SUM(COUNTIF($L$24:$L480,"&gt;"&amp;F480)),SUM(COUNTIF($N$24:$N480,"&gt;"&amp;F480),COUNTIF($P$24:$P480,"&gt;"&amp;F480),COUNTIF($R$24:$R480,"&gt;"&amp;F480))),"")</f>
        <v>2</v>
      </c>
      <c r="H480">
        <f t="shared" ca="1" si="97"/>
        <v>1.3341418611940399</v>
      </c>
      <c r="I480" s="11">
        <f t="shared" ca="1" si="98"/>
        <v>9.264874036069721E-4</v>
      </c>
      <c r="J480" s="11">
        <f t="shared" ca="1" si="99"/>
        <v>1.5128473842974666E-3</v>
      </c>
      <c r="K480" s="11">
        <f ca="1">IF(AND($A480="весовой товар",$F480&lt;&gt;"",MAX(L$23:$L479,F480)&lt;TIME(20,0,0)),MAX(L$23:$L479,F480),"")</f>
        <v>0.78310759171491817</v>
      </c>
      <c r="L480" s="11">
        <f t="shared" ca="1" si="100"/>
        <v>0.78403407911852518</v>
      </c>
      <c r="M480" s="11" t="str">
        <f ca="1">IF($A480="штучный товар",IF(AND(MAX(N$23:$N479)&lt;=MAX(P$23:$P479),MAX(N$23:$N479)&lt;=MAX(R$23:$R479),$F480&lt;&gt;"",MAX(N$23:$N479)&lt;TIME(20,0,0)),MAX(N$23:$N479,$F480),""),"")</f>
        <v/>
      </c>
      <c r="N480" s="11" t="str">
        <f t="shared" ca="1" si="101"/>
        <v/>
      </c>
      <c r="O480" s="11" t="str">
        <f ca="1">IF($A480="штучный товар",IF(AND(MAX(N$23:$N479)&gt;MAX(P$23:$P479),MAX(P$23:$P479)&lt;=MAX(R$23:$R479),$F480&lt;&gt;"",MAX(P$23:$P479)&lt;TIME(20,0,0)),MAX(P$23:$P479,$F480),""),"")</f>
        <v/>
      </c>
      <c r="P480" s="11" t="str">
        <f t="shared" ca="1" si="102"/>
        <v/>
      </c>
      <c r="Q480" s="11" t="str">
        <f ca="1">IF($A480="штучный товар",IF(AND(MAX(N$23:$N479)&gt;MAX(R$23:$R479),MAX(P$23:$P479)&gt;MAX(R$23:$R479),$F480&lt;&gt;"",MAX(R$23:$R479)&lt;TIME(20,0,0)),MAX(R$23:$R479,$F480),""),"")</f>
        <v/>
      </c>
      <c r="R480" s="11" t="str">
        <f t="shared" ca="1" si="103"/>
        <v/>
      </c>
    </row>
    <row r="481" spans="1:18" x14ac:dyDescent="0.3">
      <c r="A481" t="str">
        <f t="shared" ca="1" si="91"/>
        <v>штучный товар</v>
      </c>
      <c r="B481" s="12">
        <f t="shared" ca="1" si="92"/>
        <v>1.5851757980586116</v>
      </c>
      <c r="C481" s="11">
        <f t="shared" ca="1" si="93"/>
        <v>0.78028681331762362</v>
      </c>
      <c r="D481">
        <f t="shared" ca="1" si="94"/>
        <v>1.5215438797199581</v>
      </c>
      <c r="E481" s="11">
        <f t="shared" ca="1" si="95"/>
        <v>1.056627694249971E-3</v>
      </c>
      <c r="F481" s="11">
        <f t="shared" ca="1" si="96"/>
        <v>0.78134344101187359</v>
      </c>
      <c r="G481" s="12">
        <f ca="1">IF(F481&lt;&gt;"",IF(A481="весовой товар",SUM(COUNTIF($L$24:$L481,"&gt;"&amp;F481)),SUM(COUNTIF($N$24:$N481,"&gt;"&amp;F481),COUNTIF($P$24:$P481,"&gt;"&amp;F481),COUNTIF($R$24:$R481,"&gt;"&amp;F481))),"")</f>
        <v>4</v>
      </c>
      <c r="H481">
        <f t="shared" ca="1" si="97"/>
        <v>2.4568812166874618</v>
      </c>
      <c r="I481" s="11">
        <f t="shared" ca="1" si="98"/>
        <v>1.7061675115885152E-3</v>
      </c>
      <c r="J481" s="11">
        <f t="shared" ca="1" si="99"/>
        <v>3.519776622261217E-3</v>
      </c>
      <c r="K481" s="11" t="str">
        <f ca="1">IF(AND($A481="весовой товар",$F481&lt;&gt;"",MAX(L$23:$L480,F481)&lt;TIME(20,0,0)),MAX(L$23:$L480,F481),"")</f>
        <v/>
      </c>
      <c r="L481" s="11" t="str">
        <f t="shared" ca="1" si="100"/>
        <v/>
      </c>
      <c r="M481" s="11">
        <f ca="1">IF($A481="штучный товар",IF(AND(MAX(N$23:$N480)&lt;=MAX(P$23:$P480),MAX(N$23:$N480)&lt;=MAX(R$23:$R480),$F481&lt;&gt;"",MAX(N$23:$N480)&lt;TIME(20,0,0)),MAX(N$23:$N480,$F481),""),"")</f>
        <v>0.78315705012254633</v>
      </c>
      <c r="N481" s="11">
        <f t="shared" ca="1" si="101"/>
        <v>0.7848632176341348</v>
      </c>
      <c r="O481" s="11" t="str">
        <f ca="1">IF($A481="штучный товар",IF(AND(MAX(N$23:$N480)&gt;MAX(P$23:$P480),MAX(P$23:$P480)&lt;=MAX(R$23:$R480),$F481&lt;&gt;"",MAX(P$23:$P480)&lt;TIME(20,0,0)),MAX(P$23:$P480,$F481),""),"")</f>
        <v/>
      </c>
      <c r="P481" s="11" t="str">
        <f t="shared" ca="1" si="102"/>
        <v/>
      </c>
      <c r="Q481" s="11" t="str">
        <f ca="1">IF($A481="штучный товар",IF(AND(MAX(N$23:$N480)&gt;MAX(R$23:$R480),MAX(P$23:$P480)&gt;MAX(R$23:$R480),$F481&lt;&gt;"",MAX(R$23:$R480)&lt;TIME(20,0,0)),MAX(R$23:$R480,$F481),""),"")</f>
        <v/>
      </c>
      <c r="R481" s="11" t="str">
        <f t="shared" ca="1" si="103"/>
        <v/>
      </c>
    </row>
    <row r="482" spans="1:18" x14ac:dyDescent="0.3">
      <c r="A482" t="str">
        <f t="shared" ca="1" si="91"/>
        <v>весовой товар</v>
      </c>
      <c r="B482" s="12">
        <f t="shared" ca="1" si="92"/>
        <v>1.2490550045400861</v>
      </c>
      <c r="C482" s="11">
        <f t="shared" ca="1" si="93"/>
        <v>0.781154212626332</v>
      </c>
      <c r="D482">
        <f t="shared" ca="1" si="94"/>
        <v>4.7603823669729284</v>
      </c>
      <c r="E482" s="11">
        <f t="shared" ca="1" si="95"/>
        <v>3.3058210881756448E-3</v>
      </c>
      <c r="F482" s="11">
        <f t="shared" ca="1" si="96"/>
        <v>0.78446003371450768</v>
      </c>
      <c r="G482" s="12">
        <f ca="1">IF(F482&lt;&gt;"",IF(A482="весовой товар",SUM(COUNTIF($L$24:$L482,"&gt;"&amp;F482)),SUM(COUNTIF($N$24:$N482,"&gt;"&amp;F482),COUNTIF($P$24:$P482,"&gt;"&amp;F482),COUNTIF($R$24:$R482,"&gt;"&amp;F482))),"")</f>
        <v>1</v>
      </c>
      <c r="H482">
        <f t="shared" ca="1" si="97"/>
        <v>2.7085185979620974</v>
      </c>
      <c r="I482" s="11">
        <f t="shared" ca="1" si="98"/>
        <v>1.8809156930292342E-3</v>
      </c>
      <c r="J482" s="11">
        <f t="shared" ca="1" si="99"/>
        <v>1.8809156930292836E-3</v>
      </c>
      <c r="K482" s="11">
        <f ca="1">IF(AND($A482="весовой товар",$F482&lt;&gt;"",MAX(L$23:$L481,F482)&lt;TIME(20,0,0)),MAX(L$23:$L481,F482),"")</f>
        <v>0.78446003371450768</v>
      </c>
      <c r="L482" s="11">
        <f t="shared" ca="1" si="100"/>
        <v>0.78634094940753696</v>
      </c>
      <c r="M482" s="11" t="str">
        <f ca="1">IF($A482="штучный товар",IF(AND(MAX(N$23:$N481)&lt;=MAX(P$23:$P481),MAX(N$23:$N481)&lt;=MAX(R$23:$R481),$F482&lt;&gt;"",MAX(N$23:$N481)&lt;TIME(20,0,0)),MAX(N$23:$N481,$F482),""),"")</f>
        <v/>
      </c>
      <c r="N482" s="11" t="str">
        <f t="shared" ca="1" si="101"/>
        <v/>
      </c>
      <c r="O482" s="11" t="str">
        <f ca="1">IF($A482="штучный товар",IF(AND(MAX(N$23:$N481)&gt;MAX(P$23:$P481),MAX(P$23:$P481)&lt;=MAX(R$23:$R481),$F482&lt;&gt;"",MAX(P$23:$P481)&lt;TIME(20,0,0)),MAX(P$23:$P481,$F482),""),"")</f>
        <v/>
      </c>
      <c r="P482" s="11" t="str">
        <f t="shared" ca="1" si="102"/>
        <v/>
      </c>
      <c r="Q482" s="11" t="str">
        <f ca="1">IF($A482="штучный товар",IF(AND(MAX(N$23:$N481)&gt;MAX(R$23:$R481),MAX(P$23:$P481)&gt;MAX(R$23:$R481),$F482&lt;&gt;"",MAX(R$23:$R481)&lt;TIME(20,0,0)),MAX(R$23:$R481,$F482),""),"")</f>
        <v/>
      </c>
      <c r="R482" s="11" t="str">
        <f t="shared" ca="1" si="103"/>
        <v/>
      </c>
    </row>
    <row r="483" spans="1:18" x14ac:dyDescent="0.3">
      <c r="A483" t="str">
        <f t="shared" ca="1" si="91"/>
        <v>весовой товар</v>
      </c>
      <c r="B483" s="12">
        <f t="shared" ca="1" si="92"/>
        <v>1.0059106268921925</v>
      </c>
      <c r="C483" s="11">
        <f t="shared" ca="1" si="93"/>
        <v>0.78185276167278495</v>
      </c>
      <c r="D483">
        <f t="shared" ca="1" si="94"/>
        <v>4.4985251409343334</v>
      </c>
      <c r="E483" s="11">
        <f t="shared" ca="1" si="95"/>
        <v>3.1239757923155094E-3</v>
      </c>
      <c r="F483" s="11">
        <f t="shared" ca="1" si="96"/>
        <v>0.78497673746510044</v>
      </c>
      <c r="G483" s="12">
        <f ca="1">IF(F483&lt;&gt;"",IF(A483="весовой товар",SUM(COUNTIF($L$24:$L483,"&gt;"&amp;F483)),SUM(COUNTIF($N$24:$N483,"&gt;"&amp;F483),COUNTIF($P$24:$P483,"&gt;"&amp;F483),COUNTIF($R$24:$R483,"&gt;"&amp;F483))),"")</f>
        <v>2</v>
      </c>
      <c r="H483">
        <f t="shared" ca="1" si="97"/>
        <v>3.0359462018748</v>
      </c>
      <c r="I483" s="11">
        <f t="shared" ca="1" si="98"/>
        <v>2.1082959735241667E-3</v>
      </c>
      <c r="J483" s="11">
        <f t="shared" ca="1" si="99"/>
        <v>3.4725079159606542E-3</v>
      </c>
      <c r="K483" s="11">
        <f ca="1">IF(AND($A483="весовой товар",$F483&lt;&gt;"",MAX(L$23:$L482,F483)&lt;TIME(20,0,0)),MAX(L$23:$L482,F483),"")</f>
        <v>0.78634094940753696</v>
      </c>
      <c r="L483" s="11">
        <f t="shared" ca="1" si="100"/>
        <v>0.78844924538106109</v>
      </c>
      <c r="M483" s="11" t="str">
        <f ca="1">IF($A483="штучный товар",IF(AND(MAX(N$23:$N482)&lt;=MAX(P$23:$P482),MAX(N$23:$N482)&lt;=MAX(R$23:$R482),$F483&lt;&gt;"",MAX(N$23:$N482)&lt;TIME(20,0,0)),MAX(N$23:$N482,$F483),""),"")</f>
        <v/>
      </c>
      <c r="N483" s="11" t="str">
        <f t="shared" ca="1" si="101"/>
        <v/>
      </c>
      <c r="O483" s="11" t="str">
        <f ca="1">IF($A483="штучный товар",IF(AND(MAX(N$23:$N482)&gt;MAX(P$23:$P482),MAX(P$23:$P482)&lt;=MAX(R$23:$R482),$F483&lt;&gt;"",MAX(P$23:$P482)&lt;TIME(20,0,0)),MAX(P$23:$P482,$F483),""),"")</f>
        <v/>
      </c>
      <c r="P483" s="11" t="str">
        <f t="shared" ca="1" si="102"/>
        <v/>
      </c>
      <c r="Q483" s="11" t="str">
        <f ca="1">IF($A483="штучный товар",IF(AND(MAX(N$23:$N482)&gt;MAX(R$23:$R482),MAX(P$23:$P482)&gt;MAX(R$23:$R482),$F483&lt;&gt;"",MAX(R$23:$R482)&lt;TIME(20,0,0)),MAX(R$23:$R482,$F483),""),"")</f>
        <v/>
      </c>
      <c r="R483" s="11" t="str">
        <f t="shared" ca="1" si="103"/>
        <v/>
      </c>
    </row>
    <row r="484" spans="1:18" x14ac:dyDescent="0.3">
      <c r="A484" t="str">
        <f t="shared" ca="1" si="91"/>
        <v>штучный товар</v>
      </c>
      <c r="B484" s="12">
        <f t="shared" ca="1" si="92"/>
        <v>1.0701670290273104</v>
      </c>
      <c r="C484" s="11">
        <f t="shared" ca="1" si="93"/>
        <v>0.78259593322072063</v>
      </c>
      <c r="D484">
        <f t="shared" ca="1" si="94"/>
        <v>2.7049077942775095</v>
      </c>
      <c r="E484" s="11">
        <f t="shared" ca="1" si="95"/>
        <v>1.8784081904704927E-3</v>
      </c>
      <c r="F484" s="11">
        <f t="shared" ca="1" si="96"/>
        <v>0.7844743414111911</v>
      </c>
      <c r="G484" s="12">
        <f ca="1">IF(F484&lt;&gt;"",IF(A484="весовой товар",SUM(COUNTIF($L$24:$L484,"&gt;"&amp;F484)),SUM(COUNTIF($N$24:$N484,"&gt;"&amp;F484),COUNTIF($P$24:$P484,"&gt;"&amp;F484),COUNTIF($R$24:$R484,"&gt;"&amp;F484))),"")</f>
        <v>2</v>
      </c>
      <c r="H484">
        <f t="shared" ca="1" si="97"/>
        <v>1.1910851364185051</v>
      </c>
      <c r="I484" s="11">
        <f t="shared" ca="1" si="98"/>
        <v>8.2714245584618415E-4</v>
      </c>
      <c r="J484" s="11">
        <f t="shared" ca="1" si="99"/>
        <v>8.2714245584614154E-4</v>
      </c>
      <c r="K484" s="11" t="str">
        <f ca="1">IF(AND($A484="весовой товар",$F484&lt;&gt;"",MAX(L$23:$L483,F484)&lt;TIME(20,0,0)),MAX(L$23:$L483,F484),"")</f>
        <v/>
      </c>
      <c r="L484" s="11" t="str">
        <f t="shared" ca="1" si="100"/>
        <v/>
      </c>
      <c r="M484" s="11" t="str">
        <f ca="1">IF($A484="штучный товар",IF(AND(MAX(N$23:$N483)&lt;=MAX(P$23:$P483),MAX(N$23:$N483)&lt;=MAX(R$23:$R483),$F484&lt;&gt;"",MAX(N$23:$N483)&lt;TIME(20,0,0)),MAX(N$23:$N483,$F484),""),"")</f>
        <v/>
      </c>
      <c r="N484" s="11" t="str">
        <f t="shared" ca="1" si="101"/>
        <v/>
      </c>
      <c r="O484" s="11" t="str">
        <f ca="1">IF($A484="штучный товар",IF(AND(MAX(N$23:$N483)&gt;MAX(P$23:$P483),MAX(P$23:$P483)&lt;=MAX(R$23:$R483),$F484&lt;&gt;"",MAX(P$23:$P483)&lt;TIME(20,0,0)),MAX(P$23:$P483,$F484),""),"")</f>
        <v/>
      </c>
      <c r="P484" s="11" t="str">
        <f t="shared" ca="1" si="102"/>
        <v/>
      </c>
      <c r="Q484" s="11">
        <f ca="1">IF($A484="штучный товар",IF(AND(MAX(N$23:$N483)&gt;MAX(R$23:$R483),MAX(P$23:$P483)&gt;MAX(R$23:$R483),$F484&lt;&gt;"",MAX(R$23:$R483)&lt;TIME(20,0,0)),MAX(R$23:$R483,$F484),""),"")</f>
        <v>0.7844743414111911</v>
      </c>
      <c r="R484" s="11">
        <f t="shared" ca="1" si="103"/>
        <v>0.78530148386703724</v>
      </c>
    </row>
    <row r="485" spans="1:18" x14ac:dyDescent="0.3">
      <c r="A485" t="str">
        <f t="shared" ca="1" si="91"/>
        <v>весовой товар</v>
      </c>
      <c r="B485" s="12">
        <f t="shared" ca="1" si="92"/>
        <v>1.1595364780234549</v>
      </c>
      <c r="C485" s="11">
        <f t="shared" ca="1" si="93"/>
        <v>0.78340116688601469</v>
      </c>
      <c r="D485">
        <f t="shared" ca="1" si="94"/>
        <v>5.4496024584375489</v>
      </c>
      <c r="E485" s="11">
        <f t="shared" ca="1" si="95"/>
        <v>3.7844461516927425E-3</v>
      </c>
      <c r="F485" s="11">
        <f t="shared" ca="1" si="96"/>
        <v>0.7871856130377074</v>
      </c>
      <c r="G485" s="12">
        <f ca="1">IF(F485&lt;&gt;"",IF(A485="весовой товар",SUM(COUNTIF($L$24:$L485,"&gt;"&amp;F485)),SUM(COUNTIF($N$24:$N485,"&gt;"&amp;F485),COUNTIF($P$24:$P485,"&gt;"&amp;F485),COUNTIF($R$24:$R485,"&gt;"&amp;F485))),"")</f>
        <v>2</v>
      </c>
      <c r="H485">
        <f t="shared" ca="1" si="97"/>
        <v>1.355213957292515</v>
      </c>
      <c r="I485" s="11">
        <f t="shared" ca="1" si="98"/>
        <v>9.4112080367535764E-4</v>
      </c>
      <c r="J485" s="11">
        <f t="shared" ca="1" si="99"/>
        <v>2.2047531470290593E-3</v>
      </c>
      <c r="K485" s="11">
        <f ca="1">IF(AND($A485="весовой товар",$F485&lt;&gt;"",MAX(L$23:$L484,F485)&lt;TIME(20,0,0)),MAX(L$23:$L484,F485),"")</f>
        <v>0.78844924538106109</v>
      </c>
      <c r="L485" s="11">
        <f t="shared" ca="1" si="100"/>
        <v>0.78939036618473646</v>
      </c>
      <c r="M485" s="11" t="str">
        <f ca="1">IF($A485="штучный товар",IF(AND(MAX(N$23:$N484)&lt;=MAX(P$23:$P484),MAX(N$23:$N484)&lt;=MAX(R$23:$R484),$F485&lt;&gt;"",MAX(N$23:$N484)&lt;TIME(20,0,0)),MAX(N$23:$N484,$F485),""),"")</f>
        <v/>
      </c>
      <c r="N485" s="11" t="str">
        <f t="shared" ca="1" si="101"/>
        <v/>
      </c>
      <c r="O485" s="11" t="str">
        <f ca="1">IF($A485="штучный товар",IF(AND(MAX(N$23:$N484)&gt;MAX(P$23:$P484),MAX(P$23:$P484)&lt;=MAX(R$23:$R484),$F485&lt;&gt;"",MAX(P$23:$P484)&lt;TIME(20,0,0)),MAX(P$23:$P484,$F485),""),"")</f>
        <v/>
      </c>
      <c r="P485" s="11" t="str">
        <f t="shared" ca="1" si="102"/>
        <v/>
      </c>
      <c r="Q485" s="11" t="str">
        <f ca="1">IF($A485="штучный товар",IF(AND(MAX(N$23:$N484)&gt;MAX(R$23:$R484),MAX(P$23:$P484)&gt;MAX(R$23:$R484),$F485&lt;&gt;"",MAX(R$23:$R484)&lt;TIME(20,0,0)),MAX(R$23:$R484,$F485),""),"")</f>
        <v/>
      </c>
      <c r="R485" s="11" t="str">
        <f t="shared" ca="1" si="103"/>
        <v/>
      </c>
    </row>
    <row r="486" spans="1:18" x14ac:dyDescent="0.3">
      <c r="A486" t="str">
        <f t="shared" ca="1" si="91"/>
        <v>штучный товар</v>
      </c>
      <c r="B486" s="12">
        <f t="shared" ca="1" si="92"/>
        <v>1.0344222941541901</v>
      </c>
      <c r="C486" s="11">
        <f t="shared" ca="1" si="93"/>
        <v>0.78411951570139959</v>
      </c>
      <c r="D486">
        <f t="shared" ca="1" si="94"/>
        <v>1.432733624920095</v>
      </c>
      <c r="E486" s="11">
        <f t="shared" ca="1" si="95"/>
        <v>9.9495390619451052E-4</v>
      </c>
      <c r="F486" s="11">
        <f t="shared" ca="1" si="96"/>
        <v>0.78511446960759412</v>
      </c>
      <c r="G486" s="12">
        <f ca="1">IF(F486&lt;&gt;"",IF(A486="весовой товар",SUM(COUNTIF($L$24:$L486,"&gt;"&amp;F486)),SUM(COUNTIF($N$24:$N486,"&gt;"&amp;F486),COUNTIF($P$24:$P486,"&gt;"&amp;F486),COUNTIF($R$24:$R486,"&gt;"&amp;F486))),"")</f>
        <v>2</v>
      </c>
      <c r="H486">
        <f t="shared" ca="1" si="97"/>
        <v>4.0768337239896493</v>
      </c>
      <c r="I486" s="11">
        <f t="shared" ca="1" si="98"/>
        <v>2.8311345305483677E-3</v>
      </c>
      <c r="J486" s="11">
        <f t="shared" ca="1" si="99"/>
        <v>2.8311345305483959E-3</v>
      </c>
      <c r="K486" s="11" t="str">
        <f ca="1">IF(AND($A486="весовой товар",$F486&lt;&gt;"",MAX(L$23:$L485,F486)&lt;TIME(20,0,0)),MAX(L$23:$L485,F486),"")</f>
        <v/>
      </c>
      <c r="L486" s="11" t="str">
        <f t="shared" ca="1" si="100"/>
        <v/>
      </c>
      <c r="M486" s="11" t="str">
        <f ca="1">IF($A486="штучный товар",IF(AND(MAX(N$23:$N485)&lt;=MAX(P$23:$P485),MAX(N$23:$N485)&lt;=MAX(R$23:$R485),$F486&lt;&gt;"",MAX(N$23:$N485)&lt;TIME(20,0,0)),MAX(N$23:$N485,$F486),""),"")</f>
        <v/>
      </c>
      <c r="N486" s="11" t="str">
        <f t="shared" ca="1" si="101"/>
        <v/>
      </c>
      <c r="O486" s="11">
        <f ca="1">IF($A486="штучный товар",IF(AND(MAX(N$23:$N485)&gt;MAX(P$23:$P485),MAX(P$23:$P485)&lt;=MAX(R$23:$R485),$F486&lt;&gt;"",MAX(P$23:$P485)&lt;TIME(20,0,0)),MAX(P$23:$P485,$F486),""),"")</f>
        <v>0.78511446960759412</v>
      </c>
      <c r="P486" s="11">
        <f t="shared" ca="1" si="102"/>
        <v>0.78794560413814252</v>
      </c>
      <c r="Q486" s="11" t="str">
        <f ca="1">IF($A486="штучный товар",IF(AND(MAX(N$23:$N485)&gt;MAX(R$23:$R485),MAX(P$23:$P485)&gt;MAX(R$23:$R485),$F486&lt;&gt;"",MAX(R$23:$R485)&lt;TIME(20,0,0)),MAX(R$23:$R485,$F486),""),"")</f>
        <v/>
      </c>
      <c r="R486" s="11" t="str">
        <f t="shared" ca="1" si="103"/>
        <v/>
      </c>
    </row>
    <row r="487" spans="1:18" x14ac:dyDescent="0.3">
      <c r="A487" t="str">
        <f t="shared" ca="1" si="91"/>
        <v>штучный товар</v>
      </c>
      <c r="B487" s="12">
        <f t="shared" ca="1" si="92"/>
        <v>1.3660198269015875</v>
      </c>
      <c r="C487" s="11">
        <f t="shared" ca="1" si="93"/>
        <v>0.78506814058119234</v>
      </c>
      <c r="D487">
        <f t="shared" ca="1" si="94"/>
        <v>1.5093229287489609</v>
      </c>
      <c r="E487" s="11">
        <f t="shared" ca="1" si="95"/>
        <v>1.0481409227423339E-3</v>
      </c>
      <c r="F487" s="11">
        <f t="shared" ca="1" si="96"/>
        <v>0.78611628150393464</v>
      </c>
      <c r="G487" s="12">
        <f ca="1">IF(F487&lt;&gt;"",IF(A487="весовой товар",SUM(COUNTIF($L$24:$L487,"&gt;"&amp;F487)),SUM(COUNTIF($N$24:$N487,"&gt;"&amp;F487),COUNTIF($P$24:$P487,"&gt;"&amp;F487),COUNTIF($R$24:$R487,"&gt;"&amp;F487))),"")</f>
        <v>2</v>
      </c>
      <c r="H487">
        <f t="shared" ca="1" si="97"/>
        <v>1.0497758373852162</v>
      </c>
      <c r="I487" s="11">
        <f t="shared" ca="1" si="98"/>
        <v>7.2901099818417788E-4</v>
      </c>
      <c r="J487" s="11">
        <f t="shared" ca="1" si="99"/>
        <v>7.2901099818423187E-4</v>
      </c>
      <c r="K487" s="11" t="str">
        <f ca="1">IF(AND($A487="весовой товар",$F487&lt;&gt;"",MAX(L$23:$L486,F487)&lt;TIME(20,0,0)),MAX(L$23:$L486,F487),"")</f>
        <v/>
      </c>
      <c r="L487" s="11" t="str">
        <f t="shared" ca="1" si="100"/>
        <v/>
      </c>
      <c r="M487" s="11">
        <f ca="1">IF($A487="штучный товар",IF(AND(MAX(N$23:$N486)&lt;=MAX(P$23:$P486),MAX(N$23:$N486)&lt;=MAX(R$23:$R486),$F487&lt;&gt;"",MAX(N$23:$N486)&lt;TIME(20,0,0)),MAX(N$23:$N486,$F487),""),"")</f>
        <v>0.78611628150393464</v>
      </c>
      <c r="N487" s="11">
        <f t="shared" ca="1" si="101"/>
        <v>0.78684529250211888</v>
      </c>
      <c r="O487" s="11" t="str">
        <f ca="1">IF($A487="штучный товар",IF(AND(MAX(N$23:$N486)&gt;MAX(P$23:$P486),MAX(P$23:$P486)&lt;=MAX(R$23:$R486),$F487&lt;&gt;"",MAX(P$23:$P486)&lt;TIME(20,0,0)),MAX(P$23:$P486,$F487),""),"")</f>
        <v/>
      </c>
      <c r="P487" s="11" t="str">
        <f t="shared" ca="1" si="102"/>
        <v/>
      </c>
      <c r="Q487" s="11" t="str">
        <f ca="1">IF($A487="штучный товар",IF(AND(MAX(N$23:$N486)&gt;MAX(R$23:$R486),MAX(P$23:$P486)&gt;MAX(R$23:$R486),$F487&lt;&gt;"",MAX(R$23:$R486)&lt;TIME(20,0,0)),MAX(R$23:$R486,$F487),""),"")</f>
        <v/>
      </c>
      <c r="R487" s="11" t="str">
        <f t="shared" ca="1" si="103"/>
        <v/>
      </c>
    </row>
    <row r="488" spans="1:18" x14ac:dyDescent="0.3">
      <c r="A488" t="str">
        <f t="shared" ca="1" si="91"/>
        <v>весовой товар</v>
      </c>
      <c r="B488" s="12">
        <f t="shared" ca="1" si="92"/>
        <v>1.6523502434899926</v>
      </c>
      <c r="C488" s="11">
        <f t="shared" ca="1" si="93"/>
        <v>0.7862156060280604</v>
      </c>
      <c r="D488">
        <f t="shared" ca="1" si="94"/>
        <v>9.0982368741692081</v>
      </c>
      <c r="E488" s="11">
        <f t="shared" ca="1" si="95"/>
        <v>6.3182200515063949E-3</v>
      </c>
      <c r="F488" s="11">
        <f t="shared" ca="1" si="96"/>
        <v>0.79253382607956679</v>
      </c>
      <c r="G488" s="12">
        <f ca="1">IF(F488&lt;&gt;"",IF(A488="весовой товар",SUM(COUNTIF($L$24:$L488,"&gt;"&amp;F488)),SUM(COUNTIF($N$24:$N488,"&gt;"&amp;F488),COUNTIF($P$24:$P488,"&gt;"&amp;F488),COUNTIF($R$24:$R488,"&gt;"&amp;F488))),"")</f>
        <v>1</v>
      </c>
      <c r="H488">
        <f t="shared" ca="1" si="97"/>
        <v>1.8146268516154807</v>
      </c>
      <c r="I488" s="11">
        <f t="shared" ca="1" si="98"/>
        <v>1.2601575358440838E-3</v>
      </c>
      <c r="J488" s="11">
        <f t="shared" ca="1" si="99"/>
        <v>1.2601575358440753E-3</v>
      </c>
      <c r="K488" s="11">
        <f ca="1">IF(AND($A488="весовой товар",$F488&lt;&gt;"",MAX(L$23:$L487,F488)&lt;TIME(20,0,0)),MAX(L$23:$L487,F488),"")</f>
        <v>0.79253382607956679</v>
      </c>
      <c r="L488" s="11">
        <f t="shared" ca="1" si="100"/>
        <v>0.79379398361541087</v>
      </c>
      <c r="M488" s="11" t="str">
        <f ca="1">IF($A488="штучный товар",IF(AND(MAX(N$23:$N487)&lt;=MAX(P$23:$P487),MAX(N$23:$N487)&lt;=MAX(R$23:$R487),$F488&lt;&gt;"",MAX(N$23:$N487)&lt;TIME(20,0,0)),MAX(N$23:$N487,$F488),""),"")</f>
        <v/>
      </c>
      <c r="N488" s="11" t="str">
        <f t="shared" ca="1" si="101"/>
        <v/>
      </c>
      <c r="O488" s="11" t="str">
        <f ca="1">IF($A488="штучный товар",IF(AND(MAX(N$23:$N487)&gt;MAX(P$23:$P487),MAX(P$23:$P487)&lt;=MAX(R$23:$R487),$F488&lt;&gt;"",MAX(P$23:$P487)&lt;TIME(20,0,0)),MAX(P$23:$P487,$F488),""),"")</f>
        <v/>
      </c>
      <c r="P488" s="11" t="str">
        <f t="shared" ca="1" si="102"/>
        <v/>
      </c>
      <c r="Q488" s="11" t="str">
        <f ca="1">IF($A488="штучный товар",IF(AND(MAX(N$23:$N487)&gt;MAX(R$23:$R487),MAX(P$23:$P487)&gt;MAX(R$23:$R487),$F488&lt;&gt;"",MAX(R$23:$R487)&lt;TIME(20,0,0)),MAX(R$23:$R487,$F488),""),"")</f>
        <v/>
      </c>
      <c r="R488" s="11" t="str">
        <f t="shared" ca="1" si="103"/>
        <v/>
      </c>
    </row>
    <row r="489" spans="1:18" x14ac:dyDescent="0.3">
      <c r="A489" t="str">
        <f t="shared" ca="1" si="91"/>
        <v>штучный товар</v>
      </c>
      <c r="B489" s="12">
        <f t="shared" ca="1" si="92"/>
        <v>1.5009499694075941</v>
      </c>
      <c r="C489" s="11">
        <f t="shared" ca="1" si="93"/>
        <v>0.78725793239570452</v>
      </c>
      <c r="D489">
        <f t="shared" ca="1" si="94"/>
        <v>3.6882628102154573</v>
      </c>
      <c r="E489" s="11">
        <f t="shared" ca="1" si="95"/>
        <v>2.5612936182051785E-3</v>
      </c>
      <c r="F489" s="11">
        <f t="shared" ca="1" si="96"/>
        <v>0.78981922601390975</v>
      </c>
      <c r="G489" s="12">
        <f ca="1">IF(F489&lt;&gt;"",IF(A489="весовой товар",SUM(COUNTIF($L$24:$L489,"&gt;"&amp;F489)),SUM(COUNTIF($N$24:$N489,"&gt;"&amp;F489),COUNTIF($P$24:$P489,"&gt;"&amp;F489),COUNTIF($R$24:$R489,"&gt;"&amp;F489))),"")</f>
        <v>1</v>
      </c>
      <c r="H489">
        <f t="shared" ca="1" si="97"/>
        <v>1.4698175157887829</v>
      </c>
      <c r="I489" s="11">
        <f t="shared" ca="1" si="98"/>
        <v>1.0207066081866548E-3</v>
      </c>
      <c r="J489" s="11">
        <f t="shared" ca="1" si="99"/>
        <v>1.02070660818665E-3</v>
      </c>
      <c r="K489" s="11" t="str">
        <f ca="1">IF(AND($A489="весовой товар",$F489&lt;&gt;"",MAX(L$23:$L488,F489)&lt;TIME(20,0,0)),MAX(L$23:$L488,F489),"")</f>
        <v/>
      </c>
      <c r="L489" s="11" t="str">
        <f t="shared" ca="1" si="100"/>
        <v/>
      </c>
      <c r="M489" s="11" t="str">
        <f ca="1">IF($A489="штучный товар",IF(AND(MAX(N$23:$N488)&lt;=MAX(P$23:$P488),MAX(N$23:$N488)&lt;=MAX(R$23:$R488),$F489&lt;&gt;"",MAX(N$23:$N488)&lt;TIME(20,0,0)),MAX(N$23:$N488,$F489),""),"")</f>
        <v/>
      </c>
      <c r="N489" s="11" t="str">
        <f t="shared" ca="1" si="101"/>
        <v/>
      </c>
      <c r="O489" s="11" t="str">
        <f ca="1">IF($A489="штучный товар",IF(AND(MAX(N$23:$N488)&gt;MAX(P$23:$P488),MAX(P$23:$P488)&lt;=MAX(R$23:$R488),$F489&lt;&gt;"",MAX(P$23:$P488)&lt;TIME(20,0,0)),MAX(P$23:$P488,$F489),""),"")</f>
        <v/>
      </c>
      <c r="P489" s="11" t="str">
        <f t="shared" ca="1" si="102"/>
        <v/>
      </c>
      <c r="Q489" s="11">
        <f ca="1">IF($A489="штучный товар",IF(AND(MAX(N$23:$N488)&gt;MAX(R$23:$R488),MAX(P$23:$P488)&gt;MAX(R$23:$R488),$F489&lt;&gt;"",MAX(R$23:$R488)&lt;TIME(20,0,0)),MAX(R$23:$R488,$F489),""),"")</f>
        <v>0.78981922601390975</v>
      </c>
      <c r="R489" s="11">
        <f t="shared" ca="1" si="103"/>
        <v>0.7908399326220964</v>
      </c>
    </row>
    <row r="490" spans="1:18" x14ac:dyDescent="0.3">
      <c r="A490" t="str">
        <f t="shared" ca="1" si="91"/>
        <v>весовой товар</v>
      </c>
      <c r="B490" s="12">
        <f t="shared" ca="1" si="92"/>
        <v>1.341074020362788</v>
      </c>
      <c r="C490" s="11">
        <f t="shared" ca="1" si="93"/>
        <v>0.78818923379873418</v>
      </c>
      <c r="D490">
        <f t="shared" ca="1" si="94"/>
        <v>6.3930114100108053</v>
      </c>
      <c r="E490" s="11">
        <f t="shared" ca="1" si="95"/>
        <v>4.4395912569519481E-3</v>
      </c>
      <c r="F490" s="11">
        <f t="shared" ca="1" si="96"/>
        <v>0.7926288250556861</v>
      </c>
      <c r="G490" s="12">
        <f ca="1">IF(F490&lt;&gt;"",IF(A490="весовой товар",SUM(COUNTIF($L$24:$L490,"&gt;"&amp;F490)),SUM(COUNTIF($N$24:$N490,"&gt;"&amp;F490),COUNTIF($P$24:$P490,"&gt;"&amp;F490),COUNTIF($R$24:$R490,"&gt;"&amp;F490))),"")</f>
        <v>2</v>
      </c>
      <c r="H490">
        <f t="shared" ca="1" si="97"/>
        <v>2.3940865400110907</v>
      </c>
      <c r="I490" s="11">
        <f t="shared" ca="1" si="98"/>
        <v>1.662560097229924E-3</v>
      </c>
      <c r="J490" s="11">
        <f t="shared" ca="1" si="99"/>
        <v>2.8277186569546364E-3</v>
      </c>
      <c r="K490" s="11">
        <f ca="1">IF(AND($A490="весовой товар",$F490&lt;&gt;"",MAX(L$23:$L489,F490)&lt;TIME(20,0,0)),MAX(L$23:$L489,F490),"")</f>
        <v>0.79379398361541087</v>
      </c>
      <c r="L490" s="11">
        <f t="shared" ca="1" si="100"/>
        <v>0.79545654371264074</v>
      </c>
      <c r="M490" s="11" t="str">
        <f ca="1">IF($A490="штучный товар",IF(AND(MAX(N$23:$N489)&lt;=MAX(P$23:$P489),MAX(N$23:$N489)&lt;=MAX(R$23:$R489),$F490&lt;&gt;"",MAX(N$23:$N489)&lt;TIME(20,0,0)),MAX(N$23:$N489,$F490),""),"")</f>
        <v/>
      </c>
      <c r="N490" s="11" t="str">
        <f t="shared" ca="1" si="101"/>
        <v/>
      </c>
      <c r="O490" s="11" t="str">
        <f ca="1">IF($A490="штучный товар",IF(AND(MAX(N$23:$N489)&gt;MAX(P$23:$P489),MAX(P$23:$P489)&lt;=MAX(R$23:$R489),$F490&lt;&gt;"",MAX(P$23:$P489)&lt;TIME(20,0,0)),MAX(P$23:$P489,$F490),""),"")</f>
        <v/>
      </c>
      <c r="P490" s="11" t="str">
        <f t="shared" ca="1" si="102"/>
        <v/>
      </c>
      <c r="Q490" s="11" t="str">
        <f ca="1">IF($A490="штучный товар",IF(AND(MAX(N$23:$N489)&gt;MAX(R$23:$R489),MAX(P$23:$P489)&gt;MAX(R$23:$R489),$F490&lt;&gt;"",MAX(R$23:$R489)&lt;TIME(20,0,0)),MAX(R$23:$R489,$F490),""),"")</f>
        <v/>
      </c>
      <c r="R490" s="11" t="str">
        <f t="shared" ca="1" si="103"/>
        <v/>
      </c>
    </row>
    <row r="491" spans="1:18" x14ac:dyDescent="0.3">
      <c r="A491" t="str">
        <f t="shared" ca="1" si="91"/>
        <v>штучный товар</v>
      </c>
      <c r="B491" s="12">
        <f t="shared" ca="1" si="92"/>
        <v>1.104942298938858</v>
      </c>
      <c r="C491" s="11">
        <f t="shared" ca="1" si="93"/>
        <v>0.78895655483966398</v>
      </c>
      <c r="D491">
        <f t="shared" ca="1" si="94"/>
        <v>2.5545173094545701</v>
      </c>
      <c r="E491" s="11">
        <f t="shared" ca="1" si="95"/>
        <v>1.7739703537878958E-3</v>
      </c>
      <c r="F491" s="11">
        <f t="shared" ca="1" si="96"/>
        <v>0.79073052519345188</v>
      </c>
      <c r="G491" s="12">
        <f ca="1">IF(F491&lt;&gt;"",IF(A491="весовой товар",SUM(COUNTIF($L$24:$L491,"&gt;"&amp;F491)),SUM(COUNTIF($N$24:$N491,"&gt;"&amp;F491),COUNTIF($P$24:$P491,"&gt;"&amp;F491),COUNTIF($R$24:$R491,"&gt;"&amp;F491))),"")</f>
        <v>2</v>
      </c>
      <c r="H491">
        <f t="shared" ca="1" si="97"/>
        <v>1.3491034679117733</v>
      </c>
      <c r="I491" s="11">
        <f t="shared" ca="1" si="98"/>
        <v>9.3687740827206472E-4</v>
      </c>
      <c r="J491" s="11">
        <f t="shared" ca="1" si="99"/>
        <v>9.3687740827208543E-4</v>
      </c>
      <c r="K491" s="11" t="str">
        <f ca="1">IF(AND($A491="весовой товар",$F491&lt;&gt;"",MAX(L$23:$L490,F491)&lt;TIME(20,0,0)),MAX(L$23:$L490,F491),"")</f>
        <v/>
      </c>
      <c r="L491" s="11" t="str">
        <f t="shared" ca="1" si="100"/>
        <v/>
      </c>
      <c r="M491" s="11">
        <f ca="1">IF($A491="штучный товар",IF(AND(MAX(N$23:$N490)&lt;=MAX(P$23:$P490),MAX(N$23:$N490)&lt;=MAX(R$23:$R490),$F491&lt;&gt;"",MAX(N$23:$N490)&lt;TIME(20,0,0)),MAX(N$23:$N490,$F491),""),"")</f>
        <v>0.79073052519345188</v>
      </c>
      <c r="N491" s="11">
        <f t="shared" ca="1" si="101"/>
        <v>0.79166740260172397</v>
      </c>
      <c r="O491" s="11" t="str">
        <f ca="1">IF($A491="штучный товар",IF(AND(MAX(N$23:$N490)&gt;MAX(P$23:$P490),MAX(P$23:$P490)&lt;=MAX(R$23:$R490),$F491&lt;&gt;"",MAX(P$23:$P490)&lt;TIME(20,0,0)),MAX(P$23:$P490,$F491),""),"")</f>
        <v/>
      </c>
      <c r="P491" s="11" t="str">
        <f t="shared" ca="1" si="102"/>
        <v/>
      </c>
      <c r="Q491" s="11" t="str">
        <f ca="1">IF($A491="штучный товар",IF(AND(MAX(N$23:$N490)&gt;MAX(R$23:$R490),MAX(P$23:$P490)&gt;MAX(R$23:$R490),$F491&lt;&gt;"",MAX(R$23:$R490)&lt;TIME(20,0,0)),MAX(R$23:$R490,$F491),""),"")</f>
        <v/>
      </c>
      <c r="R491" s="11" t="str">
        <f t="shared" ca="1" si="103"/>
        <v/>
      </c>
    </row>
    <row r="492" spans="1:18" x14ac:dyDescent="0.3">
      <c r="A492" t="str">
        <f t="shared" ca="1" si="91"/>
        <v>весовой товар</v>
      </c>
      <c r="B492" s="12">
        <f t="shared" ca="1" si="92"/>
        <v>1.6047419891332124</v>
      </c>
      <c r="C492" s="11">
        <f t="shared" ca="1" si="93"/>
        <v>0.79007095899878432</v>
      </c>
      <c r="D492">
        <f t="shared" ca="1" si="94"/>
        <v>2.7909825560641908</v>
      </c>
      <c r="E492" s="11">
        <f t="shared" ca="1" si="95"/>
        <v>1.9381823306001324E-3</v>
      </c>
      <c r="F492" s="11">
        <f t="shared" ca="1" si="96"/>
        <v>0.79200914132938449</v>
      </c>
      <c r="G492" s="12">
        <f ca="1">IF(F492&lt;&gt;"",IF(A492="весовой товар",SUM(COUNTIF($L$24:$L492,"&gt;"&amp;F492)),SUM(COUNTIF($N$24:$N492,"&gt;"&amp;F492),COUNTIF($P$24:$P492,"&gt;"&amp;F492),COUNTIF($R$24:$R492,"&gt;"&amp;F492))),"")</f>
        <v>3</v>
      </c>
      <c r="H492">
        <f t="shared" ca="1" si="97"/>
        <v>3.776510748701583</v>
      </c>
      <c r="I492" s="11">
        <f t="shared" ca="1" si="98"/>
        <v>2.6225769088205437E-3</v>
      </c>
      <c r="J492" s="11">
        <f t="shared" ca="1" si="99"/>
        <v>6.0699792920767548E-3</v>
      </c>
      <c r="K492" s="11">
        <f ca="1">IF(AND($A492="весовой товар",$F492&lt;&gt;"",MAX(L$23:$L491,F492)&lt;TIME(20,0,0)),MAX(L$23:$L491,F492),"")</f>
        <v>0.79545654371264074</v>
      </c>
      <c r="L492" s="11">
        <f t="shared" ca="1" si="100"/>
        <v>0.79807912062146125</v>
      </c>
      <c r="M492" s="11" t="str">
        <f ca="1">IF($A492="штучный товар",IF(AND(MAX(N$23:$N491)&lt;=MAX(P$23:$P491),MAX(N$23:$N491)&lt;=MAX(R$23:$R491),$F492&lt;&gt;"",MAX(N$23:$N491)&lt;TIME(20,0,0)),MAX(N$23:$N491,$F492),""),"")</f>
        <v/>
      </c>
      <c r="N492" s="11" t="str">
        <f t="shared" ca="1" si="101"/>
        <v/>
      </c>
      <c r="O492" s="11" t="str">
        <f ca="1">IF($A492="штучный товар",IF(AND(MAX(N$23:$N491)&gt;MAX(P$23:$P491),MAX(P$23:$P491)&lt;=MAX(R$23:$R491),$F492&lt;&gt;"",MAX(P$23:$P491)&lt;TIME(20,0,0)),MAX(P$23:$P491,$F492),""),"")</f>
        <v/>
      </c>
      <c r="P492" s="11" t="str">
        <f t="shared" ca="1" si="102"/>
        <v/>
      </c>
      <c r="Q492" s="11" t="str">
        <f ca="1">IF($A492="штучный товар",IF(AND(MAX(N$23:$N491)&gt;MAX(R$23:$R491),MAX(P$23:$P491)&gt;MAX(R$23:$R491),$F492&lt;&gt;"",MAX(R$23:$R491)&lt;TIME(20,0,0)),MAX(R$23:$R491,$F492),""),"")</f>
        <v/>
      </c>
      <c r="R492" s="11" t="str">
        <f t="shared" ca="1" si="103"/>
        <v/>
      </c>
    </row>
    <row r="493" spans="1:18" x14ac:dyDescent="0.3">
      <c r="A493" t="str">
        <f t="shared" ca="1" si="91"/>
        <v>штучный товар</v>
      </c>
      <c r="B493" s="12">
        <f t="shared" ca="1" si="92"/>
        <v>1.2496288681313523</v>
      </c>
      <c r="C493" s="11">
        <f t="shared" ca="1" si="93"/>
        <v>0.79093875682387549</v>
      </c>
      <c r="D493">
        <f t="shared" ca="1" si="94"/>
        <v>1.1184362808686439</v>
      </c>
      <c r="E493" s="11">
        <f t="shared" ca="1" si="95"/>
        <v>7.7669186171433599E-4</v>
      </c>
      <c r="F493" s="11">
        <f t="shared" ca="1" si="96"/>
        <v>0.79171544868558985</v>
      </c>
      <c r="G493" s="12">
        <f ca="1">IF(F493&lt;&gt;"",IF(A493="весовой товар",SUM(COUNTIF($L$24:$L493,"&gt;"&amp;F493)),SUM(COUNTIF($N$24:$N493,"&gt;"&amp;F493),COUNTIF($P$24:$P493,"&gt;"&amp;F493),COUNTIF($R$24:$R493,"&gt;"&amp;F493))),"")</f>
        <v>1</v>
      </c>
      <c r="H493">
        <f t="shared" ca="1" si="97"/>
        <v>1.504288399366305</v>
      </c>
      <c r="I493" s="11">
        <f t="shared" ca="1" si="98"/>
        <v>1.0446447217821561E-3</v>
      </c>
      <c r="J493" s="11">
        <f t="shared" ca="1" si="99"/>
        <v>1.0446447217821175E-3</v>
      </c>
      <c r="K493" s="11" t="str">
        <f ca="1">IF(AND($A493="весовой товар",$F493&lt;&gt;"",MAX(L$23:$L492,F493)&lt;TIME(20,0,0)),MAX(L$23:$L492,F493),"")</f>
        <v/>
      </c>
      <c r="L493" s="11" t="str">
        <f t="shared" ca="1" si="100"/>
        <v/>
      </c>
      <c r="M493" s="11" t="str">
        <f ca="1">IF($A493="штучный товар",IF(AND(MAX(N$23:$N492)&lt;=MAX(P$23:$P492),MAX(N$23:$N492)&lt;=MAX(R$23:$R492),$F493&lt;&gt;"",MAX(N$23:$N492)&lt;TIME(20,0,0)),MAX(N$23:$N492,$F493),""),"")</f>
        <v/>
      </c>
      <c r="N493" s="11" t="str">
        <f t="shared" ca="1" si="101"/>
        <v/>
      </c>
      <c r="O493" s="11">
        <f ca="1">IF($A493="штучный товар",IF(AND(MAX(N$23:$N492)&gt;MAX(P$23:$P492),MAX(P$23:$P492)&lt;=MAX(R$23:$R492),$F493&lt;&gt;"",MAX(P$23:$P492)&lt;TIME(20,0,0)),MAX(P$23:$P492,$F493),""),"")</f>
        <v>0.79171544868558985</v>
      </c>
      <c r="P493" s="11">
        <f t="shared" ca="1" si="102"/>
        <v>0.79276009340737197</v>
      </c>
      <c r="Q493" s="11" t="str">
        <f ca="1">IF($A493="штучный товар",IF(AND(MAX(N$23:$N492)&gt;MAX(R$23:$R492),MAX(P$23:$P492)&gt;MAX(R$23:$R492),$F493&lt;&gt;"",MAX(R$23:$R492)&lt;TIME(20,0,0)),MAX(R$23:$R492,$F493),""),"")</f>
        <v/>
      </c>
      <c r="R493" s="11" t="str">
        <f t="shared" ca="1" si="103"/>
        <v/>
      </c>
    </row>
    <row r="494" spans="1:18" x14ac:dyDescent="0.3">
      <c r="A494" t="str">
        <f t="shared" ca="1" si="91"/>
        <v>штучный товар</v>
      </c>
      <c r="B494" s="12">
        <f t="shared" ca="1" si="92"/>
        <v>1.1091367889431853</v>
      </c>
      <c r="C494" s="11">
        <f t="shared" ca="1" si="93"/>
        <v>0.79170899070508605</v>
      </c>
      <c r="D494">
        <f t="shared" ca="1" si="94"/>
        <v>7.8597541205585921</v>
      </c>
      <c r="E494" s="11">
        <f t="shared" ca="1" si="95"/>
        <v>5.4581625837212449E-3</v>
      </c>
      <c r="F494" s="11">
        <f t="shared" ca="1" si="96"/>
        <v>0.79716715328880727</v>
      </c>
      <c r="G494" s="12">
        <f ca="1">IF(F494&lt;&gt;"",IF(A494="весовой товар",SUM(COUNTIF($L$24:$L494,"&gt;"&amp;F494)),SUM(COUNTIF($N$24:$N494,"&gt;"&amp;F494),COUNTIF($P$24:$P494,"&gt;"&amp;F494),COUNTIF($R$24:$R494,"&gt;"&amp;F494))),"")</f>
        <v>1</v>
      </c>
      <c r="H494">
        <f t="shared" ca="1" si="97"/>
        <v>1.3657756996829069</v>
      </c>
      <c r="I494" s="11">
        <f t="shared" ca="1" si="98"/>
        <v>9.4845534700201866E-4</v>
      </c>
      <c r="J494" s="11">
        <f t="shared" ca="1" si="99"/>
        <v>9.4845534700205292E-4</v>
      </c>
      <c r="K494" s="11" t="str">
        <f ca="1">IF(AND($A494="весовой товар",$F494&lt;&gt;"",MAX(L$23:$L493,F494)&lt;TIME(20,0,0)),MAX(L$23:$L493,F494),"")</f>
        <v/>
      </c>
      <c r="L494" s="11" t="str">
        <f t="shared" ca="1" si="100"/>
        <v/>
      </c>
      <c r="M494" s="11" t="str">
        <f ca="1">IF($A494="штучный товар",IF(AND(MAX(N$23:$N493)&lt;=MAX(P$23:$P493),MAX(N$23:$N493)&lt;=MAX(R$23:$R493),$F494&lt;&gt;"",MAX(N$23:$N493)&lt;TIME(20,0,0)),MAX(N$23:$N493,$F494),""),"")</f>
        <v/>
      </c>
      <c r="N494" s="11" t="str">
        <f t="shared" ca="1" si="101"/>
        <v/>
      </c>
      <c r="O494" s="11" t="str">
        <f ca="1">IF($A494="штучный товар",IF(AND(MAX(N$23:$N493)&gt;MAX(P$23:$P493),MAX(P$23:$P493)&lt;=MAX(R$23:$R493),$F494&lt;&gt;"",MAX(P$23:$P493)&lt;TIME(20,0,0)),MAX(P$23:$P493,$F494),""),"")</f>
        <v/>
      </c>
      <c r="P494" s="11" t="str">
        <f t="shared" ca="1" si="102"/>
        <v/>
      </c>
      <c r="Q494" s="11">
        <f ca="1">IF($A494="штучный товар",IF(AND(MAX(N$23:$N493)&gt;MAX(R$23:$R493),MAX(P$23:$P493)&gt;MAX(R$23:$R493),$F494&lt;&gt;"",MAX(R$23:$R493)&lt;TIME(20,0,0)),MAX(R$23:$R493,$F494),""),"")</f>
        <v>0.79716715328880727</v>
      </c>
      <c r="R494" s="11">
        <f t="shared" ca="1" si="103"/>
        <v>0.79811560863580933</v>
      </c>
    </row>
    <row r="495" spans="1:18" x14ac:dyDescent="0.3">
      <c r="A495" t="str">
        <f t="shared" ca="1" si="91"/>
        <v>штучный товар</v>
      </c>
      <c r="B495" s="12">
        <f t="shared" ca="1" si="92"/>
        <v>1.3856418392302976</v>
      </c>
      <c r="C495" s="11">
        <f t="shared" ca="1" si="93"/>
        <v>0.7926712419823293</v>
      </c>
      <c r="D495">
        <f t="shared" ca="1" si="94"/>
        <v>1.8742698988159432</v>
      </c>
      <c r="E495" s="11">
        <f t="shared" ca="1" si="95"/>
        <v>1.3015763186221827E-3</v>
      </c>
      <c r="F495" s="11">
        <f t="shared" ca="1" si="96"/>
        <v>0.79397281830095146</v>
      </c>
      <c r="G495" s="12">
        <f ca="1">IF(F495&lt;&gt;"",IF(A495="весовой товар",SUM(COUNTIF($L$24:$L495,"&gt;"&amp;F495)),SUM(COUNTIF($N$24:$N495,"&gt;"&amp;F495),COUNTIF($P$24:$P495,"&gt;"&amp;F495),COUNTIF($R$24:$R495,"&gt;"&amp;F495))),"")</f>
        <v>2</v>
      </c>
      <c r="H495">
        <f t="shared" ca="1" si="97"/>
        <v>3.5993004234790993</v>
      </c>
      <c r="I495" s="11">
        <f t="shared" ca="1" si="98"/>
        <v>2.4995141829715966E-3</v>
      </c>
      <c r="J495" s="11">
        <f t="shared" ca="1" si="99"/>
        <v>2.4995141829715628E-3</v>
      </c>
      <c r="K495" s="11" t="str">
        <f ca="1">IF(AND($A495="весовой товар",$F495&lt;&gt;"",MAX(L$23:$L494,F495)&lt;TIME(20,0,0)),MAX(L$23:$L494,F495),"")</f>
        <v/>
      </c>
      <c r="L495" s="11" t="str">
        <f t="shared" ca="1" si="100"/>
        <v/>
      </c>
      <c r="M495" s="11">
        <f ca="1">IF($A495="штучный товар",IF(AND(MAX(N$23:$N494)&lt;=MAX(P$23:$P494),MAX(N$23:$N494)&lt;=MAX(R$23:$R494),$F495&lt;&gt;"",MAX(N$23:$N494)&lt;TIME(20,0,0)),MAX(N$23:$N494,$F495),""),"")</f>
        <v>0.79397281830095146</v>
      </c>
      <c r="N495" s="11">
        <f t="shared" ca="1" si="101"/>
        <v>0.79647233248392302</v>
      </c>
      <c r="O495" s="11" t="str">
        <f ca="1">IF($A495="штучный товар",IF(AND(MAX(N$23:$N494)&gt;MAX(P$23:$P494),MAX(P$23:$P494)&lt;=MAX(R$23:$R494),$F495&lt;&gt;"",MAX(P$23:$P494)&lt;TIME(20,0,0)),MAX(P$23:$P494,$F495),""),"")</f>
        <v/>
      </c>
      <c r="P495" s="11" t="str">
        <f t="shared" ca="1" si="102"/>
        <v/>
      </c>
      <c r="Q495" s="11" t="str">
        <f ca="1">IF($A495="штучный товар",IF(AND(MAX(N$23:$N494)&gt;MAX(R$23:$R494),MAX(P$23:$P494)&gt;MAX(R$23:$R494),$F495&lt;&gt;"",MAX(R$23:$R494)&lt;TIME(20,0,0)),MAX(R$23:$R494,$F495),""),"")</f>
        <v/>
      </c>
      <c r="R495" s="11" t="str">
        <f t="shared" ca="1" si="103"/>
        <v/>
      </c>
    </row>
    <row r="496" spans="1:18" x14ac:dyDescent="0.3">
      <c r="A496" t="str">
        <f t="shared" ca="1" si="91"/>
        <v>весовой товар</v>
      </c>
      <c r="B496" s="12">
        <f t="shared" ca="1" si="92"/>
        <v>1.030876646143168</v>
      </c>
      <c r="C496" s="11">
        <f t="shared" ca="1" si="93"/>
        <v>0.79338712854215099</v>
      </c>
      <c r="D496">
        <f t="shared" ca="1" si="94"/>
        <v>5.2451386468932881</v>
      </c>
      <c r="E496" s="11">
        <f t="shared" ca="1" si="95"/>
        <v>3.6424573936758944E-3</v>
      </c>
      <c r="F496" s="11">
        <f t="shared" ca="1" si="96"/>
        <v>0.79702958593582685</v>
      </c>
      <c r="G496" s="12">
        <f ca="1">IF(F496&lt;&gt;"",IF(A496="весовой товар",SUM(COUNTIF($L$24:$L496,"&gt;"&amp;F496)),SUM(COUNTIF($N$24:$N496,"&gt;"&amp;F496),COUNTIF($P$24:$P496,"&gt;"&amp;F496),COUNTIF($R$24:$R496,"&gt;"&amp;F496))),"")</f>
        <v>2</v>
      </c>
      <c r="H496">
        <f t="shared" ca="1" si="97"/>
        <v>2.8269365051205977</v>
      </c>
      <c r="I496" s="11">
        <f t="shared" ca="1" si="98"/>
        <v>1.9631503507781928E-3</v>
      </c>
      <c r="J496" s="11">
        <f t="shared" ca="1" si="99"/>
        <v>3.0126850364126101E-3</v>
      </c>
      <c r="K496" s="11">
        <f ca="1">IF(AND($A496="весовой товар",$F496&lt;&gt;"",MAX(L$23:$L495,F496)&lt;TIME(20,0,0)),MAX(L$23:$L495,F496),"")</f>
        <v>0.79807912062146125</v>
      </c>
      <c r="L496" s="11">
        <f t="shared" ca="1" si="100"/>
        <v>0.80004227097223946</v>
      </c>
      <c r="M496" s="11" t="str">
        <f ca="1">IF($A496="штучный товар",IF(AND(MAX(N$23:$N495)&lt;=MAX(P$23:$P495),MAX(N$23:$N495)&lt;=MAX(R$23:$R495),$F496&lt;&gt;"",MAX(N$23:$N495)&lt;TIME(20,0,0)),MAX(N$23:$N495,$F496),""),"")</f>
        <v/>
      </c>
      <c r="N496" s="11" t="str">
        <f t="shared" ca="1" si="101"/>
        <v/>
      </c>
      <c r="O496" s="11" t="str">
        <f ca="1">IF($A496="штучный товар",IF(AND(MAX(N$23:$N495)&gt;MAX(P$23:$P495),MAX(P$23:$P495)&lt;=MAX(R$23:$R495),$F496&lt;&gt;"",MAX(P$23:$P495)&lt;TIME(20,0,0)),MAX(P$23:$P495,$F496),""),"")</f>
        <v/>
      </c>
      <c r="P496" s="11" t="str">
        <f t="shared" ca="1" si="102"/>
        <v/>
      </c>
      <c r="Q496" s="11" t="str">
        <f ca="1">IF($A496="штучный товар",IF(AND(MAX(N$23:$N495)&gt;MAX(R$23:$R495),MAX(P$23:$P495)&gt;MAX(R$23:$R495),$F496&lt;&gt;"",MAX(R$23:$R495)&lt;TIME(20,0,0)),MAX(R$23:$R495,$F496),""),"")</f>
        <v/>
      </c>
      <c r="R496" s="11" t="str">
        <f t="shared" ca="1" si="103"/>
        <v/>
      </c>
    </row>
    <row r="497" spans="1:18" x14ac:dyDescent="0.3">
      <c r="A497" t="str">
        <f t="shared" ca="1" si="91"/>
        <v>штучный товар</v>
      </c>
      <c r="B497" s="12">
        <f t="shared" ca="1" si="92"/>
        <v>1.1134285637250403</v>
      </c>
      <c r="C497" s="11">
        <f t="shared" ca="1" si="93"/>
        <v>0.79416034282251557</v>
      </c>
      <c r="D497">
        <f t="shared" ca="1" si="94"/>
        <v>2.2928490813483378</v>
      </c>
      <c r="E497" s="11">
        <f t="shared" ca="1" si="95"/>
        <v>1.5922563064919013E-3</v>
      </c>
      <c r="F497" s="11">
        <f t="shared" ca="1" si="96"/>
        <v>0.79575259912900742</v>
      </c>
      <c r="G497" s="12">
        <f ca="1">IF(F497&lt;&gt;"",IF(A497="весовой товар",SUM(COUNTIF($L$24:$L497,"&gt;"&amp;F497)),SUM(COUNTIF($N$24:$N497,"&gt;"&amp;F497),COUNTIF($P$24:$P497,"&gt;"&amp;F497),COUNTIF($R$24:$R497,"&gt;"&amp;F497))),"")</f>
        <v>3</v>
      </c>
      <c r="H497">
        <f t="shared" ca="1" si="97"/>
        <v>1.4514584533345287</v>
      </c>
      <c r="I497" s="11">
        <f t="shared" ca="1" si="98"/>
        <v>1.0079572592600894E-3</v>
      </c>
      <c r="J497" s="11">
        <f t="shared" ca="1" si="99"/>
        <v>1.0079572592600616E-3</v>
      </c>
      <c r="K497" s="11" t="str">
        <f ca="1">IF(AND($A497="весовой товар",$F497&lt;&gt;"",MAX(L$23:$L496,F497)&lt;TIME(20,0,0)),MAX(L$23:$L496,F497),"")</f>
        <v/>
      </c>
      <c r="L497" s="11" t="str">
        <f t="shared" ca="1" si="100"/>
        <v/>
      </c>
      <c r="M497" s="11" t="str">
        <f ca="1">IF($A497="штучный товар",IF(AND(MAX(N$23:$N496)&lt;=MAX(P$23:$P496),MAX(N$23:$N496)&lt;=MAX(R$23:$R496),$F497&lt;&gt;"",MAX(N$23:$N496)&lt;TIME(20,0,0)),MAX(N$23:$N496,$F497),""),"")</f>
        <v/>
      </c>
      <c r="N497" s="11" t="str">
        <f t="shared" ca="1" si="101"/>
        <v/>
      </c>
      <c r="O497" s="11">
        <f ca="1">IF($A497="штучный товар",IF(AND(MAX(N$23:$N496)&gt;MAX(P$23:$P496),MAX(P$23:$P496)&lt;=MAX(R$23:$R496),$F497&lt;&gt;"",MAX(P$23:$P496)&lt;TIME(20,0,0)),MAX(P$23:$P496,$F497),""),"")</f>
        <v>0.79575259912900742</v>
      </c>
      <c r="P497" s="11">
        <f t="shared" ca="1" si="102"/>
        <v>0.79676055638826748</v>
      </c>
      <c r="Q497" s="11" t="str">
        <f ca="1">IF($A497="штучный товар",IF(AND(MAX(N$23:$N496)&gt;MAX(R$23:$R496),MAX(P$23:$P496)&gt;MAX(R$23:$R496),$F497&lt;&gt;"",MAX(R$23:$R496)&lt;TIME(20,0,0)),MAX(R$23:$R496,$F497),""),"")</f>
        <v/>
      </c>
      <c r="R497" s="11" t="str">
        <f t="shared" ca="1" si="103"/>
        <v/>
      </c>
    </row>
    <row r="498" spans="1:18" x14ac:dyDescent="0.3">
      <c r="A498" t="str">
        <f t="shared" ca="1" si="91"/>
        <v>весовой товар</v>
      </c>
      <c r="B498" s="12">
        <f t="shared" ca="1" si="92"/>
        <v>1.1227962550563546</v>
      </c>
      <c r="C498" s="11">
        <f t="shared" ca="1" si="93"/>
        <v>0.79494006244408244</v>
      </c>
      <c r="D498">
        <f t="shared" ca="1" si="94"/>
        <v>1.6020871031902626</v>
      </c>
      <c r="E498" s="11">
        <f t="shared" ca="1" si="95"/>
        <v>1.1125604883265713E-3</v>
      </c>
      <c r="F498" s="11">
        <f t="shared" ca="1" si="96"/>
        <v>0.79605262293240897</v>
      </c>
      <c r="G498" s="12">
        <f ca="1">IF(F498&lt;&gt;"",IF(A498="весовой товар",SUM(COUNTIF($L$24:$L498,"&gt;"&amp;F498)),SUM(COUNTIF($N$24:$N498,"&gt;"&amp;F498),COUNTIF($P$24:$P498,"&gt;"&amp;F498),COUNTIF($R$24:$R498,"&gt;"&amp;F498))),"")</f>
        <v>3</v>
      </c>
      <c r="H498">
        <f t="shared" ca="1" si="97"/>
        <v>1.2503717957056988</v>
      </c>
      <c r="I498" s="11">
        <f t="shared" ca="1" si="98"/>
        <v>8.6831374701784635E-4</v>
      </c>
      <c r="J498" s="11">
        <f t="shared" ca="1" si="99"/>
        <v>4.857961786848386E-3</v>
      </c>
      <c r="K498" s="11">
        <f ca="1">IF(AND($A498="весовой товар",$F498&lt;&gt;"",MAX(L$23:$L497,F498)&lt;TIME(20,0,0)),MAX(L$23:$L497,F498),"")</f>
        <v>0.80004227097223946</v>
      </c>
      <c r="L498" s="11">
        <f t="shared" ca="1" si="100"/>
        <v>0.80091058471925736</v>
      </c>
      <c r="M498" s="11" t="str">
        <f ca="1">IF($A498="штучный товар",IF(AND(MAX(N$23:$N497)&lt;=MAX(P$23:$P497),MAX(N$23:$N497)&lt;=MAX(R$23:$R497),$F498&lt;&gt;"",MAX(N$23:$N497)&lt;TIME(20,0,0)),MAX(N$23:$N497,$F498),""),"")</f>
        <v/>
      </c>
      <c r="N498" s="11" t="str">
        <f t="shared" ca="1" si="101"/>
        <v/>
      </c>
      <c r="O498" s="11" t="str">
        <f ca="1">IF($A498="штучный товар",IF(AND(MAX(N$23:$N497)&gt;MAX(P$23:$P497),MAX(P$23:$P497)&lt;=MAX(R$23:$R497),$F498&lt;&gt;"",MAX(P$23:$P497)&lt;TIME(20,0,0)),MAX(P$23:$P497,$F498),""),"")</f>
        <v/>
      </c>
      <c r="P498" s="11" t="str">
        <f t="shared" ca="1" si="102"/>
        <v/>
      </c>
      <c r="Q498" s="11" t="str">
        <f ca="1">IF($A498="штучный товар",IF(AND(MAX(N$23:$N497)&gt;MAX(R$23:$R497),MAX(P$23:$P497)&gt;MAX(R$23:$R497),$F498&lt;&gt;"",MAX(R$23:$R497)&lt;TIME(20,0,0)),MAX(R$23:$R497,$F498),""),"")</f>
        <v/>
      </c>
      <c r="R498" s="11" t="str">
        <f t="shared" ca="1" si="103"/>
        <v/>
      </c>
    </row>
    <row r="499" spans="1:18" x14ac:dyDescent="0.3">
      <c r="A499" t="str">
        <f t="shared" ca="1" si="91"/>
        <v>штучный товар</v>
      </c>
      <c r="B499" s="12">
        <f t="shared" ca="1" si="92"/>
        <v>4.5555760226576014</v>
      </c>
      <c r="C499" s="11">
        <f t="shared" ca="1" si="93"/>
        <v>0.79810365690426133</v>
      </c>
      <c r="D499">
        <f t="shared" ca="1" si="94"/>
        <v>5.2670743418822346</v>
      </c>
      <c r="E499" s="11">
        <f t="shared" ca="1" si="95"/>
        <v>3.657690515195996E-3</v>
      </c>
      <c r="F499" s="11">
        <f t="shared" ca="1" si="96"/>
        <v>0.80176134741945737</v>
      </c>
      <c r="G499" s="12">
        <f ca="1">IF(F499&lt;&gt;"",IF(A499="весовой товар",SUM(COUNTIF($L$24:$L499,"&gt;"&amp;F499)),SUM(COUNTIF($N$24:$N499,"&gt;"&amp;F499),COUNTIF($P$24:$P499,"&gt;"&amp;F499),COUNTIF($R$24:$R499,"&gt;"&amp;F499))),"")</f>
        <v>1</v>
      </c>
      <c r="H499">
        <f t="shared" ca="1" si="97"/>
        <v>2.5950233080985869</v>
      </c>
      <c r="I499" s="11">
        <f t="shared" ca="1" si="98"/>
        <v>1.8020995195129077E-3</v>
      </c>
      <c r="J499" s="11">
        <f t="shared" ca="1" si="99"/>
        <v>1.8020995195129341E-3</v>
      </c>
      <c r="K499" s="11" t="str">
        <f ca="1">IF(AND($A499="весовой товар",$F499&lt;&gt;"",MAX(L$23:$L498,F499)&lt;TIME(20,0,0)),MAX(L$23:$L498,F499),"")</f>
        <v/>
      </c>
      <c r="L499" s="11" t="str">
        <f t="shared" ca="1" si="100"/>
        <v/>
      </c>
      <c r="M499" s="11">
        <f ca="1">IF($A499="штучный товар",IF(AND(MAX(N$23:$N498)&lt;=MAX(P$23:$P498),MAX(N$23:$N498)&lt;=MAX(R$23:$R498),$F499&lt;&gt;"",MAX(N$23:$N498)&lt;TIME(20,0,0)),MAX(N$23:$N498,$F499),""),"")</f>
        <v>0.80176134741945737</v>
      </c>
      <c r="N499" s="11">
        <f t="shared" ca="1" si="101"/>
        <v>0.8035634469389703</v>
      </c>
      <c r="O499" s="11" t="str">
        <f ca="1">IF($A499="штучный товар",IF(AND(MAX(N$23:$N498)&gt;MAX(P$23:$P498),MAX(P$23:$P498)&lt;=MAX(R$23:$R498),$F499&lt;&gt;"",MAX(P$23:$P498)&lt;TIME(20,0,0)),MAX(P$23:$P498,$F499),""),"")</f>
        <v/>
      </c>
      <c r="P499" s="11" t="str">
        <f t="shared" ca="1" si="102"/>
        <v/>
      </c>
      <c r="Q499" s="11" t="str">
        <f ca="1">IF($A499="штучный товар",IF(AND(MAX(N$23:$N498)&gt;MAX(R$23:$R498),MAX(P$23:$P498)&gt;MAX(R$23:$R498),$F499&lt;&gt;"",MAX(R$23:$R498)&lt;TIME(20,0,0)),MAX(R$23:$R498,$F499),""),"")</f>
        <v/>
      </c>
      <c r="R499" s="11" t="str">
        <f t="shared" ca="1" si="103"/>
        <v/>
      </c>
    </row>
    <row r="500" spans="1:18" x14ac:dyDescent="0.3">
      <c r="A500" t="str">
        <f t="shared" ca="1" si="91"/>
        <v>штучный товар</v>
      </c>
      <c r="B500" s="12">
        <f t="shared" ca="1" si="92"/>
        <v>1.442419897960791</v>
      </c>
      <c r="C500" s="11">
        <f t="shared" ca="1" si="93"/>
        <v>0.79910533738895628</v>
      </c>
      <c r="D500">
        <f t="shared" ca="1" si="94"/>
        <v>5.0566877197486946</v>
      </c>
      <c r="E500" s="11">
        <f t="shared" ca="1" si="95"/>
        <v>3.5115886942699267E-3</v>
      </c>
      <c r="F500" s="11">
        <f t="shared" ca="1" si="96"/>
        <v>0.80261692608322621</v>
      </c>
      <c r="G500" s="12">
        <f ca="1">IF(F500&lt;&gt;"",IF(A500="весовой товар",SUM(COUNTIF($L$24:$L500,"&gt;"&amp;F500)),SUM(COUNTIF($N$24:$N500,"&gt;"&amp;F500),COUNTIF($P$24:$P500,"&gt;"&amp;F500),COUNTIF($R$24:$R500,"&gt;"&amp;F500))),"")</f>
        <v>2</v>
      </c>
      <c r="H500">
        <f t="shared" ca="1" si="97"/>
        <v>1.3060482900146133</v>
      </c>
      <c r="I500" s="11">
        <f t="shared" ca="1" si="98"/>
        <v>9.0697797917681483E-4</v>
      </c>
      <c r="J500" s="11">
        <f t="shared" ca="1" si="99"/>
        <v>9.0697797917682621E-4</v>
      </c>
      <c r="K500" s="11" t="str">
        <f ca="1">IF(AND($A500="весовой товар",$F500&lt;&gt;"",MAX(L$23:$L499,F500)&lt;TIME(20,0,0)),MAX(L$23:$L499,F500),"")</f>
        <v/>
      </c>
      <c r="L500" s="11" t="str">
        <f t="shared" ca="1" si="100"/>
        <v/>
      </c>
      <c r="M500" s="11" t="str">
        <f ca="1">IF($A500="штучный товар",IF(AND(MAX(N$23:$N499)&lt;=MAX(P$23:$P499),MAX(N$23:$N499)&lt;=MAX(R$23:$R499),$F500&lt;&gt;"",MAX(N$23:$N499)&lt;TIME(20,0,0)),MAX(N$23:$N499,$F500),""),"")</f>
        <v/>
      </c>
      <c r="N500" s="11" t="str">
        <f t="shared" ca="1" si="101"/>
        <v/>
      </c>
      <c r="O500" s="11">
        <f ca="1">IF($A500="штучный товар",IF(AND(MAX(N$23:$N499)&gt;MAX(P$23:$P499),MAX(P$23:$P499)&lt;=MAX(R$23:$R499),$F500&lt;&gt;"",MAX(P$23:$P499)&lt;TIME(20,0,0)),MAX(P$23:$P499,$F500),""),"")</f>
        <v>0.80261692608322621</v>
      </c>
      <c r="P500" s="11">
        <f t="shared" ca="1" si="102"/>
        <v>0.80352390406240304</v>
      </c>
      <c r="Q500" s="11" t="str">
        <f ca="1">IF($A500="штучный товар",IF(AND(MAX(N$23:$N499)&gt;MAX(R$23:$R499),MAX(P$23:$P499)&gt;MAX(R$23:$R499),$F500&lt;&gt;"",MAX(R$23:$R499)&lt;TIME(20,0,0)),MAX(R$23:$R499,$F500),""),"")</f>
        <v/>
      </c>
      <c r="R500" s="11" t="str">
        <f t="shared" ca="1" si="103"/>
        <v/>
      </c>
    </row>
    <row r="501" spans="1:18" x14ac:dyDescent="0.3">
      <c r="A501" t="str">
        <f t="shared" ca="1" si="91"/>
        <v>штучный товар</v>
      </c>
      <c r="B501" s="12">
        <f t="shared" ca="1" si="92"/>
        <v>1.1487362132191932</v>
      </c>
      <c r="C501" s="11">
        <f t="shared" ca="1" si="93"/>
        <v>0.7999030708703585</v>
      </c>
      <c r="D501">
        <f t="shared" ca="1" si="94"/>
        <v>1.7221154815254471</v>
      </c>
      <c r="E501" s="11">
        <f t="shared" ca="1" si="95"/>
        <v>1.1959135288371161E-3</v>
      </c>
      <c r="F501" s="11">
        <f t="shared" ca="1" si="96"/>
        <v>0.80109898439919558</v>
      </c>
      <c r="G501" s="12">
        <f ca="1">IF(F501&lt;&gt;"",IF(A501="весовой товар",SUM(COUNTIF($L$24:$L501,"&gt;"&amp;F501)),SUM(COUNTIF($N$24:$N501,"&gt;"&amp;F501),COUNTIF($P$24:$P501,"&gt;"&amp;F501),COUNTIF($R$24:$R501,"&gt;"&amp;F501))),"")</f>
        <v>3</v>
      </c>
      <c r="H501">
        <f t="shared" ca="1" si="97"/>
        <v>1.9151130383827235</v>
      </c>
      <c r="I501" s="11">
        <f t="shared" ca="1" si="98"/>
        <v>1.3299396099880024E-3</v>
      </c>
      <c r="J501" s="11">
        <f t="shared" ca="1" si="99"/>
        <v>1.3299396099879512E-3</v>
      </c>
      <c r="K501" s="11" t="str">
        <f ca="1">IF(AND($A501="весовой товар",$F501&lt;&gt;"",MAX(L$23:$L500,F501)&lt;TIME(20,0,0)),MAX(L$23:$L500,F501),"")</f>
        <v/>
      </c>
      <c r="L501" s="11" t="str">
        <f t="shared" ca="1" si="100"/>
        <v/>
      </c>
      <c r="M501" s="11" t="str">
        <f ca="1">IF($A501="штучный товар",IF(AND(MAX(N$23:$N500)&lt;=MAX(P$23:$P500),MAX(N$23:$N500)&lt;=MAX(R$23:$R500),$F501&lt;&gt;"",MAX(N$23:$N500)&lt;TIME(20,0,0)),MAX(N$23:$N500,$F501),""),"")</f>
        <v/>
      </c>
      <c r="N501" s="11" t="str">
        <f t="shared" ca="1" si="101"/>
        <v/>
      </c>
      <c r="O501" s="11" t="str">
        <f ca="1">IF($A501="штучный товар",IF(AND(MAX(N$23:$N500)&gt;MAX(P$23:$P500),MAX(P$23:$P500)&lt;=MAX(R$23:$R500),$F501&lt;&gt;"",MAX(P$23:$P500)&lt;TIME(20,0,0)),MAX(P$23:$P500,$F501),""),"")</f>
        <v/>
      </c>
      <c r="P501" s="11" t="str">
        <f t="shared" ca="1" si="102"/>
        <v/>
      </c>
      <c r="Q501" s="11">
        <f ca="1">IF($A501="штучный товар",IF(AND(MAX(N$23:$N500)&gt;MAX(R$23:$R500),MAX(P$23:$P500)&gt;MAX(R$23:$R500),$F501&lt;&gt;"",MAX(R$23:$R500)&lt;TIME(20,0,0)),MAX(R$23:$R500,$F501),""),"")</f>
        <v>0.80109898439919558</v>
      </c>
      <c r="R501" s="11">
        <f t="shared" ca="1" si="103"/>
        <v>0.80242892400918353</v>
      </c>
    </row>
    <row r="502" spans="1:18" x14ac:dyDescent="0.3">
      <c r="A502" t="str">
        <f t="shared" ca="1" si="91"/>
        <v>штучный товар</v>
      </c>
      <c r="B502" s="12">
        <f t="shared" ca="1" si="92"/>
        <v>1.00766457681377</v>
      </c>
      <c r="C502" s="11">
        <f t="shared" ca="1" si="93"/>
        <v>0.80060283793759024</v>
      </c>
      <c r="D502">
        <f t="shared" ca="1" si="94"/>
        <v>1.9305616962540322</v>
      </c>
      <c r="E502" s="11">
        <f t="shared" ca="1" si="95"/>
        <v>1.3406678446208557E-3</v>
      </c>
      <c r="F502" s="11">
        <f t="shared" ca="1" si="96"/>
        <v>0.80194350578221107</v>
      </c>
      <c r="G502" s="12">
        <f ca="1">IF(F502&lt;&gt;"",IF(A502="весовой товар",SUM(COUNTIF($L$24:$L502,"&gt;"&amp;F502)),SUM(COUNTIF($N$24:$N502,"&gt;"&amp;F502),COUNTIF($P$24:$P502,"&gt;"&amp;F502),COUNTIF($R$24:$R502,"&gt;"&amp;F502))),"")</f>
        <v>4</v>
      </c>
      <c r="H502">
        <f t="shared" ca="1" si="97"/>
        <v>1.1280587564481466</v>
      </c>
      <c r="I502" s="11">
        <f t="shared" ca="1" si="98"/>
        <v>7.8337413642232405E-4</v>
      </c>
      <c r="J502" s="11">
        <f t="shared" ca="1" si="99"/>
        <v>1.2687923633948328E-3</v>
      </c>
      <c r="K502" s="11" t="str">
        <f ca="1">IF(AND($A502="весовой товар",$F502&lt;&gt;"",MAX(L$23:$L501,F502)&lt;TIME(20,0,0)),MAX(L$23:$L501,F502),"")</f>
        <v/>
      </c>
      <c r="L502" s="11" t="str">
        <f t="shared" ca="1" si="100"/>
        <v/>
      </c>
      <c r="M502" s="11" t="str">
        <f ca="1">IF($A502="штучный товар",IF(AND(MAX(N$23:$N501)&lt;=MAX(P$23:$P501),MAX(N$23:$N501)&lt;=MAX(R$23:$R501),$F502&lt;&gt;"",MAX(N$23:$N501)&lt;TIME(20,0,0)),MAX(N$23:$N501,$F502),""),"")</f>
        <v/>
      </c>
      <c r="N502" s="11" t="str">
        <f t="shared" ca="1" si="101"/>
        <v/>
      </c>
      <c r="O502" s="11" t="str">
        <f ca="1">IF($A502="штучный товар",IF(AND(MAX(N$23:$N501)&gt;MAX(P$23:$P501),MAX(P$23:$P501)&lt;=MAX(R$23:$R501),$F502&lt;&gt;"",MAX(P$23:$P501)&lt;TIME(20,0,0)),MAX(P$23:$P501,$F502),""),"")</f>
        <v/>
      </c>
      <c r="P502" s="11" t="str">
        <f t="shared" ca="1" si="102"/>
        <v/>
      </c>
      <c r="Q502" s="11">
        <f ca="1">IF($A502="штучный товар",IF(AND(MAX(N$23:$N501)&gt;MAX(R$23:$R501),MAX(P$23:$P501)&gt;MAX(R$23:$R501),$F502&lt;&gt;"",MAX(R$23:$R501)&lt;TIME(20,0,0)),MAX(R$23:$R501,$F502),""),"")</f>
        <v>0.80242892400918353</v>
      </c>
      <c r="R502" s="11">
        <f t="shared" ca="1" si="103"/>
        <v>0.80321229814560591</v>
      </c>
    </row>
    <row r="503" spans="1:18" x14ac:dyDescent="0.3">
      <c r="A503" t="str">
        <f t="shared" ca="1" si="91"/>
        <v>штучный товар</v>
      </c>
      <c r="B503" s="12">
        <f t="shared" ca="1" si="92"/>
        <v>1.3868918313863403</v>
      </c>
      <c r="C503" s="11">
        <f t="shared" ca="1" si="93"/>
        <v>0.80156595726494184</v>
      </c>
      <c r="D503">
        <f t="shared" ca="1" si="94"/>
        <v>11.211754714000088</v>
      </c>
      <c r="E503" s="11">
        <f t="shared" ca="1" si="95"/>
        <v>7.7859407736111724E-3</v>
      </c>
      <c r="F503" s="11">
        <f t="shared" ca="1" si="96"/>
        <v>0.80935189803855301</v>
      </c>
      <c r="G503" s="12">
        <f ca="1">IF(F503&lt;&gt;"",IF(A503="весовой товар",SUM(COUNTIF($L$24:$L503,"&gt;"&amp;F503)),SUM(COUNTIF($N$24:$N503,"&gt;"&amp;F503),COUNTIF($P$24:$P503,"&gt;"&amp;F503),COUNTIF($R$24:$R503,"&gt;"&amp;F503))),"")</f>
        <v>1</v>
      </c>
      <c r="H503">
        <f t="shared" ca="1" si="97"/>
        <v>3.1105033534195861</v>
      </c>
      <c r="I503" s="11">
        <f t="shared" ca="1" si="98"/>
        <v>2.1600717732080457E-3</v>
      </c>
      <c r="J503" s="11">
        <f t="shared" ca="1" si="99"/>
        <v>2.1600717732080943E-3</v>
      </c>
      <c r="K503" s="11" t="str">
        <f ca="1">IF(AND($A503="весовой товар",$F503&lt;&gt;"",MAX(L$23:$L502,F503)&lt;TIME(20,0,0)),MAX(L$23:$L502,F503),"")</f>
        <v/>
      </c>
      <c r="L503" s="11" t="str">
        <f t="shared" ca="1" si="100"/>
        <v/>
      </c>
      <c r="M503" s="11" t="str">
        <f ca="1">IF($A503="штучный товар",IF(AND(MAX(N$23:$N502)&lt;=MAX(P$23:$P502),MAX(N$23:$N502)&lt;=MAX(R$23:$R502),$F503&lt;&gt;"",MAX(N$23:$N502)&lt;TIME(20,0,0)),MAX(N$23:$N502,$F503),""),"")</f>
        <v/>
      </c>
      <c r="N503" s="11" t="str">
        <f t="shared" ca="1" si="101"/>
        <v/>
      </c>
      <c r="O503" s="11" t="str">
        <f ca="1">IF($A503="штучный товар",IF(AND(MAX(N$23:$N502)&gt;MAX(P$23:$P502),MAX(P$23:$P502)&lt;=MAX(R$23:$R502),$F503&lt;&gt;"",MAX(P$23:$P502)&lt;TIME(20,0,0)),MAX(P$23:$P502,$F503),""),"")</f>
        <v/>
      </c>
      <c r="P503" s="11" t="str">
        <f t="shared" ca="1" si="102"/>
        <v/>
      </c>
      <c r="Q503" s="11">
        <f ca="1">IF($A503="штучный товар",IF(AND(MAX(N$23:$N502)&gt;MAX(R$23:$R502),MAX(P$23:$P502)&gt;MAX(R$23:$R502),$F503&lt;&gt;"",MAX(R$23:$R502)&lt;TIME(20,0,0)),MAX(R$23:$R502,$F503),""),"")</f>
        <v>0.80935189803855301</v>
      </c>
      <c r="R503" s="11">
        <f t="shared" ca="1" si="103"/>
        <v>0.8115119698117611</v>
      </c>
    </row>
    <row r="504" spans="1:18" x14ac:dyDescent="0.3">
      <c r="A504" t="str">
        <f t="shared" ca="1" si="91"/>
        <v>весовой товар</v>
      </c>
      <c r="B504" s="12">
        <f t="shared" ca="1" si="92"/>
        <v>1.0146991531953011</v>
      </c>
      <c r="C504" s="11">
        <f t="shared" ca="1" si="93"/>
        <v>0.80227060945466078</v>
      </c>
      <c r="D504">
        <f t="shared" ca="1" si="94"/>
        <v>23.274171933425304</v>
      </c>
      <c r="E504" s="11">
        <f t="shared" ca="1" si="95"/>
        <v>1.6162619398212015E-2</v>
      </c>
      <c r="F504" s="11">
        <f t="shared" ca="1" si="96"/>
        <v>0.81843322885287284</v>
      </c>
      <c r="G504" s="12">
        <f ca="1">IF(F504&lt;&gt;"",IF(A504="весовой товар",SUM(COUNTIF($L$24:$L504,"&gt;"&amp;F504)),SUM(COUNTIF($N$24:$N504,"&gt;"&amp;F504),COUNTIF($P$24:$P504,"&gt;"&amp;F504),COUNTIF($R$24:$R504,"&gt;"&amp;F504))),"")</f>
        <v>1</v>
      </c>
      <c r="H504">
        <f t="shared" ca="1" si="97"/>
        <v>1.0650472542313656</v>
      </c>
      <c r="I504" s="11">
        <f t="shared" ca="1" si="98"/>
        <v>7.3961614877178169E-4</v>
      </c>
      <c r="J504" s="11">
        <f t="shared" ca="1" si="99"/>
        <v>7.3961614877182669E-4</v>
      </c>
      <c r="K504" s="11">
        <f ca="1">IF(AND($A504="весовой товар",$F504&lt;&gt;"",MAX(L$23:$L503,F504)&lt;TIME(20,0,0)),MAX(L$23:$L503,F504),"")</f>
        <v>0.81843322885287284</v>
      </c>
      <c r="L504" s="11">
        <f t="shared" ca="1" si="100"/>
        <v>0.81917284500164467</v>
      </c>
      <c r="M504" s="11" t="str">
        <f ca="1">IF($A504="штучный товар",IF(AND(MAX(N$23:$N503)&lt;=MAX(P$23:$P503),MAX(N$23:$N503)&lt;=MAX(R$23:$R503),$F504&lt;&gt;"",MAX(N$23:$N503)&lt;TIME(20,0,0)),MAX(N$23:$N503,$F504),""),"")</f>
        <v/>
      </c>
      <c r="N504" s="11" t="str">
        <f t="shared" ca="1" si="101"/>
        <v/>
      </c>
      <c r="O504" s="11" t="str">
        <f ca="1">IF($A504="штучный товар",IF(AND(MAX(N$23:$N503)&gt;MAX(P$23:$P503),MAX(P$23:$P503)&lt;=MAX(R$23:$R503),$F504&lt;&gt;"",MAX(P$23:$P503)&lt;TIME(20,0,0)),MAX(P$23:$P503,$F504),""),"")</f>
        <v/>
      </c>
      <c r="P504" s="11" t="str">
        <f t="shared" ca="1" si="102"/>
        <v/>
      </c>
      <c r="Q504" s="11" t="str">
        <f ca="1">IF($A504="штучный товар",IF(AND(MAX(N$23:$N503)&gt;MAX(R$23:$R503),MAX(P$23:$P503)&gt;MAX(R$23:$R503),$F504&lt;&gt;"",MAX(R$23:$R503)&lt;TIME(20,0,0)),MAX(R$23:$R503,$F504),""),"")</f>
        <v/>
      </c>
      <c r="R504" s="11" t="str">
        <f t="shared" ca="1" si="103"/>
        <v/>
      </c>
    </row>
    <row r="505" spans="1:18" x14ac:dyDescent="0.3">
      <c r="A505" t="str">
        <f t="shared" ca="1" si="91"/>
        <v>штучный товар</v>
      </c>
      <c r="B505" s="12">
        <f t="shared" ca="1" si="92"/>
        <v>1.0526771213186157</v>
      </c>
      <c r="C505" s="11">
        <f t="shared" ca="1" si="93"/>
        <v>0.80300163523335422</v>
      </c>
      <c r="D505">
        <f t="shared" ca="1" si="94"/>
        <v>2.8683768136022412</v>
      </c>
      <c r="E505" s="11">
        <f t="shared" ca="1" si="95"/>
        <v>1.991928342779334E-3</v>
      </c>
      <c r="F505" s="11">
        <f t="shared" ca="1" si="96"/>
        <v>0.8049935635761335</v>
      </c>
      <c r="G505" s="12">
        <f ca="1">IF(F505&lt;&gt;"",IF(A505="весовой товар",SUM(COUNTIF($L$24:$L505,"&gt;"&amp;F505)),SUM(COUNTIF($N$24:$N505,"&gt;"&amp;F505),COUNTIF($P$24:$P505,"&gt;"&amp;F505),COUNTIF($R$24:$R505,"&gt;"&amp;F505))),"")</f>
        <v>2</v>
      </c>
      <c r="H505">
        <f t="shared" ca="1" si="97"/>
        <v>1.0040693218313215</v>
      </c>
      <c r="I505" s="11">
        <f t="shared" ca="1" si="98"/>
        <v>6.9727036238286216E-4</v>
      </c>
      <c r="J505" s="11">
        <f t="shared" ca="1" si="99"/>
        <v>6.9727036238287354E-4</v>
      </c>
      <c r="K505" s="11" t="str">
        <f ca="1">IF(AND($A505="весовой товар",$F505&lt;&gt;"",MAX(L$23:$L504,F505)&lt;TIME(20,0,0)),MAX(L$23:$L504,F505),"")</f>
        <v/>
      </c>
      <c r="L505" s="11" t="str">
        <f t="shared" ca="1" si="100"/>
        <v/>
      </c>
      <c r="M505" s="11" t="str">
        <f ca="1">IF($A505="штучный товар",IF(AND(MAX(N$23:$N504)&lt;=MAX(P$23:$P504),MAX(N$23:$N504)&lt;=MAX(R$23:$R504),$F505&lt;&gt;"",MAX(N$23:$N504)&lt;TIME(20,0,0)),MAX(N$23:$N504,$F505),""),"")</f>
        <v/>
      </c>
      <c r="N505" s="11" t="str">
        <f t="shared" ca="1" si="101"/>
        <v/>
      </c>
      <c r="O505" s="11">
        <f ca="1">IF($A505="штучный товар",IF(AND(MAX(N$23:$N504)&gt;MAX(P$23:$P504),MAX(P$23:$P504)&lt;=MAX(R$23:$R504),$F505&lt;&gt;"",MAX(P$23:$P504)&lt;TIME(20,0,0)),MAX(P$23:$P504,$F505),""),"")</f>
        <v>0.8049935635761335</v>
      </c>
      <c r="P505" s="11">
        <f t="shared" ca="1" si="102"/>
        <v>0.80569083393851637</v>
      </c>
      <c r="Q505" s="11" t="str">
        <f ca="1">IF($A505="штучный товар",IF(AND(MAX(N$23:$N504)&gt;MAX(R$23:$R504),MAX(P$23:$P504)&gt;MAX(R$23:$R504),$F505&lt;&gt;"",MAX(R$23:$R504)&lt;TIME(20,0,0)),MAX(R$23:$R504,$F505),""),"")</f>
        <v/>
      </c>
      <c r="R505" s="11" t="str">
        <f t="shared" ca="1" si="103"/>
        <v/>
      </c>
    </row>
    <row r="506" spans="1:18" x14ac:dyDescent="0.3">
      <c r="A506" t="str">
        <f t="shared" ca="1" si="91"/>
        <v>весовой товар</v>
      </c>
      <c r="B506" s="12">
        <f t="shared" ca="1" si="92"/>
        <v>1.4580436004731443</v>
      </c>
      <c r="C506" s="11">
        <f t="shared" ca="1" si="93"/>
        <v>0.80401416551146054</v>
      </c>
      <c r="D506">
        <f t="shared" ca="1" si="94"/>
        <v>1.4810240895818358</v>
      </c>
      <c r="E506" s="11">
        <f t="shared" ca="1" si="95"/>
        <v>1.0284889510984972E-3</v>
      </c>
      <c r="F506" s="11">
        <f t="shared" ca="1" si="96"/>
        <v>0.80504265446255907</v>
      </c>
      <c r="G506" s="12">
        <f ca="1">IF(F506&lt;&gt;"",IF(A506="весовой товар",SUM(COUNTIF($L$24:$L506,"&gt;"&amp;F506)),SUM(COUNTIF($N$24:$N506,"&gt;"&amp;F506),COUNTIF($P$24:$P506,"&gt;"&amp;F506),COUNTIF($R$24:$R506,"&gt;"&amp;F506))),"")</f>
        <v>2</v>
      </c>
      <c r="H506">
        <f t="shared" ca="1" si="97"/>
        <v>5.3340814305665356</v>
      </c>
      <c r="I506" s="11">
        <f t="shared" ca="1" si="98"/>
        <v>3.7042232156712053E-3</v>
      </c>
      <c r="J506" s="11">
        <f t="shared" ca="1" si="99"/>
        <v>1.7834413754756806E-2</v>
      </c>
      <c r="K506" s="11">
        <f ca="1">IF(AND($A506="весовой товар",$F506&lt;&gt;"",MAX(L$23:$L505,F506)&lt;TIME(20,0,0)),MAX(L$23:$L505,F506),"")</f>
        <v>0.81917284500164467</v>
      </c>
      <c r="L506" s="11">
        <f t="shared" ca="1" si="100"/>
        <v>0.82287706821731588</v>
      </c>
      <c r="M506" s="11" t="str">
        <f ca="1">IF($A506="штучный товар",IF(AND(MAX(N$23:$N505)&lt;=MAX(P$23:$P505),MAX(N$23:$N505)&lt;=MAX(R$23:$R505),$F506&lt;&gt;"",MAX(N$23:$N505)&lt;TIME(20,0,0)),MAX(N$23:$N505,$F506),""),"")</f>
        <v/>
      </c>
      <c r="N506" s="11" t="str">
        <f t="shared" ca="1" si="101"/>
        <v/>
      </c>
      <c r="O506" s="11" t="str">
        <f ca="1">IF($A506="штучный товар",IF(AND(MAX(N$23:$N505)&gt;MAX(P$23:$P505),MAX(P$23:$P505)&lt;=MAX(R$23:$R505),$F506&lt;&gt;"",MAX(P$23:$P505)&lt;TIME(20,0,0)),MAX(P$23:$P505,$F506),""),"")</f>
        <v/>
      </c>
      <c r="P506" s="11" t="str">
        <f t="shared" ca="1" si="102"/>
        <v/>
      </c>
      <c r="Q506" s="11" t="str">
        <f ca="1">IF($A506="штучный товар",IF(AND(MAX(N$23:$N505)&gt;MAX(R$23:$R505),MAX(P$23:$P505)&gt;MAX(R$23:$R505),$F506&lt;&gt;"",MAX(R$23:$R505)&lt;TIME(20,0,0)),MAX(R$23:$R505,$F506),""),"")</f>
        <v/>
      </c>
      <c r="R506" s="11" t="str">
        <f t="shared" ca="1" si="103"/>
        <v/>
      </c>
    </row>
    <row r="507" spans="1:18" x14ac:dyDescent="0.3">
      <c r="A507" t="str">
        <f t="shared" ca="1" si="91"/>
        <v>штучный товар</v>
      </c>
      <c r="B507" s="12">
        <f t="shared" ca="1" si="92"/>
        <v>1.503609401473214</v>
      </c>
      <c r="C507" s="11">
        <f t="shared" ca="1" si="93"/>
        <v>0.805058338706928</v>
      </c>
      <c r="D507">
        <f t="shared" ca="1" si="94"/>
        <v>8.5693719157188433</v>
      </c>
      <c r="E507" s="11">
        <f t="shared" ca="1" si="95"/>
        <v>5.9509527192491965E-3</v>
      </c>
      <c r="F507" s="11">
        <f t="shared" ca="1" si="96"/>
        <v>0.81100929142617717</v>
      </c>
      <c r="G507" s="12">
        <f ca="1">IF(F507&lt;&gt;"",IF(A507="весовой товар",SUM(COUNTIF($L$24:$L507,"&gt;"&amp;F507)),SUM(COUNTIF($N$24:$N507,"&gt;"&amp;F507),COUNTIF($P$24:$P507,"&gt;"&amp;F507),COUNTIF($R$24:$R507,"&gt;"&amp;F507))),"")</f>
        <v>2</v>
      </c>
      <c r="H507">
        <f t="shared" ca="1" si="97"/>
        <v>1.1451540691960183</v>
      </c>
      <c r="I507" s="11">
        <f t="shared" ca="1" si="98"/>
        <v>7.9524588138612379E-4</v>
      </c>
      <c r="J507" s="11">
        <f t="shared" ca="1" si="99"/>
        <v>7.9524588138613073E-4</v>
      </c>
      <c r="K507" s="11" t="str">
        <f ca="1">IF(AND($A507="весовой товар",$F507&lt;&gt;"",MAX(L$23:$L506,F507)&lt;TIME(20,0,0)),MAX(L$23:$L506,F507),"")</f>
        <v/>
      </c>
      <c r="L507" s="11" t="str">
        <f t="shared" ca="1" si="100"/>
        <v/>
      </c>
      <c r="M507" s="11">
        <f ca="1">IF($A507="штучный товар",IF(AND(MAX(N$23:$N506)&lt;=MAX(P$23:$P506),MAX(N$23:$N506)&lt;=MAX(R$23:$R506),$F507&lt;&gt;"",MAX(N$23:$N506)&lt;TIME(20,0,0)),MAX(N$23:$N506,$F507),""),"")</f>
        <v>0.81100929142617717</v>
      </c>
      <c r="N507" s="11">
        <f t="shared" ca="1" si="101"/>
        <v>0.8118045373075633</v>
      </c>
      <c r="O507" s="11" t="str">
        <f ca="1">IF($A507="штучный товар",IF(AND(MAX(N$23:$N506)&gt;MAX(P$23:$P506),MAX(P$23:$P506)&lt;=MAX(R$23:$R506),$F507&lt;&gt;"",MAX(P$23:$P506)&lt;TIME(20,0,0)),MAX(P$23:$P506,$F507),""),"")</f>
        <v/>
      </c>
      <c r="P507" s="11" t="str">
        <f t="shared" ca="1" si="102"/>
        <v/>
      </c>
      <c r="Q507" s="11" t="str">
        <f ca="1">IF($A507="штучный товар",IF(AND(MAX(N$23:$N506)&gt;MAX(R$23:$R506),MAX(P$23:$P506)&gt;MAX(R$23:$R506),$F507&lt;&gt;"",MAX(R$23:$R506)&lt;TIME(20,0,0)),MAX(R$23:$R506,$F507),""),"")</f>
        <v/>
      </c>
      <c r="R507" s="11" t="str">
        <f t="shared" ca="1" si="103"/>
        <v/>
      </c>
    </row>
    <row r="508" spans="1:18" x14ac:dyDescent="0.3">
      <c r="A508" t="str">
        <f t="shared" ca="1" si="91"/>
        <v>штучный товар</v>
      </c>
      <c r="B508" s="12">
        <f t="shared" ca="1" si="92"/>
        <v>1.6484309753621733</v>
      </c>
      <c r="C508" s="11">
        <f t="shared" ca="1" si="93"/>
        <v>0.80620308243981842</v>
      </c>
      <c r="D508">
        <f t="shared" ca="1" si="94"/>
        <v>2.2238520238460557</v>
      </c>
      <c r="E508" s="11">
        <f t="shared" ca="1" si="95"/>
        <v>1.5443416832264275E-3</v>
      </c>
      <c r="F508" s="11">
        <f t="shared" ca="1" si="96"/>
        <v>0.8077474241230449</v>
      </c>
      <c r="G508" s="12">
        <f ca="1">IF(F508&lt;&gt;"",IF(A508="весовой товар",SUM(COUNTIF($L$24:$L508,"&gt;"&amp;F508)),SUM(COUNTIF($N$24:$N508,"&gt;"&amp;F508),COUNTIF($P$24:$P508,"&gt;"&amp;F508),COUNTIF($R$24:$R508,"&gt;"&amp;F508))),"")</f>
        <v>3</v>
      </c>
      <c r="H508">
        <f t="shared" ca="1" si="97"/>
        <v>1.5102134439064876</v>
      </c>
      <c r="I508" s="11">
        <f t="shared" ca="1" si="98"/>
        <v>1.048759336046172E-3</v>
      </c>
      <c r="J508" s="11">
        <f t="shared" ca="1" si="99"/>
        <v>1.0487593360462011E-3</v>
      </c>
      <c r="K508" s="11" t="str">
        <f ca="1">IF(AND($A508="весовой товар",$F508&lt;&gt;"",MAX(L$23:$L507,F508)&lt;TIME(20,0,0)),MAX(L$23:$L507,F508),"")</f>
        <v/>
      </c>
      <c r="L508" s="11" t="str">
        <f t="shared" ca="1" si="100"/>
        <v/>
      </c>
      <c r="M508" s="11" t="str">
        <f ca="1">IF($A508="штучный товар",IF(AND(MAX(N$23:$N507)&lt;=MAX(P$23:$P507),MAX(N$23:$N507)&lt;=MAX(R$23:$R507),$F508&lt;&gt;"",MAX(N$23:$N507)&lt;TIME(20,0,0)),MAX(N$23:$N507,$F508),""),"")</f>
        <v/>
      </c>
      <c r="N508" s="11" t="str">
        <f t="shared" ca="1" si="101"/>
        <v/>
      </c>
      <c r="O508" s="11">
        <f ca="1">IF($A508="штучный товар",IF(AND(MAX(N$23:$N507)&gt;MAX(P$23:$P507),MAX(P$23:$P507)&lt;=MAX(R$23:$R507),$F508&lt;&gt;"",MAX(P$23:$P507)&lt;TIME(20,0,0)),MAX(P$23:$P507,$F508),""),"")</f>
        <v>0.8077474241230449</v>
      </c>
      <c r="P508" s="11">
        <f t="shared" ca="1" si="102"/>
        <v>0.8087961834590911</v>
      </c>
      <c r="Q508" s="11" t="str">
        <f ca="1">IF($A508="штучный товар",IF(AND(MAX(N$23:$N507)&gt;MAX(R$23:$R507),MAX(P$23:$P507)&gt;MAX(R$23:$R507),$F508&lt;&gt;"",MAX(R$23:$R507)&lt;TIME(20,0,0)),MAX(R$23:$R507,$F508),""),"")</f>
        <v/>
      </c>
      <c r="R508" s="11" t="str">
        <f t="shared" ca="1" si="103"/>
        <v/>
      </c>
    </row>
    <row r="509" spans="1:18" x14ac:dyDescent="0.3">
      <c r="A509" t="str">
        <f t="shared" ca="1" si="91"/>
        <v>штучный товар</v>
      </c>
      <c r="B509" s="12">
        <f t="shared" ca="1" si="92"/>
        <v>1.1918980360897578</v>
      </c>
      <c r="C509" s="11">
        <f t="shared" ca="1" si="93"/>
        <v>0.80703078940932516</v>
      </c>
      <c r="D509">
        <f t="shared" ca="1" si="94"/>
        <v>2.9090259097535567</v>
      </c>
      <c r="E509" s="11">
        <f t="shared" ca="1" si="95"/>
        <v>2.0201568817733032E-3</v>
      </c>
      <c r="F509" s="11">
        <f t="shared" ca="1" si="96"/>
        <v>0.80905094629109842</v>
      </c>
      <c r="G509" s="12">
        <f ca="1">IF(F509&lt;&gt;"",IF(A509="весовой товар",SUM(COUNTIF($L$24:$L509,"&gt;"&amp;F509)),SUM(COUNTIF($N$24:$N509,"&gt;"&amp;F509),COUNTIF($P$24:$P509,"&gt;"&amp;F509),COUNTIF($R$24:$R509,"&gt;"&amp;F509))),"")</f>
        <v>3</v>
      </c>
      <c r="H509">
        <f t="shared" ca="1" si="97"/>
        <v>1.0927371520283884</v>
      </c>
      <c r="I509" s="11">
        <f t="shared" ca="1" si="98"/>
        <v>7.5884524446415862E-4</v>
      </c>
      <c r="J509" s="11">
        <f t="shared" ca="1" si="99"/>
        <v>7.588452444641236E-4</v>
      </c>
      <c r="K509" s="11" t="str">
        <f ca="1">IF(AND($A509="весовой товар",$F509&lt;&gt;"",MAX(L$23:$L508,F509)&lt;TIME(20,0,0)),MAX(L$23:$L508,F509),"")</f>
        <v/>
      </c>
      <c r="L509" s="11" t="str">
        <f t="shared" ca="1" si="100"/>
        <v/>
      </c>
      <c r="M509" s="11" t="str">
        <f ca="1">IF($A509="штучный товар",IF(AND(MAX(N$23:$N508)&lt;=MAX(P$23:$P508),MAX(N$23:$N508)&lt;=MAX(R$23:$R508),$F509&lt;&gt;"",MAX(N$23:$N508)&lt;TIME(20,0,0)),MAX(N$23:$N508,$F509),""),"")</f>
        <v/>
      </c>
      <c r="N509" s="11" t="str">
        <f t="shared" ca="1" si="101"/>
        <v/>
      </c>
      <c r="O509" s="11">
        <f ca="1">IF($A509="штучный товар",IF(AND(MAX(N$23:$N508)&gt;MAX(P$23:$P508),MAX(P$23:$P508)&lt;=MAX(R$23:$R508),$F509&lt;&gt;"",MAX(P$23:$P508)&lt;TIME(20,0,0)),MAX(P$23:$P508,$F509),""),"")</f>
        <v>0.80905094629109842</v>
      </c>
      <c r="P509" s="11">
        <f t="shared" ca="1" si="102"/>
        <v>0.80980979153556254</v>
      </c>
      <c r="Q509" s="11" t="str">
        <f ca="1">IF($A509="штучный товар",IF(AND(MAX(N$23:$N508)&gt;MAX(R$23:$R508),MAX(P$23:$P508)&gt;MAX(R$23:$R508),$F509&lt;&gt;"",MAX(R$23:$R508)&lt;TIME(20,0,0)),MAX(R$23:$R508,$F509),""),"")</f>
        <v/>
      </c>
      <c r="R509" s="11" t="str">
        <f t="shared" ca="1" si="103"/>
        <v/>
      </c>
    </row>
    <row r="510" spans="1:18" x14ac:dyDescent="0.3">
      <c r="A510" t="str">
        <f t="shared" ca="1" si="91"/>
        <v>штучный товар</v>
      </c>
      <c r="B510" s="12">
        <f t="shared" ca="1" si="92"/>
        <v>1.3831341331324922</v>
      </c>
      <c r="C510" s="11">
        <f t="shared" ca="1" si="93"/>
        <v>0.80799129922400048</v>
      </c>
      <c r="D510">
        <f t="shared" ca="1" si="94"/>
        <v>1.2960179453461147</v>
      </c>
      <c r="E510" s="11">
        <f t="shared" ca="1" si="95"/>
        <v>9.0001246204591298E-4</v>
      </c>
      <c r="F510" s="11">
        <f t="shared" ca="1" si="96"/>
        <v>0.80889131168604644</v>
      </c>
      <c r="G510" s="12">
        <f ca="1">IF(F510&lt;&gt;"",IF(A510="весовой товар",SUM(COUNTIF($L$24:$L510,"&gt;"&amp;F510)),SUM(COUNTIF($N$24:$N510,"&gt;"&amp;F510),COUNTIF($P$24:$P510,"&gt;"&amp;F510),COUNTIF($R$24:$R510,"&gt;"&amp;F510))),"")</f>
        <v>4</v>
      </c>
      <c r="H510">
        <f t="shared" ca="1" si="97"/>
        <v>8.5091275441213412</v>
      </c>
      <c r="I510" s="11">
        <f t="shared" ca="1" si="98"/>
        <v>5.9091163500842644E-3</v>
      </c>
      <c r="J510" s="11">
        <f t="shared" ca="1" si="99"/>
        <v>6.8275961996003831E-3</v>
      </c>
      <c r="K510" s="11" t="str">
        <f ca="1">IF(AND($A510="весовой товар",$F510&lt;&gt;"",MAX(L$23:$L509,F510)&lt;TIME(20,0,0)),MAX(L$23:$L509,F510),"")</f>
        <v/>
      </c>
      <c r="L510" s="11" t="str">
        <f t="shared" ca="1" si="100"/>
        <v/>
      </c>
      <c r="M510" s="11" t="str">
        <f ca="1">IF($A510="штучный товар",IF(AND(MAX(N$23:$N509)&lt;=MAX(P$23:$P509),MAX(N$23:$N509)&lt;=MAX(R$23:$R509),$F510&lt;&gt;"",MAX(N$23:$N509)&lt;TIME(20,0,0)),MAX(N$23:$N509,$F510),""),"")</f>
        <v/>
      </c>
      <c r="N510" s="11" t="str">
        <f t="shared" ca="1" si="101"/>
        <v/>
      </c>
      <c r="O510" s="11">
        <f ca="1">IF($A510="штучный товар",IF(AND(MAX(N$23:$N509)&gt;MAX(P$23:$P509),MAX(P$23:$P509)&lt;=MAX(R$23:$R509),$F510&lt;&gt;"",MAX(P$23:$P509)&lt;TIME(20,0,0)),MAX(P$23:$P509,$F510),""),"")</f>
        <v>0.80980979153556254</v>
      </c>
      <c r="P510" s="11">
        <f t="shared" ca="1" si="102"/>
        <v>0.81571890788564683</v>
      </c>
      <c r="Q510" s="11" t="str">
        <f ca="1">IF($A510="штучный товар",IF(AND(MAX(N$23:$N509)&gt;MAX(R$23:$R509),MAX(P$23:$P509)&gt;MAX(R$23:$R509),$F510&lt;&gt;"",MAX(R$23:$R509)&lt;TIME(20,0,0)),MAX(R$23:$R509,$F510),""),"")</f>
        <v/>
      </c>
      <c r="R510" s="11" t="str">
        <f t="shared" ca="1" si="103"/>
        <v/>
      </c>
    </row>
    <row r="511" spans="1:18" x14ac:dyDescent="0.3">
      <c r="A511" t="str">
        <f t="shared" ca="1" si="91"/>
        <v>весовой товар</v>
      </c>
      <c r="B511" s="12">
        <f t="shared" ca="1" si="92"/>
        <v>2.6205949765607643</v>
      </c>
      <c r="C511" s="11">
        <f t="shared" ca="1" si="93"/>
        <v>0.80981115684661209</v>
      </c>
      <c r="D511">
        <f t="shared" ca="1" si="94"/>
        <v>1.0683715946031369</v>
      </c>
      <c r="E511" s="11">
        <f t="shared" ca="1" si="95"/>
        <v>7.4192471847440067E-4</v>
      </c>
      <c r="F511" s="11">
        <f t="shared" ca="1" si="96"/>
        <v>0.81055308156508654</v>
      </c>
      <c r="G511" s="12">
        <f ca="1">IF(F511&lt;&gt;"",IF(A511="весовой товар",SUM(COUNTIF($L$24:$L511,"&gt;"&amp;F511)),SUM(COUNTIF($N$24:$N511,"&gt;"&amp;F511),COUNTIF($P$24:$P511,"&gt;"&amp;F511),COUNTIF($R$24:$R511,"&gt;"&amp;F511))),"")</f>
        <v>3</v>
      </c>
      <c r="H511">
        <f t="shared" ca="1" si="97"/>
        <v>1.0788986303300405</v>
      </c>
      <c r="I511" s="11">
        <f t="shared" ca="1" si="98"/>
        <v>7.4923515995141703E-4</v>
      </c>
      <c r="J511" s="11">
        <f t="shared" ca="1" si="99"/>
        <v>1.3073221812180735E-2</v>
      </c>
      <c r="K511" s="11">
        <f ca="1">IF(AND($A511="весовой товар",$F511&lt;&gt;"",MAX(L$23:$L510,F511)&lt;TIME(20,0,0)),MAX(L$23:$L510,F511),"")</f>
        <v>0.82287706821731588</v>
      </c>
      <c r="L511" s="11">
        <f t="shared" ca="1" si="100"/>
        <v>0.82362630337726728</v>
      </c>
      <c r="M511" s="11" t="str">
        <f ca="1">IF($A511="штучный товар",IF(AND(MAX(N$23:$N510)&lt;=MAX(P$23:$P510),MAX(N$23:$N510)&lt;=MAX(R$23:$R510),$F511&lt;&gt;"",MAX(N$23:$N510)&lt;TIME(20,0,0)),MAX(N$23:$N510,$F511),""),"")</f>
        <v/>
      </c>
      <c r="N511" s="11" t="str">
        <f t="shared" ca="1" si="101"/>
        <v/>
      </c>
      <c r="O511" s="11" t="str">
        <f ca="1">IF($A511="штучный товар",IF(AND(MAX(N$23:$N510)&gt;MAX(P$23:$P510),MAX(P$23:$P510)&lt;=MAX(R$23:$R510),$F511&lt;&gt;"",MAX(P$23:$P510)&lt;TIME(20,0,0)),MAX(P$23:$P510,$F511),""),"")</f>
        <v/>
      </c>
      <c r="P511" s="11" t="str">
        <f t="shared" ca="1" si="102"/>
        <v/>
      </c>
      <c r="Q511" s="11" t="str">
        <f ca="1">IF($A511="штучный товар",IF(AND(MAX(N$23:$N510)&gt;MAX(R$23:$R510),MAX(P$23:$P510)&gt;MAX(R$23:$R510),$F511&lt;&gt;"",MAX(R$23:$R510)&lt;TIME(20,0,0)),MAX(R$23:$R510,$F511),""),"")</f>
        <v/>
      </c>
      <c r="R511" s="11" t="str">
        <f t="shared" ca="1" si="103"/>
        <v/>
      </c>
    </row>
    <row r="512" spans="1:18" x14ac:dyDescent="0.3">
      <c r="A512" t="str">
        <f t="shared" ca="1" si="91"/>
        <v>штучный товар</v>
      </c>
      <c r="B512" s="12">
        <f t="shared" ca="1" si="92"/>
        <v>1.1638658743231345</v>
      </c>
      <c r="C512" s="11">
        <f t="shared" ca="1" si="93"/>
        <v>0.81061939703711428</v>
      </c>
      <c r="D512">
        <f t="shared" ca="1" si="94"/>
        <v>1.2555031871690305</v>
      </c>
      <c r="E512" s="11">
        <f t="shared" ca="1" si="95"/>
        <v>8.7187721331182671E-4</v>
      </c>
      <c r="F512" s="11">
        <f t="shared" ca="1" si="96"/>
        <v>0.81149127425042611</v>
      </c>
      <c r="G512" s="12">
        <f ca="1">IF(F512&lt;&gt;"",IF(A512="весовой товар",SUM(COUNTIF($L$24:$L512,"&gt;"&amp;F512)),SUM(COUNTIF($N$24:$N512,"&gt;"&amp;F512),COUNTIF($P$24:$P512,"&gt;"&amp;F512),COUNTIF($R$24:$R512,"&gt;"&amp;F512))),"")</f>
        <v>4</v>
      </c>
      <c r="H512">
        <f t="shared" ca="1" si="97"/>
        <v>1.0029506261212153</v>
      </c>
      <c r="I512" s="11">
        <f t="shared" ca="1" si="98"/>
        <v>6.964934903619551E-4</v>
      </c>
      <c r="J512" s="11">
        <f t="shared" ca="1" si="99"/>
        <v>7.1718905169693148E-4</v>
      </c>
      <c r="K512" s="11" t="str">
        <f ca="1">IF(AND($A512="весовой товар",$F512&lt;&gt;"",MAX(L$23:$L511,F512)&lt;TIME(20,0,0)),MAX(L$23:$L511,F512),"")</f>
        <v/>
      </c>
      <c r="L512" s="11" t="str">
        <f t="shared" ca="1" si="100"/>
        <v/>
      </c>
      <c r="M512" s="11" t="str">
        <f ca="1">IF($A512="штучный товар",IF(AND(MAX(N$23:$N511)&lt;=MAX(P$23:$P511),MAX(N$23:$N511)&lt;=MAX(R$23:$R511),$F512&lt;&gt;"",MAX(N$23:$N511)&lt;TIME(20,0,0)),MAX(N$23:$N511,$F512),""),"")</f>
        <v/>
      </c>
      <c r="N512" s="11" t="str">
        <f t="shared" ca="1" si="101"/>
        <v/>
      </c>
      <c r="O512" s="11" t="str">
        <f ca="1">IF($A512="штучный товар",IF(AND(MAX(N$23:$N511)&gt;MAX(P$23:$P511),MAX(P$23:$P511)&lt;=MAX(R$23:$R511),$F512&lt;&gt;"",MAX(P$23:$P511)&lt;TIME(20,0,0)),MAX(P$23:$P511,$F512),""),"")</f>
        <v/>
      </c>
      <c r="P512" s="11" t="str">
        <f t="shared" ca="1" si="102"/>
        <v/>
      </c>
      <c r="Q512" s="11">
        <f ca="1">IF($A512="штучный товар",IF(AND(MAX(N$23:$N511)&gt;MAX(R$23:$R511),MAX(P$23:$P511)&gt;MAX(R$23:$R511),$F512&lt;&gt;"",MAX(R$23:$R511)&lt;TIME(20,0,0)),MAX(R$23:$R511,$F512),""),"")</f>
        <v>0.8115119698117611</v>
      </c>
      <c r="R512" s="11">
        <f t="shared" ca="1" si="103"/>
        <v>0.81220846330212304</v>
      </c>
    </row>
    <row r="513" spans="1:18" x14ac:dyDescent="0.3">
      <c r="A513" t="str">
        <f t="shared" ca="1" si="91"/>
        <v>весовой товар</v>
      </c>
      <c r="B513" s="12">
        <f t="shared" ca="1" si="92"/>
        <v>1.6080867689075196</v>
      </c>
      <c r="C513" s="11">
        <f t="shared" ca="1" si="93"/>
        <v>0.81173612395996675</v>
      </c>
      <c r="D513">
        <f t="shared" ca="1" si="94"/>
        <v>2.0836760272934898</v>
      </c>
      <c r="E513" s="11">
        <f t="shared" ca="1" si="95"/>
        <v>1.4469972411760347E-3</v>
      </c>
      <c r="F513" s="11">
        <f t="shared" ca="1" si="96"/>
        <v>0.81318312120114278</v>
      </c>
      <c r="G513" s="12">
        <f ca="1">IF(F513&lt;&gt;"",IF(A513="весовой товар",SUM(COUNTIF($L$24:$L513,"&gt;"&amp;F513)),SUM(COUNTIF($N$24:$N513,"&gt;"&amp;F513),COUNTIF($P$24:$P513,"&gt;"&amp;F513),COUNTIF($R$24:$R513,"&gt;"&amp;F513))),"")</f>
        <v>4</v>
      </c>
      <c r="H513">
        <f t="shared" ca="1" si="97"/>
        <v>1.2234935890231369</v>
      </c>
      <c r="I513" s="11">
        <f t="shared" ca="1" si="98"/>
        <v>8.4964832571051167E-4</v>
      </c>
      <c r="J513" s="11">
        <f t="shared" ca="1" si="99"/>
        <v>1.1292830501835049E-2</v>
      </c>
      <c r="K513" s="11">
        <f ca="1">IF(AND($A513="весовой товар",$F513&lt;&gt;"",MAX(L$23:$L512,F513)&lt;TIME(20,0,0)),MAX(L$23:$L512,F513),"")</f>
        <v>0.82362630337726728</v>
      </c>
      <c r="L513" s="11">
        <f t="shared" ca="1" si="100"/>
        <v>0.82447595170297783</v>
      </c>
      <c r="M513" s="11" t="str">
        <f ca="1">IF($A513="штучный товар",IF(AND(MAX(N$23:$N512)&lt;=MAX(P$23:$P512),MAX(N$23:$N512)&lt;=MAX(R$23:$R512),$F513&lt;&gt;"",MAX(N$23:$N512)&lt;TIME(20,0,0)),MAX(N$23:$N512,$F513),""),"")</f>
        <v/>
      </c>
      <c r="N513" s="11" t="str">
        <f t="shared" ca="1" si="101"/>
        <v/>
      </c>
      <c r="O513" s="11" t="str">
        <f ca="1">IF($A513="штучный товар",IF(AND(MAX(N$23:$N512)&gt;MAX(P$23:$P512),MAX(P$23:$P512)&lt;=MAX(R$23:$R512),$F513&lt;&gt;"",MAX(P$23:$P512)&lt;TIME(20,0,0)),MAX(P$23:$P512,$F513),""),"")</f>
        <v/>
      </c>
      <c r="P513" s="11" t="str">
        <f t="shared" ca="1" si="102"/>
        <v/>
      </c>
      <c r="Q513" s="11" t="str">
        <f ca="1">IF($A513="штучный товар",IF(AND(MAX(N$23:$N512)&gt;MAX(R$23:$R512),MAX(P$23:$P512)&gt;MAX(R$23:$R512),$F513&lt;&gt;"",MAX(R$23:$R512)&lt;TIME(20,0,0)),MAX(R$23:$R512,$F513),""),"")</f>
        <v/>
      </c>
      <c r="R513" s="11" t="str">
        <f t="shared" ca="1" si="103"/>
        <v/>
      </c>
    </row>
    <row r="514" spans="1:18" x14ac:dyDescent="0.3">
      <c r="A514" t="str">
        <f t="shared" ca="1" si="91"/>
        <v>штучный товар</v>
      </c>
      <c r="B514" s="12">
        <f t="shared" ca="1" si="92"/>
        <v>1.6582225676246907</v>
      </c>
      <c r="C514" s="11">
        <f t="shared" ca="1" si="93"/>
        <v>0.81288766740970608</v>
      </c>
      <c r="D514">
        <f t="shared" ca="1" si="94"/>
        <v>2.4364648390425727</v>
      </c>
      <c r="E514" s="11">
        <f t="shared" ca="1" si="95"/>
        <v>1.6919894715573421E-3</v>
      </c>
      <c r="F514" s="11">
        <f t="shared" ca="1" si="96"/>
        <v>0.81457965688126344</v>
      </c>
      <c r="G514" s="12">
        <f ca="1">IF(F514&lt;&gt;"",IF(A514="весовой товар",SUM(COUNTIF($L$24:$L514,"&gt;"&amp;F514)),SUM(COUNTIF($N$24:$N514,"&gt;"&amp;F514),COUNTIF($P$24:$P514,"&gt;"&amp;F514),COUNTIF($R$24:$R514,"&gt;"&amp;F514))),"")</f>
        <v>2</v>
      </c>
      <c r="H514">
        <f t="shared" ca="1" si="97"/>
        <v>2.1428768143684445</v>
      </c>
      <c r="I514" s="11">
        <f t="shared" ca="1" si="98"/>
        <v>1.4881088988669753E-3</v>
      </c>
      <c r="J514" s="11">
        <f t="shared" ca="1" si="99"/>
        <v>1.4881088988669688E-3</v>
      </c>
      <c r="K514" s="11" t="str">
        <f ca="1">IF(AND($A514="весовой товар",$F514&lt;&gt;"",MAX(L$23:$L513,F514)&lt;TIME(20,0,0)),MAX(L$23:$L513,F514),"")</f>
        <v/>
      </c>
      <c r="L514" s="11" t="str">
        <f t="shared" ca="1" si="100"/>
        <v/>
      </c>
      <c r="M514" s="11">
        <f ca="1">IF($A514="штучный товар",IF(AND(MAX(N$23:$N513)&lt;=MAX(P$23:$P513),MAX(N$23:$N513)&lt;=MAX(R$23:$R513),$F514&lt;&gt;"",MAX(N$23:$N513)&lt;TIME(20,0,0)),MAX(N$23:$N513,$F514),""),"")</f>
        <v>0.81457965688126344</v>
      </c>
      <c r="N514" s="11">
        <f t="shared" ca="1" si="101"/>
        <v>0.81606776578013041</v>
      </c>
      <c r="O514" s="11" t="str">
        <f ca="1">IF($A514="штучный товар",IF(AND(MAX(N$23:$N513)&gt;MAX(P$23:$P513),MAX(P$23:$P513)&lt;=MAX(R$23:$R513),$F514&lt;&gt;"",MAX(P$23:$P513)&lt;TIME(20,0,0)),MAX(P$23:$P513,$F514),""),"")</f>
        <v/>
      </c>
      <c r="P514" s="11" t="str">
        <f t="shared" ca="1" si="102"/>
        <v/>
      </c>
      <c r="Q514" s="11" t="str">
        <f ca="1">IF($A514="штучный товар",IF(AND(MAX(N$23:$N513)&gt;MAX(R$23:$R513),MAX(P$23:$P513)&gt;MAX(R$23:$R513),$F514&lt;&gt;"",MAX(R$23:$R513)&lt;TIME(20,0,0)),MAX(R$23:$R513,$F514),""),"")</f>
        <v/>
      </c>
      <c r="R514" s="11" t="str">
        <f t="shared" ca="1" si="103"/>
        <v/>
      </c>
    </row>
    <row r="515" spans="1:18" x14ac:dyDescent="0.3">
      <c r="A515" t="str">
        <f t="shared" ca="1" si="91"/>
        <v>весовой товар</v>
      </c>
      <c r="B515" s="12">
        <f t="shared" ca="1" si="92"/>
        <v>1.0431450521494574</v>
      </c>
      <c r="C515" s="11">
        <f t="shared" ca="1" si="93"/>
        <v>0.81361207369592103</v>
      </c>
      <c r="D515">
        <f t="shared" ca="1" si="94"/>
        <v>2.2710143639332232</v>
      </c>
      <c r="E515" s="11">
        <f t="shared" ca="1" si="95"/>
        <v>1.5770933082869605E-3</v>
      </c>
      <c r="F515" s="11">
        <f t="shared" ca="1" si="96"/>
        <v>0.81518916700420796</v>
      </c>
      <c r="G515" s="12">
        <f ca="1">IF(F515&lt;&gt;"",IF(A515="весовой товар",SUM(COUNTIF($L$24:$L515,"&gt;"&amp;F515)),SUM(COUNTIF($N$24:$N515,"&gt;"&amp;F515),COUNTIF($P$24:$P515,"&gt;"&amp;F515),COUNTIF($R$24:$R515,"&gt;"&amp;F515))),"")</f>
        <v>5</v>
      </c>
      <c r="H515">
        <f t="shared" ca="1" si="97"/>
        <v>3.0066242057665291</v>
      </c>
      <c r="I515" s="11">
        <f t="shared" ca="1" si="98"/>
        <v>2.0879334762267565E-3</v>
      </c>
      <c r="J515" s="11">
        <f t="shared" ca="1" si="99"/>
        <v>1.1374718174996579E-2</v>
      </c>
      <c r="K515" s="11">
        <f ca="1">IF(AND($A515="весовой товар",$F515&lt;&gt;"",MAX(L$23:$L514,F515)&lt;TIME(20,0,0)),MAX(L$23:$L514,F515),"")</f>
        <v>0.82447595170297783</v>
      </c>
      <c r="L515" s="11">
        <f t="shared" ca="1" si="100"/>
        <v>0.82656388517920454</v>
      </c>
      <c r="M515" s="11" t="str">
        <f ca="1">IF($A515="штучный товар",IF(AND(MAX(N$23:$N514)&lt;=MAX(P$23:$P514),MAX(N$23:$N514)&lt;=MAX(R$23:$R514),$F515&lt;&gt;"",MAX(N$23:$N514)&lt;TIME(20,0,0)),MAX(N$23:$N514,$F515),""),"")</f>
        <v/>
      </c>
      <c r="N515" s="11" t="str">
        <f t="shared" ca="1" si="101"/>
        <v/>
      </c>
      <c r="O515" s="11" t="str">
        <f ca="1">IF($A515="штучный товар",IF(AND(MAX(N$23:$N514)&gt;MAX(P$23:$P514),MAX(P$23:$P514)&lt;=MAX(R$23:$R514),$F515&lt;&gt;"",MAX(P$23:$P514)&lt;TIME(20,0,0)),MAX(P$23:$P514,$F515),""),"")</f>
        <v/>
      </c>
      <c r="P515" s="11" t="str">
        <f t="shared" ca="1" si="102"/>
        <v/>
      </c>
      <c r="Q515" s="11" t="str">
        <f ca="1">IF($A515="штучный товар",IF(AND(MAX(N$23:$N514)&gt;MAX(R$23:$R514),MAX(P$23:$P514)&gt;MAX(R$23:$R514),$F515&lt;&gt;"",MAX(R$23:$R514)&lt;TIME(20,0,0)),MAX(R$23:$R514,$F515),""),"")</f>
        <v/>
      </c>
      <c r="R515" s="11" t="str">
        <f t="shared" ca="1" si="103"/>
        <v/>
      </c>
    </row>
    <row r="516" spans="1:18" x14ac:dyDescent="0.3">
      <c r="A516" t="str">
        <f t="shared" ca="1" si="91"/>
        <v>весовой товар</v>
      </c>
      <c r="B516" s="12">
        <f t="shared" ca="1" si="92"/>
        <v>1.9547030471412268</v>
      </c>
      <c r="C516" s="11">
        <f t="shared" ca="1" si="93"/>
        <v>0.81496950636754684</v>
      </c>
      <c r="D516">
        <f t="shared" ca="1" si="94"/>
        <v>12.512823999096202</v>
      </c>
      <c r="E516" s="11">
        <f t="shared" ca="1" si="95"/>
        <v>8.6894611104834738E-3</v>
      </c>
      <c r="F516" s="11">
        <f t="shared" ca="1" si="96"/>
        <v>0.82365896747803036</v>
      </c>
      <c r="G516" s="12">
        <f ca="1">IF(F516&lt;&gt;"",IF(A516="весовой товар",SUM(COUNTIF($L$24:$L516,"&gt;"&amp;F516)),SUM(COUNTIF($N$24:$N516,"&gt;"&amp;F516),COUNTIF($P$24:$P516,"&gt;"&amp;F516),COUNTIF($R$24:$R516,"&gt;"&amp;F516))),"")</f>
        <v>3</v>
      </c>
      <c r="H516">
        <f t="shared" ca="1" si="97"/>
        <v>1.8715563967471467</v>
      </c>
      <c r="I516" s="11">
        <f t="shared" ca="1" si="98"/>
        <v>1.2996919421855186E-3</v>
      </c>
      <c r="J516" s="11">
        <f t="shared" ca="1" si="99"/>
        <v>4.2046096433596691E-3</v>
      </c>
      <c r="K516" s="11">
        <f ca="1">IF(AND($A516="весовой товар",$F516&lt;&gt;"",MAX(L$23:$L515,F516)&lt;TIME(20,0,0)),MAX(L$23:$L515,F516),"")</f>
        <v>0.82656388517920454</v>
      </c>
      <c r="L516" s="11">
        <f t="shared" ca="1" si="100"/>
        <v>0.82786357712139003</v>
      </c>
      <c r="M516" s="11" t="str">
        <f ca="1">IF($A516="штучный товар",IF(AND(MAX(N$23:$N515)&lt;=MAX(P$23:$P515),MAX(N$23:$N515)&lt;=MAX(R$23:$R515),$F516&lt;&gt;"",MAX(N$23:$N515)&lt;TIME(20,0,0)),MAX(N$23:$N515,$F516),""),"")</f>
        <v/>
      </c>
      <c r="N516" s="11" t="str">
        <f t="shared" ca="1" si="101"/>
        <v/>
      </c>
      <c r="O516" s="11" t="str">
        <f ca="1">IF($A516="штучный товар",IF(AND(MAX(N$23:$N515)&gt;MAX(P$23:$P515),MAX(P$23:$P515)&lt;=MAX(R$23:$R515),$F516&lt;&gt;"",MAX(P$23:$P515)&lt;TIME(20,0,0)),MAX(P$23:$P515,$F516),""),"")</f>
        <v/>
      </c>
      <c r="P516" s="11" t="str">
        <f t="shared" ca="1" si="102"/>
        <v/>
      </c>
      <c r="Q516" s="11" t="str">
        <f ca="1">IF($A516="штучный товар",IF(AND(MAX(N$23:$N515)&gt;MAX(R$23:$R515),MAX(P$23:$P515)&gt;MAX(R$23:$R515),$F516&lt;&gt;"",MAX(R$23:$R515)&lt;TIME(20,0,0)),MAX(R$23:$R515,$F516),""),"")</f>
        <v/>
      </c>
      <c r="R516" s="11" t="str">
        <f t="shared" ca="1" si="103"/>
        <v/>
      </c>
    </row>
    <row r="517" spans="1:18" x14ac:dyDescent="0.3">
      <c r="A517" t="str">
        <f t="shared" ca="1" si="91"/>
        <v>весовой товар</v>
      </c>
      <c r="B517" s="12">
        <f t="shared" ca="1" si="92"/>
        <v>1.1159621149635339</v>
      </c>
      <c r="C517" s="11">
        <f t="shared" ca="1" si="93"/>
        <v>0.81574448005849376</v>
      </c>
      <c r="D517">
        <f t="shared" ca="1" si="94"/>
        <v>1.1827615743483888</v>
      </c>
      <c r="E517" s="11">
        <f t="shared" ca="1" si="95"/>
        <v>8.2136220440860329E-4</v>
      </c>
      <c r="F517" s="11">
        <f t="shared" ca="1" si="96"/>
        <v>0.81656584226290241</v>
      </c>
      <c r="G517" s="12">
        <f ca="1">IF(F517&lt;&gt;"",IF(A517="весовой товар",SUM(COUNTIF($L$24:$L517,"&gt;"&amp;F517)),SUM(COUNTIF($N$24:$N517,"&gt;"&amp;F517),COUNTIF($P$24:$P517,"&gt;"&amp;F517),COUNTIF($R$24:$R517,"&gt;"&amp;F517))),"")</f>
        <v>7</v>
      </c>
      <c r="H517">
        <f t="shared" ca="1" si="97"/>
        <v>2.5915758538769289</v>
      </c>
      <c r="I517" s="11">
        <f t="shared" ca="1" si="98"/>
        <v>1.7997054540812006E-3</v>
      </c>
      <c r="J517" s="11">
        <f t="shared" ca="1" si="99"/>
        <v>1.3097440312568764E-2</v>
      </c>
      <c r="K517" s="11">
        <f ca="1">IF(AND($A517="весовой товар",$F517&lt;&gt;"",MAX(L$23:$L516,F517)&lt;TIME(20,0,0)),MAX(L$23:$L516,F517),"")</f>
        <v>0.82786357712139003</v>
      </c>
      <c r="L517" s="11">
        <f t="shared" ca="1" si="100"/>
        <v>0.82966328257547117</v>
      </c>
      <c r="M517" s="11" t="str">
        <f ca="1">IF($A517="штучный товар",IF(AND(MAX(N$23:$N516)&lt;=MAX(P$23:$P516),MAX(N$23:$N516)&lt;=MAX(R$23:$R516),$F517&lt;&gt;"",MAX(N$23:$N516)&lt;TIME(20,0,0)),MAX(N$23:$N516,$F517),""),"")</f>
        <v/>
      </c>
      <c r="N517" s="11" t="str">
        <f t="shared" ca="1" si="101"/>
        <v/>
      </c>
      <c r="O517" s="11" t="str">
        <f ca="1">IF($A517="штучный товар",IF(AND(MAX(N$23:$N516)&gt;MAX(P$23:$P516),MAX(P$23:$P516)&lt;=MAX(R$23:$R516),$F517&lt;&gt;"",MAX(P$23:$P516)&lt;TIME(20,0,0)),MAX(P$23:$P516,$F517),""),"")</f>
        <v/>
      </c>
      <c r="P517" s="11" t="str">
        <f t="shared" ca="1" si="102"/>
        <v/>
      </c>
      <c r="Q517" s="11" t="str">
        <f ca="1">IF($A517="штучный товар",IF(AND(MAX(N$23:$N516)&gt;MAX(R$23:$R516),MAX(P$23:$P516)&gt;MAX(R$23:$R516),$F517&lt;&gt;"",MAX(R$23:$R516)&lt;TIME(20,0,0)),MAX(R$23:$R516,$F517),""),"")</f>
        <v/>
      </c>
      <c r="R517" s="11" t="str">
        <f t="shared" ca="1" si="103"/>
        <v/>
      </c>
    </row>
    <row r="518" spans="1:18" x14ac:dyDescent="0.3">
      <c r="A518" t="str">
        <f t="shared" ca="1" si="91"/>
        <v>штучный товар</v>
      </c>
      <c r="B518" s="12">
        <f t="shared" ca="1" si="92"/>
        <v>1.2977007036524566</v>
      </c>
      <c r="C518" s="11">
        <f t="shared" ca="1" si="93"/>
        <v>0.81664566110269687</v>
      </c>
      <c r="D518">
        <f t="shared" ca="1" si="94"/>
        <v>1.5916383102223812</v>
      </c>
      <c r="E518" s="11">
        <f t="shared" ca="1" si="95"/>
        <v>1.1053043820988759E-3</v>
      </c>
      <c r="F518" s="11">
        <f t="shared" ca="1" si="96"/>
        <v>0.81775096548479576</v>
      </c>
      <c r="G518" s="12">
        <f ca="1">IF(F518&lt;&gt;"",IF(A518="весовой товар",SUM(COUNTIF($L$24:$L518,"&gt;"&amp;F518)),SUM(COUNTIF($N$24:$N518,"&gt;"&amp;F518),COUNTIF($P$24:$P518,"&gt;"&amp;F518),COUNTIF($R$24:$R518,"&gt;"&amp;F518))),"")</f>
        <v>1</v>
      </c>
      <c r="H518">
        <f t="shared" ca="1" si="97"/>
        <v>2.7945579331616432</v>
      </c>
      <c r="I518" s="11">
        <f t="shared" ca="1" si="98"/>
        <v>1.9406652313622523E-3</v>
      </c>
      <c r="J518" s="11">
        <f ca="1">IF(AND(F518&lt;&gt;"",OR(L518&lt;&gt;"",N518&lt;&gt;"",P518&lt;&gt;"",R518&lt;&gt;"")),IF(A518="штучный товар",MAX(N518,P518,R518)-F518,L518-F518),"")</f>
        <v>1.9406652313622708E-3</v>
      </c>
      <c r="K518" s="11" t="str">
        <f ca="1">IF(AND($A518="весовой товар",$F518&lt;&gt;"",MAX(L$23:$L517,F518)&lt;TIME(20,0,0)),MAX(L$23:$L517,F518),"")</f>
        <v/>
      </c>
      <c r="L518" s="11" t="str">
        <f t="shared" ca="1" si="100"/>
        <v/>
      </c>
      <c r="M518" s="11" t="str">
        <f ca="1">IF($A518="штучный товар",IF(AND(MAX(N$23:$N517)&lt;=MAX(P$23:$P517),MAX(N$23:$N517)&lt;=MAX(R$23:$R517),$F518&lt;&gt;"",MAX(N$23:$N517)&lt;TIME(20,0,0)),MAX(N$23:$N517,$F518),""),"")</f>
        <v/>
      </c>
      <c r="N518" s="11" t="str">
        <f t="shared" ca="1" si="101"/>
        <v/>
      </c>
      <c r="O518" s="11" t="str">
        <f ca="1">IF($A518="штучный товар",IF(AND(MAX(N$23:$N517)&gt;MAX(P$23:$P517),MAX(P$23:$P517)&lt;=MAX(R$23:$R517),$F518&lt;&gt;"",MAX(P$23:$P517)&lt;TIME(20,0,0)),MAX(P$23:$P517,$F518),""),"")</f>
        <v/>
      </c>
      <c r="P518" s="11" t="str">
        <f t="shared" ca="1" si="102"/>
        <v/>
      </c>
      <c r="Q518" s="11">
        <f ca="1">IF($A518="штучный товар",IF(AND(MAX(N$23:$N517)&gt;MAX(R$23:$R517),MAX(P$23:$P517)&gt;MAX(R$23:$R517),$F518&lt;&gt;"",MAX(R$23:$R517)&lt;TIME(20,0,0)),MAX(R$23:$R517,$F518),""),"")</f>
        <v>0.81775096548479576</v>
      </c>
      <c r="R518" s="11">
        <f t="shared" ca="1" si="103"/>
        <v>0.81969163071615803</v>
      </c>
    </row>
    <row r="519" spans="1:18" x14ac:dyDescent="0.3">
      <c r="A519" t="str">
        <f t="shared" ca="1" si="91"/>
        <v>штучный товар</v>
      </c>
      <c r="B519" s="12">
        <f t="shared" ca="1" si="92"/>
        <v>1.1935163025470561</v>
      </c>
      <c r="C519" s="11">
        <f t="shared" ca="1" si="93"/>
        <v>0.81747449186835452</v>
      </c>
      <c r="D519">
        <f t="shared" ca="1" si="94"/>
        <v>2.4006298242332278</v>
      </c>
      <c r="E519" s="11">
        <f t="shared" ca="1" si="95"/>
        <v>1.6671040446064082E-3</v>
      </c>
      <c r="F519" s="11">
        <f t="shared" ca="1" si="96"/>
        <v>0.81914159591296098</v>
      </c>
      <c r="G519" s="12">
        <f ca="1">IF(F519&lt;&gt;"",IF(A519="весовой товар",SUM(COUNTIF($L$24:$L519,"&gt;"&amp;F519)),SUM(COUNTIF($N$24:$N519,"&gt;"&amp;F519),COUNTIF($P$24:$P519,"&gt;"&amp;F519),COUNTIF($R$24:$R519,"&gt;"&amp;F519))),"")</f>
        <v>2</v>
      </c>
      <c r="H519">
        <f t="shared" ca="1" si="97"/>
        <v>1.6107193637131834</v>
      </c>
      <c r="I519" s="11">
        <f t="shared" ca="1" si="98"/>
        <v>1.1185551136897107E-3</v>
      </c>
      <c r="J519" s="11">
        <f t="shared" ca="1" si="99"/>
        <v>1.1185551136897454E-3</v>
      </c>
      <c r="K519" s="11" t="str">
        <f ca="1">IF(AND($A519="весовой товар",$F519&lt;&gt;"",MAX(L$23:$L518,F519)&lt;TIME(20,0,0)),MAX(L$23:$L518,F519),"")</f>
        <v/>
      </c>
      <c r="L519" s="11" t="str">
        <f t="shared" ca="1" si="100"/>
        <v/>
      </c>
      <c r="M519" s="11" t="str">
        <f ca="1">IF($A519="штучный товар",IF(AND(MAX(N$23:$N518)&lt;=MAX(P$23:$P518),MAX(N$23:$N518)&lt;=MAX(R$23:$R518),$F519&lt;&gt;"",MAX(N$23:$N518)&lt;TIME(20,0,0)),MAX(N$23:$N518,$F519),""),"")</f>
        <v/>
      </c>
      <c r="N519" s="11" t="str">
        <f t="shared" ca="1" si="101"/>
        <v/>
      </c>
      <c r="O519" s="11">
        <f ca="1">IF($A519="штучный товар",IF(AND(MAX(N$23:$N518)&gt;MAX(P$23:$P518),MAX(P$23:$P518)&lt;=MAX(R$23:$R518),$F519&lt;&gt;"",MAX(P$23:$P518)&lt;TIME(20,0,0)),MAX(P$23:$P518,$F519),""),"")</f>
        <v>0.81914159591296098</v>
      </c>
      <c r="P519" s="11">
        <f t="shared" ca="1" si="102"/>
        <v>0.82026015102665073</v>
      </c>
      <c r="Q519" s="11" t="str">
        <f ca="1">IF($A519="штучный товар",IF(AND(MAX(N$23:$N518)&gt;MAX(R$23:$R518),MAX(P$23:$P518)&gt;MAX(R$23:$R518),$F519&lt;&gt;"",MAX(R$23:$R518)&lt;TIME(20,0,0)),MAX(R$23:$R518,$F519),""),"")</f>
        <v/>
      </c>
      <c r="R519" s="11" t="str">
        <f t="shared" ca="1" si="103"/>
        <v/>
      </c>
    </row>
    <row r="520" spans="1:18" x14ac:dyDescent="0.3">
      <c r="A520" t="str">
        <f t="shared" ca="1" si="91"/>
        <v>штучный товар</v>
      </c>
      <c r="B520" s="12">
        <f t="shared" ca="1" si="92"/>
        <v>1.4924676116673214</v>
      </c>
      <c r="C520" s="11">
        <f t="shared" ca="1" si="93"/>
        <v>0.81851092770979017</v>
      </c>
      <c r="D520">
        <f t="shared" ca="1" si="94"/>
        <v>4.3537762729746445</v>
      </c>
      <c r="E520" s="11">
        <f t="shared" ca="1" si="95"/>
        <v>3.0234557451212811E-3</v>
      </c>
      <c r="F520" s="11">
        <f t="shared" ca="1" si="96"/>
        <v>0.82153438345491148</v>
      </c>
      <c r="G520" s="12">
        <f ca="1">IF(F520&lt;&gt;"",IF(A520="весовой товар",SUM(COUNTIF($L$24:$L520,"&gt;"&amp;F520)),SUM(COUNTIF($N$24:$N520,"&gt;"&amp;F520),COUNTIF($P$24:$P520,"&gt;"&amp;F520),COUNTIF($R$24:$R520,"&gt;"&amp;F520))),"")</f>
        <v>1</v>
      </c>
      <c r="H520">
        <f t="shared" ca="1" si="97"/>
        <v>1.5160524539978459</v>
      </c>
      <c r="I520" s="11">
        <f t="shared" ca="1" si="98"/>
        <v>1.0528142041651709E-3</v>
      </c>
      <c r="J520" s="11">
        <f t="shared" ca="1" si="99"/>
        <v>1.0528142041651423E-3</v>
      </c>
      <c r="K520" s="11" t="str">
        <f ca="1">IF(AND($A520="весовой товар",$F520&lt;&gt;"",MAX(L$23:$L519,F520)&lt;TIME(20,0,0)),MAX(L$23:$L519,F520),"")</f>
        <v/>
      </c>
      <c r="L520" s="11" t="str">
        <f t="shared" ca="1" si="100"/>
        <v/>
      </c>
      <c r="M520" s="11">
        <f ca="1">IF($A520="штучный товар",IF(AND(MAX(N$23:$N519)&lt;=MAX(P$23:$P519),MAX(N$23:$N519)&lt;=MAX(R$23:$R519),$F520&lt;&gt;"",MAX(N$23:$N519)&lt;TIME(20,0,0)),MAX(N$23:$N519,$F520),""),"")</f>
        <v>0.82153438345491148</v>
      </c>
      <c r="N520" s="11">
        <f t="shared" ca="1" si="101"/>
        <v>0.82258719765907662</v>
      </c>
      <c r="O520" s="11" t="str">
        <f ca="1">IF($A520="штучный товар",IF(AND(MAX(N$23:$N519)&gt;MAX(P$23:$P519),MAX(P$23:$P519)&lt;=MAX(R$23:$R519),$F520&lt;&gt;"",MAX(P$23:$P519)&lt;TIME(20,0,0)),MAX(P$23:$P519,$F520),""),"")</f>
        <v/>
      </c>
      <c r="P520" s="11" t="str">
        <f t="shared" ca="1" si="102"/>
        <v/>
      </c>
      <c r="Q520" s="11" t="str">
        <f ca="1">IF($A520="штучный товар",IF(AND(MAX(N$23:$N519)&gt;MAX(R$23:$R519),MAX(P$23:$P519)&gt;MAX(R$23:$R519),$F520&lt;&gt;"",MAX(R$23:$R519)&lt;TIME(20,0,0)),MAX(R$23:$R519,$F520),""),"")</f>
        <v/>
      </c>
      <c r="R520" s="11" t="str">
        <f t="shared" ca="1" si="103"/>
        <v/>
      </c>
    </row>
    <row r="521" spans="1:18" x14ac:dyDescent="0.3">
      <c r="A521" t="str">
        <f t="shared" ca="1" si="91"/>
        <v>весовой товар</v>
      </c>
      <c r="B521" s="12">
        <f t="shared" ca="1" si="92"/>
        <v>1.0258576147653298</v>
      </c>
      <c r="C521" s="11">
        <f t="shared" ca="1" si="93"/>
        <v>0.81922332883115501</v>
      </c>
      <c r="D521">
        <f t="shared" ca="1" si="94"/>
        <v>3.3405122834303453</v>
      </c>
      <c r="E521" s="11">
        <f t="shared" ca="1" si="95"/>
        <v>2.3198001968266287E-3</v>
      </c>
      <c r="F521" s="11">
        <f t="shared" ca="1" si="96"/>
        <v>0.82154312902798166</v>
      </c>
      <c r="G521" s="12">
        <f ca="1">IF(F521&lt;&gt;"",IF(A521="весовой товар",SUM(COUNTIF($L$24:$L521,"&gt;"&amp;F521)),SUM(COUNTIF($N$24:$N521,"&gt;"&amp;F521),COUNTIF($P$24:$P521,"&gt;"&amp;F521),COUNTIF($R$24:$R521,"&gt;"&amp;F521))),"")</f>
        <v>7</v>
      </c>
      <c r="H521">
        <f t="shared" ca="1" si="97"/>
        <v>1.0738123877847023</v>
      </c>
      <c r="I521" s="11">
        <f t="shared" ca="1" si="98"/>
        <v>7.4570304707271E-4</v>
      </c>
      <c r="J521" s="11">
        <f t="shared" ca="1" si="99"/>
        <v>8.8658565945621826E-3</v>
      </c>
      <c r="K521" s="11">
        <f ca="1">IF(AND($A521="весовой товар",$F521&lt;&gt;"",MAX(L$23:$L520,F521)&lt;TIME(20,0,0)),MAX(L$23:$L520,F521),"")</f>
        <v>0.82966328257547117</v>
      </c>
      <c r="L521" s="11">
        <f t="shared" ca="1" si="100"/>
        <v>0.83040898562254384</v>
      </c>
      <c r="M521" s="11" t="str">
        <f ca="1">IF($A521="штучный товар",IF(AND(MAX(N$23:$N520)&lt;=MAX(P$23:$P520),MAX(N$23:$N520)&lt;=MAX(R$23:$R520),$F521&lt;&gt;"",MAX(N$23:$N520)&lt;TIME(20,0,0)),MAX(N$23:$N520,$F521),""),"")</f>
        <v/>
      </c>
      <c r="N521" s="11" t="str">
        <f t="shared" ca="1" si="101"/>
        <v/>
      </c>
      <c r="O521" s="11" t="str">
        <f ca="1">IF($A521="штучный товар",IF(AND(MAX(N$23:$N520)&gt;MAX(P$23:$P520),MAX(P$23:$P520)&lt;=MAX(R$23:$R520),$F521&lt;&gt;"",MAX(P$23:$P520)&lt;TIME(20,0,0)),MAX(P$23:$P520,$F521),""),"")</f>
        <v/>
      </c>
      <c r="P521" s="11" t="str">
        <f t="shared" ca="1" si="102"/>
        <v/>
      </c>
      <c r="Q521" s="11" t="str">
        <f ca="1">IF($A521="штучный товар",IF(AND(MAX(N$23:$N520)&gt;MAX(R$23:$R520),MAX(P$23:$P520)&gt;MAX(R$23:$R520),$F521&lt;&gt;"",MAX(R$23:$R520)&lt;TIME(20,0,0)),MAX(R$23:$R520,$F521),""),"")</f>
        <v/>
      </c>
      <c r="R521" s="11" t="str">
        <f t="shared" ca="1" si="103"/>
        <v/>
      </c>
    </row>
    <row r="522" spans="1:18" x14ac:dyDescent="0.3">
      <c r="A522" t="str">
        <f t="shared" ca="1" si="91"/>
        <v>штучный товар</v>
      </c>
      <c r="B522" s="12">
        <f t="shared" ca="1" si="92"/>
        <v>1.5215464112626478</v>
      </c>
      <c r="C522" s="11">
        <f t="shared" ca="1" si="93"/>
        <v>0.82027995828342071</v>
      </c>
      <c r="D522">
        <f t="shared" ca="1" si="94"/>
        <v>3.6613903825371334</v>
      </c>
      <c r="E522" s="11">
        <f t="shared" ca="1" si="95"/>
        <v>2.5426322100952315E-3</v>
      </c>
      <c r="F522" s="11">
        <f t="shared" ca="1" si="96"/>
        <v>0.82282259049351592</v>
      </c>
      <c r="G522" s="12">
        <f ca="1">IF(F522&lt;&gt;"",IF(A522="весовой товар",SUM(COUNTIF($L$24:$L522,"&gt;"&amp;F522)),SUM(COUNTIF($N$24:$N522,"&gt;"&amp;F522),COUNTIF($P$24:$P522,"&gt;"&amp;F522),COUNTIF($R$24:$R522,"&gt;"&amp;F522))),"")</f>
        <v>1</v>
      </c>
      <c r="H522">
        <f t="shared" ca="1" si="97"/>
        <v>4.7727513520508307</v>
      </c>
      <c r="I522" s="11">
        <f t="shared" ca="1" si="98"/>
        <v>3.31441066114641E-3</v>
      </c>
      <c r="J522" s="11">
        <f t="shared" ca="1" si="99"/>
        <v>3.3144106611464608E-3</v>
      </c>
      <c r="K522" s="11" t="str">
        <f ca="1">IF(AND($A522="весовой товар",$F522&lt;&gt;"",MAX(L$23:$L521,F522)&lt;TIME(20,0,0)),MAX(L$23:$L521,F522),"")</f>
        <v/>
      </c>
      <c r="L522" s="11" t="str">
        <f t="shared" ca="1" si="100"/>
        <v/>
      </c>
      <c r="M522" s="11" t="str">
        <f ca="1">IF($A522="штучный товар",IF(AND(MAX(N$23:$N521)&lt;=MAX(P$23:$P521),MAX(N$23:$N521)&lt;=MAX(R$23:$R521),$F522&lt;&gt;"",MAX(N$23:$N521)&lt;TIME(20,0,0)),MAX(N$23:$N521,$F522),""),"")</f>
        <v/>
      </c>
      <c r="N522" s="11" t="str">
        <f t="shared" ca="1" si="101"/>
        <v/>
      </c>
      <c r="O522" s="11" t="str">
        <f ca="1">IF($A522="штучный товар",IF(AND(MAX(N$23:$N521)&gt;MAX(P$23:$P521),MAX(P$23:$P521)&lt;=MAX(R$23:$R521),$F522&lt;&gt;"",MAX(P$23:$P521)&lt;TIME(20,0,0)),MAX(P$23:$P521,$F522),""),"")</f>
        <v/>
      </c>
      <c r="P522" s="11" t="str">
        <f t="shared" ca="1" si="102"/>
        <v/>
      </c>
      <c r="Q522" s="11">
        <f ca="1">IF($A522="штучный товар",IF(AND(MAX(N$23:$N521)&gt;MAX(R$23:$R521),MAX(P$23:$P521)&gt;MAX(R$23:$R521),$F522&lt;&gt;"",MAX(R$23:$R521)&lt;TIME(20,0,0)),MAX(R$23:$R521,$F522),""),"")</f>
        <v>0.82282259049351592</v>
      </c>
      <c r="R522" s="11">
        <f t="shared" ca="1" si="103"/>
        <v>0.82613700115466238</v>
      </c>
    </row>
    <row r="523" spans="1:18" x14ac:dyDescent="0.3">
      <c r="A523" t="str">
        <f t="shared" ca="1" si="91"/>
        <v>штучный товар</v>
      </c>
      <c r="B523" s="12">
        <f t="shared" ca="1" si="92"/>
        <v>1.4747437514610258</v>
      </c>
      <c r="C523" s="11">
        <f t="shared" ca="1" si="93"/>
        <v>0.82130408588860193</v>
      </c>
      <c r="D523">
        <f t="shared" ca="1" si="94"/>
        <v>4.7736766296701507</v>
      </c>
      <c r="E523" s="11">
        <f t="shared" ca="1" si="95"/>
        <v>3.3150532150487159E-3</v>
      </c>
      <c r="F523" s="11">
        <f t="shared" ca="1" si="96"/>
        <v>0.8246191391036507</v>
      </c>
      <c r="G523" s="12">
        <f ca="1">IF(F523&lt;&gt;"",IF(A523="весовой товар",SUM(COUNTIF($L$24:$L523,"&gt;"&amp;F523)),SUM(COUNTIF($N$24:$N523,"&gt;"&amp;F523),COUNTIF($P$24:$P523,"&gt;"&amp;F523),COUNTIF($R$24:$R523,"&gt;"&amp;F523))),"")</f>
        <v>2</v>
      </c>
      <c r="H523">
        <f t="shared" ca="1" si="97"/>
        <v>1.1393519342700209</v>
      </c>
      <c r="I523" s="11">
        <f t="shared" ca="1" si="98"/>
        <v>7.9121662102084789E-4</v>
      </c>
      <c r="J523" s="11">
        <f t="shared" ca="1" si="99"/>
        <v>7.9121662102088486E-4</v>
      </c>
      <c r="K523" s="11" t="str">
        <f ca="1">IF(AND($A523="весовой товар",$F523&lt;&gt;"",MAX(L$23:$L522,F523)&lt;TIME(20,0,0)),MAX(L$23:$L522,F523),"")</f>
        <v/>
      </c>
      <c r="L523" s="11" t="str">
        <f t="shared" ca="1" si="100"/>
        <v/>
      </c>
      <c r="M523" s="11" t="str">
        <f ca="1">IF($A523="штучный товар",IF(AND(MAX(N$23:$N522)&lt;=MAX(P$23:$P522),MAX(N$23:$N522)&lt;=MAX(R$23:$R522),$F523&lt;&gt;"",MAX(N$23:$N522)&lt;TIME(20,0,0)),MAX(N$23:$N522,$F523),""),"")</f>
        <v/>
      </c>
      <c r="N523" s="11" t="str">
        <f t="shared" ca="1" si="101"/>
        <v/>
      </c>
      <c r="O523" s="11">
        <f ca="1">IF($A523="штучный товар",IF(AND(MAX(N$23:$N522)&gt;MAX(P$23:$P522),MAX(P$23:$P522)&lt;=MAX(R$23:$R522),$F523&lt;&gt;"",MAX(P$23:$P522)&lt;TIME(20,0,0)),MAX(P$23:$P522,$F523),""),"")</f>
        <v>0.8246191391036507</v>
      </c>
      <c r="P523" s="11">
        <f t="shared" ca="1" si="102"/>
        <v>0.82541035572467158</v>
      </c>
      <c r="Q523" s="11" t="str">
        <f ca="1">IF($A523="штучный товар",IF(AND(MAX(N$23:$N522)&gt;MAX(R$23:$R522),MAX(P$23:$P522)&gt;MAX(R$23:$R522),$F523&lt;&gt;"",MAX(R$23:$R522)&lt;TIME(20,0,0)),MAX(R$23:$R522,$F523),""),"")</f>
        <v/>
      </c>
      <c r="R523" s="11" t="str">
        <f t="shared" ca="1" si="103"/>
        <v/>
      </c>
    </row>
    <row r="524" spans="1:18" x14ac:dyDescent="0.3">
      <c r="A524" t="str">
        <f t="shared" ca="1" si="91"/>
        <v>весовой товар</v>
      </c>
      <c r="B524" s="12">
        <f t="shared" ca="1" si="92"/>
        <v>1.0077661917117218</v>
      </c>
      <c r="C524" s="11">
        <f t="shared" ca="1" si="93"/>
        <v>0.82200392352173512</v>
      </c>
      <c r="D524">
        <f t="shared" ca="1" si="94"/>
        <v>1.1553175106061313</v>
      </c>
      <c r="E524" s="11">
        <f t="shared" ca="1" si="95"/>
        <v>8.0230382680981341E-4</v>
      </c>
      <c r="F524" s="11">
        <f t="shared" ca="1" si="96"/>
        <v>0.82280622734854492</v>
      </c>
      <c r="G524" s="12">
        <f ca="1">IF(F524&lt;&gt;"",IF(A524="весовой товар",SUM(COUNTIF($L$24:$L524,"&gt;"&amp;F524)),SUM(COUNTIF($N$24:$N524,"&gt;"&amp;F524),COUNTIF($P$24:$P524,"&gt;"&amp;F524),COUNTIF($R$24:$R524,"&gt;"&amp;F524))),"")</f>
        <v>8</v>
      </c>
      <c r="H524">
        <f t="shared" ca="1" si="97"/>
        <v>2.5846336162624821</v>
      </c>
      <c r="I524" s="11">
        <f t="shared" ca="1" si="98"/>
        <v>1.7948844557378349E-3</v>
      </c>
      <c r="J524" s="11">
        <f t="shared" ca="1" si="99"/>
        <v>9.3976427297367549E-3</v>
      </c>
      <c r="K524" s="11">
        <f ca="1">IF(AND($A524="весовой товар",$F524&lt;&gt;"",MAX(L$23:$L523,F524)&lt;TIME(20,0,0)),MAX(L$23:$L523,F524),"")</f>
        <v>0.83040898562254384</v>
      </c>
      <c r="L524" s="11">
        <f t="shared" ca="1" si="100"/>
        <v>0.83220387007828167</v>
      </c>
      <c r="M524" s="11" t="str">
        <f ca="1">IF($A524="штучный товар",IF(AND(MAX(N$23:$N523)&lt;=MAX(P$23:$P523),MAX(N$23:$N523)&lt;=MAX(R$23:$R523),$F524&lt;&gt;"",MAX(N$23:$N523)&lt;TIME(20,0,0)),MAX(N$23:$N523,$F524),""),"")</f>
        <v/>
      </c>
      <c r="N524" s="11" t="str">
        <f t="shared" ca="1" si="101"/>
        <v/>
      </c>
      <c r="O524" s="11" t="str">
        <f ca="1">IF($A524="штучный товар",IF(AND(MAX(N$23:$N523)&gt;MAX(P$23:$P523),MAX(P$23:$P523)&lt;=MAX(R$23:$R523),$F524&lt;&gt;"",MAX(P$23:$P523)&lt;TIME(20,0,0)),MAX(P$23:$P523,$F524),""),"")</f>
        <v/>
      </c>
      <c r="P524" s="11" t="str">
        <f t="shared" ca="1" si="102"/>
        <v/>
      </c>
      <c r="Q524" s="11" t="str">
        <f ca="1">IF($A524="штучный товар",IF(AND(MAX(N$23:$N523)&gt;MAX(R$23:$R523),MAX(P$23:$P523)&gt;MAX(R$23:$R523),$F524&lt;&gt;"",MAX(R$23:$R523)&lt;TIME(20,0,0)),MAX(R$23:$R523,$F524),""),"")</f>
        <v/>
      </c>
      <c r="R524" s="11" t="str">
        <f t="shared" ca="1" si="103"/>
        <v/>
      </c>
    </row>
    <row r="525" spans="1:18" x14ac:dyDescent="0.3">
      <c r="A525" t="str">
        <f t="shared" ca="1" si="91"/>
        <v>штучный товар</v>
      </c>
      <c r="B525" s="12">
        <f t="shared" ca="1" si="92"/>
        <v>1.0388387011417481</v>
      </c>
      <c r="C525" s="11">
        <f t="shared" ca="1" si="93"/>
        <v>0.82272533928641689</v>
      </c>
      <c r="D525">
        <f t="shared" ca="1" si="94"/>
        <v>4.8845920412750825</v>
      </c>
      <c r="E525" s="11">
        <f t="shared" ca="1" si="95"/>
        <v>3.3920778064410297E-3</v>
      </c>
      <c r="F525" s="11">
        <f t="shared" ca="1" si="96"/>
        <v>0.82611741709285791</v>
      </c>
      <c r="G525" s="12">
        <f ca="1">IF(F525&lt;&gt;"",IF(A525="весовой товар",SUM(COUNTIF($L$24:$L525,"&gt;"&amp;F525)),SUM(COUNTIF($N$24:$N525,"&gt;"&amp;F525),COUNTIF($P$24:$P525,"&gt;"&amp;F525),COUNTIF($R$24:$R525,"&gt;"&amp;F525))),"")</f>
        <v>2</v>
      </c>
      <c r="H525">
        <f t="shared" ca="1" si="97"/>
        <v>2.9928306518630006</v>
      </c>
      <c r="I525" s="11">
        <f t="shared" ca="1" si="98"/>
        <v>2.0783546193493059E-3</v>
      </c>
      <c r="J525" s="11">
        <f t="shared" ca="1" si="99"/>
        <v>2.0783546193493541E-3</v>
      </c>
      <c r="K525" s="11" t="str">
        <f ca="1">IF(AND($A525="весовой товар",$F525&lt;&gt;"",MAX(L$23:$L524,F525)&lt;TIME(20,0,0)),MAX(L$23:$L524,F525),"")</f>
        <v/>
      </c>
      <c r="L525" s="11" t="str">
        <f t="shared" ca="1" si="100"/>
        <v/>
      </c>
      <c r="M525" s="11">
        <f ca="1">IF($A525="штучный товар",IF(AND(MAX(N$23:$N524)&lt;=MAX(P$23:$P524),MAX(N$23:$N524)&lt;=MAX(R$23:$R524),$F525&lt;&gt;"",MAX(N$23:$N524)&lt;TIME(20,0,0)),MAX(N$23:$N524,$F525),""),"")</f>
        <v>0.82611741709285791</v>
      </c>
      <c r="N525" s="11">
        <f t="shared" ca="1" si="101"/>
        <v>0.82819577171220726</v>
      </c>
      <c r="O525" s="11" t="str">
        <f ca="1">IF($A525="штучный товар",IF(AND(MAX(N$23:$N524)&gt;MAX(P$23:$P524),MAX(P$23:$P524)&lt;=MAX(R$23:$R524),$F525&lt;&gt;"",MAX(P$23:$P524)&lt;TIME(20,0,0)),MAX(P$23:$P524,$F525),""),"")</f>
        <v/>
      </c>
      <c r="P525" s="11" t="str">
        <f t="shared" ca="1" si="102"/>
        <v/>
      </c>
      <c r="Q525" s="11" t="str">
        <f ca="1">IF($A525="штучный товар",IF(AND(MAX(N$23:$N524)&gt;MAX(R$23:$R524),MAX(P$23:$P524)&gt;MAX(R$23:$R524),$F525&lt;&gt;"",MAX(R$23:$R524)&lt;TIME(20,0,0)),MAX(R$23:$R524,$F525),""),"")</f>
        <v/>
      </c>
      <c r="R525" s="11" t="str">
        <f t="shared" ca="1" si="103"/>
        <v/>
      </c>
    </row>
    <row r="526" spans="1:18" x14ac:dyDescent="0.3">
      <c r="A526" t="str">
        <f t="shared" ca="1" si="91"/>
        <v>штучный товар</v>
      </c>
      <c r="B526" s="12">
        <f t="shared" ca="1" si="92"/>
        <v>1.036579908148602</v>
      </c>
      <c r="C526" s="11">
        <f t="shared" ca="1" si="93"/>
        <v>0.82344518644485343</v>
      </c>
      <c r="D526">
        <f t="shared" ca="1" si="94"/>
        <v>3.6924370625226581</v>
      </c>
      <c r="E526" s="11">
        <f t="shared" ca="1" si="95"/>
        <v>2.5641924045296236E-3</v>
      </c>
      <c r="F526" s="11">
        <f t="shared" ca="1" si="96"/>
        <v>0.82600937884938308</v>
      </c>
      <c r="G526" s="12">
        <f ca="1">IF(F526&lt;&gt;"",IF(A526="весовой товар",SUM(COUNTIF($L$24:$L526,"&gt;"&amp;F526)),SUM(COUNTIF($N$24:$N526,"&gt;"&amp;F526),COUNTIF($P$24:$P526,"&gt;"&amp;F526),COUNTIF($R$24:$R526,"&gt;"&amp;F526))),"")</f>
        <v>3</v>
      </c>
      <c r="H526">
        <f t="shared" ca="1" si="97"/>
        <v>2.5810332612626601</v>
      </c>
      <c r="I526" s="11">
        <f t="shared" ca="1" si="98"/>
        <v>1.7923842092101806E-3</v>
      </c>
      <c r="J526" s="11">
        <f t="shared" ca="1" si="99"/>
        <v>1.7923842092101294E-3</v>
      </c>
      <c r="K526" s="11" t="str">
        <f ca="1">IF(AND($A526="весовой товар",$F526&lt;&gt;"",MAX(L$23:$L525,F526)&lt;TIME(20,0,0)),MAX(L$23:$L525,F526),"")</f>
        <v/>
      </c>
      <c r="L526" s="11" t="str">
        <f t="shared" ca="1" si="100"/>
        <v/>
      </c>
      <c r="M526" s="11" t="str">
        <f ca="1">IF($A526="штучный товар",IF(AND(MAX(N$23:$N525)&lt;=MAX(P$23:$P525),MAX(N$23:$N525)&lt;=MAX(R$23:$R525),$F526&lt;&gt;"",MAX(N$23:$N525)&lt;TIME(20,0,0)),MAX(N$23:$N525,$F526),""),"")</f>
        <v/>
      </c>
      <c r="N526" s="11" t="str">
        <f t="shared" ca="1" si="101"/>
        <v/>
      </c>
      <c r="O526" s="11">
        <f ca="1">IF($A526="штучный товар",IF(AND(MAX(N$23:$N525)&gt;MAX(P$23:$P525),MAX(P$23:$P525)&lt;=MAX(R$23:$R525),$F526&lt;&gt;"",MAX(P$23:$P525)&lt;TIME(20,0,0)),MAX(P$23:$P525,$F526),""),"")</f>
        <v>0.82600937884938308</v>
      </c>
      <c r="P526" s="11">
        <f t="shared" ca="1" si="102"/>
        <v>0.82780176305859321</v>
      </c>
      <c r="Q526" s="11" t="str">
        <f ca="1">IF($A526="штучный товар",IF(AND(MAX(N$23:$N525)&gt;MAX(R$23:$R525),MAX(P$23:$P525)&gt;MAX(R$23:$R525),$F526&lt;&gt;"",MAX(R$23:$R525)&lt;TIME(20,0,0)),MAX(R$23:$R525,$F526),""),"")</f>
        <v/>
      </c>
      <c r="R526" s="11" t="str">
        <f t="shared" ca="1" si="103"/>
        <v/>
      </c>
    </row>
    <row r="527" spans="1:18" x14ac:dyDescent="0.3">
      <c r="A527" t="str">
        <f t="shared" ca="1" si="91"/>
        <v>штучный товар</v>
      </c>
      <c r="B527" s="12">
        <f t="shared" ca="1" si="92"/>
        <v>1.177924383346568</v>
      </c>
      <c r="C527" s="11">
        <f t="shared" ca="1" si="93"/>
        <v>0.82426318948884414</v>
      </c>
      <c r="D527">
        <f t="shared" ca="1" si="94"/>
        <v>2.6388332269285142</v>
      </c>
      <c r="E527" s="11">
        <f t="shared" ca="1" si="95"/>
        <v>1.8325230742559126E-3</v>
      </c>
      <c r="F527" s="11">
        <f t="shared" ca="1" si="96"/>
        <v>0.8260957125631001</v>
      </c>
      <c r="G527" s="12">
        <f ca="1">IF(F527&lt;&gt;"",IF(A527="весовой товар",SUM(COUNTIF($L$24:$L527,"&gt;"&amp;F527)),SUM(COUNTIF($N$24:$N527,"&gt;"&amp;F527),COUNTIF($P$24:$P527,"&gt;"&amp;F527),COUNTIF($R$24:$R527,"&gt;"&amp;F527))),"")</f>
        <v>4</v>
      </c>
      <c r="H527">
        <f t="shared" ca="1" si="97"/>
        <v>1.2276661916375142</v>
      </c>
      <c r="I527" s="11">
        <f t="shared" ca="1" si="98"/>
        <v>8.5254596641494039E-4</v>
      </c>
      <c r="J527" s="11">
        <f t="shared" ca="1" si="99"/>
        <v>8.9383455797720224E-4</v>
      </c>
      <c r="K527" s="11" t="str">
        <f ca="1">IF(AND($A527="весовой товар",$F527&lt;&gt;"",MAX(L$23:$L526,F527)&lt;TIME(20,0,0)),MAX(L$23:$L526,F527),"")</f>
        <v/>
      </c>
      <c r="L527" s="11" t="str">
        <f t="shared" ca="1" si="100"/>
        <v/>
      </c>
      <c r="M527" s="11" t="str">
        <f ca="1">IF($A527="штучный товар",IF(AND(MAX(N$23:$N526)&lt;=MAX(P$23:$P526),MAX(N$23:$N526)&lt;=MAX(R$23:$R526),$F527&lt;&gt;"",MAX(N$23:$N526)&lt;TIME(20,0,0)),MAX(N$23:$N526,$F527),""),"")</f>
        <v/>
      </c>
      <c r="N527" s="11" t="str">
        <f t="shared" ca="1" si="101"/>
        <v/>
      </c>
      <c r="O527" s="11" t="str">
        <f ca="1">IF($A527="штучный товар",IF(AND(MAX(N$23:$N526)&gt;MAX(P$23:$P526),MAX(P$23:$P526)&lt;=MAX(R$23:$R526),$F527&lt;&gt;"",MAX(P$23:$P526)&lt;TIME(20,0,0)),MAX(P$23:$P526,$F527),""),"")</f>
        <v/>
      </c>
      <c r="P527" s="11" t="str">
        <f t="shared" ca="1" si="102"/>
        <v/>
      </c>
      <c r="Q527" s="11">
        <f ca="1">IF($A527="штучный товар",IF(AND(MAX(N$23:$N526)&gt;MAX(R$23:$R526),MAX(P$23:$P526)&gt;MAX(R$23:$R526),$F527&lt;&gt;"",MAX(R$23:$R526)&lt;TIME(20,0,0)),MAX(R$23:$R526,$F527),""),"")</f>
        <v>0.82613700115466238</v>
      </c>
      <c r="R527" s="11">
        <f t="shared" ca="1" si="103"/>
        <v>0.82698954712107731</v>
      </c>
    </row>
    <row r="528" spans="1:18" x14ac:dyDescent="0.3">
      <c r="A528" t="str">
        <f t="shared" ca="1" si="91"/>
        <v>штучный товар</v>
      </c>
      <c r="B528" s="12">
        <f t="shared" ca="1" si="92"/>
        <v>1.1363269201557256</v>
      </c>
      <c r="C528" s="11">
        <f t="shared" ca="1" si="93"/>
        <v>0.82505230540561891</v>
      </c>
      <c r="D528">
        <f t="shared" ca="1" si="94"/>
        <v>5.2079287231900517</v>
      </c>
      <c r="E528" s="11">
        <f t="shared" ca="1" si="95"/>
        <v>3.6166171688819804E-3</v>
      </c>
      <c r="F528" s="11">
        <f t="shared" ca="1" si="96"/>
        <v>0.82866892257450087</v>
      </c>
      <c r="G528" s="12">
        <f ca="1">IF(F528&lt;&gt;"",IF(A528="весовой товар",SUM(COUNTIF($L$24:$L528,"&gt;"&amp;F528)),SUM(COUNTIF($N$24:$N528,"&gt;"&amp;F528),COUNTIF($P$24:$P528,"&gt;"&amp;F528),COUNTIF($R$24:$R528,"&gt;"&amp;F528))),"")</f>
        <v>1</v>
      </c>
      <c r="H528">
        <f t="shared" ca="1" si="97"/>
        <v>2.9537945774292109</v>
      </c>
      <c r="I528" s="11">
        <f t="shared" ca="1" si="98"/>
        <v>2.0512462343258409E-3</v>
      </c>
      <c r="J528" s="11">
        <f t="shared" ca="1" si="99"/>
        <v>2.0512462343258431E-3</v>
      </c>
      <c r="K528" s="11" t="str">
        <f ca="1">IF(AND($A528="весовой товар",$F528&lt;&gt;"",MAX(L$23:$L527,F528)&lt;TIME(20,0,0)),MAX(L$23:$L527,F528),"")</f>
        <v/>
      </c>
      <c r="L528" s="11" t="str">
        <f t="shared" ca="1" si="100"/>
        <v/>
      </c>
      <c r="M528" s="11" t="str">
        <f ca="1">IF($A528="штучный товар",IF(AND(MAX(N$23:$N527)&lt;=MAX(P$23:$P527),MAX(N$23:$N527)&lt;=MAX(R$23:$R527),$F528&lt;&gt;"",MAX(N$23:$N527)&lt;TIME(20,0,0)),MAX(N$23:$N527,$F528),""),"")</f>
        <v/>
      </c>
      <c r="N528" s="11" t="str">
        <f t="shared" ca="1" si="101"/>
        <v/>
      </c>
      <c r="O528" s="11" t="str">
        <f ca="1">IF($A528="штучный товар",IF(AND(MAX(N$23:$N527)&gt;MAX(P$23:$P527),MAX(P$23:$P527)&lt;=MAX(R$23:$R527),$F528&lt;&gt;"",MAX(P$23:$P527)&lt;TIME(20,0,0)),MAX(P$23:$P527,$F528),""),"")</f>
        <v/>
      </c>
      <c r="P528" s="11" t="str">
        <f t="shared" ca="1" si="102"/>
        <v/>
      </c>
      <c r="Q528" s="11">
        <f ca="1">IF($A528="штучный товар",IF(AND(MAX(N$23:$N527)&gt;MAX(R$23:$R527),MAX(P$23:$P527)&gt;MAX(R$23:$R527),$F528&lt;&gt;"",MAX(R$23:$R527)&lt;TIME(20,0,0)),MAX(R$23:$R527,$F528),""),"")</f>
        <v>0.82866892257450087</v>
      </c>
      <c r="R528" s="11">
        <f t="shared" ca="1" si="103"/>
        <v>0.83072016880882671</v>
      </c>
    </row>
    <row r="529" spans="1:18" x14ac:dyDescent="0.3">
      <c r="A529" t="str">
        <f t="shared" ca="1" si="91"/>
        <v>штучный товар</v>
      </c>
      <c r="B529" s="12">
        <f t="shared" ca="1" si="92"/>
        <v>1.4609699767009277</v>
      </c>
      <c r="C529" s="11">
        <f t="shared" ca="1" si="93"/>
        <v>0.82606686788943895</v>
      </c>
      <c r="D529">
        <f t="shared" ca="1" si="94"/>
        <v>3.6707019387360598</v>
      </c>
      <c r="E529" s="11">
        <f t="shared" ca="1" si="95"/>
        <v>2.5490985685667081E-3</v>
      </c>
      <c r="F529" s="11">
        <f t="shared" ca="1" si="96"/>
        <v>0.82861596645800562</v>
      </c>
      <c r="G529" s="12">
        <f ca="1">IF(F529&lt;&gt;"",IF(A529="весовой товар",SUM(COUNTIF($L$24:$L529,"&gt;"&amp;F529)),SUM(COUNTIF($N$24:$N529,"&gt;"&amp;F529),COUNTIF($P$24:$P529,"&gt;"&amp;F529),COUNTIF($R$24:$R529,"&gt;"&amp;F529))),"")</f>
        <v>2</v>
      </c>
      <c r="H529">
        <f t="shared" ca="1" si="97"/>
        <v>1.073064161270838</v>
      </c>
      <c r="I529" s="11">
        <f t="shared" ca="1" si="98"/>
        <v>7.4518344532697089E-4</v>
      </c>
      <c r="J529" s="11">
        <f t="shared" ca="1" si="99"/>
        <v>7.451834453269246E-4</v>
      </c>
      <c r="K529" s="11" t="str">
        <f ca="1">IF(AND($A529="весовой товар",$F529&lt;&gt;"",MAX(L$23:$L528,F529)&lt;TIME(20,0,0)),MAX(L$23:$L528,F529),"")</f>
        <v/>
      </c>
      <c r="L529" s="11" t="str">
        <f t="shared" ca="1" si="100"/>
        <v/>
      </c>
      <c r="M529" s="11" t="str">
        <f ca="1">IF($A529="штучный товар",IF(AND(MAX(N$23:$N528)&lt;=MAX(P$23:$P528),MAX(N$23:$N528)&lt;=MAX(R$23:$R528),$F529&lt;&gt;"",MAX(N$23:$N528)&lt;TIME(20,0,0)),MAX(N$23:$N528,$F529),""),"")</f>
        <v/>
      </c>
      <c r="N529" s="11" t="str">
        <f t="shared" ca="1" si="101"/>
        <v/>
      </c>
      <c r="O529" s="11">
        <f ca="1">IF($A529="штучный товар",IF(AND(MAX(N$23:$N528)&gt;MAX(P$23:$P528),MAX(P$23:$P528)&lt;=MAX(R$23:$R528),$F529&lt;&gt;"",MAX(P$23:$P528)&lt;TIME(20,0,0)),MAX(P$23:$P528,$F529),""),"")</f>
        <v>0.82861596645800562</v>
      </c>
      <c r="P529" s="11">
        <f t="shared" ca="1" si="102"/>
        <v>0.82936114990333254</v>
      </c>
      <c r="Q529" s="11" t="str">
        <f ca="1">IF($A529="штучный товар",IF(AND(MAX(N$23:$N528)&gt;MAX(R$23:$R528),MAX(P$23:$P528)&gt;MAX(R$23:$R528),$F529&lt;&gt;"",MAX(R$23:$R528)&lt;TIME(20,0,0)),MAX(R$23:$R528,$F529),""),"")</f>
        <v/>
      </c>
      <c r="R529" s="11" t="str">
        <f t="shared" ca="1" si="103"/>
        <v/>
      </c>
    </row>
    <row r="530" spans="1:18" x14ac:dyDescent="0.3">
      <c r="A530" t="str">
        <f t="shared" ca="1" si="91"/>
        <v>штучный товар</v>
      </c>
      <c r="B530" s="12">
        <f t="shared" ca="1" si="92"/>
        <v>1.2297170846218193</v>
      </c>
      <c r="C530" s="11">
        <f t="shared" ca="1" si="93"/>
        <v>0.82692083808709294</v>
      </c>
      <c r="D530">
        <f t="shared" ca="1" si="94"/>
        <v>5.6538099075636268</v>
      </c>
      <c r="E530" s="11">
        <f t="shared" ca="1" si="95"/>
        <v>3.9262568802525188E-3</v>
      </c>
      <c r="F530" s="11">
        <f t="shared" ca="1" si="96"/>
        <v>0.83084709496734543</v>
      </c>
      <c r="G530" s="12">
        <f ca="1">IF(F530&lt;&gt;"",IF(A530="весовой товар",SUM(COUNTIF($L$24:$L530,"&gt;"&amp;F530)),SUM(COUNTIF($N$24:$N530,"&gt;"&amp;F530),COUNTIF($P$24:$P530,"&gt;"&amp;F530),COUNTIF($R$24:$R530,"&gt;"&amp;F530))),"")</f>
        <v>1</v>
      </c>
      <c r="H530">
        <f t="shared" ca="1" si="97"/>
        <v>9.4679443190571089</v>
      </c>
      <c r="I530" s="11">
        <f t="shared" ca="1" si="98"/>
        <v>6.5749613326785477E-3</v>
      </c>
      <c r="J530" s="11">
        <f t="shared" ca="1" si="99"/>
        <v>6.5749613326785417E-3</v>
      </c>
      <c r="K530" s="11" t="str">
        <f ca="1">IF(AND($A530="весовой товар",$F530&lt;&gt;"",MAX(L$23:$L529,F530)&lt;TIME(20,0,0)),MAX(L$23:$L529,F530),"")</f>
        <v/>
      </c>
      <c r="L530" s="11" t="str">
        <f t="shared" ca="1" si="100"/>
        <v/>
      </c>
      <c r="M530" s="11">
        <f ca="1">IF($A530="штучный товар",IF(AND(MAX(N$23:$N529)&lt;=MAX(P$23:$P529),MAX(N$23:$N529)&lt;=MAX(R$23:$R529),$F530&lt;&gt;"",MAX(N$23:$N529)&lt;TIME(20,0,0)),MAX(N$23:$N529,$F530),""),"")</f>
        <v>0.83084709496734543</v>
      </c>
      <c r="N530" s="11">
        <f t="shared" ca="1" si="101"/>
        <v>0.83742205630002398</v>
      </c>
      <c r="O530" s="11" t="str">
        <f ca="1">IF($A530="штучный товар",IF(AND(MAX(N$23:$N529)&gt;MAX(P$23:$P529),MAX(P$23:$P529)&lt;=MAX(R$23:$R529),$F530&lt;&gt;"",MAX(P$23:$P529)&lt;TIME(20,0,0)),MAX(P$23:$P529,$F530),""),"")</f>
        <v/>
      </c>
      <c r="P530" s="11" t="str">
        <f t="shared" ca="1" si="102"/>
        <v/>
      </c>
      <c r="Q530" s="11" t="str">
        <f ca="1">IF($A530="штучный товар",IF(AND(MAX(N$23:$N529)&gt;MAX(R$23:$R529),MAX(P$23:$P529)&gt;MAX(R$23:$R529),$F530&lt;&gt;"",MAX(R$23:$R529)&lt;TIME(20,0,0)),MAX(R$23:$R529,$F530),""),"")</f>
        <v/>
      </c>
      <c r="R530" s="11" t="str">
        <f t="shared" ca="1" si="103"/>
        <v/>
      </c>
    </row>
    <row r="531" spans="1:18" x14ac:dyDescent="0.3">
      <c r="A531" t="str">
        <f t="shared" ca="1" si="91"/>
        <v>весовой товар</v>
      </c>
      <c r="B531" s="12">
        <f t="shared" ca="1" si="92"/>
        <v>1.5196183934901137</v>
      </c>
      <c r="C531" s="11">
        <f t="shared" ca="1" si="93"/>
        <v>0.82797612863812775</v>
      </c>
      <c r="D531">
        <f t="shared" ca="1" si="94"/>
        <v>2.2607117432581365</v>
      </c>
      <c r="E531" s="11">
        <f t="shared" ca="1" si="95"/>
        <v>1.5699387105959281E-3</v>
      </c>
      <c r="F531" s="11">
        <f t="shared" ca="1" si="96"/>
        <v>0.82954606734872371</v>
      </c>
      <c r="G531" s="12">
        <f ca="1">IF(F531&lt;&gt;"",IF(A531="весовой товар",SUM(COUNTIF($L$24:$L531,"&gt;"&amp;F531)),SUM(COUNTIF($N$24:$N531,"&gt;"&amp;F531),COUNTIF($P$24:$P531,"&gt;"&amp;F531),COUNTIF($R$24:$R531,"&gt;"&amp;F531))),"")</f>
        <v>4</v>
      </c>
      <c r="H531">
        <f t="shared" ca="1" si="97"/>
        <v>1.943481600083421</v>
      </c>
      <c r="I531" s="11">
        <f t="shared" ca="1" si="98"/>
        <v>1.3496400000579311E-3</v>
      </c>
      <c r="J531" s="11">
        <f t="shared" ca="1" si="99"/>
        <v>4.0074427296158399E-3</v>
      </c>
      <c r="K531" s="11">
        <f ca="1">IF(AND($A531="весовой товар",$F531&lt;&gt;"",MAX(L$23:$L530,F531)&lt;TIME(20,0,0)),MAX(L$23:$L530,F531),"")</f>
        <v>0.83220387007828167</v>
      </c>
      <c r="L531" s="11">
        <f t="shared" ca="1" si="100"/>
        <v>0.83355351007833955</v>
      </c>
      <c r="M531" s="11" t="str">
        <f ca="1">IF($A531="штучный товар",IF(AND(MAX(N$23:$N530)&lt;=MAX(P$23:$P530),MAX(N$23:$N530)&lt;=MAX(R$23:$R530),$F531&lt;&gt;"",MAX(N$23:$N530)&lt;TIME(20,0,0)),MAX(N$23:$N530,$F531),""),"")</f>
        <v/>
      </c>
      <c r="N531" s="11" t="str">
        <f t="shared" ca="1" si="101"/>
        <v/>
      </c>
      <c r="O531" s="11" t="str">
        <f ca="1">IF($A531="штучный товар",IF(AND(MAX(N$23:$N530)&gt;MAX(P$23:$P530),MAX(P$23:$P530)&lt;=MAX(R$23:$R530),$F531&lt;&gt;"",MAX(P$23:$P530)&lt;TIME(20,0,0)),MAX(P$23:$P530,$F531),""),"")</f>
        <v/>
      </c>
      <c r="P531" s="11" t="str">
        <f t="shared" ca="1" si="102"/>
        <v/>
      </c>
      <c r="Q531" s="11" t="str">
        <f ca="1">IF($A531="штучный товар",IF(AND(MAX(N$23:$N530)&gt;MAX(R$23:$R530),MAX(P$23:$P530)&gt;MAX(R$23:$R530),$F531&lt;&gt;"",MAX(R$23:$R530)&lt;TIME(20,0,0)),MAX(R$23:$R530,$F531),""),"")</f>
        <v/>
      </c>
      <c r="R531" s="11" t="str">
        <f t="shared" ca="1" si="103"/>
        <v/>
      </c>
    </row>
    <row r="532" spans="1:18" x14ac:dyDescent="0.3">
      <c r="A532" t="str">
        <f t="shared" ca="1" si="91"/>
        <v>весовой товар</v>
      </c>
      <c r="B532" s="12">
        <f t="shared" ca="1" si="92"/>
        <v>1.2760579539342485</v>
      </c>
      <c r="C532" s="11">
        <f t="shared" ca="1" si="93"/>
        <v>0.82886227999502649</v>
      </c>
      <c r="D532">
        <f t="shared" ca="1" si="94"/>
        <v>7.6000655515062494</v>
      </c>
      <c r="E532" s="11">
        <f t="shared" ca="1" si="95"/>
        <v>5.2778232996571178E-3</v>
      </c>
      <c r="F532" s="11">
        <f t="shared" ca="1" si="96"/>
        <v>0.83414010329468358</v>
      </c>
      <c r="G532" s="12">
        <f ca="1">IF(F532&lt;&gt;"",IF(A532="весовой товар",SUM(COUNTIF($L$24:$L532,"&gt;"&amp;F532)),SUM(COUNTIF($N$24:$N532,"&gt;"&amp;F532),COUNTIF($P$24:$P532,"&gt;"&amp;F532),COUNTIF($R$24:$R532,"&gt;"&amp;F532))),"")</f>
        <v>0</v>
      </c>
      <c r="H532">
        <f t="shared" ca="1" si="97"/>
        <v>5.3846972139103899</v>
      </c>
      <c r="I532" s="11">
        <f t="shared" ca="1" si="98"/>
        <v>3.7393730652155485E-3</v>
      </c>
      <c r="J532" s="11" t="str">
        <f t="shared" ca="1" si="99"/>
        <v/>
      </c>
      <c r="K532" s="11" t="str">
        <f ca="1">IF(AND($A532="весовой товар",$F532&lt;&gt;"",MAX(L$23:$L531,F532)&lt;TIME(20,0,0)),MAX(L$23:$L531,F532),"")</f>
        <v/>
      </c>
      <c r="L532" s="11" t="str">
        <f t="shared" ca="1" si="100"/>
        <v/>
      </c>
      <c r="M532" s="11" t="str">
        <f ca="1">IF($A532="штучный товар",IF(AND(MAX(N$23:$N531)&lt;=MAX(P$23:$P531),MAX(N$23:$N531)&lt;=MAX(R$23:$R531),$F532&lt;&gt;"",MAX(N$23:$N531)&lt;TIME(20,0,0)),MAX(N$23:$N531,$F532),""),"")</f>
        <v/>
      </c>
      <c r="N532" s="11" t="str">
        <f t="shared" ca="1" si="101"/>
        <v/>
      </c>
      <c r="O532" s="11" t="str">
        <f ca="1">IF($A532="штучный товар",IF(AND(MAX(N$23:$N531)&gt;MAX(P$23:$P531),MAX(P$23:$P531)&lt;=MAX(R$23:$R531),$F532&lt;&gt;"",MAX(P$23:$P531)&lt;TIME(20,0,0)),MAX(P$23:$P531,$F532),""),"")</f>
        <v/>
      </c>
      <c r="P532" s="11" t="str">
        <f t="shared" ca="1" si="102"/>
        <v/>
      </c>
      <c r="Q532" s="11" t="str">
        <f ca="1">IF($A532="штучный товар",IF(AND(MAX(N$23:$N531)&gt;MAX(R$23:$R531),MAX(P$23:$P531)&gt;MAX(R$23:$R531),$F532&lt;&gt;"",MAX(R$23:$R531)&lt;TIME(20,0,0)),MAX(R$23:$R531,$F532),""),"")</f>
        <v/>
      </c>
      <c r="R532" s="11" t="str">
        <f t="shared" ca="1" si="103"/>
        <v/>
      </c>
    </row>
    <row r="533" spans="1:18" x14ac:dyDescent="0.3">
      <c r="A533" t="str">
        <f t="shared" ca="1" si="91"/>
        <v>штучный товар</v>
      </c>
      <c r="B533" s="12">
        <f t="shared" ca="1" si="92"/>
        <v>1.0544895918872486</v>
      </c>
      <c r="C533" s="11">
        <f t="shared" ca="1" si="93"/>
        <v>0.82959456443383706</v>
      </c>
      <c r="D533">
        <f t="shared" ca="1" si="94"/>
        <v>3.4031919657175353</v>
      </c>
      <c r="E533" s="11">
        <f t="shared" ca="1" si="95"/>
        <v>2.3633277539705107E-3</v>
      </c>
      <c r="F533" s="11">
        <f t="shared" ca="1" si="96"/>
        <v>0.83195789218780758</v>
      </c>
      <c r="G533" s="12">
        <f ca="1">IF(F533&lt;&gt;"",IF(A533="весовой товар",SUM(COUNTIF($L$24:$L533,"&gt;"&amp;F533)),SUM(COUNTIF($N$24:$N533,"&gt;"&amp;F533),COUNTIF($P$24:$P533,"&gt;"&amp;F533),COUNTIF($R$24:$R533,"&gt;"&amp;F533))),"")</f>
        <v>2</v>
      </c>
      <c r="H533">
        <f t="shared" ca="1" si="97"/>
        <v>1.6615278110501777</v>
      </c>
      <c r="I533" s="11">
        <f t="shared" ca="1" si="98"/>
        <v>1.1538387576737344E-3</v>
      </c>
      <c r="J533" s="11">
        <f t="shared" ca="1" si="99"/>
        <v>1.1538387576737197E-3</v>
      </c>
      <c r="K533" s="11" t="str">
        <f ca="1">IF(AND($A533="весовой товар",$F533&lt;&gt;"",MAX(L$23:$L532,F533)&lt;TIME(20,0,0)),MAX(L$23:$L532,F533),"")</f>
        <v/>
      </c>
      <c r="L533" s="11" t="str">
        <f t="shared" ca="1" si="100"/>
        <v/>
      </c>
      <c r="M533" s="11" t="str">
        <f ca="1">IF($A533="штучный товар",IF(AND(MAX(N$23:$N532)&lt;=MAX(P$23:$P532),MAX(N$23:$N532)&lt;=MAX(R$23:$R532),$F533&lt;&gt;"",MAX(N$23:$N532)&lt;TIME(20,0,0)),MAX(N$23:$N532,$F533),""),"")</f>
        <v/>
      </c>
      <c r="N533" s="11" t="str">
        <f t="shared" ca="1" si="101"/>
        <v/>
      </c>
      <c r="O533" s="11">
        <f ca="1">IF($A533="штучный товар",IF(AND(MAX(N$23:$N532)&gt;MAX(P$23:$P532),MAX(P$23:$P532)&lt;=MAX(R$23:$R532),$F533&lt;&gt;"",MAX(P$23:$P532)&lt;TIME(20,0,0)),MAX(P$23:$P532,$F533),""),"")</f>
        <v>0.83195789218780758</v>
      </c>
      <c r="P533" s="11">
        <f t="shared" ca="1" si="102"/>
        <v>0.8331117309454813</v>
      </c>
      <c r="Q533" s="11" t="str">
        <f ca="1">IF($A533="штучный товар",IF(AND(MAX(N$23:$N532)&gt;MAX(R$23:$R532),MAX(P$23:$P532)&gt;MAX(R$23:$R532),$F533&lt;&gt;"",MAX(R$23:$R532)&lt;TIME(20,0,0)),MAX(R$23:$R532,$F533),""),"")</f>
        <v/>
      </c>
      <c r="R533" s="11" t="str">
        <f t="shared" ca="1" si="103"/>
        <v/>
      </c>
    </row>
    <row r="534" spans="1:18" x14ac:dyDescent="0.3">
      <c r="A534" t="str">
        <f t="shared" ca="1" si="91"/>
        <v>штучный товар</v>
      </c>
      <c r="B534" s="12">
        <f t="shared" ca="1" si="92"/>
        <v>1.8813966526283554</v>
      </c>
      <c r="C534" s="11">
        <f t="shared" ca="1" si="93"/>
        <v>0.83090108988705125</v>
      </c>
      <c r="D534">
        <f t="shared" ca="1" si="94"/>
        <v>3.0410790169942112</v>
      </c>
      <c r="E534" s="11">
        <f t="shared" ca="1" si="95"/>
        <v>2.1118604284682025E-3</v>
      </c>
      <c r="F534" s="11">
        <f t="shared" ca="1" si="96"/>
        <v>0.83301295031551947</v>
      </c>
      <c r="G534" s="12">
        <f ca="1">IF(F534&lt;&gt;"",IF(A534="весовой товар",SUM(COUNTIF($L$24:$L534,"&gt;"&amp;F534)),SUM(COUNTIF($N$24:$N534,"&gt;"&amp;F534),COUNTIF($P$24:$P534,"&gt;"&amp;F534),COUNTIF($R$24:$R534,"&gt;"&amp;F534))),"")</f>
        <v>3</v>
      </c>
      <c r="H534">
        <f t="shared" ca="1" si="97"/>
        <v>1.0771931710088105</v>
      </c>
      <c r="I534" s="11">
        <f t="shared" ca="1" si="98"/>
        <v>7.4805081320056287E-4</v>
      </c>
      <c r="J534" s="11">
        <f t="shared" ca="1" si="99"/>
        <v>7.4805081320061806E-4</v>
      </c>
      <c r="K534" s="11" t="str">
        <f ca="1">IF(AND($A534="весовой товар",$F534&lt;&gt;"",MAX(L$23:$L533,F534)&lt;TIME(20,0,0)),MAX(L$23:$L533,F534),"")</f>
        <v/>
      </c>
      <c r="L534" s="11" t="str">
        <f t="shared" ca="1" si="100"/>
        <v/>
      </c>
      <c r="M534" s="11" t="str">
        <f ca="1">IF($A534="штучный товар",IF(AND(MAX(N$23:$N533)&lt;=MAX(P$23:$P533),MAX(N$23:$N533)&lt;=MAX(R$23:$R533),$F534&lt;&gt;"",MAX(N$23:$N533)&lt;TIME(20,0,0)),MAX(N$23:$N533,$F534),""),"")</f>
        <v/>
      </c>
      <c r="N534" s="11" t="str">
        <f t="shared" ca="1" si="101"/>
        <v/>
      </c>
      <c r="O534" s="11" t="str">
        <f ca="1">IF($A534="штучный товар",IF(AND(MAX(N$23:$N533)&gt;MAX(P$23:$P533),MAX(P$23:$P533)&lt;=MAX(R$23:$R533),$F534&lt;&gt;"",MAX(P$23:$P533)&lt;TIME(20,0,0)),MAX(P$23:$P533,$F534),""),"")</f>
        <v/>
      </c>
      <c r="P534" s="11" t="str">
        <f t="shared" ca="1" si="102"/>
        <v/>
      </c>
      <c r="Q534" s="11">
        <f ca="1">IF($A534="штучный товар",IF(AND(MAX(N$23:$N533)&gt;MAX(R$23:$R533),MAX(P$23:$P533)&gt;MAX(R$23:$R533),$F534&lt;&gt;"",MAX(R$23:$R533)&lt;TIME(20,0,0)),MAX(R$23:$R533,$F534),""),"")</f>
        <v>0.83301295031551947</v>
      </c>
      <c r="R534" s="11">
        <f t="shared" ca="1" si="103"/>
        <v>0.83376100112872009</v>
      </c>
    </row>
    <row r="535" spans="1:18" x14ac:dyDescent="0.3">
      <c r="A535" t="str">
        <f t="shared" ca="1" si="91"/>
        <v>весовой товар</v>
      </c>
      <c r="B535" s="12">
        <f t="shared" ca="1" si="92"/>
        <v>1.5056525004519967</v>
      </c>
      <c r="C535" s="11">
        <f t="shared" ca="1" si="93"/>
        <v>0.83194668190125398</v>
      </c>
      <c r="D535">
        <f t="shared" ca="1" si="94"/>
        <v>2.8261082578332646</v>
      </c>
      <c r="E535" s="11">
        <f t="shared" ca="1" si="95"/>
        <v>1.9625751790508781E-3</v>
      </c>
      <c r="F535" s="11">
        <f t="shared" ca="1" si="96"/>
        <v>0.83390925708030483</v>
      </c>
      <c r="G535" s="12">
        <f ca="1">IF(F535&lt;&gt;"",IF(A535="весовой товар",SUM(COUNTIF($L$24:$L535,"&gt;"&amp;F535)),SUM(COUNTIF($N$24:$N535,"&gt;"&amp;F535),COUNTIF($P$24:$P535,"&gt;"&amp;F535),COUNTIF($R$24:$R535,"&gt;"&amp;F535))),"")</f>
        <v>0</v>
      </c>
      <c r="H535">
        <f t="shared" ca="1" si="97"/>
        <v>4.4560574333739869</v>
      </c>
      <c r="I535" s="11">
        <f t="shared" ca="1" si="98"/>
        <v>3.0944843287319351E-3</v>
      </c>
      <c r="J535" s="11" t="str">
        <f t="shared" ca="1" si="99"/>
        <v/>
      </c>
      <c r="K535" s="11" t="str">
        <f ca="1">IF(AND($A535="весовой товар",$F535&lt;&gt;"",MAX(L$23:$L534,F535)&lt;TIME(20,0,0)),MAX(L$23:$L534,F535),"")</f>
        <v/>
      </c>
      <c r="L535" s="11" t="str">
        <f t="shared" ca="1" si="100"/>
        <v/>
      </c>
      <c r="M535" s="11" t="str">
        <f ca="1">IF($A535="штучный товар",IF(AND(MAX(N$23:$N534)&lt;=MAX(P$23:$P534),MAX(N$23:$N534)&lt;=MAX(R$23:$R534),$F535&lt;&gt;"",MAX(N$23:$N534)&lt;TIME(20,0,0)),MAX(N$23:$N534,$F535),""),"")</f>
        <v/>
      </c>
      <c r="N535" s="11" t="str">
        <f t="shared" ca="1" si="101"/>
        <v/>
      </c>
      <c r="O535" s="11" t="str">
        <f ca="1">IF($A535="штучный товар",IF(AND(MAX(N$23:$N534)&gt;MAX(P$23:$P534),MAX(P$23:$P534)&lt;=MAX(R$23:$R534),$F535&lt;&gt;"",MAX(P$23:$P534)&lt;TIME(20,0,0)),MAX(P$23:$P534,$F535),""),"")</f>
        <v/>
      </c>
      <c r="P535" s="11" t="str">
        <f t="shared" ca="1" si="102"/>
        <v/>
      </c>
      <c r="Q535" s="11" t="str">
        <f ca="1">IF($A535="штучный товар",IF(AND(MAX(N$23:$N534)&gt;MAX(R$23:$R534),MAX(P$23:$P534)&gt;MAX(R$23:$R534),$F535&lt;&gt;"",MAX(R$23:$R534)&lt;TIME(20,0,0)),MAX(R$23:$R534,$F535),""),"")</f>
        <v/>
      </c>
      <c r="R535" s="11" t="str">
        <f t="shared" ca="1" si="103"/>
        <v/>
      </c>
    </row>
    <row r="536" spans="1:18" x14ac:dyDescent="0.3">
      <c r="A536" t="str">
        <f t="shared" ca="1" si="91"/>
        <v>штучный товар</v>
      </c>
      <c r="B536" s="12">
        <f t="shared" ca="1" si="92"/>
        <v>1.6846422309979365</v>
      </c>
      <c r="C536" s="11">
        <f t="shared" ca="1" si="93"/>
        <v>0.83311657233944703</v>
      </c>
      <c r="D536">
        <f t="shared" ca="1" si="94"/>
        <v>4.2637810060388919</v>
      </c>
      <c r="E536" s="11">
        <f t="shared" ca="1" si="95"/>
        <v>2.9609590319714528E-3</v>
      </c>
      <c r="F536" s="11">
        <f t="shared" ca="1" si="96"/>
        <v>0.83607753137141849</v>
      </c>
      <c r="G536" s="12">
        <f ca="1">IF(F536&lt;&gt;"",IF(A536="весовой товар",SUM(COUNTIF($L$24:$L536,"&gt;"&amp;F536)),SUM(COUNTIF($N$24:$N536,"&gt;"&amp;F536),COUNTIF($P$24:$P536,"&gt;"&amp;F536),COUNTIF($R$24:$R536,"&gt;"&amp;F536))),"")</f>
        <v>2</v>
      </c>
      <c r="H536">
        <f t="shared" ca="1" si="97"/>
        <v>3.0077112589253465</v>
      </c>
      <c r="I536" s="11">
        <f t="shared" ca="1" si="98"/>
        <v>2.0886883742537127E-3</v>
      </c>
      <c r="J536" s="11">
        <f t="shared" ca="1" si="99"/>
        <v>2.0886883742536888E-3</v>
      </c>
      <c r="K536" s="11" t="str">
        <f ca="1">IF(AND($A536="весовой товар",$F536&lt;&gt;"",MAX(L$23:$L535,F536)&lt;TIME(20,0,0)),MAX(L$23:$L535,F536),"")</f>
        <v/>
      </c>
      <c r="L536" s="11" t="str">
        <f t="shared" ca="1" si="100"/>
        <v/>
      </c>
      <c r="M536" s="11" t="str">
        <f ca="1">IF($A536="штучный товар",IF(AND(MAX(N$23:$N535)&lt;=MAX(P$23:$P535),MAX(N$23:$N535)&lt;=MAX(R$23:$R535),$F536&lt;&gt;"",MAX(N$23:$N535)&lt;TIME(20,0,0)),MAX(N$23:$N535,$F536),""),"")</f>
        <v/>
      </c>
      <c r="N536" s="11" t="str">
        <f t="shared" ca="1" si="101"/>
        <v/>
      </c>
      <c r="O536" s="11">
        <f ca="1">IF($A536="штучный товар",IF(AND(MAX(N$23:$N535)&gt;MAX(P$23:$P535),MAX(P$23:$P535)&lt;=MAX(R$23:$R535),$F536&lt;&gt;"",MAX(P$23:$P535)&lt;TIME(20,0,0)),MAX(P$23:$P535,$F536),""),"")</f>
        <v>0.83607753137141849</v>
      </c>
      <c r="P536" s="11">
        <f t="shared" ca="1" si="102"/>
        <v>0.83816621974567218</v>
      </c>
      <c r="Q536" s="11" t="str">
        <f ca="1">IF($A536="штучный товар",IF(AND(MAX(N$23:$N535)&gt;MAX(R$23:$R535),MAX(P$23:$P535)&gt;MAX(R$23:$R535),$F536&lt;&gt;"",MAX(R$23:$R535)&lt;TIME(20,0,0)),MAX(R$23:$R535,$F536),""),"")</f>
        <v/>
      </c>
      <c r="R536" s="11" t="str">
        <f t="shared" ca="1" si="103"/>
        <v/>
      </c>
    </row>
    <row r="537" spans="1:18" x14ac:dyDescent="0.3">
      <c r="A537" t="str">
        <f t="shared" ref="A537:A566" ca="1" si="104">IF(IF(RAND()&lt;=0.3, RAND()*(1-0.5)+0.5, RAND()*0.5) &gt; 0.5,"весовой товар","штучный товар")</f>
        <v>весовой товар</v>
      </c>
      <c r="B537" s="12">
        <f t="shared" ref="B537:B566" ca="1" si="105" xml:space="preserve"> -(60/60)*LOG(1-RAND())+1</f>
        <v>1.0216871832201238</v>
      </c>
      <c r="C537" s="11" t="str">
        <f t="shared" ref="C537:C566" ca="1" si="106">IF(C536="","",IF(C536+(B537)/1440&lt;=$C$23+12/24,C536+(B537)/1440,""))</f>
        <v/>
      </c>
      <c r="D537" t="str">
        <f t="shared" ref="D537:D566" ca="1" si="107">IF(C537&lt;&gt;"",-7*LOG(1-RAND())+1,"")</f>
        <v/>
      </c>
      <c r="E537" s="11" t="str">
        <f t="shared" ref="E537:E566" ca="1" si="108">IF(D537&lt;&gt;"",D537/1440,"")</f>
        <v/>
      </c>
      <c r="F537" s="11" t="str">
        <f t="shared" ref="F537:F566" ca="1" si="109">IF(AND(C537&lt;&gt;"",E537&lt;&gt;""),C537+E537,"")</f>
        <v/>
      </c>
      <c r="G537" s="12" t="str">
        <f ca="1">IF(F537&lt;&gt;"",IF(A537="весовой товар",SUM(COUNTIF($L$24:$L537,"&gt;"&amp;F537)),SUM(COUNTIF($N$24:$N537,"&gt;"&amp;F537),COUNTIF($P$24:$P537,"&gt;"&amp;F537),COUNTIF($R$24:$R537,"&gt;"&amp;F537))),"")</f>
        <v/>
      </c>
      <c r="H537" t="str">
        <f t="shared" ref="H537:H566" ca="1" si="110">IF(F537&lt;&gt;"",IF(A537="штучный товар",-3*LOG(1-RAND())+1,-4*LOG(1-RAND())+1),"")</f>
        <v/>
      </c>
      <c r="I537" s="11" t="str">
        <f t="shared" ref="I537:I566" ca="1" si="111">IF(H537&lt;&gt;"",H537/1440,"")</f>
        <v/>
      </c>
      <c r="J537" s="11" t="str">
        <f t="shared" ref="J537:J566" ca="1" si="112">IF(AND(F537&lt;&gt;"",OR(L537&lt;&gt;"",N537&lt;&gt;"",P537&lt;&gt;"",R537&lt;&gt;"")),IF(A537="штучный товар",MAX(N537,P537,R537)-F537,L537-F537),"")</f>
        <v/>
      </c>
      <c r="K537" s="11" t="str">
        <f ca="1">IF(AND($A537="весовой товар",$F537&lt;&gt;"",MAX(L$23:$L536,F537)&lt;TIME(20,0,0)),MAX(L$23:$L536,F537),"")</f>
        <v/>
      </c>
      <c r="L537" s="11" t="str">
        <f t="shared" ref="L537:L566" ca="1" si="113">IF(ISTEXT(K537),"",K537+H537/1440)</f>
        <v/>
      </c>
      <c r="M537" s="11" t="str">
        <f ca="1">IF($A537="штучный товар",IF(AND(MAX(N$23:$N536)&lt;=MAX(P$23:$P536),MAX(N$23:$N536)&lt;=MAX(R$23:$R536),$F537&lt;&gt;"",MAX(N$23:$N536)&lt;TIME(20,0,0)),MAX(N$23:$N536,$F537),""),"")</f>
        <v/>
      </c>
      <c r="N537" s="11" t="str">
        <f t="shared" ref="N537:N566" ca="1" si="114">IF(ISTEXT(M537),"",M537+H537/1440)</f>
        <v/>
      </c>
      <c r="O537" s="11" t="str">
        <f ca="1">IF($A537="штучный товар",IF(AND(MAX(N$23:$N536)&gt;MAX(P$23:$P536),MAX(P$23:$P536)&lt;=MAX(R$23:$R536),$F537&lt;&gt;"",MAX(P$23:$P536)&lt;TIME(20,0,0)),MAX(P$23:$P536,$F537),""),"")</f>
        <v/>
      </c>
      <c r="P537" s="11" t="str">
        <f t="shared" ref="P537:P566" ca="1" si="115">IF(ISTEXT(O537),"",O537+H537/1440)</f>
        <v/>
      </c>
      <c r="Q537" s="11" t="str">
        <f ca="1">IF($A537="штучный товар",IF(AND(MAX(N$23:$N536)&gt;MAX(R$23:$R536),MAX(P$23:$P536)&gt;MAX(R$23:$R536),$F537&lt;&gt;"",MAX(R$23:$R536)&lt;TIME(20,0,0)),MAX(R$23:$R536,$F537),""),"")</f>
        <v/>
      </c>
      <c r="R537" s="11" t="str">
        <f t="shared" ref="R537:R566" ca="1" si="116">IF(ISTEXT(Q537),"",Q537+H537/1440)</f>
        <v/>
      </c>
    </row>
    <row r="538" spans="1:18" x14ac:dyDescent="0.3">
      <c r="A538" t="str">
        <f t="shared" ca="1" si="104"/>
        <v>штучный товар</v>
      </c>
      <c r="B538" s="12">
        <f t="shared" ca="1" si="105"/>
        <v>2.7582829666241562</v>
      </c>
      <c r="C538" s="11" t="str">
        <f t="shared" ca="1" si="106"/>
        <v/>
      </c>
      <c r="D538" t="str">
        <f t="shared" ca="1" si="107"/>
        <v/>
      </c>
      <c r="E538" s="11" t="str">
        <f t="shared" ca="1" si="108"/>
        <v/>
      </c>
      <c r="F538" s="11" t="str">
        <f t="shared" ca="1" si="109"/>
        <v/>
      </c>
      <c r="G538" s="12" t="str">
        <f ca="1">IF(F538&lt;&gt;"",IF(A538="весовой товар",SUM(COUNTIF($L$24:$L538,"&gt;"&amp;F538)),SUM(COUNTIF($N$24:$N538,"&gt;"&amp;F538),COUNTIF($P$24:$P538,"&gt;"&amp;F538),COUNTIF($R$24:$R538,"&gt;"&amp;F538))),"")</f>
        <v/>
      </c>
      <c r="H538" t="str">
        <f t="shared" ca="1" si="110"/>
        <v/>
      </c>
      <c r="I538" s="11" t="str">
        <f t="shared" ca="1" si="111"/>
        <v/>
      </c>
      <c r="J538" s="11" t="str">
        <f t="shared" ca="1" si="112"/>
        <v/>
      </c>
      <c r="K538" s="11" t="str">
        <f ca="1">IF(AND($A538="весовой товар",$F538&lt;&gt;"",MAX(L$23:$L537,F538)&lt;TIME(20,0,0)),MAX(L$23:$L537,F538),"")</f>
        <v/>
      </c>
      <c r="L538" s="11" t="str">
        <f t="shared" ca="1" si="113"/>
        <v/>
      </c>
      <c r="M538" s="11" t="str">
        <f ca="1">IF($A538="штучный товар",IF(AND(MAX(N$23:$N537)&lt;=MAX(P$23:$P537),MAX(N$23:$N537)&lt;=MAX(R$23:$R537),$F538&lt;&gt;"",MAX(N$23:$N537)&lt;TIME(20,0,0)),MAX(N$23:$N537,$F538),""),"")</f>
        <v/>
      </c>
      <c r="N538" s="11" t="str">
        <f t="shared" ca="1" si="114"/>
        <v/>
      </c>
      <c r="O538" s="11" t="str">
        <f ca="1">IF($A538="штучный товар",IF(AND(MAX(N$23:$N537)&gt;MAX(P$23:$P537),MAX(P$23:$P537)&lt;=MAX(R$23:$R537),$F538&lt;&gt;"",MAX(P$23:$P537)&lt;TIME(20,0,0)),MAX(P$23:$P537,$F538),""),"")</f>
        <v/>
      </c>
      <c r="P538" s="11" t="str">
        <f t="shared" ca="1" si="115"/>
        <v/>
      </c>
      <c r="Q538" s="11" t="str">
        <f ca="1">IF($A538="штучный товар",IF(AND(MAX(N$23:$N537)&gt;MAX(R$23:$R537),MAX(P$23:$P537)&gt;MAX(R$23:$R537),$F538&lt;&gt;"",MAX(R$23:$R537)&lt;TIME(20,0,0)),MAX(R$23:$R537,$F538),""),"")</f>
        <v/>
      </c>
      <c r="R538" s="11" t="str">
        <f t="shared" ca="1" si="116"/>
        <v/>
      </c>
    </row>
    <row r="539" spans="1:18" x14ac:dyDescent="0.3">
      <c r="A539" t="str">
        <f t="shared" ca="1" si="104"/>
        <v>штучный товар</v>
      </c>
      <c r="B539" s="12">
        <f t="shared" ca="1" si="105"/>
        <v>1.5983005164539703</v>
      </c>
      <c r="C539" s="11" t="str">
        <f t="shared" ca="1" si="106"/>
        <v/>
      </c>
      <c r="D539" t="str">
        <f t="shared" ca="1" si="107"/>
        <v/>
      </c>
      <c r="E539" s="11" t="str">
        <f t="shared" ca="1" si="108"/>
        <v/>
      </c>
      <c r="F539" s="11" t="str">
        <f t="shared" ca="1" si="109"/>
        <v/>
      </c>
      <c r="G539" s="12" t="str">
        <f ca="1">IF(F539&lt;&gt;"",IF(A539="весовой товар",SUM(COUNTIF($L$24:$L539,"&gt;"&amp;F539)),SUM(COUNTIF($N$24:$N539,"&gt;"&amp;F539),COUNTIF($P$24:$P539,"&gt;"&amp;F539),COUNTIF($R$24:$R539,"&gt;"&amp;F539))),"")</f>
        <v/>
      </c>
      <c r="H539" t="str">
        <f t="shared" ca="1" si="110"/>
        <v/>
      </c>
      <c r="I539" s="11" t="str">
        <f t="shared" ca="1" si="111"/>
        <v/>
      </c>
      <c r="J539" s="11" t="str">
        <f t="shared" ca="1" si="112"/>
        <v/>
      </c>
      <c r="K539" s="11" t="str">
        <f ca="1">IF(AND($A539="весовой товар",$F539&lt;&gt;"",MAX(L$23:$L538,F539)&lt;TIME(20,0,0)),MAX(L$23:$L538,F539),"")</f>
        <v/>
      </c>
      <c r="L539" s="11" t="str">
        <f t="shared" ca="1" si="113"/>
        <v/>
      </c>
      <c r="M539" s="11" t="str">
        <f ca="1">IF($A539="штучный товар",IF(AND(MAX(N$23:$N538)&lt;=MAX(P$23:$P538),MAX(N$23:$N538)&lt;=MAX(R$23:$R538),$F539&lt;&gt;"",MAX(N$23:$N538)&lt;TIME(20,0,0)),MAX(N$23:$N538,$F539),""),"")</f>
        <v/>
      </c>
      <c r="N539" s="11" t="str">
        <f t="shared" ca="1" si="114"/>
        <v/>
      </c>
      <c r="O539" s="11" t="str">
        <f ca="1">IF($A539="штучный товар",IF(AND(MAX(N$23:$N538)&gt;MAX(P$23:$P538),MAX(P$23:$P538)&lt;=MAX(R$23:$R538),$F539&lt;&gt;"",MAX(P$23:$P538)&lt;TIME(20,0,0)),MAX(P$23:$P538,$F539),""),"")</f>
        <v/>
      </c>
      <c r="P539" s="11" t="str">
        <f t="shared" ca="1" si="115"/>
        <v/>
      </c>
      <c r="Q539" s="11" t="str">
        <f ca="1">IF($A539="штучный товар",IF(AND(MAX(N$23:$N538)&gt;MAX(R$23:$R538),MAX(P$23:$P538)&gt;MAX(R$23:$R538),$F539&lt;&gt;"",MAX(R$23:$R538)&lt;TIME(20,0,0)),MAX(R$23:$R538,$F539),""),"")</f>
        <v/>
      </c>
      <c r="R539" s="11" t="str">
        <f t="shared" ca="1" si="116"/>
        <v/>
      </c>
    </row>
    <row r="540" spans="1:18" x14ac:dyDescent="0.3">
      <c r="A540" t="str">
        <f t="shared" ca="1" si="104"/>
        <v>штучный товар</v>
      </c>
      <c r="B540" s="12">
        <f t="shared" ca="1" si="105"/>
        <v>1.1452974245029863</v>
      </c>
      <c r="C540" s="11" t="str">
        <f t="shared" ca="1" si="106"/>
        <v/>
      </c>
      <c r="D540" t="str">
        <f t="shared" ca="1" si="107"/>
        <v/>
      </c>
      <c r="E540" s="11" t="str">
        <f t="shared" ca="1" si="108"/>
        <v/>
      </c>
      <c r="F540" s="11" t="str">
        <f t="shared" ca="1" si="109"/>
        <v/>
      </c>
      <c r="G540" s="12" t="str">
        <f ca="1">IF(F540&lt;&gt;"",IF(A540="весовой товар",SUM(COUNTIF($L$24:$L540,"&gt;"&amp;F540)),SUM(COUNTIF($N$24:$N540,"&gt;"&amp;F540),COUNTIF($P$24:$P540,"&gt;"&amp;F540),COUNTIF($R$24:$R540,"&gt;"&amp;F540))),"")</f>
        <v/>
      </c>
      <c r="H540" t="str">
        <f t="shared" ca="1" si="110"/>
        <v/>
      </c>
      <c r="I540" s="11" t="str">
        <f t="shared" ca="1" si="111"/>
        <v/>
      </c>
      <c r="J540" s="11" t="str">
        <f t="shared" ca="1" si="112"/>
        <v/>
      </c>
      <c r="K540" s="11" t="str">
        <f ca="1">IF(AND($A540="весовой товар",$F540&lt;&gt;"",MAX(L$23:$L539,F540)&lt;TIME(20,0,0)),MAX(L$23:$L539,F540),"")</f>
        <v/>
      </c>
      <c r="L540" s="11" t="str">
        <f t="shared" ca="1" si="113"/>
        <v/>
      </c>
      <c r="M540" s="11" t="str">
        <f ca="1">IF($A540="штучный товар",IF(AND(MAX(N$23:$N539)&lt;=MAX(P$23:$P539),MAX(N$23:$N539)&lt;=MAX(R$23:$R539),$F540&lt;&gt;"",MAX(N$23:$N539)&lt;TIME(20,0,0)),MAX(N$23:$N539,$F540),""),"")</f>
        <v/>
      </c>
      <c r="N540" s="11" t="str">
        <f t="shared" ca="1" si="114"/>
        <v/>
      </c>
      <c r="O540" s="11" t="str">
        <f ca="1">IF($A540="штучный товар",IF(AND(MAX(N$23:$N539)&gt;MAX(P$23:$P539),MAX(P$23:$P539)&lt;=MAX(R$23:$R539),$F540&lt;&gt;"",MAX(P$23:$P539)&lt;TIME(20,0,0)),MAX(P$23:$P539,$F540),""),"")</f>
        <v/>
      </c>
      <c r="P540" s="11" t="str">
        <f t="shared" ca="1" si="115"/>
        <v/>
      </c>
      <c r="Q540" s="11" t="str">
        <f ca="1">IF($A540="штучный товар",IF(AND(MAX(N$23:$N539)&gt;MAX(R$23:$R539),MAX(P$23:$P539)&gt;MAX(R$23:$R539),$F540&lt;&gt;"",MAX(R$23:$R539)&lt;TIME(20,0,0)),MAX(R$23:$R539,$F540),""),"")</f>
        <v/>
      </c>
      <c r="R540" s="11" t="str">
        <f t="shared" ca="1" si="116"/>
        <v/>
      </c>
    </row>
    <row r="541" spans="1:18" x14ac:dyDescent="0.3">
      <c r="A541" t="str">
        <f t="shared" ca="1" si="104"/>
        <v>штучный товар</v>
      </c>
      <c r="B541" s="12">
        <f t="shared" ca="1" si="105"/>
        <v>1.2200353030400131</v>
      </c>
      <c r="C541" s="11" t="str">
        <f t="shared" ca="1" si="106"/>
        <v/>
      </c>
      <c r="D541" t="str">
        <f t="shared" ca="1" si="107"/>
        <v/>
      </c>
      <c r="E541" s="11" t="str">
        <f t="shared" ca="1" si="108"/>
        <v/>
      </c>
      <c r="F541" s="11" t="str">
        <f t="shared" ca="1" si="109"/>
        <v/>
      </c>
      <c r="G541" s="12" t="str">
        <f ca="1">IF(F541&lt;&gt;"",IF(A541="весовой товар",SUM(COUNTIF($L$24:$L541,"&gt;"&amp;F541)),SUM(COUNTIF($N$24:$N541,"&gt;"&amp;F541),COUNTIF($P$24:$P541,"&gt;"&amp;F541),COUNTIF($R$24:$R541,"&gt;"&amp;F541))),"")</f>
        <v/>
      </c>
      <c r="H541" t="str">
        <f t="shared" ca="1" si="110"/>
        <v/>
      </c>
      <c r="I541" s="11" t="str">
        <f t="shared" ca="1" si="111"/>
        <v/>
      </c>
      <c r="J541" s="11" t="str">
        <f t="shared" ca="1" si="112"/>
        <v/>
      </c>
      <c r="K541" s="11" t="str">
        <f ca="1">IF(AND($A541="весовой товар",$F541&lt;&gt;"",MAX(L$23:$L540,F541)&lt;TIME(20,0,0)),MAX(L$23:$L540,F541),"")</f>
        <v/>
      </c>
      <c r="L541" s="11" t="str">
        <f t="shared" ca="1" si="113"/>
        <v/>
      </c>
      <c r="M541" s="11" t="str">
        <f ca="1">IF($A541="штучный товар",IF(AND(MAX(N$23:$N540)&lt;=MAX(P$23:$P540),MAX(N$23:$N540)&lt;=MAX(R$23:$R540),$F541&lt;&gt;"",MAX(N$23:$N540)&lt;TIME(20,0,0)),MAX(N$23:$N540,$F541),""),"")</f>
        <v/>
      </c>
      <c r="N541" s="11" t="str">
        <f t="shared" ca="1" si="114"/>
        <v/>
      </c>
      <c r="O541" s="11" t="str">
        <f ca="1">IF($A541="штучный товар",IF(AND(MAX(N$23:$N540)&gt;MAX(P$23:$P540),MAX(P$23:$P540)&lt;=MAX(R$23:$R540),$F541&lt;&gt;"",MAX(P$23:$P540)&lt;TIME(20,0,0)),MAX(P$23:$P540,$F541),""),"")</f>
        <v/>
      </c>
      <c r="P541" s="11" t="str">
        <f t="shared" ca="1" si="115"/>
        <v/>
      </c>
      <c r="Q541" s="11" t="str">
        <f ca="1">IF($A541="штучный товар",IF(AND(MAX(N$23:$N540)&gt;MAX(R$23:$R540),MAX(P$23:$P540)&gt;MAX(R$23:$R540),$F541&lt;&gt;"",MAX(R$23:$R540)&lt;TIME(20,0,0)),MAX(R$23:$R540,$F541),""),"")</f>
        <v/>
      </c>
      <c r="R541" s="11" t="str">
        <f t="shared" ca="1" si="116"/>
        <v/>
      </c>
    </row>
    <row r="542" spans="1:18" x14ac:dyDescent="0.3">
      <c r="A542" t="str">
        <f t="shared" ca="1" si="104"/>
        <v>штучный товар</v>
      </c>
      <c r="B542" s="12">
        <f t="shared" ca="1" si="105"/>
        <v>1.2825131486413377</v>
      </c>
      <c r="C542" s="11" t="str">
        <f t="shared" ca="1" si="106"/>
        <v/>
      </c>
      <c r="D542" t="str">
        <f t="shared" ca="1" si="107"/>
        <v/>
      </c>
      <c r="E542" s="11" t="str">
        <f t="shared" ca="1" si="108"/>
        <v/>
      </c>
      <c r="F542" s="11" t="str">
        <f t="shared" ca="1" si="109"/>
        <v/>
      </c>
      <c r="G542" s="12" t="str">
        <f ca="1">IF(F542&lt;&gt;"",IF(A542="весовой товар",SUM(COUNTIF($L$24:$L542,"&gt;"&amp;F542)),SUM(COUNTIF($N$24:$N542,"&gt;"&amp;F542),COUNTIF($P$24:$P542,"&gt;"&amp;F542),COUNTIF($R$24:$R542,"&gt;"&amp;F542))),"")</f>
        <v/>
      </c>
      <c r="H542" t="str">
        <f t="shared" ca="1" si="110"/>
        <v/>
      </c>
      <c r="I542" s="11" t="str">
        <f t="shared" ca="1" si="111"/>
        <v/>
      </c>
      <c r="J542" s="11" t="str">
        <f t="shared" ca="1" si="112"/>
        <v/>
      </c>
      <c r="K542" s="11" t="str">
        <f ca="1">IF(AND($A542="весовой товар",$F542&lt;&gt;"",MAX(L$23:$L541,F542)&lt;TIME(20,0,0)),MAX(L$23:$L541,F542),"")</f>
        <v/>
      </c>
      <c r="L542" s="11" t="str">
        <f t="shared" ca="1" si="113"/>
        <v/>
      </c>
      <c r="M542" s="11" t="str">
        <f ca="1">IF($A542="штучный товар",IF(AND(MAX(N$23:$N541)&lt;=MAX(P$23:$P541),MAX(N$23:$N541)&lt;=MAX(R$23:$R541),$F542&lt;&gt;"",MAX(N$23:$N541)&lt;TIME(20,0,0)),MAX(N$23:$N541,$F542),""),"")</f>
        <v/>
      </c>
      <c r="N542" s="11" t="str">
        <f t="shared" ca="1" si="114"/>
        <v/>
      </c>
      <c r="O542" s="11" t="str">
        <f ca="1">IF($A542="штучный товар",IF(AND(MAX(N$23:$N541)&gt;MAX(P$23:$P541),MAX(P$23:$P541)&lt;=MAX(R$23:$R541),$F542&lt;&gt;"",MAX(P$23:$P541)&lt;TIME(20,0,0)),MAX(P$23:$P541,$F542),""),"")</f>
        <v/>
      </c>
      <c r="P542" s="11" t="str">
        <f t="shared" ca="1" si="115"/>
        <v/>
      </c>
      <c r="Q542" s="11" t="str">
        <f ca="1">IF($A542="штучный товар",IF(AND(MAX(N$23:$N541)&gt;MAX(R$23:$R541),MAX(P$23:$P541)&gt;MAX(R$23:$R541),$F542&lt;&gt;"",MAX(R$23:$R541)&lt;TIME(20,0,0)),MAX(R$23:$R541,$F542),""),"")</f>
        <v/>
      </c>
      <c r="R542" s="11" t="str">
        <f t="shared" ca="1" si="116"/>
        <v/>
      </c>
    </row>
    <row r="543" spans="1:18" x14ac:dyDescent="0.3">
      <c r="A543" t="str">
        <f t="shared" ca="1" si="104"/>
        <v>весовой товар</v>
      </c>
      <c r="B543" s="12">
        <f t="shared" ca="1" si="105"/>
        <v>2.0644198384504993</v>
      </c>
      <c r="C543" s="11" t="str">
        <f t="shared" ca="1" si="106"/>
        <v/>
      </c>
      <c r="D543" t="str">
        <f t="shared" ca="1" si="107"/>
        <v/>
      </c>
      <c r="E543" s="11" t="str">
        <f t="shared" ca="1" si="108"/>
        <v/>
      </c>
      <c r="F543" s="11" t="str">
        <f t="shared" ca="1" si="109"/>
        <v/>
      </c>
      <c r="G543" s="12" t="str">
        <f ca="1">IF(F543&lt;&gt;"",IF(A543="весовой товар",SUM(COUNTIF($L$24:$L543,"&gt;"&amp;F543)),SUM(COUNTIF($N$24:$N543,"&gt;"&amp;F543),COUNTIF($P$24:$P543,"&gt;"&amp;F543),COUNTIF($R$24:$R543,"&gt;"&amp;F543))),"")</f>
        <v/>
      </c>
      <c r="H543" t="str">
        <f t="shared" ca="1" si="110"/>
        <v/>
      </c>
      <c r="I543" s="11" t="str">
        <f t="shared" ca="1" si="111"/>
        <v/>
      </c>
      <c r="J543" s="11" t="str">
        <f t="shared" ca="1" si="112"/>
        <v/>
      </c>
      <c r="K543" s="11" t="str">
        <f ca="1">IF(AND($A543="весовой товар",$F543&lt;&gt;"",MAX(L$23:$L542,F543)&lt;TIME(20,0,0)),MAX(L$23:$L542,F543),"")</f>
        <v/>
      </c>
      <c r="L543" s="11" t="str">
        <f t="shared" ca="1" si="113"/>
        <v/>
      </c>
      <c r="M543" s="11" t="str">
        <f ca="1">IF($A543="штучный товар",IF(AND(MAX(N$23:$N542)&lt;=MAX(P$23:$P542),MAX(N$23:$N542)&lt;=MAX(R$23:$R542),$F543&lt;&gt;"",MAX(N$23:$N542)&lt;TIME(20,0,0)),MAX(N$23:$N542,$F543),""),"")</f>
        <v/>
      </c>
      <c r="N543" s="11" t="str">
        <f t="shared" ca="1" si="114"/>
        <v/>
      </c>
      <c r="O543" s="11" t="str">
        <f ca="1">IF($A543="штучный товар",IF(AND(MAX(N$23:$N542)&gt;MAX(P$23:$P542),MAX(P$23:$P542)&lt;=MAX(R$23:$R542),$F543&lt;&gt;"",MAX(P$23:$P542)&lt;TIME(20,0,0)),MAX(P$23:$P542,$F543),""),"")</f>
        <v/>
      </c>
      <c r="P543" s="11" t="str">
        <f t="shared" ca="1" si="115"/>
        <v/>
      </c>
      <c r="Q543" s="11" t="str">
        <f ca="1">IF($A543="штучный товар",IF(AND(MAX(N$23:$N542)&gt;MAX(R$23:$R542),MAX(P$23:$P542)&gt;MAX(R$23:$R542),$F543&lt;&gt;"",MAX(R$23:$R542)&lt;TIME(20,0,0)),MAX(R$23:$R542,$F543),""),"")</f>
        <v/>
      </c>
      <c r="R543" s="11" t="str">
        <f t="shared" ca="1" si="116"/>
        <v/>
      </c>
    </row>
    <row r="544" spans="1:18" x14ac:dyDescent="0.3">
      <c r="A544" t="str">
        <f t="shared" ca="1" si="104"/>
        <v>штучный товар</v>
      </c>
      <c r="B544" s="12">
        <f t="shared" ca="1" si="105"/>
        <v>1.0371368037078219</v>
      </c>
      <c r="C544" s="11" t="str">
        <f t="shared" ca="1" si="106"/>
        <v/>
      </c>
      <c r="D544" t="str">
        <f t="shared" ca="1" si="107"/>
        <v/>
      </c>
      <c r="E544" s="11" t="str">
        <f t="shared" ca="1" si="108"/>
        <v/>
      </c>
      <c r="F544" s="11" t="str">
        <f t="shared" ca="1" si="109"/>
        <v/>
      </c>
      <c r="G544" s="12" t="str">
        <f ca="1">IF(F544&lt;&gt;"",IF(A544="весовой товар",SUM(COUNTIF($L$24:$L544,"&gt;"&amp;F544)),SUM(COUNTIF($N$24:$N544,"&gt;"&amp;F544),COUNTIF($P$24:$P544,"&gt;"&amp;F544),COUNTIF($R$24:$R544,"&gt;"&amp;F544))),"")</f>
        <v/>
      </c>
      <c r="H544" t="str">
        <f t="shared" ca="1" si="110"/>
        <v/>
      </c>
      <c r="I544" s="11" t="str">
        <f t="shared" ca="1" si="111"/>
        <v/>
      </c>
      <c r="J544" s="11" t="str">
        <f t="shared" ca="1" si="112"/>
        <v/>
      </c>
      <c r="K544" s="11" t="str">
        <f ca="1">IF(AND($A544="весовой товар",$F544&lt;&gt;"",MAX(L$23:$L543,F544)&lt;TIME(20,0,0)),MAX(L$23:$L543,F544),"")</f>
        <v/>
      </c>
      <c r="L544" s="11" t="str">
        <f t="shared" ca="1" si="113"/>
        <v/>
      </c>
      <c r="M544" s="11" t="str">
        <f ca="1">IF($A544="штучный товар",IF(AND(MAX(N$23:$N543)&lt;=MAX(P$23:$P543),MAX(N$23:$N543)&lt;=MAX(R$23:$R543),$F544&lt;&gt;"",MAX(N$23:$N543)&lt;TIME(20,0,0)),MAX(N$23:$N543,$F544),""),"")</f>
        <v/>
      </c>
      <c r="N544" s="11" t="str">
        <f t="shared" ca="1" si="114"/>
        <v/>
      </c>
      <c r="O544" s="11" t="str">
        <f ca="1">IF($A544="штучный товар",IF(AND(MAX(N$23:$N543)&gt;MAX(P$23:$P543),MAX(P$23:$P543)&lt;=MAX(R$23:$R543),$F544&lt;&gt;"",MAX(P$23:$P543)&lt;TIME(20,0,0)),MAX(P$23:$P543,$F544),""),"")</f>
        <v/>
      </c>
      <c r="P544" s="11" t="str">
        <f t="shared" ca="1" si="115"/>
        <v/>
      </c>
      <c r="Q544" s="11" t="str">
        <f ca="1">IF($A544="штучный товар",IF(AND(MAX(N$23:$N543)&gt;MAX(R$23:$R543),MAX(P$23:$P543)&gt;MAX(R$23:$R543),$F544&lt;&gt;"",MAX(R$23:$R543)&lt;TIME(20,0,0)),MAX(R$23:$R543,$F544),""),"")</f>
        <v/>
      </c>
      <c r="R544" s="11" t="str">
        <f t="shared" ca="1" si="116"/>
        <v/>
      </c>
    </row>
    <row r="545" spans="1:18" x14ac:dyDescent="0.3">
      <c r="A545" t="str">
        <f t="shared" ca="1" si="104"/>
        <v>штучный товар</v>
      </c>
      <c r="B545" s="12">
        <f t="shared" ca="1" si="105"/>
        <v>1.4543606463644174</v>
      </c>
      <c r="C545" s="11" t="str">
        <f t="shared" ca="1" si="106"/>
        <v/>
      </c>
      <c r="D545" t="str">
        <f t="shared" ca="1" si="107"/>
        <v/>
      </c>
      <c r="E545" s="11" t="str">
        <f t="shared" ca="1" si="108"/>
        <v/>
      </c>
      <c r="F545" s="11" t="str">
        <f t="shared" ca="1" si="109"/>
        <v/>
      </c>
      <c r="G545" s="12" t="str">
        <f ca="1">IF(F545&lt;&gt;"",IF(A545="весовой товар",SUM(COUNTIF($L$24:$L545,"&gt;"&amp;F545)),SUM(COUNTIF($N$24:$N545,"&gt;"&amp;F545),COUNTIF($P$24:$P545,"&gt;"&amp;F545),COUNTIF($R$24:$R545,"&gt;"&amp;F545))),"")</f>
        <v/>
      </c>
      <c r="H545" t="str">
        <f t="shared" ca="1" si="110"/>
        <v/>
      </c>
      <c r="I545" s="11" t="str">
        <f t="shared" ca="1" si="111"/>
        <v/>
      </c>
      <c r="J545" s="11" t="str">
        <f t="shared" ca="1" si="112"/>
        <v/>
      </c>
      <c r="K545" s="11" t="str">
        <f ca="1">IF(AND($A545="весовой товар",$F545&lt;&gt;"",MAX(L$23:$L544,F545)&lt;TIME(20,0,0)),MAX(L$23:$L544,F545),"")</f>
        <v/>
      </c>
      <c r="L545" s="11" t="str">
        <f t="shared" ca="1" si="113"/>
        <v/>
      </c>
      <c r="M545" s="11" t="str">
        <f ca="1">IF($A545="штучный товар",IF(AND(MAX(N$23:$N544)&lt;=MAX(P$23:$P544),MAX(N$23:$N544)&lt;=MAX(R$23:$R544),$F545&lt;&gt;"",MAX(N$23:$N544)&lt;TIME(20,0,0)),MAX(N$23:$N544,$F545),""),"")</f>
        <v/>
      </c>
      <c r="N545" s="11" t="str">
        <f t="shared" ca="1" si="114"/>
        <v/>
      </c>
      <c r="O545" s="11" t="str">
        <f ca="1">IF($A545="штучный товар",IF(AND(MAX(N$23:$N544)&gt;MAX(P$23:$P544),MAX(P$23:$P544)&lt;=MAX(R$23:$R544),$F545&lt;&gt;"",MAX(P$23:$P544)&lt;TIME(20,0,0)),MAX(P$23:$P544,$F545),""),"")</f>
        <v/>
      </c>
      <c r="P545" s="11" t="str">
        <f t="shared" ca="1" si="115"/>
        <v/>
      </c>
      <c r="Q545" s="11" t="str">
        <f ca="1">IF($A545="штучный товар",IF(AND(MAX(N$23:$N544)&gt;MAX(R$23:$R544),MAX(P$23:$P544)&gt;MAX(R$23:$R544),$F545&lt;&gt;"",MAX(R$23:$R544)&lt;TIME(20,0,0)),MAX(R$23:$R544,$F545),""),"")</f>
        <v/>
      </c>
      <c r="R545" s="11" t="str">
        <f t="shared" ca="1" si="116"/>
        <v/>
      </c>
    </row>
    <row r="546" spans="1:18" x14ac:dyDescent="0.3">
      <c r="A546" t="str">
        <f t="shared" ca="1" si="104"/>
        <v>штучный товар</v>
      </c>
      <c r="B546" s="12">
        <f t="shared" ca="1" si="105"/>
        <v>1.4943510146331835</v>
      </c>
      <c r="C546" s="11" t="str">
        <f t="shared" ca="1" si="106"/>
        <v/>
      </c>
      <c r="D546" t="str">
        <f t="shared" ca="1" si="107"/>
        <v/>
      </c>
      <c r="E546" s="11" t="str">
        <f t="shared" ca="1" si="108"/>
        <v/>
      </c>
      <c r="F546" s="11" t="str">
        <f t="shared" ca="1" si="109"/>
        <v/>
      </c>
      <c r="G546" s="12" t="str">
        <f ca="1">IF(F546&lt;&gt;"",IF(A546="весовой товар",SUM(COUNTIF($L$24:$L546,"&gt;"&amp;F546)),SUM(COUNTIF($N$24:$N546,"&gt;"&amp;F546),COUNTIF($P$24:$P546,"&gt;"&amp;F546),COUNTIF($R$24:$R546,"&gt;"&amp;F546))),"")</f>
        <v/>
      </c>
      <c r="H546" t="str">
        <f t="shared" ca="1" si="110"/>
        <v/>
      </c>
      <c r="I546" s="11" t="str">
        <f t="shared" ca="1" si="111"/>
        <v/>
      </c>
      <c r="J546" s="11" t="str">
        <f t="shared" ca="1" si="112"/>
        <v/>
      </c>
      <c r="K546" s="11" t="str">
        <f ca="1">IF(AND($A546="весовой товар",$F546&lt;&gt;"",MAX(L$23:$L545,F546)&lt;TIME(20,0,0)),MAX(L$23:$L545,F546),"")</f>
        <v/>
      </c>
      <c r="L546" s="11" t="str">
        <f t="shared" ca="1" si="113"/>
        <v/>
      </c>
      <c r="M546" s="11" t="str">
        <f ca="1">IF($A546="штучный товар",IF(AND(MAX(N$23:$N545)&lt;=MAX(P$23:$P545),MAX(N$23:$N545)&lt;=MAX(R$23:$R545),$F546&lt;&gt;"",MAX(N$23:$N545)&lt;TIME(20,0,0)),MAX(N$23:$N545,$F546),""),"")</f>
        <v/>
      </c>
      <c r="N546" s="11" t="str">
        <f t="shared" ca="1" si="114"/>
        <v/>
      </c>
      <c r="O546" s="11" t="str">
        <f ca="1">IF($A546="штучный товар",IF(AND(MAX(N$23:$N545)&gt;MAX(P$23:$P545),MAX(P$23:$P545)&lt;=MAX(R$23:$R545),$F546&lt;&gt;"",MAX(P$23:$P545)&lt;TIME(20,0,0)),MAX(P$23:$P545,$F546),""),"")</f>
        <v/>
      </c>
      <c r="P546" s="11" t="str">
        <f t="shared" ca="1" si="115"/>
        <v/>
      </c>
      <c r="Q546" s="11" t="str">
        <f ca="1">IF($A546="штучный товар",IF(AND(MAX(N$23:$N545)&gt;MAX(R$23:$R545),MAX(P$23:$P545)&gt;MAX(R$23:$R545),$F546&lt;&gt;"",MAX(R$23:$R545)&lt;TIME(20,0,0)),MAX(R$23:$R545,$F546),""),"")</f>
        <v/>
      </c>
      <c r="R546" s="11" t="str">
        <f t="shared" ca="1" si="116"/>
        <v/>
      </c>
    </row>
    <row r="547" spans="1:18" x14ac:dyDescent="0.3">
      <c r="A547" t="str">
        <f t="shared" ca="1" si="104"/>
        <v>штучный товар</v>
      </c>
      <c r="B547" s="12">
        <f t="shared" ca="1" si="105"/>
        <v>1.4685802984991976</v>
      </c>
      <c r="C547" s="11" t="str">
        <f t="shared" ca="1" si="106"/>
        <v/>
      </c>
      <c r="D547" t="str">
        <f t="shared" ca="1" si="107"/>
        <v/>
      </c>
      <c r="E547" s="11" t="str">
        <f t="shared" ca="1" si="108"/>
        <v/>
      </c>
      <c r="F547" s="11" t="str">
        <f t="shared" ca="1" si="109"/>
        <v/>
      </c>
      <c r="G547" s="12" t="str">
        <f ca="1">IF(F547&lt;&gt;"",IF(A547="весовой товар",SUM(COUNTIF($L$24:$L547,"&gt;"&amp;F547)),SUM(COUNTIF($N$24:$N547,"&gt;"&amp;F547),COUNTIF($P$24:$P547,"&gt;"&amp;F547),COUNTIF($R$24:$R547,"&gt;"&amp;F547))),"")</f>
        <v/>
      </c>
      <c r="H547" t="str">
        <f t="shared" ca="1" si="110"/>
        <v/>
      </c>
      <c r="I547" s="11" t="str">
        <f t="shared" ca="1" si="111"/>
        <v/>
      </c>
      <c r="J547" s="11" t="str">
        <f t="shared" ca="1" si="112"/>
        <v/>
      </c>
      <c r="K547" s="11" t="str">
        <f ca="1">IF(AND($A547="весовой товар",$F547&lt;&gt;"",MAX(L$23:$L546,F547)&lt;TIME(20,0,0)),MAX(L$23:$L546,F547),"")</f>
        <v/>
      </c>
      <c r="L547" s="11" t="str">
        <f t="shared" ca="1" si="113"/>
        <v/>
      </c>
      <c r="M547" s="11" t="str">
        <f ca="1">IF($A547="штучный товар",IF(AND(MAX(N$23:$N546)&lt;=MAX(P$23:$P546),MAX(N$23:$N546)&lt;=MAX(R$23:$R546),$F547&lt;&gt;"",MAX(N$23:$N546)&lt;TIME(20,0,0)),MAX(N$23:$N546,$F547),""),"")</f>
        <v/>
      </c>
      <c r="N547" s="11" t="str">
        <f t="shared" ca="1" si="114"/>
        <v/>
      </c>
      <c r="O547" s="11" t="str">
        <f ca="1">IF($A547="штучный товар",IF(AND(MAX(N$23:$N546)&gt;MAX(P$23:$P546),MAX(P$23:$P546)&lt;=MAX(R$23:$R546),$F547&lt;&gt;"",MAX(P$23:$P546)&lt;TIME(20,0,0)),MAX(P$23:$P546,$F547),""),"")</f>
        <v/>
      </c>
      <c r="P547" s="11" t="str">
        <f t="shared" ca="1" si="115"/>
        <v/>
      </c>
      <c r="Q547" s="11" t="str">
        <f ca="1">IF($A547="штучный товар",IF(AND(MAX(N$23:$N546)&gt;MAX(R$23:$R546),MAX(P$23:$P546)&gt;MAX(R$23:$R546),$F547&lt;&gt;"",MAX(R$23:$R546)&lt;TIME(20,0,0)),MAX(R$23:$R546,$F547),""),"")</f>
        <v/>
      </c>
      <c r="R547" s="11" t="str">
        <f t="shared" ca="1" si="116"/>
        <v/>
      </c>
    </row>
    <row r="548" spans="1:18" x14ac:dyDescent="0.3">
      <c r="A548" t="str">
        <f t="shared" ca="1" si="104"/>
        <v>штучный товар</v>
      </c>
      <c r="B548" s="12">
        <f t="shared" ca="1" si="105"/>
        <v>1.205831716199933</v>
      </c>
      <c r="C548" s="11" t="str">
        <f t="shared" ca="1" si="106"/>
        <v/>
      </c>
      <c r="D548" t="str">
        <f t="shared" ca="1" si="107"/>
        <v/>
      </c>
      <c r="E548" s="11" t="str">
        <f t="shared" ca="1" si="108"/>
        <v/>
      </c>
      <c r="F548" s="11" t="str">
        <f t="shared" ca="1" si="109"/>
        <v/>
      </c>
      <c r="G548" s="12" t="str">
        <f ca="1">IF(F548&lt;&gt;"",IF(A548="весовой товар",SUM(COUNTIF($L$24:$L548,"&gt;"&amp;F548)),SUM(COUNTIF($N$24:$N548,"&gt;"&amp;F548),COUNTIF($P$24:$P548,"&gt;"&amp;F548),COUNTIF($R$24:$R548,"&gt;"&amp;F548))),"")</f>
        <v/>
      </c>
      <c r="H548" t="str">
        <f t="shared" ca="1" si="110"/>
        <v/>
      </c>
      <c r="I548" s="11" t="str">
        <f t="shared" ca="1" si="111"/>
        <v/>
      </c>
      <c r="J548" s="11" t="str">
        <f t="shared" ca="1" si="112"/>
        <v/>
      </c>
      <c r="K548" s="11" t="str">
        <f ca="1">IF(AND($A548="весовой товар",$F548&lt;&gt;"",MAX(L$23:$L547,F548)&lt;TIME(20,0,0)),MAX(L$23:$L547,F548),"")</f>
        <v/>
      </c>
      <c r="L548" s="11" t="str">
        <f t="shared" ca="1" si="113"/>
        <v/>
      </c>
      <c r="M548" s="11" t="str">
        <f ca="1">IF($A548="штучный товар",IF(AND(MAX(N$23:$N547)&lt;=MAX(P$23:$P547),MAX(N$23:$N547)&lt;=MAX(R$23:$R547),$F548&lt;&gt;"",MAX(N$23:$N547)&lt;TIME(20,0,0)),MAX(N$23:$N547,$F548),""),"")</f>
        <v/>
      </c>
      <c r="N548" s="11" t="str">
        <f t="shared" ca="1" si="114"/>
        <v/>
      </c>
      <c r="O548" s="11" t="str">
        <f ca="1">IF($A548="штучный товар",IF(AND(MAX(N$23:$N547)&gt;MAX(P$23:$P547),MAX(P$23:$P547)&lt;=MAX(R$23:$R547),$F548&lt;&gt;"",MAX(P$23:$P547)&lt;TIME(20,0,0)),MAX(P$23:$P547,$F548),""),"")</f>
        <v/>
      </c>
      <c r="P548" s="11" t="str">
        <f t="shared" ca="1" si="115"/>
        <v/>
      </c>
      <c r="Q548" s="11" t="str">
        <f ca="1">IF($A548="штучный товар",IF(AND(MAX(N$23:$N547)&gt;MAX(R$23:$R547),MAX(P$23:$P547)&gt;MAX(R$23:$R547),$F548&lt;&gt;"",MAX(R$23:$R547)&lt;TIME(20,0,0)),MAX(R$23:$R547,$F548),""),"")</f>
        <v/>
      </c>
      <c r="R548" s="11" t="str">
        <f t="shared" ca="1" si="116"/>
        <v/>
      </c>
    </row>
    <row r="549" spans="1:18" x14ac:dyDescent="0.3">
      <c r="A549" t="str">
        <f t="shared" ca="1" si="104"/>
        <v>штучный товар</v>
      </c>
      <c r="B549" s="12">
        <f t="shared" ca="1" si="105"/>
        <v>1.0764244932528271</v>
      </c>
      <c r="C549" s="11" t="str">
        <f t="shared" ca="1" si="106"/>
        <v/>
      </c>
      <c r="D549" t="str">
        <f t="shared" ca="1" si="107"/>
        <v/>
      </c>
      <c r="E549" s="11" t="str">
        <f t="shared" ca="1" si="108"/>
        <v/>
      </c>
      <c r="F549" s="11" t="str">
        <f t="shared" ca="1" si="109"/>
        <v/>
      </c>
      <c r="G549" s="12" t="str">
        <f ca="1">IF(F549&lt;&gt;"",IF(A549="весовой товар",SUM(COUNTIF($L$24:$L549,"&gt;"&amp;F549)),SUM(COUNTIF($N$24:$N549,"&gt;"&amp;F549),COUNTIF($P$24:$P549,"&gt;"&amp;F549),COUNTIF($R$24:$R549,"&gt;"&amp;F549))),"")</f>
        <v/>
      </c>
      <c r="H549" t="str">
        <f t="shared" ca="1" si="110"/>
        <v/>
      </c>
      <c r="I549" s="11" t="str">
        <f t="shared" ca="1" si="111"/>
        <v/>
      </c>
      <c r="J549" s="11" t="str">
        <f t="shared" ca="1" si="112"/>
        <v/>
      </c>
      <c r="K549" s="11" t="str">
        <f ca="1">IF(AND($A549="весовой товар",$F549&lt;&gt;"",MAX(L$23:$L548,F549)&lt;TIME(20,0,0)),MAX(L$23:$L548,F549),"")</f>
        <v/>
      </c>
      <c r="L549" s="11" t="str">
        <f t="shared" ca="1" si="113"/>
        <v/>
      </c>
      <c r="M549" s="11" t="str">
        <f ca="1">IF($A549="штучный товар",IF(AND(MAX(N$23:$N548)&lt;=MAX(P$23:$P548),MAX(N$23:$N548)&lt;=MAX(R$23:$R548),$F549&lt;&gt;"",MAX(N$23:$N548)&lt;TIME(20,0,0)),MAX(N$23:$N548,$F549),""),"")</f>
        <v/>
      </c>
      <c r="N549" s="11" t="str">
        <f t="shared" ca="1" si="114"/>
        <v/>
      </c>
      <c r="O549" s="11" t="str">
        <f ca="1">IF($A549="штучный товар",IF(AND(MAX(N$23:$N548)&gt;MAX(P$23:$P548),MAX(P$23:$P548)&lt;=MAX(R$23:$R548),$F549&lt;&gt;"",MAX(P$23:$P548)&lt;TIME(20,0,0)),MAX(P$23:$P548,$F549),""),"")</f>
        <v/>
      </c>
      <c r="P549" s="11" t="str">
        <f t="shared" ca="1" si="115"/>
        <v/>
      </c>
      <c r="Q549" s="11" t="str">
        <f ca="1">IF($A549="штучный товар",IF(AND(MAX(N$23:$N548)&gt;MAX(R$23:$R548),MAX(P$23:$P548)&gt;MAX(R$23:$R548),$F549&lt;&gt;"",MAX(R$23:$R548)&lt;TIME(20,0,0)),MAX(R$23:$R548,$F549),""),"")</f>
        <v/>
      </c>
      <c r="R549" s="11" t="str">
        <f t="shared" ca="1" si="116"/>
        <v/>
      </c>
    </row>
    <row r="550" spans="1:18" x14ac:dyDescent="0.3">
      <c r="A550" t="str">
        <f t="shared" ca="1" si="104"/>
        <v>штучный товар</v>
      </c>
      <c r="B550" s="12">
        <f t="shared" ca="1" si="105"/>
        <v>1.4358250014244127</v>
      </c>
      <c r="C550" s="11" t="str">
        <f t="shared" ca="1" si="106"/>
        <v/>
      </c>
      <c r="D550" t="str">
        <f t="shared" ca="1" si="107"/>
        <v/>
      </c>
      <c r="E550" s="11" t="str">
        <f t="shared" ca="1" si="108"/>
        <v/>
      </c>
      <c r="F550" s="11" t="str">
        <f t="shared" ca="1" si="109"/>
        <v/>
      </c>
      <c r="G550" s="12" t="str">
        <f ca="1">IF(F550&lt;&gt;"",IF(A550="весовой товар",SUM(COUNTIF($L$24:$L550,"&gt;"&amp;F550)),SUM(COUNTIF($N$24:$N550,"&gt;"&amp;F550),COUNTIF($P$24:$P550,"&gt;"&amp;F550),COUNTIF($R$24:$R550,"&gt;"&amp;F550))),"")</f>
        <v/>
      </c>
      <c r="H550" t="str">
        <f t="shared" ca="1" si="110"/>
        <v/>
      </c>
      <c r="I550" s="11" t="str">
        <f t="shared" ca="1" si="111"/>
        <v/>
      </c>
      <c r="J550" s="11" t="str">
        <f t="shared" ca="1" si="112"/>
        <v/>
      </c>
      <c r="K550" s="11" t="str">
        <f ca="1">IF(AND($A550="весовой товар",$F550&lt;&gt;"",MAX(L$23:$L549,F550)&lt;TIME(20,0,0)),MAX(L$23:$L549,F550),"")</f>
        <v/>
      </c>
      <c r="L550" s="11" t="str">
        <f t="shared" ca="1" si="113"/>
        <v/>
      </c>
      <c r="M550" s="11" t="str">
        <f ca="1">IF($A550="штучный товар",IF(AND(MAX(N$23:$N549)&lt;=MAX(P$23:$P549),MAX(N$23:$N549)&lt;=MAX(R$23:$R549),$F550&lt;&gt;"",MAX(N$23:$N549)&lt;TIME(20,0,0)),MAX(N$23:$N549,$F550),""),"")</f>
        <v/>
      </c>
      <c r="N550" s="11" t="str">
        <f t="shared" ca="1" si="114"/>
        <v/>
      </c>
      <c r="O550" s="11" t="str">
        <f ca="1">IF($A550="штучный товар",IF(AND(MAX(N$23:$N549)&gt;MAX(P$23:$P549),MAX(P$23:$P549)&lt;=MAX(R$23:$R549),$F550&lt;&gt;"",MAX(P$23:$P549)&lt;TIME(20,0,0)),MAX(P$23:$P549,$F550),""),"")</f>
        <v/>
      </c>
      <c r="P550" s="11" t="str">
        <f t="shared" ca="1" si="115"/>
        <v/>
      </c>
      <c r="Q550" s="11" t="str">
        <f ca="1">IF($A550="штучный товар",IF(AND(MAX(N$23:$N549)&gt;MAX(R$23:$R549),MAX(P$23:$P549)&gt;MAX(R$23:$R549),$F550&lt;&gt;"",MAX(R$23:$R549)&lt;TIME(20,0,0)),MAX(R$23:$R549,$F550),""),"")</f>
        <v/>
      </c>
      <c r="R550" s="11" t="str">
        <f t="shared" ca="1" si="116"/>
        <v/>
      </c>
    </row>
    <row r="551" spans="1:18" x14ac:dyDescent="0.3">
      <c r="A551" t="str">
        <f t="shared" ca="1" si="104"/>
        <v>штучный товар</v>
      </c>
      <c r="B551" s="12">
        <f t="shared" ca="1" si="105"/>
        <v>1.5028432681005288</v>
      </c>
      <c r="C551" s="11" t="str">
        <f t="shared" ca="1" si="106"/>
        <v/>
      </c>
      <c r="D551" t="str">
        <f t="shared" ca="1" si="107"/>
        <v/>
      </c>
      <c r="E551" s="11" t="str">
        <f t="shared" ca="1" si="108"/>
        <v/>
      </c>
      <c r="F551" s="11" t="str">
        <f t="shared" ca="1" si="109"/>
        <v/>
      </c>
      <c r="G551" s="12" t="str">
        <f ca="1">IF(F551&lt;&gt;"",IF(A551="весовой товар",SUM(COUNTIF($L$24:$L551,"&gt;"&amp;F551)),SUM(COUNTIF($N$24:$N551,"&gt;"&amp;F551),COUNTIF($P$24:$P551,"&gt;"&amp;F551),COUNTIF($R$24:$R551,"&gt;"&amp;F551))),"")</f>
        <v/>
      </c>
      <c r="H551" t="str">
        <f t="shared" ca="1" si="110"/>
        <v/>
      </c>
      <c r="I551" s="11" t="str">
        <f t="shared" ca="1" si="111"/>
        <v/>
      </c>
      <c r="J551" s="11" t="str">
        <f t="shared" ca="1" si="112"/>
        <v/>
      </c>
      <c r="K551" s="11" t="str">
        <f ca="1">IF(AND($A551="весовой товар",$F551&lt;&gt;"",MAX(L$23:$L550,F551)&lt;TIME(20,0,0)),MAX(L$23:$L550,F551),"")</f>
        <v/>
      </c>
      <c r="L551" s="11" t="str">
        <f t="shared" ca="1" si="113"/>
        <v/>
      </c>
      <c r="M551" s="11" t="str">
        <f ca="1">IF($A551="штучный товар",IF(AND(MAX(N$23:$N550)&lt;=MAX(P$23:$P550),MAX(N$23:$N550)&lt;=MAX(R$23:$R550),$F551&lt;&gt;"",MAX(N$23:$N550)&lt;TIME(20,0,0)),MAX(N$23:$N550,$F551),""),"")</f>
        <v/>
      </c>
      <c r="N551" s="11" t="str">
        <f t="shared" ca="1" si="114"/>
        <v/>
      </c>
      <c r="O551" s="11" t="str">
        <f ca="1">IF($A551="штучный товар",IF(AND(MAX(N$23:$N550)&gt;MAX(P$23:$P550),MAX(P$23:$P550)&lt;=MAX(R$23:$R550),$F551&lt;&gt;"",MAX(P$23:$P550)&lt;TIME(20,0,0)),MAX(P$23:$P550,$F551),""),"")</f>
        <v/>
      </c>
      <c r="P551" s="11" t="str">
        <f t="shared" ca="1" si="115"/>
        <v/>
      </c>
      <c r="Q551" s="11" t="str">
        <f ca="1">IF($A551="штучный товар",IF(AND(MAX(N$23:$N550)&gt;MAX(R$23:$R550),MAX(P$23:$P550)&gt;MAX(R$23:$R550),$F551&lt;&gt;"",MAX(R$23:$R550)&lt;TIME(20,0,0)),MAX(R$23:$R550,$F551),""),"")</f>
        <v/>
      </c>
      <c r="R551" s="11" t="str">
        <f t="shared" ca="1" si="116"/>
        <v/>
      </c>
    </row>
    <row r="552" spans="1:18" x14ac:dyDescent="0.3">
      <c r="A552" t="str">
        <f t="shared" ca="1" si="104"/>
        <v>весовой товар</v>
      </c>
      <c r="B552" s="12">
        <f t="shared" ca="1" si="105"/>
        <v>1.8413295924528179</v>
      </c>
      <c r="C552" s="11" t="str">
        <f t="shared" ca="1" si="106"/>
        <v/>
      </c>
      <c r="D552" t="str">
        <f t="shared" ca="1" si="107"/>
        <v/>
      </c>
      <c r="E552" s="11" t="str">
        <f t="shared" ca="1" si="108"/>
        <v/>
      </c>
      <c r="F552" s="11" t="str">
        <f t="shared" ca="1" si="109"/>
        <v/>
      </c>
      <c r="G552" s="12" t="str">
        <f ca="1">IF(F552&lt;&gt;"",IF(A552="весовой товар",SUM(COUNTIF($L$24:$L552,"&gt;"&amp;F552)),SUM(COUNTIF($N$24:$N552,"&gt;"&amp;F552),COUNTIF($P$24:$P552,"&gt;"&amp;F552),COUNTIF($R$24:$R552,"&gt;"&amp;F552))),"")</f>
        <v/>
      </c>
      <c r="H552" t="str">
        <f t="shared" ca="1" si="110"/>
        <v/>
      </c>
      <c r="I552" s="11" t="str">
        <f t="shared" ca="1" si="111"/>
        <v/>
      </c>
      <c r="J552" s="11" t="str">
        <f t="shared" ca="1" si="112"/>
        <v/>
      </c>
      <c r="K552" s="11" t="str">
        <f ca="1">IF(AND($A552="весовой товар",$F552&lt;&gt;"",MAX(L$23:$L551,F552)&lt;TIME(20,0,0)),MAX(L$23:$L551,F552),"")</f>
        <v/>
      </c>
      <c r="L552" s="11" t="str">
        <f t="shared" ca="1" si="113"/>
        <v/>
      </c>
      <c r="M552" s="11" t="str">
        <f ca="1">IF($A552="штучный товар",IF(AND(MAX(N$23:$N551)&lt;=MAX(P$23:$P551),MAX(N$23:$N551)&lt;=MAX(R$23:$R551),$F552&lt;&gt;"",MAX(N$23:$N551)&lt;TIME(20,0,0)),MAX(N$23:$N551,$F552),""),"")</f>
        <v/>
      </c>
      <c r="N552" s="11" t="str">
        <f t="shared" ca="1" si="114"/>
        <v/>
      </c>
      <c r="O552" s="11" t="str">
        <f ca="1">IF($A552="штучный товар",IF(AND(MAX(N$23:$N551)&gt;MAX(P$23:$P551),MAX(P$23:$P551)&lt;=MAX(R$23:$R551),$F552&lt;&gt;"",MAX(P$23:$P551)&lt;TIME(20,0,0)),MAX(P$23:$P551,$F552),""),"")</f>
        <v/>
      </c>
      <c r="P552" s="11" t="str">
        <f t="shared" ca="1" si="115"/>
        <v/>
      </c>
      <c r="Q552" s="11" t="str">
        <f ca="1">IF($A552="штучный товар",IF(AND(MAX(N$23:$N551)&gt;MAX(R$23:$R551),MAX(P$23:$P551)&gt;MAX(R$23:$R551),$F552&lt;&gt;"",MAX(R$23:$R551)&lt;TIME(20,0,0)),MAX(R$23:$R551,$F552),""),"")</f>
        <v/>
      </c>
      <c r="R552" s="11" t="str">
        <f t="shared" ca="1" si="116"/>
        <v/>
      </c>
    </row>
    <row r="553" spans="1:18" x14ac:dyDescent="0.3">
      <c r="A553" t="str">
        <f t="shared" ca="1" si="104"/>
        <v>штучный товар</v>
      </c>
      <c r="B553" s="12">
        <f t="shared" ca="1" si="105"/>
        <v>1.0092039192077691</v>
      </c>
      <c r="C553" s="11" t="str">
        <f t="shared" ca="1" si="106"/>
        <v/>
      </c>
      <c r="D553" t="str">
        <f t="shared" ca="1" si="107"/>
        <v/>
      </c>
      <c r="E553" s="11" t="str">
        <f t="shared" ca="1" si="108"/>
        <v/>
      </c>
      <c r="F553" s="11" t="str">
        <f t="shared" ca="1" si="109"/>
        <v/>
      </c>
      <c r="G553" s="12" t="str">
        <f ca="1">IF(F553&lt;&gt;"",IF(A553="весовой товар",SUM(COUNTIF($L$24:$L553,"&gt;"&amp;F553)),SUM(COUNTIF($N$24:$N553,"&gt;"&amp;F553),COUNTIF($P$24:$P553,"&gt;"&amp;F553),COUNTIF($R$24:$R553,"&gt;"&amp;F553))),"")</f>
        <v/>
      </c>
      <c r="H553" t="str">
        <f t="shared" ca="1" si="110"/>
        <v/>
      </c>
      <c r="I553" s="11" t="str">
        <f t="shared" ca="1" si="111"/>
        <v/>
      </c>
      <c r="J553" s="11" t="str">
        <f t="shared" ca="1" si="112"/>
        <v/>
      </c>
      <c r="K553" s="11" t="str">
        <f ca="1">IF(AND($A553="весовой товар",$F553&lt;&gt;"",MAX(L$23:$L552,F553)&lt;TIME(20,0,0)),MAX(L$23:$L552,F553),"")</f>
        <v/>
      </c>
      <c r="L553" s="11" t="str">
        <f t="shared" ca="1" si="113"/>
        <v/>
      </c>
      <c r="M553" s="11" t="str">
        <f ca="1">IF($A553="штучный товар",IF(AND(MAX(N$23:$N552)&lt;=MAX(P$23:$P552),MAX(N$23:$N552)&lt;=MAX(R$23:$R552),$F553&lt;&gt;"",MAX(N$23:$N552)&lt;TIME(20,0,0)),MAX(N$23:$N552,$F553),""),"")</f>
        <v/>
      </c>
      <c r="N553" s="11" t="str">
        <f t="shared" ca="1" si="114"/>
        <v/>
      </c>
      <c r="O553" s="11" t="str">
        <f ca="1">IF($A553="штучный товар",IF(AND(MAX(N$23:$N552)&gt;MAX(P$23:$P552),MAX(P$23:$P552)&lt;=MAX(R$23:$R552),$F553&lt;&gt;"",MAX(P$23:$P552)&lt;TIME(20,0,0)),MAX(P$23:$P552,$F553),""),"")</f>
        <v/>
      </c>
      <c r="P553" s="11" t="str">
        <f t="shared" ca="1" si="115"/>
        <v/>
      </c>
      <c r="Q553" s="11" t="str">
        <f ca="1">IF($A553="штучный товар",IF(AND(MAX(N$23:$N552)&gt;MAX(R$23:$R552),MAX(P$23:$P552)&gt;MAX(R$23:$R552),$F553&lt;&gt;"",MAX(R$23:$R552)&lt;TIME(20,0,0)),MAX(R$23:$R552,$F553),""),"")</f>
        <v/>
      </c>
      <c r="R553" s="11" t="str">
        <f t="shared" ca="1" si="116"/>
        <v/>
      </c>
    </row>
    <row r="554" spans="1:18" x14ac:dyDescent="0.3">
      <c r="A554" t="str">
        <f t="shared" ca="1" si="104"/>
        <v>штучный товар</v>
      </c>
      <c r="B554" s="12">
        <f t="shared" ca="1" si="105"/>
        <v>1.8219656706825313</v>
      </c>
      <c r="C554" s="11" t="str">
        <f t="shared" ca="1" si="106"/>
        <v/>
      </c>
      <c r="D554" t="str">
        <f t="shared" ca="1" si="107"/>
        <v/>
      </c>
      <c r="E554" s="11" t="str">
        <f t="shared" ca="1" si="108"/>
        <v/>
      </c>
      <c r="F554" s="11" t="str">
        <f t="shared" ca="1" si="109"/>
        <v/>
      </c>
      <c r="G554" s="12" t="str">
        <f ca="1">IF(F554&lt;&gt;"",IF(A554="весовой товар",SUM(COUNTIF($L$24:$L554,"&gt;"&amp;F554)),SUM(COUNTIF($N$24:$N554,"&gt;"&amp;F554),COUNTIF($P$24:$P554,"&gt;"&amp;F554),COUNTIF($R$24:$R554,"&gt;"&amp;F554))),"")</f>
        <v/>
      </c>
      <c r="H554" t="str">
        <f t="shared" ca="1" si="110"/>
        <v/>
      </c>
      <c r="I554" s="11" t="str">
        <f t="shared" ca="1" si="111"/>
        <v/>
      </c>
      <c r="J554" s="11" t="str">
        <f t="shared" ca="1" si="112"/>
        <v/>
      </c>
      <c r="K554" s="11" t="str">
        <f ca="1">IF(AND($A554="весовой товар",$F554&lt;&gt;"",MAX(L$23:$L553,F554)&lt;TIME(20,0,0)),MAX(L$23:$L553,F554),"")</f>
        <v/>
      </c>
      <c r="L554" s="11" t="str">
        <f t="shared" ca="1" si="113"/>
        <v/>
      </c>
      <c r="M554" s="11" t="str">
        <f ca="1">IF($A554="штучный товар",IF(AND(MAX(N$23:$N553)&lt;=MAX(P$23:$P553),MAX(N$23:$N553)&lt;=MAX(R$23:$R553),$F554&lt;&gt;"",MAX(N$23:$N553)&lt;TIME(20,0,0)),MAX(N$23:$N553,$F554),""),"")</f>
        <v/>
      </c>
      <c r="N554" s="11" t="str">
        <f t="shared" ca="1" si="114"/>
        <v/>
      </c>
      <c r="O554" s="11" t="str">
        <f ca="1">IF($A554="штучный товар",IF(AND(MAX(N$23:$N553)&gt;MAX(P$23:$P553),MAX(P$23:$P553)&lt;=MAX(R$23:$R553),$F554&lt;&gt;"",MAX(P$23:$P553)&lt;TIME(20,0,0)),MAX(P$23:$P553,$F554),""),"")</f>
        <v/>
      </c>
      <c r="P554" s="11" t="str">
        <f t="shared" ca="1" si="115"/>
        <v/>
      </c>
      <c r="Q554" s="11" t="str">
        <f ca="1">IF($A554="штучный товар",IF(AND(MAX(N$23:$N553)&gt;MAX(R$23:$R553),MAX(P$23:$P553)&gt;MAX(R$23:$R553),$F554&lt;&gt;"",MAX(R$23:$R553)&lt;TIME(20,0,0)),MAX(R$23:$R553,$F554),""),"")</f>
        <v/>
      </c>
      <c r="R554" s="11" t="str">
        <f t="shared" ca="1" si="116"/>
        <v/>
      </c>
    </row>
    <row r="555" spans="1:18" x14ac:dyDescent="0.3">
      <c r="A555" t="str">
        <f t="shared" ca="1" si="104"/>
        <v>штучный товар</v>
      </c>
      <c r="B555" s="12">
        <f t="shared" ca="1" si="105"/>
        <v>1.2372202952639386</v>
      </c>
      <c r="C555" s="11" t="str">
        <f t="shared" ca="1" si="106"/>
        <v/>
      </c>
      <c r="D555" t="str">
        <f t="shared" ca="1" si="107"/>
        <v/>
      </c>
      <c r="E555" s="11" t="str">
        <f t="shared" ca="1" si="108"/>
        <v/>
      </c>
      <c r="F555" s="11" t="str">
        <f t="shared" ca="1" si="109"/>
        <v/>
      </c>
      <c r="G555" s="12" t="str">
        <f ca="1">IF(F555&lt;&gt;"",IF(A555="весовой товар",SUM(COUNTIF($L$24:$L555,"&gt;"&amp;F555)),SUM(COUNTIF($N$24:$N555,"&gt;"&amp;F555),COUNTIF($P$24:$P555,"&gt;"&amp;F555),COUNTIF($R$24:$R555,"&gt;"&amp;F555))),"")</f>
        <v/>
      </c>
      <c r="H555" t="str">
        <f t="shared" ca="1" si="110"/>
        <v/>
      </c>
      <c r="I555" s="11" t="str">
        <f t="shared" ca="1" si="111"/>
        <v/>
      </c>
      <c r="J555" s="11" t="str">
        <f t="shared" ca="1" si="112"/>
        <v/>
      </c>
      <c r="K555" s="11" t="str">
        <f ca="1">IF(AND($A555="весовой товар",$F555&lt;&gt;"",MAX(L$23:$L554,F555)&lt;TIME(20,0,0)),MAX(L$23:$L554,F555),"")</f>
        <v/>
      </c>
      <c r="L555" s="11" t="str">
        <f t="shared" ca="1" si="113"/>
        <v/>
      </c>
      <c r="M555" s="11" t="str">
        <f ca="1">IF($A555="штучный товар",IF(AND(MAX(N$23:$N554)&lt;=MAX(P$23:$P554),MAX(N$23:$N554)&lt;=MAX(R$23:$R554),$F555&lt;&gt;"",MAX(N$23:$N554)&lt;TIME(20,0,0)),MAX(N$23:$N554,$F555),""),"")</f>
        <v/>
      </c>
      <c r="N555" s="11" t="str">
        <f t="shared" ca="1" si="114"/>
        <v/>
      </c>
      <c r="O555" s="11" t="str">
        <f ca="1">IF($A555="штучный товар",IF(AND(MAX(N$23:$N554)&gt;MAX(P$23:$P554),MAX(P$23:$P554)&lt;=MAX(R$23:$R554),$F555&lt;&gt;"",MAX(P$23:$P554)&lt;TIME(20,0,0)),MAX(P$23:$P554,$F555),""),"")</f>
        <v/>
      </c>
      <c r="P555" s="11" t="str">
        <f t="shared" ca="1" si="115"/>
        <v/>
      </c>
      <c r="Q555" s="11" t="str">
        <f ca="1">IF($A555="штучный товар",IF(AND(MAX(N$23:$N554)&gt;MAX(R$23:$R554),MAX(P$23:$P554)&gt;MAX(R$23:$R554),$F555&lt;&gt;"",MAX(R$23:$R554)&lt;TIME(20,0,0)),MAX(R$23:$R554,$F555),""),"")</f>
        <v/>
      </c>
      <c r="R555" s="11" t="str">
        <f t="shared" ca="1" si="116"/>
        <v/>
      </c>
    </row>
    <row r="556" spans="1:18" x14ac:dyDescent="0.3">
      <c r="A556" t="str">
        <f t="shared" ca="1" si="104"/>
        <v>весовой товар</v>
      </c>
      <c r="B556" s="12">
        <f t="shared" ca="1" si="105"/>
        <v>1.8589817374822042</v>
      </c>
      <c r="C556" s="11" t="str">
        <f t="shared" ca="1" si="106"/>
        <v/>
      </c>
      <c r="D556" t="str">
        <f t="shared" ca="1" si="107"/>
        <v/>
      </c>
      <c r="E556" s="11" t="str">
        <f t="shared" ca="1" si="108"/>
        <v/>
      </c>
      <c r="F556" s="11" t="str">
        <f t="shared" ca="1" si="109"/>
        <v/>
      </c>
      <c r="G556" s="12" t="str">
        <f ca="1">IF(F556&lt;&gt;"",IF(A556="весовой товар",SUM(COUNTIF($L$24:$L556,"&gt;"&amp;F556)),SUM(COUNTIF($N$24:$N556,"&gt;"&amp;F556),COUNTIF($P$24:$P556,"&gt;"&amp;F556),COUNTIF($R$24:$R556,"&gt;"&amp;F556))),"")</f>
        <v/>
      </c>
      <c r="H556" t="str">
        <f t="shared" ca="1" si="110"/>
        <v/>
      </c>
      <c r="I556" s="11" t="str">
        <f t="shared" ca="1" si="111"/>
        <v/>
      </c>
      <c r="J556" s="11" t="str">
        <f t="shared" ca="1" si="112"/>
        <v/>
      </c>
      <c r="K556" s="11" t="str">
        <f ca="1">IF(AND($A556="весовой товар",$F556&lt;&gt;"",MAX(L$23:$L555,F556)&lt;TIME(20,0,0)),MAX(L$23:$L555,F556),"")</f>
        <v/>
      </c>
      <c r="L556" s="11" t="str">
        <f t="shared" ca="1" si="113"/>
        <v/>
      </c>
      <c r="M556" s="11" t="str">
        <f ca="1">IF($A556="штучный товар",IF(AND(MAX(N$23:$N555)&lt;=MAX(P$23:$P555),MAX(N$23:$N555)&lt;=MAX(R$23:$R555),$F556&lt;&gt;"",MAX(N$23:$N555)&lt;TIME(20,0,0)),MAX(N$23:$N555,$F556),""),"")</f>
        <v/>
      </c>
      <c r="N556" s="11" t="str">
        <f t="shared" ca="1" si="114"/>
        <v/>
      </c>
      <c r="O556" s="11" t="str">
        <f ca="1">IF($A556="штучный товар",IF(AND(MAX(N$23:$N555)&gt;MAX(P$23:$P555),MAX(P$23:$P555)&lt;=MAX(R$23:$R555),$F556&lt;&gt;"",MAX(P$23:$P555)&lt;TIME(20,0,0)),MAX(P$23:$P555,$F556),""),"")</f>
        <v/>
      </c>
      <c r="P556" s="11" t="str">
        <f t="shared" ca="1" si="115"/>
        <v/>
      </c>
      <c r="Q556" s="11" t="str">
        <f ca="1">IF($A556="штучный товар",IF(AND(MAX(N$23:$N555)&gt;MAX(R$23:$R555),MAX(P$23:$P555)&gt;MAX(R$23:$R555),$F556&lt;&gt;"",MAX(R$23:$R555)&lt;TIME(20,0,0)),MAX(R$23:$R555,$F556),""),"")</f>
        <v/>
      </c>
      <c r="R556" s="11" t="str">
        <f t="shared" ca="1" si="116"/>
        <v/>
      </c>
    </row>
    <row r="557" spans="1:18" x14ac:dyDescent="0.3">
      <c r="A557" t="str">
        <f t="shared" ca="1" si="104"/>
        <v>штучный товар</v>
      </c>
      <c r="B557" s="12">
        <f t="shared" ca="1" si="105"/>
        <v>1.3513548399652513</v>
      </c>
      <c r="C557" s="11" t="str">
        <f t="shared" ca="1" si="106"/>
        <v/>
      </c>
      <c r="D557" t="str">
        <f t="shared" ca="1" si="107"/>
        <v/>
      </c>
      <c r="E557" s="11" t="str">
        <f t="shared" ca="1" si="108"/>
        <v/>
      </c>
      <c r="F557" s="11" t="str">
        <f t="shared" ca="1" si="109"/>
        <v/>
      </c>
      <c r="G557" s="12" t="str">
        <f ca="1">IF(F557&lt;&gt;"",IF(A557="весовой товар",SUM(COUNTIF($L$24:$L557,"&gt;"&amp;F557)),SUM(COUNTIF($N$24:$N557,"&gt;"&amp;F557),COUNTIF($P$24:$P557,"&gt;"&amp;F557),COUNTIF($R$24:$R557,"&gt;"&amp;F557))),"")</f>
        <v/>
      </c>
      <c r="H557" t="str">
        <f t="shared" ca="1" si="110"/>
        <v/>
      </c>
      <c r="I557" s="11" t="str">
        <f t="shared" ca="1" si="111"/>
        <v/>
      </c>
      <c r="J557" s="11" t="str">
        <f t="shared" ca="1" si="112"/>
        <v/>
      </c>
      <c r="K557" s="11" t="str">
        <f ca="1">IF(AND($A557="весовой товар",$F557&lt;&gt;"",MAX(L$23:$L556,F557)&lt;TIME(20,0,0)),MAX(L$23:$L556,F557),"")</f>
        <v/>
      </c>
      <c r="L557" s="11" t="str">
        <f t="shared" ca="1" si="113"/>
        <v/>
      </c>
      <c r="M557" s="11" t="str">
        <f ca="1">IF($A557="штучный товар",IF(AND(MAX(N$23:$N556)&lt;=MAX(P$23:$P556),MAX(N$23:$N556)&lt;=MAX(R$23:$R556),$F557&lt;&gt;"",MAX(N$23:$N556)&lt;TIME(20,0,0)),MAX(N$23:$N556,$F557),""),"")</f>
        <v/>
      </c>
      <c r="N557" s="11" t="str">
        <f t="shared" ca="1" si="114"/>
        <v/>
      </c>
      <c r="O557" s="11" t="str">
        <f ca="1">IF($A557="штучный товар",IF(AND(MAX(N$23:$N556)&gt;MAX(P$23:$P556),MAX(P$23:$P556)&lt;=MAX(R$23:$R556),$F557&lt;&gt;"",MAX(P$23:$P556)&lt;TIME(20,0,0)),MAX(P$23:$P556,$F557),""),"")</f>
        <v/>
      </c>
      <c r="P557" s="11" t="str">
        <f t="shared" ca="1" si="115"/>
        <v/>
      </c>
      <c r="Q557" s="11" t="str">
        <f ca="1">IF($A557="штучный товар",IF(AND(MAX(N$23:$N556)&gt;MAX(R$23:$R556),MAX(P$23:$P556)&gt;MAX(R$23:$R556),$F557&lt;&gt;"",MAX(R$23:$R556)&lt;TIME(20,0,0)),MAX(R$23:$R556,$F557),""),"")</f>
        <v/>
      </c>
      <c r="R557" s="11" t="str">
        <f t="shared" ca="1" si="116"/>
        <v/>
      </c>
    </row>
    <row r="558" spans="1:18" x14ac:dyDescent="0.3">
      <c r="A558" t="str">
        <f t="shared" ca="1" si="104"/>
        <v>штучный товар</v>
      </c>
      <c r="B558" s="12">
        <f t="shared" ca="1" si="105"/>
        <v>1.4954579333112701</v>
      </c>
      <c r="C558" s="11" t="str">
        <f t="shared" ca="1" si="106"/>
        <v/>
      </c>
      <c r="D558" t="str">
        <f t="shared" ca="1" si="107"/>
        <v/>
      </c>
      <c r="E558" s="11" t="str">
        <f t="shared" ca="1" si="108"/>
        <v/>
      </c>
      <c r="F558" s="11" t="str">
        <f t="shared" ca="1" si="109"/>
        <v/>
      </c>
      <c r="G558" s="12" t="str">
        <f ca="1">IF(F558&lt;&gt;"",IF(A558="весовой товар",SUM(COUNTIF($L$24:$L558,"&gt;"&amp;F558)),SUM(COUNTIF($N$24:$N558,"&gt;"&amp;F558),COUNTIF($P$24:$P558,"&gt;"&amp;F558),COUNTIF($R$24:$R558,"&gt;"&amp;F558))),"")</f>
        <v/>
      </c>
      <c r="H558" t="str">
        <f t="shared" ca="1" si="110"/>
        <v/>
      </c>
      <c r="I558" s="11" t="str">
        <f t="shared" ca="1" si="111"/>
        <v/>
      </c>
      <c r="J558" s="11" t="str">
        <f t="shared" ca="1" si="112"/>
        <v/>
      </c>
      <c r="K558" s="11" t="str">
        <f ca="1">IF(AND($A558="весовой товар",$F558&lt;&gt;"",MAX(L$23:$L557,F558)&lt;TIME(20,0,0)),MAX(L$23:$L557,F558),"")</f>
        <v/>
      </c>
      <c r="L558" s="11" t="str">
        <f t="shared" ca="1" si="113"/>
        <v/>
      </c>
      <c r="M558" s="11" t="str">
        <f ca="1">IF($A558="штучный товар",IF(AND(MAX(N$23:$N557)&lt;=MAX(P$23:$P557),MAX(N$23:$N557)&lt;=MAX(R$23:$R557),$F558&lt;&gt;"",MAX(N$23:$N557)&lt;TIME(20,0,0)),MAX(N$23:$N557,$F558),""),"")</f>
        <v/>
      </c>
      <c r="N558" s="11" t="str">
        <f t="shared" ca="1" si="114"/>
        <v/>
      </c>
      <c r="O558" s="11" t="str">
        <f ca="1">IF($A558="штучный товар",IF(AND(MAX(N$23:$N557)&gt;MAX(P$23:$P557),MAX(P$23:$P557)&lt;=MAX(R$23:$R557),$F558&lt;&gt;"",MAX(P$23:$P557)&lt;TIME(20,0,0)),MAX(P$23:$P557,$F558),""),"")</f>
        <v/>
      </c>
      <c r="P558" s="11" t="str">
        <f t="shared" ca="1" si="115"/>
        <v/>
      </c>
      <c r="Q558" s="11" t="str">
        <f ca="1">IF($A558="штучный товар",IF(AND(MAX(N$23:$N557)&gt;MAX(R$23:$R557),MAX(P$23:$P557)&gt;MAX(R$23:$R557),$F558&lt;&gt;"",MAX(R$23:$R557)&lt;TIME(20,0,0)),MAX(R$23:$R557,$F558),""),"")</f>
        <v/>
      </c>
      <c r="R558" s="11" t="str">
        <f t="shared" ca="1" si="116"/>
        <v/>
      </c>
    </row>
    <row r="559" spans="1:18" x14ac:dyDescent="0.3">
      <c r="A559" t="str">
        <f t="shared" ca="1" si="104"/>
        <v>штучный товар</v>
      </c>
      <c r="B559" s="12">
        <f t="shared" ca="1" si="105"/>
        <v>1.8444054041893043</v>
      </c>
      <c r="C559" s="11" t="str">
        <f t="shared" ca="1" si="106"/>
        <v/>
      </c>
      <c r="D559" t="str">
        <f t="shared" ca="1" si="107"/>
        <v/>
      </c>
      <c r="E559" s="11" t="str">
        <f t="shared" ca="1" si="108"/>
        <v/>
      </c>
      <c r="F559" s="11" t="str">
        <f t="shared" ca="1" si="109"/>
        <v/>
      </c>
      <c r="G559" s="12" t="str">
        <f ca="1">IF(F559&lt;&gt;"",IF(A559="весовой товар",SUM(COUNTIF($L$24:$L559,"&gt;"&amp;F559)),SUM(COUNTIF($N$24:$N559,"&gt;"&amp;F559),COUNTIF($P$24:$P559,"&gt;"&amp;F559),COUNTIF($R$24:$R559,"&gt;"&amp;F559))),"")</f>
        <v/>
      </c>
      <c r="H559" t="str">
        <f t="shared" ca="1" si="110"/>
        <v/>
      </c>
      <c r="I559" s="11" t="str">
        <f t="shared" ca="1" si="111"/>
        <v/>
      </c>
      <c r="J559" s="11" t="str">
        <f t="shared" ca="1" si="112"/>
        <v/>
      </c>
      <c r="K559" s="11" t="str">
        <f ca="1">IF(AND($A559="весовой товар",$F559&lt;&gt;"",MAX(L$23:$L558,F559)&lt;TIME(20,0,0)),MAX(L$23:$L558,F559),"")</f>
        <v/>
      </c>
      <c r="L559" s="11" t="str">
        <f t="shared" ca="1" si="113"/>
        <v/>
      </c>
      <c r="M559" s="11" t="str">
        <f ca="1">IF($A559="штучный товар",IF(AND(MAX(N$23:$N558)&lt;=MAX(P$23:$P558),MAX(N$23:$N558)&lt;=MAX(R$23:$R558),$F559&lt;&gt;"",MAX(N$23:$N558)&lt;TIME(20,0,0)),MAX(N$23:$N558,$F559),""),"")</f>
        <v/>
      </c>
      <c r="N559" s="11" t="str">
        <f t="shared" ca="1" si="114"/>
        <v/>
      </c>
      <c r="O559" s="11" t="str">
        <f ca="1">IF($A559="штучный товар",IF(AND(MAX(N$23:$N558)&gt;MAX(P$23:$P558),MAX(P$23:$P558)&lt;=MAX(R$23:$R558),$F559&lt;&gt;"",MAX(P$23:$P558)&lt;TIME(20,0,0)),MAX(P$23:$P558,$F559),""),"")</f>
        <v/>
      </c>
      <c r="P559" s="11" t="str">
        <f t="shared" ca="1" si="115"/>
        <v/>
      </c>
      <c r="Q559" s="11" t="str">
        <f ca="1">IF($A559="штучный товар",IF(AND(MAX(N$23:$N558)&gt;MAX(R$23:$R558),MAX(P$23:$P558)&gt;MAX(R$23:$R558),$F559&lt;&gt;"",MAX(R$23:$R558)&lt;TIME(20,0,0)),MAX(R$23:$R558,$F559),""),"")</f>
        <v/>
      </c>
      <c r="R559" s="11" t="str">
        <f t="shared" ca="1" si="116"/>
        <v/>
      </c>
    </row>
    <row r="560" spans="1:18" x14ac:dyDescent="0.3">
      <c r="A560" t="str">
        <f t="shared" ca="1" si="104"/>
        <v>штучный товар</v>
      </c>
      <c r="B560" s="12">
        <f t="shared" ca="1" si="105"/>
        <v>1.119065811331013</v>
      </c>
      <c r="C560" s="11" t="str">
        <f t="shared" ca="1" si="106"/>
        <v/>
      </c>
      <c r="D560" t="str">
        <f t="shared" ca="1" si="107"/>
        <v/>
      </c>
      <c r="E560" s="11" t="str">
        <f t="shared" ca="1" si="108"/>
        <v/>
      </c>
      <c r="F560" s="11" t="str">
        <f t="shared" ca="1" si="109"/>
        <v/>
      </c>
      <c r="G560" s="12" t="str">
        <f ca="1">IF(F560&lt;&gt;"",IF(A560="весовой товар",SUM(COUNTIF($L$24:$L560,"&gt;"&amp;F560)),SUM(COUNTIF($N$24:$N560,"&gt;"&amp;F560),COUNTIF($P$24:$P560,"&gt;"&amp;F560),COUNTIF($R$24:$R560,"&gt;"&amp;F560))),"")</f>
        <v/>
      </c>
      <c r="H560" t="str">
        <f t="shared" ca="1" si="110"/>
        <v/>
      </c>
      <c r="I560" s="11" t="str">
        <f t="shared" ca="1" si="111"/>
        <v/>
      </c>
      <c r="J560" s="11" t="str">
        <f t="shared" ca="1" si="112"/>
        <v/>
      </c>
      <c r="K560" s="11" t="str">
        <f ca="1">IF(AND($A560="весовой товар",$F560&lt;&gt;"",MAX(L$23:$L559,F560)&lt;TIME(20,0,0)),MAX(L$23:$L559,F560),"")</f>
        <v/>
      </c>
      <c r="L560" s="11" t="str">
        <f t="shared" ca="1" si="113"/>
        <v/>
      </c>
      <c r="M560" s="11" t="str">
        <f ca="1">IF($A560="штучный товар",IF(AND(MAX(N$23:$N559)&lt;=MAX(P$23:$P559),MAX(N$23:$N559)&lt;=MAX(R$23:$R559),$F560&lt;&gt;"",MAX(N$23:$N559)&lt;TIME(20,0,0)),MAX(N$23:$N559,$F560),""),"")</f>
        <v/>
      </c>
      <c r="N560" s="11" t="str">
        <f t="shared" ca="1" si="114"/>
        <v/>
      </c>
      <c r="O560" s="11" t="str">
        <f ca="1">IF($A560="штучный товар",IF(AND(MAX(N$23:$N559)&gt;MAX(P$23:$P559),MAX(P$23:$P559)&lt;=MAX(R$23:$R559),$F560&lt;&gt;"",MAX(P$23:$P559)&lt;TIME(20,0,0)),MAX(P$23:$P559,$F560),""),"")</f>
        <v/>
      </c>
      <c r="P560" s="11" t="str">
        <f t="shared" ca="1" si="115"/>
        <v/>
      </c>
      <c r="Q560" s="11" t="str">
        <f ca="1">IF($A560="штучный товар",IF(AND(MAX(N$23:$N559)&gt;MAX(R$23:$R559),MAX(P$23:$P559)&gt;MAX(R$23:$R559),$F560&lt;&gt;"",MAX(R$23:$R559)&lt;TIME(20,0,0)),MAX(R$23:$R559,$F560),""),"")</f>
        <v/>
      </c>
      <c r="R560" s="11" t="str">
        <f t="shared" ca="1" si="116"/>
        <v/>
      </c>
    </row>
    <row r="561" spans="1:18" x14ac:dyDescent="0.3">
      <c r="A561" t="str">
        <f t="shared" ca="1" si="104"/>
        <v>штучный товар</v>
      </c>
      <c r="B561" s="12">
        <f t="shared" ca="1" si="105"/>
        <v>1.1737662002431972</v>
      </c>
      <c r="C561" s="11" t="str">
        <f t="shared" ca="1" si="106"/>
        <v/>
      </c>
      <c r="D561" t="str">
        <f t="shared" ca="1" si="107"/>
        <v/>
      </c>
      <c r="E561" s="11" t="str">
        <f t="shared" ca="1" si="108"/>
        <v/>
      </c>
      <c r="F561" s="11" t="str">
        <f t="shared" ca="1" si="109"/>
        <v/>
      </c>
      <c r="G561" s="12" t="str">
        <f ca="1">IF(F561&lt;&gt;"",IF(A561="весовой товар",SUM(COUNTIF($L$24:$L561,"&gt;"&amp;F561)),SUM(COUNTIF($N$24:$N561,"&gt;"&amp;F561),COUNTIF($P$24:$P561,"&gt;"&amp;F561),COUNTIF($R$24:$R561,"&gt;"&amp;F561))),"")</f>
        <v/>
      </c>
      <c r="H561" t="str">
        <f t="shared" ca="1" si="110"/>
        <v/>
      </c>
      <c r="I561" s="11" t="str">
        <f t="shared" ca="1" si="111"/>
        <v/>
      </c>
      <c r="J561" s="11" t="str">
        <f t="shared" ca="1" si="112"/>
        <v/>
      </c>
      <c r="K561" s="11" t="str">
        <f ca="1">IF(AND($A561="весовой товар",$F561&lt;&gt;"",MAX(L$23:$L560,F561)&lt;TIME(20,0,0)),MAX(L$23:$L560,F561),"")</f>
        <v/>
      </c>
      <c r="L561" s="11" t="str">
        <f t="shared" ca="1" si="113"/>
        <v/>
      </c>
      <c r="M561" s="11" t="str">
        <f ca="1">IF($A561="штучный товар",IF(AND(MAX(N$23:$N560)&lt;=MAX(P$23:$P560),MAX(N$23:$N560)&lt;=MAX(R$23:$R560),$F561&lt;&gt;"",MAX(N$23:$N560)&lt;TIME(20,0,0)),MAX(N$23:$N560,$F561),""),"")</f>
        <v/>
      </c>
      <c r="N561" s="11" t="str">
        <f t="shared" ca="1" si="114"/>
        <v/>
      </c>
      <c r="O561" s="11" t="str">
        <f ca="1">IF($A561="штучный товар",IF(AND(MAX(N$23:$N560)&gt;MAX(P$23:$P560),MAX(P$23:$P560)&lt;=MAX(R$23:$R560),$F561&lt;&gt;"",MAX(P$23:$P560)&lt;TIME(20,0,0)),MAX(P$23:$P560,$F561),""),"")</f>
        <v/>
      </c>
      <c r="P561" s="11" t="str">
        <f t="shared" ca="1" si="115"/>
        <v/>
      </c>
      <c r="Q561" s="11" t="str">
        <f ca="1">IF($A561="штучный товар",IF(AND(MAX(N$23:$N560)&gt;MAX(R$23:$R560),MAX(P$23:$P560)&gt;MAX(R$23:$R560),$F561&lt;&gt;"",MAX(R$23:$R560)&lt;TIME(20,0,0)),MAX(R$23:$R560,$F561),""),"")</f>
        <v/>
      </c>
      <c r="R561" s="11" t="str">
        <f t="shared" ca="1" si="116"/>
        <v/>
      </c>
    </row>
    <row r="562" spans="1:18" x14ac:dyDescent="0.3">
      <c r="A562" t="str">
        <f t="shared" ca="1" si="104"/>
        <v>штучный товар</v>
      </c>
      <c r="B562" s="12">
        <f t="shared" ca="1" si="105"/>
        <v>1.0061714300326923</v>
      </c>
      <c r="C562" s="11" t="str">
        <f t="shared" ca="1" si="106"/>
        <v/>
      </c>
      <c r="D562" t="str">
        <f t="shared" ca="1" si="107"/>
        <v/>
      </c>
      <c r="E562" s="11" t="str">
        <f t="shared" ca="1" si="108"/>
        <v/>
      </c>
      <c r="F562" s="11" t="str">
        <f t="shared" ca="1" si="109"/>
        <v/>
      </c>
      <c r="G562" s="12" t="str">
        <f ca="1">IF(F562&lt;&gt;"",IF(A562="весовой товар",SUM(COUNTIF($L$24:$L562,"&gt;"&amp;F562)),SUM(COUNTIF($N$24:$N562,"&gt;"&amp;F562),COUNTIF($P$24:$P562,"&gt;"&amp;F562),COUNTIF($R$24:$R562,"&gt;"&amp;F562))),"")</f>
        <v/>
      </c>
      <c r="H562" t="str">
        <f t="shared" ca="1" si="110"/>
        <v/>
      </c>
      <c r="I562" s="11" t="str">
        <f t="shared" ca="1" si="111"/>
        <v/>
      </c>
      <c r="J562" s="11" t="str">
        <f t="shared" ca="1" si="112"/>
        <v/>
      </c>
      <c r="K562" s="11" t="str">
        <f ca="1">IF(AND($A562="весовой товар",$F562&lt;&gt;"",MAX(L$23:$L561,F562)&lt;TIME(20,0,0)),MAX(L$23:$L561,F562),"")</f>
        <v/>
      </c>
      <c r="L562" s="11" t="str">
        <f t="shared" ca="1" si="113"/>
        <v/>
      </c>
      <c r="M562" s="11" t="str">
        <f ca="1">IF($A562="штучный товар",IF(AND(MAX(N$23:$N561)&lt;=MAX(P$23:$P561),MAX(N$23:$N561)&lt;=MAX(R$23:$R561),$F562&lt;&gt;"",MAX(N$23:$N561)&lt;TIME(20,0,0)),MAX(N$23:$N561,$F562),""),"")</f>
        <v/>
      </c>
      <c r="N562" s="11" t="str">
        <f t="shared" ca="1" si="114"/>
        <v/>
      </c>
      <c r="O562" s="11" t="str">
        <f ca="1">IF($A562="штучный товар",IF(AND(MAX(N$23:$N561)&gt;MAX(P$23:$P561),MAX(P$23:$P561)&lt;=MAX(R$23:$R561),$F562&lt;&gt;"",MAX(P$23:$P561)&lt;TIME(20,0,0)),MAX(P$23:$P561,$F562),""),"")</f>
        <v/>
      </c>
      <c r="P562" s="11" t="str">
        <f t="shared" ca="1" si="115"/>
        <v/>
      </c>
      <c r="Q562" s="11" t="str">
        <f ca="1">IF($A562="штучный товар",IF(AND(MAX(N$23:$N561)&gt;MAX(R$23:$R561),MAX(P$23:$P561)&gt;MAX(R$23:$R561),$F562&lt;&gt;"",MAX(R$23:$R561)&lt;TIME(20,0,0)),MAX(R$23:$R561,$F562),""),"")</f>
        <v/>
      </c>
      <c r="R562" s="11" t="str">
        <f t="shared" ca="1" si="116"/>
        <v/>
      </c>
    </row>
    <row r="563" spans="1:18" x14ac:dyDescent="0.3">
      <c r="A563" t="str">
        <f t="shared" ca="1" si="104"/>
        <v>штучный товар</v>
      </c>
      <c r="B563" s="12">
        <f t="shared" ca="1" si="105"/>
        <v>1.1250904042408347</v>
      </c>
      <c r="C563" s="11" t="str">
        <f t="shared" ca="1" si="106"/>
        <v/>
      </c>
      <c r="D563" t="str">
        <f t="shared" ca="1" si="107"/>
        <v/>
      </c>
      <c r="E563" s="11" t="str">
        <f t="shared" ca="1" si="108"/>
        <v/>
      </c>
      <c r="F563" s="11" t="str">
        <f t="shared" ca="1" si="109"/>
        <v/>
      </c>
      <c r="G563" s="12" t="str">
        <f ca="1">IF(F563&lt;&gt;"",IF(A563="весовой товар",SUM(COUNTIF($L$24:$L563,"&gt;"&amp;F563)),SUM(COUNTIF($N$24:$N563,"&gt;"&amp;F563),COUNTIF($P$24:$P563,"&gt;"&amp;F563),COUNTIF($R$24:$R563,"&gt;"&amp;F563))),"")</f>
        <v/>
      </c>
      <c r="H563" t="str">
        <f t="shared" ca="1" si="110"/>
        <v/>
      </c>
      <c r="I563" s="11" t="str">
        <f t="shared" ca="1" si="111"/>
        <v/>
      </c>
      <c r="J563" s="11" t="str">
        <f t="shared" ca="1" si="112"/>
        <v/>
      </c>
      <c r="K563" s="11" t="str">
        <f ca="1">IF(AND($A563="весовой товар",$F563&lt;&gt;"",MAX(L$23:$L562,F563)&lt;TIME(20,0,0)),MAX(L$23:$L562,F563),"")</f>
        <v/>
      </c>
      <c r="L563" s="11" t="str">
        <f t="shared" ca="1" si="113"/>
        <v/>
      </c>
      <c r="M563" s="11" t="str">
        <f ca="1">IF($A563="штучный товар",IF(AND(MAX(N$23:$N562)&lt;=MAX(P$23:$P562),MAX(N$23:$N562)&lt;=MAX(R$23:$R562),$F563&lt;&gt;"",MAX(N$23:$N562)&lt;TIME(20,0,0)),MAX(N$23:$N562,$F563),""),"")</f>
        <v/>
      </c>
      <c r="N563" s="11" t="str">
        <f t="shared" ca="1" si="114"/>
        <v/>
      </c>
      <c r="O563" s="11" t="str">
        <f ca="1">IF($A563="штучный товар",IF(AND(MAX(N$23:$N562)&gt;MAX(P$23:$P562),MAX(P$23:$P562)&lt;=MAX(R$23:$R562),$F563&lt;&gt;"",MAX(P$23:$P562)&lt;TIME(20,0,0)),MAX(P$23:$P562,$F563),""),"")</f>
        <v/>
      </c>
      <c r="P563" s="11" t="str">
        <f t="shared" ca="1" si="115"/>
        <v/>
      </c>
      <c r="Q563" s="11" t="str">
        <f ca="1">IF($A563="штучный товар",IF(AND(MAX(N$23:$N562)&gt;MAX(R$23:$R562),MAX(P$23:$P562)&gt;MAX(R$23:$R562),$F563&lt;&gt;"",MAX(R$23:$R562)&lt;TIME(20,0,0)),MAX(R$23:$R562,$F563),""),"")</f>
        <v/>
      </c>
      <c r="R563" s="11" t="str">
        <f t="shared" ca="1" si="116"/>
        <v/>
      </c>
    </row>
    <row r="564" spans="1:18" x14ac:dyDescent="0.3">
      <c r="A564" t="str">
        <f t="shared" ca="1" si="104"/>
        <v>весовой товар</v>
      </c>
      <c r="B564" s="12">
        <f t="shared" ca="1" si="105"/>
        <v>1.6750097849282644</v>
      </c>
      <c r="C564" s="11" t="str">
        <f t="shared" ca="1" si="106"/>
        <v/>
      </c>
      <c r="D564" t="str">
        <f t="shared" ca="1" si="107"/>
        <v/>
      </c>
      <c r="E564" s="11" t="str">
        <f t="shared" ca="1" si="108"/>
        <v/>
      </c>
      <c r="F564" s="11" t="str">
        <f t="shared" ca="1" si="109"/>
        <v/>
      </c>
      <c r="G564" s="12" t="str">
        <f ca="1">IF(F564&lt;&gt;"",IF(A564="весовой товар",SUM(COUNTIF($L$24:$L564,"&gt;"&amp;F564)),SUM(COUNTIF($N$24:$N564,"&gt;"&amp;F564),COUNTIF($P$24:$P564,"&gt;"&amp;F564),COUNTIF($R$24:$R564,"&gt;"&amp;F564))),"")</f>
        <v/>
      </c>
      <c r="H564" t="str">
        <f t="shared" ca="1" si="110"/>
        <v/>
      </c>
      <c r="I564" s="11" t="str">
        <f t="shared" ca="1" si="111"/>
        <v/>
      </c>
      <c r="J564" s="11" t="str">
        <f t="shared" ca="1" si="112"/>
        <v/>
      </c>
      <c r="K564" s="11" t="str">
        <f ca="1">IF(AND($A564="весовой товар",$F564&lt;&gt;"",MAX(L$23:$L563,F564)&lt;TIME(20,0,0)),MAX(L$23:$L563,F564),"")</f>
        <v/>
      </c>
      <c r="L564" s="11" t="str">
        <f t="shared" ca="1" si="113"/>
        <v/>
      </c>
      <c r="M564" s="11" t="str">
        <f ca="1">IF($A564="штучный товар",IF(AND(MAX(N$23:$N563)&lt;=MAX(P$23:$P563),MAX(N$23:$N563)&lt;=MAX(R$23:$R563),$F564&lt;&gt;"",MAX(N$23:$N563)&lt;TIME(20,0,0)),MAX(N$23:$N563,$F564),""),"")</f>
        <v/>
      </c>
      <c r="N564" s="11" t="str">
        <f t="shared" ca="1" si="114"/>
        <v/>
      </c>
      <c r="O564" s="11" t="str">
        <f ca="1">IF($A564="штучный товар",IF(AND(MAX(N$23:$N563)&gt;MAX(P$23:$P563),MAX(P$23:$P563)&lt;=MAX(R$23:$R563),$F564&lt;&gt;"",MAX(P$23:$P563)&lt;TIME(20,0,0)),MAX(P$23:$P563,$F564),""),"")</f>
        <v/>
      </c>
      <c r="P564" s="11" t="str">
        <f t="shared" ca="1" si="115"/>
        <v/>
      </c>
      <c r="Q564" s="11" t="str">
        <f ca="1">IF($A564="штучный товар",IF(AND(MAX(N$23:$N563)&gt;MAX(R$23:$R563),MAX(P$23:$P563)&gt;MAX(R$23:$R563),$F564&lt;&gt;"",MAX(R$23:$R563)&lt;TIME(20,0,0)),MAX(R$23:$R563,$F564),""),"")</f>
        <v/>
      </c>
      <c r="R564" s="11" t="str">
        <f t="shared" ca="1" si="116"/>
        <v/>
      </c>
    </row>
    <row r="565" spans="1:18" x14ac:dyDescent="0.3">
      <c r="A565" t="str">
        <f t="shared" ca="1" si="104"/>
        <v>штучный товар</v>
      </c>
      <c r="B565" s="12">
        <f t="shared" ca="1" si="105"/>
        <v>1.1378254460833481</v>
      </c>
      <c r="C565" s="11" t="str">
        <f t="shared" ca="1" si="106"/>
        <v/>
      </c>
      <c r="D565" t="str">
        <f t="shared" ca="1" si="107"/>
        <v/>
      </c>
      <c r="E565" s="11" t="str">
        <f t="shared" ca="1" si="108"/>
        <v/>
      </c>
      <c r="F565" s="11" t="str">
        <f t="shared" ca="1" si="109"/>
        <v/>
      </c>
      <c r="G565" s="12" t="str">
        <f ca="1">IF(F565&lt;&gt;"",IF(A565="весовой товар",SUM(COUNTIF($L$24:$L565,"&gt;"&amp;F565)),SUM(COUNTIF($N$24:$N565,"&gt;"&amp;F565),COUNTIF($P$24:$P565,"&gt;"&amp;F565),COUNTIF($R$24:$R565,"&gt;"&amp;F565))),"")</f>
        <v/>
      </c>
      <c r="H565" t="str">
        <f t="shared" ca="1" si="110"/>
        <v/>
      </c>
      <c r="I565" s="11" t="str">
        <f t="shared" ca="1" si="111"/>
        <v/>
      </c>
      <c r="J565" s="11" t="str">
        <f t="shared" ca="1" si="112"/>
        <v/>
      </c>
      <c r="K565" s="11" t="str">
        <f ca="1">IF(AND($A565="весовой товар",$F565&lt;&gt;"",MAX(L$23:$L564,F565)&lt;TIME(20,0,0)),MAX(L$23:$L564,F565),"")</f>
        <v/>
      </c>
      <c r="L565" s="11" t="str">
        <f t="shared" ca="1" si="113"/>
        <v/>
      </c>
      <c r="M565" s="11" t="str">
        <f ca="1">IF($A565="штучный товар",IF(AND(MAX(N$23:$N564)&lt;=MAX(P$23:$P564),MAX(N$23:$N564)&lt;=MAX(R$23:$R564),$F565&lt;&gt;"",MAX(N$23:$N564)&lt;TIME(20,0,0)),MAX(N$23:$N564,$F565),""),"")</f>
        <v/>
      </c>
      <c r="N565" s="11" t="str">
        <f t="shared" ca="1" si="114"/>
        <v/>
      </c>
      <c r="O565" s="11" t="str">
        <f ca="1">IF($A565="штучный товар",IF(AND(MAX(N$23:$N564)&gt;MAX(P$23:$P564),MAX(P$23:$P564)&lt;=MAX(R$23:$R564),$F565&lt;&gt;"",MAX(P$23:$P564)&lt;TIME(20,0,0)),MAX(P$23:$P564,$F565),""),"")</f>
        <v/>
      </c>
      <c r="P565" s="11" t="str">
        <f t="shared" ca="1" si="115"/>
        <v/>
      </c>
      <c r="Q565" s="11" t="str">
        <f ca="1">IF($A565="штучный товар",IF(AND(MAX(N$23:$N564)&gt;MAX(R$23:$R564),MAX(P$23:$P564)&gt;MAX(R$23:$R564),$F565&lt;&gt;"",MAX(R$23:$R564)&lt;TIME(20,0,0)),MAX(R$23:$R564,$F565),""),"")</f>
        <v/>
      </c>
      <c r="R565" s="11" t="str">
        <f t="shared" ca="1" si="116"/>
        <v/>
      </c>
    </row>
    <row r="566" spans="1:18" x14ac:dyDescent="0.3">
      <c r="A566" t="str">
        <f t="shared" ca="1" si="104"/>
        <v>штучный товар</v>
      </c>
      <c r="B566" s="12">
        <f t="shared" ca="1" si="105"/>
        <v>1.4301775918289301</v>
      </c>
      <c r="C566" s="11" t="str">
        <f t="shared" ca="1" si="106"/>
        <v/>
      </c>
      <c r="D566" t="str">
        <f t="shared" ca="1" si="107"/>
        <v/>
      </c>
      <c r="E566" s="11" t="str">
        <f t="shared" ca="1" si="108"/>
        <v/>
      </c>
      <c r="F566" s="11" t="str">
        <f t="shared" ca="1" si="109"/>
        <v/>
      </c>
      <c r="G566" s="12" t="str">
        <f ca="1">IF(F566&lt;&gt;"",IF(A566="весовой товар",SUM(COUNTIF($L$24:$L566,"&gt;"&amp;F566)),SUM(COUNTIF($N$24:$N566,"&gt;"&amp;F566),COUNTIF($P$24:$P566,"&gt;"&amp;F566),COUNTIF($R$24:$R566,"&gt;"&amp;F566))),"")</f>
        <v/>
      </c>
      <c r="H566" t="str">
        <f t="shared" ca="1" si="110"/>
        <v/>
      </c>
      <c r="I566" s="11" t="str">
        <f t="shared" ca="1" si="111"/>
        <v/>
      </c>
      <c r="J566" s="11" t="str">
        <f t="shared" ca="1" si="112"/>
        <v/>
      </c>
      <c r="K566" s="11" t="str">
        <f ca="1">IF(AND($A566="весовой товар",$F566&lt;&gt;"",MAX(L$23:$L565,F566)&lt;TIME(20,0,0)),MAX(L$23:$L565,F566),"")</f>
        <v/>
      </c>
      <c r="L566" s="11" t="str">
        <f t="shared" ca="1" si="113"/>
        <v/>
      </c>
      <c r="M566" s="11" t="str">
        <f ca="1">IF($A566="штучный товар",IF(AND(MAX(N$23:$N565)&lt;=MAX(P$23:$P565),MAX(N$23:$N565)&lt;=MAX(R$23:$R565),$F566&lt;&gt;"",MAX(N$23:$N565)&lt;TIME(20,0,0)),MAX(N$23:$N565,$F566),""),"")</f>
        <v/>
      </c>
      <c r="N566" s="11" t="str">
        <f t="shared" ca="1" si="114"/>
        <v/>
      </c>
      <c r="O566" s="11" t="str">
        <f ca="1">IF($A566="штучный товар",IF(AND(MAX(N$23:$N565)&gt;MAX(P$23:$P565),MAX(P$23:$P565)&lt;=MAX(R$23:$R565),$F566&lt;&gt;"",MAX(P$23:$P565)&lt;TIME(20,0,0)),MAX(P$23:$P565,$F566),""),"")</f>
        <v/>
      </c>
      <c r="P566" s="11" t="str">
        <f t="shared" ca="1" si="115"/>
        <v/>
      </c>
      <c r="Q566" s="11" t="str">
        <f ca="1">IF($A566="штучный товар",IF(AND(MAX(N$23:$N565)&gt;MAX(R$23:$R565),MAX(P$23:$P565)&gt;MAX(R$23:$R565),$F566&lt;&gt;"",MAX(R$23:$R565)&lt;TIME(20,0,0)),MAX(R$23:$R565,$F566),""),"")</f>
        <v/>
      </c>
      <c r="R566" s="11" t="str">
        <f t="shared" ca="1" si="116"/>
        <v/>
      </c>
    </row>
  </sheetData>
  <mergeCells count="15">
    <mergeCell ref="A1:M10"/>
    <mergeCell ref="G21:G22"/>
    <mergeCell ref="O21:P21"/>
    <mergeCell ref="Q21:R21"/>
    <mergeCell ref="I21:I22"/>
    <mergeCell ref="M21:N21"/>
    <mergeCell ref="J21:J22"/>
    <mergeCell ref="D21:D22"/>
    <mergeCell ref="E21:E22"/>
    <mergeCell ref="H21:H22"/>
    <mergeCell ref="A21:A22"/>
    <mergeCell ref="B21:B22"/>
    <mergeCell ref="C21:C22"/>
    <mergeCell ref="F21:F22"/>
    <mergeCell ref="K21:L2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Валяев</dc:creator>
  <cp:lastModifiedBy>Валяев Георгий Анатольевич</cp:lastModifiedBy>
  <dcterms:created xsi:type="dcterms:W3CDTF">2015-06-05T18:19:34Z</dcterms:created>
  <dcterms:modified xsi:type="dcterms:W3CDTF">2024-01-14T16:45:36Z</dcterms:modified>
</cp:coreProperties>
</file>