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ocuments\4_КУРС\7 семестр\СЕССИЯ зима 2024\Матимит\"/>
    </mc:Choice>
  </mc:AlternateContent>
  <xr:revisionPtr revIDLastSave="0" documentId="13_ncr:1_{31E57201-C55E-423F-930B-9A221CE4078F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25_начало" sheetId="1" r:id="rId1"/>
    <sheet name="25_с_добавлением_стажёр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0" i="2" l="1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C24" i="2" s="1"/>
  <c r="P24" i="2" s="1"/>
  <c r="B24" i="2" s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C24" i="1" s="1"/>
  <c r="X24" i="2" l="1"/>
  <c r="Y24" i="2" s="1"/>
  <c r="V24" i="2"/>
  <c r="W24" i="2" s="1"/>
  <c r="T24" i="2"/>
  <c r="U24" i="2" s="1"/>
  <c r="R24" i="2"/>
  <c r="S24" i="2" s="1"/>
  <c r="F24" i="2"/>
  <c r="G24" i="2" s="1"/>
  <c r="D24" i="2"/>
  <c r="E24" i="2" s="1"/>
  <c r="L24" i="2"/>
  <c r="M24" i="2" s="1"/>
  <c r="J24" i="2"/>
  <c r="K24" i="2" s="1"/>
  <c r="C25" i="2"/>
  <c r="H24" i="2"/>
  <c r="I24" i="2" s="1"/>
  <c r="D24" i="1"/>
  <c r="N24" i="1"/>
  <c r="B24" i="1" s="1"/>
  <c r="T24" i="1"/>
  <c r="P24" i="1"/>
  <c r="R24" i="1"/>
  <c r="J24" i="1"/>
  <c r="C25" i="1"/>
  <c r="H24" i="1"/>
  <c r="F24" i="1"/>
  <c r="L25" i="2" l="1"/>
  <c r="M25" i="2" s="1"/>
  <c r="D25" i="2"/>
  <c r="E25" i="2" s="1"/>
  <c r="F25" i="2"/>
  <c r="G25" i="2" s="1"/>
  <c r="J25" i="2"/>
  <c r="K25" i="2" s="1"/>
  <c r="H25" i="2"/>
  <c r="I25" i="2" s="1"/>
  <c r="C26" i="2"/>
  <c r="Q24" i="2"/>
  <c r="P25" i="2" s="1"/>
  <c r="E24" i="1"/>
  <c r="O24" i="1"/>
  <c r="J25" i="1"/>
  <c r="K25" i="1" s="1"/>
  <c r="F25" i="1"/>
  <c r="G25" i="1" s="1"/>
  <c r="H25" i="1"/>
  <c r="I25" i="1" s="1"/>
  <c r="C26" i="1"/>
  <c r="D25" i="1"/>
  <c r="E25" i="1" s="1"/>
  <c r="Q24" i="1"/>
  <c r="K24" i="1"/>
  <c r="U24" i="1"/>
  <c r="I24" i="1"/>
  <c r="S24" i="1"/>
  <c r="G24" i="1"/>
  <c r="Q25" i="2" l="1"/>
  <c r="X25" i="2"/>
  <c r="Y25" i="2" s="1"/>
  <c r="V25" i="2"/>
  <c r="W25" i="2" s="1"/>
  <c r="T25" i="2"/>
  <c r="U25" i="2" s="1"/>
  <c r="R25" i="2"/>
  <c r="B25" i="2" s="1"/>
  <c r="L26" i="2"/>
  <c r="M26" i="2" s="1"/>
  <c r="N24" i="2"/>
  <c r="O24" i="2"/>
  <c r="D26" i="2"/>
  <c r="E26" i="2" s="1"/>
  <c r="F26" i="2"/>
  <c r="G26" i="2" s="1"/>
  <c r="C27" i="2"/>
  <c r="J26" i="2"/>
  <c r="K26" i="2" s="1"/>
  <c r="H26" i="2"/>
  <c r="I26" i="2" s="1"/>
  <c r="T25" i="1"/>
  <c r="U25" i="1" s="1"/>
  <c r="R25" i="1"/>
  <c r="S25" i="1" s="1"/>
  <c r="P25" i="1"/>
  <c r="Q25" i="1" s="1"/>
  <c r="N25" i="1"/>
  <c r="L24" i="1"/>
  <c r="J26" i="1"/>
  <c r="K26" i="1" s="1"/>
  <c r="F26" i="1"/>
  <c r="G26" i="1" s="1"/>
  <c r="H26" i="1"/>
  <c r="I26" i="1" s="1"/>
  <c r="C27" i="1"/>
  <c r="D26" i="1"/>
  <c r="E26" i="1" s="1"/>
  <c r="M24" i="1"/>
  <c r="S25" i="2" l="1"/>
  <c r="P26" i="2" s="1"/>
  <c r="L27" i="2"/>
  <c r="M27" i="2" s="1"/>
  <c r="D27" i="2"/>
  <c r="E27" i="2" s="1"/>
  <c r="F27" i="2"/>
  <c r="G27" i="2" s="1"/>
  <c r="H27" i="2"/>
  <c r="I27" i="2" s="1"/>
  <c r="C28" i="2"/>
  <c r="J27" i="2"/>
  <c r="K27" i="2" s="1"/>
  <c r="B25" i="1"/>
  <c r="O25" i="1"/>
  <c r="M25" i="1" s="1"/>
  <c r="J27" i="1"/>
  <c r="K27" i="1" s="1"/>
  <c r="F27" i="1"/>
  <c r="G27" i="1" s="1"/>
  <c r="H27" i="1"/>
  <c r="I27" i="1" s="1"/>
  <c r="C28" i="1"/>
  <c r="D27" i="1"/>
  <c r="Q26" i="2" l="1"/>
  <c r="N25" i="2"/>
  <c r="O25" i="2"/>
  <c r="R26" i="2"/>
  <c r="S26" i="2" s="1"/>
  <c r="X26" i="2"/>
  <c r="Y26" i="2" s="1"/>
  <c r="V26" i="2"/>
  <c r="W26" i="2" s="1"/>
  <c r="T26" i="2"/>
  <c r="U26" i="2" s="1"/>
  <c r="L28" i="2"/>
  <c r="M28" i="2" s="1"/>
  <c r="D28" i="2"/>
  <c r="E28" i="2" s="1"/>
  <c r="F28" i="2"/>
  <c r="G28" i="2" s="1"/>
  <c r="C29" i="2"/>
  <c r="J28" i="2"/>
  <c r="K28" i="2" s="1"/>
  <c r="H28" i="2"/>
  <c r="I28" i="2" s="1"/>
  <c r="E27" i="1"/>
  <c r="L25" i="1"/>
  <c r="R26" i="1"/>
  <c r="S26" i="1" s="1"/>
  <c r="T26" i="1"/>
  <c r="U26" i="1" s="1"/>
  <c r="N26" i="1"/>
  <c r="O26" i="1" s="1"/>
  <c r="P26" i="1"/>
  <c r="J28" i="1"/>
  <c r="K28" i="1" s="1"/>
  <c r="F28" i="1"/>
  <c r="G28" i="1" s="1"/>
  <c r="H28" i="1"/>
  <c r="I28" i="1" s="1"/>
  <c r="C29" i="1"/>
  <c r="D28" i="1"/>
  <c r="B26" i="2" l="1"/>
  <c r="N26" i="2"/>
  <c r="O26" i="2"/>
  <c r="X27" i="2"/>
  <c r="Y27" i="2" s="1"/>
  <c r="T27" i="2"/>
  <c r="U27" i="2" s="1"/>
  <c r="V27" i="2"/>
  <c r="W27" i="2" s="1"/>
  <c r="R27" i="2"/>
  <c r="S27" i="2" s="1"/>
  <c r="L29" i="2"/>
  <c r="M29" i="2" s="1"/>
  <c r="D29" i="2"/>
  <c r="E29" i="2" s="1"/>
  <c r="F29" i="2"/>
  <c r="G29" i="2" s="1"/>
  <c r="E28" i="1"/>
  <c r="J29" i="2"/>
  <c r="K29" i="2" s="1"/>
  <c r="H29" i="2"/>
  <c r="I29" i="2" s="1"/>
  <c r="C30" i="2"/>
  <c r="B26" i="1"/>
  <c r="Q26" i="1"/>
  <c r="N27" i="1" s="1"/>
  <c r="O27" i="1" s="1"/>
  <c r="J29" i="1"/>
  <c r="K29" i="1" s="1"/>
  <c r="F29" i="1"/>
  <c r="G29" i="1" s="1"/>
  <c r="H29" i="1"/>
  <c r="I29" i="1" s="1"/>
  <c r="C30" i="1"/>
  <c r="D29" i="1"/>
  <c r="P27" i="2" l="1"/>
  <c r="L30" i="2"/>
  <c r="M30" i="2" s="1"/>
  <c r="D30" i="2"/>
  <c r="E30" i="2" s="1"/>
  <c r="F30" i="2"/>
  <c r="G30" i="2" s="1"/>
  <c r="C31" i="2"/>
  <c r="J30" i="2"/>
  <c r="K30" i="2" s="1"/>
  <c r="H30" i="2"/>
  <c r="I30" i="2" s="1"/>
  <c r="E29" i="1"/>
  <c r="L26" i="1"/>
  <c r="M26" i="1"/>
  <c r="T27" i="1"/>
  <c r="U27" i="1" s="1"/>
  <c r="R27" i="1"/>
  <c r="S27" i="1" s="1"/>
  <c r="P27" i="1"/>
  <c r="J30" i="1"/>
  <c r="K30" i="1" s="1"/>
  <c r="F30" i="1"/>
  <c r="G30" i="1" s="1"/>
  <c r="H30" i="1"/>
  <c r="I30" i="1" s="1"/>
  <c r="C31" i="1"/>
  <c r="D30" i="1"/>
  <c r="E30" i="1" s="1"/>
  <c r="Q27" i="2" l="1"/>
  <c r="O27" i="2" s="1"/>
  <c r="B27" i="2"/>
  <c r="L31" i="2"/>
  <c r="M31" i="2" s="1"/>
  <c r="D31" i="2"/>
  <c r="E31" i="2" s="1"/>
  <c r="F31" i="2"/>
  <c r="G31" i="2" s="1"/>
  <c r="C32" i="2"/>
  <c r="J31" i="2"/>
  <c r="K31" i="2" s="1"/>
  <c r="H31" i="2"/>
  <c r="I31" i="2" s="1"/>
  <c r="Q27" i="1"/>
  <c r="B27" i="1"/>
  <c r="J31" i="1"/>
  <c r="K31" i="1" s="1"/>
  <c r="F31" i="1"/>
  <c r="G31" i="1" s="1"/>
  <c r="H31" i="1"/>
  <c r="I31" i="1" s="1"/>
  <c r="C32" i="1"/>
  <c r="D31" i="1"/>
  <c r="R28" i="2" l="1"/>
  <c r="S28" i="2" s="1"/>
  <c r="T28" i="2"/>
  <c r="U28" i="2" s="1"/>
  <c r="N27" i="2"/>
  <c r="V28" i="2"/>
  <c r="W28" i="2" s="1"/>
  <c r="X28" i="2"/>
  <c r="Y28" i="2" s="1"/>
  <c r="P28" i="2"/>
  <c r="L32" i="2"/>
  <c r="M32" i="2" s="1"/>
  <c r="D32" i="2"/>
  <c r="E32" i="2" s="1"/>
  <c r="F32" i="2"/>
  <c r="G32" i="2" s="1"/>
  <c r="H32" i="2"/>
  <c r="I32" i="2" s="1"/>
  <c r="J32" i="2"/>
  <c r="K32" i="2" s="1"/>
  <c r="C33" i="2"/>
  <c r="E31" i="1"/>
  <c r="L27" i="1"/>
  <c r="M27" i="1"/>
  <c r="R28" i="1"/>
  <c r="S28" i="1" s="1"/>
  <c r="T28" i="1"/>
  <c r="U28" i="1" s="1"/>
  <c r="N28" i="1"/>
  <c r="O28" i="1" s="1"/>
  <c r="P28" i="1"/>
  <c r="J32" i="1"/>
  <c r="K32" i="1" s="1"/>
  <c r="F32" i="1"/>
  <c r="G32" i="1" s="1"/>
  <c r="H32" i="1"/>
  <c r="I32" i="1" s="1"/>
  <c r="C33" i="1"/>
  <c r="D32" i="1"/>
  <c r="E32" i="1" s="1"/>
  <c r="Q28" i="2" l="1"/>
  <c r="O28" i="2" s="1"/>
  <c r="B28" i="2"/>
  <c r="L33" i="2"/>
  <c r="M33" i="2" s="1"/>
  <c r="D33" i="2"/>
  <c r="E33" i="2" s="1"/>
  <c r="F33" i="2"/>
  <c r="G33" i="2" s="1"/>
  <c r="J33" i="2"/>
  <c r="K33" i="2" s="1"/>
  <c r="H33" i="2"/>
  <c r="I33" i="2" s="1"/>
  <c r="C34" i="2"/>
  <c r="B28" i="1"/>
  <c r="Q28" i="1"/>
  <c r="P29" i="1" s="1"/>
  <c r="J33" i="1"/>
  <c r="K33" i="1" s="1"/>
  <c r="F33" i="1"/>
  <c r="G33" i="1" s="1"/>
  <c r="H33" i="1"/>
  <c r="I33" i="1" s="1"/>
  <c r="C34" i="1"/>
  <c r="D33" i="1"/>
  <c r="E33" i="1" s="1"/>
  <c r="N28" i="2" l="1"/>
  <c r="R29" i="2"/>
  <c r="S29" i="2" s="1"/>
  <c r="T29" i="2"/>
  <c r="U29" i="2" s="1"/>
  <c r="X29" i="2"/>
  <c r="Y29" i="2" s="1"/>
  <c r="V29" i="2"/>
  <c r="W29" i="2" s="1"/>
  <c r="L34" i="2"/>
  <c r="M34" i="2" s="1"/>
  <c r="P29" i="2"/>
  <c r="D34" i="2"/>
  <c r="E34" i="2" s="1"/>
  <c r="F34" i="2"/>
  <c r="G34" i="2" s="1"/>
  <c r="C35" i="2"/>
  <c r="J34" i="2"/>
  <c r="K34" i="2" s="1"/>
  <c r="H34" i="2"/>
  <c r="I34" i="2" s="1"/>
  <c r="M28" i="1"/>
  <c r="L28" i="1"/>
  <c r="T29" i="1"/>
  <c r="U29" i="1" s="1"/>
  <c r="R29" i="1"/>
  <c r="S29" i="1" s="1"/>
  <c r="N29" i="1"/>
  <c r="O29" i="1" s="1"/>
  <c r="Q29" i="1"/>
  <c r="J34" i="1"/>
  <c r="K34" i="1" s="1"/>
  <c r="F34" i="1"/>
  <c r="G34" i="1" s="1"/>
  <c r="H34" i="1"/>
  <c r="I34" i="1" s="1"/>
  <c r="C35" i="1"/>
  <c r="D34" i="1"/>
  <c r="E34" i="1" s="1"/>
  <c r="Q29" i="2" l="1"/>
  <c r="O29" i="2" s="1"/>
  <c r="B29" i="2"/>
  <c r="L35" i="2"/>
  <c r="M35" i="2" s="1"/>
  <c r="D35" i="2"/>
  <c r="E35" i="2" s="1"/>
  <c r="F35" i="2"/>
  <c r="G35" i="2" s="1"/>
  <c r="C36" i="2"/>
  <c r="H35" i="2"/>
  <c r="I35" i="2" s="1"/>
  <c r="J35" i="2"/>
  <c r="K35" i="2" s="1"/>
  <c r="M29" i="1"/>
  <c r="L29" i="1"/>
  <c r="T30" i="1"/>
  <c r="U30" i="1" s="1"/>
  <c r="R30" i="1"/>
  <c r="S30" i="1" s="1"/>
  <c r="P30" i="1"/>
  <c r="Q30" i="1" s="1"/>
  <c r="N30" i="1"/>
  <c r="O30" i="1" s="1"/>
  <c r="B29" i="1"/>
  <c r="J35" i="1"/>
  <c r="K35" i="1" s="1"/>
  <c r="F35" i="1"/>
  <c r="G35" i="1" s="1"/>
  <c r="H35" i="1"/>
  <c r="I35" i="1" s="1"/>
  <c r="C36" i="1"/>
  <c r="D35" i="1"/>
  <c r="E35" i="1" s="1"/>
  <c r="R30" i="2" l="1"/>
  <c r="S30" i="2" s="1"/>
  <c r="T30" i="2"/>
  <c r="U30" i="2" s="1"/>
  <c r="N29" i="2"/>
  <c r="X30" i="2"/>
  <c r="Y30" i="2" s="1"/>
  <c r="V30" i="2"/>
  <c r="W30" i="2" s="1"/>
  <c r="L36" i="2"/>
  <c r="M36" i="2" s="1"/>
  <c r="P30" i="2"/>
  <c r="D36" i="2"/>
  <c r="E36" i="2" s="1"/>
  <c r="F36" i="2"/>
  <c r="G36" i="2" s="1"/>
  <c r="C37" i="2"/>
  <c r="H36" i="2"/>
  <c r="I36" i="2" s="1"/>
  <c r="J36" i="2"/>
  <c r="K36" i="2" s="1"/>
  <c r="N31" i="1"/>
  <c r="O31" i="1" s="1"/>
  <c r="M30" i="1"/>
  <c r="L30" i="1"/>
  <c r="T31" i="1"/>
  <c r="U31" i="1" s="1"/>
  <c r="B30" i="1"/>
  <c r="R31" i="1"/>
  <c r="S31" i="1" s="1"/>
  <c r="P31" i="1"/>
  <c r="Q31" i="1" s="1"/>
  <c r="J36" i="1"/>
  <c r="K36" i="1" s="1"/>
  <c r="F36" i="1"/>
  <c r="G36" i="1" s="1"/>
  <c r="H36" i="1"/>
  <c r="I36" i="1" s="1"/>
  <c r="C37" i="1"/>
  <c r="D36" i="1"/>
  <c r="E36" i="1" s="1"/>
  <c r="Q30" i="2" l="1"/>
  <c r="O30" i="2" s="1"/>
  <c r="B30" i="2"/>
  <c r="L37" i="2"/>
  <c r="M37" i="2" s="1"/>
  <c r="D37" i="2"/>
  <c r="E37" i="2" s="1"/>
  <c r="F37" i="2"/>
  <c r="G37" i="2" s="1"/>
  <c r="J37" i="2"/>
  <c r="K37" i="2" s="1"/>
  <c r="H37" i="2"/>
  <c r="I37" i="2" s="1"/>
  <c r="C38" i="2"/>
  <c r="M31" i="1"/>
  <c r="T32" i="1"/>
  <c r="U32" i="1" s="1"/>
  <c r="L31" i="1"/>
  <c r="R32" i="1"/>
  <c r="S32" i="1" s="1"/>
  <c r="B31" i="1"/>
  <c r="N32" i="1"/>
  <c r="P32" i="1"/>
  <c r="Q32" i="1" s="1"/>
  <c r="J37" i="1"/>
  <c r="K37" i="1" s="1"/>
  <c r="F37" i="1"/>
  <c r="G37" i="1" s="1"/>
  <c r="H37" i="1"/>
  <c r="I37" i="1" s="1"/>
  <c r="C38" i="1"/>
  <c r="D37" i="1"/>
  <c r="E37" i="1" s="1"/>
  <c r="R31" i="2" l="1"/>
  <c r="S31" i="2" s="1"/>
  <c r="T31" i="2"/>
  <c r="U31" i="2" s="1"/>
  <c r="X31" i="2"/>
  <c r="Y31" i="2" s="1"/>
  <c r="V31" i="2"/>
  <c r="W31" i="2" s="1"/>
  <c r="N30" i="2"/>
  <c r="P31" i="2"/>
  <c r="L38" i="2"/>
  <c r="M38" i="2" s="1"/>
  <c r="D38" i="2"/>
  <c r="E38" i="2" s="1"/>
  <c r="F38" i="2"/>
  <c r="G38" i="2" s="1"/>
  <c r="C39" i="2"/>
  <c r="J38" i="2"/>
  <c r="K38" i="2" s="1"/>
  <c r="H38" i="2"/>
  <c r="I38" i="2" s="1"/>
  <c r="O32" i="1"/>
  <c r="M32" i="1" s="1"/>
  <c r="B32" i="1"/>
  <c r="J38" i="1"/>
  <c r="K38" i="1" s="1"/>
  <c r="F38" i="1"/>
  <c r="G38" i="1" s="1"/>
  <c r="H38" i="1"/>
  <c r="I38" i="1" s="1"/>
  <c r="C39" i="1"/>
  <c r="D38" i="1"/>
  <c r="E38" i="1" s="1"/>
  <c r="Q31" i="2" l="1"/>
  <c r="O31" i="2" s="1"/>
  <c r="B31" i="2"/>
  <c r="L39" i="2"/>
  <c r="M39" i="2" s="1"/>
  <c r="D39" i="2"/>
  <c r="E39" i="2" s="1"/>
  <c r="F39" i="2"/>
  <c r="G39" i="2" s="1"/>
  <c r="H39" i="2"/>
  <c r="I39" i="2" s="1"/>
  <c r="J39" i="2"/>
  <c r="K39" i="2" s="1"/>
  <c r="C40" i="2"/>
  <c r="L32" i="1"/>
  <c r="T33" i="1"/>
  <c r="U33" i="1" s="1"/>
  <c r="R33" i="1"/>
  <c r="S33" i="1" s="1"/>
  <c r="N33" i="1"/>
  <c r="P33" i="1"/>
  <c r="Q33" i="1" s="1"/>
  <c r="J39" i="1"/>
  <c r="K39" i="1" s="1"/>
  <c r="F39" i="1"/>
  <c r="G39" i="1" s="1"/>
  <c r="H39" i="1"/>
  <c r="I39" i="1" s="1"/>
  <c r="C40" i="1"/>
  <c r="D39" i="1"/>
  <c r="E39" i="1" s="1"/>
  <c r="N31" i="2" l="1"/>
  <c r="T32" i="2"/>
  <c r="U32" i="2" s="1"/>
  <c r="V32" i="2"/>
  <c r="W32" i="2" s="1"/>
  <c r="R32" i="2"/>
  <c r="S32" i="2" s="1"/>
  <c r="X32" i="2"/>
  <c r="Y32" i="2" s="1"/>
  <c r="P32" i="2"/>
  <c r="L40" i="2"/>
  <c r="M40" i="2" s="1"/>
  <c r="D40" i="2"/>
  <c r="E40" i="2" s="1"/>
  <c r="F40" i="2"/>
  <c r="G40" i="2" s="1"/>
  <c r="J40" i="2"/>
  <c r="K40" i="2" s="1"/>
  <c r="H40" i="2"/>
  <c r="I40" i="2" s="1"/>
  <c r="C41" i="2"/>
  <c r="B33" i="1"/>
  <c r="O33" i="1"/>
  <c r="M33" i="1" s="1"/>
  <c r="J40" i="1"/>
  <c r="K40" i="1" s="1"/>
  <c r="F40" i="1"/>
  <c r="G40" i="1" s="1"/>
  <c r="H40" i="1"/>
  <c r="I40" i="1" s="1"/>
  <c r="C41" i="1"/>
  <c r="D40" i="1"/>
  <c r="E40" i="1" s="1"/>
  <c r="Q32" i="2" l="1"/>
  <c r="O32" i="2" s="1"/>
  <c r="B32" i="2"/>
  <c r="L41" i="2"/>
  <c r="M41" i="2" s="1"/>
  <c r="D41" i="2"/>
  <c r="E41" i="2" s="1"/>
  <c r="F41" i="2"/>
  <c r="G41" i="2" s="1"/>
  <c r="J41" i="2"/>
  <c r="K41" i="2" s="1"/>
  <c r="H41" i="2"/>
  <c r="I41" i="2" s="1"/>
  <c r="C42" i="2"/>
  <c r="L33" i="1"/>
  <c r="T34" i="1"/>
  <c r="U34" i="1" s="1"/>
  <c r="R34" i="1"/>
  <c r="S34" i="1" s="1"/>
  <c r="N34" i="1"/>
  <c r="P34" i="1"/>
  <c r="Q34" i="1" s="1"/>
  <c r="J41" i="1"/>
  <c r="K41" i="1" s="1"/>
  <c r="F41" i="1"/>
  <c r="G41" i="1" s="1"/>
  <c r="H41" i="1"/>
  <c r="I41" i="1" s="1"/>
  <c r="C42" i="1"/>
  <c r="D41" i="1"/>
  <c r="E41" i="1" s="1"/>
  <c r="T33" i="2" l="1"/>
  <c r="U33" i="2" s="1"/>
  <c r="R33" i="2"/>
  <c r="S33" i="2" s="1"/>
  <c r="V33" i="2"/>
  <c r="W33" i="2" s="1"/>
  <c r="X33" i="2"/>
  <c r="Y33" i="2" s="1"/>
  <c r="N32" i="2"/>
  <c r="P33" i="2"/>
  <c r="L42" i="2"/>
  <c r="M42" i="2" s="1"/>
  <c r="D42" i="2"/>
  <c r="E42" i="2" s="1"/>
  <c r="F42" i="2"/>
  <c r="G42" i="2" s="1"/>
  <c r="C43" i="2"/>
  <c r="H42" i="2"/>
  <c r="I42" i="2" s="1"/>
  <c r="J42" i="2"/>
  <c r="K42" i="2" s="1"/>
  <c r="B34" i="1"/>
  <c r="O34" i="1"/>
  <c r="M34" i="1" s="1"/>
  <c r="J42" i="1"/>
  <c r="K42" i="1" s="1"/>
  <c r="F42" i="1"/>
  <c r="G42" i="1" s="1"/>
  <c r="H42" i="1"/>
  <c r="I42" i="1" s="1"/>
  <c r="C43" i="1"/>
  <c r="D42" i="1"/>
  <c r="E42" i="1" s="1"/>
  <c r="Q33" i="2" l="1"/>
  <c r="O33" i="2" s="1"/>
  <c r="B33" i="2"/>
  <c r="L43" i="2"/>
  <c r="M43" i="2" s="1"/>
  <c r="D43" i="2"/>
  <c r="E43" i="2" s="1"/>
  <c r="F43" i="2"/>
  <c r="G43" i="2" s="1"/>
  <c r="J43" i="2"/>
  <c r="K43" i="2" s="1"/>
  <c r="C44" i="2"/>
  <c r="H43" i="2"/>
  <c r="I43" i="2" s="1"/>
  <c r="L34" i="1"/>
  <c r="T35" i="1"/>
  <c r="U35" i="1" s="1"/>
  <c r="R35" i="1"/>
  <c r="S35" i="1" s="1"/>
  <c r="N35" i="1"/>
  <c r="P35" i="1"/>
  <c r="Q35" i="1" s="1"/>
  <c r="J43" i="1"/>
  <c r="K43" i="1" s="1"/>
  <c r="F43" i="1"/>
  <c r="G43" i="1" s="1"/>
  <c r="H43" i="1"/>
  <c r="I43" i="1" s="1"/>
  <c r="C44" i="1"/>
  <c r="D43" i="1"/>
  <c r="E43" i="1" s="1"/>
  <c r="R34" i="2" l="1"/>
  <c r="S34" i="2" s="1"/>
  <c r="T34" i="2"/>
  <c r="U34" i="2" s="1"/>
  <c r="V34" i="2"/>
  <c r="W34" i="2" s="1"/>
  <c r="N33" i="2"/>
  <c r="X34" i="2"/>
  <c r="Y34" i="2" s="1"/>
  <c r="P34" i="2"/>
  <c r="L44" i="2"/>
  <c r="M44" i="2" s="1"/>
  <c r="D44" i="2"/>
  <c r="E44" i="2" s="1"/>
  <c r="F44" i="2"/>
  <c r="G44" i="2" s="1"/>
  <c r="J44" i="2"/>
  <c r="K44" i="2" s="1"/>
  <c r="H44" i="2"/>
  <c r="I44" i="2" s="1"/>
  <c r="C45" i="2"/>
  <c r="O35" i="1"/>
  <c r="M35" i="1" s="1"/>
  <c r="B35" i="1"/>
  <c r="J44" i="1"/>
  <c r="K44" i="1" s="1"/>
  <c r="F44" i="1"/>
  <c r="G44" i="1" s="1"/>
  <c r="H44" i="1"/>
  <c r="I44" i="1" s="1"/>
  <c r="C45" i="1"/>
  <c r="D44" i="1"/>
  <c r="E44" i="1" s="1"/>
  <c r="Q34" i="2" l="1"/>
  <c r="O34" i="2" s="1"/>
  <c r="B34" i="2"/>
  <c r="L45" i="2"/>
  <c r="M45" i="2" s="1"/>
  <c r="D45" i="2"/>
  <c r="E45" i="2" s="1"/>
  <c r="F45" i="2"/>
  <c r="G45" i="2" s="1"/>
  <c r="J45" i="2"/>
  <c r="K45" i="2" s="1"/>
  <c r="H45" i="2"/>
  <c r="I45" i="2" s="1"/>
  <c r="C46" i="2"/>
  <c r="L35" i="1"/>
  <c r="T36" i="1"/>
  <c r="U36" i="1" s="1"/>
  <c r="R36" i="1"/>
  <c r="S36" i="1" s="1"/>
  <c r="N36" i="1"/>
  <c r="P36" i="1"/>
  <c r="Q36" i="1" s="1"/>
  <c r="J45" i="1"/>
  <c r="K45" i="1" s="1"/>
  <c r="F45" i="1"/>
  <c r="G45" i="1" s="1"/>
  <c r="H45" i="1"/>
  <c r="I45" i="1" s="1"/>
  <c r="C46" i="1"/>
  <c r="D45" i="1"/>
  <c r="E45" i="1" s="1"/>
  <c r="T35" i="2" l="1"/>
  <c r="U35" i="2" s="1"/>
  <c r="V35" i="2"/>
  <c r="W35" i="2" s="1"/>
  <c r="X35" i="2"/>
  <c r="Y35" i="2" s="1"/>
  <c r="R35" i="2"/>
  <c r="S35" i="2" s="1"/>
  <c r="N34" i="2"/>
  <c r="P35" i="2"/>
  <c r="L46" i="2"/>
  <c r="M46" i="2" s="1"/>
  <c r="D46" i="2"/>
  <c r="E46" i="2" s="1"/>
  <c r="F46" i="2"/>
  <c r="G46" i="2" s="1"/>
  <c r="C47" i="2"/>
  <c r="J46" i="2"/>
  <c r="K46" i="2" s="1"/>
  <c r="H46" i="2"/>
  <c r="I46" i="2" s="1"/>
  <c r="O36" i="1"/>
  <c r="M36" i="1" s="1"/>
  <c r="B36" i="1"/>
  <c r="J46" i="1"/>
  <c r="K46" i="1" s="1"/>
  <c r="F46" i="1"/>
  <c r="G46" i="1" s="1"/>
  <c r="H46" i="1"/>
  <c r="I46" i="1" s="1"/>
  <c r="C47" i="1"/>
  <c r="D46" i="1"/>
  <c r="E46" i="1" s="1"/>
  <c r="Q35" i="2" l="1"/>
  <c r="O35" i="2" s="1"/>
  <c r="B35" i="2"/>
  <c r="L47" i="2"/>
  <c r="M47" i="2" s="1"/>
  <c r="D47" i="2"/>
  <c r="E47" i="2" s="1"/>
  <c r="F47" i="2"/>
  <c r="G47" i="2" s="1"/>
  <c r="J47" i="2"/>
  <c r="K47" i="2" s="1"/>
  <c r="H47" i="2"/>
  <c r="I47" i="2" s="1"/>
  <c r="C48" i="2"/>
  <c r="L36" i="1"/>
  <c r="T37" i="1"/>
  <c r="U37" i="1" s="1"/>
  <c r="R37" i="1"/>
  <c r="S37" i="1" s="1"/>
  <c r="N37" i="1"/>
  <c r="P37" i="1"/>
  <c r="Q37" i="1" s="1"/>
  <c r="J47" i="1"/>
  <c r="K47" i="1" s="1"/>
  <c r="F47" i="1"/>
  <c r="G47" i="1" s="1"/>
  <c r="H47" i="1"/>
  <c r="I47" i="1" s="1"/>
  <c r="C48" i="1"/>
  <c r="D47" i="1"/>
  <c r="E47" i="1" s="1"/>
  <c r="T36" i="2" l="1"/>
  <c r="U36" i="2" s="1"/>
  <c r="R36" i="2"/>
  <c r="S36" i="2" s="1"/>
  <c r="N35" i="2"/>
  <c r="V36" i="2"/>
  <c r="W36" i="2" s="1"/>
  <c r="X36" i="2"/>
  <c r="Y36" i="2" s="1"/>
  <c r="L48" i="2"/>
  <c r="M48" i="2" s="1"/>
  <c r="P36" i="2"/>
  <c r="D48" i="2"/>
  <c r="E48" i="2" s="1"/>
  <c r="F48" i="2"/>
  <c r="G48" i="2" s="1"/>
  <c r="J48" i="2"/>
  <c r="K48" i="2" s="1"/>
  <c r="C49" i="2"/>
  <c r="H48" i="2"/>
  <c r="I48" i="2" s="1"/>
  <c r="B37" i="1"/>
  <c r="O37" i="1"/>
  <c r="M37" i="1" s="1"/>
  <c r="J48" i="1"/>
  <c r="K48" i="1" s="1"/>
  <c r="F48" i="1"/>
  <c r="G48" i="1" s="1"/>
  <c r="H48" i="1"/>
  <c r="I48" i="1" s="1"/>
  <c r="C49" i="1"/>
  <c r="D48" i="1"/>
  <c r="E48" i="1" s="1"/>
  <c r="Q36" i="2" l="1"/>
  <c r="O36" i="2" s="1"/>
  <c r="B36" i="2"/>
  <c r="N36" i="2"/>
  <c r="X37" i="2"/>
  <c r="Y37" i="2" s="1"/>
  <c r="V37" i="2"/>
  <c r="W37" i="2" s="1"/>
  <c r="T37" i="2"/>
  <c r="U37" i="2" s="1"/>
  <c r="R37" i="2"/>
  <c r="S37" i="2" s="1"/>
  <c r="L49" i="2"/>
  <c r="M49" i="2" s="1"/>
  <c r="D49" i="2"/>
  <c r="E49" i="2" s="1"/>
  <c r="F49" i="2"/>
  <c r="G49" i="2" s="1"/>
  <c r="J49" i="2"/>
  <c r="K49" i="2" s="1"/>
  <c r="H49" i="2"/>
  <c r="I49" i="2" s="1"/>
  <c r="C50" i="2"/>
  <c r="L37" i="1"/>
  <c r="T38" i="1"/>
  <c r="U38" i="1" s="1"/>
  <c r="R38" i="1"/>
  <c r="S38" i="1" s="1"/>
  <c r="N38" i="1"/>
  <c r="P38" i="1"/>
  <c r="Q38" i="1" s="1"/>
  <c r="J49" i="1"/>
  <c r="K49" i="1" s="1"/>
  <c r="F49" i="1"/>
  <c r="G49" i="1" s="1"/>
  <c r="H49" i="1"/>
  <c r="I49" i="1" s="1"/>
  <c r="C50" i="1"/>
  <c r="D49" i="1"/>
  <c r="E49" i="1" s="1"/>
  <c r="P37" i="2" l="1"/>
  <c r="L50" i="2"/>
  <c r="M50" i="2" s="1"/>
  <c r="D50" i="2"/>
  <c r="E50" i="2" s="1"/>
  <c r="F50" i="2"/>
  <c r="G50" i="2" s="1"/>
  <c r="C51" i="2"/>
  <c r="H50" i="2"/>
  <c r="I50" i="2" s="1"/>
  <c r="J50" i="2"/>
  <c r="K50" i="2" s="1"/>
  <c r="B38" i="1"/>
  <c r="O38" i="1"/>
  <c r="M38" i="1" s="1"/>
  <c r="J50" i="1"/>
  <c r="K50" i="1" s="1"/>
  <c r="F50" i="1"/>
  <c r="G50" i="1" s="1"/>
  <c r="H50" i="1"/>
  <c r="I50" i="1" s="1"/>
  <c r="C51" i="1"/>
  <c r="D50" i="1"/>
  <c r="E50" i="1" s="1"/>
  <c r="Q37" i="2" l="1"/>
  <c r="O37" i="2" s="1"/>
  <c r="B37" i="2"/>
  <c r="N37" i="2"/>
  <c r="L51" i="2"/>
  <c r="M51" i="2" s="1"/>
  <c r="D51" i="2"/>
  <c r="E51" i="2" s="1"/>
  <c r="F51" i="2"/>
  <c r="G51" i="2" s="1"/>
  <c r="J51" i="2"/>
  <c r="K51" i="2" s="1"/>
  <c r="H51" i="2"/>
  <c r="I51" i="2" s="1"/>
  <c r="C52" i="2"/>
  <c r="L38" i="1"/>
  <c r="T39" i="1"/>
  <c r="U39" i="1" s="1"/>
  <c r="R39" i="1"/>
  <c r="S39" i="1" s="1"/>
  <c r="P39" i="1"/>
  <c r="Q39" i="1" s="1"/>
  <c r="N39" i="1"/>
  <c r="J51" i="1"/>
  <c r="K51" i="1" s="1"/>
  <c r="F51" i="1"/>
  <c r="G51" i="1" s="1"/>
  <c r="H51" i="1"/>
  <c r="I51" i="1" s="1"/>
  <c r="C52" i="1"/>
  <c r="D51" i="1"/>
  <c r="E51" i="1" s="1"/>
  <c r="R38" i="2" l="1"/>
  <c r="S38" i="2" s="1"/>
  <c r="T38" i="2"/>
  <c r="U38" i="2" s="1"/>
  <c r="V38" i="2"/>
  <c r="W38" i="2" s="1"/>
  <c r="X38" i="2"/>
  <c r="Y38" i="2" s="1"/>
  <c r="P38" i="2"/>
  <c r="L52" i="2"/>
  <c r="M52" i="2" s="1"/>
  <c r="D52" i="2"/>
  <c r="E52" i="2" s="1"/>
  <c r="F52" i="2"/>
  <c r="G52" i="2" s="1"/>
  <c r="J52" i="2"/>
  <c r="K52" i="2" s="1"/>
  <c r="C53" i="2"/>
  <c r="H52" i="2"/>
  <c r="I52" i="2" s="1"/>
  <c r="O39" i="1"/>
  <c r="M39" i="1" s="1"/>
  <c r="B39" i="1"/>
  <c r="J52" i="1"/>
  <c r="K52" i="1" s="1"/>
  <c r="F52" i="1"/>
  <c r="G52" i="1" s="1"/>
  <c r="H52" i="1"/>
  <c r="I52" i="1" s="1"/>
  <c r="C53" i="1"/>
  <c r="D52" i="1"/>
  <c r="E52" i="1" s="1"/>
  <c r="Q38" i="2" l="1"/>
  <c r="O38" i="2" s="1"/>
  <c r="B38" i="2"/>
  <c r="L53" i="2"/>
  <c r="M53" i="2" s="1"/>
  <c r="D53" i="2"/>
  <c r="E53" i="2" s="1"/>
  <c r="F53" i="2"/>
  <c r="G53" i="2" s="1"/>
  <c r="J53" i="2"/>
  <c r="K53" i="2" s="1"/>
  <c r="H53" i="2"/>
  <c r="I53" i="2" s="1"/>
  <c r="C54" i="2"/>
  <c r="L39" i="1"/>
  <c r="T40" i="1"/>
  <c r="U40" i="1" s="1"/>
  <c r="R40" i="1"/>
  <c r="S40" i="1" s="1"/>
  <c r="N40" i="1"/>
  <c r="P40" i="1"/>
  <c r="Q40" i="1" s="1"/>
  <c r="J53" i="1"/>
  <c r="K53" i="1" s="1"/>
  <c r="F53" i="1"/>
  <c r="G53" i="1" s="1"/>
  <c r="H53" i="1"/>
  <c r="I53" i="1" s="1"/>
  <c r="C54" i="1"/>
  <c r="D53" i="1"/>
  <c r="E53" i="1" s="1"/>
  <c r="T39" i="2" l="1"/>
  <c r="U39" i="2" s="1"/>
  <c r="X39" i="2"/>
  <c r="Y39" i="2" s="1"/>
  <c r="R39" i="2"/>
  <c r="S39" i="2" s="1"/>
  <c r="V39" i="2"/>
  <c r="W39" i="2" s="1"/>
  <c r="N38" i="2"/>
  <c r="P39" i="2"/>
  <c r="L54" i="2"/>
  <c r="M54" i="2" s="1"/>
  <c r="D54" i="2"/>
  <c r="E54" i="2" s="1"/>
  <c r="F54" i="2"/>
  <c r="G54" i="2" s="1"/>
  <c r="J54" i="2"/>
  <c r="K54" i="2" s="1"/>
  <c r="H54" i="2"/>
  <c r="I54" i="2" s="1"/>
  <c r="C55" i="2"/>
  <c r="O40" i="1"/>
  <c r="M40" i="1" s="1"/>
  <c r="B40" i="1"/>
  <c r="J54" i="1"/>
  <c r="K54" i="1" s="1"/>
  <c r="F54" i="1"/>
  <c r="G54" i="1" s="1"/>
  <c r="H54" i="1"/>
  <c r="I54" i="1" s="1"/>
  <c r="C55" i="1"/>
  <c r="D54" i="1"/>
  <c r="E54" i="1" s="1"/>
  <c r="Q39" i="2" l="1"/>
  <c r="O39" i="2" s="1"/>
  <c r="B39" i="2"/>
  <c r="N39" i="2"/>
  <c r="V40" i="2"/>
  <c r="W40" i="2" s="1"/>
  <c r="T40" i="2"/>
  <c r="U40" i="2" s="1"/>
  <c r="R40" i="2"/>
  <c r="S40" i="2" s="1"/>
  <c r="L55" i="2"/>
  <c r="M55" i="2" s="1"/>
  <c r="D55" i="2"/>
  <c r="E55" i="2" s="1"/>
  <c r="F55" i="2"/>
  <c r="G55" i="2" s="1"/>
  <c r="J55" i="2"/>
  <c r="K55" i="2" s="1"/>
  <c r="H55" i="2"/>
  <c r="I55" i="2" s="1"/>
  <c r="C56" i="2"/>
  <c r="L40" i="1"/>
  <c r="T41" i="1"/>
  <c r="U41" i="1" s="1"/>
  <c r="R41" i="1"/>
  <c r="S41" i="1" s="1"/>
  <c r="P41" i="1"/>
  <c r="Q41" i="1" s="1"/>
  <c r="N41" i="1"/>
  <c r="J55" i="1"/>
  <c r="K55" i="1" s="1"/>
  <c r="F55" i="1"/>
  <c r="G55" i="1" s="1"/>
  <c r="H55" i="1"/>
  <c r="I55" i="1" s="1"/>
  <c r="C56" i="1"/>
  <c r="D55" i="1"/>
  <c r="E55" i="1" s="1"/>
  <c r="X40" i="2" l="1"/>
  <c r="Y40" i="2" s="1"/>
  <c r="L56" i="2"/>
  <c r="M56" i="2" s="1"/>
  <c r="P40" i="2"/>
  <c r="D56" i="2"/>
  <c r="E56" i="2" s="1"/>
  <c r="F56" i="2"/>
  <c r="G56" i="2" s="1"/>
  <c r="C57" i="2"/>
  <c r="J56" i="2"/>
  <c r="K56" i="2" s="1"/>
  <c r="H56" i="2"/>
  <c r="I56" i="2" s="1"/>
  <c r="B41" i="1"/>
  <c r="O41" i="1"/>
  <c r="M41" i="1" s="1"/>
  <c r="J56" i="1"/>
  <c r="K56" i="1" s="1"/>
  <c r="F56" i="1"/>
  <c r="G56" i="1" s="1"/>
  <c r="H56" i="1"/>
  <c r="I56" i="1" s="1"/>
  <c r="C57" i="1"/>
  <c r="D56" i="1"/>
  <c r="E56" i="1" s="1"/>
  <c r="Q40" i="2" l="1"/>
  <c r="O40" i="2" s="1"/>
  <c r="B40" i="2"/>
  <c r="N40" i="2"/>
  <c r="X41" i="2"/>
  <c r="Y41" i="2" s="1"/>
  <c r="V41" i="2"/>
  <c r="W41" i="2" s="1"/>
  <c r="T41" i="2"/>
  <c r="U41" i="2" s="1"/>
  <c r="R41" i="2"/>
  <c r="S41" i="2" s="1"/>
  <c r="L57" i="2"/>
  <c r="M57" i="2" s="1"/>
  <c r="D57" i="2"/>
  <c r="E57" i="2" s="1"/>
  <c r="F57" i="2"/>
  <c r="G57" i="2" s="1"/>
  <c r="J57" i="2"/>
  <c r="K57" i="2" s="1"/>
  <c r="C58" i="2"/>
  <c r="H57" i="2"/>
  <c r="I57" i="2" s="1"/>
  <c r="L41" i="1"/>
  <c r="T42" i="1"/>
  <c r="U42" i="1" s="1"/>
  <c r="R42" i="1"/>
  <c r="S42" i="1" s="1"/>
  <c r="N42" i="1"/>
  <c r="P42" i="1"/>
  <c r="Q42" i="1" s="1"/>
  <c r="J57" i="1"/>
  <c r="K57" i="1" s="1"/>
  <c r="F57" i="1"/>
  <c r="G57" i="1" s="1"/>
  <c r="H57" i="1"/>
  <c r="I57" i="1" s="1"/>
  <c r="C58" i="1"/>
  <c r="D57" i="1"/>
  <c r="E57" i="1" s="1"/>
  <c r="L58" i="2" l="1"/>
  <c r="M58" i="2" s="1"/>
  <c r="P41" i="2"/>
  <c r="D58" i="2"/>
  <c r="E58" i="2" s="1"/>
  <c r="F58" i="2"/>
  <c r="G58" i="2" s="1"/>
  <c r="J58" i="2"/>
  <c r="K58" i="2" s="1"/>
  <c r="C59" i="2"/>
  <c r="H58" i="2"/>
  <c r="I58" i="2" s="1"/>
  <c r="O42" i="1"/>
  <c r="M42" i="1" s="1"/>
  <c r="B42" i="1"/>
  <c r="J58" i="1"/>
  <c r="K58" i="1" s="1"/>
  <c r="F58" i="1"/>
  <c r="G58" i="1" s="1"/>
  <c r="H58" i="1"/>
  <c r="I58" i="1" s="1"/>
  <c r="C59" i="1"/>
  <c r="D58" i="1"/>
  <c r="E58" i="1" s="1"/>
  <c r="Q41" i="2" l="1"/>
  <c r="O41" i="2" s="1"/>
  <c r="B41" i="2"/>
  <c r="N41" i="2"/>
  <c r="R42" i="2"/>
  <c r="S42" i="2" s="1"/>
  <c r="L59" i="2"/>
  <c r="M59" i="2" s="1"/>
  <c r="D59" i="2"/>
  <c r="E59" i="2" s="1"/>
  <c r="F59" i="2"/>
  <c r="G59" i="2" s="1"/>
  <c r="J59" i="2"/>
  <c r="K59" i="2" s="1"/>
  <c r="H59" i="2"/>
  <c r="I59" i="2" s="1"/>
  <c r="C60" i="2"/>
  <c r="L42" i="1"/>
  <c r="T43" i="1"/>
  <c r="U43" i="1" s="1"/>
  <c r="R43" i="1"/>
  <c r="S43" i="1" s="1"/>
  <c r="P43" i="1"/>
  <c r="Q43" i="1" s="1"/>
  <c r="N43" i="1"/>
  <c r="J59" i="1"/>
  <c r="K59" i="1" s="1"/>
  <c r="F59" i="1"/>
  <c r="G59" i="1" s="1"/>
  <c r="H59" i="1"/>
  <c r="I59" i="1" s="1"/>
  <c r="C60" i="1"/>
  <c r="D59" i="1"/>
  <c r="E59" i="1" s="1"/>
  <c r="T42" i="2" l="1"/>
  <c r="U42" i="2" s="1"/>
  <c r="V42" i="2"/>
  <c r="W42" i="2" s="1"/>
  <c r="X42" i="2"/>
  <c r="Y42" i="2" s="1"/>
  <c r="P42" i="2"/>
  <c r="L60" i="2"/>
  <c r="M60" i="2" s="1"/>
  <c r="D60" i="2"/>
  <c r="E60" i="2" s="1"/>
  <c r="F60" i="2"/>
  <c r="G60" i="2" s="1"/>
  <c r="C61" i="2"/>
  <c r="J60" i="2"/>
  <c r="K60" i="2" s="1"/>
  <c r="H60" i="2"/>
  <c r="I60" i="2" s="1"/>
  <c r="B43" i="1"/>
  <c r="O43" i="1"/>
  <c r="M43" i="1" s="1"/>
  <c r="J60" i="1"/>
  <c r="K60" i="1" s="1"/>
  <c r="F60" i="1"/>
  <c r="G60" i="1" s="1"/>
  <c r="H60" i="1"/>
  <c r="I60" i="1" s="1"/>
  <c r="C61" i="1"/>
  <c r="D60" i="1"/>
  <c r="E60" i="1" s="1"/>
  <c r="Q42" i="2" l="1"/>
  <c r="O42" i="2" s="1"/>
  <c r="B42" i="2"/>
  <c r="N42" i="2"/>
  <c r="L61" i="2"/>
  <c r="M61" i="2" s="1"/>
  <c r="D61" i="2"/>
  <c r="E61" i="2" s="1"/>
  <c r="F61" i="2"/>
  <c r="G61" i="2" s="1"/>
  <c r="C62" i="2"/>
  <c r="H61" i="2"/>
  <c r="I61" i="2" s="1"/>
  <c r="J61" i="2"/>
  <c r="K61" i="2" s="1"/>
  <c r="L43" i="1"/>
  <c r="T44" i="1"/>
  <c r="U44" i="1" s="1"/>
  <c r="R44" i="1"/>
  <c r="S44" i="1" s="1"/>
  <c r="N44" i="1"/>
  <c r="P44" i="1"/>
  <c r="Q44" i="1" s="1"/>
  <c r="J61" i="1"/>
  <c r="K61" i="1" s="1"/>
  <c r="F61" i="1"/>
  <c r="G61" i="1" s="1"/>
  <c r="H61" i="1"/>
  <c r="I61" i="1" s="1"/>
  <c r="C62" i="1"/>
  <c r="D61" i="1"/>
  <c r="E61" i="1" s="1"/>
  <c r="R43" i="2" l="1"/>
  <c r="S43" i="2" s="1"/>
  <c r="T43" i="2"/>
  <c r="U43" i="2" s="1"/>
  <c r="V43" i="2"/>
  <c r="W43" i="2" s="1"/>
  <c r="X43" i="2"/>
  <c r="Y43" i="2" s="1"/>
  <c r="P43" i="2"/>
  <c r="L62" i="2"/>
  <c r="M62" i="2" s="1"/>
  <c r="D62" i="2"/>
  <c r="E62" i="2" s="1"/>
  <c r="F62" i="2"/>
  <c r="G62" i="2" s="1"/>
  <c r="H62" i="2"/>
  <c r="I62" i="2" s="1"/>
  <c r="C63" i="2"/>
  <c r="J62" i="2"/>
  <c r="K62" i="2" s="1"/>
  <c r="O44" i="1"/>
  <c r="M44" i="1" s="1"/>
  <c r="B44" i="1"/>
  <c r="J62" i="1"/>
  <c r="K62" i="1" s="1"/>
  <c r="F62" i="1"/>
  <c r="G62" i="1" s="1"/>
  <c r="H62" i="1"/>
  <c r="I62" i="1" s="1"/>
  <c r="C63" i="1"/>
  <c r="D62" i="1"/>
  <c r="E62" i="1" s="1"/>
  <c r="Q43" i="2" l="1"/>
  <c r="O43" i="2" s="1"/>
  <c r="B43" i="2"/>
  <c r="R44" i="2"/>
  <c r="S44" i="2" s="1"/>
  <c r="L63" i="2"/>
  <c r="M63" i="2" s="1"/>
  <c r="D63" i="2"/>
  <c r="E63" i="2" s="1"/>
  <c r="F63" i="2"/>
  <c r="G63" i="2" s="1"/>
  <c r="J63" i="2"/>
  <c r="K63" i="2" s="1"/>
  <c r="H63" i="2"/>
  <c r="I63" i="2" s="1"/>
  <c r="C64" i="2"/>
  <c r="L44" i="1"/>
  <c r="T45" i="1"/>
  <c r="U45" i="1" s="1"/>
  <c r="R45" i="1"/>
  <c r="S45" i="1" s="1"/>
  <c r="N45" i="1"/>
  <c r="P45" i="1"/>
  <c r="Q45" i="1" s="1"/>
  <c r="J63" i="1"/>
  <c r="K63" i="1" s="1"/>
  <c r="F63" i="1"/>
  <c r="G63" i="1" s="1"/>
  <c r="H63" i="1"/>
  <c r="I63" i="1" s="1"/>
  <c r="C64" i="1"/>
  <c r="D63" i="1"/>
  <c r="E63" i="1" s="1"/>
  <c r="T44" i="2" l="1"/>
  <c r="U44" i="2" s="1"/>
  <c r="N43" i="2"/>
  <c r="V44" i="2"/>
  <c r="W44" i="2" s="1"/>
  <c r="X44" i="2"/>
  <c r="Y44" i="2" s="1"/>
  <c r="P44" i="2"/>
  <c r="L64" i="2"/>
  <c r="M64" i="2" s="1"/>
  <c r="D64" i="2"/>
  <c r="E64" i="2" s="1"/>
  <c r="F64" i="2"/>
  <c r="G64" i="2" s="1"/>
  <c r="C65" i="2"/>
  <c r="H64" i="2"/>
  <c r="I64" i="2" s="1"/>
  <c r="J64" i="2"/>
  <c r="K64" i="2" s="1"/>
  <c r="B45" i="1"/>
  <c r="O45" i="1"/>
  <c r="M45" i="1" s="1"/>
  <c r="J64" i="1"/>
  <c r="K64" i="1" s="1"/>
  <c r="F64" i="1"/>
  <c r="G64" i="1" s="1"/>
  <c r="H64" i="1"/>
  <c r="I64" i="1" s="1"/>
  <c r="C65" i="1"/>
  <c r="D64" i="1"/>
  <c r="E64" i="1" s="1"/>
  <c r="Q44" i="2" l="1"/>
  <c r="O44" i="2" s="1"/>
  <c r="B44" i="2"/>
  <c r="N44" i="2"/>
  <c r="X45" i="2"/>
  <c r="Y45" i="2" s="1"/>
  <c r="V45" i="2"/>
  <c r="W45" i="2" s="1"/>
  <c r="T45" i="2"/>
  <c r="U45" i="2" s="1"/>
  <c r="R45" i="2"/>
  <c r="S45" i="2" s="1"/>
  <c r="L65" i="2"/>
  <c r="M65" i="2" s="1"/>
  <c r="D65" i="2"/>
  <c r="E65" i="2" s="1"/>
  <c r="F65" i="2"/>
  <c r="G65" i="2" s="1"/>
  <c r="J65" i="2"/>
  <c r="K65" i="2" s="1"/>
  <c r="H65" i="2"/>
  <c r="I65" i="2" s="1"/>
  <c r="C66" i="2"/>
  <c r="L45" i="1"/>
  <c r="T46" i="1"/>
  <c r="U46" i="1" s="1"/>
  <c r="R46" i="1"/>
  <c r="S46" i="1" s="1"/>
  <c r="N46" i="1"/>
  <c r="P46" i="1"/>
  <c r="Q46" i="1" s="1"/>
  <c r="J65" i="1"/>
  <c r="K65" i="1" s="1"/>
  <c r="F65" i="1"/>
  <c r="G65" i="1" s="1"/>
  <c r="H65" i="1"/>
  <c r="I65" i="1" s="1"/>
  <c r="C66" i="1"/>
  <c r="D65" i="1"/>
  <c r="E65" i="1" s="1"/>
  <c r="P45" i="2" l="1"/>
  <c r="L66" i="2"/>
  <c r="M66" i="2" s="1"/>
  <c r="D66" i="2"/>
  <c r="E66" i="2" s="1"/>
  <c r="F66" i="2"/>
  <c r="G66" i="2" s="1"/>
  <c r="J66" i="2"/>
  <c r="K66" i="2" s="1"/>
  <c r="C67" i="2"/>
  <c r="H66" i="2"/>
  <c r="I66" i="2" s="1"/>
  <c r="O46" i="1"/>
  <c r="M46" i="1" s="1"/>
  <c r="B46" i="1"/>
  <c r="J66" i="1"/>
  <c r="K66" i="1" s="1"/>
  <c r="F66" i="1"/>
  <c r="G66" i="1" s="1"/>
  <c r="H66" i="1"/>
  <c r="I66" i="1" s="1"/>
  <c r="C67" i="1"/>
  <c r="D66" i="1"/>
  <c r="E66" i="1" s="1"/>
  <c r="Q45" i="2" l="1"/>
  <c r="O45" i="2" s="1"/>
  <c r="B45" i="2"/>
  <c r="N45" i="2"/>
  <c r="R46" i="2"/>
  <c r="S46" i="2" s="1"/>
  <c r="L67" i="2"/>
  <c r="M67" i="2" s="1"/>
  <c r="D67" i="2"/>
  <c r="E67" i="2" s="1"/>
  <c r="F67" i="2"/>
  <c r="G67" i="2" s="1"/>
  <c r="J67" i="2"/>
  <c r="K67" i="2" s="1"/>
  <c r="H67" i="2"/>
  <c r="I67" i="2" s="1"/>
  <c r="C68" i="2"/>
  <c r="L46" i="1"/>
  <c r="T47" i="1"/>
  <c r="U47" i="1" s="1"/>
  <c r="R47" i="1"/>
  <c r="S47" i="1" s="1"/>
  <c r="P47" i="1"/>
  <c r="Q47" i="1" s="1"/>
  <c r="N47" i="1"/>
  <c r="J67" i="1"/>
  <c r="K67" i="1" s="1"/>
  <c r="F67" i="1"/>
  <c r="G67" i="1" s="1"/>
  <c r="H67" i="1"/>
  <c r="I67" i="1" s="1"/>
  <c r="C68" i="1"/>
  <c r="D67" i="1"/>
  <c r="E67" i="1" s="1"/>
  <c r="T46" i="2" l="1"/>
  <c r="U46" i="2" s="1"/>
  <c r="V46" i="2"/>
  <c r="W46" i="2" s="1"/>
  <c r="X46" i="2"/>
  <c r="Y46" i="2" s="1"/>
  <c r="P46" i="2"/>
  <c r="L68" i="2"/>
  <c r="M68" i="2" s="1"/>
  <c r="D68" i="2"/>
  <c r="E68" i="2" s="1"/>
  <c r="F68" i="2"/>
  <c r="G68" i="2" s="1"/>
  <c r="C69" i="2"/>
  <c r="H68" i="2"/>
  <c r="I68" i="2" s="1"/>
  <c r="J68" i="2"/>
  <c r="K68" i="2" s="1"/>
  <c r="B47" i="1"/>
  <c r="O47" i="1"/>
  <c r="M47" i="1" s="1"/>
  <c r="J68" i="1"/>
  <c r="K68" i="1" s="1"/>
  <c r="F68" i="1"/>
  <c r="G68" i="1" s="1"/>
  <c r="H68" i="1"/>
  <c r="I68" i="1" s="1"/>
  <c r="C69" i="1"/>
  <c r="D68" i="1"/>
  <c r="E68" i="1" s="1"/>
  <c r="Q46" i="2" l="1"/>
  <c r="O46" i="2" s="1"/>
  <c r="B46" i="2"/>
  <c r="L69" i="2"/>
  <c r="M69" i="2" s="1"/>
  <c r="D69" i="2"/>
  <c r="E69" i="2" s="1"/>
  <c r="F69" i="2"/>
  <c r="G69" i="2" s="1"/>
  <c r="J69" i="2"/>
  <c r="K69" i="2" s="1"/>
  <c r="H69" i="2"/>
  <c r="I69" i="2" s="1"/>
  <c r="C70" i="2"/>
  <c r="L47" i="1"/>
  <c r="T48" i="1"/>
  <c r="U48" i="1" s="1"/>
  <c r="R48" i="1"/>
  <c r="S48" i="1" s="1"/>
  <c r="N48" i="1"/>
  <c r="P48" i="1"/>
  <c r="Q48" i="1" s="1"/>
  <c r="J69" i="1"/>
  <c r="K69" i="1" s="1"/>
  <c r="F69" i="1"/>
  <c r="G69" i="1" s="1"/>
  <c r="H69" i="1"/>
  <c r="I69" i="1" s="1"/>
  <c r="C70" i="1"/>
  <c r="D69" i="1"/>
  <c r="E69" i="1" s="1"/>
  <c r="R47" i="2" l="1"/>
  <c r="S47" i="2" s="1"/>
  <c r="T47" i="2"/>
  <c r="U47" i="2" s="1"/>
  <c r="V47" i="2"/>
  <c r="W47" i="2" s="1"/>
  <c r="N46" i="2"/>
  <c r="X47" i="2"/>
  <c r="Y47" i="2" s="1"/>
  <c r="L70" i="2"/>
  <c r="M70" i="2" s="1"/>
  <c r="P47" i="2"/>
  <c r="D70" i="2"/>
  <c r="E70" i="2" s="1"/>
  <c r="F70" i="2"/>
  <c r="G70" i="2" s="1"/>
  <c r="J70" i="2"/>
  <c r="K70" i="2" s="1"/>
  <c r="C71" i="2"/>
  <c r="H70" i="2"/>
  <c r="I70" i="2" s="1"/>
  <c r="O48" i="1"/>
  <c r="M48" i="1" s="1"/>
  <c r="B48" i="1"/>
  <c r="J70" i="1"/>
  <c r="K70" i="1" s="1"/>
  <c r="F70" i="1"/>
  <c r="G70" i="1" s="1"/>
  <c r="H70" i="1"/>
  <c r="I70" i="1" s="1"/>
  <c r="C71" i="1"/>
  <c r="D70" i="1"/>
  <c r="E70" i="1" s="1"/>
  <c r="Q47" i="2" l="1"/>
  <c r="O47" i="2" s="1"/>
  <c r="B47" i="2"/>
  <c r="N47" i="2"/>
  <c r="T48" i="2"/>
  <c r="U48" i="2" s="1"/>
  <c r="R48" i="2"/>
  <c r="S48" i="2" s="1"/>
  <c r="L71" i="2"/>
  <c r="M71" i="2" s="1"/>
  <c r="D71" i="2"/>
  <c r="E71" i="2" s="1"/>
  <c r="F71" i="2"/>
  <c r="G71" i="2" s="1"/>
  <c r="J71" i="2"/>
  <c r="K71" i="2" s="1"/>
  <c r="H71" i="2"/>
  <c r="I71" i="2" s="1"/>
  <c r="C72" i="2"/>
  <c r="L48" i="1"/>
  <c r="T49" i="1"/>
  <c r="U49" i="1" s="1"/>
  <c r="R49" i="1"/>
  <c r="S49" i="1" s="1"/>
  <c r="P49" i="1"/>
  <c r="Q49" i="1" s="1"/>
  <c r="N49" i="1"/>
  <c r="J71" i="1"/>
  <c r="K71" i="1" s="1"/>
  <c r="F71" i="1"/>
  <c r="G71" i="1" s="1"/>
  <c r="H71" i="1"/>
  <c r="I71" i="1" s="1"/>
  <c r="C72" i="1"/>
  <c r="D71" i="1"/>
  <c r="E71" i="1" s="1"/>
  <c r="V48" i="2" l="1"/>
  <c r="W48" i="2" s="1"/>
  <c r="X48" i="2"/>
  <c r="Y48" i="2" s="1"/>
  <c r="L72" i="2"/>
  <c r="M72" i="2" s="1"/>
  <c r="P48" i="2"/>
  <c r="D72" i="2"/>
  <c r="E72" i="2" s="1"/>
  <c r="F72" i="2"/>
  <c r="G72" i="2" s="1"/>
  <c r="C73" i="2"/>
  <c r="J72" i="2"/>
  <c r="K72" i="2" s="1"/>
  <c r="H72" i="2"/>
  <c r="I72" i="2" s="1"/>
  <c r="B49" i="1"/>
  <c r="O49" i="1"/>
  <c r="M49" i="1" s="1"/>
  <c r="J72" i="1"/>
  <c r="K72" i="1" s="1"/>
  <c r="F72" i="1"/>
  <c r="G72" i="1" s="1"/>
  <c r="H72" i="1"/>
  <c r="I72" i="1" s="1"/>
  <c r="C73" i="1"/>
  <c r="D72" i="1"/>
  <c r="E72" i="1" s="1"/>
  <c r="Q48" i="2" l="1"/>
  <c r="O48" i="2" s="1"/>
  <c r="B48" i="2"/>
  <c r="N48" i="2"/>
  <c r="V49" i="2"/>
  <c r="W49" i="2" s="1"/>
  <c r="T49" i="2"/>
  <c r="U49" i="2" s="1"/>
  <c r="R49" i="2"/>
  <c r="S49" i="2" s="1"/>
  <c r="L73" i="2"/>
  <c r="M73" i="2" s="1"/>
  <c r="D73" i="2"/>
  <c r="E73" i="2" s="1"/>
  <c r="F73" i="2"/>
  <c r="G73" i="2" s="1"/>
  <c r="C74" i="2"/>
  <c r="H73" i="2"/>
  <c r="I73" i="2" s="1"/>
  <c r="J73" i="2"/>
  <c r="K73" i="2" s="1"/>
  <c r="L49" i="1"/>
  <c r="T50" i="1"/>
  <c r="U50" i="1" s="1"/>
  <c r="R50" i="1"/>
  <c r="S50" i="1" s="1"/>
  <c r="N50" i="1"/>
  <c r="P50" i="1"/>
  <c r="Q50" i="1" s="1"/>
  <c r="J73" i="1"/>
  <c r="K73" i="1" s="1"/>
  <c r="F73" i="1"/>
  <c r="G73" i="1" s="1"/>
  <c r="H73" i="1"/>
  <c r="I73" i="1" s="1"/>
  <c r="C74" i="1"/>
  <c r="D73" i="1"/>
  <c r="E73" i="1" s="1"/>
  <c r="X49" i="2" l="1"/>
  <c r="Y49" i="2" s="1"/>
  <c r="P49" i="2"/>
  <c r="L74" i="2"/>
  <c r="M74" i="2" s="1"/>
  <c r="D74" i="2"/>
  <c r="E74" i="2" s="1"/>
  <c r="F74" i="2"/>
  <c r="G74" i="2" s="1"/>
  <c r="J74" i="2"/>
  <c r="K74" i="2" s="1"/>
  <c r="C75" i="2"/>
  <c r="H74" i="2"/>
  <c r="I74" i="2" s="1"/>
  <c r="O50" i="1"/>
  <c r="M50" i="1" s="1"/>
  <c r="B50" i="1"/>
  <c r="J74" i="1"/>
  <c r="K74" i="1" s="1"/>
  <c r="F74" i="1"/>
  <c r="G74" i="1" s="1"/>
  <c r="H74" i="1"/>
  <c r="I74" i="1" s="1"/>
  <c r="C75" i="1"/>
  <c r="D74" i="1"/>
  <c r="E74" i="1" s="1"/>
  <c r="Q49" i="2" l="1"/>
  <c r="O49" i="2" s="1"/>
  <c r="B49" i="2"/>
  <c r="N49" i="2"/>
  <c r="X50" i="2"/>
  <c r="Y50" i="2" s="1"/>
  <c r="V50" i="2"/>
  <c r="W50" i="2" s="1"/>
  <c r="T50" i="2"/>
  <c r="U50" i="2" s="1"/>
  <c r="R50" i="2"/>
  <c r="S50" i="2" s="1"/>
  <c r="L75" i="2"/>
  <c r="M75" i="2" s="1"/>
  <c r="D75" i="2"/>
  <c r="E75" i="2" s="1"/>
  <c r="F75" i="2"/>
  <c r="G75" i="2" s="1"/>
  <c r="J75" i="2"/>
  <c r="K75" i="2" s="1"/>
  <c r="H75" i="2"/>
  <c r="I75" i="2" s="1"/>
  <c r="C76" i="2"/>
  <c r="L50" i="1"/>
  <c r="T51" i="1"/>
  <c r="U51" i="1" s="1"/>
  <c r="R51" i="1"/>
  <c r="S51" i="1" s="1"/>
  <c r="P51" i="1"/>
  <c r="Q51" i="1" s="1"/>
  <c r="N51" i="1"/>
  <c r="J75" i="1"/>
  <c r="K75" i="1" s="1"/>
  <c r="F75" i="1"/>
  <c r="G75" i="1" s="1"/>
  <c r="H75" i="1"/>
  <c r="I75" i="1" s="1"/>
  <c r="C76" i="1"/>
  <c r="D75" i="1"/>
  <c r="E75" i="1" s="1"/>
  <c r="P50" i="2" l="1"/>
  <c r="L76" i="2"/>
  <c r="M76" i="2" s="1"/>
  <c r="D76" i="2"/>
  <c r="E76" i="2" s="1"/>
  <c r="F76" i="2"/>
  <c r="G76" i="2" s="1"/>
  <c r="C77" i="2"/>
  <c r="H76" i="2"/>
  <c r="I76" i="2" s="1"/>
  <c r="J76" i="2"/>
  <c r="K76" i="2" s="1"/>
  <c r="B51" i="1"/>
  <c r="O51" i="1"/>
  <c r="M51" i="1" s="1"/>
  <c r="J76" i="1"/>
  <c r="K76" i="1" s="1"/>
  <c r="F76" i="1"/>
  <c r="G76" i="1" s="1"/>
  <c r="H76" i="1"/>
  <c r="I76" i="1" s="1"/>
  <c r="C77" i="1"/>
  <c r="D76" i="1"/>
  <c r="E76" i="1" s="1"/>
  <c r="Q50" i="2" l="1"/>
  <c r="O50" i="2" s="1"/>
  <c r="B50" i="2"/>
  <c r="N50" i="2"/>
  <c r="T51" i="2"/>
  <c r="U51" i="2" s="1"/>
  <c r="R51" i="2"/>
  <c r="S51" i="2" s="1"/>
  <c r="L77" i="2"/>
  <c r="M77" i="2" s="1"/>
  <c r="D77" i="2"/>
  <c r="E77" i="2" s="1"/>
  <c r="F77" i="2"/>
  <c r="G77" i="2" s="1"/>
  <c r="J77" i="2"/>
  <c r="K77" i="2" s="1"/>
  <c r="H77" i="2"/>
  <c r="I77" i="2" s="1"/>
  <c r="C78" i="2"/>
  <c r="L51" i="1"/>
  <c r="T52" i="1"/>
  <c r="U52" i="1" s="1"/>
  <c r="R52" i="1"/>
  <c r="S52" i="1" s="1"/>
  <c r="N52" i="1"/>
  <c r="P52" i="1"/>
  <c r="Q52" i="1" s="1"/>
  <c r="J77" i="1"/>
  <c r="K77" i="1" s="1"/>
  <c r="F77" i="1"/>
  <c r="G77" i="1" s="1"/>
  <c r="H77" i="1"/>
  <c r="I77" i="1" s="1"/>
  <c r="C78" i="1"/>
  <c r="D77" i="1"/>
  <c r="E77" i="1" s="1"/>
  <c r="V51" i="2" l="1"/>
  <c r="W51" i="2" s="1"/>
  <c r="X51" i="2"/>
  <c r="Y51" i="2" s="1"/>
  <c r="L78" i="2"/>
  <c r="M78" i="2" s="1"/>
  <c r="P51" i="2"/>
  <c r="D78" i="2"/>
  <c r="E78" i="2" s="1"/>
  <c r="F78" i="2"/>
  <c r="G78" i="2" s="1"/>
  <c r="H78" i="2"/>
  <c r="I78" i="2" s="1"/>
  <c r="J78" i="2"/>
  <c r="K78" i="2" s="1"/>
  <c r="C79" i="2"/>
  <c r="O52" i="1"/>
  <c r="M52" i="1" s="1"/>
  <c r="B52" i="1"/>
  <c r="J78" i="1"/>
  <c r="K78" i="1" s="1"/>
  <c r="F78" i="1"/>
  <c r="G78" i="1" s="1"/>
  <c r="H78" i="1"/>
  <c r="I78" i="1" s="1"/>
  <c r="C79" i="1"/>
  <c r="D78" i="1"/>
  <c r="E78" i="1" s="1"/>
  <c r="Q51" i="2" l="1"/>
  <c r="O51" i="2" s="1"/>
  <c r="B51" i="2"/>
  <c r="N51" i="2"/>
  <c r="X52" i="2"/>
  <c r="Y52" i="2" s="1"/>
  <c r="V52" i="2"/>
  <c r="W52" i="2" s="1"/>
  <c r="T52" i="2"/>
  <c r="U52" i="2" s="1"/>
  <c r="R52" i="2"/>
  <c r="S52" i="2" s="1"/>
  <c r="L79" i="2"/>
  <c r="M79" i="2" s="1"/>
  <c r="D79" i="2"/>
  <c r="E79" i="2" s="1"/>
  <c r="F79" i="2"/>
  <c r="G79" i="2" s="1"/>
  <c r="J79" i="2"/>
  <c r="K79" i="2" s="1"/>
  <c r="H79" i="2"/>
  <c r="I79" i="2" s="1"/>
  <c r="C80" i="2"/>
  <c r="L52" i="1"/>
  <c r="T53" i="1"/>
  <c r="U53" i="1" s="1"/>
  <c r="R53" i="1"/>
  <c r="S53" i="1" s="1"/>
  <c r="P53" i="1"/>
  <c r="Q53" i="1" s="1"/>
  <c r="N53" i="1"/>
  <c r="J79" i="1"/>
  <c r="K79" i="1" s="1"/>
  <c r="F79" i="1"/>
  <c r="G79" i="1" s="1"/>
  <c r="H79" i="1"/>
  <c r="I79" i="1" s="1"/>
  <c r="C80" i="1"/>
  <c r="D79" i="1"/>
  <c r="E79" i="1" s="1"/>
  <c r="P52" i="2" l="1"/>
  <c r="L80" i="2"/>
  <c r="M80" i="2" s="1"/>
  <c r="D80" i="2"/>
  <c r="E80" i="2" s="1"/>
  <c r="F80" i="2"/>
  <c r="G80" i="2" s="1"/>
  <c r="C81" i="2"/>
  <c r="H80" i="2"/>
  <c r="I80" i="2" s="1"/>
  <c r="J80" i="2"/>
  <c r="K80" i="2" s="1"/>
  <c r="B53" i="1"/>
  <c r="O53" i="1"/>
  <c r="M53" i="1" s="1"/>
  <c r="J80" i="1"/>
  <c r="K80" i="1" s="1"/>
  <c r="F80" i="1"/>
  <c r="G80" i="1" s="1"/>
  <c r="H80" i="1"/>
  <c r="I80" i="1" s="1"/>
  <c r="C81" i="1"/>
  <c r="D80" i="1"/>
  <c r="E80" i="1" s="1"/>
  <c r="Q52" i="2" l="1"/>
  <c r="O52" i="2" s="1"/>
  <c r="B52" i="2"/>
  <c r="N52" i="2"/>
  <c r="X53" i="2"/>
  <c r="Y53" i="2" s="1"/>
  <c r="V53" i="2"/>
  <c r="W53" i="2" s="1"/>
  <c r="T53" i="2"/>
  <c r="U53" i="2" s="1"/>
  <c r="R53" i="2"/>
  <c r="S53" i="2" s="1"/>
  <c r="L81" i="2"/>
  <c r="M81" i="2" s="1"/>
  <c r="D81" i="2"/>
  <c r="E81" i="2" s="1"/>
  <c r="F81" i="2"/>
  <c r="G81" i="2" s="1"/>
  <c r="C82" i="2"/>
  <c r="J81" i="2"/>
  <c r="K81" i="2" s="1"/>
  <c r="H81" i="2"/>
  <c r="I81" i="2" s="1"/>
  <c r="L53" i="1"/>
  <c r="T54" i="1"/>
  <c r="U54" i="1" s="1"/>
  <c r="R54" i="1"/>
  <c r="S54" i="1" s="1"/>
  <c r="N54" i="1"/>
  <c r="P54" i="1"/>
  <c r="Q54" i="1" s="1"/>
  <c r="J81" i="1"/>
  <c r="K81" i="1" s="1"/>
  <c r="F81" i="1"/>
  <c r="G81" i="1" s="1"/>
  <c r="H81" i="1"/>
  <c r="I81" i="1" s="1"/>
  <c r="C82" i="1"/>
  <c r="D81" i="1"/>
  <c r="E81" i="1" s="1"/>
  <c r="L82" i="2" l="1"/>
  <c r="M82" i="2" s="1"/>
  <c r="P53" i="2"/>
  <c r="D82" i="2"/>
  <c r="E82" i="2" s="1"/>
  <c r="F82" i="2"/>
  <c r="G82" i="2" s="1"/>
  <c r="J82" i="2"/>
  <c r="K82" i="2" s="1"/>
  <c r="C83" i="2"/>
  <c r="H82" i="2"/>
  <c r="I82" i="2" s="1"/>
  <c r="O54" i="1"/>
  <c r="M54" i="1" s="1"/>
  <c r="B54" i="1"/>
  <c r="J82" i="1"/>
  <c r="K82" i="1" s="1"/>
  <c r="F82" i="1"/>
  <c r="G82" i="1" s="1"/>
  <c r="H82" i="1"/>
  <c r="I82" i="1" s="1"/>
  <c r="C83" i="1"/>
  <c r="D82" i="1"/>
  <c r="E82" i="1" s="1"/>
  <c r="Q53" i="2" l="1"/>
  <c r="O53" i="2" s="1"/>
  <c r="B53" i="2"/>
  <c r="N53" i="2"/>
  <c r="R54" i="2"/>
  <c r="S54" i="2" s="1"/>
  <c r="L83" i="2"/>
  <c r="M83" i="2" s="1"/>
  <c r="D83" i="2"/>
  <c r="E83" i="2" s="1"/>
  <c r="F83" i="2"/>
  <c r="G83" i="2" s="1"/>
  <c r="J83" i="2"/>
  <c r="K83" i="2" s="1"/>
  <c r="H83" i="2"/>
  <c r="I83" i="2" s="1"/>
  <c r="C84" i="2"/>
  <c r="L54" i="1"/>
  <c r="T55" i="1"/>
  <c r="U55" i="1" s="1"/>
  <c r="R55" i="1"/>
  <c r="S55" i="1" s="1"/>
  <c r="P55" i="1"/>
  <c r="Q55" i="1" s="1"/>
  <c r="N55" i="1"/>
  <c r="J83" i="1"/>
  <c r="K83" i="1" s="1"/>
  <c r="F83" i="1"/>
  <c r="G83" i="1" s="1"/>
  <c r="H83" i="1"/>
  <c r="I83" i="1" s="1"/>
  <c r="C84" i="1"/>
  <c r="D83" i="1"/>
  <c r="E83" i="1" s="1"/>
  <c r="T54" i="2" l="1"/>
  <c r="U54" i="2" s="1"/>
  <c r="X54" i="2"/>
  <c r="Y54" i="2" s="1"/>
  <c r="V54" i="2"/>
  <c r="W54" i="2" s="1"/>
  <c r="P54" i="2"/>
  <c r="L84" i="2"/>
  <c r="M84" i="2" s="1"/>
  <c r="D84" i="2"/>
  <c r="E84" i="2" s="1"/>
  <c r="F84" i="2"/>
  <c r="G84" i="2" s="1"/>
  <c r="C85" i="2"/>
  <c r="J84" i="2"/>
  <c r="K84" i="2" s="1"/>
  <c r="H84" i="2"/>
  <c r="I84" i="2" s="1"/>
  <c r="B55" i="1"/>
  <c r="O55" i="1"/>
  <c r="M55" i="1" s="1"/>
  <c r="J84" i="1"/>
  <c r="K84" i="1" s="1"/>
  <c r="F84" i="1"/>
  <c r="G84" i="1" s="1"/>
  <c r="H84" i="1"/>
  <c r="I84" i="1" s="1"/>
  <c r="C85" i="1"/>
  <c r="D84" i="1"/>
  <c r="E84" i="1" s="1"/>
  <c r="Q54" i="2" l="1"/>
  <c r="O54" i="2" s="1"/>
  <c r="B54" i="2"/>
  <c r="L85" i="2"/>
  <c r="M85" i="2" s="1"/>
  <c r="D85" i="2"/>
  <c r="E85" i="2" s="1"/>
  <c r="F85" i="2"/>
  <c r="G85" i="2" s="1"/>
  <c r="C86" i="2"/>
  <c r="H85" i="2"/>
  <c r="I85" i="2" s="1"/>
  <c r="J85" i="2"/>
  <c r="K85" i="2" s="1"/>
  <c r="L55" i="1"/>
  <c r="T56" i="1"/>
  <c r="U56" i="1" s="1"/>
  <c r="R56" i="1"/>
  <c r="S56" i="1" s="1"/>
  <c r="N56" i="1"/>
  <c r="P56" i="1"/>
  <c r="Q56" i="1" s="1"/>
  <c r="J85" i="1"/>
  <c r="K85" i="1" s="1"/>
  <c r="F85" i="1"/>
  <c r="G85" i="1" s="1"/>
  <c r="H85" i="1"/>
  <c r="I85" i="1" s="1"/>
  <c r="C86" i="1"/>
  <c r="D85" i="1"/>
  <c r="E85" i="1" s="1"/>
  <c r="T55" i="2" l="1"/>
  <c r="U55" i="2" s="1"/>
  <c r="N54" i="2"/>
  <c r="R55" i="2"/>
  <c r="S55" i="2" s="1"/>
  <c r="V55" i="2"/>
  <c r="W55" i="2" s="1"/>
  <c r="X55" i="2"/>
  <c r="Y55" i="2" s="1"/>
  <c r="L86" i="2"/>
  <c r="M86" i="2" s="1"/>
  <c r="P55" i="2"/>
  <c r="D86" i="2"/>
  <c r="E86" i="2" s="1"/>
  <c r="F86" i="2"/>
  <c r="G86" i="2" s="1"/>
  <c r="J86" i="2"/>
  <c r="K86" i="2" s="1"/>
  <c r="H86" i="2"/>
  <c r="I86" i="2" s="1"/>
  <c r="C87" i="2"/>
  <c r="O56" i="1"/>
  <c r="M56" i="1" s="1"/>
  <c r="B56" i="1"/>
  <c r="J86" i="1"/>
  <c r="K86" i="1" s="1"/>
  <c r="F86" i="1"/>
  <c r="G86" i="1" s="1"/>
  <c r="H86" i="1"/>
  <c r="I86" i="1" s="1"/>
  <c r="C87" i="1"/>
  <c r="D86" i="1"/>
  <c r="E86" i="1" s="1"/>
  <c r="Q55" i="2" l="1"/>
  <c r="O55" i="2" s="1"/>
  <c r="B55" i="2"/>
  <c r="V56" i="2"/>
  <c r="W56" i="2" s="1"/>
  <c r="T56" i="2"/>
  <c r="U56" i="2" s="1"/>
  <c r="R56" i="2"/>
  <c r="S56" i="2" s="1"/>
  <c r="L87" i="2"/>
  <c r="M87" i="2" s="1"/>
  <c r="D87" i="2"/>
  <c r="E87" i="2" s="1"/>
  <c r="F87" i="2"/>
  <c r="G87" i="2" s="1"/>
  <c r="J87" i="2"/>
  <c r="K87" i="2" s="1"/>
  <c r="H87" i="2"/>
  <c r="I87" i="2" s="1"/>
  <c r="C88" i="2"/>
  <c r="L56" i="1"/>
  <c r="T57" i="1"/>
  <c r="U57" i="1" s="1"/>
  <c r="R57" i="1"/>
  <c r="S57" i="1" s="1"/>
  <c r="P57" i="1"/>
  <c r="Q57" i="1" s="1"/>
  <c r="N57" i="1"/>
  <c r="J87" i="1"/>
  <c r="K87" i="1" s="1"/>
  <c r="F87" i="1"/>
  <c r="G87" i="1" s="1"/>
  <c r="H87" i="1"/>
  <c r="I87" i="1" s="1"/>
  <c r="C88" i="1"/>
  <c r="D87" i="1"/>
  <c r="E87" i="1" s="1"/>
  <c r="N55" i="2" l="1"/>
  <c r="X56" i="2"/>
  <c r="Y56" i="2" s="1"/>
  <c r="L88" i="2"/>
  <c r="M88" i="2" s="1"/>
  <c r="P56" i="2"/>
  <c r="D88" i="2"/>
  <c r="E88" i="2" s="1"/>
  <c r="F88" i="2"/>
  <c r="G88" i="2" s="1"/>
  <c r="C89" i="2"/>
  <c r="H88" i="2"/>
  <c r="I88" i="2" s="1"/>
  <c r="J88" i="2"/>
  <c r="K88" i="2" s="1"/>
  <c r="B57" i="1"/>
  <c r="O57" i="1"/>
  <c r="M57" i="1" s="1"/>
  <c r="J88" i="1"/>
  <c r="K88" i="1" s="1"/>
  <c r="F88" i="1"/>
  <c r="G88" i="1" s="1"/>
  <c r="H88" i="1"/>
  <c r="I88" i="1" s="1"/>
  <c r="C89" i="1"/>
  <c r="D88" i="1"/>
  <c r="E88" i="1" s="1"/>
  <c r="Q56" i="2" l="1"/>
  <c r="O56" i="2" s="1"/>
  <c r="B56" i="2"/>
  <c r="L89" i="2"/>
  <c r="M89" i="2" s="1"/>
  <c r="D89" i="2"/>
  <c r="E89" i="2" s="1"/>
  <c r="F89" i="2"/>
  <c r="G89" i="2" s="1"/>
  <c r="J89" i="2"/>
  <c r="K89" i="2" s="1"/>
  <c r="H89" i="2"/>
  <c r="I89" i="2" s="1"/>
  <c r="C90" i="2"/>
  <c r="L57" i="1"/>
  <c r="T58" i="1"/>
  <c r="U58" i="1" s="1"/>
  <c r="R58" i="1"/>
  <c r="S58" i="1" s="1"/>
  <c r="N58" i="1"/>
  <c r="P58" i="1"/>
  <c r="Q58" i="1" s="1"/>
  <c r="J89" i="1"/>
  <c r="K89" i="1" s="1"/>
  <c r="F89" i="1"/>
  <c r="G89" i="1" s="1"/>
  <c r="H89" i="1"/>
  <c r="I89" i="1" s="1"/>
  <c r="C90" i="1"/>
  <c r="D89" i="1"/>
  <c r="E89" i="1" s="1"/>
  <c r="R57" i="2" l="1"/>
  <c r="S57" i="2" s="1"/>
  <c r="T57" i="2"/>
  <c r="U57" i="2" s="1"/>
  <c r="V57" i="2"/>
  <c r="W57" i="2" s="1"/>
  <c r="X57" i="2"/>
  <c r="Y57" i="2" s="1"/>
  <c r="N56" i="2"/>
  <c r="L90" i="2"/>
  <c r="M90" i="2" s="1"/>
  <c r="P57" i="2"/>
  <c r="D90" i="2"/>
  <c r="E90" i="2" s="1"/>
  <c r="F90" i="2"/>
  <c r="G90" i="2" s="1"/>
  <c r="J90" i="2"/>
  <c r="K90" i="2" s="1"/>
  <c r="H90" i="2"/>
  <c r="I90" i="2" s="1"/>
  <c r="C91" i="2"/>
  <c r="O58" i="1"/>
  <c r="M58" i="1" s="1"/>
  <c r="B58" i="1"/>
  <c r="J90" i="1"/>
  <c r="K90" i="1" s="1"/>
  <c r="F90" i="1"/>
  <c r="G90" i="1" s="1"/>
  <c r="H90" i="1"/>
  <c r="I90" i="1" s="1"/>
  <c r="C91" i="1"/>
  <c r="D90" i="1"/>
  <c r="E90" i="1" s="1"/>
  <c r="Q57" i="2" l="1"/>
  <c r="O57" i="2" s="1"/>
  <c r="B57" i="2"/>
  <c r="N57" i="2"/>
  <c r="X58" i="2"/>
  <c r="Y58" i="2" s="1"/>
  <c r="V58" i="2"/>
  <c r="W58" i="2" s="1"/>
  <c r="T58" i="2"/>
  <c r="U58" i="2" s="1"/>
  <c r="R58" i="2"/>
  <c r="S58" i="2" s="1"/>
  <c r="L91" i="2"/>
  <c r="M91" i="2" s="1"/>
  <c r="D91" i="2"/>
  <c r="E91" i="2" s="1"/>
  <c r="F91" i="2"/>
  <c r="G91" i="2" s="1"/>
  <c r="J91" i="2"/>
  <c r="K91" i="2" s="1"/>
  <c r="H91" i="2"/>
  <c r="I91" i="2" s="1"/>
  <c r="C92" i="2"/>
  <c r="L58" i="1"/>
  <c r="T59" i="1"/>
  <c r="U59" i="1" s="1"/>
  <c r="R59" i="1"/>
  <c r="S59" i="1" s="1"/>
  <c r="P59" i="1"/>
  <c r="Q59" i="1" s="1"/>
  <c r="N59" i="1"/>
  <c r="J91" i="1"/>
  <c r="K91" i="1" s="1"/>
  <c r="F91" i="1"/>
  <c r="G91" i="1" s="1"/>
  <c r="H91" i="1"/>
  <c r="I91" i="1" s="1"/>
  <c r="C92" i="1"/>
  <c r="D91" i="1"/>
  <c r="E91" i="1" s="1"/>
  <c r="P58" i="2" l="1"/>
  <c r="L92" i="2"/>
  <c r="M92" i="2" s="1"/>
  <c r="D92" i="2"/>
  <c r="E92" i="2" s="1"/>
  <c r="F92" i="2"/>
  <c r="G92" i="2" s="1"/>
  <c r="C93" i="2"/>
  <c r="H92" i="2"/>
  <c r="I92" i="2" s="1"/>
  <c r="J92" i="2"/>
  <c r="K92" i="2" s="1"/>
  <c r="B59" i="1"/>
  <c r="O59" i="1"/>
  <c r="M59" i="1" s="1"/>
  <c r="J92" i="1"/>
  <c r="K92" i="1" s="1"/>
  <c r="F92" i="1"/>
  <c r="G92" i="1" s="1"/>
  <c r="H92" i="1"/>
  <c r="I92" i="1" s="1"/>
  <c r="C93" i="1"/>
  <c r="D92" i="1"/>
  <c r="E92" i="1" s="1"/>
  <c r="Q58" i="2" l="1"/>
  <c r="O58" i="2" s="1"/>
  <c r="B58" i="2"/>
  <c r="N58" i="2"/>
  <c r="X59" i="2"/>
  <c r="Y59" i="2" s="1"/>
  <c r="V59" i="2"/>
  <c r="W59" i="2" s="1"/>
  <c r="T59" i="2"/>
  <c r="U59" i="2" s="1"/>
  <c r="R59" i="2"/>
  <c r="S59" i="2" s="1"/>
  <c r="L93" i="2"/>
  <c r="M93" i="2" s="1"/>
  <c r="D93" i="2"/>
  <c r="E93" i="2" s="1"/>
  <c r="F93" i="2"/>
  <c r="G93" i="2" s="1"/>
  <c r="C94" i="2"/>
  <c r="H93" i="2"/>
  <c r="I93" i="2" s="1"/>
  <c r="J93" i="2"/>
  <c r="K93" i="2" s="1"/>
  <c r="L59" i="1"/>
  <c r="T60" i="1"/>
  <c r="U60" i="1" s="1"/>
  <c r="R60" i="1"/>
  <c r="S60" i="1" s="1"/>
  <c r="N60" i="1"/>
  <c r="P60" i="1"/>
  <c r="Q60" i="1" s="1"/>
  <c r="J93" i="1"/>
  <c r="K93" i="1" s="1"/>
  <c r="F93" i="1"/>
  <c r="G93" i="1" s="1"/>
  <c r="H93" i="1"/>
  <c r="I93" i="1" s="1"/>
  <c r="C94" i="1"/>
  <c r="D93" i="1"/>
  <c r="E93" i="1" s="1"/>
  <c r="L94" i="2" l="1"/>
  <c r="M94" i="2" s="1"/>
  <c r="P59" i="2"/>
  <c r="D94" i="2"/>
  <c r="E94" i="2" s="1"/>
  <c r="F94" i="2"/>
  <c r="G94" i="2" s="1"/>
  <c r="J94" i="2"/>
  <c r="K94" i="2" s="1"/>
  <c r="C95" i="2"/>
  <c r="H94" i="2"/>
  <c r="I94" i="2" s="1"/>
  <c r="O60" i="1"/>
  <c r="M60" i="1" s="1"/>
  <c r="B60" i="1"/>
  <c r="J94" i="1"/>
  <c r="K94" i="1" s="1"/>
  <c r="F94" i="1"/>
  <c r="G94" i="1" s="1"/>
  <c r="H94" i="1"/>
  <c r="I94" i="1" s="1"/>
  <c r="C95" i="1"/>
  <c r="D94" i="1"/>
  <c r="E94" i="1" s="1"/>
  <c r="Q59" i="2" l="1"/>
  <c r="O59" i="2" s="1"/>
  <c r="B59" i="2"/>
  <c r="L95" i="2"/>
  <c r="M95" i="2" s="1"/>
  <c r="D95" i="2"/>
  <c r="E95" i="2" s="1"/>
  <c r="F95" i="2"/>
  <c r="G95" i="2" s="1"/>
  <c r="J95" i="2"/>
  <c r="K95" i="2" s="1"/>
  <c r="H95" i="2"/>
  <c r="I95" i="2" s="1"/>
  <c r="C96" i="2"/>
  <c r="L60" i="1"/>
  <c r="T61" i="1"/>
  <c r="U61" i="1" s="1"/>
  <c r="R61" i="1"/>
  <c r="S61" i="1" s="1"/>
  <c r="P61" i="1"/>
  <c r="Q61" i="1" s="1"/>
  <c r="N61" i="1"/>
  <c r="J95" i="1"/>
  <c r="K95" i="1" s="1"/>
  <c r="F95" i="1"/>
  <c r="G95" i="1" s="1"/>
  <c r="H95" i="1"/>
  <c r="I95" i="1" s="1"/>
  <c r="C96" i="1"/>
  <c r="D95" i="1"/>
  <c r="E95" i="1" s="1"/>
  <c r="V60" i="2" l="1"/>
  <c r="W60" i="2" s="1"/>
  <c r="R60" i="2"/>
  <c r="S60" i="2" s="1"/>
  <c r="X60" i="2"/>
  <c r="Y60" i="2" s="1"/>
  <c r="N59" i="2"/>
  <c r="T60" i="2"/>
  <c r="U60" i="2" s="1"/>
  <c r="L96" i="2"/>
  <c r="M96" i="2" s="1"/>
  <c r="P60" i="2"/>
  <c r="D96" i="2"/>
  <c r="E96" i="2" s="1"/>
  <c r="F96" i="2"/>
  <c r="G96" i="2" s="1"/>
  <c r="C97" i="2"/>
  <c r="J96" i="2"/>
  <c r="K96" i="2" s="1"/>
  <c r="H96" i="2"/>
  <c r="I96" i="2" s="1"/>
  <c r="B61" i="1"/>
  <c r="O61" i="1"/>
  <c r="M61" i="1" s="1"/>
  <c r="J96" i="1"/>
  <c r="K96" i="1" s="1"/>
  <c r="F96" i="1"/>
  <c r="G96" i="1" s="1"/>
  <c r="H96" i="1"/>
  <c r="I96" i="1" s="1"/>
  <c r="C97" i="1"/>
  <c r="D96" i="1"/>
  <c r="E96" i="1" s="1"/>
  <c r="Q60" i="2" l="1"/>
  <c r="O60" i="2" s="1"/>
  <c r="B60" i="2"/>
  <c r="N60" i="2"/>
  <c r="T61" i="2"/>
  <c r="U61" i="2" s="1"/>
  <c r="R61" i="2"/>
  <c r="S61" i="2" s="1"/>
  <c r="L97" i="2"/>
  <c r="M97" i="2" s="1"/>
  <c r="D97" i="2"/>
  <c r="E97" i="2" s="1"/>
  <c r="F97" i="2"/>
  <c r="G97" i="2" s="1"/>
  <c r="C98" i="2"/>
  <c r="H97" i="2"/>
  <c r="I97" i="2" s="1"/>
  <c r="J97" i="2"/>
  <c r="K97" i="2" s="1"/>
  <c r="L61" i="1"/>
  <c r="T62" i="1"/>
  <c r="U62" i="1" s="1"/>
  <c r="R62" i="1"/>
  <c r="S62" i="1" s="1"/>
  <c r="N62" i="1"/>
  <c r="P62" i="1"/>
  <c r="Q62" i="1" s="1"/>
  <c r="J97" i="1"/>
  <c r="K97" i="1" s="1"/>
  <c r="F97" i="1"/>
  <c r="G97" i="1" s="1"/>
  <c r="H97" i="1"/>
  <c r="I97" i="1" s="1"/>
  <c r="C98" i="1"/>
  <c r="D97" i="1"/>
  <c r="E97" i="1" s="1"/>
  <c r="V61" i="2" l="1"/>
  <c r="W61" i="2" s="1"/>
  <c r="X61" i="2"/>
  <c r="Y61" i="2" s="1"/>
  <c r="L98" i="2"/>
  <c r="M98" i="2" s="1"/>
  <c r="P61" i="2"/>
  <c r="D98" i="2"/>
  <c r="E98" i="2" s="1"/>
  <c r="F98" i="2"/>
  <c r="G98" i="2" s="1"/>
  <c r="J98" i="2"/>
  <c r="K98" i="2" s="1"/>
  <c r="H98" i="2"/>
  <c r="I98" i="2" s="1"/>
  <c r="C99" i="2"/>
  <c r="O62" i="1"/>
  <c r="M62" i="1" s="1"/>
  <c r="B62" i="1"/>
  <c r="J98" i="1"/>
  <c r="K98" i="1" s="1"/>
  <c r="F98" i="1"/>
  <c r="G98" i="1" s="1"/>
  <c r="H98" i="1"/>
  <c r="I98" i="1" s="1"/>
  <c r="C99" i="1"/>
  <c r="D98" i="1"/>
  <c r="E98" i="1" s="1"/>
  <c r="Q61" i="2" l="1"/>
  <c r="O61" i="2" s="1"/>
  <c r="B61" i="2"/>
  <c r="N61" i="2"/>
  <c r="T62" i="2"/>
  <c r="U62" i="2" s="1"/>
  <c r="R62" i="2"/>
  <c r="S62" i="2" s="1"/>
  <c r="L99" i="2"/>
  <c r="M99" i="2" s="1"/>
  <c r="D99" i="2"/>
  <c r="E99" i="2" s="1"/>
  <c r="F99" i="2"/>
  <c r="G99" i="2" s="1"/>
  <c r="J99" i="2"/>
  <c r="K99" i="2" s="1"/>
  <c r="H99" i="2"/>
  <c r="I99" i="2" s="1"/>
  <c r="C100" i="2"/>
  <c r="L62" i="1"/>
  <c r="T63" i="1"/>
  <c r="U63" i="1" s="1"/>
  <c r="R63" i="1"/>
  <c r="S63" i="1" s="1"/>
  <c r="N63" i="1"/>
  <c r="P63" i="1"/>
  <c r="Q63" i="1" s="1"/>
  <c r="J99" i="1"/>
  <c r="K99" i="1" s="1"/>
  <c r="F99" i="1"/>
  <c r="G99" i="1" s="1"/>
  <c r="H99" i="1"/>
  <c r="I99" i="1" s="1"/>
  <c r="C100" i="1"/>
  <c r="D99" i="1"/>
  <c r="E99" i="1" s="1"/>
  <c r="V62" i="2" l="1"/>
  <c r="W62" i="2" s="1"/>
  <c r="X62" i="2"/>
  <c r="Y62" i="2" s="1"/>
  <c r="L100" i="2"/>
  <c r="M100" i="2" s="1"/>
  <c r="P62" i="2"/>
  <c r="D100" i="2"/>
  <c r="E100" i="2" s="1"/>
  <c r="F100" i="2"/>
  <c r="G100" i="2" s="1"/>
  <c r="C101" i="2"/>
  <c r="H100" i="2"/>
  <c r="I100" i="2" s="1"/>
  <c r="J100" i="2"/>
  <c r="K100" i="2" s="1"/>
  <c r="B63" i="1"/>
  <c r="O63" i="1"/>
  <c r="M63" i="1" s="1"/>
  <c r="J100" i="1"/>
  <c r="K100" i="1" s="1"/>
  <c r="F100" i="1"/>
  <c r="G100" i="1" s="1"/>
  <c r="H100" i="1"/>
  <c r="I100" i="1" s="1"/>
  <c r="C101" i="1"/>
  <c r="D100" i="1"/>
  <c r="E100" i="1" s="1"/>
  <c r="Q62" i="2" l="1"/>
  <c r="O62" i="2" s="1"/>
  <c r="B62" i="2"/>
  <c r="N62" i="2"/>
  <c r="X63" i="2"/>
  <c r="Y63" i="2" s="1"/>
  <c r="V63" i="2"/>
  <c r="W63" i="2" s="1"/>
  <c r="T63" i="2"/>
  <c r="U63" i="2" s="1"/>
  <c r="R63" i="2"/>
  <c r="S63" i="2" s="1"/>
  <c r="L101" i="2"/>
  <c r="M101" i="2" s="1"/>
  <c r="D101" i="2"/>
  <c r="E101" i="2" s="1"/>
  <c r="F101" i="2"/>
  <c r="G101" i="2" s="1"/>
  <c r="H101" i="2"/>
  <c r="I101" i="2" s="1"/>
  <c r="C102" i="2"/>
  <c r="J101" i="2"/>
  <c r="K101" i="2" s="1"/>
  <c r="L63" i="1"/>
  <c r="T64" i="1"/>
  <c r="U64" i="1" s="1"/>
  <c r="R64" i="1"/>
  <c r="S64" i="1" s="1"/>
  <c r="P64" i="1"/>
  <c r="Q64" i="1" s="1"/>
  <c r="N64" i="1"/>
  <c r="J101" i="1"/>
  <c r="K101" i="1" s="1"/>
  <c r="F101" i="1"/>
  <c r="G101" i="1" s="1"/>
  <c r="H101" i="1"/>
  <c r="I101" i="1" s="1"/>
  <c r="C102" i="1"/>
  <c r="D101" i="1"/>
  <c r="E101" i="1" s="1"/>
  <c r="P63" i="2" l="1"/>
  <c r="L102" i="2"/>
  <c r="M102" i="2" s="1"/>
  <c r="D102" i="2"/>
  <c r="E102" i="2" s="1"/>
  <c r="F102" i="2"/>
  <c r="G102" i="2" s="1"/>
  <c r="H102" i="2"/>
  <c r="I102" i="2" s="1"/>
  <c r="C103" i="2"/>
  <c r="J102" i="2"/>
  <c r="K102" i="2" s="1"/>
  <c r="O64" i="1"/>
  <c r="M64" i="1" s="1"/>
  <c r="B64" i="1"/>
  <c r="J102" i="1"/>
  <c r="K102" i="1" s="1"/>
  <c r="F102" i="1"/>
  <c r="G102" i="1" s="1"/>
  <c r="H102" i="1"/>
  <c r="I102" i="1" s="1"/>
  <c r="C103" i="1"/>
  <c r="D102" i="1"/>
  <c r="E102" i="1" s="1"/>
  <c r="Q63" i="2" l="1"/>
  <c r="O63" i="2" s="1"/>
  <c r="B63" i="2"/>
  <c r="N63" i="2"/>
  <c r="X64" i="2"/>
  <c r="Y64" i="2" s="1"/>
  <c r="V64" i="2"/>
  <c r="W64" i="2" s="1"/>
  <c r="T64" i="2"/>
  <c r="U64" i="2" s="1"/>
  <c r="R64" i="2"/>
  <c r="S64" i="2" s="1"/>
  <c r="L103" i="2"/>
  <c r="M103" i="2" s="1"/>
  <c r="D103" i="2"/>
  <c r="E103" i="2" s="1"/>
  <c r="F103" i="2"/>
  <c r="G103" i="2" s="1"/>
  <c r="J103" i="2"/>
  <c r="K103" i="2" s="1"/>
  <c r="H103" i="2"/>
  <c r="I103" i="2" s="1"/>
  <c r="C104" i="2"/>
  <c r="L64" i="1"/>
  <c r="T65" i="1"/>
  <c r="U65" i="1" s="1"/>
  <c r="R65" i="1"/>
  <c r="S65" i="1" s="1"/>
  <c r="N65" i="1"/>
  <c r="P65" i="1"/>
  <c r="Q65" i="1" s="1"/>
  <c r="J103" i="1"/>
  <c r="K103" i="1" s="1"/>
  <c r="F103" i="1"/>
  <c r="G103" i="1" s="1"/>
  <c r="H103" i="1"/>
  <c r="I103" i="1" s="1"/>
  <c r="C104" i="1"/>
  <c r="D103" i="1"/>
  <c r="E103" i="1" s="1"/>
  <c r="L104" i="2" l="1"/>
  <c r="M104" i="2" s="1"/>
  <c r="P64" i="2"/>
  <c r="D104" i="2"/>
  <c r="E104" i="2" s="1"/>
  <c r="F104" i="2"/>
  <c r="G104" i="2" s="1"/>
  <c r="C105" i="2"/>
  <c r="J104" i="2"/>
  <c r="K104" i="2" s="1"/>
  <c r="H104" i="2"/>
  <c r="I104" i="2" s="1"/>
  <c r="B65" i="1"/>
  <c r="O65" i="1"/>
  <c r="M65" i="1" s="1"/>
  <c r="J104" i="1"/>
  <c r="K104" i="1" s="1"/>
  <c r="F104" i="1"/>
  <c r="G104" i="1" s="1"/>
  <c r="H104" i="1"/>
  <c r="I104" i="1" s="1"/>
  <c r="C105" i="1"/>
  <c r="D104" i="1"/>
  <c r="E104" i="1" s="1"/>
  <c r="Q64" i="2" l="1"/>
  <c r="O64" i="2" s="1"/>
  <c r="B64" i="2"/>
  <c r="N64" i="2"/>
  <c r="X65" i="2"/>
  <c r="Y65" i="2" s="1"/>
  <c r="V65" i="2"/>
  <c r="W65" i="2" s="1"/>
  <c r="T65" i="2"/>
  <c r="U65" i="2" s="1"/>
  <c r="R65" i="2"/>
  <c r="S65" i="2" s="1"/>
  <c r="L105" i="2"/>
  <c r="M105" i="2" s="1"/>
  <c r="D105" i="2"/>
  <c r="E105" i="2" s="1"/>
  <c r="F105" i="2"/>
  <c r="G105" i="2" s="1"/>
  <c r="C106" i="2"/>
  <c r="H105" i="2"/>
  <c r="I105" i="2" s="1"/>
  <c r="J105" i="2"/>
  <c r="K105" i="2" s="1"/>
  <c r="L65" i="1"/>
  <c r="T66" i="1"/>
  <c r="U66" i="1" s="1"/>
  <c r="R66" i="1"/>
  <c r="S66" i="1" s="1"/>
  <c r="P66" i="1"/>
  <c r="Q66" i="1" s="1"/>
  <c r="N66" i="1"/>
  <c r="J105" i="1"/>
  <c r="K105" i="1" s="1"/>
  <c r="F105" i="1"/>
  <c r="G105" i="1" s="1"/>
  <c r="H105" i="1"/>
  <c r="I105" i="1" s="1"/>
  <c r="C106" i="1"/>
  <c r="D105" i="1"/>
  <c r="E105" i="1" s="1"/>
  <c r="L106" i="2" l="1"/>
  <c r="M106" i="2" s="1"/>
  <c r="P65" i="2"/>
  <c r="D106" i="2"/>
  <c r="E106" i="2" s="1"/>
  <c r="F106" i="2"/>
  <c r="G106" i="2" s="1"/>
  <c r="C107" i="2"/>
  <c r="J106" i="2"/>
  <c r="K106" i="2" s="1"/>
  <c r="H106" i="2"/>
  <c r="I106" i="2" s="1"/>
  <c r="B66" i="1"/>
  <c r="O66" i="1"/>
  <c r="M66" i="1" s="1"/>
  <c r="J106" i="1"/>
  <c r="K106" i="1" s="1"/>
  <c r="F106" i="1"/>
  <c r="G106" i="1" s="1"/>
  <c r="H106" i="1"/>
  <c r="I106" i="1" s="1"/>
  <c r="C107" i="1"/>
  <c r="D106" i="1"/>
  <c r="E106" i="1" s="1"/>
  <c r="Q65" i="2" l="1"/>
  <c r="O65" i="2" s="1"/>
  <c r="B65" i="2"/>
  <c r="N65" i="2"/>
  <c r="X66" i="2"/>
  <c r="Y66" i="2" s="1"/>
  <c r="V66" i="2"/>
  <c r="W66" i="2" s="1"/>
  <c r="T66" i="2"/>
  <c r="U66" i="2" s="1"/>
  <c r="R66" i="2"/>
  <c r="S66" i="2" s="1"/>
  <c r="L107" i="2"/>
  <c r="M107" i="2" s="1"/>
  <c r="D107" i="2"/>
  <c r="E107" i="2" s="1"/>
  <c r="F107" i="2"/>
  <c r="G107" i="2" s="1"/>
  <c r="C108" i="2"/>
  <c r="J107" i="2"/>
  <c r="K107" i="2" s="1"/>
  <c r="H107" i="2"/>
  <c r="I107" i="2" s="1"/>
  <c r="L66" i="1"/>
  <c r="T67" i="1"/>
  <c r="U67" i="1" s="1"/>
  <c r="R67" i="1"/>
  <c r="S67" i="1" s="1"/>
  <c r="N67" i="1"/>
  <c r="P67" i="1"/>
  <c r="Q67" i="1" s="1"/>
  <c r="J107" i="1"/>
  <c r="K107" i="1" s="1"/>
  <c r="F107" i="1"/>
  <c r="G107" i="1" s="1"/>
  <c r="H107" i="1"/>
  <c r="I107" i="1" s="1"/>
  <c r="C108" i="1"/>
  <c r="D107" i="1"/>
  <c r="E107" i="1" s="1"/>
  <c r="L108" i="2" l="1"/>
  <c r="M108" i="2" s="1"/>
  <c r="P66" i="2"/>
  <c r="D108" i="2"/>
  <c r="E108" i="2" s="1"/>
  <c r="F108" i="2"/>
  <c r="G108" i="2" s="1"/>
  <c r="H108" i="2"/>
  <c r="I108" i="2" s="1"/>
  <c r="J108" i="2"/>
  <c r="K108" i="2" s="1"/>
  <c r="C109" i="2"/>
  <c r="B67" i="1"/>
  <c r="O67" i="1"/>
  <c r="M67" i="1" s="1"/>
  <c r="J108" i="1"/>
  <c r="K108" i="1" s="1"/>
  <c r="F108" i="1"/>
  <c r="G108" i="1" s="1"/>
  <c r="H108" i="1"/>
  <c r="I108" i="1" s="1"/>
  <c r="C109" i="1"/>
  <c r="D108" i="1"/>
  <c r="E108" i="1" s="1"/>
  <c r="Q66" i="2" l="1"/>
  <c r="O66" i="2" s="1"/>
  <c r="B66" i="2"/>
  <c r="N66" i="2"/>
  <c r="X67" i="2"/>
  <c r="Y67" i="2" s="1"/>
  <c r="V67" i="2"/>
  <c r="W67" i="2" s="1"/>
  <c r="T67" i="2"/>
  <c r="U67" i="2" s="1"/>
  <c r="R67" i="2"/>
  <c r="S67" i="2" s="1"/>
  <c r="L109" i="2"/>
  <c r="M109" i="2" s="1"/>
  <c r="D109" i="2"/>
  <c r="E109" i="2" s="1"/>
  <c r="F109" i="2"/>
  <c r="G109" i="2" s="1"/>
  <c r="H109" i="2"/>
  <c r="I109" i="2" s="1"/>
  <c r="J109" i="2"/>
  <c r="K109" i="2" s="1"/>
  <c r="C110" i="2"/>
  <c r="L67" i="1"/>
  <c r="T68" i="1"/>
  <c r="U68" i="1" s="1"/>
  <c r="R68" i="1"/>
  <c r="S68" i="1" s="1"/>
  <c r="N68" i="1"/>
  <c r="P68" i="1"/>
  <c r="Q68" i="1" s="1"/>
  <c r="J109" i="1"/>
  <c r="K109" i="1" s="1"/>
  <c r="F109" i="1"/>
  <c r="G109" i="1" s="1"/>
  <c r="H109" i="1"/>
  <c r="I109" i="1" s="1"/>
  <c r="C110" i="1"/>
  <c r="D109" i="1"/>
  <c r="E109" i="1" s="1"/>
  <c r="L110" i="2" l="1"/>
  <c r="M110" i="2" s="1"/>
  <c r="P67" i="2"/>
  <c r="D110" i="2"/>
  <c r="E110" i="2" s="1"/>
  <c r="F110" i="2"/>
  <c r="G110" i="2" s="1"/>
  <c r="C111" i="2"/>
  <c r="J110" i="2"/>
  <c r="K110" i="2" s="1"/>
  <c r="H110" i="2"/>
  <c r="I110" i="2" s="1"/>
  <c r="O68" i="1"/>
  <c r="M68" i="1" s="1"/>
  <c r="B68" i="1"/>
  <c r="J110" i="1"/>
  <c r="K110" i="1" s="1"/>
  <c r="F110" i="1"/>
  <c r="G110" i="1" s="1"/>
  <c r="H110" i="1"/>
  <c r="I110" i="1" s="1"/>
  <c r="C111" i="1"/>
  <c r="D110" i="1"/>
  <c r="E110" i="1" s="1"/>
  <c r="Q67" i="2" l="1"/>
  <c r="O67" i="2" s="1"/>
  <c r="B67" i="2"/>
  <c r="N67" i="2"/>
  <c r="V68" i="2"/>
  <c r="W68" i="2" s="1"/>
  <c r="T68" i="2"/>
  <c r="U68" i="2" s="1"/>
  <c r="R68" i="2"/>
  <c r="S68" i="2" s="1"/>
  <c r="L111" i="2"/>
  <c r="M111" i="2" s="1"/>
  <c r="D111" i="2"/>
  <c r="E111" i="2" s="1"/>
  <c r="F111" i="2"/>
  <c r="G111" i="2" s="1"/>
  <c r="J111" i="2"/>
  <c r="K111" i="2" s="1"/>
  <c r="C112" i="2"/>
  <c r="H111" i="2"/>
  <c r="I111" i="2" s="1"/>
  <c r="L68" i="1"/>
  <c r="T69" i="1"/>
  <c r="U69" i="1" s="1"/>
  <c r="R69" i="1"/>
  <c r="S69" i="1" s="1"/>
  <c r="N69" i="1"/>
  <c r="P69" i="1"/>
  <c r="Q69" i="1" s="1"/>
  <c r="J111" i="1"/>
  <c r="K111" i="1" s="1"/>
  <c r="F111" i="1"/>
  <c r="G111" i="1" s="1"/>
  <c r="H111" i="1"/>
  <c r="I111" i="1" s="1"/>
  <c r="C112" i="1"/>
  <c r="D111" i="1"/>
  <c r="E111" i="1" s="1"/>
  <c r="X68" i="2" l="1"/>
  <c r="Y68" i="2" s="1"/>
  <c r="L112" i="2"/>
  <c r="M112" i="2" s="1"/>
  <c r="P68" i="2"/>
  <c r="D112" i="2"/>
  <c r="E112" i="2" s="1"/>
  <c r="F112" i="2"/>
  <c r="G112" i="2" s="1"/>
  <c r="H112" i="2"/>
  <c r="I112" i="2" s="1"/>
  <c r="C113" i="2"/>
  <c r="J112" i="2"/>
  <c r="K112" i="2" s="1"/>
  <c r="B69" i="1"/>
  <c r="O69" i="1"/>
  <c r="M69" i="1" s="1"/>
  <c r="J112" i="1"/>
  <c r="K112" i="1" s="1"/>
  <c r="F112" i="1"/>
  <c r="G112" i="1" s="1"/>
  <c r="H112" i="1"/>
  <c r="I112" i="1" s="1"/>
  <c r="C113" i="1"/>
  <c r="D112" i="1"/>
  <c r="E112" i="1" s="1"/>
  <c r="Q68" i="2" l="1"/>
  <c r="O68" i="2" s="1"/>
  <c r="B68" i="2"/>
  <c r="L113" i="2"/>
  <c r="M113" i="2" s="1"/>
  <c r="D113" i="2"/>
  <c r="E113" i="2" s="1"/>
  <c r="F113" i="2"/>
  <c r="G113" i="2" s="1"/>
  <c r="H113" i="2"/>
  <c r="I113" i="2" s="1"/>
  <c r="J113" i="2"/>
  <c r="K113" i="2" s="1"/>
  <c r="C114" i="2"/>
  <c r="L69" i="1"/>
  <c r="T70" i="1"/>
  <c r="U70" i="1" s="1"/>
  <c r="R70" i="1"/>
  <c r="S70" i="1" s="1"/>
  <c r="P70" i="1"/>
  <c r="Q70" i="1" s="1"/>
  <c r="N70" i="1"/>
  <c r="J113" i="1"/>
  <c r="K113" i="1" s="1"/>
  <c r="F113" i="1"/>
  <c r="G113" i="1" s="1"/>
  <c r="H113" i="1"/>
  <c r="I113" i="1" s="1"/>
  <c r="C114" i="1"/>
  <c r="D113" i="1"/>
  <c r="E113" i="1" s="1"/>
  <c r="V69" i="2" l="1"/>
  <c r="W69" i="2" s="1"/>
  <c r="X69" i="2"/>
  <c r="Y69" i="2" s="1"/>
  <c r="R69" i="2"/>
  <c r="S69" i="2" s="1"/>
  <c r="T69" i="2"/>
  <c r="U69" i="2" s="1"/>
  <c r="N68" i="2"/>
  <c r="P69" i="2"/>
  <c r="L114" i="2"/>
  <c r="M114" i="2" s="1"/>
  <c r="D114" i="2"/>
  <c r="E114" i="2" s="1"/>
  <c r="F114" i="2"/>
  <c r="G114" i="2" s="1"/>
  <c r="C115" i="2"/>
  <c r="J114" i="2"/>
  <c r="K114" i="2" s="1"/>
  <c r="H114" i="2"/>
  <c r="I114" i="2" s="1"/>
  <c r="O70" i="1"/>
  <c r="M70" i="1" s="1"/>
  <c r="B70" i="1"/>
  <c r="J114" i="1"/>
  <c r="K114" i="1" s="1"/>
  <c r="F114" i="1"/>
  <c r="G114" i="1" s="1"/>
  <c r="H114" i="1"/>
  <c r="I114" i="1" s="1"/>
  <c r="C115" i="1"/>
  <c r="D114" i="1"/>
  <c r="E114" i="1" s="1"/>
  <c r="Q69" i="2" l="1"/>
  <c r="O69" i="2" s="1"/>
  <c r="B69" i="2"/>
  <c r="N69" i="2"/>
  <c r="X70" i="2"/>
  <c r="Y70" i="2" s="1"/>
  <c r="V70" i="2"/>
  <c r="W70" i="2" s="1"/>
  <c r="T70" i="2"/>
  <c r="U70" i="2" s="1"/>
  <c r="R70" i="2"/>
  <c r="S70" i="2" s="1"/>
  <c r="L115" i="2"/>
  <c r="M115" i="2" s="1"/>
  <c r="D115" i="2"/>
  <c r="E115" i="2" s="1"/>
  <c r="F115" i="2"/>
  <c r="G115" i="2" s="1"/>
  <c r="H115" i="2"/>
  <c r="I115" i="2" s="1"/>
  <c r="J115" i="2"/>
  <c r="K115" i="2" s="1"/>
  <c r="C116" i="2"/>
  <c r="L70" i="1"/>
  <c r="T71" i="1"/>
  <c r="U71" i="1" s="1"/>
  <c r="R71" i="1"/>
  <c r="S71" i="1" s="1"/>
  <c r="N71" i="1"/>
  <c r="P71" i="1"/>
  <c r="Q71" i="1" s="1"/>
  <c r="J115" i="1"/>
  <c r="K115" i="1" s="1"/>
  <c r="F115" i="1"/>
  <c r="G115" i="1" s="1"/>
  <c r="H115" i="1"/>
  <c r="I115" i="1" s="1"/>
  <c r="C116" i="1"/>
  <c r="D115" i="1"/>
  <c r="E115" i="1" s="1"/>
  <c r="L116" i="2" l="1"/>
  <c r="M116" i="2" s="1"/>
  <c r="P70" i="2"/>
  <c r="D116" i="2"/>
  <c r="E116" i="2" s="1"/>
  <c r="F116" i="2"/>
  <c r="G116" i="2" s="1"/>
  <c r="H116" i="2"/>
  <c r="I116" i="2" s="1"/>
  <c r="C117" i="2"/>
  <c r="J116" i="2"/>
  <c r="K116" i="2" s="1"/>
  <c r="B71" i="1"/>
  <c r="O71" i="1"/>
  <c r="M71" i="1" s="1"/>
  <c r="J116" i="1"/>
  <c r="K116" i="1" s="1"/>
  <c r="F116" i="1"/>
  <c r="G116" i="1" s="1"/>
  <c r="H116" i="1"/>
  <c r="I116" i="1" s="1"/>
  <c r="C117" i="1"/>
  <c r="D116" i="1"/>
  <c r="E116" i="1" s="1"/>
  <c r="Q70" i="2" l="1"/>
  <c r="O70" i="2" s="1"/>
  <c r="B70" i="2"/>
  <c r="N70" i="2"/>
  <c r="X71" i="2"/>
  <c r="Y71" i="2" s="1"/>
  <c r="V71" i="2"/>
  <c r="W71" i="2" s="1"/>
  <c r="T71" i="2"/>
  <c r="U71" i="2" s="1"/>
  <c r="R71" i="2"/>
  <c r="S71" i="2" s="1"/>
  <c r="L117" i="2"/>
  <c r="M117" i="2" s="1"/>
  <c r="D117" i="2"/>
  <c r="E117" i="2" s="1"/>
  <c r="F117" i="2"/>
  <c r="G117" i="2" s="1"/>
  <c r="H117" i="2"/>
  <c r="I117" i="2" s="1"/>
  <c r="J117" i="2"/>
  <c r="K117" i="2" s="1"/>
  <c r="C118" i="2"/>
  <c r="L71" i="1"/>
  <c r="T72" i="1"/>
  <c r="U72" i="1" s="1"/>
  <c r="R72" i="1"/>
  <c r="S72" i="1" s="1"/>
  <c r="P72" i="1"/>
  <c r="Q72" i="1" s="1"/>
  <c r="N72" i="1"/>
  <c r="J117" i="1"/>
  <c r="K117" i="1" s="1"/>
  <c r="F117" i="1"/>
  <c r="G117" i="1" s="1"/>
  <c r="H117" i="1"/>
  <c r="I117" i="1" s="1"/>
  <c r="C118" i="1"/>
  <c r="D117" i="1"/>
  <c r="E117" i="1" s="1"/>
  <c r="L118" i="2" l="1"/>
  <c r="M118" i="2" s="1"/>
  <c r="P71" i="2"/>
  <c r="D118" i="2"/>
  <c r="E118" i="2" s="1"/>
  <c r="F118" i="2"/>
  <c r="G118" i="2" s="1"/>
  <c r="C119" i="2"/>
  <c r="J118" i="2"/>
  <c r="K118" i="2" s="1"/>
  <c r="H118" i="2"/>
  <c r="I118" i="2" s="1"/>
  <c r="O72" i="1"/>
  <c r="M72" i="1" s="1"/>
  <c r="B72" i="1"/>
  <c r="J118" i="1"/>
  <c r="K118" i="1" s="1"/>
  <c r="F118" i="1"/>
  <c r="G118" i="1" s="1"/>
  <c r="H118" i="1"/>
  <c r="I118" i="1" s="1"/>
  <c r="C119" i="1"/>
  <c r="D118" i="1"/>
  <c r="E118" i="1" s="1"/>
  <c r="Q71" i="2" l="1"/>
  <c r="O71" i="2" s="1"/>
  <c r="B71" i="2"/>
  <c r="N71" i="2"/>
  <c r="X72" i="2"/>
  <c r="Y72" i="2" s="1"/>
  <c r="V72" i="2"/>
  <c r="W72" i="2" s="1"/>
  <c r="T72" i="2"/>
  <c r="U72" i="2" s="1"/>
  <c r="R72" i="2"/>
  <c r="S72" i="2" s="1"/>
  <c r="L119" i="2"/>
  <c r="M119" i="2" s="1"/>
  <c r="D119" i="2"/>
  <c r="E119" i="2" s="1"/>
  <c r="F119" i="2"/>
  <c r="G119" i="2" s="1"/>
  <c r="H119" i="2"/>
  <c r="I119" i="2" s="1"/>
  <c r="C120" i="2"/>
  <c r="J119" i="2"/>
  <c r="K119" i="2" s="1"/>
  <c r="L72" i="1"/>
  <c r="T73" i="1"/>
  <c r="U73" i="1" s="1"/>
  <c r="R73" i="1"/>
  <c r="S73" i="1" s="1"/>
  <c r="N73" i="1"/>
  <c r="P73" i="1"/>
  <c r="Q73" i="1" s="1"/>
  <c r="J119" i="1"/>
  <c r="K119" i="1" s="1"/>
  <c r="F119" i="1"/>
  <c r="G119" i="1" s="1"/>
  <c r="H119" i="1"/>
  <c r="I119" i="1" s="1"/>
  <c r="C120" i="1"/>
  <c r="D119" i="1"/>
  <c r="E119" i="1" s="1"/>
  <c r="L120" i="2" l="1"/>
  <c r="M120" i="2" s="1"/>
  <c r="P72" i="2"/>
  <c r="D120" i="2"/>
  <c r="E120" i="2" s="1"/>
  <c r="F120" i="2"/>
  <c r="G120" i="2" s="1"/>
  <c r="J120" i="2"/>
  <c r="K120" i="2" s="1"/>
  <c r="C121" i="2"/>
  <c r="H120" i="2"/>
  <c r="I120" i="2" s="1"/>
  <c r="B73" i="1"/>
  <c r="O73" i="1"/>
  <c r="M73" i="1" s="1"/>
  <c r="J120" i="1"/>
  <c r="K120" i="1" s="1"/>
  <c r="F120" i="1"/>
  <c r="G120" i="1" s="1"/>
  <c r="H120" i="1"/>
  <c r="I120" i="1" s="1"/>
  <c r="C121" i="1"/>
  <c r="D120" i="1"/>
  <c r="E120" i="1" s="1"/>
  <c r="Q72" i="2" l="1"/>
  <c r="O72" i="2" s="1"/>
  <c r="B72" i="2"/>
  <c r="N72" i="2"/>
  <c r="X73" i="2"/>
  <c r="Y73" i="2" s="1"/>
  <c r="V73" i="2"/>
  <c r="W73" i="2" s="1"/>
  <c r="T73" i="2"/>
  <c r="U73" i="2" s="1"/>
  <c r="R73" i="2"/>
  <c r="S73" i="2" s="1"/>
  <c r="L121" i="2"/>
  <c r="M121" i="2" s="1"/>
  <c r="D121" i="2"/>
  <c r="E121" i="2" s="1"/>
  <c r="F121" i="2"/>
  <c r="G121" i="2" s="1"/>
  <c r="H121" i="2"/>
  <c r="I121" i="2" s="1"/>
  <c r="J121" i="2"/>
  <c r="K121" i="2" s="1"/>
  <c r="C122" i="2"/>
  <c r="L73" i="1"/>
  <c r="T74" i="1"/>
  <c r="U74" i="1" s="1"/>
  <c r="R74" i="1"/>
  <c r="S74" i="1" s="1"/>
  <c r="P74" i="1"/>
  <c r="Q74" i="1" s="1"/>
  <c r="N74" i="1"/>
  <c r="J121" i="1"/>
  <c r="K121" i="1" s="1"/>
  <c r="F121" i="1"/>
  <c r="G121" i="1" s="1"/>
  <c r="H121" i="1"/>
  <c r="I121" i="1" s="1"/>
  <c r="C122" i="1"/>
  <c r="D121" i="1"/>
  <c r="E121" i="1" s="1"/>
  <c r="P73" i="2" l="1"/>
  <c r="L122" i="2"/>
  <c r="M122" i="2" s="1"/>
  <c r="D122" i="2"/>
  <c r="E122" i="2" s="1"/>
  <c r="F122" i="2"/>
  <c r="G122" i="2" s="1"/>
  <c r="C123" i="2"/>
  <c r="J122" i="2"/>
  <c r="K122" i="2" s="1"/>
  <c r="H122" i="2"/>
  <c r="I122" i="2" s="1"/>
  <c r="O74" i="1"/>
  <c r="M74" i="1" s="1"/>
  <c r="B74" i="1"/>
  <c r="J122" i="1"/>
  <c r="K122" i="1" s="1"/>
  <c r="F122" i="1"/>
  <c r="G122" i="1" s="1"/>
  <c r="H122" i="1"/>
  <c r="I122" i="1" s="1"/>
  <c r="C123" i="1"/>
  <c r="D122" i="1"/>
  <c r="E122" i="1" s="1"/>
  <c r="Q73" i="2" l="1"/>
  <c r="O73" i="2" s="1"/>
  <c r="B73" i="2"/>
  <c r="N73" i="2"/>
  <c r="X74" i="2"/>
  <c r="Y74" i="2" s="1"/>
  <c r="V74" i="2"/>
  <c r="W74" i="2" s="1"/>
  <c r="T74" i="2"/>
  <c r="U74" i="2" s="1"/>
  <c r="R74" i="2"/>
  <c r="S74" i="2" s="1"/>
  <c r="L123" i="2"/>
  <c r="M123" i="2" s="1"/>
  <c r="D123" i="2"/>
  <c r="E123" i="2" s="1"/>
  <c r="F123" i="2"/>
  <c r="G123" i="2" s="1"/>
  <c r="C124" i="2"/>
  <c r="H123" i="2"/>
  <c r="I123" i="2" s="1"/>
  <c r="J123" i="2"/>
  <c r="K123" i="2" s="1"/>
  <c r="L74" i="1"/>
  <c r="T75" i="1"/>
  <c r="U75" i="1" s="1"/>
  <c r="R75" i="1"/>
  <c r="S75" i="1" s="1"/>
  <c r="P75" i="1"/>
  <c r="Q75" i="1" s="1"/>
  <c r="N75" i="1"/>
  <c r="J123" i="1"/>
  <c r="K123" i="1" s="1"/>
  <c r="F123" i="1"/>
  <c r="G123" i="1" s="1"/>
  <c r="H123" i="1"/>
  <c r="I123" i="1" s="1"/>
  <c r="C124" i="1"/>
  <c r="D123" i="1"/>
  <c r="E123" i="1" s="1"/>
  <c r="L124" i="2" l="1"/>
  <c r="M124" i="2" s="1"/>
  <c r="P74" i="2"/>
  <c r="D124" i="2"/>
  <c r="E124" i="2" s="1"/>
  <c r="F124" i="2"/>
  <c r="G124" i="2" s="1"/>
  <c r="H124" i="2"/>
  <c r="I124" i="2" s="1"/>
  <c r="C125" i="2"/>
  <c r="J124" i="2"/>
  <c r="K124" i="2" s="1"/>
  <c r="B75" i="1"/>
  <c r="O75" i="1"/>
  <c r="M75" i="1" s="1"/>
  <c r="J124" i="1"/>
  <c r="K124" i="1" s="1"/>
  <c r="F124" i="1"/>
  <c r="G124" i="1" s="1"/>
  <c r="H124" i="1"/>
  <c r="I124" i="1" s="1"/>
  <c r="C125" i="1"/>
  <c r="D124" i="1"/>
  <c r="E124" i="1" s="1"/>
  <c r="Q74" i="2" l="1"/>
  <c r="O74" i="2" s="1"/>
  <c r="B74" i="2"/>
  <c r="N74" i="2"/>
  <c r="X75" i="2"/>
  <c r="Y75" i="2" s="1"/>
  <c r="V75" i="2"/>
  <c r="W75" i="2" s="1"/>
  <c r="T75" i="2"/>
  <c r="U75" i="2" s="1"/>
  <c r="R75" i="2"/>
  <c r="S75" i="2" s="1"/>
  <c r="L125" i="2"/>
  <c r="M125" i="2" s="1"/>
  <c r="D125" i="2"/>
  <c r="E125" i="2" s="1"/>
  <c r="F125" i="2"/>
  <c r="G125" i="2" s="1"/>
  <c r="H125" i="2"/>
  <c r="I125" i="2" s="1"/>
  <c r="C126" i="2"/>
  <c r="J125" i="2"/>
  <c r="K125" i="2" s="1"/>
  <c r="L75" i="1"/>
  <c r="T76" i="1"/>
  <c r="U76" i="1" s="1"/>
  <c r="R76" i="1"/>
  <c r="S76" i="1" s="1"/>
  <c r="N76" i="1"/>
  <c r="P76" i="1"/>
  <c r="Q76" i="1" s="1"/>
  <c r="J125" i="1"/>
  <c r="K125" i="1" s="1"/>
  <c r="F125" i="1"/>
  <c r="G125" i="1" s="1"/>
  <c r="H125" i="1"/>
  <c r="I125" i="1" s="1"/>
  <c r="C126" i="1"/>
  <c r="D125" i="1"/>
  <c r="E125" i="1" s="1"/>
  <c r="P75" i="2" l="1"/>
  <c r="L126" i="2"/>
  <c r="M126" i="2" s="1"/>
  <c r="D126" i="2"/>
  <c r="E126" i="2" s="1"/>
  <c r="F126" i="2"/>
  <c r="G126" i="2" s="1"/>
  <c r="C127" i="2"/>
  <c r="J126" i="2"/>
  <c r="K126" i="2" s="1"/>
  <c r="H126" i="2"/>
  <c r="I126" i="2" s="1"/>
  <c r="O76" i="1"/>
  <c r="M76" i="1" s="1"/>
  <c r="B76" i="1"/>
  <c r="J126" i="1"/>
  <c r="K126" i="1" s="1"/>
  <c r="F126" i="1"/>
  <c r="G126" i="1" s="1"/>
  <c r="H126" i="1"/>
  <c r="I126" i="1" s="1"/>
  <c r="C127" i="1"/>
  <c r="D126" i="1"/>
  <c r="E126" i="1" s="1"/>
  <c r="Q75" i="2" l="1"/>
  <c r="O75" i="2" s="1"/>
  <c r="B75" i="2"/>
  <c r="N75" i="2"/>
  <c r="X76" i="2"/>
  <c r="Y76" i="2" s="1"/>
  <c r="V76" i="2"/>
  <c r="W76" i="2" s="1"/>
  <c r="T76" i="2"/>
  <c r="U76" i="2" s="1"/>
  <c r="R76" i="2"/>
  <c r="S76" i="2" s="1"/>
  <c r="L127" i="2"/>
  <c r="M127" i="2" s="1"/>
  <c r="D127" i="2"/>
  <c r="E127" i="2" s="1"/>
  <c r="F127" i="2"/>
  <c r="G127" i="2" s="1"/>
  <c r="C128" i="2"/>
  <c r="H127" i="2"/>
  <c r="I127" i="2" s="1"/>
  <c r="J127" i="2"/>
  <c r="K127" i="2" s="1"/>
  <c r="L76" i="1"/>
  <c r="T77" i="1"/>
  <c r="U77" i="1" s="1"/>
  <c r="R77" i="1"/>
  <c r="S77" i="1" s="1"/>
  <c r="N77" i="1"/>
  <c r="P77" i="1"/>
  <c r="Q77" i="1" s="1"/>
  <c r="J127" i="1"/>
  <c r="K127" i="1" s="1"/>
  <c r="F127" i="1"/>
  <c r="G127" i="1" s="1"/>
  <c r="H127" i="1"/>
  <c r="I127" i="1" s="1"/>
  <c r="C128" i="1"/>
  <c r="D127" i="1"/>
  <c r="E127" i="1" s="1"/>
  <c r="P76" i="2" l="1"/>
  <c r="L128" i="2"/>
  <c r="M128" i="2" s="1"/>
  <c r="D128" i="2"/>
  <c r="E128" i="2" s="1"/>
  <c r="F128" i="2"/>
  <c r="G128" i="2" s="1"/>
  <c r="C129" i="2"/>
  <c r="J128" i="2"/>
  <c r="K128" i="2" s="1"/>
  <c r="H128" i="2"/>
  <c r="I128" i="2" s="1"/>
  <c r="B77" i="1"/>
  <c r="O77" i="1"/>
  <c r="M77" i="1" s="1"/>
  <c r="J128" i="1"/>
  <c r="K128" i="1" s="1"/>
  <c r="F128" i="1"/>
  <c r="G128" i="1" s="1"/>
  <c r="H128" i="1"/>
  <c r="I128" i="1" s="1"/>
  <c r="C129" i="1"/>
  <c r="D128" i="1"/>
  <c r="E128" i="1" s="1"/>
  <c r="Q76" i="2" l="1"/>
  <c r="O76" i="2" s="1"/>
  <c r="B76" i="2"/>
  <c r="L129" i="2"/>
  <c r="M129" i="2" s="1"/>
  <c r="D129" i="2"/>
  <c r="E129" i="2" s="1"/>
  <c r="F129" i="2"/>
  <c r="G129" i="2" s="1"/>
  <c r="H129" i="2"/>
  <c r="I129" i="2" s="1"/>
  <c r="J129" i="2"/>
  <c r="K129" i="2" s="1"/>
  <c r="C130" i="2"/>
  <c r="L77" i="1"/>
  <c r="T78" i="1"/>
  <c r="U78" i="1" s="1"/>
  <c r="R78" i="1"/>
  <c r="S78" i="1" s="1"/>
  <c r="N78" i="1"/>
  <c r="P78" i="1"/>
  <c r="Q78" i="1" s="1"/>
  <c r="J129" i="1"/>
  <c r="K129" i="1" s="1"/>
  <c r="F129" i="1"/>
  <c r="G129" i="1" s="1"/>
  <c r="H129" i="1"/>
  <c r="I129" i="1" s="1"/>
  <c r="C130" i="1"/>
  <c r="D129" i="1"/>
  <c r="E129" i="1" s="1"/>
  <c r="R77" i="2" l="1"/>
  <c r="S77" i="2" s="1"/>
  <c r="T77" i="2"/>
  <c r="U77" i="2" s="1"/>
  <c r="V77" i="2"/>
  <c r="W77" i="2" s="1"/>
  <c r="X77" i="2"/>
  <c r="Y77" i="2" s="1"/>
  <c r="N76" i="2"/>
  <c r="L130" i="2"/>
  <c r="M130" i="2" s="1"/>
  <c r="P77" i="2"/>
  <c r="D130" i="2"/>
  <c r="E130" i="2" s="1"/>
  <c r="F130" i="2"/>
  <c r="G130" i="2" s="1"/>
  <c r="C131" i="2"/>
  <c r="J130" i="2"/>
  <c r="K130" i="2" s="1"/>
  <c r="H130" i="2"/>
  <c r="I130" i="2" s="1"/>
  <c r="B78" i="1"/>
  <c r="O78" i="1"/>
  <c r="M78" i="1" s="1"/>
  <c r="J130" i="1"/>
  <c r="K130" i="1" s="1"/>
  <c r="F130" i="1"/>
  <c r="G130" i="1" s="1"/>
  <c r="H130" i="1"/>
  <c r="I130" i="1" s="1"/>
  <c r="C131" i="1"/>
  <c r="D130" i="1"/>
  <c r="E130" i="1" s="1"/>
  <c r="Q77" i="2" l="1"/>
  <c r="O77" i="2" s="1"/>
  <c r="B77" i="2"/>
  <c r="N77" i="2"/>
  <c r="X78" i="2"/>
  <c r="Y78" i="2" s="1"/>
  <c r="V78" i="2"/>
  <c r="W78" i="2" s="1"/>
  <c r="T78" i="2"/>
  <c r="U78" i="2" s="1"/>
  <c r="R78" i="2"/>
  <c r="S78" i="2" s="1"/>
  <c r="L131" i="2"/>
  <c r="M131" i="2" s="1"/>
  <c r="D131" i="2"/>
  <c r="E131" i="2" s="1"/>
  <c r="F131" i="2"/>
  <c r="G131" i="2" s="1"/>
  <c r="J131" i="2"/>
  <c r="K131" i="2" s="1"/>
  <c r="C132" i="2"/>
  <c r="H131" i="2"/>
  <c r="I131" i="2" s="1"/>
  <c r="L78" i="1"/>
  <c r="T79" i="1"/>
  <c r="U79" i="1" s="1"/>
  <c r="R79" i="1"/>
  <c r="S79" i="1" s="1"/>
  <c r="P79" i="1"/>
  <c r="Q79" i="1" s="1"/>
  <c r="N79" i="1"/>
  <c r="J131" i="1"/>
  <c r="K131" i="1" s="1"/>
  <c r="F131" i="1"/>
  <c r="G131" i="1" s="1"/>
  <c r="H131" i="1"/>
  <c r="I131" i="1" s="1"/>
  <c r="C132" i="1"/>
  <c r="D131" i="1"/>
  <c r="E131" i="1" s="1"/>
  <c r="L132" i="2" l="1"/>
  <c r="M132" i="2" s="1"/>
  <c r="P78" i="2"/>
  <c r="D132" i="2"/>
  <c r="E132" i="2" s="1"/>
  <c r="F132" i="2"/>
  <c r="G132" i="2" s="1"/>
  <c r="J132" i="2"/>
  <c r="K132" i="2" s="1"/>
  <c r="C133" i="2"/>
  <c r="H132" i="2"/>
  <c r="I132" i="2" s="1"/>
  <c r="B79" i="1"/>
  <c r="O79" i="1"/>
  <c r="M79" i="1" s="1"/>
  <c r="J132" i="1"/>
  <c r="K132" i="1" s="1"/>
  <c r="F132" i="1"/>
  <c r="G132" i="1" s="1"/>
  <c r="H132" i="1"/>
  <c r="I132" i="1" s="1"/>
  <c r="C133" i="1"/>
  <c r="D132" i="1"/>
  <c r="E132" i="1" s="1"/>
  <c r="Q78" i="2" l="1"/>
  <c r="O78" i="2" s="1"/>
  <c r="B78" i="2"/>
  <c r="N78" i="2"/>
  <c r="X79" i="2"/>
  <c r="Y79" i="2" s="1"/>
  <c r="V79" i="2"/>
  <c r="W79" i="2" s="1"/>
  <c r="T79" i="2"/>
  <c r="U79" i="2" s="1"/>
  <c r="R79" i="2"/>
  <c r="S79" i="2" s="1"/>
  <c r="L133" i="2"/>
  <c r="M133" i="2" s="1"/>
  <c r="D133" i="2"/>
  <c r="E133" i="2" s="1"/>
  <c r="F133" i="2"/>
  <c r="G133" i="2" s="1"/>
  <c r="H133" i="2"/>
  <c r="I133" i="2" s="1"/>
  <c r="C134" i="2"/>
  <c r="J133" i="2"/>
  <c r="K133" i="2" s="1"/>
  <c r="L79" i="1"/>
  <c r="T80" i="1"/>
  <c r="U80" i="1" s="1"/>
  <c r="R80" i="1"/>
  <c r="S80" i="1" s="1"/>
  <c r="N80" i="1"/>
  <c r="P80" i="1"/>
  <c r="Q80" i="1" s="1"/>
  <c r="J133" i="1"/>
  <c r="K133" i="1" s="1"/>
  <c r="F133" i="1"/>
  <c r="G133" i="1" s="1"/>
  <c r="H133" i="1"/>
  <c r="I133" i="1" s="1"/>
  <c r="C134" i="1"/>
  <c r="D133" i="1"/>
  <c r="E133" i="1" s="1"/>
  <c r="P79" i="2" l="1"/>
  <c r="L134" i="2"/>
  <c r="M134" i="2" s="1"/>
  <c r="D134" i="2"/>
  <c r="E134" i="2" s="1"/>
  <c r="F134" i="2"/>
  <c r="G134" i="2" s="1"/>
  <c r="C135" i="2"/>
  <c r="J134" i="2"/>
  <c r="K134" i="2" s="1"/>
  <c r="H134" i="2"/>
  <c r="I134" i="2" s="1"/>
  <c r="O80" i="1"/>
  <c r="M80" i="1" s="1"/>
  <c r="B80" i="1"/>
  <c r="J134" i="1"/>
  <c r="K134" i="1" s="1"/>
  <c r="F134" i="1"/>
  <c r="G134" i="1" s="1"/>
  <c r="H134" i="1"/>
  <c r="I134" i="1" s="1"/>
  <c r="C135" i="1"/>
  <c r="D134" i="1"/>
  <c r="E134" i="1" s="1"/>
  <c r="Q79" i="2" l="1"/>
  <c r="O79" i="2" s="1"/>
  <c r="B79" i="2"/>
  <c r="L135" i="2"/>
  <c r="M135" i="2" s="1"/>
  <c r="D135" i="2"/>
  <c r="E135" i="2" s="1"/>
  <c r="F135" i="2"/>
  <c r="G135" i="2" s="1"/>
  <c r="C136" i="2"/>
  <c r="H135" i="2"/>
  <c r="I135" i="2" s="1"/>
  <c r="J135" i="2"/>
  <c r="K135" i="2" s="1"/>
  <c r="L80" i="1"/>
  <c r="T81" i="1"/>
  <c r="U81" i="1" s="1"/>
  <c r="R81" i="1"/>
  <c r="S81" i="1" s="1"/>
  <c r="N81" i="1"/>
  <c r="P81" i="1"/>
  <c r="Q81" i="1" s="1"/>
  <c r="J135" i="1"/>
  <c r="K135" i="1" s="1"/>
  <c r="F135" i="1"/>
  <c r="G135" i="1" s="1"/>
  <c r="H135" i="1"/>
  <c r="I135" i="1" s="1"/>
  <c r="C136" i="1"/>
  <c r="D135" i="1"/>
  <c r="E135" i="1" s="1"/>
  <c r="T80" i="2" l="1"/>
  <c r="U80" i="2" s="1"/>
  <c r="N79" i="2"/>
  <c r="R80" i="2"/>
  <c r="S80" i="2" s="1"/>
  <c r="V80" i="2"/>
  <c r="W80" i="2" s="1"/>
  <c r="X80" i="2"/>
  <c r="Y80" i="2" s="1"/>
  <c r="P80" i="2"/>
  <c r="L136" i="2"/>
  <c r="M136" i="2" s="1"/>
  <c r="D136" i="2"/>
  <c r="E136" i="2" s="1"/>
  <c r="F136" i="2"/>
  <c r="G136" i="2" s="1"/>
  <c r="J136" i="2"/>
  <c r="K136" i="2" s="1"/>
  <c r="C137" i="2"/>
  <c r="H136" i="2"/>
  <c r="I136" i="2" s="1"/>
  <c r="O81" i="1"/>
  <c r="M81" i="1" s="1"/>
  <c r="B81" i="1"/>
  <c r="J136" i="1"/>
  <c r="K136" i="1" s="1"/>
  <c r="F136" i="1"/>
  <c r="G136" i="1" s="1"/>
  <c r="H136" i="1"/>
  <c r="I136" i="1" s="1"/>
  <c r="C137" i="1"/>
  <c r="D136" i="1"/>
  <c r="E136" i="1" s="1"/>
  <c r="Q80" i="2" l="1"/>
  <c r="O80" i="2" s="1"/>
  <c r="B80" i="2"/>
  <c r="N80" i="2"/>
  <c r="V81" i="2"/>
  <c r="W81" i="2" s="1"/>
  <c r="T81" i="2"/>
  <c r="U81" i="2" s="1"/>
  <c r="R81" i="2"/>
  <c r="S81" i="2" s="1"/>
  <c r="L137" i="2"/>
  <c r="M137" i="2" s="1"/>
  <c r="D137" i="2"/>
  <c r="E137" i="2" s="1"/>
  <c r="F137" i="2"/>
  <c r="G137" i="2" s="1"/>
  <c r="H137" i="2"/>
  <c r="I137" i="2" s="1"/>
  <c r="C138" i="2"/>
  <c r="J137" i="2"/>
  <c r="K137" i="2" s="1"/>
  <c r="L81" i="1"/>
  <c r="T82" i="1"/>
  <c r="U82" i="1" s="1"/>
  <c r="R82" i="1"/>
  <c r="S82" i="1" s="1"/>
  <c r="N82" i="1"/>
  <c r="P82" i="1"/>
  <c r="Q82" i="1" s="1"/>
  <c r="J137" i="1"/>
  <c r="K137" i="1" s="1"/>
  <c r="F137" i="1"/>
  <c r="G137" i="1" s="1"/>
  <c r="H137" i="1"/>
  <c r="I137" i="1" s="1"/>
  <c r="C138" i="1"/>
  <c r="D137" i="1"/>
  <c r="E137" i="1" s="1"/>
  <c r="X81" i="2" l="1"/>
  <c r="Y81" i="2" s="1"/>
  <c r="P81" i="2"/>
  <c r="L138" i="2"/>
  <c r="M138" i="2" s="1"/>
  <c r="D138" i="2"/>
  <c r="E138" i="2" s="1"/>
  <c r="F138" i="2"/>
  <c r="G138" i="2" s="1"/>
  <c r="C139" i="2"/>
  <c r="J138" i="2"/>
  <c r="K138" i="2" s="1"/>
  <c r="H138" i="2"/>
  <c r="I138" i="2" s="1"/>
  <c r="B82" i="1"/>
  <c r="O82" i="1"/>
  <c r="M82" i="1" s="1"/>
  <c r="J138" i="1"/>
  <c r="K138" i="1" s="1"/>
  <c r="F138" i="1"/>
  <c r="G138" i="1" s="1"/>
  <c r="H138" i="1"/>
  <c r="I138" i="1" s="1"/>
  <c r="C139" i="1"/>
  <c r="D138" i="1"/>
  <c r="E138" i="1" s="1"/>
  <c r="Q81" i="2" l="1"/>
  <c r="O81" i="2" s="1"/>
  <c r="B81" i="2"/>
  <c r="N81" i="2"/>
  <c r="X82" i="2"/>
  <c r="Y82" i="2" s="1"/>
  <c r="V82" i="2"/>
  <c r="W82" i="2" s="1"/>
  <c r="T82" i="2"/>
  <c r="U82" i="2" s="1"/>
  <c r="R82" i="2"/>
  <c r="S82" i="2" s="1"/>
  <c r="L139" i="2"/>
  <c r="M139" i="2" s="1"/>
  <c r="D139" i="2"/>
  <c r="E139" i="2" s="1"/>
  <c r="F139" i="2"/>
  <c r="G139" i="2" s="1"/>
  <c r="H139" i="2"/>
  <c r="I139" i="2" s="1"/>
  <c r="C140" i="2"/>
  <c r="J139" i="2"/>
  <c r="K139" i="2" s="1"/>
  <c r="L82" i="1"/>
  <c r="T83" i="1"/>
  <c r="U83" i="1" s="1"/>
  <c r="R83" i="1"/>
  <c r="S83" i="1" s="1"/>
  <c r="P83" i="1"/>
  <c r="Q83" i="1" s="1"/>
  <c r="N83" i="1"/>
  <c r="J139" i="1"/>
  <c r="K139" i="1" s="1"/>
  <c r="F139" i="1"/>
  <c r="G139" i="1" s="1"/>
  <c r="H139" i="1"/>
  <c r="I139" i="1" s="1"/>
  <c r="C140" i="1"/>
  <c r="D139" i="1"/>
  <c r="E139" i="1" s="1"/>
  <c r="L140" i="2" l="1"/>
  <c r="M140" i="2" s="1"/>
  <c r="P82" i="2"/>
  <c r="D140" i="2"/>
  <c r="E140" i="2" s="1"/>
  <c r="F140" i="2"/>
  <c r="G140" i="2" s="1"/>
  <c r="H140" i="2"/>
  <c r="I140" i="2" s="1"/>
  <c r="J140" i="2"/>
  <c r="K140" i="2" s="1"/>
  <c r="C141" i="2"/>
  <c r="B83" i="1"/>
  <c r="O83" i="1"/>
  <c r="M83" i="1" s="1"/>
  <c r="J140" i="1"/>
  <c r="K140" i="1" s="1"/>
  <c r="F140" i="1"/>
  <c r="G140" i="1" s="1"/>
  <c r="H140" i="1"/>
  <c r="I140" i="1" s="1"/>
  <c r="C141" i="1"/>
  <c r="D140" i="1"/>
  <c r="E140" i="1" s="1"/>
  <c r="Q82" i="2" l="1"/>
  <c r="O82" i="2" s="1"/>
  <c r="B82" i="2"/>
  <c r="L141" i="2"/>
  <c r="M141" i="2" s="1"/>
  <c r="D141" i="2"/>
  <c r="E141" i="2" s="1"/>
  <c r="F141" i="2"/>
  <c r="G141" i="2" s="1"/>
  <c r="H141" i="2"/>
  <c r="I141" i="2" s="1"/>
  <c r="J141" i="2"/>
  <c r="K141" i="2" s="1"/>
  <c r="C142" i="2"/>
  <c r="L83" i="1"/>
  <c r="T84" i="1"/>
  <c r="U84" i="1" s="1"/>
  <c r="R84" i="1"/>
  <c r="S84" i="1" s="1"/>
  <c r="N84" i="1"/>
  <c r="P84" i="1"/>
  <c r="Q84" i="1" s="1"/>
  <c r="J141" i="1"/>
  <c r="K141" i="1" s="1"/>
  <c r="F141" i="1"/>
  <c r="G141" i="1" s="1"/>
  <c r="H141" i="1"/>
  <c r="I141" i="1" s="1"/>
  <c r="C142" i="1"/>
  <c r="D141" i="1"/>
  <c r="E141" i="1" s="1"/>
  <c r="R83" i="2" l="1"/>
  <c r="S83" i="2" s="1"/>
  <c r="T83" i="2"/>
  <c r="U83" i="2" s="1"/>
  <c r="V83" i="2"/>
  <c r="W83" i="2" s="1"/>
  <c r="X83" i="2"/>
  <c r="Y83" i="2" s="1"/>
  <c r="N82" i="2"/>
  <c r="L142" i="2"/>
  <c r="M142" i="2" s="1"/>
  <c r="P83" i="2"/>
  <c r="D142" i="2"/>
  <c r="E142" i="2" s="1"/>
  <c r="F142" i="2"/>
  <c r="G142" i="2" s="1"/>
  <c r="C143" i="2"/>
  <c r="J142" i="2"/>
  <c r="K142" i="2" s="1"/>
  <c r="H142" i="2"/>
  <c r="I142" i="2" s="1"/>
  <c r="O84" i="1"/>
  <c r="M84" i="1" s="1"/>
  <c r="B84" i="1"/>
  <c r="J142" i="1"/>
  <c r="K142" i="1" s="1"/>
  <c r="F142" i="1"/>
  <c r="G142" i="1" s="1"/>
  <c r="H142" i="1"/>
  <c r="I142" i="1" s="1"/>
  <c r="C143" i="1"/>
  <c r="D142" i="1"/>
  <c r="E142" i="1" s="1"/>
  <c r="Q83" i="2" l="1"/>
  <c r="O83" i="2" s="1"/>
  <c r="B83" i="2"/>
  <c r="N83" i="2"/>
  <c r="V84" i="2"/>
  <c r="W84" i="2" s="1"/>
  <c r="T84" i="2"/>
  <c r="U84" i="2" s="1"/>
  <c r="R84" i="2"/>
  <c r="S84" i="2" s="1"/>
  <c r="L143" i="2"/>
  <c r="M143" i="2" s="1"/>
  <c r="D143" i="2"/>
  <c r="E143" i="2" s="1"/>
  <c r="F143" i="2"/>
  <c r="G143" i="2" s="1"/>
  <c r="C144" i="2"/>
  <c r="J143" i="2"/>
  <c r="K143" i="2" s="1"/>
  <c r="H143" i="2"/>
  <c r="I143" i="2" s="1"/>
  <c r="L84" i="1"/>
  <c r="T85" i="1"/>
  <c r="U85" i="1" s="1"/>
  <c r="R85" i="1"/>
  <c r="S85" i="1" s="1"/>
  <c r="N85" i="1"/>
  <c r="P85" i="1"/>
  <c r="Q85" i="1" s="1"/>
  <c r="J143" i="1"/>
  <c r="K143" i="1" s="1"/>
  <c r="F143" i="1"/>
  <c r="G143" i="1" s="1"/>
  <c r="H143" i="1"/>
  <c r="I143" i="1" s="1"/>
  <c r="C144" i="1"/>
  <c r="D143" i="1"/>
  <c r="E143" i="1" s="1"/>
  <c r="X84" i="2" l="1"/>
  <c r="Y84" i="2" s="1"/>
  <c r="P84" i="2"/>
  <c r="L144" i="2"/>
  <c r="M144" i="2" s="1"/>
  <c r="D144" i="2"/>
  <c r="E144" i="2" s="1"/>
  <c r="F144" i="2"/>
  <c r="G144" i="2" s="1"/>
  <c r="J144" i="2"/>
  <c r="K144" i="2" s="1"/>
  <c r="C145" i="2"/>
  <c r="H144" i="2"/>
  <c r="I144" i="2" s="1"/>
  <c r="B85" i="1"/>
  <c r="O85" i="1"/>
  <c r="M85" i="1" s="1"/>
  <c r="J144" i="1"/>
  <c r="K144" i="1" s="1"/>
  <c r="F144" i="1"/>
  <c r="G144" i="1" s="1"/>
  <c r="H144" i="1"/>
  <c r="I144" i="1" s="1"/>
  <c r="C145" i="1"/>
  <c r="D144" i="1"/>
  <c r="E144" i="1" s="1"/>
  <c r="Q84" i="2" l="1"/>
  <c r="O84" i="2" s="1"/>
  <c r="B84" i="2"/>
  <c r="N84" i="2"/>
  <c r="V85" i="2"/>
  <c r="W85" i="2" s="1"/>
  <c r="T85" i="2"/>
  <c r="U85" i="2" s="1"/>
  <c r="L145" i="2"/>
  <c r="M145" i="2" s="1"/>
  <c r="D145" i="2"/>
  <c r="E145" i="2" s="1"/>
  <c r="F145" i="2"/>
  <c r="G145" i="2" s="1"/>
  <c r="H145" i="2"/>
  <c r="I145" i="2" s="1"/>
  <c r="J145" i="2"/>
  <c r="K145" i="2" s="1"/>
  <c r="C146" i="2"/>
  <c r="L85" i="1"/>
  <c r="T86" i="1"/>
  <c r="U86" i="1" s="1"/>
  <c r="R86" i="1"/>
  <c r="S86" i="1" s="1"/>
  <c r="N86" i="1"/>
  <c r="P86" i="1"/>
  <c r="Q86" i="1" s="1"/>
  <c r="J145" i="1"/>
  <c r="K145" i="1" s="1"/>
  <c r="F145" i="1"/>
  <c r="G145" i="1" s="1"/>
  <c r="H145" i="1"/>
  <c r="I145" i="1" s="1"/>
  <c r="C146" i="1"/>
  <c r="D145" i="1"/>
  <c r="E145" i="1" s="1"/>
  <c r="R85" i="2" l="1"/>
  <c r="S85" i="2" s="1"/>
  <c r="X85" i="2"/>
  <c r="Y85" i="2" s="1"/>
  <c r="L146" i="2"/>
  <c r="M146" i="2" s="1"/>
  <c r="P85" i="2"/>
  <c r="D146" i="2"/>
  <c r="E146" i="2" s="1"/>
  <c r="F146" i="2"/>
  <c r="G146" i="2" s="1"/>
  <c r="C147" i="2"/>
  <c r="J146" i="2"/>
  <c r="K146" i="2" s="1"/>
  <c r="H146" i="2"/>
  <c r="I146" i="2" s="1"/>
  <c r="B86" i="1"/>
  <c r="O86" i="1"/>
  <c r="M86" i="1" s="1"/>
  <c r="J146" i="1"/>
  <c r="K146" i="1" s="1"/>
  <c r="F146" i="1"/>
  <c r="G146" i="1" s="1"/>
  <c r="H146" i="1"/>
  <c r="I146" i="1" s="1"/>
  <c r="C147" i="1"/>
  <c r="D146" i="1"/>
  <c r="E146" i="1" s="1"/>
  <c r="Q85" i="2" l="1"/>
  <c r="O85" i="2" s="1"/>
  <c r="B85" i="2"/>
  <c r="N85" i="2"/>
  <c r="T86" i="2"/>
  <c r="U86" i="2" s="1"/>
  <c r="R86" i="2"/>
  <c r="S86" i="2" s="1"/>
  <c r="L147" i="2"/>
  <c r="M147" i="2" s="1"/>
  <c r="D147" i="2"/>
  <c r="E147" i="2" s="1"/>
  <c r="F147" i="2"/>
  <c r="G147" i="2" s="1"/>
  <c r="C148" i="2"/>
  <c r="H147" i="2"/>
  <c r="I147" i="2" s="1"/>
  <c r="J147" i="2"/>
  <c r="K147" i="2" s="1"/>
  <c r="L86" i="1"/>
  <c r="T87" i="1"/>
  <c r="U87" i="1" s="1"/>
  <c r="R87" i="1"/>
  <c r="S87" i="1" s="1"/>
  <c r="P87" i="1"/>
  <c r="Q87" i="1" s="1"/>
  <c r="N87" i="1"/>
  <c r="J147" i="1"/>
  <c r="K147" i="1" s="1"/>
  <c r="F147" i="1"/>
  <c r="G147" i="1" s="1"/>
  <c r="H147" i="1"/>
  <c r="I147" i="1" s="1"/>
  <c r="C148" i="1"/>
  <c r="D147" i="1"/>
  <c r="E147" i="1" s="1"/>
  <c r="V86" i="2" l="1"/>
  <c r="W86" i="2" s="1"/>
  <c r="X86" i="2"/>
  <c r="Y86" i="2" s="1"/>
  <c r="L148" i="2"/>
  <c r="M148" i="2" s="1"/>
  <c r="P86" i="2"/>
  <c r="D148" i="2"/>
  <c r="E148" i="2" s="1"/>
  <c r="F148" i="2"/>
  <c r="G148" i="2" s="1"/>
  <c r="H148" i="2"/>
  <c r="I148" i="2" s="1"/>
  <c r="J148" i="2"/>
  <c r="K148" i="2" s="1"/>
  <c r="C149" i="2"/>
  <c r="B87" i="1"/>
  <c r="O87" i="1"/>
  <c r="M87" i="1" s="1"/>
  <c r="J148" i="1"/>
  <c r="K148" i="1" s="1"/>
  <c r="F148" i="1"/>
  <c r="G148" i="1" s="1"/>
  <c r="H148" i="1"/>
  <c r="I148" i="1" s="1"/>
  <c r="C149" i="1"/>
  <c r="D148" i="1"/>
  <c r="E148" i="1" s="1"/>
  <c r="Q86" i="2" l="1"/>
  <c r="O86" i="2" s="1"/>
  <c r="B86" i="2"/>
  <c r="L149" i="2"/>
  <c r="M149" i="2" s="1"/>
  <c r="D149" i="2"/>
  <c r="E149" i="2" s="1"/>
  <c r="F149" i="2"/>
  <c r="G149" i="2" s="1"/>
  <c r="H149" i="2"/>
  <c r="I149" i="2" s="1"/>
  <c r="J149" i="2"/>
  <c r="K149" i="2" s="1"/>
  <c r="C150" i="2"/>
  <c r="L87" i="1"/>
  <c r="T88" i="1"/>
  <c r="U88" i="1" s="1"/>
  <c r="R88" i="1"/>
  <c r="S88" i="1" s="1"/>
  <c r="N88" i="1"/>
  <c r="P88" i="1"/>
  <c r="Q88" i="1" s="1"/>
  <c r="J149" i="1"/>
  <c r="K149" i="1" s="1"/>
  <c r="F149" i="1"/>
  <c r="G149" i="1" s="1"/>
  <c r="H149" i="1"/>
  <c r="I149" i="1" s="1"/>
  <c r="C150" i="1"/>
  <c r="D149" i="1"/>
  <c r="E149" i="1" s="1"/>
  <c r="T87" i="2" l="1"/>
  <c r="U87" i="2" s="1"/>
  <c r="N86" i="2"/>
  <c r="R87" i="2"/>
  <c r="S87" i="2" s="1"/>
  <c r="V87" i="2"/>
  <c r="W87" i="2" s="1"/>
  <c r="X87" i="2"/>
  <c r="Y87" i="2" s="1"/>
  <c r="P87" i="2"/>
  <c r="L150" i="2"/>
  <c r="M150" i="2" s="1"/>
  <c r="D150" i="2"/>
  <c r="E150" i="2" s="1"/>
  <c r="F150" i="2"/>
  <c r="G150" i="2" s="1"/>
  <c r="C151" i="2"/>
  <c r="J150" i="2"/>
  <c r="K150" i="2" s="1"/>
  <c r="H150" i="2"/>
  <c r="I150" i="2" s="1"/>
  <c r="B88" i="1"/>
  <c r="O88" i="1"/>
  <c r="M88" i="1" s="1"/>
  <c r="J150" i="1"/>
  <c r="K150" i="1" s="1"/>
  <c r="F150" i="1"/>
  <c r="G150" i="1" s="1"/>
  <c r="H150" i="1"/>
  <c r="I150" i="1" s="1"/>
  <c r="C151" i="1"/>
  <c r="D150" i="1"/>
  <c r="E150" i="1" s="1"/>
  <c r="Q87" i="2" l="1"/>
  <c r="O87" i="2" s="1"/>
  <c r="B87" i="2"/>
  <c r="N87" i="2"/>
  <c r="X88" i="2"/>
  <c r="Y88" i="2" s="1"/>
  <c r="V88" i="2"/>
  <c r="W88" i="2" s="1"/>
  <c r="T88" i="2"/>
  <c r="U88" i="2" s="1"/>
  <c r="R88" i="2"/>
  <c r="S88" i="2" s="1"/>
  <c r="L151" i="2"/>
  <c r="M151" i="2" s="1"/>
  <c r="D151" i="2"/>
  <c r="E151" i="2" s="1"/>
  <c r="F151" i="2"/>
  <c r="G151" i="2" s="1"/>
  <c r="J151" i="2"/>
  <c r="K151" i="2" s="1"/>
  <c r="C152" i="2"/>
  <c r="H151" i="2"/>
  <c r="I151" i="2" s="1"/>
  <c r="L88" i="1"/>
  <c r="T89" i="1"/>
  <c r="U89" i="1" s="1"/>
  <c r="R89" i="1"/>
  <c r="S89" i="1" s="1"/>
  <c r="N89" i="1"/>
  <c r="P89" i="1"/>
  <c r="Q89" i="1" s="1"/>
  <c r="J151" i="1"/>
  <c r="K151" i="1" s="1"/>
  <c r="F151" i="1"/>
  <c r="G151" i="1" s="1"/>
  <c r="H151" i="1"/>
  <c r="I151" i="1" s="1"/>
  <c r="C152" i="1"/>
  <c r="D151" i="1"/>
  <c r="E151" i="1" s="1"/>
  <c r="L152" i="2" l="1"/>
  <c r="M152" i="2" s="1"/>
  <c r="P88" i="2"/>
  <c r="D152" i="2"/>
  <c r="E152" i="2" s="1"/>
  <c r="F152" i="2"/>
  <c r="G152" i="2" s="1"/>
  <c r="J152" i="2"/>
  <c r="K152" i="2" s="1"/>
  <c r="C153" i="2"/>
  <c r="H152" i="2"/>
  <c r="I152" i="2" s="1"/>
  <c r="B89" i="1"/>
  <c r="O89" i="1"/>
  <c r="M89" i="1" s="1"/>
  <c r="J152" i="1"/>
  <c r="K152" i="1" s="1"/>
  <c r="F152" i="1"/>
  <c r="G152" i="1" s="1"/>
  <c r="H152" i="1"/>
  <c r="I152" i="1" s="1"/>
  <c r="C153" i="1"/>
  <c r="D152" i="1"/>
  <c r="E152" i="1" s="1"/>
  <c r="Q88" i="2" l="1"/>
  <c r="O88" i="2" s="1"/>
  <c r="B88" i="2"/>
  <c r="N88" i="2"/>
  <c r="X89" i="2"/>
  <c r="Y89" i="2" s="1"/>
  <c r="V89" i="2"/>
  <c r="W89" i="2" s="1"/>
  <c r="T89" i="2"/>
  <c r="U89" i="2" s="1"/>
  <c r="R89" i="2"/>
  <c r="S89" i="2" s="1"/>
  <c r="L153" i="2"/>
  <c r="M153" i="2" s="1"/>
  <c r="D153" i="2"/>
  <c r="E153" i="2" s="1"/>
  <c r="F153" i="2"/>
  <c r="G153" i="2" s="1"/>
  <c r="H153" i="2"/>
  <c r="I153" i="2" s="1"/>
  <c r="J153" i="2"/>
  <c r="K153" i="2" s="1"/>
  <c r="C154" i="2"/>
  <c r="L89" i="1"/>
  <c r="T90" i="1"/>
  <c r="U90" i="1" s="1"/>
  <c r="R90" i="1"/>
  <c r="S90" i="1" s="1"/>
  <c r="P90" i="1"/>
  <c r="Q90" i="1" s="1"/>
  <c r="N90" i="1"/>
  <c r="J153" i="1"/>
  <c r="K153" i="1" s="1"/>
  <c r="F153" i="1"/>
  <c r="G153" i="1" s="1"/>
  <c r="H153" i="1"/>
  <c r="I153" i="1" s="1"/>
  <c r="C154" i="1"/>
  <c r="D153" i="1"/>
  <c r="E153" i="1" s="1"/>
  <c r="L154" i="2" l="1"/>
  <c r="M154" i="2" s="1"/>
  <c r="P89" i="2"/>
  <c r="D154" i="2"/>
  <c r="E154" i="2" s="1"/>
  <c r="F154" i="2"/>
  <c r="G154" i="2" s="1"/>
  <c r="C155" i="2"/>
  <c r="J154" i="2"/>
  <c r="K154" i="2" s="1"/>
  <c r="H154" i="2"/>
  <c r="I154" i="2" s="1"/>
  <c r="O90" i="1"/>
  <c r="M90" i="1" s="1"/>
  <c r="B90" i="1"/>
  <c r="J154" i="1"/>
  <c r="K154" i="1" s="1"/>
  <c r="F154" i="1"/>
  <c r="G154" i="1" s="1"/>
  <c r="H154" i="1"/>
  <c r="I154" i="1" s="1"/>
  <c r="C155" i="1"/>
  <c r="D154" i="1"/>
  <c r="E154" i="1" s="1"/>
  <c r="Q89" i="2" l="1"/>
  <c r="O89" i="2" s="1"/>
  <c r="B89" i="2"/>
  <c r="N89" i="2"/>
  <c r="V90" i="2"/>
  <c r="W90" i="2" s="1"/>
  <c r="T90" i="2"/>
  <c r="U90" i="2" s="1"/>
  <c r="L155" i="2"/>
  <c r="M155" i="2" s="1"/>
  <c r="D155" i="2"/>
  <c r="E155" i="2" s="1"/>
  <c r="F155" i="2"/>
  <c r="G155" i="2" s="1"/>
  <c r="J155" i="2"/>
  <c r="K155" i="2" s="1"/>
  <c r="C156" i="2"/>
  <c r="H155" i="2"/>
  <c r="I155" i="2" s="1"/>
  <c r="L90" i="1"/>
  <c r="T91" i="1"/>
  <c r="U91" i="1" s="1"/>
  <c r="R91" i="1"/>
  <c r="S91" i="1" s="1"/>
  <c r="N91" i="1"/>
  <c r="P91" i="1"/>
  <c r="Q91" i="1" s="1"/>
  <c r="J155" i="1"/>
  <c r="K155" i="1" s="1"/>
  <c r="F155" i="1"/>
  <c r="G155" i="1" s="1"/>
  <c r="H155" i="1"/>
  <c r="I155" i="1" s="1"/>
  <c r="C156" i="1"/>
  <c r="D155" i="1"/>
  <c r="E155" i="1" s="1"/>
  <c r="R90" i="2" l="1"/>
  <c r="S90" i="2" s="1"/>
  <c r="X90" i="2"/>
  <c r="Y90" i="2" s="1"/>
  <c r="L156" i="2"/>
  <c r="M156" i="2" s="1"/>
  <c r="P90" i="2"/>
  <c r="D156" i="2"/>
  <c r="E156" i="2" s="1"/>
  <c r="F156" i="2"/>
  <c r="G156" i="2" s="1"/>
  <c r="J156" i="2"/>
  <c r="K156" i="2" s="1"/>
  <c r="C157" i="2"/>
  <c r="H156" i="2"/>
  <c r="I156" i="2" s="1"/>
  <c r="B91" i="1"/>
  <c r="O91" i="1"/>
  <c r="M91" i="1" s="1"/>
  <c r="J156" i="1"/>
  <c r="K156" i="1" s="1"/>
  <c r="F156" i="1"/>
  <c r="G156" i="1" s="1"/>
  <c r="H156" i="1"/>
  <c r="I156" i="1" s="1"/>
  <c r="C157" i="1"/>
  <c r="D156" i="1"/>
  <c r="E156" i="1" s="1"/>
  <c r="Q90" i="2" l="1"/>
  <c r="O90" i="2" s="1"/>
  <c r="B90" i="2"/>
  <c r="N90" i="2"/>
  <c r="V91" i="2"/>
  <c r="W91" i="2" s="1"/>
  <c r="T91" i="2"/>
  <c r="U91" i="2" s="1"/>
  <c r="R91" i="2"/>
  <c r="S91" i="2" s="1"/>
  <c r="L157" i="2"/>
  <c r="M157" i="2" s="1"/>
  <c r="D157" i="2"/>
  <c r="E157" i="2" s="1"/>
  <c r="F157" i="2"/>
  <c r="G157" i="2" s="1"/>
  <c r="H157" i="2"/>
  <c r="I157" i="2" s="1"/>
  <c r="J157" i="2"/>
  <c r="K157" i="2" s="1"/>
  <c r="C158" i="2"/>
  <c r="L91" i="1"/>
  <c r="T92" i="1"/>
  <c r="U92" i="1" s="1"/>
  <c r="R92" i="1"/>
  <c r="S92" i="1" s="1"/>
  <c r="N92" i="1"/>
  <c r="P92" i="1"/>
  <c r="Q92" i="1" s="1"/>
  <c r="J157" i="1"/>
  <c r="K157" i="1" s="1"/>
  <c r="F157" i="1"/>
  <c r="G157" i="1" s="1"/>
  <c r="H157" i="1"/>
  <c r="I157" i="1" s="1"/>
  <c r="C158" i="1"/>
  <c r="D157" i="1"/>
  <c r="E157" i="1" s="1"/>
  <c r="X91" i="2" l="1"/>
  <c r="Y91" i="2" s="1"/>
  <c r="L158" i="2"/>
  <c r="M158" i="2" s="1"/>
  <c r="P91" i="2"/>
  <c r="D158" i="2"/>
  <c r="E158" i="2" s="1"/>
  <c r="F158" i="2"/>
  <c r="G158" i="2" s="1"/>
  <c r="C159" i="2"/>
  <c r="J158" i="2"/>
  <c r="K158" i="2" s="1"/>
  <c r="H158" i="2"/>
  <c r="I158" i="2" s="1"/>
  <c r="O92" i="1"/>
  <c r="M92" i="1" s="1"/>
  <c r="B92" i="1"/>
  <c r="J158" i="1"/>
  <c r="K158" i="1" s="1"/>
  <c r="F158" i="1"/>
  <c r="G158" i="1" s="1"/>
  <c r="H158" i="1"/>
  <c r="I158" i="1" s="1"/>
  <c r="C159" i="1"/>
  <c r="D158" i="1"/>
  <c r="E158" i="1" s="1"/>
  <c r="Q91" i="2" l="1"/>
  <c r="O91" i="2" s="1"/>
  <c r="B91" i="2"/>
  <c r="N91" i="2"/>
  <c r="X92" i="2"/>
  <c r="Y92" i="2" s="1"/>
  <c r="V92" i="2"/>
  <c r="W92" i="2" s="1"/>
  <c r="T92" i="2"/>
  <c r="U92" i="2" s="1"/>
  <c r="R92" i="2"/>
  <c r="S92" i="2" s="1"/>
  <c r="L159" i="2"/>
  <c r="M159" i="2" s="1"/>
  <c r="D159" i="2"/>
  <c r="E159" i="2" s="1"/>
  <c r="F159" i="2"/>
  <c r="G159" i="2" s="1"/>
  <c r="C160" i="2"/>
  <c r="H159" i="2"/>
  <c r="I159" i="2" s="1"/>
  <c r="J159" i="2"/>
  <c r="K159" i="2" s="1"/>
  <c r="L92" i="1"/>
  <c r="T93" i="1"/>
  <c r="U93" i="1" s="1"/>
  <c r="R93" i="1"/>
  <c r="S93" i="1" s="1"/>
  <c r="P93" i="1"/>
  <c r="Q93" i="1" s="1"/>
  <c r="N93" i="1"/>
  <c r="J159" i="1"/>
  <c r="K159" i="1" s="1"/>
  <c r="F159" i="1"/>
  <c r="G159" i="1" s="1"/>
  <c r="H159" i="1"/>
  <c r="I159" i="1" s="1"/>
  <c r="C160" i="1"/>
  <c r="D159" i="1"/>
  <c r="E159" i="1" s="1"/>
  <c r="L160" i="2" l="1"/>
  <c r="M160" i="2" s="1"/>
  <c r="P92" i="2"/>
  <c r="D160" i="2"/>
  <c r="E160" i="2" s="1"/>
  <c r="F160" i="2"/>
  <c r="G160" i="2" s="1"/>
  <c r="J160" i="2"/>
  <c r="K160" i="2" s="1"/>
  <c r="C161" i="2"/>
  <c r="H160" i="2"/>
  <c r="I160" i="2" s="1"/>
  <c r="B93" i="1"/>
  <c r="O93" i="1"/>
  <c r="M93" i="1" s="1"/>
  <c r="J160" i="1"/>
  <c r="K160" i="1" s="1"/>
  <c r="F160" i="1"/>
  <c r="G160" i="1" s="1"/>
  <c r="H160" i="1"/>
  <c r="I160" i="1" s="1"/>
  <c r="C161" i="1"/>
  <c r="D160" i="1"/>
  <c r="E160" i="1" s="1"/>
  <c r="Q92" i="2" l="1"/>
  <c r="O92" i="2" s="1"/>
  <c r="B92" i="2"/>
  <c r="N92" i="2"/>
  <c r="X93" i="2"/>
  <c r="Y93" i="2" s="1"/>
  <c r="V93" i="2"/>
  <c r="W93" i="2" s="1"/>
  <c r="T93" i="2"/>
  <c r="U93" i="2" s="1"/>
  <c r="R93" i="2"/>
  <c r="S93" i="2" s="1"/>
  <c r="L161" i="2"/>
  <c r="M161" i="2" s="1"/>
  <c r="D161" i="2"/>
  <c r="E161" i="2" s="1"/>
  <c r="F161" i="2"/>
  <c r="G161" i="2" s="1"/>
  <c r="H161" i="2"/>
  <c r="I161" i="2" s="1"/>
  <c r="J161" i="2"/>
  <c r="K161" i="2" s="1"/>
  <c r="C162" i="2"/>
  <c r="L93" i="1"/>
  <c r="T94" i="1"/>
  <c r="U94" i="1" s="1"/>
  <c r="R94" i="1"/>
  <c r="S94" i="1" s="1"/>
  <c r="N94" i="1"/>
  <c r="P94" i="1"/>
  <c r="Q94" i="1" s="1"/>
  <c r="J161" i="1"/>
  <c r="K161" i="1" s="1"/>
  <c r="F161" i="1"/>
  <c r="G161" i="1" s="1"/>
  <c r="H161" i="1"/>
  <c r="I161" i="1" s="1"/>
  <c r="C162" i="1"/>
  <c r="D161" i="1"/>
  <c r="E161" i="1" s="1"/>
  <c r="P93" i="2" l="1"/>
  <c r="L162" i="2"/>
  <c r="M162" i="2" s="1"/>
  <c r="D162" i="2"/>
  <c r="E162" i="2" s="1"/>
  <c r="F162" i="2"/>
  <c r="G162" i="2" s="1"/>
  <c r="C163" i="2"/>
  <c r="J162" i="2"/>
  <c r="K162" i="2" s="1"/>
  <c r="H162" i="2"/>
  <c r="I162" i="2" s="1"/>
  <c r="O94" i="1"/>
  <c r="M94" i="1" s="1"/>
  <c r="B94" i="1"/>
  <c r="J162" i="1"/>
  <c r="K162" i="1" s="1"/>
  <c r="F162" i="1"/>
  <c r="G162" i="1" s="1"/>
  <c r="H162" i="1"/>
  <c r="I162" i="1" s="1"/>
  <c r="C163" i="1"/>
  <c r="D162" i="1"/>
  <c r="E162" i="1" s="1"/>
  <c r="Q93" i="2" l="1"/>
  <c r="O93" i="2" s="1"/>
  <c r="B93" i="2"/>
  <c r="R94" i="2"/>
  <c r="S94" i="2" s="1"/>
  <c r="L163" i="2"/>
  <c r="M163" i="2" s="1"/>
  <c r="D163" i="2"/>
  <c r="E163" i="2" s="1"/>
  <c r="F163" i="2"/>
  <c r="G163" i="2" s="1"/>
  <c r="H163" i="2"/>
  <c r="I163" i="2" s="1"/>
  <c r="J163" i="2"/>
  <c r="K163" i="2" s="1"/>
  <c r="C164" i="2"/>
  <c r="L94" i="1"/>
  <c r="T95" i="1"/>
  <c r="U95" i="1" s="1"/>
  <c r="R95" i="1"/>
  <c r="S95" i="1" s="1"/>
  <c r="N95" i="1"/>
  <c r="P95" i="1"/>
  <c r="Q95" i="1" s="1"/>
  <c r="J163" i="1"/>
  <c r="K163" i="1" s="1"/>
  <c r="F163" i="1"/>
  <c r="G163" i="1" s="1"/>
  <c r="H163" i="1"/>
  <c r="I163" i="1" s="1"/>
  <c r="C164" i="1"/>
  <c r="D163" i="1"/>
  <c r="E163" i="1" s="1"/>
  <c r="V94" i="2" l="1"/>
  <c r="W94" i="2" s="1"/>
  <c r="T94" i="2"/>
  <c r="U94" i="2" s="1"/>
  <c r="X94" i="2"/>
  <c r="Y94" i="2" s="1"/>
  <c r="N93" i="2"/>
  <c r="L164" i="2"/>
  <c r="M164" i="2" s="1"/>
  <c r="P94" i="2"/>
  <c r="D164" i="2"/>
  <c r="E164" i="2" s="1"/>
  <c r="F164" i="2"/>
  <c r="G164" i="2" s="1"/>
  <c r="H164" i="2"/>
  <c r="I164" i="2" s="1"/>
  <c r="C165" i="2"/>
  <c r="J164" i="2"/>
  <c r="K164" i="2" s="1"/>
  <c r="B95" i="1"/>
  <c r="O95" i="1"/>
  <c r="M95" i="1" s="1"/>
  <c r="J164" i="1"/>
  <c r="K164" i="1" s="1"/>
  <c r="F164" i="1"/>
  <c r="G164" i="1" s="1"/>
  <c r="H164" i="1"/>
  <c r="I164" i="1" s="1"/>
  <c r="C165" i="1"/>
  <c r="D164" i="1"/>
  <c r="E164" i="1" s="1"/>
  <c r="Q94" i="2" l="1"/>
  <c r="O94" i="2" s="1"/>
  <c r="B94" i="2"/>
  <c r="N94" i="2"/>
  <c r="X95" i="2"/>
  <c r="Y95" i="2" s="1"/>
  <c r="V95" i="2"/>
  <c r="W95" i="2" s="1"/>
  <c r="T95" i="2"/>
  <c r="U95" i="2" s="1"/>
  <c r="R95" i="2"/>
  <c r="S95" i="2" s="1"/>
  <c r="L165" i="2"/>
  <c r="M165" i="2" s="1"/>
  <c r="D165" i="2"/>
  <c r="E165" i="2" s="1"/>
  <c r="F165" i="2"/>
  <c r="G165" i="2" s="1"/>
  <c r="H165" i="2"/>
  <c r="I165" i="2" s="1"/>
  <c r="J165" i="2"/>
  <c r="K165" i="2" s="1"/>
  <c r="C166" i="2"/>
  <c r="L95" i="1"/>
  <c r="T96" i="1"/>
  <c r="U96" i="1" s="1"/>
  <c r="R96" i="1"/>
  <c r="S96" i="1" s="1"/>
  <c r="P96" i="1"/>
  <c r="Q96" i="1" s="1"/>
  <c r="N96" i="1"/>
  <c r="J165" i="1"/>
  <c r="K165" i="1" s="1"/>
  <c r="F165" i="1"/>
  <c r="G165" i="1" s="1"/>
  <c r="H165" i="1"/>
  <c r="I165" i="1" s="1"/>
  <c r="C166" i="1"/>
  <c r="D165" i="1"/>
  <c r="E165" i="1" s="1"/>
  <c r="P95" i="2" l="1"/>
  <c r="L166" i="2"/>
  <c r="M166" i="2" s="1"/>
  <c r="D166" i="2"/>
  <c r="E166" i="2" s="1"/>
  <c r="F166" i="2"/>
  <c r="G166" i="2" s="1"/>
  <c r="C167" i="2"/>
  <c r="J166" i="2"/>
  <c r="K166" i="2" s="1"/>
  <c r="H166" i="2"/>
  <c r="I166" i="2" s="1"/>
  <c r="B96" i="1"/>
  <c r="O96" i="1"/>
  <c r="M96" i="1" s="1"/>
  <c r="J166" i="1"/>
  <c r="K166" i="1" s="1"/>
  <c r="F166" i="1"/>
  <c r="G166" i="1" s="1"/>
  <c r="H166" i="1"/>
  <c r="I166" i="1" s="1"/>
  <c r="C167" i="1"/>
  <c r="D166" i="1"/>
  <c r="E166" i="1" s="1"/>
  <c r="Q95" i="2" l="1"/>
  <c r="O95" i="2" s="1"/>
  <c r="B95" i="2"/>
  <c r="N95" i="2"/>
  <c r="X96" i="2"/>
  <c r="Y96" i="2" s="1"/>
  <c r="V96" i="2"/>
  <c r="W96" i="2" s="1"/>
  <c r="T96" i="2"/>
  <c r="U96" i="2" s="1"/>
  <c r="R96" i="2"/>
  <c r="S96" i="2" s="1"/>
  <c r="L167" i="2"/>
  <c r="M167" i="2" s="1"/>
  <c r="D167" i="2"/>
  <c r="E167" i="2" s="1"/>
  <c r="F167" i="2"/>
  <c r="G167" i="2" s="1"/>
  <c r="H167" i="2"/>
  <c r="I167" i="2" s="1"/>
  <c r="C168" i="2"/>
  <c r="J167" i="2"/>
  <c r="K167" i="2" s="1"/>
  <c r="L96" i="1"/>
  <c r="T97" i="1"/>
  <c r="U97" i="1" s="1"/>
  <c r="R97" i="1"/>
  <c r="S97" i="1" s="1"/>
  <c r="N97" i="1"/>
  <c r="P97" i="1"/>
  <c r="Q97" i="1" s="1"/>
  <c r="J167" i="1"/>
  <c r="K167" i="1" s="1"/>
  <c r="F167" i="1"/>
  <c r="G167" i="1" s="1"/>
  <c r="H167" i="1"/>
  <c r="I167" i="1" s="1"/>
  <c r="C168" i="1"/>
  <c r="D167" i="1"/>
  <c r="E167" i="1" s="1"/>
  <c r="L168" i="2" l="1"/>
  <c r="M168" i="2" s="1"/>
  <c r="P96" i="2"/>
  <c r="D168" i="2"/>
  <c r="E168" i="2" s="1"/>
  <c r="F168" i="2"/>
  <c r="G168" i="2" s="1"/>
  <c r="J168" i="2"/>
  <c r="K168" i="2" s="1"/>
  <c r="C169" i="2"/>
  <c r="H168" i="2"/>
  <c r="I168" i="2" s="1"/>
  <c r="B97" i="1"/>
  <c r="O97" i="1"/>
  <c r="M97" i="1" s="1"/>
  <c r="J168" i="1"/>
  <c r="K168" i="1" s="1"/>
  <c r="F168" i="1"/>
  <c r="G168" i="1" s="1"/>
  <c r="H168" i="1"/>
  <c r="I168" i="1" s="1"/>
  <c r="C169" i="1"/>
  <c r="D168" i="1"/>
  <c r="E168" i="1" s="1"/>
  <c r="Q96" i="2" l="1"/>
  <c r="O96" i="2" s="1"/>
  <c r="B96" i="2"/>
  <c r="N96" i="2"/>
  <c r="V97" i="2"/>
  <c r="W97" i="2" s="1"/>
  <c r="T97" i="2"/>
  <c r="U97" i="2" s="1"/>
  <c r="R97" i="2"/>
  <c r="S97" i="2" s="1"/>
  <c r="L169" i="2"/>
  <c r="M169" i="2" s="1"/>
  <c r="D169" i="2"/>
  <c r="E169" i="2" s="1"/>
  <c r="F169" i="2"/>
  <c r="G169" i="2" s="1"/>
  <c r="H169" i="2"/>
  <c r="I169" i="2" s="1"/>
  <c r="J169" i="2"/>
  <c r="K169" i="2" s="1"/>
  <c r="C170" i="2"/>
  <c r="L97" i="1"/>
  <c r="T98" i="1"/>
  <c r="U98" i="1" s="1"/>
  <c r="R98" i="1"/>
  <c r="S98" i="1" s="1"/>
  <c r="N98" i="1"/>
  <c r="P98" i="1"/>
  <c r="Q98" i="1" s="1"/>
  <c r="J169" i="1"/>
  <c r="K169" i="1" s="1"/>
  <c r="F169" i="1"/>
  <c r="G169" i="1" s="1"/>
  <c r="H169" i="1"/>
  <c r="I169" i="1" s="1"/>
  <c r="C170" i="1"/>
  <c r="D169" i="1"/>
  <c r="E169" i="1" s="1"/>
  <c r="X97" i="2" l="1"/>
  <c r="Y97" i="2" s="1"/>
  <c r="L170" i="2"/>
  <c r="M170" i="2" s="1"/>
  <c r="P97" i="2"/>
  <c r="D170" i="2"/>
  <c r="E170" i="2" s="1"/>
  <c r="F170" i="2"/>
  <c r="G170" i="2" s="1"/>
  <c r="C171" i="2"/>
  <c r="J170" i="2"/>
  <c r="K170" i="2" s="1"/>
  <c r="H170" i="2"/>
  <c r="I170" i="2" s="1"/>
  <c r="B98" i="1"/>
  <c r="O98" i="1"/>
  <c r="M98" i="1" s="1"/>
  <c r="J170" i="1"/>
  <c r="K170" i="1" s="1"/>
  <c r="F170" i="1"/>
  <c r="G170" i="1" s="1"/>
  <c r="H170" i="1"/>
  <c r="I170" i="1" s="1"/>
  <c r="C171" i="1"/>
  <c r="D170" i="1"/>
  <c r="E170" i="1" s="1"/>
  <c r="Q97" i="2" l="1"/>
  <c r="O97" i="2" s="1"/>
  <c r="B97" i="2"/>
  <c r="L171" i="2"/>
  <c r="M171" i="2" s="1"/>
  <c r="D171" i="2"/>
  <c r="E171" i="2" s="1"/>
  <c r="F171" i="2"/>
  <c r="G171" i="2" s="1"/>
  <c r="C172" i="2"/>
  <c r="H171" i="2"/>
  <c r="I171" i="2" s="1"/>
  <c r="J171" i="2"/>
  <c r="K171" i="2" s="1"/>
  <c r="L98" i="1"/>
  <c r="T99" i="1"/>
  <c r="U99" i="1" s="1"/>
  <c r="R99" i="1"/>
  <c r="S99" i="1" s="1"/>
  <c r="N99" i="1"/>
  <c r="P99" i="1"/>
  <c r="Q99" i="1" s="1"/>
  <c r="J171" i="1"/>
  <c r="K171" i="1" s="1"/>
  <c r="F171" i="1"/>
  <c r="G171" i="1" s="1"/>
  <c r="H171" i="1"/>
  <c r="I171" i="1" s="1"/>
  <c r="C172" i="1"/>
  <c r="D171" i="1"/>
  <c r="E171" i="1" s="1"/>
  <c r="R98" i="2" l="1"/>
  <c r="S98" i="2" s="1"/>
  <c r="T98" i="2"/>
  <c r="U98" i="2" s="1"/>
  <c r="V98" i="2"/>
  <c r="W98" i="2" s="1"/>
  <c r="X98" i="2"/>
  <c r="Y98" i="2" s="1"/>
  <c r="N97" i="2"/>
  <c r="L172" i="2"/>
  <c r="M172" i="2" s="1"/>
  <c r="P98" i="2"/>
  <c r="D172" i="2"/>
  <c r="E172" i="2" s="1"/>
  <c r="F172" i="2"/>
  <c r="G172" i="2" s="1"/>
  <c r="H172" i="2"/>
  <c r="I172" i="2" s="1"/>
  <c r="C173" i="2"/>
  <c r="J172" i="2"/>
  <c r="K172" i="2" s="1"/>
  <c r="B99" i="1"/>
  <c r="O99" i="1"/>
  <c r="M99" i="1" s="1"/>
  <c r="J172" i="1"/>
  <c r="K172" i="1" s="1"/>
  <c r="F172" i="1"/>
  <c r="G172" i="1" s="1"/>
  <c r="H172" i="1"/>
  <c r="I172" i="1" s="1"/>
  <c r="C173" i="1"/>
  <c r="D172" i="1"/>
  <c r="E172" i="1" s="1"/>
  <c r="Q98" i="2" l="1"/>
  <c r="O98" i="2" s="1"/>
  <c r="B98" i="2"/>
  <c r="L173" i="2"/>
  <c r="M173" i="2" s="1"/>
  <c r="D173" i="2"/>
  <c r="E173" i="2" s="1"/>
  <c r="F173" i="2"/>
  <c r="G173" i="2" s="1"/>
  <c r="H173" i="2"/>
  <c r="I173" i="2" s="1"/>
  <c r="C174" i="2"/>
  <c r="J173" i="2"/>
  <c r="K173" i="2" s="1"/>
  <c r="L99" i="1"/>
  <c r="T100" i="1"/>
  <c r="U100" i="1" s="1"/>
  <c r="R100" i="1"/>
  <c r="S100" i="1" s="1"/>
  <c r="P100" i="1"/>
  <c r="Q100" i="1" s="1"/>
  <c r="N100" i="1"/>
  <c r="J173" i="1"/>
  <c r="K173" i="1" s="1"/>
  <c r="F173" i="1"/>
  <c r="G173" i="1" s="1"/>
  <c r="H173" i="1"/>
  <c r="I173" i="1" s="1"/>
  <c r="C174" i="1"/>
  <c r="D173" i="1"/>
  <c r="E173" i="1" s="1"/>
  <c r="R99" i="2" l="1"/>
  <c r="S99" i="2" s="1"/>
  <c r="T99" i="2"/>
  <c r="U99" i="2" s="1"/>
  <c r="V99" i="2"/>
  <c r="W99" i="2" s="1"/>
  <c r="X99" i="2"/>
  <c r="Y99" i="2" s="1"/>
  <c r="N98" i="2"/>
  <c r="P99" i="2"/>
  <c r="L174" i="2"/>
  <c r="M174" i="2" s="1"/>
  <c r="D174" i="2"/>
  <c r="E174" i="2" s="1"/>
  <c r="F174" i="2"/>
  <c r="G174" i="2" s="1"/>
  <c r="C175" i="2"/>
  <c r="J174" i="2"/>
  <c r="K174" i="2" s="1"/>
  <c r="H174" i="2"/>
  <c r="I174" i="2" s="1"/>
  <c r="B100" i="1"/>
  <c r="O100" i="1"/>
  <c r="M100" i="1" s="1"/>
  <c r="J174" i="1"/>
  <c r="K174" i="1" s="1"/>
  <c r="F174" i="1"/>
  <c r="G174" i="1" s="1"/>
  <c r="H174" i="1"/>
  <c r="I174" i="1" s="1"/>
  <c r="C175" i="1"/>
  <c r="D174" i="1"/>
  <c r="E174" i="1" s="1"/>
  <c r="Q99" i="2" l="1"/>
  <c r="O99" i="2" s="1"/>
  <c r="B99" i="2"/>
  <c r="N99" i="2"/>
  <c r="X100" i="2"/>
  <c r="Y100" i="2" s="1"/>
  <c r="V100" i="2"/>
  <c r="W100" i="2" s="1"/>
  <c r="T100" i="2"/>
  <c r="U100" i="2" s="1"/>
  <c r="R100" i="2"/>
  <c r="S100" i="2" s="1"/>
  <c r="L175" i="2"/>
  <c r="M175" i="2" s="1"/>
  <c r="D175" i="2"/>
  <c r="E175" i="2" s="1"/>
  <c r="F175" i="2"/>
  <c r="G175" i="2" s="1"/>
  <c r="C176" i="2"/>
  <c r="H175" i="2"/>
  <c r="I175" i="2" s="1"/>
  <c r="J175" i="2"/>
  <c r="K175" i="2" s="1"/>
  <c r="L100" i="1"/>
  <c r="T101" i="1"/>
  <c r="U101" i="1" s="1"/>
  <c r="R101" i="1"/>
  <c r="S101" i="1" s="1"/>
  <c r="N101" i="1"/>
  <c r="P101" i="1"/>
  <c r="Q101" i="1" s="1"/>
  <c r="J175" i="1"/>
  <c r="K175" i="1" s="1"/>
  <c r="F175" i="1"/>
  <c r="G175" i="1" s="1"/>
  <c r="H175" i="1"/>
  <c r="I175" i="1" s="1"/>
  <c r="C176" i="1"/>
  <c r="D175" i="1"/>
  <c r="E175" i="1" s="1"/>
  <c r="P100" i="2" l="1"/>
  <c r="L176" i="2"/>
  <c r="M176" i="2" s="1"/>
  <c r="D176" i="2"/>
  <c r="E176" i="2" s="1"/>
  <c r="F176" i="2"/>
  <c r="G176" i="2" s="1"/>
  <c r="C177" i="2"/>
  <c r="H176" i="2"/>
  <c r="I176" i="2" s="1"/>
  <c r="J176" i="2"/>
  <c r="K176" i="2" s="1"/>
  <c r="B101" i="1"/>
  <c r="O101" i="1"/>
  <c r="M101" i="1" s="1"/>
  <c r="J176" i="1"/>
  <c r="K176" i="1" s="1"/>
  <c r="F176" i="1"/>
  <c r="G176" i="1" s="1"/>
  <c r="H176" i="1"/>
  <c r="I176" i="1" s="1"/>
  <c r="C177" i="1"/>
  <c r="D176" i="1"/>
  <c r="E176" i="1" s="1"/>
  <c r="Q100" i="2" l="1"/>
  <c r="O100" i="2" s="1"/>
  <c r="B100" i="2"/>
  <c r="N100" i="2"/>
  <c r="L177" i="2"/>
  <c r="M177" i="2" s="1"/>
  <c r="D177" i="2"/>
  <c r="E177" i="2" s="1"/>
  <c r="F177" i="2"/>
  <c r="G177" i="2" s="1"/>
  <c r="H177" i="2"/>
  <c r="I177" i="2" s="1"/>
  <c r="J177" i="2"/>
  <c r="K177" i="2" s="1"/>
  <c r="C178" i="2"/>
  <c r="L101" i="1"/>
  <c r="T102" i="1"/>
  <c r="U102" i="1" s="1"/>
  <c r="R102" i="1"/>
  <c r="S102" i="1" s="1"/>
  <c r="N102" i="1"/>
  <c r="P102" i="1"/>
  <c r="Q102" i="1" s="1"/>
  <c r="J177" i="1"/>
  <c r="K177" i="1" s="1"/>
  <c r="F177" i="1"/>
  <c r="G177" i="1" s="1"/>
  <c r="H177" i="1"/>
  <c r="I177" i="1" s="1"/>
  <c r="C178" i="1"/>
  <c r="D177" i="1"/>
  <c r="E177" i="1" s="1"/>
  <c r="R101" i="2" l="1"/>
  <c r="S101" i="2" s="1"/>
  <c r="T101" i="2"/>
  <c r="U101" i="2" s="1"/>
  <c r="V101" i="2"/>
  <c r="W101" i="2" s="1"/>
  <c r="X101" i="2"/>
  <c r="Y101" i="2" s="1"/>
  <c r="P101" i="2"/>
  <c r="L178" i="2"/>
  <c r="M178" i="2" s="1"/>
  <c r="D178" i="2"/>
  <c r="E178" i="2" s="1"/>
  <c r="F178" i="2"/>
  <c r="G178" i="2" s="1"/>
  <c r="C179" i="2"/>
  <c r="J178" i="2"/>
  <c r="K178" i="2" s="1"/>
  <c r="H178" i="2"/>
  <c r="I178" i="2" s="1"/>
  <c r="B102" i="1"/>
  <c r="O102" i="1"/>
  <c r="M102" i="1" s="1"/>
  <c r="J178" i="1"/>
  <c r="K178" i="1" s="1"/>
  <c r="F178" i="1"/>
  <c r="G178" i="1" s="1"/>
  <c r="H178" i="1"/>
  <c r="I178" i="1" s="1"/>
  <c r="C179" i="1"/>
  <c r="D178" i="1"/>
  <c r="E178" i="1" s="1"/>
  <c r="Q101" i="2" l="1"/>
  <c r="O101" i="2" s="1"/>
  <c r="B101" i="2"/>
  <c r="L179" i="2"/>
  <c r="M179" i="2" s="1"/>
  <c r="D179" i="2"/>
  <c r="E179" i="2" s="1"/>
  <c r="F179" i="2"/>
  <c r="G179" i="2" s="1"/>
  <c r="C180" i="2"/>
  <c r="J179" i="2"/>
  <c r="K179" i="2" s="1"/>
  <c r="H179" i="2"/>
  <c r="I179" i="2" s="1"/>
  <c r="L102" i="1"/>
  <c r="T103" i="1"/>
  <c r="U103" i="1" s="1"/>
  <c r="R103" i="1"/>
  <c r="S103" i="1" s="1"/>
  <c r="P103" i="1"/>
  <c r="Q103" i="1" s="1"/>
  <c r="N103" i="1"/>
  <c r="J179" i="1"/>
  <c r="K179" i="1" s="1"/>
  <c r="F179" i="1"/>
  <c r="G179" i="1" s="1"/>
  <c r="H179" i="1"/>
  <c r="I179" i="1" s="1"/>
  <c r="C180" i="1"/>
  <c r="D179" i="1"/>
  <c r="E179" i="1" s="1"/>
  <c r="T102" i="2" l="1"/>
  <c r="U102" i="2" s="1"/>
  <c r="V102" i="2"/>
  <c r="W102" i="2" s="1"/>
  <c r="N101" i="2"/>
  <c r="R102" i="2"/>
  <c r="S102" i="2" s="1"/>
  <c r="X102" i="2"/>
  <c r="Y102" i="2" s="1"/>
  <c r="L180" i="2"/>
  <c r="M180" i="2" s="1"/>
  <c r="P102" i="2"/>
  <c r="D180" i="2"/>
  <c r="E180" i="2" s="1"/>
  <c r="F180" i="2"/>
  <c r="G180" i="2" s="1"/>
  <c r="J180" i="2"/>
  <c r="K180" i="2" s="1"/>
  <c r="C181" i="2"/>
  <c r="H180" i="2"/>
  <c r="I180" i="2" s="1"/>
  <c r="O103" i="1"/>
  <c r="M103" i="1" s="1"/>
  <c r="B103" i="1"/>
  <c r="J180" i="1"/>
  <c r="K180" i="1" s="1"/>
  <c r="F180" i="1"/>
  <c r="G180" i="1" s="1"/>
  <c r="H180" i="1"/>
  <c r="I180" i="1" s="1"/>
  <c r="C181" i="1"/>
  <c r="D180" i="1"/>
  <c r="E180" i="1" s="1"/>
  <c r="Q102" i="2" l="1"/>
  <c r="O102" i="2" s="1"/>
  <c r="B102" i="2"/>
  <c r="N102" i="2"/>
  <c r="X103" i="2"/>
  <c r="Y103" i="2" s="1"/>
  <c r="V103" i="2"/>
  <c r="W103" i="2" s="1"/>
  <c r="T103" i="2"/>
  <c r="U103" i="2" s="1"/>
  <c r="R103" i="2"/>
  <c r="S103" i="2" s="1"/>
  <c r="L181" i="2"/>
  <c r="M181" i="2" s="1"/>
  <c r="D181" i="2"/>
  <c r="E181" i="2" s="1"/>
  <c r="F181" i="2"/>
  <c r="G181" i="2" s="1"/>
  <c r="H181" i="2"/>
  <c r="I181" i="2" s="1"/>
  <c r="C182" i="2"/>
  <c r="J181" i="2"/>
  <c r="K181" i="2" s="1"/>
  <c r="L103" i="1"/>
  <c r="T104" i="1"/>
  <c r="U104" i="1" s="1"/>
  <c r="R104" i="1"/>
  <c r="S104" i="1" s="1"/>
  <c r="N104" i="1"/>
  <c r="P104" i="1"/>
  <c r="Q104" i="1" s="1"/>
  <c r="J181" i="1"/>
  <c r="K181" i="1" s="1"/>
  <c r="F181" i="1"/>
  <c r="G181" i="1" s="1"/>
  <c r="H181" i="1"/>
  <c r="I181" i="1" s="1"/>
  <c r="C182" i="1"/>
  <c r="D181" i="1"/>
  <c r="E181" i="1" s="1"/>
  <c r="L182" i="2" l="1"/>
  <c r="M182" i="2" s="1"/>
  <c r="P103" i="2"/>
  <c r="D182" i="2"/>
  <c r="E182" i="2" s="1"/>
  <c r="F182" i="2"/>
  <c r="G182" i="2" s="1"/>
  <c r="C183" i="2"/>
  <c r="J182" i="2"/>
  <c r="K182" i="2" s="1"/>
  <c r="H182" i="2"/>
  <c r="I182" i="2" s="1"/>
  <c r="O104" i="1"/>
  <c r="M104" i="1" s="1"/>
  <c r="B104" i="1"/>
  <c r="J182" i="1"/>
  <c r="K182" i="1" s="1"/>
  <c r="F182" i="1"/>
  <c r="G182" i="1" s="1"/>
  <c r="H182" i="1"/>
  <c r="I182" i="1" s="1"/>
  <c r="C183" i="1"/>
  <c r="D182" i="1"/>
  <c r="E182" i="1" s="1"/>
  <c r="Q103" i="2" l="1"/>
  <c r="O103" i="2" s="1"/>
  <c r="B103" i="2"/>
  <c r="N103" i="2"/>
  <c r="X104" i="2"/>
  <c r="Y104" i="2" s="1"/>
  <c r="V104" i="2"/>
  <c r="W104" i="2" s="1"/>
  <c r="T104" i="2"/>
  <c r="U104" i="2" s="1"/>
  <c r="R104" i="2"/>
  <c r="S104" i="2" s="1"/>
  <c r="L183" i="2"/>
  <c r="M183" i="2" s="1"/>
  <c r="D183" i="2"/>
  <c r="E183" i="2" s="1"/>
  <c r="F183" i="2"/>
  <c r="G183" i="2" s="1"/>
  <c r="C184" i="2"/>
  <c r="H183" i="2"/>
  <c r="I183" i="2" s="1"/>
  <c r="J183" i="2"/>
  <c r="K183" i="2" s="1"/>
  <c r="L104" i="1"/>
  <c r="T105" i="1"/>
  <c r="U105" i="1" s="1"/>
  <c r="R105" i="1"/>
  <c r="S105" i="1" s="1"/>
  <c r="P105" i="1"/>
  <c r="Q105" i="1" s="1"/>
  <c r="N105" i="1"/>
  <c r="J183" i="1"/>
  <c r="K183" i="1" s="1"/>
  <c r="F183" i="1"/>
  <c r="G183" i="1" s="1"/>
  <c r="H183" i="1"/>
  <c r="I183" i="1" s="1"/>
  <c r="C184" i="1"/>
  <c r="D183" i="1"/>
  <c r="E183" i="1" s="1"/>
  <c r="L184" i="2" l="1"/>
  <c r="M184" i="2" s="1"/>
  <c r="P104" i="2"/>
  <c r="D184" i="2"/>
  <c r="E184" i="2" s="1"/>
  <c r="F184" i="2"/>
  <c r="G184" i="2" s="1"/>
  <c r="C185" i="2"/>
  <c r="J184" i="2"/>
  <c r="K184" i="2" s="1"/>
  <c r="H184" i="2"/>
  <c r="I184" i="2" s="1"/>
  <c r="B105" i="1"/>
  <c r="O105" i="1"/>
  <c r="M105" i="1" s="1"/>
  <c r="J184" i="1"/>
  <c r="K184" i="1" s="1"/>
  <c r="F184" i="1"/>
  <c r="G184" i="1" s="1"/>
  <c r="H184" i="1"/>
  <c r="I184" i="1" s="1"/>
  <c r="C185" i="1"/>
  <c r="D184" i="1"/>
  <c r="E184" i="1" s="1"/>
  <c r="Q104" i="2" l="1"/>
  <c r="O104" i="2" s="1"/>
  <c r="B104" i="2"/>
  <c r="N104" i="2"/>
  <c r="X105" i="2"/>
  <c r="Y105" i="2" s="1"/>
  <c r="V105" i="2"/>
  <c r="W105" i="2" s="1"/>
  <c r="T105" i="2"/>
  <c r="U105" i="2" s="1"/>
  <c r="R105" i="2"/>
  <c r="S105" i="2" s="1"/>
  <c r="L185" i="2"/>
  <c r="M185" i="2" s="1"/>
  <c r="D185" i="2"/>
  <c r="E185" i="2" s="1"/>
  <c r="F185" i="2"/>
  <c r="G185" i="2" s="1"/>
  <c r="H185" i="2"/>
  <c r="I185" i="2" s="1"/>
  <c r="C186" i="2"/>
  <c r="J185" i="2"/>
  <c r="K185" i="2" s="1"/>
  <c r="L105" i="1"/>
  <c r="T106" i="1"/>
  <c r="U106" i="1" s="1"/>
  <c r="R106" i="1"/>
  <c r="S106" i="1" s="1"/>
  <c r="N106" i="1"/>
  <c r="P106" i="1"/>
  <c r="Q106" i="1" s="1"/>
  <c r="J185" i="1"/>
  <c r="K185" i="1" s="1"/>
  <c r="F185" i="1"/>
  <c r="G185" i="1" s="1"/>
  <c r="H185" i="1"/>
  <c r="I185" i="1" s="1"/>
  <c r="C186" i="1"/>
  <c r="D185" i="1"/>
  <c r="E185" i="1" s="1"/>
  <c r="P105" i="2" l="1"/>
  <c r="L186" i="2"/>
  <c r="M186" i="2" s="1"/>
  <c r="D186" i="2"/>
  <c r="E186" i="2" s="1"/>
  <c r="F186" i="2"/>
  <c r="G186" i="2" s="1"/>
  <c r="C187" i="2"/>
  <c r="J186" i="2"/>
  <c r="K186" i="2" s="1"/>
  <c r="H186" i="2"/>
  <c r="I186" i="2" s="1"/>
  <c r="O106" i="1"/>
  <c r="M106" i="1" s="1"/>
  <c r="B106" i="1"/>
  <c r="J186" i="1"/>
  <c r="K186" i="1" s="1"/>
  <c r="F186" i="1"/>
  <c r="G186" i="1" s="1"/>
  <c r="H186" i="1"/>
  <c r="I186" i="1" s="1"/>
  <c r="C187" i="1"/>
  <c r="D186" i="1"/>
  <c r="E186" i="1" s="1"/>
  <c r="Q105" i="2" l="1"/>
  <c r="O105" i="2" s="1"/>
  <c r="B105" i="2"/>
  <c r="N105" i="2"/>
  <c r="X106" i="2"/>
  <c r="Y106" i="2" s="1"/>
  <c r="V106" i="2"/>
  <c r="W106" i="2" s="1"/>
  <c r="T106" i="2"/>
  <c r="U106" i="2" s="1"/>
  <c r="R106" i="2"/>
  <c r="S106" i="2" s="1"/>
  <c r="L187" i="2"/>
  <c r="M187" i="2" s="1"/>
  <c r="D187" i="2"/>
  <c r="E187" i="2" s="1"/>
  <c r="F187" i="2"/>
  <c r="G187" i="2" s="1"/>
  <c r="H187" i="2"/>
  <c r="I187" i="2" s="1"/>
  <c r="J187" i="2"/>
  <c r="K187" i="2" s="1"/>
  <c r="C188" i="2"/>
  <c r="L106" i="1"/>
  <c r="T107" i="1"/>
  <c r="U107" i="1" s="1"/>
  <c r="R107" i="1"/>
  <c r="S107" i="1" s="1"/>
  <c r="N107" i="1"/>
  <c r="P107" i="1"/>
  <c r="Q107" i="1" s="1"/>
  <c r="J187" i="1"/>
  <c r="K187" i="1" s="1"/>
  <c r="F187" i="1"/>
  <c r="G187" i="1" s="1"/>
  <c r="H187" i="1"/>
  <c r="I187" i="1" s="1"/>
  <c r="C188" i="1"/>
  <c r="D187" i="1"/>
  <c r="E187" i="1" s="1"/>
  <c r="P106" i="2" l="1"/>
  <c r="L188" i="2"/>
  <c r="M188" i="2" s="1"/>
  <c r="D188" i="2"/>
  <c r="E188" i="2" s="1"/>
  <c r="F188" i="2"/>
  <c r="G188" i="2" s="1"/>
  <c r="J188" i="2"/>
  <c r="K188" i="2" s="1"/>
  <c r="C189" i="2"/>
  <c r="H188" i="2"/>
  <c r="I188" i="2" s="1"/>
  <c r="B107" i="1"/>
  <c r="O107" i="1"/>
  <c r="M107" i="1" s="1"/>
  <c r="J188" i="1"/>
  <c r="K188" i="1" s="1"/>
  <c r="F188" i="1"/>
  <c r="G188" i="1" s="1"/>
  <c r="H188" i="1"/>
  <c r="I188" i="1" s="1"/>
  <c r="C189" i="1"/>
  <c r="D188" i="1"/>
  <c r="E188" i="1" s="1"/>
  <c r="Q106" i="2" l="1"/>
  <c r="O106" i="2" s="1"/>
  <c r="B106" i="2"/>
  <c r="L189" i="2"/>
  <c r="M189" i="2" s="1"/>
  <c r="D189" i="2"/>
  <c r="E189" i="2" s="1"/>
  <c r="F189" i="2"/>
  <c r="G189" i="2" s="1"/>
  <c r="H189" i="2"/>
  <c r="I189" i="2" s="1"/>
  <c r="J189" i="2"/>
  <c r="K189" i="2" s="1"/>
  <c r="C190" i="2"/>
  <c r="L107" i="1"/>
  <c r="T108" i="1"/>
  <c r="U108" i="1" s="1"/>
  <c r="R108" i="1"/>
  <c r="S108" i="1" s="1"/>
  <c r="N108" i="1"/>
  <c r="P108" i="1"/>
  <c r="Q108" i="1" s="1"/>
  <c r="J189" i="1"/>
  <c r="K189" i="1" s="1"/>
  <c r="F189" i="1"/>
  <c r="G189" i="1" s="1"/>
  <c r="H189" i="1"/>
  <c r="I189" i="1" s="1"/>
  <c r="C190" i="1"/>
  <c r="D189" i="1"/>
  <c r="E189" i="1" s="1"/>
  <c r="R107" i="2" l="1"/>
  <c r="S107" i="2" s="1"/>
  <c r="T107" i="2"/>
  <c r="U107" i="2" s="1"/>
  <c r="V107" i="2"/>
  <c r="W107" i="2" s="1"/>
  <c r="X107" i="2"/>
  <c r="Y107" i="2" s="1"/>
  <c r="N106" i="2"/>
  <c r="P107" i="2"/>
  <c r="L190" i="2"/>
  <c r="M190" i="2" s="1"/>
  <c r="D190" i="2"/>
  <c r="E190" i="2" s="1"/>
  <c r="F190" i="2"/>
  <c r="G190" i="2" s="1"/>
  <c r="C191" i="2"/>
  <c r="J190" i="2"/>
  <c r="K190" i="2" s="1"/>
  <c r="H190" i="2"/>
  <c r="I190" i="2" s="1"/>
  <c r="B108" i="1"/>
  <c r="O108" i="1"/>
  <c r="M108" i="1" s="1"/>
  <c r="J190" i="1"/>
  <c r="K190" i="1" s="1"/>
  <c r="F190" i="1"/>
  <c r="G190" i="1" s="1"/>
  <c r="H190" i="1"/>
  <c r="I190" i="1" s="1"/>
  <c r="C191" i="1"/>
  <c r="D190" i="1"/>
  <c r="E190" i="1" s="1"/>
  <c r="Q107" i="2" l="1"/>
  <c r="O107" i="2" s="1"/>
  <c r="B107" i="2"/>
  <c r="N107" i="2"/>
  <c r="X108" i="2"/>
  <c r="Y108" i="2" s="1"/>
  <c r="V108" i="2"/>
  <c r="W108" i="2" s="1"/>
  <c r="T108" i="2"/>
  <c r="U108" i="2" s="1"/>
  <c r="R108" i="2"/>
  <c r="S108" i="2" s="1"/>
  <c r="L191" i="2"/>
  <c r="M191" i="2" s="1"/>
  <c r="D191" i="2"/>
  <c r="E191" i="2" s="1"/>
  <c r="F191" i="2"/>
  <c r="G191" i="2" s="1"/>
  <c r="J191" i="2"/>
  <c r="K191" i="2" s="1"/>
  <c r="H191" i="2"/>
  <c r="I191" i="2" s="1"/>
  <c r="C192" i="2"/>
  <c r="L108" i="1"/>
  <c r="T109" i="1"/>
  <c r="U109" i="1" s="1"/>
  <c r="R109" i="1"/>
  <c r="S109" i="1" s="1"/>
  <c r="P109" i="1"/>
  <c r="Q109" i="1" s="1"/>
  <c r="N109" i="1"/>
  <c r="J191" i="1"/>
  <c r="K191" i="1" s="1"/>
  <c r="F191" i="1"/>
  <c r="G191" i="1" s="1"/>
  <c r="H191" i="1"/>
  <c r="I191" i="1" s="1"/>
  <c r="C192" i="1"/>
  <c r="D191" i="1"/>
  <c r="E191" i="1" s="1"/>
  <c r="L192" i="2" l="1"/>
  <c r="M192" i="2" s="1"/>
  <c r="P108" i="2"/>
  <c r="D192" i="2"/>
  <c r="E192" i="2" s="1"/>
  <c r="F192" i="2"/>
  <c r="G192" i="2" s="1"/>
  <c r="J192" i="2"/>
  <c r="K192" i="2" s="1"/>
  <c r="C193" i="2"/>
  <c r="H192" i="2"/>
  <c r="I192" i="2" s="1"/>
  <c r="B109" i="1"/>
  <c r="O109" i="1"/>
  <c r="M109" i="1" s="1"/>
  <c r="J192" i="1"/>
  <c r="K192" i="1" s="1"/>
  <c r="F192" i="1"/>
  <c r="G192" i="1" s="1"/>
  <c r="H192" i="1"/>
  <c r="I192" i="1" s="1"/>
  <c r="C193" i="1"/>
  <c r="D192" i="1"/>
  <c r="E192" i="1" s="1"/>
  <c r="Q108" i="2" l="1"/>
  <c r="O108" i="2" s="1"/>
  <c r="B108" i="2"/>
  <c r="L193" i="2"/>
  <c r="M193" i="2" s="1"/>
  <c r="D193" i="2"/>
  <c r="E193" i="2" s="1"/>
  <c r="F193" i="2"/>
  <c r="G193" i="2" s="1"/>
  <c r="H193" i="2"/>
  <c r="I193" i="2" s="1"/>
  <c r="C194" i="2"/>
  <c r="J193" i="2"/>
  <c r="K193" i="2" s="1"/>
  <c r="L109" i="1"/>
  <c r="T110" i="1"/>
  <c r="U110" i="1" s="1"/>
  <c r="R110" i="1"/>
  <c r="S110" i="1" s="1"/>
  <c r="N110" i="1"/>
  <c r="P110" i="1"/>
  <c r="Q110" i="1" s="1"/>
  <c r="J193" i="1"/>
  <c r="K193" i="1" s="1"/>
  <c r="F193" i="1"/>
  <c r="G193" i="1" s="1"/>
  <c r="H193" i="1"/>
  <c r="I193" i="1" s="1"/>
  <c r="C194" i="1"/>
  <c r="D193" i="1"/>
  <c r="E193" i="1" s="1"/>
  <c r="R109" i="2" l="1"/>
  <c r="S109" i="2" s="1"/>
  <c r="T109" i="2"/>
  <c r="U109" i="2" s="1"/>
  <c r="V109" i="2"/>
  <c r="W109" i="2" s="1"/>
  <c r="X109" i="2"/>
  <c r="Y109" i="2" s="1"/>
  <c r="N108" i="2"/>
  <c r="P109" i="2"/>
  <c r="L194" i="2"/>
  <c r="M194" i="2" s="1"/>
  <c r="D194" i="2"/>
  <c r="E194" i="2" s="1"/>
  <c r="F194" i="2"/>
  <c r="G194" i="2" s="1"/>
  <c r="C195" i="2"/>
  <c r="J194" i="2"/>
  <c r="K194" i="2" s="1"/>
  <c r="H194" i="2"/>
  <c r="I194" i="2" s="1"/>
  <c r="B110" i="1"/>
  <c r="O110" i="1"/>
  <c r="M110" i="1" s="1"/>
  <c r="J194" i="1"/>
  <c r="K194" i="1" s="1"/>
  <c r="F194" i="1"/>
  <c r="G194" i="1" s="1"/>
  <c r="H194" i="1"/>
  <c r="I194" i="1" s="1"/>
  <c r="C195" i="1"/>
  <c r="D194" i="1"/>
  <c r="E194" i="1" s="1"/>
  <c r="Q109" i="2" l="1"/>
  <c r="O109" i="2" s="1"/>
  <c r="B109" i="2"/>
  <c r="N109" i="2"/>
  <c r="X110" i="2"/>
  <c r="Y110" i="2" s="1"/>
  <c r="V110" i="2"/>
  <c r="W110" i="2" s="1"/>
  <c r="T110" i="2"/>
  <c r="U110" i="2" s="1"/>
  <c r="R110" i="2"/>
  <c r="S110" i="2" s="1"/>
  <c r="L195" i="2"/>
  <c r="M195" i="2" s="1"/>
  <c r="D195" i="2"/>
  <c r="E195" i="2" s="1"/>
  <c r="F195" i="2"/>
  <c r="G195" i="2" s="1"/>
  <c r="C196" i="2"/>
  <c r="H195" i="2"/>
  <c r="I195" i="2" s="1"/>
  <c r="J195" i="2"/>
  <c r="K195" i="2" s="1"/>
  <c r="L110" i="1"/>
  <c r="T111" i="1"/>
  <c r="U111" i="1" s="1"/>
  <c r="R111" i="1"/>
  <c r="S111" i="1" s="1"/>
  <c r="N111" i="1"/>
  <c r="P111" i="1"/>
  <c r="Q111" i="1" s="1"/>
  <c r="J195" i="1"/>
  <c r="K195" i="1" s="1"/>
  <c r="F195" i="1"/>
  <c r="G195" i="1" s="1"/>
  <c r="H195" i="1"/>
  <c r="I195" i="1" s="1"/>
  <c r="C196" i="1"/>
  <c r="D195" i="1"/>
  <c r="E195" i="1" s="1"/>
  <c r="L196" i="2" l="1"/>
  <c r="M196" i="2" s="1"/>
  <c r="P110" i="2"/>
  <c r="D196" i="2"/>
  <c r="E196" i="2" s="1"/>
  <c r="F196" i="2"/>
  <c r="G196" i="2" s="1"/>
  <c r="J196" i="2"/>
  <c r="K196" i="2" s="1"/>
  <c r="H196" i="2"/>
  <c r="I196" i="2" s="1"/>
  <c r="C197" i="2"/>
  <c r="B111" i="1"/>
  <c r="O111" i="1"/>
  <c r="M111" i="1" s="1"/>
  <c r="J196" i="1"/>
  <c r="K196" i="1" s="1"/>
  <c r="F196" i="1"/>
  <c r="G196" i="1" s="1"/>
  <c r="H196" i="1"/>
  <c r="I196" i="1" s="1"/>
  <c r="C197" i="1"/>
  <c r="D196" i="1"/>
  <c r="E196" i="1" s="1"/>
  <c r="Q110" i="2" l="1"/>
  <c r="O110" i="2" s="1"/>
  <c r="B110" i="2"/>
  <c r="N110" i="2"/>
  <c r="V111" i="2"/>
  <c r="W111" i="2" s="1"/>
  <c r="T111" i="2"/>
  <c r="U111" i="2" s="1"/>
  <c r="R111" i="2"/>
  <c r="S111" i="2" s="1"/>
  <c r="L197" i="2"/>
  <c r="M197" i="2" s="1"/>
  <c r="D197" i="2"/>
  <c r="E197" i="2" s="1"/>
  <c r="F197" i="2"/>
  <c r="G197" i="2" s="1"/>
  <c r="H197" i="2"/>
  <c r="I197" i="2" s="1"/>
  <c r="C198" i="2"/>
  <c r="J197" i="2"/>
  <c r="K197" i="2" s="1"/>
  <c r="L111" i="1"/>
  <c r="T112" i="1"/>
  <c r="U112" i="1" s="1"/>
  <c r="R112" i="1"/>
  <c r="S112" i="1" s="1"/>
  <c r="P112" i="1"/>
  <c r="Q112" i="1" s="1"/>
  <c r="N112" i="1"/>
  <c r="J197" i="1"/>
  <c r="K197" i="1" s="1"/>
  <c r="F197" i="1"/>
  <c r="G197" i="1" s="1"/>
  <c r="H197" i="1"/>
  <c r="I197" i="1" s="1"/>
  <c r="C198" i="1"/>
  <c r="D197" i="1"/>
  <c r="E197" i="1" s="1"/>
  <c r="X111" i="2" l="1"/>
  <c r="Y111" i="2" s="1"/>
  <c r="L198" i="2"/>
  <c r="M198" i="2" s="1"/>
  <c r="P111" i="2"/>
  <c r="D198" i="2"/>
  <c r="E198" i="2" s="1"/>
  <c r="F198" i="2"/>
  <c r="G198" i="2" s="1"/>
  <c r="C199" i="2"/>
  <c r="J198" i="2"/>
  <c r="K198" i="2" s="1"/>
  <c r="H198" i="2"/>
  <c r="I198" i="2" s="1"/>
  <c r="O112" i="1"/>
  <c r="M112" i="1" s="1"/>
  <c r="B112" i="1"/>
  <c r="J198" i="1"/>
  <c r="K198" i="1" s="1"/>
  <c r="F198" i="1"/>
  <c r="G198" i="1" s="1"/>
  <c r="H198" i="1"/>
  <c r="I198" i="1" s="1"/>
  <c r="C199" i="1"/>
  <c r="D198" i="1"/>
  <c r="E198" i="1" s="1"/>
  <c r="Q111" i="2" l="1"/>
  <c r="O111" i="2" s="1"/>
  <c r="B111" i="2"/>
  <c r="N111" i="2"/>
  <c r="X112" i="2"/>
  <c r="Y112" i="2" s="1"/>
  <c r="V112" i="2"/>
  <c r="W112" i="2" s="1"/>
  <c r="T112" i="2"/>
  <c r="U112" i="2" s="1"/>
  <c r="R112" i="2"/>
  <c r="S112" i="2" s="1"/>
  <c r="L199" i="2"/>
  <c r="M199" i="2" s="1"/>
  <c r="D199" i="2"/>
  <c r="E199" i="2" s="1"/>
  <c r="F199" i="2"/>
  <c r="G199" i="2" s="1"/>
  <c r="J199" i="2"/>
  <c r="K199" i="2" s="1"/>
  <c r="C200" i="2"/>
  <c r="H199" i="2"/>
  <c r="I199" i="2" s="1"/>
  <c r="L112" i="1"/>
  <c r="T113" i="1"/>
  <c r="U113" i="1" s="1"/>
  <c r="R113" i="1"/>
  <c r="S113" i="1" s="1"/>
  <c r="N113" i="1"/>
  <c r="P113" i="1"/>
  <c r="Q113" i="1" s="1"/>
  <c r="J199" i="1"/>
  <c r="K199" i="1" s="1"/>
  <c r="F199" i="1"/>
  <c r="G199" i="1" s="1"/>
  <c r="H199" i="1"/>
  <c r="I199" i="1" s="1"/>
  <c r="C200" i="1"/>
  <c r="D199" i="1"/>
  <c r="E199" i="1" s="1"/>
  <c r="L200" i="2" l="1"/>
  <c r="M200" i="2" s="1"/>
  <c r="P112" i="2"/>
  <c r="D200" i="2"/>
  <c r="E200" i="2" s="1"/>
  <c r="F200" i="2"/>
  <c r="G200" i="2" s="1"/>
  <c r="J200" i="2"/>
  <c r="K200" i="2" s="1"/>
  <c r="H200" i="2"/>
  <c r="I200" i="2" s="1"/>
  <c r="C201" i="2"/>
  <c r="O113" i="1"/>
  <c r="M113" i="1" s="1"/>
  <c r="B113" i="1"/>
  <c r="J200" i="1"/>
  <c r="K200" i="1" s="1"/>
  <c r="F200" i="1"/>
  <c r="G200" i="1" s="1"/>
  <c r="H200" i="1"/>
  <c r="I200" i="1" s="1"/>
  <c r="C201" i="1"/>
  <c r="D200" i="1"/>
  <c r="E200" i="1" s="1"/>
  <c r="Q112" i="2" l="1"/>
  <c r="O112" i="2" s="1"/>
  <c r="B112" i="2"/>
  <c r="L201" i="2"/>
  <c r="M201" i="2" s="1"/>
  <c r="D201" i="2"/>
  <c r="E201" i="2" s="1"/>
  <c r="F201" i="2"/>
  <c r="G201" i="2" s="1"/>
  <c r="H201" i="2"/>
  <c r="I201" i="2" s="1"/>
  <c r="J201" i="2"/>
  <c r="K201" i="2" s="1"/>
  <c r="C202" i="2"/>
  <c r="L113" i="1"/>
  <c r="T114" i="1"/>
  <c r="U114" i="1" s="1"/>
  <c r="R114" i="1"/>
  <c r="S114" i="1" s="1"/>
  <c r="N114" i="1"/>
  <c r="P114" i="1"/>
  <c r="Q114" i="1" s="1"/>
  <c r="J201" i="1"/>
  <c r="K201" i="1" s="1"/>
  <c r="F201" i="1"/>
  <c r="G201" i="1" s="1"/>
  <c r="H201" i="1"/>
  <c r="I201" i="1" s="1"/>
  <c r="C202" i="1"/>
  <c r="D201" i="1"/>
  <c r="E201" i="1" s="1"/>
  <c r="R113" i="2" l="1"/>
  <c r="S113" i="2" s="1"/>
  <c r="T113" i="2"/>
  <c r="U113" i="2" s="1"/>
  <c r="X113" i="2"/>
  <c r="Y113" i="2" s="1"/>
  <c r="N112" i="2"/>
  <c r="V113" i="2"/>
  <c r="W113" i="2" s="1"/>
  <c r="P113" i="2"/>
  <c r="L202" i="2"/>
  <c r="M202" i="2" s="1"/>
  <c r="D202" i="2"/>
  <c r="E202" i="2" s="1"/>
  <c r="F202" i="2"/>
  <c r="G202" i="2" s="1"/>
  <c r="C203" i="2"/>
  <c r="J202" i="2"/>
  <c r="K202" i="2" s="1"/>
  <c r="H202" i="2"/>
  <c r="I202" i="2" s="1"/>
  <c r="O114" i="1"/>
  <c r="M114" i="1" s="1"/>
  <c r="B114" i="1"/>
  <c r="J202" i="1"/>
  <c r="K202" i="1" s="1"/>
  <c r="F202" i="1"/>
  <c r="G202" i="1" s="1"/>
  <c r="H202" i="1"/>
  <c r="I202" i="1" s="1"/>
  <c r="C203" i="1"/>
  <c r="D202" i="1"/>
  <c r="E202" i="1" s="1"/>
  <c r="Q113" i="2" l="1"/>
  <c r="O113" i="2" s="1"/>
  <c r="B113" i="2"/>
  <c r="L203" i="2"/>
  <c r="M203" i="2" s="1"/>
  <c r="D203" i="2"/>
  <c r="E203" i="2" s="1"/>
  <c r="F203" i="2"/>
  <c r="G203" i="2" s="1"/>
  <c r="J203" i="2"/>
  <c r="K203" i="2" s="1"/>
  <c r="C204" i="2"/>
  <c r="H203" i="2"/>
  <c r="I203" i="2" s="1"/>
  <c r="L114" i="1"/>
  <c r="T115" i="1"/>
  <c r="U115" i="1" s="1"/>
  <c r="R115" i="1"/>
  <c r="S115" i="1" s="1"/>
  <c r="N115" i="1"/>
  <c r="P115" i="1"/>
  <c r="Q115" i="1" s="1"/>
  <c r="J203" i="1"/>
  <c r="K203" i="1" s="1"/>
  <c r="F203" i="1"/>
  <c r="G203" i="1" s="1"/>
  <c r="H203" i="1"/>
  <c r="I203" i="1" s="1"/>
  <c r="C204" i="1"/>
  <c r="D203" i="1"/>
  <c r="E203" i="1" s="1"/>
  <c r="T114" i="2" l="1"/>
  <c r="U114" i="2" s="1"/>
  <c r="V114" i="2"/>
  <c r="W114" i="2" s="1"/>
  <c r="R114" i="2"/>
  <c r="S114" i="2" s="1"/>
  <c r="X114" i="2"/>
  <c r="Y114" i="2" s="1"/>
  <c r="N113" i="2"/>
  <c r="P114" i="2"/>
  <c r="L204" i="2"/>
  <c r="M204" i="2" s="1"/>
  <c r="D204" i="2"/>
  <c r="E204" i="2" s="1"/>
  <c r="F204" i="2"/>
  <c r="G204" i="2" s="1"/>
  <c r="J204" i="2"/>
  <c r="K204" i="2" s="1"/>
  <c r="C205" i="2"/>
  <c r="H204" i="2"/>
  <c r="I204" i="2" s="1"/>
  <c r="B115" i="1"/>
  <c r="O115" i="1"/>
  <c r="M115" i="1" s="1"/>
  <c r="J204" i="1"/>
  <c r="K204" i="1" s="1"/>
  <c r="F204" i="1"/>
  <c r="G204" i="1" s="1"/>
  <c r="H204" i="1"/>
  <c r="I204" i="1" s="1"/>
  <c r="C205" i="1"/>
  <c r="D204" i="1"/>
  <c r="E204" i="1" s="1"/>
  <c r="Q114" i="2" l="1"/>
  <c r="O114" i="2" s="1"/>
  <c r="B114" i="2"/>
  <c r="L205" i="2"/>
  <c r="M205" i="2" s="1"/>
  <c r="D205" i="2"/>
  <c r="E205" i="2" s="1"/>
  <c r="F205" i="2"/>
  <c r="G205" i="2" s="1"/>
  <c r="H205" i="2"/>
  <c r="I205" i="2" s="1"/>
  <c r="C206" i="2"/>
  <c r="J205" i="2"/>
  <c r="K205" i="2" s="1"/>
  <c r="L115" i="1"/>
  <c r="T116" i="1"/>
  <c r="U116" i="1" s="1"/>
  <c r="R116" i="1"/>
  <c r="S116" i="1" s="1"/>
  <c r="P116" i="1"/>
  <c r="Q116" i="1" s="1"/>
  <c r="N116" i="1"/>
  <c r="J205" i="1"/>
  <c r="K205" i="1" s="1"/>
  <c r="F205" i="1"/>
  <c r="G205" i="1" s="1"/>
  <c r="H205" i="1"/>
  <c r="I205" i="1" s="1"/>
  <c r="C206" i="1"/>
  <c r="D205" i="1"/>
  <c r="E205" i="1" s="1"/>
  <c r="R115" i="2" l="1"/>
  <c r="S115" i="2" s="1"/>
  <c r="T115" i="2"/>
  <c r="U115" i="2" s="1"/>
  <c r="N114" i="2"/>
  <c r="V115" i="2"/>
  <c r="W115" i="2" s="1"/>
  <c r="X115" i="2"/>
  <c r="Y115" i="2" s="1"/>
  <c r="P115" i="2"/>
  <c r="L206" i="2"/>
  <c r="M206" i="2" s="1"/>
  <c r="D206" i="2"/>
  <c r="E206" i="2" s="1"/>
  <c r="F206" i="2"/>
  <c r="G206" i="2" s="1"/>
  <c r="C207" i="2"/>
  <c r="J206" i="2"/>
  <c r="K206" i="2" s="1"/>
  <c r="H206" i="2"/>
  <c r="I206" i="2" s="1"/>
  <c r="B116" i="1"/>
  <c r="O116" i="1"/>
  <c r="M116" i="1" s="1"/>
  <c r="J206" i="1"/>
  <c r="K206" i="1" s="1"/>
  <c r="F206" i="1"/>
  <c r="G206" i="1" s="1"/>
  <c r="H206" i="1"/>
  <c r="I206" i="1" s="1"/>
  <c r="C207" i="1"/>
  <c r="D206" i="1"/>
  <c r="E206" i="1" s="1"/>
  <c r="Q115" i="2" l="1"/>
  <c r="O115" i="2" s="1"/>
  <c r="B115" i="2"/>
  <c r="L207" i="2"/>
  <c r="M207" i="2" s="1"/>
  <c r="D207" i="2"/>
  <c r="E207" i="2" s="1"/>
  <c r="F207" i="2"/>
  <c r="G207" i="2" s="1"/>
  <c r="C208" i="2"/>
  <c r="H207" i="2"/>
  <c r="I207" i="2" s="1"/>
  <c r="J207" i="2"/>
  <c r="K207" i="2" s="1"/>
  <c r="L116" i="1"/>
  <c r="T117" i="1"/>
  <c r="U117" i="1" s="1"/>
  <c r="R117" i="1"/>
  <c r="S117" i="1" s="1"/>
  <c r="N117" i="1"/>
  <c r="P117" i="1"/>
  <c r="Q117" i="1" s="1"/>
  <c r="J207" i="1"/>
  <c r="K207" i="1" s="1"/>
  <c r="F207" i="1"/>
  <c r="G207" i="1" s="1"/>
  <c r="H207" i="1"/>
  <c r="I207" i="1" s="1"/>
  <c r="C208" i="1"/>
  <c r="D207" i="1"/>
  <c r="E207" i="1" s="1"/>
  <c r="R116" i="2" l="1"/>
  <c r="S116" i="2" s="1"/>
  <c r="T116" i="2"/>
  <c r="U116" i="2" s="1"/>
  <c r="V116" i="2"/>
  <c r="W116" i="2" s="1"/>
  <c r="X116" i="2"/>
  <c r="Y116" i="2" s="1"/>
  <c r="N115" i="2"/>
  <c r="P116" i="2"/>
  <c r="L208" i="2"/>
  <c r="M208" i="2" s="1"/>
  <c r="D208" i="2"/>
  <c r="E208" i="2" s="1"/>
  <c r="F208" i="2"/>
  <c r="G208" i="2" s="1"/>
  <c r="J208" i="2"/>
  <c r="K208" i="2" s="1"/>
  <c r="H208" i="2"/>
  <c r="I208" i="2" s="1"/>
  <c r="C209" i="2"/>
  <c r="B117" i="1"/>
  <c r="O117" i="1"/>
  <c r="M117" i="1" s="1"/>
  <c r="J208" i="1"/>
  <c r="K208" i="1" s="1"/>
  <c r="F208" i="1"/>
  <c r="G208" i="1" s="1"/>
  <c r="H208" i="1"/>
  <c r="I208" i="1" s="1"/>
  <c r="C209" i="1"/>
  <c r="D208" i="1"/>
  <c r="E208" i="1" s="1"/>
  <c r="Q116" i="2" l="1"/>
  <c r="O116" i="2" s="1"/>
  <c r="B116" i="2"/>
  <c r="N116" i="2"/>
  <c r="V117" i="2"/>
  <c r="W117" i="2" s="1"/>
  <c r="L209" i="2"/>
  <c r="M209" i="2" s="1"/>
  <c r="D209" i="2"/>
  <c r="E209" i="2" s="1"/>
  <c r="F209" i="2"/>
  <c r="G209" i="2" s="1"/>
  <c r="H209" i="2"/>
  <c r="I209" i="2" s="1"/>
  <c r="J209" i="2"/>
  <c r="K209" i="2" s="1"/>
  <c r="C210" i="2"/>
  <c r="L117" i="1"/>
  <c r="T118" i="1"/>
  <c r="U118" i="1" s="1"/>
  <c r="R118" i="1"/>
  <c r="S118" i="1" s="1"/>
  <c r="N118" i="1"/>
  <c r="P118" i="1"/>
  <c r="Q118" i="1" s="1"/>
  <c r="J209" i="1"/>
  <c r="K209" i="1" s="1"/>
  <c r="F209" i="1"/>
  <c r="G209" i="1" s="1"/>
  <c r="H209" i="1"/>
  <c r="I209" i="1" s="1"/>
  <c r="C210" i="1"/>
  <c r="D209" i="1"/>
  <c r="E209" i="1" s="1"/>
  <c r="R117" i="2" l="1"/>
  <c r="S117" i="2" s="1"/>
  <c r="T117" i="2"/>
  <c r="U117" i="2" s="1"/>
  <c r="X117" i="2"/>
  <c r="Y117" i="2" s="1"/>
  <c r="P117" i="2"/>
  <c r="L210" i="2"/>
  <c r="M210" i="2" s="1"/>
  <c r="D210" i="2"/>
  <c r="E210" i="2" s="1"/>
  <c r="F210" i="2"/>
  <c r="G210" i="2" s="1"/>
  <c r="C211" i="2"/>
  <c r="J210" i="2"/>
  <c r="K210" i="2" s="1"/>
  <c r="H210" i="2"/>
  <c r="I210" i="2" s="1"/>
  <c r="O118" i="1"/>
  <c r="M118" i="1" s="1"/>
  <c r="B118" i="1"/>
  <c r="J210" i="1"/>
  <c r="K210" i="1" s="1"/>
  <c r="F210" i="1"/>
  <c r="G210" i="1" s="1"/>
  <c r="H210" i="1"/>
  <c r="I210" i="1" s="1"/>
  <c r="C211" i="1"/>
  <c r="D210" i="1"/>
  <c r="E210" i="1" s="1"/>
  <c r="Q117" i="2" l="1"/>
  <c r="O117" i="2" s="1"/>
  <c r="B117" i="2"/>
  <c r="N117" i="2"/>
  <c r="X118" i="2"/>
  <c r="Y118" i="2" s="1"/>
  <c r="V118" i="2"/>
  <c r="W118" i="2" s="1"/>
  <c r="T118" i="2"/>
  <c r="U118" i="2" s="1"/>
  <c r="R118" i="2"/>
  <c r="S118" i="2" s="1"/>
  <c r="L211" i="2"/>
  <c r="M211" i="2" s="1"/>
  <c r="D211" i="2"/>
  <c r="E211" i="2" s="1"/>
  <c r="F211" i="2"/>
  <c r="G211" i="2" s="1"/>
  <c r="H211" i="2"/>
  <c r="I211" i="2" s="1"/>
  <c r="C212" i="2"/>
  <c r="J211" i="2"/>
  <c r="K211" i="2" s="1"/>
  <c r="L118" i="1"/>
  <c r="T119" i="1"/>
  <c r="U119" i="1" s="1"/>
  <c r="R119" i="1"/>
  <c r="S119" i="1" s="1"/>
  <c r="P119" i="1"/>
  <c r="Q119" i="1" s="1"/>
  <c r="N119" i="1"/>
  <c r="J211" i="1"/>
  <c r="K211" i="1" s="1"/>
  <c r="F211" i="1"/>
  <c r="G211" i="1" s="1"/>
  <c r="H211" i="1"/>
  <c r="I211" i="1" s="1"/>
  <c r="C212" i="1"/>
  <c r="D211" i="1"/>
  <c r="E211" i="1" s="1"/>
  <c r="P118" i="2" l="1"/>
  <c r="L212" i="2"/>
  <c r="M212" i="2" s="1"/>
  <c r="D212" i="2"/>
  <c r="E212" i="2" s="1"/>
  <c r="F212" i="2"/>
  <c r="G212" i="2" s="1"/>
  <c r="C213" i="2"/>
  <c r="H212" i="2"/>
  <c r="I212" i="2" s="1"/>
  <c r="J212" i="2"/>
  <c r="K212" i="2" s="1"/>
  <c r="B119" i="1"/>
  <c r="O119" i="1"/>
  <c r="M119" i="1" s="1"/>
  <c r="J212" i="1"/>
  <c r="K212" i="1" s="1"/>
  <c r="F212" i="1"/>
  <c r="G212" i="1" s="1"/>
  <c r="H212" i="1"/>
  <c r="I212" i="1" s="1"/>
  <c r="C213" i="1"/>
  <c r="D212" i="1"/>
  <c r="E212" i="1" s="1"/>
  <c r="Q118" i="2" l="1"/>
  <c r="O118" i="2" s="1"/>
  <c r="B118" i="2"/>
  <c r="N118" i="2"/>
  <c r="X119" i="2"/>
  <c r="Y119" i="2" s="1"/>
  <c r="V119" i="2"/>
  <c r="W119" i="2" s="1"/>
  <c r="T119" i="2"/>
  <c r="U119" i="2" s="1"/>
  <c r="R119" i="2"/>
  <c r="S119" i="2" s="1"/>
  <c r="L213" i="2"/>
  <c r="M213" i="2" s="1"/>
  <c r="D213" i="2"/>
  <c r="E213" i="2" s="1"/>
  <c r="F213" i="2"/>
  <c r="G213" i="2" s="1"/>
  <c r="H213" i="2"/>
  <c r="I213" i="2" s="1"/>
  <c r="J213" i="2"/>
  <c r="K213" i="2" s="1"/>
  <c r="C214" i="2"/>
  <c r="L119" i="1"/>
  <c r="T120" i="1"/>
  <c r="U120" i="1" s="1"/>
  <c r="R120" i="1"/>
  <c r="S120" i="1" s="1"/>
  <c r="N120" i="1"/>
  <c r="P120" i="1"/>
  <c r="Q120" i="1" s="1"/>
  <c r="J213" i="1"/>
  <c r="K213" i="1" s="1"/>
  <c r="F213" i="1"/>
  <c r="G213" i="1" s="1"/>
  <c r="H213" i="1"/>
  <c r="I213" i="1" s="1"/>
  <c r="C214" i="1"/>
  <c r="D213" i="1"/>
  <c r="E213" i="1" s="1"/>
  <c r="L214" i="2" l="1"/>
  <c r="M214" i="2" s="1"/>
  <c r="P119" i="2"/>
  <c r="D214" i="2"/>
  <c r="E214" i="2" s="1"/>
  <c r="F214" i="2"/>
  <c r="G214" i="2" s="1"/>
  <c r="C215" i="2"/>
  <c r="J214" i="2"/>
  <c r="K214" i="2" s="1"/>
  <c r="H214" i="2"/>
  <c r="I214" i="2" s="1"/>
  <c r="O120" i="1"/>
  <c r="M120" i="1" s="1"/>
  <c r="B120" i="1"/>
  <c r="J214" i="1"/>
  <c r="K214" i="1" s="1"/>
  <c r="F214" i="1"/>
  <c r="G214" i="1" s="1"/>
  <c r="H214" i="1"/>
  <c r="I214" i="1" s="1"/>
  <c r="C215" i="1"/>
  <c r="D214" i="1"/>
  <c r="E214" i="1" s="1"/>
  <c r="Q119" i="2" l="1"/>
  <c r="O119" i="2" s="1"/>
  <c r="B119" i="2"/>
  <c r="N119" i="2"/>
  <c r="X120" i="2"/>
  <c r="Y120" i="2" s="1"/>
  <c r="V120" i="2"/>
  <c r="W120" i="2" s="1"/>
  <c r="T120" i="2"/>
  <c r="U120" i="2" s="1"/>
  <c r="R120" i="2"/>
  <c r="S120" i="2" s="1"/>
  <c r="L215" i="2"/>
  <c r="M215" i="2" s="1"/>
  <c r="D215" i="2"/>
  <c r="E215" i="2" s="1"/>
  <c r="F215" i="2"/>
  <c r="G215" i="2" s="1"/>
  <c r="H215" i="2"/>
  <c r="I215" i="2" s="1"/>
  <c r="C216" i="2"/>
  <c r="J215" i="2"/>
  <c r="K215" i="2" s="1"/>
  <c r="L120" i="1"/>
  <c r="T121" i="1"/>
  <c r="U121" i="1" s="1"/>
  <c r="R121" i="1"/>
  <c r="S121" i="1" s="1"/>
  <c r="N121" i="1"/>
  <c r="P121" i="1"/>
  <c r="Q121" i="1" s="1"/>
  <c r="J215" i="1"/>
  <c r="K215" i="1" s="1"/>
  <c r="F215" i="1"/>
  <c r="G215" i="1" s="1"/>
  <c r="H215" i="1"/>
  <c r="I215" i="1" s="1"/>
  <c r="C216" i="1"/>
  <c r="D215" i="1"/>
  <c r="E215" i="1" s="1"/>
  <c r="L216" i="2" l="1"/>
  <c r="M216" i="2" s="1"/>
  <c r="P120" i="2"/>
  <c r="D216" i="2"/>
  <c r="E216" i="2" s="1"/>
  <c r="F216" i="2"/>
  <c r="G216" i="2" s="1"/>
  <c r="J216" i="2"/>
  <c r="K216" i="2" s="1"/>
  <c r="C217" i="2"/>
  <c r="H216" i="2"/>
  <c r="I216" i="2" s="1"/>
  <c r="B121" i="1"/>
  <c r="O121" i="1"/>
  <c r="M121" i="1" s="1"/>
  <c r="J216" i="1"/>
  <c r="K216" i="1" s="1"/>
  <c r="F216" i="1"/>
  <c r="G216" i="1" s="1"/>
  <c r="H216" i="1"/>
  <c r="I216" i="1" s="1"/>
  <c r="C217" i="1"/>
  <c r="D216" i="1"/>
  <c r="E216" i="1" s="1"/>
  <c r="Q120" i="2" l="1"/>
  <c r="O120" i="2" s="1"/>
  <c r="B120" i="2"/>
  <c r="L217" i="2"/>
  <c r="M217" i="2" s="1"/>
  <c r="D217" i="2"/>
  <c r="E217" i="2" s="1"/>
  <c r="F217" i="2"/>
  <c r="G217" i="2" s="1"/>
  <c r="H217" i="2"/>
  <c r="I217" i="2" s="1"/>
  <c r="J217" i="2"/>
  <c r="K217" i="2" s="1"/>
  <c r="C218" i="2"/>
  <c r="L121" i="1"/>
  <c r="T122" i="1"/>
  <c r="U122" i="1" s="1"/>
  <c r="R122" i="1"/>
  <c r="S122" i="1" s="1"/>
  <c r="P122" i="1"/>
  <c r="Q122" i="1" s="1"/>
  <c r="N122" i="1"/>
  <c r="J217" i="1"/>
  <c r="K217" i="1" s="1"/>
  <c r="F217" i="1"/>
  <c r="G217" i="1" s="1"/>
  <c r="H217" i="1"/>
  <c r="I217" i="1" s="1"/>
  <c r="C218" i="1"/>
  <c r="D217" i="1"/>
  <c r="E217" i="1" s="1"/>
  <c r="R121" i="2" l="1"/>
  <c r="S121" i="2" s="1"/>
  <c r="T121" i="2"/>
  <c r="U121" i="2" s="1"/>
  <c r="V121" i="2"/>
  <c r="W121" i="2" s="1"/>
  <c r="X121" i="2"/>
  <c r="Y121" i="2" s="1"/>
  <c r="N120" i="2"/>
  <c r="P121" i="2"/>
  <c r="L218" i="2"/>
  <c r="M218" i="2" s="1"/>
  <c r="D218" i="2"/>
  <c r="E218" i="2" s="1"/>
  <c r="F218" i="2"/>
  <c r="G218" i="2" s="1"/>
  <c r="C219" i="2"/>
  <c r="J218" i="2"/>
  <c r="K218" i="2" s="1"/>
  <c r="H218" i="2"/>
  <c r="I218" i="2" s="1"/>
  <c r="O122" i="1"/>
  <c r="M122" i="1" s="1"/>
  <c r="B122" i="1"/>
  <c r="J218" i="1"/>
  <c r="K218" i="1" s="1"/>
  <c r="F218" i="1"/>
  <c r="G218" i="1" s="1"/>
  <c r="H218" i="1"/>
  <c r="I218" i="1" s="1"/>
  <c r="C219" i="1"/>
  <c r="D218" i="1"/>
  <c r="E218" i="1" s="1"/>
  <c r="Q121" i="2" l="1"/>
  <c r="O121" i="2" s="1"/>
  <c r="B121" i="2"/>
  <c r="T122" i="2"/>
  <c r="U122" i="2" s="1"/>
  <c r="L219" i="2"/>
  <c r="M219" i="2" s="1"/>
  <c r="D219" i="2"/>
  <c r="E219" i="2" s="1"/>
  <c r="F219" i="2"/>
  <c r="G219" i="2" s="1"/>
  <c r="C220" i="2"/>
  <c r="H219" i="2"/>
  <c r="I219" i="2" s="1"/>
  <c r="J219" i="2"/>
  <c r="K219" i="2" s="1"/>
  <c r="L122" i="1"/>
  <c r="T123" i="1"/>
  <c r="U123" i="1" s="1"/>
  <c r="R123" i="1"/>
  <c r="S123" i="1" s="1"/>
  <c r="N123" i="1"/>
  <c r="P123" i="1"/>
  <c r="Q123" i="1" s="1"/>
  <c r="J219" i="1"/>
  <c r="K219" i="1" s="1"/>
  <c r="F219" i="1"/>
  <c r="G219" i="1" s="1"/>
  <c r="H219" i="1"/>
  <c r="I219" i="1" s="1"/>
  <c r="C220" i="1"/>
  <c r="D219" i="1"/>
  <c r="E219" i="1" s="1"/>
  <c r="R122" i="2" l="1"/>
  <c r="S122" i="2" s="1"/>
  <c r="V122" i="2"/>
  <c r="W122" i="2" s="1"/>
  <c r="X122" i="2"/>
  <c r="Y122" i="2" s="1"/>
  <c r="N121" i="2"/>
  <c r="P122" i="2"/>
  <c r="L220" i="2"/>
  <c r="M220" i="2" s="1"/>
  <c r="D220" i="2"/>
  <c r="E220" i="2" s="1"/>
  <c r="F220" i="2"/>
  <c r="G220" i="2" s="1"/>
  <c r="H220" i="2"/>
  <c r="I220" i="2" s="1"/>
  <c r="C221" i="2"/>
  <c r="J220" i="2"/>
  <c r="K220" i="2" s="1"/>
  <c r="O123" i="1"/>
  <c r="M123" i="1" s="1"/>
  <c r="B123" i="1"/>
  <c r="J220" i="1"/>
  <c r="K220" i="1" s="1"/>
  <c r="F220" i="1"/>
  <c r="G220" i="1" s="1"/>
  <c r="H220" i="1"/>
  <c r="I220" i="1" s="1"/>
  <c r="C221" i="1"/>
  <c r="D220" i="1"/>
  <c r="E220" i="1" s="1"/>
  <c r="Q122" i="2" l="1"/>
  <c r="O122" i="2" s="1"/>
  <c r="B122" i="2"/>
  <c r="L221" i="2"/>
  <c r="M221" i="2" s="1"/>
  <c r="D221" i="2"/>
  <c r="E221" i="2" s="1"/>
  <c r="F221" i="2"/>
  <c r="G221" i="2" s="1"/>
  <c r="H221" i="2"/>
  <c r="I221" i="2" s="1"/>
  <c r="C222" i="2"/>
  <c r="J221" i="2"/>
  <c r="K221" i="2" s="1"/>
  <c r="L123" i="1"/>
  <c r="T124" i="1"/>
  <c r="U124" i="1" s="1"/>
  <c r="R124" i="1"/>
  <c r="S124" i="1" s="1"/>
  <c r="N124" i="1"/>
  <c r="P124" i="1"/>
  <c r="Q124" i="1" s="1"/>
  <c r="J221" i="1"/>
  <c r="K221" i="1" s="1"/>
  <c r="F221" i="1"/>
  <c r="G221" i="1" s="1"/>
  <c r="H221" i="1"/>
  <c r="I221" i="1" s="1"/>
  <c r="C222" i="1"/>
  <c r="D221" i="1"/>
  <c r="E221" i="1" s="1"/>
  <c r="T123" i="2" l="1"/>
  <c r="U123" i="2" s="1"/>
  <c r="R123" i="2"/>
  <c r="S123" i="2" s="1"/>
  <c r="V123" i="2"/>
  <c r="W123" i="2" s="1"/>
  <c r="X123" i="2"/>
  <c r="Y123" i="2" s="1"/>
  <c r="N122" i="2"/>
  <c r="P123" i="2"/>
  <c r="L222" i="2"/>
  <c r="M222" i="2" s="1"/>
  <c r="D222" i="2"/>
  <c r="E222" i="2" s="1"/>
  <c r="F222" i="2"/>
  <c r="G222" i="2" s="1"/>
  <c r="C223" i="2"/>
  <c r="J222" i="2"/>
  <c r="K222" i="2" s="1"/>
  <c r="H222" i="2"/>
  <c r="I222" i="2" s="1"/>
  <c r="B124" i="1"/>
  <c r="O124" i="1"/>
  <c r="M124" i="1" s="1"/>
  <c r="J222" i="1"/>
  <c r="K222" i="1" s="1"/>
  <c r="F222" i="1"/>
  <c r="G222" i="1" s="1"/>
  <c r="H222" i="1"/>
  <c r="I222" i="1" s="1"/>
  <c r="C223" i="1"/>
  <c r="D222" i="1"/>
  <c r="E222" i="1" s="1"/>
  <c r="Q123" i="2" l="1"/>
  <c r="O123" i="2" s="1"/>
  <c r="B123" i="2"/>
  <c r="T124" i="2"/>
  <c r="U124" i="2" s="1"/>
  <c r="L223" i="2"/>
  <c r="M223" i="2" s="1"/>
  <c r="D223" i="2"/>
  <c r="E223" i="2" s="1"/>
  <c r="F223" i="2"/>
  <c r="G223" i="2" s="1"/>
  <c r="C224" i="2"/>
  <c r="J223" i="2"/>
  <c r="K223" i="2" s="1"/>
  <c r="H223" i="2"/>
  <c r="I223" i="2" s="1"/>
  <c r="L124" i="1"/>
  <c r="T125" i="1"/>
  <c r="U125" i="1" s="1"/>
  <c r="R125" i="1"/>
  <c r="S125" i="1" s="1"/>
  <c r="N125" i="1"/>
  <c r="P125" i="1"/>
  <c r="Q125" i="1" s="1"/>
  <c r="J223" i="1"/>
  <c r="K223" i="1" s="1"/>
  <c r="F223" i="1"/>
  <c r="G223" i="1" s="1"/>
  <c r="H223" i="1"/>
  <c r="I223" i="1" s="1"/>
  <c r="C224" i="1"/>
  <c r="D223" i="1"/>
  <c r="E223" i="1" s="1"/>
  <c r="R124" i="2" l="1"/>
  <c r="S124" i="2" s="1"/>
  <c r="V124" i="2"/>
  <c r="W124" i="2" s="1"/>
  <c r="X124" i="2"/>
  <c r="Y124" i="2" s="1"/>
  <c r="N123" i="2"/>
  <c r="L224" i="2"/>
  <c r="M224" i="2" s="1"/>
  <c r="P124" i="2"/>
  <c r="D224" i="2"/>
  <c r="E224" i="2" s="1"/>
  <c r="F224" i="2"/>
  <c r="G224" i="2" s="1"/>
  <c r="C225" i="2"/>
  <c r="J224" i="2"/>
  <c r="K224" i="2" s="1"/>
  <c r="H224" i="2"/>
  <c r="I224" i="2" s="1"/>
  <c r="O125" i="1"/>
  <c r="M125" i="1" s="1"/>
  <c r="B125" i="1"/>
  <c r="J224" i="1"/>
  <c r="K224" i="1" s="1"/>
  <c r="F224" i="1"/>
  <c r="G224" i="1" s="1"/>
  <c r="H224" i="1"/>
  <c r="I224" i="1" s="1"/>
  <c r="C225" i="1"/>
  <c r="D224" i="1"/>
  <c r="E224" i="1" s="1"/>
  <c r="Q124" i="2" l="1"/>
  <c r="O124" i="2" s="1"/>
  <c r="B124" i="2"/>
  <c r="L225" i="2"/>
  <c r="M225" i="2" s="1"/>
  <c r="D225" i="2"/>
  <c r="E225" i="2" s="1"/>
  <c r="F225" i="2"/>
  <c r="G225" i="2" s="1"/>
  <c r="H225" i="2"/>
  <c r="I225" i="2" s="1"/>
  <c r="J225" i="2"/>
  <c r="K225" i="2" s="1"/>
  <c r="C226" i="2"/>
  <c r="L125" i="1"/>
  <c r="T126" i="1"/>
  <c r="U126" i="1" s="1"/>
  <c r="R126" i="1"/>
  <c r="S126" i="1" s="1"/>
  <c r="P126" i="1"/>
  <c r="Q126" i="1" s="1"/>
  <c r="N126" i="1"/>
  <c r="J225" i="1"/>
  <c r="K225" i="1" s="1"/>
  <c r="F225" i="1"/>
  <c r="G225" i="1" s="1"/>
  <c r="H225" i="1"/>
  <c r="I225" i="1" s="1"/>
  <c r="C226" i="1"/>
  <c r="D225" i="1"/>
  <c r="E225" i="1" s="1"/>
  <c r="T125" i="2" l="1"/>
  <c r="U125" i="2" s="1"/>
  <c r="R125" i="2"/>
  <c r="S125" i="2" s="1"/>
  <c r="V125" i="2"/>
  <c r="W125" i="2" s="1"/>
  <c r="X125" i="2"/>
  <c r="Y125" i="2" s="1"/>
  <c r="N124" i="2"/>
  <c r="P125" i="2"/>
  <c r="L226" i="2"/>
  <c r="M226" i="2" s="1"/>
  <c r="D226" i="2"/>
  <c r="E226" i="2" s="1"/>
  <c r="F226" i="2"/>
  <c r="G226" i="2" s="1"/>
  <c r="C227" i="2"/>
  <c r="J226" i="2"/>
  <c r="K226" i="2" s="1"/>
  <c r="H226" i="2"/>
  <c r="I226" i="2" s="1"/>
  <c r="B126" i="1"/>
  <c r="O126" i="1"/>
  <c r="M126" i="1" s="1"/>
  <c r="J226" i="1"/>
  <c r="K226" i="1" s="1"/>
  <c r="F226" i="1"/>
  <c r="G226" i="1" s="1"/>
  <c r="H226" i="1"/>
  <c r="I226" i="1" s="1"/>
  <c r="C227" i="1"/>
  <c r="D226" i="1"/>
  <c r="E226" i="1" s="1"/>
  <c r="Q125" i="2" l="1"/>
  <c r="O125" i="2" s="1"/>
  <c r="B125" i="2"/>
  <c r="L227" i="2"/>
  <c r="M227" i="2" s="1"/>
  <c r="D227" i="2"/>
  <c r="E227" i="2" s="1"/>
  <c r="F227" i="2"/>
  <c r="G227" i="2" s="1"/>
  <c r="C228" i="2"/>
  <c r="H227" i="2"/>
  <c r="I227" i="2" s="1"/>
  <c r="J227" i="2"/>
  <c r="K227" i="2" s="1"/>
  <c r="L126" i="1"/>
  <c r="T127" i="1"/>
  <c r="U127" i="1" s="1"/>
  <c r="R127" i="1"/>
  <c r="S127" i="1" s="1"/>
  <c r="N127" i="1"/>
  <c r="P127" i="1"/>
  <c r="Q127" i="1" s="1"/>
  <c r="J227" i="1"/>
  <c r="K227" i="1" s="1"/>
  <c r="F227" i="1"/>
  <c r="G227" i="1" s="1"/>
  <c r="H227" i="1"/>
  <c r="I227" i="1" s="1"/>
  <c r="C228" i="1"/>
  <c r="D227" i="1"/>
  <c r="E227" i="1" s="1"/>
  <c r="T126" i="2" l="1"/>
  <c r="U126" i="2" s="1"/>
  <c r="R126" i="2"/>
  <c r="S126" i="2" s="1"/>
  <c r="V126" i="2"/>
  <c r="W126" i="2" s="1"/>
  <c r="X126" i="2"/>
  <c r="Y126" i="2" s="1"/>
  <c r="N125" i="2"/>
  <c r="L228" i="2"/>
  <c r="M228" i="2" s="1"/>
  <c r="P126" i="2"/>
  <c r="D228" i="2"/>
  <c r="E228" i="2" s="1"/>
  <c r="F228" i="2"/>
  <c r="G228" i="2" s="1"/>
  <c r="J228" i="2"/>
  <c r="K228" i="2" s="1"/>
  <c r="C229" i="2"/>
  <c r="H228" i="2"/>
  <c r="I228" i="2" s="1"/>
  <c r="B127" i="1"/>
  <c r="O127" i="1"/>
  <c r="M127" i="1" s="1"/>
  <c r="J228" i="1"/>
  <c r="K228" i="1" s="1"/>
  <c r="F228" i="1"/>
  <c r="G228" i="1" s="1"/>
  <c r="H228" i="1"/>
  <c r="I228" i="1" s="1"/>
  <c r="C229" i="1"/>
  <c r="D228" i="1"/>
  <c r="E228" i="1" s="1"/>
  <c r="Q126" i="2" l="1"/>
  <c r="O126" i="2" s="1"/>
  <c r="B126" i="2"/>
  <c r="L229" i="2"/>
  <c r="M229" i="2" s="1"/>
  <c r="D229" i="2"/>
  <c r="E229" i="2" s="1"/>
  <c r="F229" i="2"/>
  <c r="G229" i="2" s="1"/>
  <c r="H229" i="2"/>
  <c r="I229" i="2" s="1"/>
  <c r="C230" i="2"/>
  <c r="J229" i="2"/>
  <c r="K229" i="2" s="1"/>
  <c r="L127" i="1"/>
  <c r="T128" i="1"/>
  <c r="U128" i="1" s="1"/>
  <c r="R128" i="1"/>
  <c r="S128" i="1" s="1"/>
  <c r="N128" i="1"/>
  <c r="P128" i="1"/>
  <c r="Q128" i="1" s="1"/>
  <c r="J229" i="1"/>
  <c r="K229" i="1" s="1"/>
  <c r="F229" i="1"/>
  <c r="G229" i="1" s="1"/>
  <c r="H229" i="1"/>
  <c r="I229" i="1" s="1"/>
  <c r="C230" i="1"/>
  <c r="D229" i="1"/>
  <c r="E229" i="1" s="1"/>
  <c r="T127" i="2" l="1"/>
  <c r="U127" i="2" s="1"/>
  <c r="R127" i="2"/>
  <c r="S127" i="2" s="1"/>
  <c r="V127" i="2"/>
  <c r="W127" i="2" s="1"/>
  <c r="X127" i="2"/>
  <c r="Y127" i="2" s="1"/>
  <c r="N126" i="2"/>
  <c r="P127" i="2"/>
  <c r="L230" i="2"/>
  <c r="M230" i="2" s="1"/>
  <c r="D230" i="2"/>
  <c r="E230" i="2" s="1"/>
  <c r="F230" i="2"/>
  <c r="G230" i="2" s="1"/>
  <c r="C231" i="2"/>
  <c r="J230" i="2"/>
  <c r="K230" i="2" s="1"/>
  <c r="H230" i="2"/>
  <c r="I230" i="2" s="1"/>
  <c r="B128" i="1"/>
  <c r="O128" i="1"/>
  <c r="M128" i="1" s="1"/>
  <c r="J230" i="1"/>
  <c r="K230" i="1" s="1"/>
  <c r="F230" i="1"/>
  <c r="G230" i="1" s="1"/>
  <c r="H230" i="1"/>
  <c r="I230" i="1" s="1"/>
  <c r="C231" i="1"/>
  <c r="D230" i="1"/>
  <c r="E230" i="1" s="1"/>
  <c r="Q127" i="2" l="1"/>
  <c r="O127" i="2" s="1"/>
  <c r="B127" i="2"/>
  <c r="L231" i="2"/>
  <c r="M231" i="2" s="1"/>
  <c r="D231" i="2"/>
  <c r="E231" i="2" s="1"/>
  <c r="F231" i="2"/>
  <c r="G231" i="2" s="1"/>
  <c r="J231" i="2"/>
  <c r="K231" i="2" s="1"/>
  <c r="C232" i="2"/>
  <c r="H231" i="2"/>
  <c r="I231" i="2" s="1"/>
  <c r="L128" i="1"/>
  <c r="T129" i="1"/>
  <c r="U129" i="1" s="1"/>
  <c r="R129" i="1"/>
  <c r="S129" i="1" s="1"/>
  <c r="N129" i="1"/>
  <c r="P129" i="1"/>
  <c r="Q129" i="1" s="1"/>
  <c r="J231" i="1"/>
  <c r="K231" i="1" s="1"/>
  <c r="F231" i="1"/>
  <c r="G231" i="1" s="1"/>
  <c r="H231" i="1"/>
  <c r="I231" i="1" s="1"/>
  <c r="C232" i="1"/>
  <c r="D231" i="1"/>
  <c r="E231" i="1" s="1"/>
  <c r="R128" i="2" l="1"/>
  <c r="S128" i="2" s="1"/>
  <c r="T128" i="2"/>
  <c r="U128" i="2" s="1"/>
  <c r="V128" i="2"/>
  <c r="W128" i="2" s="1"/>
  <c r="X128" i="2"/>
  <c r="Y128" i="2" s="1"/>
  <c r="N127" i="2"/>
  <c r="P128" i="2"/>
  <c r="L232" i="2"/>
  <c r="M232" i="2" s="1"/>
  <c r="D232" i="2"/>
  <c r="E232" i="2" s="1"/>
  <c r="F232" i="2"/>
  <c r="G232" i="2" s="1"/>
  <c r="C233" i="2"/>
  <c r="J232" i="2"/>
  <c r="K232" i="2" s="1"/>
  <c r="H232" i="2"/>
  <c r="I232" i="2" s="1"/>
  <c r="B129" i="1"/>
  <c r="O129" i="1"/>
  <c r="M129" i="1" s="1"/>
  <c r="J232" i="1"/>
  <c r="K232" i="1" s="1"/>
  <c r="F232" i="1"/>
  <c r="G232" i="1" s="1"/>
  <c r="H232" i="1"/>
  <c r="I232" i="1" s="1"/>
  <c r="C233" i="1"/>
  <c r="D232" i="1"/>
  <c r="E232" i="1" s="1"/>
  <c r="Q128" i="2" l="1"/>
  <c r="O128" i="2" s="1"/>
  <c r="B128" i="2"/>
  <c r="L233" i="2"/>
  <c r="M233" i="2" s="1"/>
  <c r="D233" i="2"/>
  <c r="E233" i="2" s="1"/>
  <c r="F233" i="2"/>
  <c r="G233" i="2" s="1"/>
  <c r="H233" i="2"/>
  <c r="I233" i="2" s="1"/>
  <c r="C234" i="2"/>
  <c r="J233" i="2"/>
  <c r="K233" i="2" s="1"/>
  <c r="L129" i="1"/>
  <c r="T130" i="1"/>
  <c r="U130" i="1" s="1"/>
  <c r="R130" i="1"/>
  <c r="S130" i="1" s="1"/>
  <c r="N130" i="1"/>
  <c r="P130" i="1"/>
  <c r="Q130" i="1" s="1"/>
  <c r="J233" i="1"/>
  <c r="K233" i="1" s="1"/>
  <c r="F233" i="1"/>
  <c r="G233" i="1" s="1"/>
  <c r="H233" i="1"/>
  <c r="I233" i="1" s="1"/>
  <c r="C234" i="1"/>
  <c r="D233" i="1"/>
  <c r="E233" i="1" s="1"/>
  <c r="T129" i="2" l="1"/>
  <c r="U129" i="2" s="1"/>
  <c r="R129" i="2"/>
  <c r="S129" i="2" s="1"/>
  <c r="V129" i="2"/>
  <c r="W129" i="2" s="1"/>
  <c r="X129" i="2"/>
  <c r="Y129" i="2" s="1"/>
  <c r="N128" i="2"/>
  <c r="L234" i="2"/>
  <c r="M234" i="2" s="1"/>
  <c r="P129" i="2"/>
  <c r="D234" i="2"/>
  <c r="E234" i="2" s="1"/>
  <c r="F234" i="2"/>
  <c r="G234" i="2" s="1"/>
  <c r="H234" i="2"/>
  <c r="I234" i="2" s="1"/>
  <c r="C235" i="2"/>
  <c r="J234" i="2"/>
  <c r="K234" i="2" s="1"/>
  <c r="B130" i="1"/>
  <c r="O130" i="1"/>
  <c r="M130" i="1" s="1"/>
  <c r="J234" i="1"/>
  <c r="K234" i="1" s="1"/>
  <c r="F234" i="1"/>
  <c r="G234" i="1" s="1"/>
  <c r="H234" i="1"/>
  <c r="I234" i="1" s="1"/>
  <c r="C235" i="1"/>
  <c r="D234" i="1"/>
  <c r="E234" i="1" s="1"/>
  <c r="Q129" i="2" l="1"/>
  <c r="O129" i="2" s="1"/>
  <c r="B129" i="2"/>
  <c r="L235" i="2"/>
  <c r="M235" i="2" s="1"/>
  <c r="D235" i="2"/>
  <c r="E235" i="2" s="1"/>
  <c r="F235" i="2"/>
  <c r="G235" i="2" s="1"/>
  <c r="C236" i="2"/>
  <c r="J235" i="2"/>
  <c r="K235" i="2" s="1"/>
  <c r="H235" i="2"/>
  <c r="I235" i="2" s="1"/>
  <c r="L130" i="1"/>
  <c r="T131" i="1"/>
  <c r="U131" i="1" s="1"/>
  <c r="R131" i="1"/>
  <c r="S131" i="1" s="1"/>
  <c r="N131" i="1"/>
  <c r="P131" i="1"/>
  <c r="Q131" i="1" s="1"/>
  <c r="J235" i="1"/>
  <c r="K235" i="1" s="1"/>
  <c r="F235" i="1"/>
  <c r="G235" i="1" s="1"/>
  <c r="H235" i="1"/>
  <c r="I235" i="1" s="1"/>
  <c r="C236" i="1"/>
  <c r="D235" i="1"/>
  <c r="E235" i="1" s="1"/>
  <c r="T130" i="2" l="1"/>
  <c r="U130" i="2" s="1"/>
  <c r="R130" i="2"/>
  <c r="S130" i="2" s="1"/>
  <c r="V130" i="2"/>
  <c r="W130" i="2" s="1"/>
  <c r="X130" i="2"/>
  <c r="Y130" i="2" s="1"/>
  <c r="N129" i="2"/>
  <c r="L236" i="2"/>
  <c r="M236" i="2" s="1"/>
  <c r="P130" i="2"/>
  <c r="D236" i="2"/>
  <c r="E236" i="2" s="1"/>
  <c r="F236" i="2"/>
  <c r="G236" i="2" s="1"/>
  <c r="J236" i="2"/>
  <c r="K236" i="2" s="1"/>
  <c r="H236" i="2"/>
  <c r="I236" i="2" s="1"/>
  <c r="C237" i="2"/>
  <c r="B131" i="1"/>
  <c r="O131" i="1"/>
  <c r="M131" i="1" s="1"/>
  <c r="J236" i="1"/>
  <c r="K236" i="1" s="1"/>
  <c r="F236" i="1"/>
  <c r="G236" i="1" s="1"/>
  <c r="H236" i="1"/>
  <c r="I236" i="1" s="1"/>
  <c r="C237" i="1"/>
  <c r="D236" i="1"/>
  <c r="E236" i="1" s="1"/>
  <c r="Q130" i="2" l="1"/>
  <c r="O130" i="2" s="1"/>
  <c r="B130" i="2"/>
  <c r="L237" i="2"/>
  <c r="M237" i="2" s="1"/>
  <c r="D237" i="2"/>
  <c r="E237" i="2" s="1"/>
  <c r="F237" i="2"/>
  <c r="G237" i="2" s="1"/>
  <c r="H237" i="2"/>
  <c r="I237" i="2" s="1"/>
  <c r="C238" i="2"/>
  <c r="J237" i="2"/>
  <c r="K237" i="2" s="1"/>
  <c r="L131" i="1"/>
  <c r="T132" i="1"/>
  <c r="U132" i="1" s="1"/>
  <c r="R132" i="1"/>
  <c r="S132" i="1" s="1"/>
  <c r="P132" i="1"/>
  <c r="Q132" i="1" s="1"/>
  <c r="N132" i="1"/>
  <c r="J237" i="1"/>
  <c r="K237" i="1" s="1"/>
  <c r="F237" i="1"/>
  <c r="G237" i="1" s="1"/>
  <c r="H237" i="1"/>
  <c r="I237" i="1" s="1"/>
  <c r="C238" i="1"/>
  <c r="D237" i="1"/>
  <c r="E237" i="1" s="1"/>
  <c r="T131" i="2" l="1"/>
  <c r="U131" i="2" s="1"/>
  <c r="R131" i="2"/>
  <c r="S131" i="2" s="1"/>
  <c r="V131" i="2"/>
  <c r="W131" i="2" s="1"/>
  <c r="X131" i="2"/>
  <c r="Y131" i="2" s="1"/>
  <c r="N130" i="2"/>
  <c r="P131" i="2"/>
  <c r="L238" i="2"/>
  <c r="M238" i="2" s="1"/>
  <c r="D238" i="2"/>
  <c r="E238" i="2" s="1"/>
  <c r="F238" i="2"/>
  <c r="G238" i="2" s="1"/>
  <c r="C239" i="2"/>
  <c r="J238" i="2"/>
  <c r="K238" i="2" s="1"/>
  <c r="H238" i="2"/>
  <c r="I238" i="2" s="1"/>
  <c r="O132" i="1"/>
  <c r="M132" i="1" s="1"/>
  <c r="B132" i="1"/>
  <c r="J238" i="1"/>
  <c r="K238" i="1" s="1"/>
  <c r="F238" i="1"/>
  <c r="G238" i="1" s="1"/>
  <c r="H238" i="1"/>
  <c r="I238" i="1" s="1"/>
  <c r="C239" i="1"/>
  <c r="D238" i="1"/>
  <c r="E238" i="1" s="1"/>
  <c r="Q131" i="2" l="1"/>
  <c r="O131" i="2" s="1"/>
  <c r="B131" i="2"/>
  <c r="L239" i="2"/>
  <c r="M239" i="2" s="1"/>
  <c r="D239" i="2"/>
  <c r="E239" i="2" s="1"/>
  <c r="F239" i="2"/>
  <c r="G239" i="2" s="1"/>
  <c r="C240" i="2"/>
  <c r="J239" i="2"/>
  <c r="K239" i="2" s="1"/>
  <c r="H239" i="2"/>
  <c r="I239" i="2" s="1"/>
  <c r="L132" i="1"/>
  <c r="T133" i="1"/>
  <c r="U133" i="1" s="1"/>
  <c r="R133" i="1"/>
  <c r="S133" i="1" s="1"/>
  <c r="N133" i="1"/>
  <c r="P133" i="1"/>
  <c r="Q133" i="1" s="1"/>
  <c r="J239" i="1"/>
  <c r="K239" i="1" s="1"/>
  <c r="F239" i="1"/>
  <c r="G239" i="1" s="1"/>
  <c r="H239" i="1"/>
  <c r="I239" i="1" s="1"/>
  <c r="C240" i="1"/>
  <c r="D239" i="1"/>
  <c r="E239" i="1" s="1"/>
  <c r="T132" i="2" l="1"/>
  <c r="U132" i="2" s="1"/>
  <c r="R132" i="2"/>
  <c r="S132" i="2" s="1"/>
  <c r="V132" i="2"/>
  <c r="W132" i="2" s="1"/>
  <c r="X132" i="2"/>
  <c r="Y132" i="2" s="1"/>
  <c r="N131" i="2"/>
  <c r="P132" i="2"/>
  <c r="L240" i="2"/>
  <c r="M240" i="2" s="1"/>
  <c r="D240" i="2"/>
  <c r="E240" i="2" s="1"/>
  <c r="F240" i="2"/>
  <c r="G240" i="2" s="1"/>
  <c r="C241" i="2"/>
  <c r="H240" i="2"/>
  <c r="I240" i="2" s="1"/>
  <c r="J240" i="2"/>
  <c r="K240" i="2" s="1"/>
  <c r="B133" i="1"/>
  <c r="O133" i="1"/>
  <c r="M133" i="1" s="1"/>
  <c r="J240" i="1"/>
  <c r="K240" i="1" s="1"/>
  <c r="F240" i="1"/>
  <c r="G240" i="1" s="1"/>
  <c r="H240" i="1"/>
  <c r="I240" i="1" s="1"/>
  <c r="C241" i="1"/>
  <c r="D240" i="1"/>
  <c r="E240" i="1" s="1"/>
  <c r="Q132" i="2" l="1"/>
  <c r="O132" i="2" s="1"/>
  <c r="B132" i="2"/>
  <c r="L241" i="2"/>
  <c r="M241" i="2" s="1"/>
  <c r="D241" i="2"/>
  <c r="E241" i="2" s="1"/>
  <c r="F241" i="2"/>
  <c r="G241" i="2" s="1"/>
  <c r="H241" i="2"/>
  <c r="I241" i="2" s="1"/>
  <c r="C242" i="2"/>
  <c r="J241" i="2"/>
  <c r="K241" i="2" s="1"/>
  <c r="L133" i="1"/>
  <c r="T134" i="1"/>
  <c r="U134" i="1" s="1"/>
  <c r="R134" i="1"/>
  <c r="S134" i="1" s="1"/>
  <c r="N134" i="1"/>
  <c r="P134" i="1"/>
  <c r="Q134" i="1" s="1"/>
  <c r="J241" i="1"/>
  <c r="K241" i="1" s="1"/>
  <c r="F241" i="1"/>
  <c r="G241" i="1" s="1"/>
  <c r="H241" i="1"/>
  <c r="I241" i="1" s="1"/>
  <c r="C242" i="1"/>
  <c r="D241" i="1"/>
  <c r="E241" i="1" s="1"/>
  <c r="T133" i="2" l="1"/>
  <c r="U133" i="2" s="1"/>
  <c r="R133" i="2"/>
  <c r="S133" i="2" s="1"/>
  <c r="V133" i="2"/>
  <c r="W133" i="2" s="1"/>
  <c r="X133" i="2"/>
  <c r="Y133" i="2" s="1"/>
  <c r="N132" i="2"/>
  <c r="L242" i="2"/>
  <c r="M242" i="2" s="1"/>
  <c r="P133" i="2"/>
  <c r="D242" i="2"/>
  <c r="E242" i="2" s="1"/>
  <c r="F242" i="2"/>
  <c r="G242" i="2" s="1"/>
  <c r="J242" i="2"/>
  <c r="K242" i="2" s="1"/>
  <c r="H242" i="2"/>
  <c r="I242" i="2" s="1"/>
  <c r="C243" i="2"/>
  <c r="O134" i="1"/>
  <c r="M134" i="1" s="1"/>
  <c r="B134" i="1"/>
  <c r="J242" i="1"/>
  <c r="K242" i="1" s="1"/>
  <c r="F242" i="1"/>
  <c r="G242" i="1" s="1"/>
  <c r="H242" i="1"/>
  <c r="I242" i="1" s="1"/>
  <c r="C243" i="1"/>
  <c r="D242" i="1"/>
  <c r="E242" i="1" s="1"/>
  <c r="Q133" i="2" l="1"/>
  <c r="O133" i="2" s="1"/>
  <c r="B133" i="2"/>
  <c r="L243" i="2"/>
  <c r="M243" i="2" s="1"/>
  <c r="D243" i="2"/>
  <c r="E243" i="2" s="1"/>
  <c r="F243" i="2"/>
  <c r="G243" i="2" s="1"/>
  <c r="C244" i="2"/>
  <c r="J243" i="2"/>
  <c r="K243" i="2" s="1"/>
  <c r="H243" i="2"/>
  <c r="I243" i="2" s="1"/>
  <c r="L134" i="1"/>
  <c r="T135" i="1"/>
  <c r="U135" i="1" s="1"/>
  <c r="R135" i="1"/>
  <c r="S135" i="1" s="1"/>
  <c r="N135" i="1"/>
  <c r="P135" i="1"/>
  <c r="Q135" i="1" s="1"/>
  <c r="J243" i="1"/>
  <c r="K243" i="1" s="1"/>
  <c r="F243" i="1"/>
  <c r="G243" i="1" s="1"/>
  <c r="H243" i="1"/>
  <c r="I243" i="1" s="1"/>
  <c r="C244" i="1"/>
  <c r="D243" i="1"/>
  <c r="E243" i="1" s="1"/>
  <c r="T134" i="2" l="1"/>
  <c r="U134" i="2" s="1"/>
  <c r="R134" i="2"/>
  <c r="S134" i="2" s="1"/>
  <c r="V134" i="2"/>
  <c r="W134" i="2" s="1"/>
  <c r="X134" i="2"/>
  <c r="Y134" i="2" s="1"/>
  <c r="N133" i="2"/>
  <c r="L244" i="2"/>
  <c r="M244" i="2" s="1"/>
  <c r="P134" i="2"/>
  <c r="D244" i="2"/>
  <c r="E244" i="2" s="1"/>
  <c r="F244" i="2"/>
  <c r="G244" i="2" s="1"/>
  <c r="J244" i="2"/>
  <c r="K244" i="2" s="1"/>
  <c r="C245" i="2"/>
  <c r="H244" i="2"/>
  <c r="I244" i="2" s="1"/>
  <c r="O135" i="1"/>
  <c r="M135" i="1" s="1"/>
  <c r="B135" i="1"/>
  <c r="J244" i="1"/>
  <c r="K244" i="1" s="1"/>
  <c r="F244" i="1"/>
  <c r="G244" i="1" s="1"/>
  <c r="H244" i="1"/>
  <c r="I244" i="1" s="1"/>
  <c r="C245" i="1"/>
  <c r="D244" i="1"/>
  <c r="E244" i="1" s="1"/>
  <c r="Q134" i="2" l="1"/>
  <c r="O134" i="2" s="1"/>
  <c r="B134" i="2"/>
  <c r="L245" i="2"/>
  <c r="M245" i="2" s="1"/>
  <c r="D245" i="2"/>
  <c r="E245" i="2" s="1"/>
  <c r="F245" i="2"/>
  <c r="G245" i="2" s="1"/>
  <c r="H245" i="2"/>
  <c r="I245" i="2" s="1"/>
  <c r="J245" i="2"/>
  <c r="K245" i="2" s="1"/>
  <c r="C246" i="2"/>
  <c r="L135" i="1"/>
  <c r="T136" i="1"/>
  <c r="U136" i="1" s="1"/>
  <c r="R136" i="1"/>
  <c r="S136" i="1" s="1"/>
  <c r="P136" i="1"/>
  <c r="Q136" i="1" s="1"/>
  <c r="N136" i="1"/>
  <c r="J245" i="1"/>
  <c r="K245" i="1" s="1"/>
  <c r="F245" i="1"/>
  <c r="G245" i="1" s="1"/>
  <c r="H245" i="1"/>
  <c r="I245" i="1" s="1"/>
  <c r="C246" i="1"/>
  <c r="D245" i="1"/>
  <c r="E245" i="1" s="1"/>
  <c r="T135" i="2" l="1"/>
  <c r="U135" i="2" s="1"/>
  <c r="R135" i="2"/>
  <c r="S135" i="2" s="1"/>
  <c r="V135" i="2"/>
  <c r="W135" i="2" s="1"/>
  <c r="X135" i="2"/>
  <c r="Y135" i="2" s="1"/>
  <c r="N134" i="2"/>
  <c r="L246" i="2"/>
  <c r="M246" i="2" s="1"/>
  <c r="P135" i="2"/>
  <c r="D246" i="2"/>
  <c r="E246" i="2" s="1"/>
  <c r="F246" i="2"/>
  <c r="G246" i="2" s="1"/>
  <c r="J246" i="2"/>
  <c r="K246" i="2" s="1"/>
  <c r="C247" i="2"/>
  <c r="H246" i="2"/>
  <c r="I246" i="2" s="1"/>
  <c r="B136" i="1"/>
  <c r="O136" i="1"/>
  <c r="M136" i="1" s="1"/>
  <c r="J246" i="1"/>
  <c r="K246" i="1" s="1"/>
  <c r="F246" i="1"/>
  <c r="G246" i="1" s="1"/>
  <c r="H246" i="1"/>
  <c r="I246" i="1" s="1"/>
  <c r="C247" i="1"/>
  <c r="D246" i="1"/>
  <c r="E246" i="1" s="1"/>
  <c r="Q135" i="2" l="1"/>
  <c r="O135" i="2" s="1"/>
  <c r="B135" i="2"/>
  <c r="L247" i="2"/>
  <c r="M247" i="2" s="1"/>
  <c r="D247" i="2"/>
  <c r="E247" i="2" s="1"/>
  <c r="F247" i="2"/>
  <c r="G247" i="2" s="1"/>
  <c r="C248" i="2"/>
  <c r="J247" i="2"/>
  <c r="K247" i="2" s="1"/>
  <c r="H247" i="2"/>
  <c r="I247" i="2" s="1"/>
  <c r="L136" i="1"/>
  <c r="T137" i="1"/>
  <c r="U137" i="1" s="1"/>
  <c r="R137" i="1"/>
  <c r="S137" i="1" s="1"/>
  <c r="N137" i="1"/>
  <c r="P137" i="1"/>
  <c r="Q137" i="1" s="1"/>
  <c r="J247" i="1"/>
  <c r="K247" i="1" s="1"/>
  <c r="F247" i="1"/>
  <c r="G247" i="1" s="1"/>
  <c r="H247" i="1"/>
  <c r="I247" i="1" s="1"/>
  <c r="C248" i="1"/>
  <c r="D247" i="1"/>
  <c r="E247" i="1" s="1"/>
  <c r="T136" i="2" l="1"/>
  <c r="U136" i="2" s="1"/>
  <c r="R136" i="2"/>
  <c r="S136" i="2" s="1"/>
  <c r="V136" i="2"/>
  <c r="W136" i="2" s="1"/>
  <c r="X136" i="2"/>
  <c r="Y136" i="2" s="1"/>
  <c r="N135" i="2"/>
  <c r="P136" i="2"/>
  <c r="L248" i="2"/>
  <c r="M248" i="2" s="1"/>
  <c r="D248" i="2"/>
  <c r="E248" i="2" s="1"/>
  <c r="F248" i="2"/>
  <c r="G248" i="2" s="1"/>
  <c r="J248" i="2"/>
  <c r="K248" i="2" s="1"/>
  <c r="H248" i="2"/>
  <c r="I248" i="2" s="1"/>
  <c r="C249" i="2"/>
  <c r="O137" i="1"/>
  <c r="M137" i="1" s="1"/>
  <c r="B137" i="1"/>
  <c r="J248" i="1"/>
  <c r="K248" i="1" s="1"/>
  <c r="F248" i="1"/>
  <c r="G248" i="1" s="1"/>
  <c r="H248" i="1"/>
  <c r="I248" i="1" s="1"/>
  <c r="C249" i="1"/>
  <c r="D248" i="1"/>
  <c r="E248" i="1" s="1"/>
  <c r="Q136" i="2" l="1"/>
  <c r="O136" i="2" s="1"/>
  <c r="B136" i="2"/>
  <c r="L249" i="2"/>
  <c r="M249" i="2" s="1"/>
  <c r="D249" i="2"/>
  <c r="E249" i="2" s="1"/>
  <c r="F249" i="2"/>
  <c r="G249" i="2" s="1"/>
  <c r="H249" i="2"/>
  <c r="I249" i="2" s="1"/>
  <c r="C250" i="2"/>
  <c r="J249" i="2"/>
  <c r="K249" i="2" s="1"/>
  <c r="L137" i="1"/>
  <c r="T138" i="1"/>
  <c r="U138" i="1" s="1"/>
  <c r="R138" i="1"/>
  <c r="S138" i="1" s="1"/>
  <c r="N138" i="1"/>
  <c r="P138" i="1"/>
  <c r="Q138" i="1" s="1"/>
  <c r="J249" i="1"/>
  <c r="K249" i="1" s="1"/>
  <c r="F249" i="1"/>
  <c r="G249" i="1" s="1"/>
  <c r="H249" i="1"/>
  <c r="I249" i="1" s="1"/>
  <c r="C250" i="1"/>
  <c r="D249" i="1"/>
  <c r="E249" i="1" s="1"/>
  <c r="V137" i="2" l="1"/>
  <c r="W137" i="2" s="1"/>
  <c r="T137" i="2"/>
  <c r="U137" i="2" s="1"/>
  <c r="X137" i="2"/>
  <c r="Y137" i="2" s="1"/>
  <c r="R137" i="2"/>
  <c r="S137" i="2" s="1"/>
  <c r="N136" i="2"/>
  <c r="L250" i="2"/>
  <c r="M250" i="2" s="1"/>
  <c r="P137" i="2"/>
  <c r="D250" i="2"/>
  <c r="E250" i="2" s="1"/>
  <c r="F250" i="2"/>
  <c r="G250" i="2" s="1"/>
  <c r="C251" i="2"/>
  <c r="J250" i="2"/>
  <c r="K250" i="2" s="1"/>
  <c r="H250" i="2"/>
  <c r="I250" i="2" s="1"/>
  <c r="B138" i="1"/>
  <c r="O138" i="1"/>
  <c r="M138" i="1" s="1"/>
  <c r="J250" i="1"/>
  <c r="K250" i="1" s="1"/>
  <c r="F250" i="1"/>
  <c r="G250" i="1" s="1"/>
  <c r="H250" i="1"/>
  <c r="I250" i="1" s="1"/>
  <c r="C251" i="1"/>
  <c r="D250" i="1"/>
  <c r="E250" i="1" s="1"/>
  <c r="Q137" i="2" l="1"/>
  <c r="O137" i="2" s="1"/>
  <c r="B137" i="2"/>
  <c r="V138" i="2"/>
  <c r="W138" i="2" s="1"/>
  <c r="L251" i="2"/>
  <c r="M251" i="2" s="1"/>
  <c r="D251" i="2"/>
  <c r="E251" i="2" s="1"/>
  <c r="F251" i="2"/>
  <c r="G251" i="2" s="1"/>
  <c r="H251" i="2"/>
  <c r="I251" i="2" s="1"/>
  <c r="C252" i="2"/>
  <c r="J251" i="2"/>
  <c r="K251" i="2" s="1"/>
  <c r="L138" i="1"/>
  <c r="T139" i="1"/>
  <c r="U139" i="1" s="1"/>
  <c r="R139" i="1"/>
  <c r="S139" i="1" s="1"/>
  <c r="P139" i="1"/>
  <c r="Q139" i="1" s="1"/>
  <c r="N139" i="1"/>
  <c r="J251" i="1"/>
  <c r="K251" i="1" s="1"/>
  <c r="F251" i="1"/>
  <c r="G251" i="1" s="1"/>
  <c r="H251" i="1"/>
  <c r="I251" i="1" s="1"/>
  <c r="C252" i="1"/>
  <c r="D251" i="1"/>
  <c r="E251" i="1" s="1"/>
  <c r="R138" i="2" l="1"/>
  <c r="S138" i="2" s="1"/>
  <c r="T138" i="2"/>
  <c r="U138" i="2" s="1"/>
  <c r="X138" i="2"/>
  <c r="Y138" i="2" s="1"/>
  <c r="N137" i="2"/>
  <c r="P138" i="2"/>
  <c r="L252" i="2"/>
  <c r="M252" i="2" s="1"/>
  <c r="D252" i="2"/>
  <c r="E252" i="2" s="1"/>
  <c r="F252" i="2"/>
  <c r="G252" i="2" s="1"/>
  <c r="C253" i="2"/>
  <c r="H252" i="2"/>
  <c r="I252" i="2" s="1"/>
  <c r="J252" i="2"/>
  <c r="K252" i="2" s="1"/>
  <c r="O139" i="1"/>
  <c r="M139" i="1" s="1"/>
  <c r="B139" i="1"/>
  <c r="J252" i="1"/>
  <c r="K252" i="1" s="1"/>
  <c r="F252" i="1"/>
  <c r="G252" i="1" s="1"/>
  <c r="H252" i="1"/>
  <c r="I252" i="1" s="1"/>
  <c r="C253" i="1"/>
  <c r="D252" i="1"/>
  <c r="E252" i="1" s="1"/>
  <c r="Q138" i="2" l="1"/>
  <c r="O138" i="2" s="1"/>
  <c r="B138" i="2"/>
  <c r="L253" i="2"/>
  <c r="M253" i="2" s="1"/>
  <c r="D253" i="2"/>
  <c r="E253" i="2" s="1"/>
  <c r="F253" i="2"/>
  <c r="G253" i="2" s="1"/>
  <c r="J253" i="2"/>
  <c r="K253" i="2" s="1"/>
  <c r="H253" i="2"/>
  <c r="I253" i="2" s="1"/>
  <c r="C254" i="2"/>
  <c r="L139" i="1"/>
  <c r="T140" i="1"/>
  <c r="U140" i="1" s="1"/>
  <c r="R140" i="1"/>
  <c r="S140" i="1" s="1"/>
  <c r="N140" i="1"/>
  <c r="P140" i="1"/>
  <c r="Q140" i="1" s="1"/>
  <c r="J253" i="1"/>
  <c r="K253" i="1" s="1"/>
  <c r="F253" i="1"/>
  <c r="G253" i="1" s="1"/>
  <c r="H253" i="1"/>
  <c r="I253" i="1" s="1"/>
  <c r="C254" i="1"/>
  <c r="D253" i="1"/>
  <c r="E253" i="1" s="1"/>
  <c r="T139" i="2" l="1"/>
  <c r="U139" i="2" s="1"/>
  <c r="R139" i="2"/>
  <c r="S139" i="2" s="1"/>
  <c r="V139" i="2"/>
  <c r="W139" i="2" s="1"/>
  <c r="X139" i="2"/>
  <c r="Y139" i="2" s="1"/>
  <c r="N138" i="2"/>
  <c r="L254" i="2"/>
  <c r="M254" i="2" s="1"/>
  <c r="P139" i="2"/>
  <c r="D254" i="2"/>
  <c r="E254" i="2" s="1"/>
  <c r="F254" i="2"/>
  <c r="G254" i="2" s="1"/>
  <c r="J254" i="2"/>
  <c r="K254" i="2" s="1"/>
  <c r="C255" i="2"/>
  <c r="H254" i="2"/>
  <c r="I254" i="2" s="1"/>
  <c r="B140" i="1"/>
  <c r="O140" i="1"/>
  <c r="M140" i="1" s="1"/>
  <c r="J254" i="1"/>
  <c r="K254" i="1" s="1"/>
  <c r="F254" i="1"/>
  <c r="G254" i="1" s="1"/>
  <c r="H254" i="1"/>
  <c r="I254" i="1" s="1"/>
  <c r="C255" i="1"/>
  <c r="D254" i="1"/>
  <c r="E254" i="1" s="1"/>
  <c r="Q139" i="2" l="1"/>
  <c r="O139" i="2" s="1"/>
  <c r="B139" i="2"/>
  <c r="T140" i="2"/>
  <c r="U140" i="2" s="1"/>
  <c r="L255" i="2"/>
  <c r="M255" i="2" s="1"/>
  <c r="D255" i="2"/>
  <c r="E255" i="2" s="1"/>
  <c r="F255" i="2"/>
  <c r="G255" i="2" s="1"/>
  <c r="J255" i="2"/>
  <c r="K255" i="2" s="1"/>
  <c r="H255" i="2"/>
  <c r="I255" i="2" s="1"/>
  <c r="C256" i="2"/>
  <c r="L140" i="1"/>
  <c r="T141" i="1"/>
  <c r="U141" i="1" s="1"/>
  <c r="R141" i="1"/>
  <c r="S141" i="1" s="1"/>
  <c r="P141" i="1"/>
  <c r="Q141" i="1" s="1"/>
  <c r="N141" i="1"/>
  <c r="J255" i="1"/>
  <c r="K255" i="1" s="1"/>
  <c r="F255" i="1"/>
  <c r="G255" i="1" s="1"/>
  <c r="H255" i="1"/>
  <c r="I255" i="1" s="1"/>
  <c r="C256" i="1"/>
  <c r="D255" i="1"/>
  <c r="E255" i="1" s="1"/>
  <c r="R140" i="2" l="1"/>
  <c r="S140" i="2" s="1"/>
  <c r="V140" i="2"/>
  <c r="W140" i="2" s="1"/>
  <c r="X140" i="2"/>
  <c r="Y140" i="2" s="1"/>
  <c r="N139" i="2"/>
  <c r="P140" i="2"/>
  <c r="L256" i="2"/>
  <c r="M256" i="2" s="1"/>
  <c r="D256" i="2"/>
  <c r="E256" i="2" s="1"/>
  <c r="F256" i="2"/>
  <c r="G256" i="2" s="1"/>
  <c r="C257" i="2"/>
  <c r="J256" i="2"/>
  <c r="K256" i="2" s="1"/>
  <c r="H256" i="2"/>
  <c r="I256" i="2" s="1"/>
  <c r="B141" i="1"/>
  <c r="O141" i="1"/>
  <c r="M141" i="1" s="1"/>
  <c r="J256" i="1"/>
  <c r="K256" i="1" s="1"/>
  <c r="F256" i="1"/>
  <c r="G256" i="1" s="1"/>
  <c r="H256" i="1"/>
  <c r="I256" i="1" s="1"/>
  <c r="C257" i="1"/>
  <c r="D256" i="1"/>
  <c r="E256" i="1" s="1"/>
  <c r="Q140" i="2" l="1"/>
  <c r="O140" i="2" s="1"/>
  <c r="B140" i="2"/>
  <c r="L257" i="2"/>
  <c r="M257" i="2" s="1"/>
  <c r="D257" i="2"/>
  <c r="E257" i="2" s="1"/>
  <c r="F257" i="2"/>
  <c r="G257" i="2" s="1"/>
  <c r="C258" i="2"/>
  <c r="H257" i="2"/>
  <c r="I257" i="2" s="1"/>
  <c r="J257" i="2"/>
  <c r="K257" i="2" s="1"/>
  <c r="L141" i="1"/>
  <c r="T142" i="1"/>
  <c r="U142" i="1" s="1"/>
  <c r="R142" i="1"/>
  <c r="S142" i="1" s="1"/>
  <c r="N142" i="1"/>
  <c r="P142" i="1"/>
  <c r="Q142" i="1" s="1"/>
  <c r="J257" i="1"/>
  <c r="K257" i="1" s="1"/>
  <c r="F257" i="1"/>
  <c r="G257" i="1" s="1"/>
  <c r="H257" i="1"/>
  <c r="I257" i="1" s="1"/>
  <c r="C258" i="1"/>
  <c r="D257" i="1"/>
  <c r="E257" i="1" s="1"/>
  <c r="T141" i="2" l="1"/>
  <c r="U141" i="2" s="1"/>
  <c r="R141" i="2"/>
  <c r="S141" i="2" s="1"/>
  <c r="V141" i="2"/>
  <c r="W141" i="2" s="1"/>
  <c r="X141" i="2"/>
  <c r="Y141" i="2" s="1"/>
  <c r="N140" i="2"/>
  <c r="L258" i="2"/>
  <c r="M258" i="2" s="1"/>
  <c r="P141" i="2"/>
  <c r="D258" i="2"/>
  <c r="E258" i="2" s="1"/>
  <c r="F258" i="2"/>
  <c r="G258" i="2" s="1"/>
  <c r="C259" i="2"/>
  <c r="H258" i="2"/>
  <c r="I258" i="2" s="1"/>
  <c r="J258" i="2"/>
  <c r="K258" i="2" s="1"/>
  <c r="O142" i="1"/>
  <c r="M142" i="1" s="1"/>
  <c r="B142" i="1"/>
  <c r="J258" i="1"/>
  <c r="K258" i="1" s="1"/>
  <c r="F258" i="1"/>
  <c r="G258" i="1" s="1"/>
  <c r="H258" i="1"/>
  <c r="I258" i="1" s="1"/>
  <c r="C259" i="1"/>
  <c r="D258" i="1"/>
  <c r="E258" i="1" s="1"/>
  <c r="Q141" i="2" l="1"/>
  <c r="O141" i="2" s="1"/>
  <c r="B141" i="2"/>
  <c r="L259" i="2"/>
  <c r="M259" i="2" s="1"/>
  <c r="D259" i="2"/>
  <c r="E259" i="2" s="1"/>
  <c r="F259" i="2"/>
  <c r="G259" i="2" s="1"/>
  <c r="J259" i="2"/>
  <c r="K259" i="2" s="1"/>
  <c r="H259" i="2"/>
  <c r="I259" i="2" s="1"/>
  <c r="C260" i="2"/>
  <c r="L142" i="1"/>
  <c r="T143" i="1"/>
  <c r="U143" i="1" s="1"/>
  <c r="R143" i="1"/>
  <c r="S143" i="1" s="1"/>
  <c r="N143" i="1"/>
  <c r="P143" i="1"/>
  <c r="Q143" i="1" s="1"/>
  <c r="J259" i="1"/>
  <c r="K259" i="1" s="1"/>
  <c r="F259" i="1"/>
  <c r="G259" i="1" s="1"/>
  <c r="H259" i="1"/>
  <c r="I259" i="1" s="1"/>
  <c r="C260" i="1"/>
  <c r="D259" i="1"/>
  <c r="E259" i="1" s="1"/>
  <c r="T142" i="2" l="1"/>
  <c r="U142" i="2" s="1"/>
  <c r="R142" i="2"/>
  <c r="S142" i="2" s="1"/>
  <c r="V142" i="2"/>
  <c r="W142" i="2" s="1"/>
  <c r="X142" i="2"/>
  <c r="Y142" i="2" s="1"/>
  <c r="N141" i="2"/>
  <c r="L260" i="2"/>
  <c r="M260" i="2" s="1"/>
  <c r="P142" i="2"/>
  <c r="D260" i="2"/>
  <c r="E260" i="2" s="1"/>
  <c r="F260" i="2"/>
  <c r="G260" i="2" s="1"/>
  <c r="C261" i="2"/>
  <c r="H260" i="2"/>
  <c r="I260" i="2" s="1"/>
  <c r="J260" i="2"/>
  <c r="K260" i="2" s="1"/>
  <c r="B143" i="1"/>
  <c r="O143" i="1"/>
  <c r="M143" i="1" s="1"/>
  <c r="J260" i="1"/>
  <c r="K260" i="1" s="1"/>
  <c r="F260" i="1"/>
  <c r="G260" i="1" s="1"/>
  <c r="H260" i="1"/>
  <c r="I260" i="1" s="1"/>
  <c r="C261" i="1"/>
  <c r="D260" i="1"/>
  <c r="E260" i="1" s="1"/>
  <c r="Q142" i="2" l="1"/>
  <c r="O142" i="2" s="1"/>
  <c r="B142" i="2"/>
  <c r="L261" i="2"/>
  <c r="M261" i="2" s="1"/>
  <c r="D261" i="2"/>
  <c r="E261" i="2" s="1"/>
  <c r="F261" i="2"/>
  <c r="G261" i="2" s="1"/>
  <c r="C262" i="2"/>
  <c r="J261" i="2"/>
  <c r="K261" i="2" s="1"/>
  <c r="H261" i="2"/>
  <c r="I261" i="2" s="1"/>
  <c r="L143" i="1"/>
  <c r="T144" i="1"/>
  <c r="U144" i="1" s="1"/>
  <c r="R144" i="1"/>
  <c r="S144" i="1" s="1"/>
  <c r="P144" i="1"/>
  <c r="Q144" i="1" s="1"/>
  <c r="N144" i="1"/>
  <c r="J261" i="1"/>
  <c r="K261" i="1" s="1"/>
  <c r="F261" i="1"/>
  <c r="G261" i="1" s="1"/>
  <c r="H261" i="1"/>
  <c r="I261" i="1" s="1"/>
  <c r="C262" i="1"/>
  <c r="D261" i="1"/>
  <c r="E261" i="1" s="1"/>
  <c r="X143" i="2" l="1"/>
  <c r="Y143" i="2" s="1"/>
  <c r="R143" i="2"/>
  <c r="S143" i="2" s="1"/>
  <c r="T143" i="2"/>
  <c r="U143" i="2" s="1"/>
  <c r="V143" i="2"/>
  <c r="W143" i="2" s="1"/>
  <c r="N142" i="2"/>
  <c r="L262" i="2"/>
  <c r="M262" i="2" s="1"/>
  <c r="P143" i="2"/>
  <c r="D262" i="2"/>
  <c r="E262" i="2" s="1"/>
  <c r="F262" i="2"/>
  <c r="G262" i="2" s="1"/>
  <c r="J262" i="2"/>
  <c r="K262" i="2" s="1"/>
  <c r="H262" i="2"/>
  <c r="I262" i="2" s="1"/>
  <c r="C263" i="2"/>
  <c r="O144" i="1"/>
  <c r="M144" i="1" s="1"/>
  <c r="B144" i="1"/>
  <c r="J262" i="1"/>
  <c r="K262" i="1" s="1"/>
  <c r="F262" i="1"/>
  <c r="G262" i="1" s="1"/>
  <c r="H262" i="1"/>
  <c r="I262" i="1" s="1"/>
  <c r="C263" i="1"/>
  <c r="D262" i="1"/>
  <c r="E262" i="1" s="1"/>
  <c r="Q143" i="2" l="1"/>
  <c r="O143" i="2" s="1"/>
  <c r="B143" i="2"/>
  <c r="L263" i="2"/>
  <c r="M263" i="2" s="1"/>
  <c r="D263" i="2"/>
  <c r="E263" i="2" s="1"/>
  <c r="F263" i="2"/>
  <c r="G263" i="2" s="1"/>
  <c r="J263" i="2"/>
  <c r="K263" i="2" s="1"/>
  <c r="H263" i="2"/>
  <c r="I263" i="2" s="1"/>
  <c r="C264" i="2"/>
  <c r="L144" i="1"/>
  <c r="T145" i="1"/>
  <c r="U145" i="1" s="1"/>
  <c r="R145" i="1"/>
  <c r="S145" i="1" s="1"/>
  <c r="N145" i="1"/>
  <c r="P145" i="1"/>
  <c r="Q145" i="1" s="1"/>
  <c r="J263" i="1"/>
  <c r="K263" i="1" s="1"/>
  <c r="F263" i="1"/>
  <c r="G263" i="1" s="1"/>
  <c r="H263" i="1"/>
  <c r="I263" i="1" s="1"/>
  <c r="C264" i="1"/>
  <c r="D263" i="1"/>
  <c r="E263" i="1" s="1"/>
  <c r="T144" i="2" l="1"/>
  <c r="U144" i="2" s="1"/>
  <c r="X144" i="2"/>
  <c r="Y144" i="2" s="1"/>
  <c r="R144" i="2"/>
  <c r="S144" i="2" s="1"/>
  <c r="V144" i="2"/>
  <c r="W144" i="2" s="1"/>
  <c r="N143" i="2"/>
  <c r="P144" i="2"/>
  <c r="L264" i="2"/>
  <c r="M264" i="2" s="1"/>
  <c r="D264" i="2"/>
  <c r="E264" i="2" s="1"/>
  <c r="F264" i="2"/>
  <c r="G264" i="2" s="1"/>
  <c r="C265" i="2"/>
  <c r="J264" i="2"/>
  <c r="K264" i="2" s="1"/>
  <c r="H264" i="2"/>
  <c r="I264" i="2" s="1"/>
  <c r="B145" i="1"/>
  <c r="O145" i="1"/>
  <c r="M145" i="1" s="1"/>
  <c r="J264" i="1"/>
  <c r="K264" i="1" s="1"/>
  <c r="F264" i="1"/>
  <c r="G264" i="1" s="1"/>
  <c r="H264" i="1"/>
  <c r="I264" i="1" s="1"/>
  <c r="C265" i="1"/>
  <c r="D264" i="1"/>
  <c r="E264" i="1" s="1"/>
  <c r="Q144" i="2" l="1"/>
  <c r="O144" i="2" s="1"/>
  <c r="B144" i="2"/>
  <c r="R145" i="2"/>
  <c r="S145" i="2" s="1"/>
  <c r="L265" i="2"/>
  <c r="M265" i="2" s="1"/>
  <c r="D265" i="2"/>
  <c r="E265" i="2" s="1"/>
  <c r="F265" i="2"/>
  <c r="G265" i="2" s="1"/>
  <c r="J265" i="2"/>
  <c r="K265" i="2" s="1"/>
  <c r="C266" i="2"/>
  <c r="H265" i="2"/>
  <c r="I265" i="2" s="1"/>
  <c r="L145" i="1"/>
  <c r="T146" i="1"/>
  <c r="U146" i="1" s="1"/>
  <c r="R146" i="1"/>
  <c r="S146" i="1" s="1"/>
  <c r="N146" i="1"/>
  <c r="P146" i="1"/>
  <c r="Q146" i="1" s="1"/>
  <c r="J265" i="1"/>
  <c r="K265" i="1" s="1"/>
  <c r="F265" i="1"/>
  <c r="G265" i="1" s="1"/>
  <c r="H265" i="1"/>
  <c r="I265" i="1" s="1"/>
  <c r="C266" i="1"/>
  <c r="D265" i="1"/>
  <c r="E265" i="1" s="1"/>
  <c r="X145" i="2" l="1"/>
  <c r="Y145" i="2" s="1"/>
  <c r="T145" i="2"/>
  <c r="U145" i="2" s="1"/>
  <c r="V145" i="2"/>
  <c r="W145" i="2" s="1"/>
  <c r="N144" i="2"/>
  <c r="P145" i="2"/>
  <c r="L266" i="2"/>
  <c r="M266" i="2" s="1"/>
  <c r="D266" i="2"/>
  <c r="E266" i="2" s="1"/>
  <c r="F266" i="2"/>
  <c r="G266" i="2" s="1"/>
  <c r="J266" i="2"/>
  <c r="K266" i="2" s="1"/>
  <c r="C267" i="2"/>
  <c r="H266" i="2"/>
  <c r="I266" i="2" s="1"/>
  <c r="B146" i="1"/>
  <c r="O146" i="1"/>
  <c r="M146" i="1" s="1"/>
  <c r="J266" i="1"/>
  <c r="K266" i="1" s="1"/>
  <c r="F266" i="1"/>
  <c r="G266" i="1" s="1"/>
  <c r="H266" i="1"/>
  <c r="I266" i="1" s="1"/>
  <c r="C267" i="1"/>
  <c r="D266" i="1"/>
  <c r="E266" i="1" s="1"/>
  <c r="Q145" i="2" l="1"/>
  <c r="O145" i="2" s="1"/>
  <c r="B145" i="2"/>
  <c r="L267" i="2"/>
  <c r="M267" i="2" s="1"/>
  <c r="D267" i="2"/>
  <c r="E267" i="2" s="1"/>
  <c r="F267" i="2"/>
  <c r="G267" i="2" s="1"/>
  <c r="J267" i="2"/>
  <c r="K267" i="2" s="1"/>
  <c r="H267" i="2"/>
  <c r="I267" i="2" s="1"/>
  <c r="C268" i="2"/>
  <c r="L146" i="1"/>
  <c r="T147" i="1"/>
  <c r="U147" i="1" s="1"/>
  <c r="R147" i="1"/>
  <c r="S147" i="1" s="1"/>
  <c r="P147" i="1"/>
  <c r="Q147" i="1" s="1"/>
  <c r="N147" i="1"/>
  <c r="J267" i="1"/>
  <c r="K267" i="1" s="1"/>
  <c r="F267" i="1"/>
  <c r="G267" i="1" s="1"/>
  <c r="H267" i="1"/>
  <c r="I267" i="1" s="1"/>
  <c r="C268" i="1"/>
  <c r="D267" i="1"/>
  <c r="E267" i="1" s="1"/>
  <c r="R146" i="2" l="1"/>
  <c r="S146" i="2" s="1"/>
  <c r="X146" i="2"/>
  <c r="Y146" i="2" s="1"/>
  <c r="T146" i="2"/>
  <c r="U146" i="2" s="1"/>
  <c r="V146" i="2"/>
  <c r="W146" i="2" s="1"/>
  <c r="N145" i="2"/>
  <c r="L268" i="2"/>
  <c r="M268" i="2" s="1"/>
  <c r="P146" i="2"/>
  <c r="D268" i="2"/>
  <c r="E268" i="2" s="1"/>
  <c r="F268" i="2"/>
  <c r="G268" i="2" s="1"/>
  <c r="C269" i="2"/>
  <c r="J268" i="2"/>
  <c r="K268" i="2" s="1"/>
  <c r="H268" i="2"/>
  <c r="I268" i="2" s="1"/>
  <c r="O147" i="1"/>
  <c r="M147" i="1" s="1"/>
  <c r="B147" i="1"/>
  <c r="J268" i="1"/>
  <c r="K268" i="1" s="1"/>
  <c r="F268" i="1"/>
  <c r="G268" i="1" s="1"/>
  <c r="H268" i="1"/>
  <c r="I268" i="1" s="1"/>
  <c r="C269" i="1"/>
  <c r="D268" i="1"/>
  <c r="E268" i="1" s="1"/>
  <c r="Q146" i="2" l="1"/>
  <c r="O146" i="2" s="1"/>
  <c r="B146" i="2"/>
  <c r="L269" i="2"/>
  <c r="M269" i="2" s="1"/>
  <c r="D269" i="2"/>
  <c r="E269" i="2" s="1"/>
  <c r="F269" i="2"/>
  <c r="G269" i="2" s="1"/>
  <c r="C270" i="2"/>
  <c r="H269" i="2"/>
  <c r="I269" i="2" s="1"/>
  <c r="J269" i="2"/>
  <c r="K269" i="2" s="1"/>
  <c r="L147" i="1"/>
  <c r="T148" i="1"/>
  <c r="U148" i="1" s="1"/>
  <c r="R148" i="1"/>
  <c r="S148" i="1" s="1"/>
  <c r="N148" i="1"/>
  <c r="P148" i="1"/>
  <c r="Q148" i="1" s="1"/>
  <c r="J269" i="1"/>
  <c r="K269" i="1" s="1"/>
  <c r="F269" i="1"/>
  <c r="G269" i="1" s="1"/>
  <c r="H269" i="1"/>
  <c r="I269" i="1" s="1"/>
  <c r="C270" i="1"/>
  <c r="D269" i="1"/>
  <c r="E269" i="1" s="1"/>
  <c r="T147" i="2" l="1"/>
  <c r="U147" i="2" s="1"/>
  <c r="R147" i="2"/>
  <c r="S147" i="2" s="1"/>
  <c r="V147" i="2"/>
  <c r="W147" i="2" s="1"/>
  <c r="X147" i="2"/>
  <c r="Y147" i="2" s="1"/>
  <c r="N146" i="2"/>
  <c r="L270" i="2"/>
  <c r="M270" i="2" s="1"/>
  <c r="P147" i="2"/>
  <c r="D270" i="2"/>
  <c r="E270" i="2" s="1"/>
  <c r="F270" i="2"/>
  <c r="G270" i="2" s="1"/>
  <c r="J270" i="2"/>
  <c r="K270" i="2" s="1"/>
  <c r="H270" i="2"/>
  <c r="I270" i="2" s="1"/>
  <c r="C271" i="2"/>
  <c r="O148" i="1"/>
  <c r="M148" i="1" s="1"/>
  <c r="B148" i="1"/>
  <c r="J270" i="1"/>
  <c r="K270" i="1" s="1"/>
  <c r="F270" i="1"/>
  <c r="G270" i="1" s="1"/>
  <c r="H270" i="1"/>
  <c r="I270" i="1" s="1"/>
  <c r="C271" i="1"/>
  <c r="D270" i="1"/>
  <c r="E270" i="1" s="1"/>
  <c r="Q147" i="2" l="1"/>
  <c r="O147" i="2" s="1"/>
  <c r="B147" i="2"/>
  <c r="L271" i="2"/>
  <c r="M271" i="2" s="1"/>
  <c r="D271" i="2"/>
  <c r="E271" i="2" s="1"/>
  <c r="F271" i="2"/>
  <c r="G271" i="2" s="1"/>
  <c r="J271" i="2"/>
  <c r="K271" i="2" s="1"/>
  <c r="H271" i="2"/>
  <c r="I271" i="2" s="1"/>
  <c r="C272" i="2"/>
  <c r="L148" i="1"/>
  <c r="T149" i="1"/>
  <c r="U149" i="1" s="1"/>
  <c r="R149" i="1"/>
  <c r="S149" i="1" s="1"/>
  <c r="N149" i="1"/>
  <c r="P149" i="1"/>
  <c r="Q149" i="1" s="1"/>
  <c r="J271" i="1"/>
  <c r="K271" i="1" s="1"/>
  <c r="F271" i="1"/>
  <c r="G271" i="1" s="1"/>
  <c r="H271" i="1"/>
  <c r="I271" i="1" s="1"/>
  <c r="C272" i="1"/>
  <c r="D271" i="1"/>
  <c r="E271" i="1" s="1"/>
  <c r="T148" i="2" l="1"/>
  <c r="U148" i="2" s="1"/>
  <c r="R148" i="2"/>
  <c r="S148" i="2" s="1"/>
  <c r="V148" i="2"/>
  <c r="W148" i="2" s="1"/>
  <c r="X148" i="2"/>
  <c r="Y148" i="2" s="1"/>
  <c r="N147" i="2"/>
  <c r="P148" i="2"/>
  <c r="L272" i="2"/>
  <c r="M272" i="2" s="1"/>
  <c r="D272" i="2"/>
  <c r="E272" i="2" s="1"/>
  <c r="F272" i="2"/>
  <c r="G272" i="2" s="1"/>
  <c r="C273" i="2"/>
  <c r="H272" i="2"/>
  <c r="I272" i="2" s="1"/>
  <c r="J272" i="2"/>
  <c r="K272" i="2" s="1"/>
  <c r="B149" i="1"/>
  <c r="O149" i="1"/>
  <c r="M149" i="1" s="1"/>
  <c r="J272" i="1"/>
  <c r="K272" i="1" s="1"/>
  <c r="F272" i="1"/>
  <c r="G272" i="1" s="1"/>
  <c r="H272" i="1"/>
  <c r="I272" i="1" s="1"/>
  <c r="C273" i="1"/>
  <c r="D272" i="1"/>
  <c r="E272" i="1" s="1"/>
  <c r="Q148" i="2" l="1"/>
  <c r="O148" i="2" s="1"/>
  <c r="B148" i="2"/>
  <c r="T149" i="2"/>
  <c r="U149" i="2" s="1"/>
  <c r="L273" i="2"/>
  <c r="M273" i="2" s="1"/>
  <c r="D273" i="2"/>
  <c r="E273" i="2" s="1"/>
  <c r="F273" i="2"/>
  <c r="G273" i="2" s="1"/>
  <c r="J273" i="2"/>
  <c r="K273" i="2" s="1"/>
  <c r="C274" i="2"/>
  <c r="H273" i="2"/>
  <c r="I273" i="2" s="1"/>
  <c r="L149" i="1"/>
  <c r="T150" i="1"/>
  <c r="U150" i="1" s="1"/>
  <c r="R150" i="1"/>
  <c r="S150" i="1" s="1"/>
  <c r="P150" i="1"/>
  <c r="Q150" i="1" s="1"/>
  <c r="N150" i="1"/>
  <c r="J273" i="1"/>
  <c r="K273" i="1" s="1"/>
  <c r="F273" i="1"/>
  <c r="G273" i="1" s="1"/>
  <c r="H273" i="1"/>
  <c r="I273" i="1" s="1"/>
  <c r="C274" i="1"/>
  <c r="D273" i="1"/>
  <c r="E273" i="1" s="1"/>
  <c r="R149" i="2" l="1"/>
  <c r="S149" i="2" s="1"/>
  <c r="V149" i="2"/>
  <c r="W149" i="2" s="1"/>
  <c r="X149" i="2"/>
  <c r="Y149" i="2" s="1"/>
  <c r="N148" i="2"/>
  <c r="P149" i="2"/>
  <c r="L274" i="2"/>
  <c r="M274" i="2" s="1"/>
  <c r="D274" i="2"/>
  <c r="E274" i="2" s="1"/>
  <c r="F274" i="2"/>
  <c r="G274" i="2" s="1"/>
  <c r="J274" i="2"/>
  <c r="K274" i="2" s="1"/>
  <c r="H274" i="2"/>
  <c r="I274" i="2" s="1"/>
  <c r="C275" i="2"/>
  <c r="B150" i="1"/>
  <c r="O150" i="1"/>
  <c r="M150" i="1" s="1"/>
  <c r="J274" i="1"/>
  <c r="K274" i="1" s="1"/>
  <c r="F274" i="1"/>
  <c r="G274" i="1" s="1"/>
  <c r="H274" i="1"/>
  <c r="I274" i="1" s="1"/>
  <c r="C275" i="1"/>
  <c r="D274" i="1"/>
  <c r="E274" i="1" s="1"/>
  <c r="Q149" i="2" l="1"/>
  <c r="O149" i="2" s="1"/>
  <c r="B149" i="2"/>
  <c r="N149" i="2"/>
  <c r="X150" i="2"/>
  <c r="Y150" i="2" s="1"/>
  <c r="V150" i="2"/>
  <c r="W150" i="2" s="1"/>
  <c r="T150" i="2"/>
  <c r="U150" i="2" s="1"/>
  <c r="R150" i="2"/>
  <c r="S150" i="2" s="1"/>
  <c r="L275" i="2"/>
  <c r="M275" i="2" s="1"/>
  <c r="D275" i="2"/>
  <c r="E275" i="2" s="1"/>
  <c r="F275" i="2"/>
  <c r="G275" i="2" s="1"/>
  <c r="J275" i="2"/>
  <c r="K275" i="2" s="1"/>
  <c r="H275" i="2"/>
  <c r="I275" i="2" s="1"/>
  <c r="C276" i="2"/>
  <c r="L150" i="1"/>
  <c r="T151" i="1"/>
  <c r="U151" i="1" s="1"/>
  <c r="R151" i="1"/>
  <c r="S151" i="1" s="1"/>
  <c r="N151" i="1"/>
  <c r="P151" i="1"/>
  <c r="Q151" i="1" s="1"/>
  <c r="J275" i="1"/>
  <c r="K275" i="1" s="1"/>
  <c r="F275" i="1"/>
  <c r="G275" i="1" s="1"/>
  <c r="H275" i="1"/>
  <c r="I275" i="1" s="1"/>
  <c r="C276" i="1"/>
  <c r="D275" i="1"/>
  <c r="E275" i="1" s="1"/>
  <c r="L276" i="2" l="1"/>
  <c r="M276" i="2" s="1"/>
  <c r="P150" i="2"/>
  <c r="D276" i="2"/>
  <c r="E276" i="2" s="1"/>
  <c r="F276" i="2"/>
  <c r="G276" i="2" s="1"/>
  <c r="C277" i="2"/>
  <c r="J276" i="2"/>
  <c r="K276" i="2" s="1"/>
  <c r="H276" i="2"/>
  <c r="I276" i="2" s="1"/>
  <c r="B151" i="1"/>
  <c r="O151" i="1"/>
  <c r="M151" i="1" s="1"/>
  <c r="J276" i="1"/>
  <c r="K276" i="1" s="1"/>
  <c r="F276" i="1"/>
  <c r="G276" i="1" s="1"/>
  <c r="H276" i="1"/>
  <c r="I276" i="1" s="1"/>
  <c r="C277" i="1"/>
  <c r="D276" i="1"/>
  <c r="E276" i="1" s="1"/>
  <c r="Q150" i="2" l="1"/>
  <c r="O150" i="2" s="1"/>
  <c r="B150" i="2"/>
  <c r="N150" i="2"/>
  <c r="X151" i="2"/>
  <c r="Y151" i="2" s="1"/>
  <c r="V151" i="2"/>
  <c r="W151" i="2" s="1"/>
  <c r="T151" i="2"/>
  <c r="U151" i="2" s="1"/>
  <c r="R151" i="2"/>
  <c r="S151" i="2" s="1"/>
  <c r="L277" i="2"/>
  <c r="M277" i="2" s="1"/>
  <c r="D277" i="2"/>
  <c r="E277" i="2" s="1"/>
  <c r="F277" i="2"/>
  <c r="G277" i="2" s="1"/>
  <c r="J277" i="2"/>
  <c r="K277" i="2" s="1"/>
  <c r="C278" i="2"/>
  <c r="H277" i="2"/>
  <c r="I277" i="2" s="1"/>
  <c r="L151" i="1"/>
  <c r="T152" i="1"/>
  <c r="U152" i="1" s="1"/>
  <c r="R152" i="1"/>
  <c r="S152" i="1" s="1"/>
  <c r="N152" i="1"/>
  <c r="P152" i="1"/>
  <c r="Q152" i="1" s="1"/>
  <c r="J277" i="1"/>
  <c r="K277" i="1" s="1"/>
  <c r="F277" i="1"/>
  <c r="G277" i="1" s="1"/>
  <c r="H277" i="1"/>
  <c r="I277" i="1" s="1"/>
  <c r="C278" i="1"/>
  <c r="D277" i="1"/>
  <c r="E277" i="1" s="1"/>
  <c r="P151" i="2" l="1"/>
  <c r="L278" i="2"/>
  <c r="M278" i="2" s="1"/>
  <c r="D278" i="2"/>
  <c r="E278" i="2" s="1"/>
  <c r="F278" i="2"/>
  <c r="G278" i="2" s="1"/>
  <c r="H278" i="2"/>
  <c r="I278" i="2" s="1"/>
  <c r="J278" i="2"/>
  <c r="K278" i="2" s="1"/>
  <c r="C279" i="2"/>
  <c r="O152" i="1"/>
  <c r="M152" i="1" s="1"/>
  <c r="B152" i="1"/>
  <c r="J278" i="1"/>
  <c r="K278" i="1" s="1"/>
  <c r="F278" i="1"/>
  <c r="G278" i="1" s="1"/>
  <c r="H278" i="1"/>
  <c r="I278" i="1" s="1"/>
  <c r="C279" i="1"/>
  <c r="D278" i="1"/>
  <c r="E278" i="1" s="1"/>
  <c r="Q151" i="2" l="1"/>
  <c r="O151" i="2" s="1"/>
  <c r="B151" i="2"/>
  <c r="N151" i="2"/>
  <c r="X152" i="2"/>
  <c r="Y152" i="2" s="1"/>
  <c r="V152" i="2"/>
  <c r="W152" i="2" s="1"/>
  <c r="T152" i="2"/>
  <c r="U152" i="2" s="1"/>
  <c r="R152" i="2"/>
  <c r="S152" i="2" s="1"/>
  <c r="L279" i="2"/>
  <c r="M279" i="2" s="1"/>
  <c r="D279" i="2"/>
  <c r="E279" i="2" s="1"/>
  <c r="F279" i="2"/>
  <c r="G279" i="2" s="1"/>
  <c r="H279" i="2"/>
  <c r="I279" i="2" s="1"/>
  <c r="C280" i="2"/>
  <c r="J279" i="2"/>
  <c r="K279" i="2" s="1"/>
  <c r="L152" i="1"/>
  <c r="T153" i="1"/>
  <c r="U153" i="1" s="1"/>
  <c r="R153" i="1"/>
  <c r="S153" i="1" s="1"/>
  <c r="N153" i="1"/>
  <c r="P153" i="1"/>
  <c r="Q153" i="1" s="1"/>
  <c r="J279" i="1"/>
  <c r="K279" i="1" s="1"/>
  <c r="F279" i="1"/>
  <c r="G279" i="1" s="1"/>
  <c r="H279" i="1"/>
  <c r="I279" i="1" s="1"/>
  <c r="C280" i="1"/>
  <c r="D279" i="1"/>
  <c r="E279" i="1" s="1"/>
  <c r="P152" i="2" l="1"/>
  <c r="L280" i="2"/>
  <c r="M280" i="2" s="1"/>
  <c r="D280" i="2"/>
  <c r="E280" i="2" s="1"/>
  <c r="F280" i="2"/>
  <c r="G280" i="2" s="1"/>
  <c r="C281" i="2"/>
  <c r="H280" i="2"/>
  <c r="I280" i="2" s="1"/>
  <c r="J280" i="2"/>
  <c r="K280" i="2" s="1"/>
  <c r="B153" i="1"/>
  <c r="O153" i="1"/>
  <c r="M153" i="1" s="1"/>
  <c r="J280" i="1"/>
  <c r="K280" i="1" s="1"/>
  <c r="F280" i="1"/>
  <c r="G280" i="1" s="1"/>
  <c r="H280" i="1"/>
  <c r="I280" i="1" s="1"/>
  <c r="C281" i="1"/>
  <c r="D280" i="1"/>
  <c r="E280" i="1" s="1"/>
  <c r="Q152" i="2" l="1"/>
  <c r="O152" i="2" s="1"/>
  <c r="B152" i="2"/>
  <c r="N152" i="2"/>
  <c r="X153" i="2"/>
  <c r="Y153" i="2" s="1"/>
  <c r="V153" i="2"/>
  <c r="W153" i="2" s="1"/>
  <c r="T153" i="2"/>
  <c r="U153" i="2" s="1"/>
  <c r="R153" i="2"/>
  <c r="S153" i="2" s="1"/>
  <c r="L281" i="2"/>
  <c r="M281" i="2" s="1"/>
  <c r="D281" i="2"/>
  <c r="E281" i="2" s="1"/>
  <c r="F281" i="2"/>
  <c r="G281" i="2" s="1"/>
  <c r="C282" i="2"/>
  <c r="H281" i="2"/>
  <c r="I281" i="2" s="1"/>
  <c r="J281" i="2"/>
  <c r="K281" i="2" s="1"/>
  <c r="L153" i="1"/>
  <c r="T154" i="1"/>
  <c r="U154" i="1" s="1"/>
  <c r="R154" i="1"/>
  <c r="S154" i="1" s="1"/>
  <c r="N154" i="1"/>
  <c r="P154" i="1"/>
  <c r="Q154" i="1" s="1"/>
  <c r="J281" i="1"/>
  <c r="K281" i="1" s="1"/>
  <c r="F281" i="1"/>
  <c r="G281" i="1" s="1"/>
  <c r="H281" i="1"/>
  <c r="I281" i="1" s="1"/>
  <c r="C282" i="1"/>
  <c r="D281" i="1"/>
  <c r="E281" i="1" s="1"/>
  <c r="L282" i="2" l="1"/>
  <c r="M282" i="2" s="1"/>
  <c r="P153" i="2"/>
  <c r="D282" i="2"/>
  <c r="E282" i="2" s="1"/>
  <c r="F282" i="2"/>
  <c r="G282" i="2" s="1"/>
  <c r="C283" i="2"/>
  <c r="J282" i="2"/>
  <c r="K282" i="2" s="1"/>
  <c r="H282" i="2"/>
  <c r="I282" i="2" s="1"/>
  <c r="B154" i="1"/>
  <c r="O154" i="1"/>
  <c r="J282" i="1"/>
  <c r="K282" i="1" s="1"/>
  <c r="F282" i="1"/>
  <c r="G282" i="1" s="1"/>
  <c r="H282" i="1"/>
  <c r="I282" i="1" s="1"/>
  <c r="C283" i="1"/>
  <c r="D282" i="1"/>
  <c r="E282" i="1" s="1"/>
  <c r="Q153" i="2" l="1"/>
  <c r="O153" i="2" s="1"/>
  <c r="B153" i="2"/>
  <c r="N153" i="2"/>
  <c r="T154" i="2"/>
  <c r="U154" i="2" s="1"/>
  <c r="L283" i="2"/>
  <c r="M283" i="2" s="1"/>
  <c r="D283" i="2"/>
  <c r="E283" i="2" s="1"/>
  <c r="F283" i="2"/>
  <c r="G283" i="2" s="1"/>
  <c r="H283" i="2"/>
  <c r="I283" i="2" s="1"/>
  <c r="C284" i="2"/>
  <c r="J283" i="2"/>
  <c r="K283" i="2" s="1"/>
  <c r="M154" i="1"/>
  <c r="L154" i="1"/>
  <c r="T155" i="1"/>
  <c r="U155" i="1" s="1"/>
  <c r="R155" i="1"/>
  <c r="S155" i="1" s="1"/>
  <c r="P155" i="1"/>
  <c r="Q155" i="1" s="1"/>
  <c r="N155" i="1"/>
  <c r="J283" i="1"/>
  <c r="K283" i="1" s="1"/>
  <c r="F283" i="1"/>
  <c r="G283" i="1" s="1"/>
  <c r="H283" i="1"/>
  <c r="I283" i="1" s="1"/>
  <c r="C284" i="1"/>
  <c r="D283" i="1"/>
  <c r="E283" i="1" s="1"/>
  <c r="R154" i="2" l="1"/>
  <c r="S154" i="2" s="1"/>
  <c r="V154" i="2"/>
  <c r="W154" i="2" s="1"/>
  <c r="X154" i="2"/>
  <c r="Y154" i="2" s="1"/>
  <c r="L284" i="2"/>
  <c r="M284" i="2" s="1"/>
  <c r="P154" i="2"/>
  <c r="D284" i="2"/>
  <c r="E284" i="2" s="1"/>
  <c r="F284" i="2"/>
  <c r="G284" i="2" s="1"/>
  <c r="C285" i="2"/>
  <c r="J284" i="2"/>
  <c r="K284" i="2" s="1"/>
  <c r="H284" i="2"/>
  <c r="I284" i="2" s="1"/>
  <c r="O155" i="1"/>
  <c r="B155" i="1"/>
  <c r="J284" i="1"/>
  <c r="K284" i="1" s="1"/>
  <c r="F284" i="1"/>
  <c r="G284" i="1" s="1"/>
  <c r="H284" i="1"/>
  <c r="I284" i="1" s="1"/>
  <c r="C285" i="1"/>
  <c r="D284" i="1"/>
  <c r="E284" i="1" s="1"/>
  <c r="Q154" i="2" l="1"/>
  <c r="O154" i="2" s="1"/>
  <c r="B154" i="2"/>
  <c r="L285" i="2"/>
  <c r="M285" i="2" s="1"/>
  <c r="D285" i="2"/>
  <c r="E285" i="2" s="1"/>
  <c r="F285" i="2"/>
  <c r="G285" i="2" s="1"/>
  <c r="J285" i="2"/>
  <c r="K285" i="2" s="1"/>
  <c r="H285" i="2"/>
  <c r="I285" i="2" s="1"/>
  <c r="C286" i="2"/>
  <c r="M155" i="1"/>
  <c r="L155" i="1"/>
  <c r="T156" i="1"/>
  <c r="U156" i="1" s="1"/>
  <c r="R156" i="1"/>
  <c r="S156" i="1" s="1"/>
  <c r="N156" i="1"/>
  <c r="P156" i="1"/>
  <c r="Q156" i="1" s="1"/>
  <c r="J285" i="1"/>
  <c r="K285" i="1" s="1"/>
  <c r="F285" i="1"/>
  <c r="G285" i="1" s="1"/>
  <c r="H285" i="1"/>
  <c r="I285" i="1" s="1"/>
  <c r="C286" i="1"/>
  <c r="D285" i="1"/>
  <c r="E285" i="1" s="1"/>
  <c r="R155" i="2" l="1"/>
  <c r="S155" i="2" s="1"/>
  <c r="T155" i="2"/>
  <c r="U155" i="2" s="1"/>
  <c r="V155" i="2"/>
  <c r="W155" i="2" s="1"/>
  <c r="X155" i="2"/>
  <c r="Y155" i="2" s="1"/>
  <c r="N154" i="2"/>
  <c r="L286" i="2"/>
  <c r="M286" i="2" s="1"/>
  <c r="P155" i="2"/>
  <c r="D286" i="2"/>
  <c r="E286" i="2" s="1"/>
  <c r="F286" i="2"/>
  <c r="G286" i="2" s="1"/>
  <c r="J286" i="2"/>
  <c r="K286" i="2" s="1"/>
  <c r="H286" i="2"/>
  <c r="I286" i="2" s="1"/>
  <c r="C287" i="2"/>
  <c r="O156" i="1"/>
  <c r="B156" i="1"/>
  <c r="J286" i="1"/>
  <c r="K286" i="1" s="1"/>
  <c r="F286" i="1"/>
  <c r="G286" i="1" s="1"/>
  <c r="H286" i="1"/>
  <c r="I286" i="1" s="1"/>
  <c r="C287" i="1"/>
  <c r="D286" i="1"/>
  <c r="E286" i="1" s="1"/>
  <c r="Q155" i="2" l="1"/>
  <c r="O155" i="2" s="1"/>
  <c r="B155" i="2"/>
  <c r="N155" i="2"/>
  <c r="R156" i="2"/>
  <c r="S156" i="2" s="1"/>
  <c r="L287" i="2"/>
  <c r="M287" i="2" s="1"/>
  <c r="D287" i="2"/>
  <c r="E287" i="2" s="1"/>
  <c r="F287" i="2"/>
  <c r="G287" i="2" s="1"/>
  <c r="J287" i="2"/>
  <c r="K287" i="2" s="1"/>
  <c r="H287" i="2"/>
  <c r="I287" i="2" s="1"/>
  <c r="C288" i="2"/>
  <c r="M156" i="1"/>
  <c r="L156" i="1"/>
  <c r="T157" i="1"/>
  <c r="U157" i="1" s="1"/>
  <c r="R157" i="1"/>
  <c r="S157" i="1" s="1"/>
  <c r="P157" i="1"/>
  <c r="Q157" i="1" s="1"/>
  <c r="N157" i="1"/>
  <c r="J287" i="1"/>
  <c r="K287" i="1" s="1"/>
  <c r="F287" i="1"/>
  <c r="G287" i="1" s="1"/>
  <c r="H287" i="1"/>
  <c r="I287" i="1" s="1"/>
  <c r="C288" i="1"/>
  <c r="D287" i="1"/>
  <c r="E287" i="1" s="1"/>
  <c r="T156" i="2" l="1"/>
  <c r="U156" i="2" s="1"/>
  <c r="V156" i="2"/>
  <c r="W156" i="2" s="1"/>
  <c r="X156" i="2"/>
  <c r="Y156" i="2" s="1"/>
  <c r="L288" i="2"/>
  <c r="M288" i="2" s="1"/>
  <c r="P156" i="2"/>
  <c r="D288" i="2"/>
  <c r="E288" i="2" s="1"/>
  <c r="F288" i="2"/>
  <c r="G288" i="2" s="1"/>
  <c r="C289" i="2"/>
  <c r="J288" i="2"/>
  <c r="K288" i="2" s="1"/>
  <c r="H288" i="2"/>
  <c r="I288" i="2" s="1"/>
  <c r="B157" i="1"/>
  <c r="O157" i="1"/>
  <c r="J288" i="1"/>
  <c r="K288" i="1" s="1"/>
  <c r="F288" i="1"/>
  <c r="G288" i="1" s="1"/>
  <c r="H288" i="1"/>
  <c r="I288" i="1" s="1"/>
  <c r="C289" i="1"/>
  <c r="D288" i="1"/>
  <c r="E288" i="1" s="1"/>
  <c r="Q156" i="2" l="1"/>
  <c r="O156" i="2" s="1"/>
  <c r="B156" i="2"/>
  <c r="N156" i="2"/>
  <c r="X157" i="2"/>
  <c r="Y157" i="2" s="1"/>
  <c r="V157" i="2"/>
  <c r="W157" i="2" s="1"/>
  <c r="T157" i="2"/>
  <c r="U157" i="2" s="1"/>
  <c r="R157" i="2"/>
  <c r="S157" i="2" s="1"/>
  <c r="L289" i="2"/>
  <c r="M289" i="2" s="1"/>
  <c r="D289" i="2"/>
  <c r="E289" i="2" s="1"/>
  <c r="F289" i="2"/>
  <c r="G289" i="2" s="1"/>
  <c r="J289" i="2"/>
  <c r="K289" i="2" s="1"/>
  <c r="C290" i="2"/>
  <c r="H289" i="2"/>
  <c r="I289" i="2" s="1"/>
  <c r="L157" i="1"/>
  <c r="M157" i="1"/>
  <c r="T158" i="1"/>
  <c r="U158" i="1" s="1"/>
  <c r="R158" i="1"/>
  <c r="S158" i="1" s="1"/>
  <c r="N158" i="1"/>
  <c r="P158" i="1"/>
  <c r="Q158" i="1" s="1"/>
  <c r="J289" i="1"/>
  <c r="K289" i="1" s="1"/>
  <c r="F289" i="1"/>
  <c r="G289" i="1" s="1"/>
  <c r="H289" i="1"/>
  <c r="I289" i="1" s="1"/>
  <c r="C290" i="1"/>
  <c r="D289" i="1"/>
  <c r="E289" i="1" s="1"/>
  <c r="L290" i="2" l="1"/>
  <c r="M290" i="2" s="1"/>
  <c r="P157" i="2"/>
  <c r="D290" i="2"/>
  <c r="E290" i="2" s="1"/>
  <c r="F290" i="2"/>
  <c r="G290" i="2" s="1"/>
  <c r="H290" i="2"/>
  <c r="I290" i="2" s="1"/>
  <c r="C291" i="2"/>
  <c r="J290" i="2"/>
  <c r="K290" i="2" s="1"/>
  <c r="B158" i="1"/>
  <c r="O158" i="1"/>
  <c r="J290" i="1"/>
  <c r="K290" i="1" s="1"/>
  <c r="F290" i="1"/>
  <c r="G290" i="1" s="1"/>
  <c r="H290" i="1"/>
  <c r="I290" i="1" s="1"/>
  <c r="C291" i="1"/>
  <c r="D290" i="1"/>
  <c r="E290" i="1" s="1"/>
  <c r="Q157" i="2" l="1"/>
  <c r="B157" i="2"/>
  <c r="N157" i="2"/>
  <c r="O157" i="2"/>
  <c r="X158" i="2"/>
  <c r="Y158" i="2" s="1"/>
  <c r="V158" i="2"/>
  <c r="W158" i="2" s="1"/>
  <c r="T158" i="2"/>
  <c r="U158" i="2" s="1"/>
  <c r="R158" i="2"/>
  <c r="S158" i="2" s="1"/>
  <c r="L291" i="2"/>
  <c r="M291" i="2" s="1"/>
  <c r="D291" i="2"/>
  <c r="E291" i="2" s="1"/>
  <c r="F291" i="2"/>
  <c r="G291" i="2" s="1"/>
  <c r="J291" i="2"/>
  <c r="K291" i="2" s="1"/>
  <c r="H291" i="2"/>
  <c r="I291" i="2" s="1"/>
  <c r="C292" i="2"/>
  <c r="L158" i="1"/>
  <c r="M158" i="1"/>
  <c r="T159" i="1"/>
  <c r="U159" i="1" s="1"/>
  <c r="R159" i="1"/>
  <c r="S159" i="1" s="1"/>
  <c r="P159" i="1"/>
  <c r="Q159" i="1" s="1"/>
  <c r="N159" i="1"/>
  <c r="J291" i="1"/>
  <c r="K291" i="1" s="1"/>
  <c r="F291" i="1"/>
  <c r="G291" i="1" s="1"/>
  <c r="H291" i="1"/>
  <c r="I291" i="1" s="1"/>
  <c r="C292" i="1"/>
  <c r="D291" i="1"/>
  <c r="E291" i="1" s="1"/>
  <c r="P158" i="2" l="1"/>
  <c r="L292" i="2"/>
  <c r="M292" i="2" s="1"/>
  <c r="D292" i="2"/>
  <c r="E292" i="2" s="1"/>
  <c r="F292" i="2"/>
  <c r="G292" i="2" s="1"/>
  <c r="C293" i="2"/>
  <c r="J292" i="2"/>
  <c r="K292" i="2" s="1"/>
  <c r="H292" i="2"/>
  <c r="I292" i="2" s="1"/>
  <c r="O159" i="1"/>
  <c r="B159" i="1"/>
  <c r="J292" i="1"/>
  <c r="K292" i="1" s="1"/>
  <c r="F292" i="1"/>
  <c r="G292" i="1" s="1"/>
  <c r="H292" i="1"/>
  <c r="I292" i="1" s="1"/>
  <c r="C293" i="1"/>
  <c r="D292" i="1"/>
  <c r="E292" i="1" s="1"/>
  <c r="Q158" i="2" l="1"/>
  <c r="B158" i="2"/>
  <c r="L293" i="2"/>
  <c r="M293" i="2" s="1"/>
  <c r="D293" i="2"/>
  <c r="E293" i="2" s="1"/>
  <c r="F293" i="2"/>
  <c r="G293" i="2" s="1"/>
  <c r="C294" i="2"/>
  <c r="H293" i="2"/>
  <c r="I293" i="2" s="1"/>
  <c r="J293" i="2"/>
  <c r="K293" i="2" s="1"/>
  <c r="L159" i="1"/>
  <c r="M159" i="1"/>
  <c r="T160" i="1"/>
  <c r="U160" i="1" s="1"/>
  <c r="R160" i="1"/>
  <c r="S160" i="1" s="1"/>
  <c r="N160" i="1"/>
  <c r="P160" i="1"/>
  <c r="Q160" i="1" s="1"/>
  <c r="J293" i="1"/>
  <c r="K293" i="1" s="1"/>
  <c r="F293" i="1"/>
  <c r="G293" i="1" s="1"/>
  <c r="H293" i="1"/>
  <c r="I293" i="1" s="1"/>
  <c r="C294" i="1"/>
  <c r="D293" i="1"/>
  <c r="E293" i="1" s="1"/>
  <c r="N158" i="2" l="1"/>
  <c r="R159" i="2"/>
  <c r="S159" i="2" s="1"/>
  <c r="T159" i="2"/>
  <c r="U159" i="2" s="1"/>
  <c r="V159" i="2"/>
  <c r="W159" i="2" s="1"/>
  <c r="X159" i="2"/>
  <c r="Y159" i="2" s="1"/>
  <c r="O158" i="2"/>
  <c r="L294" i="2"/>
  <c r="M294" i="2" s="1"/>
  <c r="P159" i="2"/>
  <c r="D294" i="2"/>
  <c r="E294" i="2" s="1"/>
  <c r="F294" i="2"/>
  <c r="G294" i="2" s="1"/>
  <c r="C295" i="2"/>
  <c r="H294" i="2"/>
  <c r="I294" i="2" s="1"/>
  <c r="J294" i="2"/>
  <c r="K294" i="2" s="1"/>
  <c r="O160" i="1"/>
  <c r="B160" i="1"/>
  <c r="J294" i="1"/>
  <c r="K294" i="1" s="1"/>
  <c r="F294" i="1"/>
  <c r="G294" i="1" s="1"/>
  <c r="H294" i="1"/>
  <c r="I294" i="1" s="1"/>
  <c r="C295" i="1"/>
  <c r="D294" i="1"/>
  <c r="E294" i="1" s="1"/>
  <c r="Q159" i="2" l="1"/>
  <c r="B159" i="2"/>
  <c r="N159" i="2"/>
  <c r="O159" i="2"/>
  <c r="X160" i="2"/>
  <c r="Y160" i="2" s="1"/>
  <c r="V160" i="2"/>
  <c r="W160" i="2" s="1"/>
  <c r="T160" i="2"/>
  <c r="U160" i="2" s="1"/>
  <c r="R160" i="2"/>
  <c r="S160" i="2" s="1"/>
  <c r="L295" i="2"/>
  <c r="M295" i="2" s="1"/>
  <c r="D295" i="2"/>
  <c r="E295" i="2" s="1"/>
  <c r="F295" i="2"/>
  <c r="G295" i="2" s="1"/>
  <c r="J295" i="2"/>
  <c r="K295" i="2" s="1"/>
  <c r="H295" i="2"/>
  <c r="I295" i="2" s="1"/>
  <c r="C296" i="2"/>
  <c r="L160" i="1"/>
  <c r="M160" i="1"/>
  <c r="T161" i="1"/>
  <c r="U161" i="1" s="1"/>
  <c r="R161" i="1"/>
  <c r="S161" i="1" s="1"/>
  <c r="N161" i="1"/>
  <c r="P161" i="1"/>
  <c r="Q161" i="1" s="1"/>
  <c r="J295" i="1"/>
  <c r="K295" i="1" s="1"/>
  <c r="F295" i="1"/>
  <c r="G295" i="1" s="1"/>
  <c r="H295" i="1"/>
  <c r="I295" i="1" s="1"/>
  <c r="C296" i="1"/>
  <c r="D295" i="1"/>
  <c r="E295" i="1" s="1"/>
  <c r="L296" i="2" l="1"/>
  <c r="M296" i="2" s="1"/>
  <c r="P160" i="2"/>
  <c r="D296" i="2"/>
  <c r="E296" i="2" s="1"/>
  <c r="F296" i="2"/>
  <c r="G296" i="2" s="1"/>
  <c r="C297" i="2"/>
  <c r="J296" i="2"/>
  <c r="K296" i="2" s="1"/>
  <c r="H296" i="2"/>
  <c r="I296" i="2" s="1"/>
  <c r="B161" i="1"/>
  <c r="O161" i="1"/>
  <c r="J296" i="1"/>
  <c r="K296" i="1" s="1"/>
  <c r="F296" i="1"/>
  <c r="G296" i="1" s="1"/>
  <c r="H296" i="1"/>
  <c r="I296" i="1" s="1"/>
  <c r="C297" i="1"/>
  <c r="D296" i="1"/>
  <c r="E296" i="1" s="1"/>
  <c r="Q160" i="2" l="1"/>
  <c r="R161" i="2" s="1"/>
  <c r="S161" i="2" s="1"/>
  <c r="B160" i="2"/>
  <c r="L297" i="2"/>
  <c r="M297" i="2" s="1"/>
  <c r="D297" i="2"/>
  <c r="E297" i="2" s="1"/>
  <c r="F297" i="2"/>
  <c r="G297" i="2" s="1"/>
  <c r="C298" i="2"/>
  <c r="J297" i="2"/>
  <c r="K297" i="2" s="1"/>
  <c r="H297" i="2"/>
  <c r="I297" i="2" s="1"/>
  <c r="L161" i="1"/>
  <c r="M161" i="1"/>
  <c r="L297" i="1"/>
  <c r="T162" i="1"/>
  <c r="U162" i="1" s="1"/>
  <c r="R162" i="1"/>
  <c r="S162" i="1" s="1"/>
  <c r="P162" i="1"/>
  <c r="Q162" i="1" s="1"/>
  <c r="N162" i="1"/>
  <c r="J297" i="1"/>
  <c r="K297" i="1" s="1"/>
  <c r="F297" i="1"/>
  <c r="G297" i="1" s="1"/>
  <c r="H297" i="1"/>
  <c r="I297" i="1" s="1"/>
  <c r="C298" i="1"/>
  <c r="D297" i="1"/>
  <c r="E297" i="1" s="1"/>
  <c r="N160" i="2" l="1"/>
  <c r="T161" i="2"/>
  <c r="U161" i="2" s="1"/>
  <c r="V161" i="2"/>
  <c r="W161" i="2" s="1"/>
  <c r="X161" i="2"/>
  <c r="Y161" i="2" s="1"/>
  <c r="O160" i="2"/>
  <c r="L298" i="2"/>
  <c r="M298" i="2" s="1"/>
  <c r="P161" i="2"/>
  <c r="D298" i="2"/>
  <c r="E298" i="2" s="1"/>
  <c r="F298" i="2"/>
  <c r="G298" i="2" s="1"/>
  <c r="J298" i="2"/>
  <c r="K298" i="2" s="1"/>
  <c r="H298" i="2"/>
  <c r="I298" i="2" s="1"/>
  <c r="C299" i="2"/>
  <c r="L298" i="1"/>
  <c r="O162" i="1"/>
  <c r="B162" i="1"/>
  <c r="J298" i="1"/>
  <c r="K298" i="1" s="1"/>
  <c r="F298" i="1"/>
  <c r="G298" i="1" s="1"/>
  <c r="H298" i="1"/>
  <c r="I298" i="1" s="1"/>
  <c r="C299" i="1"/>
  <c r="D298" i="1"/>
  <c r="E298" i="1" s="1"/>
  <c r="Q161" i="2" l="1"/>
  <c r="B161" i="2"/>
  <c r="N161" i="2"/>
  <c r="O161" i="2"/>
  <c r="N299" i="2"/>
  <c r="X162" i="2"/>
  <c r="Y162" i="2" s="1"/>
  <c r="V162" i="2"/>
  <c r="W162" i="2" s="1"/>
  <c r="T162" i="2"/>
  <c r="U162" i="2" s="1"/>
  <c r="R162" i="2"/>
  <c r="S162" i="2" s="1"/>
  <c r="L299" i="2"/>
  <c r="M299" i="2" s="1"/>
  <c r="D299" i="2"/>
  <c r="E299" i="2" s="1"/>
  <c r="F299" i="2"/>
  <c r="G299" i="2" s="1"/>
  <c r="J299" i="2"/>
  <c r="K299" i="2" s="1"/>
  <c r="H299" i="2"/>
  <c r="I299" i="2" s="1"/>
  <c r="C300" i="2"/>
  <c r="L299" i="1"/>
  <c r="L162" i="1"/>
  <c r="M162" i="1"/>
  <c r="T163" i="1"/>
  <c r="U163" i="1" s="1"/>
  <c r="R163" i="1"/>
  <c r="S163" i="1" s="1"/>
  <c r="N163" i="1"/>
  <c r="P163" i="1"/>
  <c r="Q163" i="1" s="1"/>
  <c r="J299" i="1"/>
  <c r="K299" i="1" s="1"/>
  <c r="F299" i="1"/>
  <c r="G299" i="1" s="1"/>
  <c r="H299" i="1"/>
  <c r="I299" i="1" s="1"/>
  <c r="C300" i="1"/>
  <c r="D299" i="1"/>
  <c r="E299" i="1" s="1"/>
  <c r="N300" i="2" l="1"/>
  <c r="P162" i="2"/>
  <c r="L300" i="2"/>
  <c r="M300" i="2" s="1"/>
  <c r="D300" i="2"/>
  <c r="E300" i="2" s="1"/>
  <c r="F300" i="2"/>
  <c r="G300" i="2" s="1"/>
  <c r="C301" i="2"/>
  <c r="J300" i="2"/>
  <c r="K300" i="2" s="1"/>
  <c r="H300" i="2"/>
  <c r="I300" i="2" s="1"/>
  <c r="L300" i="1"/>
  <c r="O163" i="1"/>
  <c r="B163" i="1"/>
  <c r="J300" i="1"/>
  <c r="K300" i="1" s="1"/>
  <c r="F300" i="1"/>
  <c r="G300" i="1" s="1"/>
  <c r="H300" i="1"/>
  <c r="I300" i="1" s="1"/>
  <c r="C301" i="1"/>
  <c r="D300" i="1"/>
  <c r="E300" i="1" s="1"/>
  <c r="Q162" i="2" l="1"/>
  <c r="B162" i="2"/>
  <c r="N301" i="2"/>
  <c r="L301" i="2"/>
  <c r="M301" i="2" s="1"/>
  <c r="D301" i="2"/>
  <c r="E301" i="2" s="1"/>
  <c r="F301" i="2"/>
  <c r="G301" i="2" s="1"/>
  <c r="J301" i="2"/>
  <c r="K301" i="2" s="1"/>
  <c r="C302" i="2"/>
  <c r="H301" i="2"/>
  <c r="I301" i="2" s="1"/>
  <c r="L301" i="1"/>
  <c r="L163" i="1"/>
  <c r="M163" i="1"/>
  <c r="T164" i="1"/>
  <c r="U164" i="1" s="1"/>
  <c r="R164" i="1"/>
  <c r="S164" i="1" s="1"/>
  <c r="N164" i="1"/>
  <c r="P164" i="1"/>
  <c r="Q164" i="1" s="1"/>
  <c r="J301" i="1"/>
  <c r="K301" i="1" s="1"/>
  <c r="F301" i="1"/>
  <c r="G301" i="1" s="1"/>
  <c r="H301" i="1"/>
  <c r="I301" i="1" s="1"/>
  <c r="C302" i="1"/>
  <c r="D301" i="1"/>
  <c r="E301" i="1" s="1"/>
  <c r="N162" i="2" l="1"/>
  <c r="R163" i="2"/>
  <c r="S163" i="2" s="1"/>
  <c r="T163" i="2"/>
  <c r="U163" i="2" s="1"/>
  <c r="X163" i="2"/>
  <c r="Y163" i="2" s="1"/>
  <c r="V163" i="2"/>
  <c r="W163" i="2" s="1"/>
  <c r="O162" i="2"/>
  <c r="N302" i="2"/>
  <c r="P163" i="2"/>
  <c r="L302" i="2"/>
  <c r="M302" i="2" s="1"/>
  <c r="D302" i="2"/>
  <c r="E302" i="2" s="1"/>
  <c r="F302" i="2"/>
  <c r="G302" i="2" s="1"/>
  <c r="H302" i="2"/>
  <c r="I302" i="2" s="1"/>
  <c r="C303" i="2"/>
  <c r="J302" i="2"/>
  <c r="K302" i="2" s="1"/>
  <c r="L302" i="1"/>
  <c r="O164" i="1"/>
  <c r="B164" i="1"/>
  <c r="J302" i="1"/>
  <c r="K302" i="1" s="1"/>
  <c r="F302" i="1"/>
  <c r="G302" i="1" s="1"/>
  <c r="H302" i="1"/>
  <c r="I302" i="1" s="1"/>
  <c r="C303" i="1"/>
  <c r="D302" i="1"/>
  <c r="E302" i="1" s="1"/>
  <c r="Q163" i="2" l="1"/>
  <c r="B163" i="2"/>
  <c r="N303" i="2"/>
  <c r="L303" i="2"/>
  <c r="M303" i="2" s="1"/>
  <c r="D303" i="2"/>
  <c r="E303" i="2" s="1"/>
  <c r="F303" i="2"/>
  <c r="G303" i="2" s="1"/>
  <c r="J303" i="2"/>
  <c r="K303" i="2" s="1"/>
  <c r="H303" i="2"/>
  <c r="I303" i="2" s="1"/>
  <c r="C304" i="2"/>
  <c r="L303" i="1"/>
  <c r="L164" i="1"/>
  <c r="M164" i="1"/>
  <c r="T165" i="1"/>
  <c r="U165" i="1" s="1"/>
  <c r="R165" i="1"/>
  <c r="S165" i="1" s="1"/>
  <c r="P165" i="1"/>
  <c r="Q165" i="1" s="1"/>
  <c r="N165" i="1"/>
  <c r="J303" i="1"/>
  <c r="K303" i="1" s="1"/>
  <c r="F303" i="1"/>
  <c r="G303" i="1" s="1"/>
  <c r="H303" i="1"/>
  <c r="I303" i="1" s="1"/>
  <c r="C304" i="1"/>
  <c r="D303" i="1"/>
  <c r="E303" i="1" s="1"/>
  <c r="X164" i="2" l="1"/>
  <c r="Y164" i="2" s="1"/>
  <c r="R164" i="2"/>
  <c r="S164" i="2" s="1"/>
  <c r="V164" i="2"/>
  <c r="W164" i="2" s="1"/>
  <c r="N163" i="2"/>
  <c r="T164" i="2"/>
  <c r="U164" i="2" s="1"/>
  <c r="O163" i="2"/>
  <c r="N304" i="2"/>
  <c r="P164" i="2"/>
  <c r="L304" i="2"/>
  <c r="M304" i="2" s="1"/>
  <c r="D304" i="2"/>
  <c r="E304" i="2" s="1"/>
  <c r="F304" i="2"/>
  <c r="G304" i="2" s="1"/>
  <c r="C305" i="2"/>
  <c r="J304" i="2"/>
  <c r="K304" i="2" s="1"/>
  <c r="H304" i="2"/>
  <c r="I304" i="2" s="1"/>
  <c r="L304" i="1"/>
  <c r="B165" i="1"/>
  <c r="O165" i="1"/>
  <c r="J304" i="1"/>
  <c r="K304" i="1" s="1"/>
  <c r="F304" i="1"/>
  <c r="G304" i="1" s="1"/>
  <c r="H304" i="1"/>
  <c r="I304" i="1" s="1"/>
  <c r="C305" i="1"/>
  <c r="D304" i="1"/>
  <c r="E304" i="1" s="1"/>
  <c r="Q164" i="2" l="1"/>
  <c r="X165" i="2" s="1"/>
  <c r="Y165" i="2" s="1"/>
  <c r="B164" i="2"/>
  <c r="N305" i="2"/>
  <c r="L305" i="2"/>
  <c r="M305" i="2" s="1"/>
  <c r="D305" i="2"/>
  <c r="E305" i="2" s="1"/>
  <c r="F305" i="2"/>
  <c r="G305" i="2" s="1"/>
  <c r="H305" i="2"/>
  <c r="I305" i="2" s="1"/>
  <c r="J305" i="2"/>
  <c r="K305" i="2" s="1"/>
  <c r="C306" i="2"/>
  <c r="L165" i="1"/>
  <c r="M165" i="1"/>
  <c r="L305" i="1"/>
  <c r="T166" i="1"/>
  <c r="U166" i="1" s="1"/>
  <c r="R166" i="1"/>
  <c r="S166" i="1" s="1"/>
  <c r="P166" i="1"/>
  <c r="Q166" i="1" s="1"/>
  <c r="N166" i="1"/>
  <c r="J305" i="1"/>
  <c r="K305" i="1" s="1"/>
  <c r="F305" i="1"/>
  <c r="G305" i="1" s="1"/>
  <c r="H305" i="1"/>
  <c r="I305" i="1" s="1"/>
  <c r="C306" i="1"/>
  <c r="D305" i="1"/>
  <c r="E305" i="1" s="1"/>
  <c r="T165" i="2" l="1"/>
  <c r="U165" i="2" s="1"/>
  <c r="V165" i="2"/>
  <c r="W165" i="2" s="1"/>
  <c r="O164" i="2"/>
  <c r="N164" i="2"/>
  <c r="R165" i="2"/>
  <c r="S165" i="2" s="1"/>
  <c r="N306" i="2"/>
  <c r="L306" i="2"/>
  <c r="M306" i="2" s="1"/>
  <c r="P165" i="2"/>
  <c r="D306" i="2"/>
  <c r="E306" i="2" s="1"/>
  <c r="F306" i="2"/>
  <c r="G306" i="2" s="1"/>
  <c r="H306" i="2"/>
  <c r="I306" i="2" s="1"/>
  <c r="C307" i="2"/>
  <c r="J306" i="2"/>
  <c r="K306" i="2" s="1"/>
  <c r="L306" i="1"/>
  <c r="O166" i="1"/>
  <c r="B166" i="1"/>
  <c r="J306" i="1"/>
  <c r="K306" i="1" s="1"/>
  <c r="F306" i="1"/>
  <c r="G306" i="1" s="1"/>
  <c r="H306" i="1"/>
  <c r="I306" i="1" s="1"/>
  <c r="C307" i="1"/>
  <c r="D306" i="1"/>
  <c r="E306" i="1" s="1"/>
  <c r="Q165" i="2" l="1"/>
  <c r="B165" i="2"/>
  <c r="N307" i="2"/>
  <c r="L307" i="2"/>
  <c r="M307" i="2" s="1"/>
  <c r="D307" i="2"/>
  <c r="E307" i="2" s="1"/>
  <c r="F307" i="2"/>
  <c r="G307" i="2" s="1"/>
  <c r="J307" i="2"/>
  <c r="K307" i="2" s="1"/>
  <c r="H307" i="2"/>
  <c r="I307" i="2" s="1"/>
  <c r="C308" i="2"/>
  <c r="L307" i="1"/>
  <c r="L166" i="1"/>
  <c r="M166" i="1"/>
  <c r="T167" i="1"/>
  <c r="U167" i="1" s="1"/>
  <c r="R167" i="1"/>
  <c r="S167" i="1" s="1"/>
  <c r="N167" i="1"/>
  <c r="P167" i="1"/>
  <c r="Q167" i="1" s="1"/>
  <c r="J307" i="1"/>
  <c r="K307" i="1" s="1"/>
  <c r="F307" i="1"/>
  <c r="G307" i="1" s="1"/>
  <c r="H307" i="1"/>
  <c r="I307" i="1" s="1"/>
  <c r="C308" i="1"/>
  <c r="D307" i="1"/>
  <c r="E307" i="1" s="1"/>
  <c r="N165" i="2" l="1"/>
  <c r="R166" i="2"/>
  <c r="S166" i="2" s="1"/>
  <c r="V166" i="2"/>
  <c r="W166" i="2" s="1"/>
  <c r="T166" i="2"/>
  <c r="U166" i="2" s="1"/>
  <c r="X166" i="2"/>
  <c r="Y166" i="2" s="1"/>
  <c r="O165" i="2"/>
  <c r="N308" i="2"/>
  <c r="L308" i="2"/>
  <c r="M308" i="2" s="1"/>
  <c r="P166" i="2"/>
  <c r="D308" i="2"/>
  <c r="E308" i="2" s="1"/>
  <c r="F308" i="2"/>
  <c r="G308" i="2" s="1"/>
  <c r="C309" i="2"/>
  <c r="J308" i="2"/>
  <c r="K308" i="2" s="1"/>
  <c r="H308" i="2"/>
  <c r="I308" i="2" s="1"/>
  <c r="L308" i="1"/>
  <c r="B167" i="1"/>
  <c r="O167" i="1"/>
  <c r="J308" i="1"/>
  <c r="K308" i="1" s="1"/>
  <c r="F308" i="1"/>
  <c r="G308" i="1" s="1"/>
  <c r="H308" i="1"/>
  <c r="I308" i="1" s="1"/>
  <c r="C309" i="1"/>
  <c r="D308" i="1"/>
  <c r="E308" i="1" s="1"/>
  <c r="Q166" i="2" l="1"/>
  <c r="N166" i="2" s="1"/>
  <c r="B166" i="2"/>
  <c r="N309" i="2"/>
  <c r="L309" i="2"/>
  <c r="M309" i="2" s="1"/>
  <c r="D309" i="2"/>
  <c r="E309" i="2" s="1"/>
  <c r="F309" i="2"/>
  <c r="G309" i="2" s="1"/>
  <c r="C310" i="2"/>
  <c r="H309" i="2"/>
  <c r="I309" i="2" s="1"/>
  <c r="J309" i="2"/>
  <c r="K309" i="2" s="1"/>
  <c r="L309" i="1"/>
  <c r="L167" i="1"/>
  <c r="M167" i="1"/>
  <c r="T168" i="1"/>
  <c r="U168" i="1" s="1"/>
  <c r="R168" i="1"/>
  <c r="S168" i="1" s="1"/>
  <c r="P168" i="1"/>
  <c r="Q168" i="1" s="1"/>
  <c r="N168" i="1"/>
  <c r="J309" i="1"/>
  <c r="K309" i="1" s="1"/>
  <c r="F309" i="1"/>
  <c r="G309" i="1" s="1"/>
  <c r="H309" i="1"/>
  <c r="I309" i="1" s="1"/>
  <c r="C310" i="1"/>
  <c r="D309" i="1"/>
  <c r="E309" i="1" s="1"/>
  <c r="T167" i="2" l="1"/>
  <c r="U167" i="2" s="1"/>
  <c r="V167" i="2"/>
  <c r="W167" i="2" s="1"/>
  <c r="X167" i="2"/>
  <c r="Y167" i="2" s="1"/>
  <c r="R167" i="2"/>
  <c r="S167" i="2" s="1"/>
  <c r="O166" i="2"/>
  <c r="N310" i="2"/>
  <c r="L310" i="2"/>
  <c r="M310" i="2" s="1"/>
  <c r="P167" i="2"/>
  <c r="D310" i="2"/>
  <c r="E310" i="2" s="1"/>
  <c r="F310" i="2"/>
  <c r="G310" i="2" s="1"/>
  <c r="J310" i="2"/>
  <c r="K310" i="2" s="1"/>
  <c r="H310" i="2"/>
  <c r="I310" i="2" s="1"/>
  <c r="C311" i="2"/>
  <c r="L310" i="1"/>
  <c r="B168" i="1"/>
  <c r="O168" i="1"/>
  <c r="J310" i="1"/>
  <c r="K310" i="1" s="1"/>
  <c r="F310" i="1"/>
  <c r="G310" i="1" s="1"/>
  <c r="H310" i="1"/>
  <c r="I310" i="1" s="1"/>
  <c r="C311" i="1"/>
  <c r="D310" i="1"/>
  <c r="E310" i="1" s="1"/>
  <c r="Q167" i="2" l="1"/>
  <c r="N167" i="2" s="1"/>
  <c r="B167" i="2"/>
  <c r="N311" i="2"/>
  <c r="L311" i="2"/>
  <c r="M311" i="2" s="1"/>
  <c r="D311" i="2"/>
  <c r="E311" i="2" s="1"/>
  <c r="F311" i="2"/>
  <c r="G311" i="2" s="1"/>
  <c r="J311" i="2"/>
  <c r="K311" i="2" s="1"/>
  <c r="H311" i="2"/>
  <c r="I311" i="2" s="1"/>
  <c r="C312" i="2"/>
  <c r="L168" i="1"/>
  <c r="M168" i="1"/>
  <c r="L311" i="1"/>
  <c r="T169" i="1"/>
  <c r="U169" i="1" s="1"/>
  <c r="R169" i="1"/>
  <c r="S169" i="1" s="1"/>
  <c r="N169" i="1"/>
  <c r="P169" i="1"/>
  <c r="Q169" i="1" s="1"/>
  <c r="J311" i="1"/>
  <c r="K311" i="1" s="1"/>
  <c r="F311" i="1"/>
  <c r="G311" i="1" s="1"/>
  <c r="H311" i="1"/>
  <c r="I311" i="1" s="1"/>
  <c r="C312" i="1"/>
  <c r="D311" i="1"/>
  <c r="E311" i="1" s="1"/>
  <c r="R168" i="2" l="1"/>
  <c r="S168" i="2" s="1"/>
  <c r="T168" i="2"/>
  <c r="U168" i="2" s="1"/>
  <c r="V168" i="2"/>
  <c r="W168" i="2" s="1"/>
  <c r="X168" i="2"/>
  <c r="Y168" i="2" s="1"/>
  <c r="O167" i="2"/>
  <c r="N312" i="2"/>
  <c r="P168" i="2"/>
  <c r="L312" i="2"/>
  <c r="M312" i="2" s="1"/>
  <c r="D312" i="2"/>
  <c r="E312" i="2" s="1"/>
  <c r="F312" i="2"/>
  <c r="G312" i="2" s="1"/>
  <c r="C313" i="2"/>
  <c r="J312" i="2"/>
  <c r="K312" i="2" s="1"/>
  <c r="H312" i="2"/>
  <c r="I312" i="2" s="1"/>
  <c r="L312" i="1"/>
  <c r="B169" i="1"/>
  <c r="O169" i="1"/>
  <c r="J312" i="1"/>
  <c r="K312" i="1" s="1"/>
  <c r="F312" i="1"/>
  <c r="G312" i="1" s="1"/>
  <c r="H312" i="1"/>
  <c r="I312" i="1" s="1"/>
  <c r="C313" i="1"/>
  <c r="D312" i="1"/>
  <c r="E312" i="1" s="1"/>
  <c r="Q168" i="2" l="1"/>
  <c r="O168" i="2" s="1"/>
  <c r="B168" i="2"/>
  <c r="N313" i="2"/>
  <c r="L313" i="2"/>
  <c r="M313" i="2" s="1"/>
  <c r="D313" i="2"/>
  <c r="E313" i="2" s="1"/>
  <c r="F313" i="2"/>
  <c r="G313" i="2" s="1"/>
  <c r="J313" i="2"/>
  <c r="K313" i="2" s="1"/>
  <c r="C314" i="2"/>
  <c r="H313" i="2"/>
  <c r="I313" i="2" s="1"/>
  <c r="L169" i="1"/>
  <c r="M169" i="1"/>
  <c r="L313" i="1"/>
  <c r="T170" i="1"/>
  <c r="U170" i="1" s="1"/>
  <c r="R170" i="1"/>
  <c r="S170" i="1" s="1"/>
  <c r="N170" i="1"/>
  <c r="P170" i="1"/>
  <c r="Q170" i="1" s="1"/>
  <c r="J313" i="1"/>
  <c r="K313" i="1" s="1"/>
  <c r="F313" i="1"/>
  <c r="G313" i="1" s="1"/>
  <c r="H313" i="1"/>
  <c r="I313" i="1" s="1"/>
  <c r="C314" i="1"/>
  <c r="D313" i="1"/>
  <c r="E313" i="1" s="1"/>
  <c r="T169" i="2" l="1"/>
  <c r="U169" i="2" s="1"/>
  <c r="V169" i="2"/>
  <c r="W169" i="2" s="1"/>
  <c r="X169" i="2"/>
  <c r="Y169" i="2" s="1"/>
  <c r="R169" i="2"/>
  <c r="S169" i="2" s="1"/>
  <c r="N168" i="2"/>
  <c r="N314" i="2"/>
  <c r="P169" i="2"/>
  <c r="L314" i="2"/>
  <c r="M314" i="2" s="1"/>
  <c r="D314" i="2"/>
  <c r="E314" i="2" s="1"/>
  <c r="F314" i="2"/>
  <c r="G314" i="2" s="1"/>
  <c r="H314" i="2"/>
  <c r="I314" i="2" s="1"/>
  <c r="J314" i="2"/>
  <c r="K314" i="2" s="1"/>
  <c r="C315" i="2"/>
  <c r="L314" i="1"/>
  <c r="O170" i="1"/>
  <c r="B170" i="1"/>
  <c r="J314" i="1"/>
  <c r="K314" i="1" s="1"/>
  <c r="F314" i="1"/>
  <c r="G314" i="1" s="1"/>
  <c r="H314" i="1"/>
  <c r="I314" i="1" s="1"/>
  <c r="C315" i="1"/>
  <c r="D314" i="1"/>
  <c r="E314" i="1" s="1"/>
  <c r="Q169" i="2" l="1"/>
  <c r="X170" i="2" s="1"/>
  <c r="Y170" i="2" s="1"/>
  <c r="B169" i="2"/>
  <c r="N315" i="2"/>
  <c r="L315" i="2"/>
  <c r="M315" i="2" s="1"/>
  <c r="D315" i="2"/>
  <c r="E315" i="2" s="1"/>
  <c r="F315" i="2"/>
  <c r="G315" i="2" s="1"/>
  <c r="J315" i="2"/>
  <c r="K315" i="2" s="1"/>
  <c r="H315" i="2"/>
  <c r="I315" i="2" s="1"/>
  <c r="C316" i="2"/>
  <c r="L170" i="1"/>
  <c r="M170" i="1"/>
  <c r="L315" i="1"/>
  <c r="T171" i="1"/>
  <c r="U171" i="1" s="1"/>
  <c r="R171" i="1"/>
  <c r="S171" i="1" s="1"/>
  <c r="P171" i="1"/>
  <c r="Q171" i="1" s="1"/>
  <c r="N171" i="1"/>
  <c r="J315" i="1"/>
  <c r="K315" i="1" s="1"/>
  <c r="F315" i="1"/>
  <c r="G315" i="1" s="1"/>
  <c r="H315" i="1"/>
  <c r="I315" i="1" s="1"/>
  <c r="C316" i="1"/>
  <c r="D315" i="1"/>
  <c r="E315" i="1" s="1"/>
  <c r="R170" i="2" l="1"/>
  <c r="S170" i="2" s="1"/>
  <c r="T170" i="2"/>
  <c r="U170" i="2" s="1"/>
  <c r="N169" i="2"/>
  <c r="V170" i="2"/>
  <c r="W170" i="2" s="1"/>
  <c r="O169" i="2"/>
  <c r="N316" i="2"/>
  <c r="P170" i="2"/>
  <c r="L316" i="2"/>
  <c r="M316" i="2" s="1"/>
  <c r="D316" i="2"/>
  <c r="E316" i="2" s="1"/>
  <c r="F316" i="2"/>
  <c r="G316" i="2" s="1"/>
  <c r="C317" i="2"/>
  <c r="J316" i="2"/>
  <c r="K316" i="2" s="1"/>
  <c r="H316" i="2"/>
  <c r="I316" i="2" s="1"/>
  <c r="L316" i="1"/>
  <c r="B171" i="1"/>
  <c r="O171" i="1"/>
  <c r="J316" i="1"/>
  <c r="K316" i="1" s="1"/>
  <c r="F316" i="1"/>
  <c r="G316" i="1" s="1"/>
  <c r="H316" i="1"/>
  <c r="I316" i="1" s="1"/>
  <c r="C317" i="1"/>
  <c r="D316" i="1"/>
  <c r="E316" i="1" s="1"/>
  <c r="Q170" i="2" l="1"/>
  <c r="N170" i="2" s="1"/>
  <c r="B170" i="2"/>
  <c r="N317" i="2"/>
  <c r="L317" i="2"/>
  <c r="M317" i="2" s="1"/>
  <c r="D317" i="2"/>
  <c r="E317" i="2" s="1"/>
  <c r="F317" i="2"/>
  <c r="G317" i="2" s="1"/>
  <c r="C318" i="2"/>
  <c r="J317" i="2"/>
  <c r="K317" i="2" s="1"/>
  <c r="H317" i="2"/>
  <c r="I317" i="2" s="1"/>
  <c r="L171" i="1"/>
  <c r="M171" i="1"/>
  <c r="L317" i="1"/>
  <c r="T172" i="1"/>
  <c r="U172" i="1" s="1"/>
  <c r="R172" i="1"/>
  <c r="S172" i="1" s="1"/>
  <c r="N172" i="1"/>
  <c r="P172" i="1"/>
  <c r="Q172" i="1" s="1"/>
  <c r="J317" i="1"/>
  <c r="K317" i="1" s="1"/>
  <c r="F317" i="1"/>
  <c r="G317" i="1" s="1"/>
  <c r="H317" i="1"/>
  <c r="I317" i="1" s="1"/>
  <c r="C318" i="1"/>
  <c r="D317" i="1"/>
  <c r="E317" i="1" s="1"/>
  <c r="T171" i="2" l="1"/>
  <c r="U171" i="2" s="1"/>
  <c r="V171" i="2"/>
  <c r="W171" i="2" s="1"/>
  <c r="R171" i="2"/>
  <c r="S171" i="2" s="1"/>
  <c r="X171" i="2"/>
  <c r="Y171" i="2" s="1"/>
  <c r="O170" i="2"/>
  <c r="N318" i="2"/>
  <c r="P171" i="2"/>
  <c r="L318" i="2"/>
  <c r="M318" i="2" s="1"/>
  <c r="D318" i="2"/>
  <c r="E318" i="2" s="1"/>
  <c r="F318" i="2"/>
  <c r="G318" i="2" s="1"/>
  <c r="J318" i="2"/>
  <c r="K318" i="2" s="1"/>
  <c r="C319" i="2"/>
  <c r="H318" i="2"/>
  <c r="I318" i="2" s="1"/>
  <c r="L318" i="1"/>
  <c r="B172" i="1"/>
  <c r="O172" i="1"/>
  <c r="J318" i="1"/>
  <c r="K318" i="1" s="1"/>
  <c r="F318" i="1"/>
  <c r="G318" i="1" s="1"/>
  <c r="H318" i="1"/>
  <c r="I318" i="1" s="1"/>
  <c r="C319" i="1"/>
  <c r="D318" i="1"/>
  <c r="E318" i="1" s="1"/>
  <c r="Q171" i="2" l="1"/>
  <c r="O171" i="2" s="1"/>
  <c r="B171" i="2"/>
  <c r="N319" i="2"/>
  <c r="L319" i="2"/>
  <c r="M319" i="2" s="1"/>
  <c r="D319" i="2"/>
  <c r="E319" i="2" s="1"/>
  <c r="F319" i="2"/>
  <c r="G319" i="2" s="1"/>
  <c r="J319" i="2"/>
  <c r="K319" i="2" s="1"/>
  <c r="H319" i="2"/>
  <c r="I319" i="2" s="1"/>
  <c r="C320" i="2"/>
  <c r="L319" i="1"/>
  <c r="L172" i="1"/>
  <c r="M172" i="1"/>
  <c r="T173" i="1"/>
  <c r="U173" i="1" s="1"/>
  <c r="R173" i="1"/>
  <c r="S173" i="1" s="1"/>
  <c r="N173" i="1"/>
  <c r="P173" i="1"/>
  <c r="Q173" i="1" s="1"/>
  <c r="J319" i="1"/>
  <c r="K319" i="1" s="1"/>
  <c r="F319" i="1"/>
  <c r="G319" i="1" s="1"/>
  <c r="H319" i="1"/>
  <c r="I319" i="1" s="1"/>
  <c r="C320" i="1"/>
  <c r="D319" i="1"/>
  <c r="E319" i="1" s="1"/>
  <c r="V172" i="2" l="1"/>
  <c r="W172" i="2" s="1"/>
  <c r="T172" i="2"/>
  <c r="U172" i="2" s="1"/>
  <c r="X172" i="2"/>
  <c r="Y172" i="2" s="1"/>
  <c r="R172" i="2"/>
  <c r="S172" i="2" s="1"/>
  <c r="N171" i="2"/>
  <c r="N320" i="2"/>
  <c r="L320" i="2"/>
  <c r="M320" i="2" s="1"/>
  <c r="P172" i="2"/>
  <c r="D320" i="2"/>
  <c r="E320" i="2" s="1"/>
  <c r="F320" i="2"/>
  <c r="G320" i="2" s="1"/>
  <c r="C321" i="2"/>
  <c r="J320" i="2"/>
  <c r="K320" i="2" s="1"/>
  <c r="H320" i="2"/>
  <c r="I320" i="2" s="1"/>
  <c r="L320" i="1"/>
  <c r="B173" i="1"/>
  <c r="O173" i="1"/>
  <c r="J320" i="1"/>
  <c r="K320" i="1" s="1"/>
  <c r="F320" i="1"/>
  <c r="G320" i="1" s="1"/>
  <c r="H320" i="1"/>
  <c r="I320" i="1" s="1"/>
  <c r="C321" i="1"/>
  <c r="D320" i="1"/>
  <c r="E320" i="1" s="1"/>
  <c r="Q172" i="2" l="1"/>
  <c r="N172" i="2" s="1"/>
  <c r="B172" i="2"/>
  <c r="N321" i="2"/>
  <c r="L321" i="2"/>
  <c r="M321" i="2" s="1"/>
  <c r="D321" i="2"/>
  <c r="E321" i="2" s="1"/>
  <c r="F321" i="2"/>
  <c r="G321" i="2" s="1"/>
  <c r="J321" i="2"/>
  <c r="K321" i="2" s="1"/>
  <c r="C322" i="2"/>
  <c r="H321" i="2"/>
  <c r="I321" i="2" s="1"/>
  <c r="L173" i="1"/>
  <c r="M173" i="1"/>
  <c r="L321" i="1"/>
  <c r="T174" i="1"/>
  <c r="U174" i="1" s="1"/>
  <c r="R174" i="1"/>
  <c r="S174" i="1" s="1"/>
  <c r="P174" i="1"/>
  <c r="Q174" i="1" s="1"/>
  <c r="N174" i="1"/>
  <c r="J321" i="1"/>
  <c r="K321" i="1" s="1"/>
  <c r="F321" i="1"/>
  <c r="G321" i="1" s="1"/>
  <c r="H321" i="1"/>
  <c r="I321" i="1" s="1"/>
  <c r="C322" i="1"/>
  <c r="D321" i="1"/>
  <c r="E321" i="1" s="1"/>
  <c r="T173" i="2" l="1"/>
  <c r="U173" i="2" s="1"/>
  <c r="V173" i="2"/>
  <c r="W173" i="2" s="1"/>
  <c r="R173" i="2"/>
  <c r="S173" i="2" s="1"/>
  <c r="X173" i="2"/>
  <c r="Y173" i="2" s="1"/>
  <c r="O172" i="2"/>
  <c r="N322" i="2"/>
  <c r="P173" i="2"/>
  <c r="L322" i="2"/>
  <c r="M322" i="2" s="1"/>
  <c r="D322" i="2"/>
  <c r="E322" i="2" s="1"/>
  <c r="F322" i="2"/>
  <c r="G322" i="2" s="1"/>
  <c r="J322" i="2"/>
  <c r="K322" i="2" s="1"/>
  <c r="C323" i="2"/>
  <c r="H322" i="2"/>
  <c r="I322" i="2" s="1"/>
  <c r="L322" i="1"/>
  <c r="B174" i="1"/>
  <c r="O174" i="1"/>
  <c r="J322" i="1"/>
  <c r="K322" i="1" s="1"/>
  <c r="F322" i="1"/>
  <c r="G322" i="1" s="1"/>
  <c r="H322" i="1"/>
  <c r="I322" i="1" s="1"/>
  <c r="C323" i="1"/>
  <c r="D322" i="1"/>
  <c r="E322" i="1" s="1"/>
  <c r="Q173" i="2" l="1"/>
  <c r="X174" i="2" s="1"/>
  <c r="Y174" i="2" s="1"/>
  <c r="B173" i="2"/>
  <c r="N323" i="2"/>
  <c r="L323" i="2"/>
  <c r="M323" i="2" s="1"/>
  <c r="D323" i="2"/>
  <c r="E323" i="2" s="1"/>
  <c r="F323" i="2"/>
  <c r="G323" i="2" s="1"/>
  <c r="J323" i="2"/>
  <c r="K323" i="2" s="1"/>
  <c r="H323" i="2"/>
  <c r="I323" i="2" s="1"/>
  <c r="C324" i="2"/>
  <c r="L174" i="1"/>
  <c r="M174" i="1"/>
  <c r="L323" i="1"/>
  <c r="T175" i="1"/>
  <c r="U175" i="1" s="1"/>
  <c r="R175" i="1"/>
  <c r="S175" i="1" s="1"/>
  <c r="N175" i="1"/>
  <c r="P175" i="1"/>
  <c r="Q175" i="1" s="1"/>
  <c r="J323" i="1"/>
  <c r="K323" i="1" s="1"/>
  <c r="F323" i="1"/>
  <c r="G323" i="1" s="1"/>
  <c r="H323" i="1"/>
  <c r="I323" i="1" s="1"/>
  <c r="C324" i="1"/>
  <c r="D323" i="1"/>
  <c r="E323" i="1" s="1"/>
  <c r="T174" i="2" l="1"/>
  <c r="U174" i="2" s="1"/>
  <c r="V174" i="2"/>
  <c r="W174" i="2" s="1"/>
  <c r="O173" i="2"/>
  <c r="R174" i="2"/>
  <c r="S174" i="2" s="1"/>
  <c r="N173" i="2"/>
  <c r="N324" i="2"/>
  <c r="P174" i="2"/>
  <c r="L324" i="2"/>
  <c r="M324" i="2" s="1"/>
  <c r="D324" i="2"/>
  <c r="E324" i="2" s="1"/>
  <c r="F324" i="2"/>
  <c r="G324" i="2" s="1"/>
  <c r="C325" i="2"/>
  <c r="H324" i="2"/>
  <c r="I324" i="2" s="1"/>
  <c r="J324" i="2"/>
  <c r="K324" i="2" s="1"/>
  <c r="L324" i="1"/>
  <c r="B175" i="1"/>
  <c r="O175" i="1"/>
  <c r="J324" i="1"/>
  <c r="K324" i="1" s="1"/>
  <c r="F324" i="1"/>
  <c r="G324" i="1" s="1"/>
  <c r="H324" i="1"/>
  <c r="I324" i="1" s="1"/>
  <c r="C325" i="1"/>
  <c r="D324" i="1"/>
  <c r="E324" i="1" s="1"/>
  <c r="Q174" i="2" l="1"/>
  <c r="X175" i="2" s="1"/>
  <c r="Y175" i="2" s="1"/>
  <c r="B174" i="2"/>
  <c r="N325" i="2"/>
  <c r="R175" i="2"/>
  <c r="S175" i="2" s="1"/>
  <c r="L325" i="2"/>
  <c r="M325" i="2" s="1"/>
  <c r="D325" i="2"/>
  <c r="E325" i="2" s="1"/>
  <c r="F325" i="2"/>
  <c r="G325" i="2" s="1"/>
  <c r="J325" i="2"/>
  <c r="K325" i="2" s="1"/>
  <c r="C326" i="2"/>
  <c r="H325" i="2"/>
  <c r="I325" i="2" s="1"/>
  <c r="L325" i="1"/>
  <c r="L175" i="1"/>
  <c r="M175" i="1"/>
  <c r="T176" i="1"/>
  <c r="U176" i="1" s="1"/>
  <c r="R176" i="1"/>
  <c r="S176" i="1" s="1"/>
  <c r="N176" i="1"/>
  <c r="P176" i="1"/>
  <c r="Q176" i="1" s="1"/>
  <c r="J325" i="1"/>
  <c r="K325" i="1" s="1"/>
  <c r="F325" i="1"/>
  <c r="G325" i="1" s="1"/>
  <c r="H325" i="1"/>
  <c r="I325" i="1" s="1"/>
  <c r="C326" i="1"/>
  <c r="D325" i="1"/>
  <c r="E325" i="1" s="1"/>
  <c r="T175" i="2" l="1"/>
  <c r="U175" i="2" s="1"/>
  <c r="V175" i="2"/>
  <c r="W175" i="2" s="1"/>
  <c r="O174" i="2"/>
  <c r="N174" i="2"/>
  <c r="N326" i="2"/>
  <c r="L326" i="2"/>
  <c r="M326" i="2" s="1"/>
  <c r="P175" i="2"/>
  <c r="D326" i="2"/>
  <c r="E326" i="2" s="1"/>
  <c r="F326" i="2"/>
  <c r="G326" i="2" s="1"/>
  <c r="H326" i="2"/>
  <c r="I326" i="2" s="1"/>
  <c r="J326" i="2"/>
  <c r="K326" i="2" s="1"/>
  <c r="C327" i="2"/>
  <c r="L326" i="1"/>
  <c r="B176" i="1"/>
  <c r="O176" i="1"/>
  <c r="J326" i="1"/>
  <c r="K326" i="1" s="1"/>
  <c r="F326" i="1"/>
  <c r="G326" i="1" s="1"/>
  <c r="H326" i="1"/>
  <c r="I326" i="1" s="1"/>
  <c r="C327" i="1"/>
  <c r="D326" i="1"/>
  <c r="E326" i="1" s="1"/>
  <c r="Q175" i="2" l="1"/>
  <c r="X176" i="2" s="1"/>
  <c r="Y176" i="2" s="1"/>
  <c r="B175" i="2"/>
  <c r="N327" i="2"/>
  <c r="N175" i="2"/>
  <c r="R176" i="2"/>
  <c r="S176" i="2" s="1"/>
  <c r="L327" i="2"/>
  <c r="M327" i="2" s="1"/>
  <c r="D327" i="2"/>
  <c r="E327" i="2" s="1"/>
  <c r="F327" i="2"/>
  <c r="G327" i="2" s="1"/>
  <c r="J327" i="2"/>
  <c r="K327" i="2" s="1"/>
  <c r="H327" i="2"/>
  <c r="I327" i="2" s="1"/>
  <c r="C328" i="2"/>
  <c r="L327" i="1"/>
  <c r="L176" i="1"/>
  <c r="M176" i="1"/>
  <c r="T177" i="1"/>
  <c r="U177" i="1" s="1"/>
  <c r="R177" i="1"/>
  <c r="S177" i="1" s="1"/>
  <c r="P177" i="1"/>
  <c r="Q177" i="1" s="1"/>
  <c r="N177" i="1"/>
  <c r="J327" i="1"/>
  <c r="K327" i="1" s="1"/>
  <c r="F327" i="1"/>
  <c r="G327" i="1" s="1"/>
  <c r="H327" i="1"/>
  <c r="I327" i="1" s="1"/>
  <c r="C328" i="1"/>
  <c r="D327" i="1"/>
  <c r="E327" i="1" s="1"/>
  <c r="T176" i="2" l="1"/>
  <c r="U176" i="2" s="1"/>
  <c r="V176" i="2"/>
  <c r="W176" i="2" s="1"/>
  <c r="O175" i="2"/>
  <c r="N328" i="2"/>
  <c r="P176" i="2"/>
  <c r="L328" i="2"/>
  <c r="M328" i="2" s="1"/>
  <c r="D328" i="2"/>
  <c r="E328" i="2" s="1"/>
  <c r="F328" i="2"/>
  <c r="G328" i="2" s="1"/>
  <c r="C329" i="2"/>
  <c r="J328" i="2"/>
  <c r="K328" i="2" s="1"/>
  <c r="H328" i="2"/>
  <c r="I328" i="2" s="1"/>
  <c r="L328" i="1"/>
  <c r="B177" i="1"/>
  <c r="O177" i="1"/>
  <c r="J328" i="1"/>
  <c r="K328" i="1" s="1"/>
  <c r="F328" i="1"/>
  <c r="G328" i="1" s="1"/>
  <c r="H328" i="1"/>
  <c r="I328" i="1" s="1"/>
  <c r="C329" i="1"/>
  <c r="D328" i="1"/>
  <c r="E328" i="1" s="1"/>
  <c r="Q176" i="2" l="1"/>
  <c r="O176" i="2" s="1"/>
  <c r="B176" i="2"/>
  <c r="N329" i="2"/>
  <c r="L329" i="2"/>
  <c r="M329" i="2" s="1"/>
  <c r="D329" i="2"/>
  <c r="E329" i="2" s="1"/>
  <c r="F329" i="2"/>
  <c r="G329" i="2" s="1"/>
  <c r="J329" i="2"/>
  <c r="K329" i="2" s="1"/>
  <c r="H329" i="2"/>
  <c r="I329" i="2" s="1"/>
  <c r="C330" i="2"/>
  <c r="L329" i="1"/>
  <c r="L177" i="1"/>
  <c r="M177" i="1"/>
  <c r="T178" i="1"/>
  <c r="U178" i="1" s="1"/>
  <c r="R178" i="1"/>
  <c r="S178" i="1" s="1"/>
  <c r="N178" i="1"/>
  <c r="P178" i="1"/>
  <c r="Q178" i="1" s="1"/>
  <c r="J329" i="1"/>
  <c r="K329" i="1" s="1"/>
  <c r="F329" i="1"/>
  <c r="G329" i="1" s="1"/>
  <c r="H329" i="1"/>
  <c r="I329" i="1" s="1"/>
  <c r="C330" i="1"/>
  <c r="D329" i="1"/>
  <c r="E329" i="1" s="1"/>
  <c r="T177" i="2" l="1"/>
  <c r="U177" i="2" s="1"/>
  <c r="R177" i="2"/>
  <c r="S177" i="2" s="1"/>
  <c r="V177" i="2"/>
  <c r="W177" i="2" s="1"/>
  <c r="X177" i="2"/>
  <c r="Y177" i="2" s="1"/>
  <c r="N176" i="2"/>
  <c r="N330" i="2"/>
  <c r="L330" i="2"/>
  <c r="M330" i="2" s="1"/>
  <c r="P177" i="2"/>
  <c r="D330" i="2"/>
  <c r="E330" i="2" s="1"/>
  <c r="F330" i="2"/>
  <c r="G330" i="2" s="1"/>
  <c r="H330" i="2"/>
  <c r="I330" i="2" s="1"/>
  <c r="C331" i="2"/>
  <c r="J330" i="2"/>
  <c r="K330" i="2" s="1"/>
  <c r="L330" i="1"/>
  <c r="B178" i="1"/>
  <c r="O178" i="1"/>
  <c r="J330" i="1"/>
  <c r="K330" i="1" s="1"/>
  <c r="F330" i="1"/>
  <c r="G330" i="1" s="1"/>
  <c r="H330" i="1"/>
  <c r="I330" i="1" s="1"/>
  <c r="C331" i="1"/>
  <c r="D330" i="1"/>
  <c r="E330" i="1" s="1"/>
  <c r="Q177" i="2" l="1"/>
  <c r="R178" i="2" s="1"/>
  <c r="S178" i="2" s="1"/>
  <c r="B177" i="2"/>
  <c r="N331" i="2"/>
  <c r="L331" i="2"/>
  <c r="M331" i="2" s="1"/>
  <c r="D331" i="2"/>
  <c r="E331" i="2" s="1"/>
  <c r="F331" i="2"/>
  <c r="G331" i="2" s="1"/>
  <c r="J331" i="2"/>
  <c r="K331" i="2" s="1"/>
  <c r="H331" i="2"/>
  <c r="I331" i="2" s="1"/>
  <c r="C332" i="2"/>
  <c r="L178" i="1"/>
  <c r="M178" i="1"/>
  <c r="L331" i="1"/>
  <c r="T179" i="1"/>
  <c r="U179" i="1" s="1"/>
  <c r="R179" i="1"/>
  <c r="S179" i="1" s="1"/>
  <c r="P179" i="1"/>
  <c r="Q179" i="1" s="1"/>
  <c r="N179" i="1"/>
  <c r="J331" i="1"/>
  <c r="K331" i="1" s="1"/>
  <c r="F331" i="1"/>
  <c r="G331" i="1" s="1"/>
  <c r="H331" i="1"/>
  <c r="I331" i="1" s="1"/>
  <c r="C332" i="1"/>
  <c r="D331" i="1"/>
  <c r="E331" i="1" s="1"/>
  <c r="T178" i="2" l="1"/>
  <c r="U178" i="2" s="1"/>
  <c r="V178" i="2"/>
  <c r="W178" i="2" s="1"/>
  <c r="X178" i="2"/>
  <c r="Y178" i="2" s="1"/>
  <c r="O177" i="2"/>
  <c r="N177" i="2"/>
  <c r="N332" i="2"/>
  <c r="P178" i="2"/>
  <c r="L332" i="2"/>
  <c r="M332" i="2" s="1"/>
  <c r="D332" i="2"/>
  <c r="E332" i="2" s="1"/>
  <c r="F332" i="2"/>
  <c r="G332" i="2" s="1"/>
  <c r="C333" i="2"/>
  <c r="H332" i="2"/>
  <c r="I332" i="2" s="1"/>
  <c r="J332" i="2"/>
  <c r="K332" i="2" s="1"/>
  <c r="L332" i="1"/>
  <c r="B179" i="1"/>
  <c r="O179" i="1"/>
  <c r="J332" i="1"/>
  <c r="K332" i="1" s="1"/>
  <c r="F332" i="1"/>
  <c r="G332" i="1" s="1"/>
  <c r="H332" i="1"/>
  <c r="I332" i="1" s="1"/>
  <c r="C333" i="1"/>
  <c r="D332" i="1"/>
  <c r="E332" i="1" s="1"/>
  <c r="Q178" i="2" l="1"/>
  <c r="O178" i="2" s="1"/>
  <c r="B178" i="2"/>
  <c r="N333" i="2"/>
  <c r="L333" i="2"/>
  <c r="M333" i="2" s="1"/>
  <c r="D333" i="2"/>
  <c r="E333" i="2" s="1"/>
  <c r="F333" i="2"/>
  <c r="G333" i="2" s="1"/>
  <c r="H333" i="2"/>
  <c r="I333" i="2" s="1"/>
  <c r="C334" i="2"/>
  <c r="J333" i="2"/>
  <c r="K333" i="2" s="1"/>
  <c r="L333" i="1"/>
  <c r="L179" i="1"/>
  <c r="M179" i="1"/>
  <c r="T180" i="1"/>
  <c r="U180" i="1" s="1"/>
  <c r="R180" i="1"/>
  <c r="S180" i="1" s="1"/>
  <c r="N180" i="1"/>
  <c r="P180" i="1"/>
  <c r="Q180" i="1" s="1"/>
  <c r="J333" i="1"/>
  <c r="K333" i="1" s="1"/>
  <c r="F333" i="1"/>
  <c r="G333" i="1" s="1"/>
  <c r="H333" i="1"/>
  <c r="I333" i="1" s="1"/>
  <c r="C334" i="1"/>
  <c r="D333" i="1"/>
  <c r="E333" i="1" s="1"/>
  <c r="T179" i="2" l="1"/>
  <c r="U179" i="2" s="1"/>
  <c r="R179" i="2"/>
  <c r="S179" i="2" s="1"/>
  <c r="V179" i="2"/>
  <c r="W179" i="2" s="1"/>
  <c r="X179" i="2"/>
  <c r="Y179" i="2" s="1"/>
  <c r="N178" i="2"/>
  <c r="N334" i="2"/>
  <c r="P179" i="2"/>
  <c r="L334" i="2"/>
  <c r="M334" i="2" s="1"/>
  <c r="D334" i="2"/>
  <c r="E334" i="2" s="1"/>
  <c r="F334" i="2"/>
  <c r="G334" i="2" s="1"/>
  <c r="J334" i="2"/>
  <c r="K334" i="2" s="1"/>
  <c r="H334" i="2"/>
  <c r="I334" i="2" s="1"/>
  <c r="C335" i="2"/>
  <c r="L334" i="1"/>
  <c r="B180" i="1"/>
  <c r="O180" i="1"/>
  <c r="J334" i="1"/>
  <c r="K334" i="1" s="1"/>
  <c r="F334" i="1"/>
  <c r="G334" i="1" s="1"/>
  <c r="H334" i="1"/>
  <c r="I334" i="1" s="1"/>
  <c r="C335" i="1"/>
  <c r="D334" i="1"/>
  <c r="E334" i="1" s="1"/>
  <c r="Q179" i="2" l="1"/>
  <c r="N179" i="2" s="1"/>
  <c r="B179" i="2"/>
  <c r="N335" i="2"/>
  <c r="L335" i="2"/>
  <c r="M335" i="2" s="1"/>
  <c r="D335" i="2"/>
  <c r="E335" i="2" s="1"/>
  <c r="F335" i="2"/>
  <c r="G335" i="2" s="1"/>
  <c r="J335" i="2"/>
  <c r="K335" i="2" s="1"/>
  <c r="H335" i="2"/>
  <c r="I335" i="2" s="1"/>
  <c r="C336" i="2"/>
  <c r="L335" i="1"/>
  <c r="L180" i="1"/>
  <c r="M180" i="1"/>
  <c r="T181" i="1"/>
  <c r="U181" i="1" s="1"/>
  <c r="R181" i="1"/>
  <c r="S181" i="1" s="1"/>
  <c r="N181" i="1"/>
  <c r="P181" i="1"/>
  <c r="Q181" i="1" s="1"/>
  <c r="J335" i="1"/>
  <c r="K335" i="1" s="1"/>
  <c r="F335" i="1"/>
  <c r="G335" i="1" s="1"/>
  <c r="H335" i="1"/>
  <c r="I335" i="1" s="1"/>
  <c r="C336" i="1"/>
  <c r="D335" i="1"/>
  <c r="E335" i="1" s="1"/>
  <c r="T180" i="2" l="1"/>
  <c r="U180" i="2" s="1"/>
  <c r="R180" i="2"/>
  <c r="S180" i="2" s="1"/>
  <c r="V180" i="2"/>
  <c r="W180" i="2" s="1"/>
  <c r="X180" i="2"/>
  <c r="Y180" i="2" s="1"/>
  <c r="O179" i="2"/>
  <c r="N336" i="2"/>
  <c r="P180" i="2"/>
  <c r="L336" i="2"/>
  <c r="M336" i="2" s="1"/>
  <c r="D336" i="2"/>
  <c r="E336" i="2" s="1"/>
  <c r="F336" i="2"/>
  <c r="G336" i="2" s="1"/>
  <c r="C337" i="2"/>
  <c r="H336" i="2"/>
  <c r="I336" i="2" s="1"/>
  <c r="J336" i="2"/>
  <c r="K336" i="2" s="1"/>
  <c r="L336" i="1"/>
  <c r="B181" i="1"/>
  <c r="O181" i="1"/>
  <c r="J336" i="1"/>
  <c r="K336" i="1" s="1"/>
  <c r="F336" i="1"/>
  <c r="G336" i="1" s="1"/>
  <c r="H336" i="1"/>
  <c r="I336" i="1" s="1"/>
  <c r="C337" i="1"/>
  <c r="D336" i="1"/>
  <c r="E336" i="1" s="1"/>
  <c r="Q180" i="2" l="1"/>
  <c r="O180" i="2" s="1"/>
  <c r="B180" i="2"/>
  <c r="N180" i="2"/>
  <c r="N337" i="2"/>
  <c r="X181" i="2"/>
  <c r="Y181" i="2" s="1"/>
  <c r="V181" i="2"/>
  <c r="W181" i="2" s="1"/>
  <c r="T181" i="2"/>
  <c r="U181" i="2" s="1"/>
  <c r="R181" i="2"/>
  <c r="S181" i="2" s="1"/>
  <c r="L337" i="2"/>
  <c r="M337" i="2" s="1"/>
  <c r="D337" i="2"/>
  <c r="E337" i="2" s="1"/>
  <c r="F337" i="2"/>
  <c r="G337" i="2" s="1"/>
  <c r="J337" i="2"/>
  <c r="K337" i="2" s="1"/>
  <c r="C338" i="2"/>
  <c r="H337" i="2"/>
  <c r="I337" i="2" s="1"/>
  <c r="L337" i="1"/>
  <c r="L181" i="1"/>
  <c r="M181" i="1"/>
  <c r="T182" i="1"/>
  <c r="U182" i="1" s="1"/>
  <c r="R182" i="1"/>
  <c r="S182" i="1" s="1"/>
  <c r="P182" i="1"/>
  <c r="Q182" i="1" s="1"/>
  <c r="N182" i="1"/>
  <c r="J337" i="1"/>
  <c r="K337" i="1" s="1"/>
  <c r="F337" i="1"/>
  <c r="G337" i="1" s="1"/>
  <c r="H337" i="1"/>
  <c r="I337" i="1" s="1"/>
  <c r="C338" i="1"/>
  <c r="D337" i="1"/>
  <c r="E337" i="1" s="1"/>
  <c r="N338" i="2" l="1"/>
  <c r="P181" i="2"/>
  <c r="L338" i="2"/>
  <c r="M338" i="2" s="1"/>
  <c r="D338" i="2"/>
  <c r="E338" i="2" s="1"/>
  <c r="F338" i="2"/>
  <c r="G338" i="2" s="1"/>
  <c r="C339" i="2"/>
  <c r="H338" i="2"/>
  <c r="I338" i="2" s="1"/>
  <c r="J338" i="2"/>
  <c r="K338" i="2" s="1"/>
  <c r="L338" i="1"/>
  <c r="B182" i="1"/>
  <c r="O182" i="1"/>
  <c r="J338" i="1"/>
  <c r="K338" i="1" s="1"/>
  <c r="F338" i="1"/>
  <c r="G338" i="1" s="1"/>
  <c r="H338" i="1"/>
  <c r="I338" i="1" s="1"/>
  <c r="C339" i="1"/>
  <c r="D338" i="1"/>
  <c r="E338" i="1" s="1"/>
  <c r="Q181" i="2" l="1"/>
  <c r="V182" i="2" s="1"/>
  <c r="W182" i="2" s="1"/>
  <c r="B181" i="2"/>
  <c r="N339" i="2"/>
  <c r="L339" i="2"/>
  <c r="M339" i="2" s="1"/>
  <c r="D339" i="2"/>
  <c r="E339" i="2" s="1"/>
  <c r="F339" i="2"/>
  <c r="G339" i="2" s="1"/>
  <c r="C340" i="2"/>
  <c r="J339" i="2"/>
  <c r="K339" i="2" s="1"/>
  <c r="H339" i="2"/>
  <c r="I339" i="2" s="1"/>
  <c r="L339" i="1"/>
  <c r="L182" i="1"/>
  <c r="M182" i="1"/>
  <c r="T183" i="1"/>
  <c r="U183" i="1" s="1"/>
  <c r="R183" i="1"/>
  <c r="S183" i="1" s="1"/>
  <c r="N183" i="1"/>
  <c r="P183" i="1"/>
  <c r="Q183" i="1" s="1"/>
  <c r="J339" i="1"/>
  <c r="K339" i="1" s="1"/>
  <c r="F339" i="1"/>
  <c r="G339" i="1" s="1"/>
  <c r="H339" i="1"/>
  <c r="I339" i="1" s="1"/>
  <c r="C340" i="1"/>
  <c r="D339" i="1"/>
  <c r="E339" i="1" s="1"/>
  <c r="T182" i="2" l="1"/>
  <c r="U182" i="2" s="1"/>
  <c r="R182" i="2"/>
  <c r="S182" i="2" s="1"/>
  <c r="X182" i="2"/>
  <c r="Y182" i="2" s="1"/>
  <c r="O181" i="2"/>
  <c r="N181" i="2"/>
  <c r="N340" i="2"/>
  <c r="P182" i="2"/>
  <c r="L340" i="2"/>
  <c r="M340" i="2" s="1"/>
  <c r="D340" i="2"/>
  <c r="E340" i="2" s="1"/>
  <c r="F340" i="2"/>
  <c r="G340" i="2" s="1"/>
  <c r="H340" i="2"/>
  <c r="I340" i="2" s="1"/>
  <c r="J340" i="2"/>
  <c r="K340" i="2" s="1"/>
  <c r="C341" i="2"/>
  <c r="L340" i="1"/>
  <c r="B183" i="1"/>
  <c r="O183" i="1"/>
  <c r="J340" i="1"/>
  <c r="K340" i="1" s="1"/>
  <c r="F340" i="1"/>
  <c r="G340" i="1" s="1"/>
  <c r="H340" i="1"/>
  <c r="I340" i="1" s="1"/>
  <c r="C341" i="1"/>
  <c r="D340" i="1"/>
  <c r="E340" i="1" s="1"/>
  <c r="Q182" i="2" l="1"/>
  <c r="N182" i="2" s="1"/>
  <c r="B182" i="2"/>
  <c r="N341" i="2"/>
  <c r="L341" i="2"/>
  <c r="M341" i="2" s="1"/>
  <c r="D341" i="2"/>
  <c r="E341" i="2" s="1"/>
  <c r="F341" i="2"/>
  <c r="G341" i="2" s="1"/>
  <c r="C342" i="2"/>
  <c r="J341" i="2"/>
  <c r="K341" i="2" s="1"/>
  <c r="H341" i="2"/>
  <c r="I341" i="2" s="1"/>
  <c r="L183" i="1"/>
  <c r="M183" i="1"/>
  <c r="L341" i="1"/>
  <c r="T184" i="1"/>
  <c r="U184" i="1" s="1"/>
  <c r="R184" i="1"/>
  <c r="S184" i="1" s="1"/>
  <c r="P184" i="1"/>
  <c r="Q184" i="1" s="1"/>
  <c r="N184" i="1"/>
  <c r="J341" i="1"/>
  <c r="K341" i="1" s="1"/>
  <c r="F341" i="1"/>
  <c r="G341" i="1" s="1"/>
  <c r="H341" i="1"/>
  <c r="I341" i="1" s="1"/>
  <c r="C342" i="1"/>
  <c r="D341" i="1"/>
  <c r="E341" i="1" s="1"/>
  <c r="R183" i="2" l="1"/>
  <c r="S183" i="2" s="1"/>
  <c r="T183" i="2"/>
  <c r="U183" i="2" s="1"/>
  <c r="V183" i="2"/>
  <c r="W183" i="2" s="1"/>
  <c r="X183" i="2"/>
  <c r="Y183" i="2" s="1"/>
  <c r="O182" i="2"/>
  <c r="N342" i="2"/>
  <c r="P183" i="2"/>
  <c r="L342" i="2"/>
  <c r="M342" i="2" s="1"/>
  <c r="D342" i="2"/>
  <c r="E342" i="2" s="1"/>
  <c r="F342" i="2"/>
  <c r="G342" i="2" s="1"/>
  <c r="J342" i="2"/>
  <c r="K342" i="2" s="1"/>
  <c r="H342" i="2"/>
  <c r="I342" i="2" s="1"/>
  <c r="C343" i="2"/>
  <c r="L342" i="1"/>
  <c r="O184" i="1"/>
  <c r="B184" i="1"/>
  <c r="J342" i="1"/>
  <c r="K342" i="1" s="1"/>
  <c r="F342" i="1"/>
  <c r="G342" i="1" s="1"/>
  <c r="H342" i="1"/>
  <c r="I342" i="1" s="1"/>
  <c r="C343" i="1"/>
  <c r="D342" i="1"/>
  <c r="E342" i="1" s="1"/>
  <c r="Q183" i="2" l="1"/>
  <c r="X184" i="2" s="1"/>
  <c r="Y184" i="2" s="1"/>
  <c r="B183" i="2"/>
  <c r="N343" i="2"/>
  <c r="L343" i="2"/>
  <c r="M343" i="2" s="1"/>
  <c r="D343" i="2"/>
  <c r="E343" i="2" s="1"/>
  <c r="F343" i="2"/>
  <c r="G343" i="2" s="1"/>
  <c r="C344" i="2"/>
  <c r="J343" i="2"/>
  <c r="K343" i="2" s="1"/>
  <c r="H343" i="2"/>
  <c r="I343" i="2" s="1"/>
  <c r="L184" i="1"/>
  <c r="M184" i="1"/>
  <c r="L343" i="1"/>
  <c r="T185" i="1"/>
  <c r="U185" i="1" s="1"/>
  <c r="R185" i="1"/>
  <c r="S185" i="1" s="1"/>
  <c r="N185" i="1"/>
  <c r="P185" i="1"/>
  <c r="Q185" i="1" s="1"/>
  <c r="J343" i="1"/>
  <c r="K343" i="1" s="1"/>
  <c r="F343" i="1"/>
  <c r="G343" i="1" s="1"/>
  <c r="H343" i="1"/>
  <c r="I343" i="1" s="1"/>
  <c r="C344" i="1"/>
  <c r="D343" i="1"/>
  <c r="E343" i="1" s="1"/>
  <c r="T184" i="2" l="1"/>
  <c r="U184" i="2" s="1"/>
  <c r="V184" i="2"/>
  <c r="W184" i="2" s="1"/>
  <c r="O183" i="2"/>
  <c r="N183" i="2"/>
  <c r="R184" i="2"/>
  <c r="S184" i="2" s="1"/>
  <c r="N344" i="2"/>
  <c r="L344" i="2"/>
  <c r="M344" i="2" s="1"/>
  <c r="P184" i="2"/>
  <c r="D344" i="2"/>
  <c r="E344" i="2" s="1"/>
  <c r="F344" i="2"/>
  <c r="G344" i="2" s="1"/>
  <c r="H344" i="2"/>
  <c r="I344" i="2" s="1"/>
  <c r="C345" i="2"/>
  <c r="J344" i="2"/>
  <c r="K344" i="2" s="1"/>
  <c r="L344" i="1"/>
  <c r="B185" i="1"/>
  <c r="O185" i="1"/>
  <c r="J344" i="1"/>
  <c r="K344" i="1" s="1"/>
  <c r="F344" i="1"/>
  <c r="G344" i="1" s="1"/>
  <c r="H344" i="1"/>
  <c r="I344" i="1" s="1"/>
  <c r="C345" i="1"/>
  <c r="D344" i="1"/>
  <c r="E344" i="1" s="1"/>
  <c r="Q184" i="2" l="1"/>
  <c r="X185" i="2" s="1"/>
  <c r="Y185" i="2" s="1"/>
  <c r="B184" i="2"/>
  <c r="N345" i="2"/>
  <c r="L345" i="2"/>
  <c r="M345" i="2" s="1"/>
  <c r="D345" i="2"/>
  <c r="E345" i="2" s="1"/>
  <c r="F345" i="2"/>
  <c r="G345" i="2" s="1"/>
  <c r="H345" i="2"/>
  <c r="I345" i="2" s="1"/>
  <c r="C346" i="2"/>
  <c r="J345" i="2"/>
  <c r="K345" i="2" s="1"/>
  <c r="L185" i="1"/>
  <c r="M185" i="1"/>
  <c r="L345" i="1"/>
  <c r="T186" i="1"/>
  <c r="U186" i="1" s="1"/>
  <c r="R186" i="1"/>
  <c r="S186" i="1" s="1"/>
  <c r="P186" i="1"/>
  <c r="Q186" i="1" s="1"/>
  <c r="N186" i="1"/>
  <c r="J345" i="1"/>
  <c r="K345" i="1" s="1"/>
  <c r="F345" i="1"/>
  <c r="G345" i="1" s="1"/>
  <c r="H345" i="1"/>
  <c r="I345" i="1" s="1"/>
  <c r="C346" i="1"/>
  <c r="D345" i="1"/>
  <c r="E345" i="1" s="1"/>
  <c r="T185" i="2" l="1"/>
  <c r="U185" i="2" s="1"/>
  <c r="V185" i="2"/>
  <c r="W185" i="2" s="1"/>
  <c r="O184" i="2"/>
  <c r="N184" i="2"/>
  <c r="R185" i="2"/>
  <c r="S185" i="2" s="1"/>
  <c r="N346" i="2"/>
  <c r="P185" i="2"/>
  <c r="L346" i="2"/>
  <c r="M346" i="2" s="1"/>
  <c r="D346" i="2"/>
  <c r="E346" i="2" s="1"/>
  <c r="F346" i="2"/>
  <c r="G346" i="2" s="1"/>
  <c r="J346" i="2"/>
  <c r="K346" i="2" s="1"/>
  <c r="H346" i="2"/>
  <c r="I346" i="2" s="1"/>
  <c r="C347" i="2"/>
  <c r="L346" i="1"/>
  <c r="O186" i="1"/>
  <c r="B186" i="1"/>
  <c r="J346" i="1"/>
  <c r="K346" i="1" s="1"/>
  <c r="F346" i="1"/>
  <c r="G346" i="1" s="1"/>
  <c r="H346" i="1"/>
  <c r="I346" i="1" s="1"/>
  <c r="C347" i="1"/>
  <c r="D346" i="1"/>
  <c r="E346" i="1" s="1"/>
  <c r="Q185" i="2" l="1"/>
  <c r="N185" i="2" s="1"/>
  <c r="B185" i="2"/>
  <c r="N347" i="2"/>
  <c r="L347" i="2"/>
  <c r="M347" i="2" s="1"/>
  <c r="D347" i="2"/>
  <c r="E347" i="2" s="1"/>
  <c r="F347" i="2"/>
  <c r="G347" i="2" s="1"/>
  <c r="C348" i="2"/>
  <c r="J347" i="2"/>
  <c r="K347" i="2" s="1"/>
  <c r="H347" i="2"/>
  <c r="I347" i="2" s="1"/>
  <c r="L347" i="1"/>
  <c r="L186" i="1"/>
  <c r="M186" i="1"/>
  <c r="T187" i="1"/>
  <c r="U187" i="1" s="1"/>
  <c r="R187" i="1"/>
  <c r="S187" i="1" s="1"/>
  <c r="N187" i="1"/>
  <c r="P187" i="1"/>
  <c r="Q187" i="1" s="1"/>
  <c r="J347" i="1"/>
  <c r="K347" i="1" s="1"/>
  <c r="F347" i="1"/>
  <c r="G347" i="1" s="1"/>
  <c r="H347" i="1"/>
  <c r="I347" i="1" s="1"/>
  <c r="C348" i="1"/>
  <c r="D347" i="1"/>
  <c r="E347" i="1" s="1"/>
  <c r="R186" i="2" l="1"/>
  <c r="S186" i="2" s="1"/>
  <c r="T186" i="2"/>
  <c r="U186" i="2" s="1"/>
  <c r="V186" i="2"/>
  <c r="W186" i="2" s="1"/>
  <c r="X186" i="2"/>
  <c r="Y186" i="2" s="1"/>
  <c r="O185" i="2"/>
  <c r="N348" i="2"/>
  <c r="P186" i="2"/>
  <c r="L348" i="2"/>
  <c r="M348" i="2" s="1"/>
  <c r="D348" i="2"/>
  <c r="E348" i="2" s="1"/>
  <c r="F348" i="2"/>
  <c r="G348" i="2" s="1"/>
  <c r="J348" i="2"/>
  <c r="K348" i="2" s="1"/>
  <c r="C349" i="2"/>
  <c r="H348" i="2"/>
  <c r="I348" i="2" s="1"/>
  <c r="L348" i="1"/>
  <c r="B187" i="1"/>
  <c r="O187" i="1"/>
  <c r="J348" i="1"/>
  <c r="K348" i="1" s="1"/>
  <c r="F348" i="1"/>
  <c r="G348" i="1" s="1"/>
  <c r="H348" i="1"/>
  <c r="I348" i="1" s="1"/>
  <c r="C349" i="1"/>
  <c r="D348" i="1"/>
  <c r="E348" i="1" s="1"/>
  <c r="Q186" i="2" l="1"/>
  <c r="B186" i="2"/>
  <c r="N349" i="2"/>
  <c r="N186" i="2"/>
  <c r="O186" i="2"/>
  <c r="X187" i="2"/>
  <c r="Y187" i="2" s="1"/>
  <c r="V187" i="2"/>
  <c r="W187" i="2" s="1"/>
  <c r="T187" i="2"/>
  <c r="U187" i="2" s="1"/>
  <c r="R187" i="2"/>
  <c r="S187" i="2" s="1"/>
  <c r="L349" i="2"/>
  <c r="M349" i="2" s="1"/>
  <c r="D349" i="2"/>
  <c r="E349" i="2" s="1"/>
  <c r="F349" i="2"/>
  <c r="G349" i="2" s="1"/>
  <c r="C350" i="2"/>
  <c r="H349" i="2"/>
  <c r="I349" i="2" s="1"/>
  <c r="J349" i="2"/>
  <c r="K349" i="2" s="1"/>
  <c r="L187" i="1"/>
  <c r="M187" i="1"/>
  <c r="L349" i="1"/>
  <c r="T188" i="1"/>
  <c r="U188" i="1" s="1"/>
  <c r="R188" i="1"/>
  <c r="S188" i="1" s="1"/>
  <c r="N188" i="1"/>
  <c r="P188" i="1"/>
  <c r="Q188" i="1" s="1"/>
  <c r="J349" i="1"/>
  <c r="K349" i="1" s="1"/>
  <c r="F349" i="1"/>
  <c r="G349" i="1" s="1"/>
  <c r="H349" i="1"/>
  <c r="I349" i="1" s="1"/>
  <c r="C350" i="1"/>
  <c r="D349" i="1"/>
  <c r="E349" i="1" s="1"/>
  <c r="N350" i="2" l="1"/>
  <c r="L350" i="2"/>
  <c r="M350" i="2" s="1"/>
  <c r="P187" i="2"/>
  <c r="D350" i="2"/>
  <c r="E350" i="2" s="1"/>
  <c r="F350" i="2"/>
  <c r="G350" i="2" s="1"/>
  <c r="J350" i="2"/>
  <c r="K350" i="2" s="1"/>
  <c r="H350" i="2"/>
  <c r="I350" i="2" s="1"/>
  <c r="C351" i="2"/>
  <c r="L350" i="1"/>
  <c r="B188" i="1"/>
  <c r="O188" i="1"/>
  <c r="J350" i="1"/>
  <c r="K350" i="1" s="1"/>
  <c r="F350" i="1"/>
  <c r="G350" i="1" s="1"/>
  <c r="H350" i="1"/>
  <c r="I350" i="1" s="1"/>
  <c r="C351" i="1"/>
  <c r="D350" i="1"/>
  <c r="E350" i="1" s="1"/>
  <c r="Q187" i="2" l="1"/>
  <c r="N187" i="2" s="1"/>
  <c r="B187" i="2"/>
  <c r="N351" i="2"/>
  <c r="V188" i="2"/>
  <c r="W188" i="2" s="1"/>
  <c r="R188" i="2"/>
  <c r="S188" i="2" s="1"/>
  <c r="L351" i="2"/>
  <c r="M351" i="2" s="1"/>
  <c r="D351" i="2"/>
  <c r="E351" i="2" s="1"/>
  <c r="F351" i="2"/>
  <c r="G351" i="2" s="1"/>
  <c r="C352" i="2"/>
  <c r="J351" i="2"/>
  <c r="K351" i="2" s="1"/>
  <c r="H351" i="2"/>
  <c r="I351" i="2" s="1"/>
  <c r="L351" i="1"/>
  <c r="L188" i="1"/>
  <c r="M188" i="1"/>
  <c r="T189" i="1"/>
  <c r="U189" i="1" s="1"/>
  <c r="R189" i="1"/>
  <c r="S189" i="1" s="1"/>
  <c r="P189" i="1"/>
  <c r="Q189" i="1" s="1"/>
  <c r="N189" i="1"/>
  <c r="J351" i="1"/>
  <c r="K351" i="1" s="1"/>
  <c r="F351" i="1"/>
  <c r="G351" i="1" s="1"/>
  <c r="H351" i="1"/>
  <c r="I351" i="1" s="1"/>
  <c r="C352" i="1"/>
  <c r="D351" i="1"/>
  <c r="E351" i="1" s="1"/>
  <c r="X188" i="2" l="1"/>
  <c r="Y188" i="2" s="1"/>
  <c r="T188" i="2"/>
  <c r="U188" i="2" s="1"/>
  <c r="O187" i="2"/>
  <c r="N352" i="2"/>
  <c r="P188" i="2"/>
  <c r="L352" i="2"/>
  <c r="M352" i="2" s="1"/>
  <c r="D352" i="2"/>
  <c r="E352" i="2" s="1"/>
  <c r="F352" i="2"/>
  <c r="G352" i="2" s="1"/>
  <c r="H352" i="2"/>
  <c r="I352" i="2" s="1"/>
  <c r="C353" i="2"/>
  <c r="J352" i="2"/>
  <c r="K352" i="2" s="1"/>
  <c r="L352" i="1"/>
  <c r="B189" i="1"/>
  <c r="O189" i="1"/>
  <c r="J352" i="1"/>
  <c r="K352" i="1" s="1"/>
  <c r="F352" i="1"/>
  <c r="G352" i="1" s="1"/>
  <c r="H352" i="1"/>
  <c r="I352" i="1" s="1"/>
  <c r="C353" i="1"/>
  <c r="D352" i="1"/>
  <c r="E352" i="1" s="1"/>
  <c r="Q188" i="2" l="1"/>
  <c r="B188" i="2"/>
  <c r="N188" i="2"/>
  <c r="O188" i="2"/>
  <c r="N353" i="2"/>
  <c r="X189" i="2"/>
  <c r="Y189" i="2" s="1"/>
  <c r="V189" i="2"/>
  <c r="W189" i="2" s="1"/>
  <c r="T189" i="2"/>
  <c r="U189" i="2" s="1"/>
  <c r="R189" i="2"/>
  <c r="S189" i="2" s="1"/>
  <c r="L353" i="2"/>
  <c r="M353" i="2" s="1"/>
  <c r="D353" i="2"/>
  <c r="E353" i="2" s="1"/>
  <c r="F353" i="2"/>
  <c r="G353" i="2" s="1"/>
  <c r="C354" i="2"/>
  <c r="H353" i="2"/>
  <c r="I353" i="2" s="1"/>
  <c r="J353" i="2"/>
  <c r="K353" i="2" s="1"/>
  <c r="L353" i="1"/>
  <c r="L189" i="1"/>
  <c r="M189" i="1"/>
  <c r="T190" i="1"/>
  <c r="U190" i="1" s="1"/>
  <c r="R190" i="1"/>
  <c r="S190" i="1" s="1"/>
  <c r="N190" i="1"/>
  <c r="P190" i="1"/>
  <c r="Q190" i="1" s="1"/>
  <c r="J353" i="1"/>
  <c r="K353" i="1" s="1"/>
  <c r="F353" i="1"/>
  <c r="G353" i="1" s="1"/>
  <c r="H353" i="1"/>
  <c r="I353" i="1" s="1"/>
  <c r="C354" i="1"/>
  <c r="D353" i="1"/>
  <c r="E353" i="1" s="1"/>
  <c r="N354" i="2" l="1"/>
  <c r="P189" i="2"/>
  <c r="L354" i="2"/>
  <c r="M354" i="2" s="1"/>
  <c r="D354" i="2"/>
  <c r="E354" i="2" s="1"/>
  <c r="F354" i="2"/>
  <c r="G354" i="2" s="1"/>
  <c r="J354" i="2"/>
  <c r="K354" i="2" s="1"/>
  <c r="H354" i="2"/>
  <c r="I354" i="2" s="1"/>
  <c r="C355" i="2"/>
  <c r="L354" i="1"/>
  <c r="B190" i="1"/>
  <c r="O190" i="1"/>
  <c r="J354" i="1"/>
  <c r="K354" i="1" s="1"/>
  <c r="F354" i="1"/>
  <c r="G354" i="1" s="1"/>
  <c r="H354" i="1"/>
  <c r="I354" i="1" s="1"/>
  <c r="C355" i="1"/>
  <c r="D354" i="1"/>
  <c r="E354" i="1" s="1"/>
  <c r="Q189" i="2" l="1"/>
  <c r="O189" i="2" s="1"/>
  <c r="B189" i="2"/>
  <c r="N355" i="2"/>
  <c r="L355" i="2"/>
  <c r="M355" i="2" s="1"/>
  <c r="D355" i="2"/>
  <c r="E355" i="2" s="1"/>
  <c r="F355" i="2"/>
  <c r="G355" i="2" s="1"/>
  <c r="C356" i="2"/>
  <c r="J355" i="2"/>
  <c r="K355" i="2" s="1"/>
  <c r="H355" i="2"/>
  <c r="I355" i="2" s="1"/>
  <c r="L190" i="1"/>
  <c r="M190" i="1"/>
  <c r="L355" i="1"/>
  <c r="T191" i="1"/>
  <c r="U191" i="1" s="1"/>
  <c r="R191" i="1"/>
  <c r="S191" i="1" s="1"/>
  <c r="N191" i="1"/>
  <c r="P191" i="1"/>
  <c r="Q191" i="1" s="1"/>
  <c r="J355" i="1"/>
  <c r="K355" i="1" s="1"/>
  <c r="F355" i="1"/>
  <c r="G355" i="1" s="1"/>
  <c r="H355" i="1"/>
  <c r="I355" i="1" s="1"/>
  <c r="C356" i="1"/>
  <c r="D355" i="1"/>
  <c r="E355" i="1" s="1"/>
  <c r="T190" i="2" l="1"/>
  <c r="U190" i="2" s="1"/>
  <c r="V190" i="2"/>
  <c r="W190" i="2" s="1"/>
  <c r="R190" i="2"/>
  <c r="S190" i="2" s="1"/>
  <c r="X190" i="2"/>
  <c r="Y190" i="2" s="1"/>
  <c r="N189" i="2"/>
  <c r="N356" i="2"/>
  <c r="L356" i="2"/>
  <c r="M356" i="2" s="1"/>
  <c r="P190" i="2"/>
  <c r="D356" i="2"/>
  <c r="E356" i="2" s="1"/>
  <c r="F356" i="2"/>
  <c r="G356" i="2" s="1"/>
  <c r="H356" i="2"/>
  <c r="I356" i="2" s="1"/>
  <c r="C357" i="2"/>
  <c r="J356" i="2"/>
  <c r="K356" i="2" s="1"/>
  <c r="L356" i="1"/>
  <c r="B191" i="1"/>
  <c r="O191" i="1"/>
  <c r="J356" i="1"/>
  <c r="K356" i="1" s="1"/>
  <c r="F356" i="1"/>
  <c r="G356" i="1" s="1"/>
  <c r="H356" i="1"/>
  <c r="I356" i="1" s="1"/>
  <c r="C357" i="1"/>
  <c r="D356" i="1"/>
  <c r="E356" i="1" s="1"/>
  <c r="Q190" i="2" l="1"/>
  <c r="N190" i="2" s="1"/>
  <c r="B190" i="2"/>
  <c r="N357" i="2"/>
  <c r="T191" i="2"/>
  <c r="U191" i="2" s="1"/>
  <c r="R191" i="2"/>
  <c r="S191" i="2" s="1"/>
  <c r="L357" i="2"/>
  <c r="M357" i="2" s="1"/>
  <c r="D357" i="2"/>
  <c r="E357" i="2" s="1"/>
  <c r="F357" i="2"/>
  <c r="G357" i="2" s="1"/>
  <c r="C358" i="2"/>
  <c r="J357" i="2"/>
  <c r="K357" i="2" s="1"/>
  <c r="H357" i="2"/>
  <c r="I357" i="2" s="1"/>
  <c r="L191" i="1"/>
  <c r="M191" i="1"/>
  <c r="L357" i="1"/>
  <c r="T192" i="1"/>
  <c r="U192" i="1" s="1"/>
  <c r="R192" i="1"/>
  <c r="S192" i="1" s="1"/>
  <c r="P192" i="1"/>
  <c r="Q192" i="1" s="1"/>
  <c r="N192" i="1"/>
  <c r="J357" i="1"/>
  <c r="K357" i="1" s="1"/>
  <c r="F357" i="1"/>
  <c r="G357" i="1" s="1"/>
  <c r="H357" i="1"/>
  <c r="I357" i="1" s="1"/>
  <c r="C358" i="1"/>
  <c r="D357" i="1"/>
  <c r="E357" i="1" s="1"/>
  <c r="V191" i="2" l="1"/>
  <c r="W191" i="2" s="1"/>
  <c r="X191" i="2"/>
  <c r="Y191" i="2" s="1"/>
  <c r="O190" i="2"/>
  <c r="N358" i="2"/>
  <c r="P191" i="2"/>
  <c r="L358" i="2"/>
  <c r="M358" i="2" s="1"/>
  <c r="D358" i="2"/>
  <c r="E358" i="2" s="1"/>
  <c r="F358" i="2"/>
  <c r="G358" i="2" s="1"/>
  <c r="J358" i="2"/>
  <c r="K358" i="2" s="1"/>
  <c r="C359" i="2"/>
  <c r="H358" i="2"/>
  <c r="I358" i="2" s="1"/>
  <c r="L358" i="1"/>
  <c r="O192" i="1"/>
  <c r="B192" i="1"/>
  <c r="J358" i="1"/>
  <c r="K358" i="1" s="1"/>
  <c r="F358" i="1"/>
  <c r="G358" i="1" s="1"/>
  <c r="H358" i="1"/>
  <c r="I358" i="1" s="1"/>
  <c r="C359" i="1"/>
  <c r="D358" i="1"/>
  <c r="E358" i="1" s="1"/>
  <c r="Q191" i="2" l="1"/>
  <c r="O191" i="2" s="1"/>
  <c r="B191" i="2"/>
  <c r="N191" i="2"/>
  <c r="N359" i="2"/>
  <c r="X192" i="2"/>
  <c r="Y192" i="2" s="1"/>
  <c r="V192" i="2"/>
  <c r="W192" i="2" s="1"/>
  <c r="T192" i="2"/>
  <c r="U192" i="2" s="1"/>
  <c r="R192" i="2"/>
  <c r="S192" i="2" s="1"/>
  <c r="L359" i="2"/>
  <c r="M359" i="2" s="1"/>
  <c r="D359" i="2"/>
  <c r="E359" i="2" s="1"/>
  <c r="F359" i="2"/>
  <c r="G359" i="2" s="1"/>
  <c r="J359" i="2"/>
  <c r="K359" i="2" s="1"/>
  <c r="H359" i="2"/>
  <c r="I359" i="2" s="1"/>
  <c r="C360" i="2"/>
  <c r="L192" i="1"/>
  <c r="M192" i="1"/>
  <c r="L359" i="1"/>
  <c r="T193" i="1"/>
  <c r="U193" i="1" s="1"/>
  <c r="R193" i="1"/>
  <c r="S193" i="1" s="1"/>
  <c r="N193" i="1"/>
  <c r="P193" i="1"/>
  <c r="Q193" i="1" s="1"/>
  <c r="J359" i="1"/>
  <c r="K359" i="1" s="1"/>
  <c r="F359" i="1"/>
  <c r="G359" i="1" s="1"/>
  <c r="H359" i="1"/>
  <c r="I359" i="1" s="1"/>
  <c r="C360" i="1"/>
  <c r="D359" i="1"/>
  <c r="E359" i="1" s="1"/>
  <c r="N360" i="2" l="1"/>
  <c r="P192" i="2"/>
  <c r="L360" i="2"/>
  <c r="M360" i="2" s="1"/>
  <c r="D360" i="2"/>
  <c r="E360" i="2" s="1"/>
  <c r="F360" i="2"/>
  <c r="G360" i="2" s="1"/>
  <c r="H360" i="2"/>
  <c r="I360" i="2" s="1"/>
  <c r="J360" i="2"/>
  <c r="K360" i="2" s="1"/>
  <c r="C361" i="2"/>
  <c r="L360" i="1"/>
  <c r="B193" i="1"/>
  <c r="O193" i="1"/>
  <c r="J360" i="1"/>
  <c r="K360" i="1" s="1"/>
  <c r="F360" i="1"/>
  <c r="G360" i="1" s="1"/>
  <c r="H360" i="1"/>
  <c r="I360" i="1" s="1"/>
  <c r="C361" i="1"/>
  <c r="D360" i="1"/>
  <c r="E360" i="1" s="1"/>
  <c r="Q192" i="2" l="1"/>
  <c r="O192" i="2" s="1"/>
  <c r="B192" i="2"/>
  <c r="N192" i="2"/>
  <c r="N361" i="2"/>
  <c r="X193" i="2"/>
  <c r="Y193" i="2" s="1"/>
  <c r="V193" i="2"/>
  <c r="W193" i="2" s="1"/>
  <c r="T193" i="2"/>
  <c r="U193" i="2" s="1"/>
  <c r="R193" i="2"/>
  <c r="S193" i="2" s="1"/>
  <c r="L361" i="2"/>
  <c r="M361" i="2" s="1"/>
  <c r="D361" i="2"/>
  <c r="E361" i="2" s="1"/>
  <c r="F361" i="2"/>
  <c r="G361" i="2" s="1"/>
  <c r="C362" i="2"/>
  <c r="J361" i="2"/>
  <c r="K361" i="2" s="1"/>
  <c r="H361" i="2"/>
  <c r="I361" i="2" s="1"/>
  <c r="L361" i="1"/>
  <c r="L193" i="1"/>
  <c r="M193" i="1"/>
  <c r="T194" i="1"/>
  <c r="U194" i="1" s="1"/>
  <c r="R194" i="1"/>
  <c r="S194" i="1" s="1"/>
  <c r="N194" i="1"/>
  <c r="P194" i="1"/>
  <c r="Q194" i="1" s="1"/>
  <c r="J361" i="1"/>
  <c r="K361" i="1" s="1"/>
  <c r="F361" i="1"/>
  <c r="G361" i="1" s="1"/>
  <c r="H361" i="1"/>
  <c r="I361" i="1" s="1"/>
  <c r="C362" i="1"/>
  <c r="D361" i="1"/>
  <c r="E361" i="1" s="1"/>
  <c r="N362" i="2" l="1"/>
  <c r="P193" i="2"/>
  <c r="L362" i="2"/>
  <c r="M362" i="2" s="1"/>
  <c r="D362" i="2"/>
  <c r="E362" i="2" s="1"/>
  <c r="F362" i="2"/>
  <c r="G362" i="2" s="1"/>
  <c r="H362" i="2"/>
  <c r="I362" i="2" s="1"/>
  <c r="C363" i="2"/>
  <c r="J362" i="2"/>
  <c r="K362" i="2" s="1"/>
  <c r="L362" i="1"/>
  <c r="B194" i="1"/>
  <c r="O194" i="1"/>
  <c r="J362" i="1"/>
  <c r="K362" i="1" s="1"/>
  <c r="F362" i="1"/>
  <c r="G362" i="1" s="1"/>
  <c r="H362" i="1"/>
  <c r="I362" i="1" s="1"/>
  <c r="C363" i="1"/>
  <c r="D362" i="1"/>
  <c r="E362" i="1" s="1"/>
  <c r="Q193" i="2" l="1"/>
  <c r="B193" i="2"/>
  <c r="N193" i="2"/>
  <c r="O193" i="2"/>
  <c r="N363" i="2"/>
  <c r="X194" i="2"/>
  <c r="Y194" i="2" s="1"/>
  <c r="V194" i="2"/>
  <c r="W194" i="2" s="1"/>
  <c r="T194" i="2"/>
  <c r="U194" i="2" s="1"/>
  <c r="R194" i="2"/>
  <c r="S194" i="2" s="1"/>
  <c r="L363" i="2"/>
  <c r="M363" i="2" s="1"/>
  <c r="D363" i="2"/>
  <c r="E363" i="2" s="1"/>
  <c r="F363" i="2"/>
  <c r="G363" i="2" s="1"/>
  <c r="J363" i="2"/>
  <c r="K363" i="2" s="1"/>
  <c r="C364" i="2"/>
  <c r="H363" i="2"/>
  <c r="I363" i="2" s="1"/>
  <c r="L363" i="1"/>
  <c r="L194" i="1"/>
  <c r="M194" i="1"/>
  <c r="T195" i="1"/>
  <c r="U195" i="1" s="1"/>
  <c r="R195" i="1"/>
  <c r="S195" i="1" s="1"/>
  <c r="P195" i="1"/>
  <c r="Q195" i="1" s="1"/>
  <c r="N195" i="1"/>
  <c r="J363" i="1"/>
  <c r="K363" i="1" s="1"/>
  <c r="F363" i="1"/>
  <c r="G363" i="1" s="1"/>
  <c r="H363" i="1"/>
  <c r="I363" i="1" s="1"/>
  <c r="C364" i="1"/>
  <c r="D363" i="1"/>
  <c r="E363" i="1" s="1"/>
  <c r="N364" i="2" l="1"/>
  <c r="P194" i="2"/>
  <c r="L364" i="2"/>
  <c r="M364" i="2" s="1"/>
  <c r="D364" i="2"/>
  <c r="E364" i="2" s="1"/>
  <c r="F364" i="2"/>
  <c r="G364" i="2" s="1"/>
  <c r="H364" i="2"/>
  <c r="I364" i="2" s="1"/>
  <c r="C365" i="2"/>
  <c r="J364" i="2"/>
  <c r="K364" i="2" s="1"/>
  <c r="L364" i="1"/>
  <c r="B195" i="1"/>
  <c r="O195" i="1"/>
  <c r="J364" i="1"/>
  <c r="K364" i="1" s="1"/>
  <c r="F364" i="1"/>
  <c r="G364" i="1" s="1"/>
  <c r="H364" i="1"/>
  <c r="I364" i="1" s="1"/>
  <c r="C365" i="1"/>
  <c r="D364" i="1"/>
  <c r="E364" i="1" s="1"/>
  <c r="Q194" i="2" l="1"/>
  <c r="O194" i="2" s="1"/>
  <c r="B194" i="2"/>
  <c r="N365" i="2"/>
  <c r="N194" i="2"/>
  <c r="X195" i="2"/>
  <c r="Y195" i="2" s="1"/>
  <c r="V195" i="2"/>
  <c r="W195" i="2" s="1"/>
  <c r="T195" i="2"/>
  <c r="U195" i="2" s="1"/>
  <c r="R195" i="2"/>
  <c r="S195" i="2" s="1"/>
  <c r="L365" i="2"/>
  <c r="M365" i="2" s="1"/>
  <c r="D365" i="2"/>
  <c r="E365" i="2" s="1"/>
  <c r="F365" i="2"/>
  <c r="G365" i="2" s="1"/>
  <c r="C366" i="2"/>
  <c r="J365" i="2"/>
  <c r="K365" i="2" s="1"/>
  <c r="H365" i="2"/>
  <c r="I365" i="2" s="1"/>
  <c r="L195" i="1"/>
  <c r="M195" i="1"/>
  <c r="L365" i="1"/>
  <c r="T196" i="1"/>
  <c r="U196" i="1" s="1"/>
  <c r="R196" i="1"/>
  <c r="S196" i="1" s="1"/>
  <c r="N196" i="1"/>
  <c r="P196" i="1"/>
  <c r="Q196" i="1" s="1"/>
  <c r="J365" i="1"/>
  <c r="K365" i="1" s="1"/>
  <c r="F365" i="1"/>
  <c r="G365" i="1" s="1"/>
  <c r="H365" i="1"/>
  <c r="I365" i="1" s="1"/>
  <c r="C366" i="1"/>
  <c r="D365" i="1"/>
  <c r="E365" i="1" s="1"/>
  <c r="N366" i="2" l="1"/>
  <c r="P195" i="2"/>
  <c r="L366" i="2"/>
  <c r="M366" i="2" s="1"/>
  <c r="D366" i="2"/>
  <c r="E366" i="2" s="1"/>
  <c r="F366" i="2"/>
  <c r="G366" i="2" s="1"/>
  <c r="C367" i="2"/>
  <c r="J366" i="2"/>
  <c r="K366" i="2" s="1"/>
  <c r="H366" i="2"/>
  <c r="I366" i="2" s="1"/>
  <c r="L366" i="1"/>
  <c r="B196" i="1"/>
  <c r="O196" i="1"/>
  <c r="J366" i="1"/>
  <c r="K366" i="1" s="1"/>
  <c r="F366" i="1"/>
  <c r="G366" i="1" s="1"/>
  <c r="H366" i="1"/>
  <c r="I366" i="1" s="1"/>
  <c r="C367" i="1"/>
  <c r="D366" i="1"/>
  <c r="E366" i="1" s="1"/>
  <c r="Q195" i="2" l="1"/>
  <c r="B195" i="2"/>
  <c r="N195" i="2"/>
  <c r="O195" i="2"/>
  <c r="N367" i="2"/>
  <c r="X196" i="2"/>
  <c r="Y196" i="2" s="1"/>
  <c r="V196" i="2"/>
  <c r="W196" i="2" s="1"/>
  <c r="T196" i="2"/>
  <c r="U196" i="2" s="1"/>
  <c r="R196" i="2"/>
  <c r="S196" i="2" s="1"/>
  <c r="L367" i="2"/>
  <c r="M367" i="2" s="1"/>
  <c r="D367" i="2"/>
  <c r="E367" i="2" s="1"/>
  <c r="F367" i="2"/>
  <c r="G367" i="2" s="1"/>
  <c r="J367" i="2"/>
  <c r="K367" i="2" s="1"/>
  <c r="H367" i="2"/>
  <c r="I367" i="2" s="1"/>
  <c r="C368" i="2"/>
  <c r="L367" i="1"/>
  <c r="L196" i="1"/>
  <c r="M196" i="1"/>
  <c r="T197" i="1"/>
  <c r="U197" i="1" s="1"/>
  <c r="R197" i="1"/>
  <c r="S197" i="1" s="1"/>
  <c r="N197" i="1"/>
  <c r="P197" i="1"/>
  <c r="Q197" i="1" s="1"/>
  <c r="J367" i="1"/>
  <c r="K367" i="1" s="1"/>
  <c r="F367" i="1"/>
  <c r="G367" i="1" s="1"/>
  <c r="H367" i="1"/>
  <c r="I367" i="1" s="1"/>
  <c r="C368" i="1"/>
  <c r="D367" i="1"/>
  <c r="E367" i="1" s="1"/>
  <c r="N368" i="2" l="1"/>
  <c r="L368" i="2"/>
  <c r="M368" i="2" s="1"/>
  <c r="P196" i="2"/>
  <c r="D368" i="2"/>
  <c r="E368" i="2" s="1"/>
  <c r="F368" i="2"/>
  <c r="G368" i="2" s="1"/>
  <c r="H368" i="2"/>
  <c r="I368" i="2" s="1"/>
  <c r="J368" i="2"/>
  <c r="K368" i="2" s="1"/>
  <c r="C369" i="2"/>
  <c r="L368" i="1"/>
  <c r="B197" i="1"/>
  <c r="O197" i="1"/>
  <c r="J368" i="1"/>
  <c r="K368" i="1" s="1"/>
  <c r="F368" i="1"/>
  <c r="G368" i="1" s="1"/>
  <c r="H368" i="1"/>
  <c r="I368" i="1" s="1"/>
  <c r="C369" i="1"/>
  <c r="D368" i="1"/>
  <c r="E368" i="1" s="1"/>
  <c r="Q196" i="2" l="1"/>
  <c r="O196" i="2" s="1"/>
  <c r="B196" i="2"/>
  <c r="N196" i="2"/>
  <c r="N369" i="2"/>
  <c r="X197" i="2"/>
  <c r="Y197" i="2" s="1"/>
  <c r="V197" i="2"/>
  <c r="W197" i="2" s="1"/>
  <c r="T197" i="2"/>
  <c r="U197" i="2" s="1"/>
  <c r="R197" i="2"/>
  <c r="S197" i="2" s="1"/>
  <c r="L369" i="2"/>
  <c r="M369" i="2" s="1"/>
  <c r="D369" i="2"/>
  <c r="E369" i="2" s="1"/>
  <c r="F369" i="2"/>
  <c r="G369" i="2" s="1"/>
  <c r="C370" i="2"/>
  <c r="J369" i="2"/>
  <c r="K369" i="2" s="1"/>
  <c r="H369" i="2"/>
  <c r="I369" i="2" s="1"/>
  <c r="L197" i="1"/>
  <c r="M197" i="1"/>
  <c r="L369" i="1"/>
  <c r="T198" i="1"/>
  <c r="U198" i="1" s="1"/>
  <c r="R198" i="1"/>
  <c r="S198" i="1" s="1"/>
  <c r="P198" i="1"/>
  <c r="Q198" i="1" s="1"/>
  <c r="N198" i="1"/>
  <c r="J369" i="1"/>
  <c r="K369" i="1" s="1"/>
  <c r="F369" i="1"/>
  <c r="G369" i="1" s="1"/>
  <c r="H369" i="1"/>
  <c r="I369" i="1" s="1"/>
  <c r="C370" i="1"/>
  <c r="D369" i="1"/>
  <c r="E369" i="1" s="1"/>
  <c r="N370" i="2" l="1"/>
  <c r="L370" i="2"/>
  <c r="M370" i="2" s="1"/>
  <c r="P197" i="2"/>
  <c r="D370" i="2"/>
  <c r="E370" i="2" s="1"/>
  <c r="F370" i="2"/>
  <c r="G370" i="2" s="1"/>
  <c r="H370" i="2"/>
  <c r="I370" i="2" s="1"/>
  <c r="C371" i="2"/>
  <c r="J370" i="2"/>
  <c r="K370" i="2" s="1"/>
  <c r="L370" i="1"/>
  <c r="B198" i="1"/>
  <c r="O198" i="1"/>
  <c r="J370" i="1"/>
  <c r="K370" i="1" s="1"/>
  <c r="F370" i="1"/>
  <c r="G370" i="1" s="1"/>
  <c r="H370" i="1"/>
  <c r="I370" i="1" s="1"/>
  <c r="C371" i="1"/>
  <c r="D370" i="1"/>
  <c r="E370" i="1" s="1"/>
  <c r="Q197" i="2" l="1"/>
  <c r="B197" i="2"/>
  <c r="N371" i="2"/>
  <c r="N197" i="2"/>
  <c r="O197" i="2"/>
  <c r="X198" i="2"/>
  <c r="Y198" i="2" s="1"/>
  <c r="V198" i="2"/>
  <c r="W198" i="2" s="1"/>
  <c r="T198" i="2"/>
  <c r="U198" i="2" s="1"/>
  <c r="R198" i="2"/>
  <c r="S198" i="2" s="1"/>
  <c r="L371" i="2"/>
  <c r="M371" i="2" s="1"/>
  <c r="D371" i="2"/>
  <c r="E371" i="2" s="1"/>
  <c r="F371" i="2"/>
  <c r="G371" i="2" s="1"/>
  <c r="H371" i="2"/>
  <c r="I371" i="2" s="1"/>
  <c r="C372" i="2"/>
  <c r="J371" i="2"/>
  <c r="K371" i="2" s="1"/>
  <c r="L371" i="1"/>
  <c r="L198" i="1"/>
  <c r="M198" i="1"/>
  <c r="T199" i="1"/>
  <c r="U199" i="1" s="1"/>
  <c r="R199" i="1"/>
  <c r="S199" i="1" s="1"/>
  <c r="N199" i="1"/>
  <c r="P199" i="1"/>
  <c r="Q199" i="1" s="1"/>
  <c r="J371" i="1"/>
  <c r="K371" i="1" s="1"/>
  <c r="F371" i="1"/>
  <c r="G371" i="1" s="1"/>
  <c r="H371" i="1"/>
  <c r="I371" i="1" s="1"/>
  <c r="C372" i="1"/>
  <c r="D371" i="1"/>
  <c r="E371" i="1" s="1"/>
  <c r="N372" i="2" l="1"/>
  <c r="P198" i="2"/>
  <c r="L372" i="2"/>
  <c r="M372" i="2" s="1"/>
  <c r="D372" i="2"/>
  <c r="E372" i="2" s="1"/>
  <c r="F372" i="2"/>
  <c r="G372" i="2" s="1"/>
  <c r="H372" i="2"/>
  <c r="I372" i="2" s="1"/>
  <c r="J372" i="2"/>
  <c r="K372" i="2" s="1"/>
  <c r="C373" i="2"/>
  <c r="L372" i="1"/>
  <c r="B199" i="1"/>
  <c r="O199" i="1"/>
  <c r="J372" i="1"/>
  <c r="K372" i="1" s="1"/>
  <c r="F372" i="1"/>
  <c r="G372" i="1" s="1"/>
  <c r="H372" i="1"/>
  <c r="I372" i="1" s="1"/>
  <c r="C373" i="1"/>
  <c r="D372" i="1"/>
  <c r="E372" i="1" s="1"/>
  <c r="Q198" i="2" l="1"/>
  <c r="B198" i="2"/>
  <c r="N373" i="2"/>
  <c r="N198" i="2"/>
  <c r="O198" i="2"/>
  <c r="X199" i="2"/>
  <c r="Y199" i="2" s="1"/>
  <c r="V199" i="2"/>
  <c r="W199" i="2" s="1"/>
  <c r="T199" i="2"/>
  <c r="U199" i="2" s="1"/>
  <c r="R199" i="2"/>
  <c r="S199" i="2" s="1"/>
  <c r="L373" i="2"/>
  <c r="M373" i="2" s="1"/>
  <c r="D373" i="2"/>
  <c r="E373" i="2" s="1"/>
  <c r="F373" i="2"/>
  <c r="G373" i="2" s="1"/>
  <c r="C374" i="2"/>
  <c r="J373" i="2"/>
  <c r="K373" i="2" s="1"/>
  <c r="H373" i="2"/>
  <c r="I373" i="2" s="1"/>
  <c r="L199" i="1"/>
  <c r="M199" i="1"/>
  <c r="L373" i="1"/>
  <c r="T200" i="1"/>
  <c r="U200" i="1" s="1"/>
  <c r="R200" i="1"/>
  <c r="S200" i="1" s="1"/>
  <c r="N200" i="1"/>
  <c r="P200" i="1"/>
  <c r="Q200" i="1" s="1"/>
  <c r="J373" i="1"/>
  <c r="K373" i="1" s="1"/>
  <c r="F373" i="1"/>
  <c r="G373" i="1" s="1"/>
  <c r="H373" i="1"/>
  <c r="I373" i="1" s="1"/>
  <c r="C374" i="1"/>
  <c r="D373" i="1"/>
  <c r="E373" i="1" s="1"/>
  <c r="N374" i="2" l="1"/>
  <c r="P199" i="2"/>
  <c r="L374" i="2"/>
  <c r="M374" i="2" s="1"/>
  <c r="D374" i="2"/>
  <c r="E374" i="2" s="1"/>
  <c r="F374" i="2"/>
  <c r="G374" i="2" s="1"/>
  <c r="J374" i="2"/>
  <c r="K374" i="2" s="1"/>
  <c r="C375" i="2"/>
  <c r="H374" i="2"/>
  <c r="I374" i="2" s="1"/>
  <c r="L374" i="1"/>
  <c r="B200" i="1"/>
  <c r="O200" i="1"/>
  <c r="J374" i="1"/>
  <c r="K374" i="1" s="1"/>
  <c r="F374" i="1"/>
  <c r="G374" i="1" s="1"/>
  <c r="H374" i="1"/>
  <c r="I374" i="1" s="1"/>
  <c r="C375" i="1"/>
  <c r="D374" i="1"/>
  <c r="E374" i="1" s="1"/>
  <c r="Q199" i="2" l="1"/>
  <c r="V200" i="2" s="1"/>
  <c r="W200" i="2" s="1"/>
  <c r="B199" i="2"/>
  <c r="N375" i="2"/>
  <c r="L375" i="2"/>
  <c r="M375" i="2" s="1"/>
  <c r="D375" i="2"/>
  <c r="E375" i="2" s="1"/>
  <c r="F375" i="2"/>
  <c r="G375" i="2" s="1"/>
  <c r="C376" i="2"/>
  <c r="H375" i="2"/>
  <c r="I375" i="2" s="1"/>
  <c r="J375" i="2"/>
  <c r="K375" i="2" s="1"/>
  <c r="L200" i="1"/>
  <c r="M200" i="1"/>
  <c r="L375" i="1"/>
  <c r="T201" i="1"/>
  <c r="U201" i="1" s="1"/>
  <c r="R201" i="1"/>
  <c r="S201" i="1" s="1"/>
  <c r="N201" i="1"/>
  <c r="P201" i="1"/>
  <c r="Q201" i="1" s="1"/>
  <c r="J375" i="1"/>
  <c r="K375" i="1" s="1"/>
  <c r="F375" i="1"/>
  <c r="G375" i="1" s="1"/>
  <c r="H375" i="1"/>
  <c r="I375" i="1" s="1"/>
  <c r="C376" i="1"/>
  <c r="D375" i="1"/>
  <c r="E375" i="1" s="1"/>
  <c r="T200" i="2" l="1"/>
  <c r="U200" i="2" s="1"/>
  <c r="X200" i="2"/>
  <c r="Y200" i="2" s="1"/>
  <c r="O199" i="2"/>
  <c r="R200" i="2"/>
  <c r="S200" i="2" s="1"/>
  <c r="N199" i="2"/>
  <c r="N376" i="2"/>
  <c r="P200" i="2"/>
  <c r="L376" i="2"/>
  <c r="M376" i="2" s="1"/>
  <c r="D376" i="2"/>
  <c r="E376" i="2" s="1"/>
  <c r="F376" i="2"/>
  <c r="G376" i="2" s="1"/>
  <c r="H376" i="2"/>
  <c r="I376" i="2" s="1"/>
  <c r="C377" i="2"/>
  <c r="J376" i="2"/>
  <c r="K376" i="2" s="1"/>
  <c r="L376" i="1"/>
  <c r="B201" i="1"/>
  <c r="O201" i="1"/>
  <c r="J376" i="1"/>
  <c r="K376" i="1" s="1"/>
  <c r="F376" i="1"/>
  <c r="G376" i="1" s="1"/>
  <c r="H376" i="1"/>
  <c r="I376" i="1" s="1"/>
  <c r="C377" i="1"/>
  <c r="D376" i="1"/>
  <c r="E376" i="1" s="1"/>
  <c r="Q200" i="2" l="1"/>
  <c r="B200" i="2"/>
  <c r="N377" i="2"/>
  <c r="N200" i="2"/>
  <c r="O200" i="2"/>
  <c r="X201" i="2"/>
  <c r="Y201" i="2" s="1"/>
  <c r="V201" i="2"/>
  <c r="W201" i="2" s="1"/>
  <c r="T201" i="2"/>
  <c r="U201" i="2" s="1"/>
  <c r="R201" i="2"/>
  <c r="S201" i="2" s="1"/>
  <c r="L377" i="2"/>
  <c r="M377" i="2" s="1"/>
  <c r="D377" i="2"/>
  <c r="E377" i="2" s="1"/>
  <c r="F377" i="2"/>
  <c r="G377" i="2" s="1"/>
  <c r="C378" i="2"/>
  <c r="J377" i="2"/>
  <c r="K377" i="2" s="1"/>
  <c r="H377" i="2"/>
  <c r="I377" i="2" s="1"/>
  <c r="L201" i="1"/>
  <c r="M201" i="1"/>
  <c r="L377" i="1"/>
  <c r="T202" i="1"/>
  <c r="U202" i="1" s="1"/>
  <c r="R202" i="1"/>
  <c r="S202" i="1" s="1"/>
  <c r="P202" i="1"/>
  <c r="Q202" i="1" s="1"/>
  <c r="N202" i="1"/>
  <c r="J377" i="1"/>
  <c r="K377" i="1" s="1"/>
  <c r="F377" i="1"/>
  <c r="G377" i="1" s="1"/>
  <c r="H377" i="1"/>
  <c r="I377" i="1" s="1"/>
  <c r="C378" i="1"/>
  <c r="D377" i="1"/>
  <c r="E377" i="1" s="1"/>
  <c r="N378" i="2" l="1"/>
  <c r="L378" i="2"/>
  <c r="M378" i="2" s="1"/>
  <c r="P201" i="2"/>
  <c r="D378" i="2"/>
  <c r="E378" i="2" s="1"/>
  <c r="F378" i="2"/>
  <c r="G378" i="2" s="1"/>
  <c r="H378" i="2"/>
  <c r="I378" i="2" s="1"/>
  <c r="C379" i="2"/>
  <c r="J378" i="2"/>
  <c r="K378" i="2" s="1"/>
  <c r="L378" i="1"/>
  <c r="B202" i="1"/>
  <c r="O202" i="1"/>
  <c r="J378" i="1"/>
  <c r="K378" i="1" s="1"/>
  <c r="F378" i="1"/>
  <c r="G378" i="1" s="1"/>
  <c r="H378" i="1"/>
  <c r="I378" i="1" s="1"/>
  <c r="C379" i="1"/>
  <c r="D378" i="1"/>
  <c r="E378" i="1" s="1"/>
  <c r="Q201" i="2" l="1"/>
  <c r="B201" i="2"/>
  <c r="N201" i="2"/>
  <c r="O201" i="2"/>
  <c r="N379" i="2"/>
  <c r="X202" i="2"/>
  <c r="Y202" i="2" s="1"/>
  <c r="V202" i="2"/>
  <c r="W202" i="2" s="1"/>
  <c r="T202" i="2"/>
  <c r="U202" i="2" s="1"/>
  <c r="R202" i="2"/>
  <c r="S202" i="2" s="1"/>
  <c r="L379" i="2"/>
  <c r="M379" i="2" s="1"/>
  <c r="D379" i="2"/>
  <c r="E379" i="2" s="1"/>
  <c r="F379" i="2"/>
  <c r="G379" i="2" s="1"/>
  <c r="C380" i="2"/>
  <c r="J379" i="2"/>
  <c r="K379" i="2" s="1"/>
  <c r="H379" i="2"/>
  <c r="I379" i="2" s="1"/>
  <c r="L202" i="1"/>
  <c r="M202" i="1"/>
  <c r="L379" i="1"/>
  <c r="T203" i="1"/>
  <c r="U203" i="1" s="1"/>
  <c r="R203" i="1"/>
  <c r="S203" i="1" s="1"/>
  <c r="N203" i="1"/>
  <c r="P203" i="1"/>
  <c r="Q203" i="1" s="1"/>
  <c r="J379" i="1"/>
  <c r="K379" i="1" s="1"/>
  <c r="F379" i="1"/>
  <c r="G379" i="1" s="1"/>
  <c r="H379" i="1"/>
  <c r="I379" i="1" s="1"/>
  <c r="C380" i="1"/>
  <c r="D379" i="1"/>
  <c r="E379" i="1" s="1"/>
  <c r="N380" i="2" l="1"/>
  <c r="P202" i="2"/>
  <c r="L380" i="2"/>
  <c r="M380" i="2" s="1"/>
  <c r="D380" i="2"/>
  <c r="E380" i="2" s="1"/>
  <c r="F380" i="2"/>
  <c r="G380" i="2" s="1"/>
  <c r="H380" i="2"/>
  <c r="I380" i="2" s="1"/>
  <c r="C381" i="2"/>
  <c r="J380" i="2"/>
  <c r="K380" i="2" s="1"/>
  <c r="L380" i="1"/>
  <c r="B203" i="1"/>
  <c r="O203" i="1"/>
  <c r="J380" i="1"/>
  <c r="K380" i="1" s="1"/>
  <c r="F380" i="1"/>
  <c r="G380" i="1" s="1"/>
  <c r="H380" i="1"/>
  <c r="I380" i="1" s="1"/>
  <c r="C381" i="1"/>
  <c r="D380" i="1"/>
  <c r="E380" i="1" s="1"/>
  <c r="Q202" i="2" l="1"/>
  <c r="B202" i="2"/>
  <c r="N202" i="2"/>
  <c r="O202" i="2"/>
  <c r="N381" i="2"/>
  <c r="X203" i="2"/>
  <c r="Y203" i="2" s="1"/>
  <c r="V203" i="2"/>
  <c r="W203" i="2" s="1"/>
  <c r="T203" i="2"/>
  <c r="U203" i="2" s="1"/>
  <c r="R203" i="2"/>
  <c r="S203" i="2" s="1"/>
  <c r="L381" i="2"/>
  <c r="M381" i="2" s="1"/>
  <c r="D381" i="2"/>
  <c r="E381" i="2" s="1"/>
  <c r="F381" i="2"/>
  <c r="G381" i="2" s="1"/>
  <c r="C382" i="2"/>
  <c r="J381" i="2"/>
  <c r="K381" i="2" s="1"/>
  <c r="H381" i="2"/>
  <c r="I381" i="2" s="1"/>
  <c r="L203" i="1"/>
  <c r="M203" i="1"/>
  <c r="L381" i="1"/>
  <c r="T204" i="1"/>
  <c r="U204" i="1" s="1"/>
  <c r="R204" i="1"/>
  <c r="S204" i="1" s="1"/>
  <c r="N204" i="1"/>
  <c r="P204" i="1"/>
  <c r="Q204" i="1" s="1"/>
  <c r="J381" i="1"/>
  <c r="K381" i="1" s="1"/>
  <c r="F381" i="1"/>
  <c r="G381" i="1" s="1"/>
  <c r="H381" i="1"/>
  <c r="I381" i="1" s="1"/>
  <c r="C382" i="1"/>
  <c r="D381" i="1"/>
  <c r="E381" i="1" s="1"/>
  <c r="N382" i="2" l="1"/>
  <c r="L382" i="2"/>
  <c r="M382" i="2" s="1"/>
  <c r="P203" i="2"/>
  <c r="D382" i="2"/>
  <c r="E382" i="2" s="1"/>
  <c r="F382" i="2"/>
  <c r="G382" i="2" s="1"/>
  <c r="C383" i="2"/>
  <c r="J382" i="2"/>
  <c r="K382" i="2" s="1"/>
  <c r="H382" i="2"/>
  <c r="I382" i="2" s="1"/>
  <c r="L382" i="1"/>
  <c r="B204" i="1"/>
  <c r="O204" i="1"/>
  <c r="J382" i="1"/>
  <c r="K382" i="1" s="1"/>
  <c r="F382" i="1"/>
  <c r="G382" i="1" s="1"/>
  <c r="H382" i="1"/>
  <c r="I382" i="1" s="1"/>
  <c r="C383" i="1"/>
  <c r="D382" i="1"/>
  <c r="E382" i="1" s="1"/>
  <c r="Q203" i="2" l="1"/>
  <c r="B203" i="2"/>
  <c r="N203" i="2"/>
  <c r="O203" i="2"/>
  <c r="N383" i="2"/>
  <c r="X204" i="2"/>
  <c r="Y204" i="2" s="1"/>
  <c r="V204" i="2"/>
  <c r="W204" i="2" s="1"/>
  <c r="T204" i="2"/>
  <c r="U204" i="2" s="1"/>
  <c r="R204" i="2"/>
  <c r="S204" i="2" s="1"/>
  <c r="L383" i="2"/>
  <c r="M383" i="2" s="1"/>
  <c r="D383" i="2"/>
  <c r="E383" i="2" s="1"/>
  <c r="F383" i="2"/>
  <c r="G383" i="2" s="1"/>
  <c r="C384" i="2"/>
  <c r="J383" i="2"/>
  <c r="K383" i="2" s="1"/>
  <c r="H383" i="2"/>
  <c r="I383" i="2" s="1"/>
  <c r="L204" i="1"/>
  <c r="M204" i="1"/>
  <c r="L383" i="1"/>
  <c r="T205" i="1"/>
  <c r="U205" i="1" s="1"/>
  <c r="R205" i="1"/>
  <c r="S205" i="1" s="1"/>
  <c r="P205" i="1"/>
  <c r="Q205" i="1" s="1"/>
  <c r="N205" i="1"/>
  <c r="J383" i="1"/>
  <c r="K383" i="1" s="1"/>
  <c r="F383" i="1"/>
  <c r="G383" i="1" s="1"/>
  <c r="H383" i="1"/>
  <c r="I383" i="1" s="1"/>
  <c r="C384" i="1"/>
  <c r="D383" i="1"/>
  <c r="E383" i="1" s="1"/>
  <c r="N384" i="2" l="1"/>
  <c r="P204" i="2"/>
  <c r="L384" i="2"/>
  <c r="M384" i="2" s="1"/>
  <c r="D384" i="2"/>
  <c r="E384" i="2" s="1"/>
  <c r="F384" i="2"/>
  <c r="G384" i="2" s="1"/>
  <c r="H384" i="2"/>
  <c r="I384" i="2" s="1"/>
  <c r="J384" i="2"/>
  <c r="K384" i="2" s="1"/>
  <c r="C385" i="2"/>
  <c r="L384" i="1"/>
  <c r="B205" i="1"/>
  <c r="O205" i="1"/>
  <c r="J384" i="1"/>
  <c r="K384" i="1" s="1"/>
  <c r="F384" i="1"/>
  <c r="G384" i="1" s="1"/>
  <c r="H384" i="1"/>
  <c r="I384" i="1" s="1"/>
  <c r="C385" i="1"/>
  <c r="D384" i="1"/>
  <c r="E384" i="1" s="1"/>
  <c r="Q204" i="2" l="1"/>
  <c r="N204" i="2" s="1"/>
  <c r="B204" i="2"/>
  <c r="N385" i="2"/>
  <c r="T205" i="2"/>
  <c r="U205" i="2" s="1"/>
  <c r="R205" i="2"/>
  <c r="S205" i="2" s="1"/>
  <c r="L385" i="2"/>
  <c r="M385" i="2" s="1"/>
  <c r="D385" i="2"/>
  <c r="E385" i="2" s="1"/>
  <c r="F385" i="2"/>
  <c r="G385" i="2" s="1"/>
  <c r="C386" i="2"/>
  <c r="J385" i="2"/>
  <c r="K385" i="2" s="1"/>
  <c r="H385" i="2"/>
  <c r="I385" i="2" s="1"/>
  <c r="L205" i="1"/>
  <c r="M205" i="1"/>
  <c r="L385" i="1"/>
  <c r="T206" i="1"/>
  <c r="U206" i="1" s="1"/>
  <c r="R206" i="1"/>
  <c r="S206" i="1" s="1"/>
  <c r="N206" i="1"/>
  <c r="P206" i="1"/>
  <c r="Q206" i="1" s="1"/>
  <c r="J385" i="1"/>
  <c r="K385" i="1" s="1"/>
  <c r="F385" i="1"/>
  <c r="G385" i="1" s="1"/>
  <c r="H385" i="1"/>
  <c r="I385" i="1" s="1"/>
  <c r="C386" i="1"/>
  <c r="D385" i="1"/>
  <c r="E385" i="1" s="1"/>
  <c r="V205" i="2" l="1"/>
  <c r="W205" i="2" s="1"/>
  <c r="O204" i="2"/>
  <c r="X205" i="2"/>
  <c r="Y205" i="2" s="1"/>
  <c r="N386" i="2"/>
  <c r="L386" i="2"/>
  <c r="M386" i="2" s="1"/>
  <c r="P205" i="2"/>
  <c r="D386" i="2"/>
  <c r="E386" i="2" s="1"/>
  <c r="F386" i="2"/>
  <c r="G386" i="2" s="1"/>
  <c r="J386" i="2"/>
  <c r="K386" i="2" s="1"/>
  <c r="C387" i="2"/>
  <c r="H386" i="2"/>
  <c r="I386" i="2" s="1"/>
  <c r="L386" i="1"/>
  <c r="B206" i="1"/>
  <c r="O206" i="1"/>
  <c r="J386" i="1"/>
  <c r="K386" i="1" s="1"/>
  <c r="F386" i="1"/>
  <c r="G386" i="1" s="1"/>
  <c r="H386" i="1"/>
  <c r="I386" i="1" s="1"/>
  <c r="C387" i="1"/>
  <c r="D386" i="1"/>
  <c r="E386" i="1" s="1"/>
  <c r="Q205" i="2" l="1"/>
  <c r="B205" i="2"/>
  <c r="N387" i="2"/>
  <c r="N205" i="2"/>
  <c r="O205" i="2"/>
  <c r="X206" i="2"/>
  <c r="Y206" i="2" s="1"/>
  <c r="V206" i="2"/>
  <c r="W206" i="2" s="1"/>
  <c r="T206" i="2"/>
  <c r="U206" i="2" s="1"/>
  <c r="R206" i="2"/>
  <c r="S206" i="2" s="1"/>
  <c r="L387" i="2"/>
  <c r="M387" i="2" s="1"/>
  <c r="D387" i="2"/>
  <c r="E387" i="2" s="1"/>
  <c r="F387" i="2"/>
  <c r="G387" i="2" s="1"/>
  <c r="C388" i="2"/>
  <c r="H387" i="2"/>
  <c r="I387" i="2" s="1"/>
  <c r="J387" i="2"/>
  <c r="K387" i="2" s="1"/>
  <c r="L206" i="1"/>
  <c r="M206" i="1"/>
  <c r="L387" i="1"/>
  <c r="T207" i="1"/>
  <c r="U207" i="1" s="1"/>
  <c r="R207" i="1"/>
  <c r="S207" i="1" s="1"/>
  <c r="N207" i="1"/>
  <c r="P207" i="1"/>
  <c r="Q207" i="1" s="1"/>
  <c r="J387" i="1"/>
  <c r="K387" i="1" s="1"/>
  <c r="F387" i="1"/>
  <c r="G387" i="1" s="1"/>
  <c r="H387" i="1"/>
  <c r="I387" i="1" s="1"/>
  <c r="C388" i="1"/>
  <c r="D387" i="1"/>
  <c r="E387" i="1" s="1"/>
  <c r="N388" i="2" l="1"/>
  <c r="L388" i="2"/>
  <c r="M388" i="2" s="1"/>
  <c r="P206" i="2"/>
  <c r="D388" i="2"/>
  <c r="E388" i="2" s="1"/>
  <c r="F388" i="2"/>
  <c r="G388" i="2" s="1"/>
  <c r="H388" i="2"/>
  <c r="I388" i="2" s="1"/>
  <c r="C389" i="2"/>
  <c r="J388" i="2"/>
  <c r="K388" i="2" s="1"/>
  <c r="L388" i="1"/>
  <c r="B207" i="1"/>
  <c r="O207" i="1"/>
  <c r="J388" i="1"/>
  <c r="K388" i="1" s="1"/>
  <c r="F388" i="1"/>
  <c r="G388" i="1" s="1"/>
  <c r="H388" i="1"/>
  <c r="I388" i="1" s="1"/>
  <c r="C389" i="1"/>
  <c r="D388" i="1"/>
  <c r="E388" i="1" s="1"/>
  <c r="Q206" i="2" l="1"/>
  <c r="O206" i="2" s="1"/>
  <c r="B206" i="2"/>
  <c r="N206" i="2"/>
  <c r="N389" i="2"/>
  <c r="X207" i="2"/>
  <c r="Y207" i="2" s="1"/>
  <c r="V207" i="2"/>
  <c r="W207" i="2" s="1"/>
  <c r="T207" i="2"/>
  <c r="U207" i="2" s="1"/>
  <c r="R207" i="2"/>
  <c r="S207" i="2" s="1"/>
  <c r="L389" i="2"/>
  <c r="M389" i="2" s="1"/>
  <c r="D389" i="2"/>
  <c r="E389" i="2" s="1"/>
  <c r="F389" i="2"/>
  <c r="G389" i="2" s="1"/>
  <c r="C390" i="2"/>
  <c r="J389" i="2"/>
  <c r="K389" i="2" s="1"/>
  <c r="H389" i="2"/>
  <c r="I389" i="2" s="1"/>
  <c r="L389" i="1"/>
  <c r="L207" i="1"/>
  <c r="M207" i="1"/>
  <c r="T208" i="1"/>
  <c r="U208" i="1" s="1"/>
  <c r="R208" i="1"/>
  <c r="S208" i="1" s="1"/>
  <c r="N208" i="1"/>
  <c r="P208" i="1"/>
  <c r="Q208" i="1" s="1"/>
  <c r="J389" i="1"/>
  <c r="K389" i="1" s="1"/>
  <c r="F389" i="1"/>
  <c r="G389" i="1" s="1"/>
  <c r="H389" i="1"/>
  <c r="I389" i="1" s="1"/>
  <c r="C390" i="1"/>
  <c r="D389" i="1"/>
  <c r="E389" i="1" s="1"/>
  <c r="N390" i="2" l="1"/>
  <c r="P207" i="2"/>
  <c r="L390" i="2"/>
  <c r="M390" i="2" s="1"/>
  <c r="D390" i="2"/>
  <c r="E390" i="2" s="1"/>
  <c r="F390" i="2"/>
  <c r="G390" i="2" s="1"/>
  <c r="H390" i="2"/>
  <c r="I390" i="2" s="1"/>
  <c r="J390" i="2"/>
  <c r="K390" i="2" s="1"/>
  <c r="C391" i="2"/>
  <c r="L390" i="1"/>
  <c r="O208" i="1"/>
  <c r="B208" i="1"/>
  <c r="J390" i="1"/>
  <c r="K390" i="1" s="1"/>
  <c r="F390" i="1"/>
  <c r="G390" i="1" s="1"/>
  <c r="H390" i="1"/>
  <c r="I390" i="1" s="1"/>
  <c r="C391" i="1"/>
  <c r="D390" i="1"/>
  <c r="E390" i="1" s="1"/>
  <c r="Q207" i="2" l="1"/>
  <c r="B207" i="2"/>
  <c r="N207" i="2"/>
  <c r="O207" i="2"/>
  <c r="N391" i="2"/>
  <c r="X208" i="2"/>
  <c r="Y208" i="2" s="1"/>
  <c r="V208" i="2"/>
  <c r="W208" i="2" s="1"/>
  <c r="T208" i="2"/>
  <c r="U208" i="2" s="1"/>
  <c r="R208" i="2"/>
  <c r="S208" i="2" s="1"/>
  <c r="L391" i="2"/>
  <c r="M391" i="2" s="1"/>
  <c r="D391" i="2"/>
  <c r="E391" i="2" s="1"/>
  <c r="F391" i="2"/>
  <c r="G391" i="2" s="1"/>
  <c r="J391" i="2"/>
  <c r="K391" i="2" s="1"/>
  <c r="C392" i="2"/>
  <c r="H391" i="2"/>
  <c r="I391" i="2" s="1"/>
  <c r="L391" i="1"/>
  <c r="L208" i="1"/>
  <c r="M208" i="1"/>
  <c r="T209" i="1"/>
  <c r="U209" i="1" s="1"/>
  <c r="R209" i="1"/>
  <c r="S209" i="1" s="1"/>
  <c r="P209" i="1"/>
  <c r="Q209" i="1" s="1"/>
  <c r="N209" i="1"/>
  <c r="J391" i="1"/>
  <c r="K391" i="1" s="1"/>
  <c r="F391" i="1"/>
  <c r="G391" i="1" s="1"/>
  <c r="H391" i="1"/>
  <c r="I391" i="1" s="1"/>
  <c r="C392" i="1"/>
  <c r="D391" i="1"/>
  <c r="E391" i="1" s="1"/>
  <c r="N392" i="2" l="1"/>
  <c r="P208" i="2"/>
  <c r="L392" i="2"/>
  <c r="M392" i="2" s="1"/>
  <c r="D392" i="2"/>
  <c r="E392" i="2" s="1"/>
  <c r="F392" i="2"/>
  <c r="G392" i="2" s="1"/>
  <c r="H392" i="2"/>
  <c r="I392" i="2" s="1"/>
  <c r="J392" i="2"/>
  <c r="K392" i="2" s="1"/>
  <c r="C393" i="2"/>
  <c r="L392" i="1"/>
  <c r="B209" i="1"/>
  <c r="O209" i="1"/>
  <c r="J392" i="1"/>
  <c r="K392" i="1" s="1"/>
  <c r="F392" i="1"/>
  <c r="G392" i="1" s="1"/>
  <c r="H392" i="1"/>
  <c r="I392" i="1" s="1"/>
  <c r="C393" i="1"/>
  <c r="D392" i="1"/>
  <c r="E392" i="1" s="1"/>
  <c r="Q208" i="2" l="1"/>
  <c r="B208" i="2"/>
  <c r="N393" i="2"/>
  <c r="N208" i="2"/>
  <c r="O208" i="2"/>
  <c r="X209" i="2"/>
  <c r="Y209" i="2" s="1"/>
  <c r="V209" i="2"/>
  <c r="W209" i="2" s="1"/>
  <c r="T209" i="2"/>
  <c r="U209" i="2" s="1"/>
  <c r="R209" i="2"/>
  <c r="S209" i="2" s="1"/>
  <c r="L393" i="2"/>
  <c r="M393" i="2" s="1"/>
  <c r="D393" i="2"/>
  <c r="E393" i="2" s="1"/>
  <c r="F393" i="2"/>
  <c r="G393" i="2" s="1"/>
  <c r="C394" i="2"/>
  <c r="J393" i="2"/>
  <c r="K393" i="2" s="1"/>
  <c r="H393" i="2"/>
  <c r="I393" i="2" s="1"/>
  <c r="L209" i="1"/>
  <c r="M209" i="1"/>
  <c r="L393" i="1"/>
  <c r="T210" i="1"/>
  <c r="U210" i="1" s="1"/>
  <c r="R210" i="1"/>
  <c r="S210" i="1" s="1"/>
  <c r="N210" i="1"/>
  <c r="P210" i="1"/>
  <c r="Q210" i="1" s="1"/>
  <c r="J393" i="1"/>
  <c r="K393" i="1" s="1"/>
  <c r="F393" i="1"/>
  <c r="G393" i="1" s="1"/>
  <c r="H393" i="1"/>
  <c r="I393" i="1" s="1"/>
  <c r="C394" i="1"/>
  <c r="D393" i="1"/>
  <c r="E393" i="1" s="1"/>
  <c r="N394" i="2" l="1"/>
  <c r="P209" i="2"/>
  <c r="L394" i="2"/>
  <c r="M394" i="2" s="1"/>
  <c r="D394" i="2"/>
  <c r="E394" i="2" s="1"/>
  <c r="F394" i="2"/>
  <c r="G394" i="2" s="1"/>
  <c r="C395" i="2"/>
  <c r="J394" i="2"/>
  <c r="K394" i="2" s="1"/>
  <c r="H394" i="2"/>
  <c r="I394" i="2" s="1"/>
  <c r="L394" i="1"/>
  <c r="B210" i="1"/>
  <c r="O210" i="1"/>
  <c r="J394" i="1"/>
  <c r="K394" i="1" s="1"/>
  <c r="F394" i="1"/>
  <c r="G394" i="1" s="1"/>
  <c r="H394" i="1"/>
  <c r="I394" i="1" s="1"/>
  <c r="C395" i="1"/>
  <c r="D394" i="1"/>
  <c r="E394" i="1" s="1"/>
  <c r="Q209" i="2" l="1"/>
  <c r="B209" i="2"/>
  <c r="N209" i="2"/>
  <c r="O209" i="2"/>
  <c r="N395" i="2"/>
  <c r="X210" i="2"/>
  <c r="Y210" i="2" s="1"/>
  <c r="V210" i="2"/>
  <c r="W210" i="2" s="1"/>
  <c r="T210" i="2"/>
  <c r="U210" i="2" s="1"/>
  <c r="R210" i="2"/>
  <c r="S210" i="2" s="1"/>
  <c r="L395" i="2"/>
  <c r="M395" i="2" s="1"/>
  <c r="D395" i="2"/>
  <c r="E395" i="2" s="1"/>
  <c r="F395" i="2"/>
  <c r="G395" i="2" s="1"/>
  <c r="H395" i="2"/>
  <c r="I395" i="2" s="1"/>
  <c r="C396" i="2"/>
  <c r="J395" i="2"/>
  <c r="K395" i="2" s="1"/>
  <c r="L395" i="1"/>
  <c r="L210" i="1"/>
  <c r="M210" i="1"/>
  <c r="T211" i="1"/>
  <c r="U211" i="1" s="1"/>
  <c r="R211" i="1"/>
  <c r="S211" i="1" s="1"/>
  <c r="N211" i="1"/>
  <c r="P211" i="1"/>
  <c r="Q211" i="1" s="1"/>
  <c r="J395" i="1"/>
  <c r="K395" i="1" s="1"/>
  <c r="F395" i="1"/>
  <c r="G395" i="1" s="1"/>
  <c r="H395" i="1"/>
  <c r="I395" i="1" s="1"/>
  <c r="C396" i="1"/>
  <c r="D395" i="1"/>
  <c r="E395" i="1" s="1"/>
  <c r="N396" i="2" l="1"/>
  <c r="L396" i="2"/>
  <c r="M396" i="2" s="1"/>
  <c r="P210" i="2"/>
  <c r="D396" i="2"/>
  <c r="E396" i="2" s="1"/>
  <c r="F396" i="2"/>
  <c r="G396" i="2" s="1"/>
  <c r="H396" i="2"/>
  <c r="I396" i="2" s="1"/>
  <c r="J396" i="2"/>
  <c r="K396" i="2" s="1"/>
  <c r="C397" i="2"/>
  <c r="L396" i="1"/>
  <c r="B211" i="1"/>
  <c r="O211" i="1"/>
  <c r="J396" i="1"/>
  <c r="K396" i="1" s="1"/>
  <c r="F396" i="1"/>
  <c r="G396" i="1" s="1"/>
  <c r="H396" i="1"/>
  <c r="I396" i="1" s="1"/>
  <c r="C397" i="1"/>
  <c r="D396" i="1"/>
  <c r="E396" i="1" s="1"/>
  <c r="Q210" i="2" l="1"/>
  <c r="X211" i="2" s="1"/>
  <c r="Y211" i="2" s="1"/>
  <c r="B210" i="2"/>
  <c r="N397" i="2"/>
  <c r="L397" i="2"/>
  <c r="M397" i="2" s="1"/>
  <c r="D397" i="2"/>
  <c r="E397" i="2" s="1"/>
  <c r="F397" i="2"/>
  <c r="G397" i="2" s="1"/>
  <c r="C398" i="2"/>
  <c r="J397" i="2"/>
  <c r="K397" i="2" s="1"/>
  <c r="H397" i="2"/>
  <c r="I397" i="2" s="1"/>
  <c r="L211" i="1"/>
  <c r="M211" i="1"/>
  <c r="L397" i="1"/>
  <c r="T212" i="1"/>
  <c r="U212" i="1" s="1"/>
  <c r="R212" i="1"/>
  <c r="S212" i="1" s="1"/>
  <c r="P212" i="1"/>
  <c r="Q212" i="1" s="1"/>
  <c r="N212" i="1"/>
  <c r="J397" i="1"/>
  <c r="K397" i="1" s="1"/>
  <c r="F397" i="1"/>
  <c r="G397" i="1" s="1"/>
  <c r="H397" i="1"/>
  <c r="I397" i="1" s="1"/>
  <c r="C398" i="1"/>
  <c r="D397" i="1"/>
  <c r="E397" i="1" s="1"/>
  <c r="V211" i="2" l="1"/>
  <c r="W211" i="2" s="1"/>
  <c r="O210" i="2"/>
  <c r="R211" i="2"/>
  <c r="S211" i="2" s="1"/>
  <c r="N210" i="2"/>
  <c r="T211" i="2"/>
  <c r="U211" i="2" s="1"/>
  <c r="N398" i="2"/>
  <c r="P211" i="2"/>
  <c r="L398" i="2"/>
  <c r="M398" i="2" s="1"/>
  <c r="D398" i="2"/>
  <c r="E398" i="2" s="1"/>
  <c r="F398" i="2"/>
  <c r="G398" i="2" s="1"/>
  <c r="J398" i="2"/>
  <c r="K398" i="2" s="1"/>
  <c r="C399" i="2"/>
  <c r="H398" i="2"/>
  <c r="I398" i="2" s="1"/>
  <c r="L398" i="1"/>
  <c r="B212" i="1"/>
  <c r="O212" i="1"/>
  <c r="J398" i="1"/>
  <c r="K398" i="1" s="1"/>
  <c r="F398" i="1"/>
  <c r="G398" i="1" s="1"/>
  <c r="H398" i="1"/>
  <c r="I398" i="1" s="1"/>
  <c r="C399" i="1"/>
  <c r="D398" i="1"/>
  <c r="E398" i="1" s="1"/>
  <c r="Q211" i="2" l="1"/>
  <c r="B211" i="2"/>
  <c r="N211" i="2"/>
  <c r="O211" i="2"/>
  <c r="N399" i="2"/>
  <c r="X212" i="2"/>
  <c r="Y212" i="2" s="1"/>
  <c r="V212" i="2"/>
  <c r="W212" i="2" s="1"/>
  <c r="T212" i="2"/>
  <c r="U212" i="2" s="1"/>
  <c r="R212" i="2"/>
  <c r="S212" i="2" s="1"/>
  <c r="L399" i="2"/>
  <c r="M399" i="2" s="1"/>
  <c r="D399" i="2"/>
  <c r="E399" i="2" s="1"/>
  <c r="F399" i="2"/>
  <c r="G399" i="2" s="1"/>
  <c r="C400" i="2"/>
  <c r="H399" i="2"/>
  <c r="I399" i="2" s="1"/>
  <c r="J399" i="2"/>
  <c r="K399" i="2" s="1"/>
  <c r="L212" i="1"/>
  <c r="M212" i="1"/>
  <c r="L399" i="1"/>
  <c r="T213" i="1"/>
  <c r="U213" i="1" s="1"/>
  <c r="R213" i="1"/>
  <c r="S213" i="1" s="1"/>
  <c r="P213" i="1"/>
  <c r="Q213" i="1" s="1"/>
  <c r="N213" i="1"/>
  <c r="J399" i="1"/>
  <c r="K399" i="1" s="1"/>
  <c r="F399" i="1"/>
  <c r="G399" i="1" s="1"/>
  <c r="H399" i="1"/>
  <c r="I399" i="1" s="1"/>
  <c r="C400" i="1"/>
  <c r="D399" i="1"/>
  <c r="E399" i="1" s="1"/>
  <c r="N400" i="2" l="1"/>
  <c r="P212" i="2"/>
  <c r="L400" i="2"/>
  <c r="M400" i="2" s="1"/>
  <c r="D400" i="2"/>
  <c r="E400" i="2" s="1"/>
  <c r="F400" i="2"/>
  <c r="G400" i="2" s="1"/>
  <c r="H400" i="2"/>
  <c r="I400" i="2" s="1"/>
  <c r="J400" i="2"/>
  <c r="K400" i="2" s="1"/>
  <c r="L400" i="1"/>
  <c r="O213" i="1"/>
  <c r="B213" i="1"/>
  <c r="H400" i="1"/>
  <c r="I400" i="1" s="1"/>
  <c r="J400" i="1"/>
  <c r="K400" i="1" s="1"/>
  <c r="D400" i="1"/>
  <c r="F400" i="1"/>
  <c r="G400" i="1" s="1"/>
  <c r="Q212" i="2" l="1"/>
  <c r="O212" i="2" s="1"/>
  <c r="B212" i="2"/>
  <c r="N212" i="2"/>
  <c r="T213" i="2"/>
  <c r="U213" i="2" s="1"/>
  <c r="R213" i="2"/>
  <c r="S213" i="2" s="1"/>
  <c r="E400" i="1"/>
  <c r="L213" i="1"/>
  <c r="M213" i="1"/>
  <c r="T214" i="1"/>
  <c r="U214" i="1" s="1"/>
  <c r="R214" i="1"/>
  <c r="S214" i="1" s="1"/>
  <c r="P214" i="1"/>
  <c r="Q214" i="1" s="1"/>
  <c r="N214" i="1"/>
  <c r="V213" i="2" l="1"/>
  <c r="W213" i="2" s="1"/>
  <c r="X213" i="2"/>
  <c r="Y213" i="2" s="1"/>
  <c r="P213" i="2"/>
  <c r="B214" i="1"/>
  <c r="O214" i="1"/>
  <c r="Q213" i="2" l="1"/>
  <c r="N213" i="2" s="1"/>
  <c r="B213" i="2"/>
  <c r="L214" i="1"/>
  <c r="M214" i="1"/>
  <c r="T215" i="1"/>
  <c r="U215" i="1" s="1"/>
  <c r="R215" i="1"/>
  <c r="S215" i="1" s="1"/>
  <c r="P215" i="1"/>
  <c r="Q215" i="1" s="1"/>
  <c r="N215" i="1"/>
  <c r="V214" i="2" l="1"/>
  <c r="W214" i="2" s="1"/>
  <c r="R214" i="2"/>
  <c r="S214" i="2" s="1"/>
  <c r="X214" i="2"/>
  <c r="Y214" i="2" s="1"/>
  <c r="T214" i="2"/>
  <c r="U214" i="2" s="1"/>
  <c r="O213" i="2"/>
  <c r="P214" i="2"/>
  <c r="O215" i="1"/>
  <c r="B215" i="1"/>
  <c r="Q214" i="2" l="1"/>
  <c r="B214" i="2"/>
  <c r="N214" i="2"/>
  <c r="O214" i="2"/>
  <c r="X215" i="2"/>
  <c r="Y215" i="2" s="1"/>
  <c r="V215" i="2"/>
  <c r="W215" i="2" s="1"/>
  <c r="T215" i="2"/>
  <c r="U215" i="2" s="1"/>
  <c r="R215" i="2"/>
  <c r="S215" i="2" s="1"/>
  <c r="L215" i="1"/>
  <c r="M215" i="1"/>
  <c r="T216" i="1"/>
  <c r="U216" i="1" s="1"/>
  <c r="R216" i="1"/>
  <c r="S216" i="1" s="1"/>
  <c r="N216" i="1"/>
  <c r="P216" i="1"/>
  <c r="Q216" i="1" s="1"/>
  <c r="P215" i="2" l="1"/>
  <c r="B216" i="1"/>
  <c r="O216" i="1"/>
  <c r="Q215" i="2" l="1"/>
  <c r="O215" i="2" s="1"/>
  <c r="B215" i="2"/>
  <c r="L216" i="1"/>
  <c r="M216" i="1"/>
  <c r="R217" i="1"/>
  <c r="S217" i="1" s="1"/>
  <c r="T217" i="1"/>
  <c r="U217" i="1" s="1"/>
  <c r="P217" i="1"/>
  <c r="Q217" i="1" s="1"/>
  <c r="N217" i="1"/>
  <c r="V216" i="2" l="1"/>
  <c r="W216" i="2" s="1"/>
  <c r="T216" i="2"/>
  <c r="U216" i="2" s="1"/>
  <c r="N215" i="2"/>
  <c r="X216" i="2"/>
  <c r="Y216" i="2" s="1"/>
  <c r="R216" i="2"/>
  <c r="S216" i="2" s="1"/>
  <c r="P216" i="2"/>
  <c r="O217" i="1"/>
  <c r="B217" i="1"/>
  <c r="Q216" i="2" l="1"/>
  <c r="B216" i="2"/>
  <c r="N216" i="2"/>
  <c r="O216" i="2"/>
  <c r="V217" i="2"/>
  <c r="W217" i="2" s="1"/>
  <c r="X217" i="2"/>
  <c r="Y217" i="2" s="1"/>
  <c r="R217" i="2"/>
  <c r="S217" i="2" s="1"/>
  <c r="T217" i="2"/>
  <c r="U217" i="2" s="1"/>
  <c r="P217" i="2"/>
  <c r="L217" i="1"/>
  <c r="M217" i="1"/>
  <c r="R218" i="1"/>
  <c r="S218" i="1" s="1"/>
  <c r="T218" i="1"/>
  <c r="U218" i="1" s="1"/>
  <c r="P218" i="1"/>
  <c r="Q218" i="1" s="1"/>
  <c r="N218" i="1"/>
  <c r="Q217" i="2" l="1"/>
  <c r="O217" i="2" s="1"/>
  <c r="B217" i="2"/>
  <c r="N217" i="2"/>
  <c r="T218" i="2"/>
  <c r="U218" i="2" s="1"/>
  <c r="O218" i="1"/>
  <c r="B218" i="1"/>
  <c r="X218" i="2" l="1"/>
  <c r="Y218" i="2" s="1"/>
  <c r="V218" i="2"/>
  <c r="W218" i="2" s="1"/>
  <c r="R218" i="2"/>
  <c r="S218" i="2" s="1"/>
  <c r="P218" i="2"/>
  <c r="L218" i="1"/>
  <c r="M218" i="1"/>
  <c r="R219" i="1"/>
  <c r="S219" i="1" s="1"/>
  <c r="T219" i="1"/>
  <c r="U219" i="1" s="1"/>
  <c r="P219" i="1"/>
  <c r="Q219" i="1" s="1"/>
  <c r="N219" i="1"/>
  <c r="Q218" i="2" l="1"/>
  <c r="O218" i="2" s="1"/>
  <c r="B218" i="2"/>
  <c r="O219" i="1"/>
  <c r="B219" i="1"/>
  <c r="R219" i="2" l="1"/>
  <c r="S219" i="2" s="1"/>
  <c r="N218" i="2"/>
  <c r="X219" i="2"/>
  <c r="Y219" i="2" s="1"/>
  <c r="V219" i="2"/>
  <c r="W219" i="2" s="1"/>
  <c r="T219" i="2"/>
  <c r="U219" i="2" s="1"/>
  <c r="P219" i="2"/>
  <c r="L219" i="1"/>
  <c r="M219" i="1"/>
  <c r="R220" i="1"/>
  <c r="S220" i="1" s="1"/>
  <c r="T220" i="1"/>
  <c r="U220" i="1" s="1"/>
  <c r="P220" i="1"/>
  <c r="Q220" i="1" s="1"/>
  <c r="N220" i="1"/>
  <c r="Q219" i="2" l="1"/>
  <c r="O219" i="2" s="1"/>
  <c r="B219" i="2"/>
  <c r="O220" i="1"/>
  <c r="B220" i="1"/>
  <c r="R220" i="2" l="1"/>
  <c r="S220" i="2" s="1"/>
  <c r="N219" i="2"/>
  <c r="X220" i="2"/>
  <c r="Y220" i="2" s="1"/>
  <c r="V220" i="2"/>
  <c r="W220" i="2" s="1"/>
  <c r="T220" i="2"/>
  <c r="U220" i="2" s="1"/>
  <c r="P220" i="2"/>
  <c r="L220" i="1"/>
  <c r="M220" i="1"/>
  <c r="R221" i="1"/>
  <c r="S221" i="1" s="1"/>
  <c r="T221" i="1"/>
  <c r="U221" i="1" s="1"/>
  <c r="P221" i="1"/>
  <c r="Q221" i="1" s="1"/>
  <c r="N221" i="1"/>
  <c r="Q220" i="2" l="1"/>
  <c r="O220" i="2" s="1"/>
  <c r="B220" i="2"/>
  <c r="X221" i="2"/>
  <c r="Y221" i="2" s="1"/>
  <c r="N220" i="2"/>
  <c r="R221" i="2"/>
  <c r="S221" i="2" s="1"/>
  <c r="O221" i="1"/>
  <c r="B221" i="1"/>
  <c r="V221" i="2" l="1"/>
  <c r="W221" i="2" s="1"/>
  <c r="T221" i="2"/>
  <c r="U221" i="2" s="1"/>
  <c r="P221" i="2"/>
  <c r="L221" i="1"/>
  <c r="M221" i="1"/>
  <c r="R222" i="1"/>
  <c r="S222" i="1" s="1"/>
  <c r="T222" i="1"/>
  <c r="U222" i="1" s="1"/>
  <c r="P222" i="1"/>
  <c r="Q222" i="1" s="1"/>
  <c r="N222" i="1"/>
  <c r="Q221" i="2" l="1"/>
  <c r="O221" i="2" s="1"/>
  <c r="B221" i="2"/>
  <c r="O222" i="1"/>
  <c r="B222" i="1"/>
  <c r="N221" i="2" l="1"/>
  <c r="V222" i="2"/>
  <c r="W222" i="2" s="1"/>
  <c r="X222" i="2"/>
  <c r="Y222" i="2" s="1"/>
  <c r="R222" i="2"/>
  <c r="S222" i="2" s="1"/>
  <c r="T222" i="2"/>
  <c r="U222" i="2" s="1"/>
  <c r="P222" i="2"/>
  <c r="L222" i="1"/>
  <c r="M222" i="1"/>
  <c r="R223" i="1"/>
  <c r="S223" i="1" s="1"/>
  <c r="T223" i="1"/>
  <c r="U223" i="1" s="1"/>
  <c r="P223" i="1"/>
  <c r="Q223" i="1" s="1"/>
  <c r="N223" i="1"/>
  <c r="Q222" i="2" l="1"/>
  <c r="O222" i="2" s="1"/>
  <c r="B222" i="2"/>
  <c r="N222" i="2"/>
  <c r="O223" i="1"/>
  <c r="B223" i="1"/>
  <c r="T223" i="2" l="1"/>
  <c r="U223" i="2" s="1"/>
  <c r="X223" i="2"/>
  <c r="Y223" i="2" s="1"/>
  <c r="V223" i="2"/>
  <c r="W223" i="2" s="1"/>
  <c r="R223" i="2"/>
  <c r="S223" i="2" s="1"/>
  <c r="P223" i="2"/>
  <c r="L223" i="1"/>
  <c r="M223" i="1"/>
  <c r="R224" i="1"/>
  <c r="S224" i="1" s="1"/>
  <c r="T224" i="1"/>
  <c r="U224" i="1" s="1"/>
  <c r="P224" i="1"/>
  <c r="Q224" i="1" s="1"/>
  <c r="N224" i="1"/>
  <c r="Q223" i="2" l="1"/>
  <c r="O223" i="2" s="1"/>
  <c r="B223" i="2"/>
  <c r="O224" i="1"/>
  <c r="B224" i="1"/>
  <c r="N223" i="2" l="1"/>
  <c r="V224" i="2"/>
  <c r="W224" i="2" s="1"/>
  <c r="X224" i="2"/>
  <c r="Y224" i="2" s="1"/>
  <c r="R224" i="2"/>
  <c r="S224" i="2" s="1"/>
  <c r="T224" i="2"/>
  <c r="U224" i="2" s="1"/>
  <c r="P224" i="2"/>
  <c r="L224" i="1"/>
  <c r="M224" i="1"/>
  <c r="R225" i="1"/>
  <c r="S225" i="1" s="1"/>
  <c r="T225" i="1"/>
  <c r="U225" i="1" s="1"/>
  <c r="P225" i="1"/>
  <c r="Q225" i="1" s="1"/>
  <c r="N225" i="1"/>
  <c r="Q224" i="2" l="1"/>
  <c r="X225" i="2" s="1"/>
  <c r="Y225" i="2" s="1"/>
  <c r="B224" i="2"/>
  <c r="N224" i="2"/>
  <c r="O225" i="1"/>
  <c r="B225" i="1"/>
  <c r="R225" i="2" l="1"/>
  <c r="S225" i="2" s="1"/>
  <c r="O224" i="2"/>
  <c r="V225" i="2"/>
  <c r="W225" i="2" s="1"/>
  <c r="T225" i="2"/>
  <c r="U225" i="2" s="1"/>
  <c r="P225" i="2"/>
  <c r="L225" i="1"/>
  <c r="M225" i="1"/>
  <c r="R226" i="1"/>
  <c r="S226" i="1" s="1"/>
  <c r="T226" i="1"/>
  <c r="U226" i="1" s="1"/>
  <c r="P226" i="1"/>
  <c r="Q226" i="1" s="1"/>
  <c r="N226" i="1"/>
  <c r="Q225" i="2" l="1"/>
  <c r="O225" i="2" s="1"/>
  <c r="B225" i="2"/>
  <c r="O226" i="1"/>
  <c r="B226" i="1"/>
  <c r="R226" i="2" l="1"/>
  <c r="S226" i="2" s="1"/>
  <c r="V226" i="2"/>
  <c r="W226" i="2" s="1"/>
  <c r="X226" i="2"/>
  <c r="Y226" i="2" s="1"/>
  <c r="N225" i="2"/>
  <c r="T226" i="2"/>
  <c r="U226" i="2" s="1"/>
  <c r="P226" i="2"/>
  <c r="L226" i="1"/>
  <c r="M226" i="1"/>
  <c r="R227" i="1"/>
  <c r="S227" i="1" s="1"/>
  <c r="T227" i="1"/>
  <c r="U227" i="1" s="1"/>
  <c r="P227" i="1"/>
  <c r="Q227" i="1" s="1"/>
  <c r="N227" i="1"/>
  <c r="Q226" i="2" l="1"/>
  <c r="O226" i="2" s="1"/>
  <c r="B226" i="2"/>
  <c r="N226" i="2"/>
  <c r="B227" i="1"/>
  <c r="O227" i="1"/>
  <c r="V227" i="2" l="1"/>
  <c r="W227" i="2" s="1"/>
  <c r="X227" i="2"/>
  <c r="Y227" i="2" s="1"/>
  <c r="R227" i="2"/>
  <c r="S227" i="2" s="1"/>
  <c r="T227" i="2"/>
  <c r="U227" i="2" s="1"/>
  <c r="P227" i="2"/>
  <c r="L227" i="1"/>
  <c r="M227" i="1"/>
  <c r="R228" i="1"/>
  <c r="S228" i="1" s="1"/>
  <c r="T228" i="1"/>
  <c r="U228" i="1" s="1"/>
  <c r="N228" i="1"/>
  <c r="P228" i="1"/>
  <c r="Q228" i="1" s="1"/>
  <c r="Q227" i="2" l="1"/>
  <c r="O227" i="2" s="1"/>
  <c r="B227" i="2"/>
  <c r="B228" i="1"/>
  <c r="O228" i="1"/>
  <c r="V228" i="2" l="1"/>
  <c r="W228" i="2" s="1"/>
  <c r="X228" i="2"/>
  <c r="Y228" i="2" s="1"/>
  <c r="N227" i="2"/>
  <c r="R228" i="2"/>
  <c r="S228" i="2" s="1"/>
  <c r="T228" i="2"/>
  <c r="U228" i="2" s="1"/>
  <c r="P228" i="2"/>
  <c r="L228" i="1"/>
  <c r="M228" i="1"/>
  <c r="R229" i="1"/>
  <c r="S229" i="1" s="1"/>
  <c r="T229" i="1"/>
  <c r="U229" i="1" s="1"/>
  <c r="P229" i="1"/>
  <c r="Q229" i="1" s="1"/>
  <c r="N229" i="1"/>
  <c r="Q228" i="2" l="1"/>
  <c r="O228" i="2" s="1"/>
  <c r="B228" i="2"/>
  <c r="X229" i="2"/>
  <c r="Y229" i="2" s="1"/>
  <c r="N228" i="2"/>
  <c r="V229" i="2"/>
  <c r="W229" i="2" s="1"/>
  <c r="O229" i="1"/>
  <c r="B229" i="1"/>
  <c r="R229" i="2" l="1"/>
  <c r="S229" i="2" s="1"/>
  <c r="T229" i="2"/>
  <c r="U229" i="2" s="1"/>
  <c r="P229" i="2"/>
  <c r="L229" i="1"/>
  <c r="M229" i="1"/>
  <c r="R230" i="1"/>
  <c r="S230" i="1" s="1"/>
  <c r="T230" i="1"/>
  <c r="U230" i="1" s="1"/>
  <c r="P230" i="1"/>
  <c r="Q230" i="1" s="1"/>
  <c r="N230" i="1"/>
  <c r="Q229" i="2" l="1"/>
  <c r="O229" i="2" s="1"/>
  <c r="B229" i="2"/>
  <c r="O230" i="1"/>
  <c r="B230" i="1"/>
  <c r="V230" i="2" l="1"/>
  <c r="W230" i="2" s="1"/>
  <c r="N229" i="2"/>
  <c r="T230" i="2"/>
  <c r="U230" i="2" s="1"/>
  <c r="X230" i="2"/>
  <c r="Y230" i="2" s="1"/>
  <c r="R230" i="2"/>
  <c r="S230" i="2" s="1"/>
  <c r="P230" i="2"/>
  <c r="L230" i="1"/>
  <c r="M230" i="1"/>
  <c r="R231" i="1"/>
  <c r="S231" i="1" s="1"/>
  <c r="T231" i="1"/>
  <c r="U231" i="1" s="1"/>
  <c r="P231" i="1"/>
  <c r="Q231" i="1" s="1"/>
  <c r="N231" i="1"/>
  <c r="Q230" i="2" l="1"/>
  <c r="O230" i="2" s="1"/>
  <c r="B230" i="2"/>
  <c r="N230" i="2"/>
  <c r="O231" i="1"/>
  <c r="B231" i="1"/>
  <c r="X231" i="2" l="1"/>
  <c r="Y231" i="2" s="1"/>
  <c r="R231" i="2"/>
  <c r="S231" i="2" s="1"/>
  <c r="V231" i="2"/>
  <c r="W231" i="2" s="1"/>
  <c r="T231" i="2"/>
  <c r="U231" i="2" s="1"/>
  <c r="P231" i="2"/>
  <c r="L231" i="1"/>
  <c r="M231" i="1"/>
  <c r="R232" i="1"/>
  <c r="S232" i="1" s="1"/>
  <c r="T232" i="1"/>
  <c r="U232" i="1" s="1"/>
  <c r="P232" i="1"/>
  <c r="Q232" i="1" s="1"/>
  <c r="N232" i="1"/>
  <c r="Q231" i="2" l="1"/>
  <c r="O231" i="2" s="1"/>
  <c r="B231" i="2"/>
  <c r="N231" i="2"/>
  <c r="B232" i="1"/>
  <c r="O232" i="1"/>
  <c r="R232" i="2" l="1"/>
  <c r="S232" i="2" s="1"/>
  <c r="X232" i="2"/>
  <c r="Y232" i="2" s="1"/>
  <c r="V232" i="2"/>
  <c r="W232" i="2" s="1"/>
  <c r="T232" i="2"/>
  <c r="U232" i="2" s="1"/>
  <c r="P232" i="2"/>
  <c r="L232" i="1"/>
  <c r="M232" i="1"/>
  <c r="R233" i="1"/>
  <c r="S233" i="1" s="1"/>
  <c r="T233" i="1"/>
  <c r="U233" i="1" s="1"/>
  <c r="P233" i="1"/>
  <c r="Q233" i="1" s="1"/>
  <c r="N233" i="1"/>
  <c r="Q232" i="2" l="1"/>
  <c r="O232" i="2" s="1"/>
  <c r="B232" i="2"/>
  <c r="N232" i="2"/>
  <c r="R233" i="2"/>
  <c r="S233" i="2" s="1"/>
  <c r="O233" i="1"/>
  <c r="B233" i="1"/>
  <c r="X233" i="2" l="1"/>
  <c r="Y233" i="2" s="1"/>
  <c r="V233" i="2"/>
  <c r="W233" i="2" s="1"/>
  <c r="T233" i="2"/>
  <c r="U233" i="2" s="1"/>
  <c r="P233" i="2"/>
  <c r="L233" i="1"/>
  <c r="M233" i="1"/>
  <c r="R234" i="1"/>
  <c r="S234" i="1" s="1"/>
  <c r="T234" i="1"/>
  <c r="U234" i="1" s="1"/>
  <c r="P234" i="1"/>
  <c r="Q234" i="1" s="1"/>
  <c r="N234" i="1"/>
  <c r="Q233" i="2" l="1"/>
  <c r="O233" i="2" s="1"/>
  <c r="B233" i="2"/>
  <c r="N233" i="2"/>
  <c r="O234" i="1"/>
  <c r="B234" i="1"/>
  <c r="X234" i="2" l="1"/>
  <c r="Y234" i="2" s="1"/>
  <c r="R234" i="2"/>
  <c r="S234" i="2" s="1"/>
  <c r="V234" i="2"/>
  <c r="W234" i="2" s="1"/>
  <c r="T234" i="2"/>
  <c r="U234" i="2" s="1"/>
  <c r="P234" i="2"/>
  <c r="L234" i="1"/>
  <c r="M234" i="1"/>
  <c r="R235" i="1"/>
  <c r="S235" i="1" s="1"/>
  <c r="T235" i="1"/>
  <c r="U235" i="1" s="1"/>
  <c r="P235" i="1"/>
  <c r="Q235" i="1" s="1"/>
  <c r="N235" i="1"/>
  <c r="Q234" i="2" l="1"/>
  <c r="O234" i="2" s="1"/>
  <c r="B234" i="2"/>
  <c r="N234" i="2"/>
  <c r="O235" i="1"/>
  <c r="B235" i="1"/>
  <c r="X235" i="2" l="1"/>
  <c r="Y235" i="2" s="1"/>
  <c r="R235" i="2"/>
  <c r="S235" i="2" s="1"/>
  <c r="V235" i="2"/>
  <c r="W235" i="2" s="1"/>
  <c r="T235" i="2"/>
  <c r="U235" i="2" s="1"/>
  <c r="P235" i="2"/>
  <c r="L235" i="1"/>
  <c r="M235" i="1"/>
  <c r="R236" i="1"/>
  <c r="S236" i="1" s="1"/>
  <c r="T236" i="1"/>
  <c r="U236" i="1" s="1"/>
  <c r="P236" i="1"/>
  <c r="Q236" i="1" s="1"/>
  <c r="N236" i="1"/>
  <c r="Q235" i="2" l="1"/>
  <c r="O235" i="2" s="1"/>
  <c r="B235" i="2"/>
  <c r="N235" i="2"/>
  <c r="O236" i="1"/>
  <c r="B236" i="1"/>
  <c r="X236" i="2" l="1"/>
  <c r="Y236" i="2" s="1"/>
  <c r="R236" i="2"/>
  <c r="S236" i="2" s="1"/>
  <c r="V236" i="2"/>
  <c r="W236" i="2" s="1"/>
  <c r="T236" i="2"/>
  <c r="U236" i="2" s="1"/>
  <c r="P236" i="2"/>
  <c r="L236" i="1"/>
  <c r="M236" i="1"/>
  <c r="R237" i="1"/>
  <c r="S237" i="1" s="1"/>
  <c r="T237" i="1"/>
  <c r="U237" i="1" s="1"/>
  <c r="P237" i="1"/>
  <c r="Q237" i="1" s="1"/>
  <c r="N237" i="1"/>
  <c r="Q236" i="2" l="1"/>
  <c r="O236" i="2" s="1"/>
  <c r="B236" i="2"/>
  <c r="N236" i="2"/>
  <c r="O237" i="1"/>
  <c r="B237" i="1"/>
  <c r="R237" i="2" l="1"/>
  <c r="S237" i="2" s="1"/>
  <c r="V237" i="2"/>
  <c r="W237" i="2" s="1"/>
  <c r="X237" i="2"/>
  <c r="Y237" i="2" s="1"/>
  <c r="T237" i="2"/>
  <c r="U237" i="2" s="1"/>
  <c r="P237" i="2"/>
  <c r="L237" i="1"/>
  <c r="M237" i="1"/>
  <c r="R238" i="1"/>
  <c r="S238" i="1" s="1"/>
  <c r="T238" i="1"/>
  <c r="U238" i="1" s="1"/>
  <c r="P238" i="1"/>
  <c r="Q238" i="1" s="1"/>
  <c r="N238" i="1"/>
  <c r="Q237" i="2" l="1"/>
  <c r="O237" i="2" s="1"/>
  <c r="B237" i="2"/>
  <c r="N237" i="2"/>
  <c r="O238" i="1"/>
  <c r="B238" i="1"/>
  <c r="V238" i="2" l="1"/>
  <c r="W238" i="2" s="1"/>
  <c r="X238" i="2"/>
  <c r="Y238" i="2" s="1"/>
  <c r="R238" i="2"/>
  <c r="S238" i="2" s="1"/>
  <c r="T238" i="2"/>
  <c r="U238" i="2" s="1"/>
  <c r="P238" i="2"/>
  <c r="L238" i="1"/>
  <c r="M238" i="1"/>
  <c r="R239" i="1"/>
  <c r="S239" i="1" s="1"/>
  <c r="T239" i="1"/>
  <c r="U239" i="1" s="1"/>
  <c r="P239" i="1"/>
  <c r="Q239" i="1" s="1"/>
  <c r="N239" i="1"/>
  <c r="Q238" i="2" l="1"/>
  <c r="O238" i="2" s="1"/>
  <c r="B238" i="2"/>
  <c r="N238" i="2"/>
  <c r="O239" i="1"/>
  <c r="B239" i="1"/>
  <c r="X239" i="2" l="1"/>
  <c r="Y239" i="2" s="1"/>
  <c r="V239" i="2"/>
  <c r="W239" i="2" s="1"/>
  <c r="R239" i="2"/>
  <c r="S239" i="2" s="1"/>
  <c r="T239" i="2"/>
  <c r="U239" i="2" s="1"/>
  <c r="P239" i="2"/>
  <c r="L239" i="1"/>
  <c r="M239" i="1"/>
  <c r="R240" i="1"/>
  <c r="S240" i="1" s="1"/>
  <c r="T240" i="1"/>
  <c r="U240" i="1" s="1"/>
  <c r="P240" i="1"/>
  <c r="Q240" i="1" s="1"/>
  <c r="N240" i="1"/>
  <c r="Q239" i="2" l="1"/>
  <c r="O239" i="2" s="1"/>
  <c r="B239" i="2"/>
  <c r="X240" i="2"/>
  <c r="Y240" i="2" s="1"/>
  <c r="N239" i="2"/>
  <c r="T240" i="2"/>
  <c r="U240" i="2" s="1"/>
  <c r="O240" i="1"/>
  <c r="B240" i="1"/>
  <c r="V240" i="2" l="1"/>
  <c r="W240" i="2" s="1"/>
  <c r="R240" i="2"/>
  <c r="S240" i="2" s="1"/>
  <c r="P240" i="2"/>
  <c r="L240" i="1"/>
  <c r="M240" i="1"/>
  <c r="R241" i="1"/>
  <c r="S241" i="1" s="1"/>
  <c r="T241" i="1"/>
  <c r="U241" i="1" s="1"/>
  <c r="P241" i="1"/>
  <c r="Q241" i="1" s="1"/>
  <c r="N241" i="1"/>
  <c r="Q240" i="2" l="1"/>
  <c r="O240" i="2" s="1"/>
  <c r="B240" i="2"/>
  <c r="X241" i="2"/>
  <c r="Y241" i="2" s="1"/>
  <c r="N240" i="2"/>
  <c r="V241" i="2"/>
  <c r="W241" i="2" s="1"/>
  <c r="B241" i="1"/>
  <c r="O241" i="1"/>
  <c r="R241" i="2" l="1"/>
  <c r="S241" i="2" s="1"/>
  <c r="T241" i="2"/>
  <c r="U241" i="2" s="1"/>
  <c r="P241" i="2"/>
  <c r="L241" i="1"/>
  <c r="M241" i="1"/>
  <c r="R242" i="1"/>
  <c r="S242" i="1" s="1"/>
  <c r="T242" i="1"/>
  <c r="U242" i="1" s="1"/>
  <c r="P242" i="1"/>
  <c r="Q242" i="1" s="1"/>
  <c r="N242" i="1"/>
  <c r="Q241" i="2" l="1"/>
  <c r="O241" i="2" s="1"/>
  <c r="B241" i="2"/>
  <c r="N241" i="2"/>
  <c r="V242" i="2"/>
  <c r="W242" i="2" s="1"/>
  <c r="B242" i="1"/>
  <c r="O242" i="1"/>
  <c r="X242" i="2" l="1"/>
  <c r="Y242" i="2" s="1"/>
  <c r="R242" i="2"/>
  <c r="S242" i="2" s="1"/>
  <c r="T242" i="2"/>
  <c r="U242" i="2" s="1"/>
  <c r="P242" i="2"/>
  <c r="L242" i="1"/>
  <c r="M242" i="1"/>
  <c r="R243" i="1"/>
  <c r="S243" i="1" s="1"/>
  <c r="T243" i="1"/>
  <c r="U243" i="1" s="1"/>
  <c r="P243" i="1"/>
  <c r="Q243" i="1" s="1"/>
  <c r="N243" i="1"/>
  <c r="Q242" i="2" l="1"/>
  <c r="O242" i="2" s="1"/>
  <c r="B242" i="2"/>
  <c r="N242" i="2"/>
  <c r="B243" i="1"/>
  <c r="O243" i="1"/>
  <c r="X243" i="2" l="1"/>
  <c r="Y243" i="2" s="1"/>
  <c r="V243" i="2"/>
  <c r="W243" i="2" s="1"/>
  <c r="R243" i="2"/>
  <c r="S243" i="2" s="1"/>
  <c r="T243" i="2"/>
  <c r="U243" i="2" s="1"/>
  <c r="P243" i="2"/>
  <c r="L243" i="1"/>
  <c r="M243" i="1"/>
  <c r="R244" i="1"/>
  <c r="S244" i="1" s="1"/>
  <c r="T244" i="1"/>
  <c r="U244" i="1" s="1"/>
  <c r="P244" i="1"/>
  <c r="Q244" i="1" s="1"/>
  <c r="N244" i="1"/>
  <c r="Q243" i="2" l="1"/>
  <c r="O243" i="2" s="1"/>
  <c r="B243" i="2"/>
  <c r="X244" i="2"/>
  <c r="Y244" i="2" s="1"/>
  <c r="N243" i="2"/>
  <c r="R244" i="2"/>
  <c r="S244" i="2" s="1"/>
  <c r="O244" i="1"/>
  <c r="B244" i="1"/>
  <c r="V244" i="2" l="1"/>
  <c r="W244" i="2" s="1"/>
  <c r="T244" i="2"/>
  <c r="U244" i="2" s="1"/>
  <c r="P244" i="2"/>
  <c r="L244" i="1"/>
  <c r="M244" i="1"/>
  <c r="R245" i="1"/>
  <c r="S245" i="1" s="1"/>
  <c r="T245" i="1"/>
  <c r="U245" i="1" s="1"/>
  <c r="P245" i="1"/>
  <c r="Q245" i="1" s="1"/>
  <c r="N245" i="1"/>
  <c r="Q244" i="2" l="1"/>
  <c r="O244" i="2" s="1"/>
  <c r="B244" i="2"/>
  <c r="X245" i="2"/>
  <c r="Y245" i="2" s="1"/>
  <c r="N244" i="2"/>
  <c r="V245" i="2"/>
  <c r="W245" i="2" s="1"/>
  <c r="T245" i="2"/>
  <c r="U245" i="2" s="1"/>
  <c r="O245" i="1"/>
  <c r="B245" i="1"/>
  <c r="R245" i="2" l="1"/>
  <c r="S245" i="2" s="1"/>
  <c r="P245" i="2"/>
  <c r="L245" i="1"/>
  <c r="M245" i="1"/>
  <c r="R246" i="1"/>
  <c r="S246" i="1" s="1"/>
  <c r="T246" i="1"/>
  <c r="U246" i="1" s="1"/>
  <c r="P246" i="1"/>
  <c r="Q246" i="1" s="1"/>
  <c r="N246" i="1"/>
  <c r="Q245" i="2" l="1"/>
  <c r="O245" i="2" s="1"/>
  <c r="B245" i="2"/>
  <c r="X246" i="2"/>
  <c r="Y246" i="2" s="1"/>
  <c r="N245" i="2"/>
  <c r="T246" i="2"/>
  <c r="U246" i="2" s="1"/>
  <c r="O246" i="1"/>
  <c r="B246" i="1"/>
  <c r="V246" i="2" l="1"/>
  <c r="W246" i="2" s="1"/>
  <c r="R246" i="2"/>
  <c r="S246" i="2" s="1"/>
  <c r="P246" i="2"/>
  <c r="L246" i="1"/>
  <c r="M246" i="1"/>
  <c r="R247" i="1"/>
  <c r="S247" i="1" s="1"/>
  <c r="T247" i="1"/>
  <c r="U247" i="1" s="1"/>
  <c r="N247" i="1"/>
  <c r="P247" i="1"/>
  <c r="Q247" i="1" s="1"/>
  <c r="Q246" i="2" l="1"/>
  <c r="O246" i="2" s="1"/>
  <c r="B246" i="2"/>
  <c r="N246" i="2"/>
  <c r="R247" i="2"/>
  <c r="S247" i="2" s="1"/>
  <c r="O247" i="1"/>
  <c r="B247" i="1"/>
  <c r="X247" i="2" l="1"/>
  <c r="Y247" i="2" s="1"/>
  <c r="V247" i="2"/>
  <c r="W247" i="2" s="1"/>
  <c r="T247" i="2"/>
  <c r="U247" i="2" s="1"/>
  <c r="P247" i="2"/>
  <c r="L247" i="1"/>
  <c r="M247" i="1"/>
  <c r="R248" i="1"/>
  <c r="S248" i="1" s="1"/>
  <c r="T248" i="1"/>
  <c r="U248" i="1" s="1"/>
  <c r="P248" i="1"/>
  <c r="Q248" i="1" s="1"/>
  <c r="N248" i="1"/>
  <c r="Q247" i="2" l="1"/>
  <c r="O247" i="2" s="1"/>
  <c r="B247" i="2"/>
  <c r="N247" i="2"/>
  <c r="B248" i="1"/>
  <c r="O248" i="1"/>
  <c r="V248" i="2" l="1"/>
  <c r="W248" i="2" s="1"/>
  <c r="X248" i="2"/>
  <c r="Y248" i="2" s="1"/>
  <c r="T248" i="2"/>
  <c r="U248" i="2" s="1"/>
  <c r="R248" i="2"/>
  <c r="S248" i="2" s="1"/>
  <c r="P248" i="2"/>
  <c r="L248" i="1"/>
  <c r="M248" i="1"/>
  <c r="R249" i="1"/>
  <c r="S249" i="1" s="1"/>
  <c r="T249" i="1"/>
  <c r="U249" i="1" s="1"/>
  <c r="P249" i="1"/>
  <c r="Q249" i="1" s="1"/>
  <c r="N249" i="1"/>
  <c r="Q248" i="2" l="1"/>
  <c r="O248" i="2" s="1"/>
  <c r="B248" i="2"/>
  <c r="N248" i="2"/>
  <c r="B249" i="1"/>
  <c r="O249" i="1"/>
  <c r="V249" i="2" l="1"/>
  <c r="W249" i="2" s="1"/>
  <c r="X249" i="2"/>
  <c r="Y249" i="2" s="1"/>
  <c r="R249" i="2"/>
  <c r="S249" i="2" s="1"/>
  <c r="T249" i="2"/>
  <c r="U249" i="2" s="1"/>
  <c r="P249" i="2"/>
  <c r="L249" i="1"/>
  <c r="M249" i="1"/>
  <c r="R250" i="1"/>
  <c r="S250" i="1" s="1"/>
  <c r="T250" i="1"/>
  <c r="U250" i="1" s="1"/>
  <c r="P250" i="1"/>
  <c r="Q250" i="1" s="1"/>
  <c r="N250" i="1"/>
  <c r="Q249" i="2" l="1"/>
  <c r="O249" i="2" s="1"/>
  <c r="B249" i="2"/>
  <c r="X250" i="2"/>
  <c r="Y250" i="2" s="1"/>
  <c r="N249" i="2"/>
  <c r="R250" i="2"/>
  <c r="S250" i="2" s="1"/>
  <c r="O250" i="1"/>
  <c r="B250" i="1"/>
  <c r="V250" i="2" l="1"/>
  <c r="W250" i="2" s="1"/>
  <c r="T250" i="2"/>
  <c r="U250" i="2" s="1"/>
  <c r="P250" i="2"/>
  <c r="L250" i="1"/>
  <c r="M250" i="1"/>
  <c r="R251" i="1"/>
  <c r="S251" i="1" s="1"/>
  <c r="T251" i="1"/>
  <c r="U251" i="1" s="1"/>
  <c r="P251" i="1"/>
  <c r="Q251" i="1" s="1"/>
  <c r="N251" i="1"/>
  <c r="Q250" i="2" l="1"/>
  <c r="O250" i="2" s="1"/>
  <c r="B250" i="2"/>
  <c r="N250" i="2"/>
  <c r="O251" i="1"/>
  <c r="B251" i="1"/>
  <c r="X251" i="2" l="1"/>
  <c r="Y251" i="2" s="1"/>
  <c r="V251" i="2"/>
  <c r="W251" i="2" s="1"/>
  <c r="R251" i="2"/>
  <c r="S251" i="2" s="1"/>
  <c r="T251" i="2"/>
  <c r="U251" i="2" s="1"/>
  <c r="P251" i="2"/>
  <c r="L251" i="1"/>
  <c r="M251" i="1"/>
  <c r="R252" i="1"/>
  <c r="S252" i="1" s="1"/>
  <c r="T252" i="1"/>
  <c r="U252" i="1" s="1"/>
  <c r="P252" i="1"/>
  <c r="Q252" i="1" s="1"/>
  <c r="N252" i="1"/>
  <c r="Q251" i="2" l="1"/>
  <c r="O251" i="2" s="1"/>
  <c r="B251" i="2"/>
  <c r="X252" i="2"/>
  <c r="Y252" i="2" s="1"/>
  <c r="N251" i="2"/>
  <c r="V252" i="2"/>
  <c r="W252" i="2" s="1"/>
  <c r="O252" i="1"/>
  <c r="B252" i="1"/>
  <c r="R252" i="2" l="1"/>
  <c r="S252" i="2" s="1"/>
  <c r="T252" i="2"/>
  <c r="U252" i="2" s="1"/>
  <c r="P252" i="2"/>
  <c r="L252" i="1"/>
  <c r="M252" i="1"/>
  <c r="R253" i="1"/>
  <c r="S253" i="1" s="1"/>
  <c r="T253" i="1"/>
  <c r="U253" i="1" s="1"/>
  <c r="P253" i="1"/>
  <c r="Q253" i="1" s="1"/>
  <c r="N253" i="1"/>
  <c r="Q252" i="2" l="1"/>
  <c r="O252" i="2" s="1"/>
  <c r="B252" i="2"/>
  <c r="X253" i="2"/>
  <c r="Y253" i="2" s="1"/>
  <c r="N252" i="2"/>
  <c r="T253" i="2"/>
  <c r="U253" i="2" s="1"/>
  <c r="B253" i="1"/>
  <c r="O253" i="1"/>
  <c r="V253" i="2" l="1"/>
  <c r="W253" i="2" s="1"/>
  <c r="R253" i="2"/>
  <c r="S253" i="2" s="1"/>
  <c r="P253" i="2"/>
  <c r="L253" i="1"/>
  <c r="M253" i="1"/>
  <c r="R254" i="1"/>
  <c r="S254" i="1" s="1"/>
  <c r="T254" i="1"/>
  <c r="U254" i="1" s="1"/>
  <c r="P254" i="1"/>
  <c r="Q254" i="1" s="1"/>
  <c r="N254" i="1"/>
  <c r="Q253" i="2" l="1"/>
  <c r="O253" i="2" s="1"/>
  <c r="B253" i="2"/>
  <c r="X254" i="2"/>
  <c r="Y254" i="2" s="1"/>
  <c r="N253" i="2"/>
  <c r="V254" i="2"/>
  <c r="W254" i="2" s="1"/>
  <c r="O254" i="1"/>
  <c r="B254" i="1"/>
  <c r="R254" i="2" l="1"/>
  <c r="S254" i="2" s="1"/>
  <c r="T254" i="2"/>
  <c r="U254" i="2" s="1"/>
  <c r="P254" i="2"/>
  <c r="L254" i="1"/>
  <c r="M254" i="1"/>
  <c r="R255" i="1"/>
  <c r="S255" i="1" s="1"/>
  <c r="T255" i="1"/>
  <c r="U255" i="1" s="1"/>
  <c r="P255" i="1"/>
  <c r="Q255" i="1" s="1"/>
  <c r="N255" i="1"/>
  <c r="Q254" i="2" l="1"/>
  <c r="O254" i="2" s="1"/>
  <c r="B254" i="2"/>
  <c r="X255" i="2"/>
  <c r="Y255" i="2" s="1"/>
  <c r="N254" i="2"/>
  <c r="T255" i="2"/>
  <c r="U255" i="2" s="1"/>
  <c r="O255" i="1"/>
  <c r="B255" i="1"/>
  <c r="V255" i="2" l="1"/>
  <c r="W255" i="2" s="1"/>
  <c r="R255" i="2"/>
  <c r="S255" i="2" s="1"/>
  <c r="P255" i="2"/>
  <c r="L255" i="1"/>
  <c r="M255" i="1"/>
  <c r="R256" i="1"/>
  <c r="S256" i="1" s="1"/>
  <c r="T256" i="1"/>
  <c r="U256" i="1" s="1"/>
  <c r="P256" i="1"/>
  <c r="Q256" i="1" s="1"/>
  <c r="N256" i="1"/>
  <c r="Q255" i="2" l="1"/>
  <c r="O255" i="2" s="1"/>
  <c r="B255" i="2"/>
  <c r="X256" i="2"/>
  <c r="Y256" i="2" s="1"/>
  <c r="N255" i="2"/>
  <c r="V256" i="2"/>
  <c r="W256" i="2" s="1"/>
  <c r="O256" i="1"/>
  <c r="B256" i="1"/>
  <c r="R256" i="2" l="1"/>
  <c r="S256" i="2" s="1"/>
  <c r="T256" i="2"/>
  <c r="U256" i="2" s="1"/>
  <c r="P256" i="2"/>
  <c r="L256" i="1"/>
  <c r="M256" i="1"/>
  <c r="R257" i="1"/>
  <c r="S257" i="1" s="1"/>
  <c r="T257" i="1"/>
  <c r="U257" i="1" s="1"/>
  <c r="P257" i="1"/>
  <c r="Q257" i="1" s="1"/>
  <c r="N257" i="1"/>
  <c r="Q256" i="2" l="1"/>
  <c r="O256" i="2" s="1"/>
  <c r="B256" i="2"/>
  <c r="X257" i="2"/>
  <c r="Y257" i="2" s="1"/>
  <c r="N256" i="2"/>
  <c r="T257" i="2"/>
  <c r="U257" i="2" s="1"/>
  <c r="O257" i="1"/>
  <c r="B257" i="1"/>
  <c r="V257" i="2" l="1"/>
  <c r="W257" i="2" s="1"/>
  <c r="R257" i="2"/>
  <c r="S257" i="2" s="1"/>
  <c r="P257" i="2"/>
  <c r="L257" i="1"/>
  <c r="M257" i="1"/>
  <c r="R258" i="1"/>
  <c r="S258" i="1" s="1"/>
  <c r="T258" i="1"/>
  <c r="U258" i="1" s="1"/>
  <c r="P258" i="1"/>
  <c r="Q258" i="1" s="1"/>
  <c r="N258" i="1"/>
  <c r="Q257" i="2" l="1"/>
  <c r="O257" i="2" s="1"/>
  <c r="B257" i="2"/>
  <c r="X258" i="2"/>
  <c r="Y258" i="2" s="1"/>
  <c r="N257" i="2"/>
  <c r="V258" i="2"/>
  <c r="W258" i="2" s="1"/>
  <c r="O258" i="1"/>
  <c r="B258" i="1"/>
  <c r="R258" i="2" l="1"/>
  <c r="S258" i="2" s="1"/>
  <c r="T258" i="2"/>
  <c r="U258" i="2" s="1"/>
  <c r="P258" i="2"/>
  <c r="L258" i="1"/>
  <c r="M258" i="1"/>
  <c r="R259" i="1"/>
  <c r="S259" i="1" s="1"/>
  <c r="T259" i="1"/>
  <c r="U259" i="1" s="1"/>
  <c r="P259" i="1"/>
  <c r="Q259" i="1" s="1"/>
  <c r="N259" i="1"/>
  <c r="Q258" i="2" l="1"/>
  <c r="O258" i="2" s="1"/>
  <c r="B258" i="2"/>
  <c r="X259" i="2"/>
  <c r="Y259" i="2" s="1"/>
  <c r="N258" i="2"/>
  <c r="V259" i="2"/>
  <c r="W259" i="2" s="1"/>
  <c r="B259" i="1"/>
  <c r="O259" i="1"/>
  <c r="R259" i="2" l="1"/>
  <c r="S259" i="2" s="1"/>
  <c r="T259" i="2"/>
  <c r="U259" i="2" s="1"/>
  <c r="P259" i="2"/>
  <c r="L259" i="1"/>
  <c r="M259" i="1"/>
  <c r="R260" i="1"/>
  <c r="S260" i="1" s="1"/>
  <c r="T260" i="1"/>
  <c r="U260" i="1" s="1"/>
  <c r="P260" i="1"/>
  <c r="Q260" i="1" s="1"/>
  <c r="N260" i="1"/>
  <c r="Q259" i="2" l="1"/>
  <c r="O259" i="2" s="1"/>
  <c r="B259" i="2"/>
  <c r="N259" i="2"/>
  <c r="R260" i="2"/>
  <c r="S260" i="2" s="1"/>
  <c r="B260" i="1"/>
  <c r="O260" i="1"/>
  <c r="X260" i="2" l="1"/>
  <c r="Y260" i="2" s="1"/>
  <c r="V260" i="2"/>
  <c r="W260" i="2" s="1"/>
  <c r="T260" i="2"/>
  <c r="U260" i="2" s="1"/>
  <c r="P260" i="2"/>
  <c r="L260" i="1"/>
  <c r="M260" i="1"/>
  <c r="R261" i="1"/>
  <c r="S261" i="1" s="1"/>
  <c r="T261" i="1"/>
  <c r="U261" i="1" s="1"/>
  <c r="P261" i="1"/>
  <c r="Q261" i="1" s="1"/>
  <c r="N261" i="1"/>
  <c r="Q260" i="2" l="1"/>
  <c r="O260" i="2" s="1"/>
  <c r="B260" i="2"/>
  <c r="X261" i="2"/>
  <c r="Y261" i="2" s="1"/>
  <c r="N260" i="2"/>
  <c r="R261" i="2"/>
  <c r="S261" i="2" s="1"/>
  <c r="B261" i="1"/>
  <c r="O261" i="1"/>
  <c r="V261" i="2" l="1"/>
  <c r="W261" i="2" s="1"/>
  <c r="T261" i="2"/>
  <c r="U261" i="2" s="1"/>
  <c r="P261" i="2"/>
  <c r="L261" i="1"/>
  <c r="M261" i="1"/>
  <c r="R262" i="1"/>
  <c r="S262" i="1" s="1"/>
  <c r="T262" i="1"/>
  <c r="U262" i="1" s="1"/>
  <c r="P262" i="1"/>
  <c r="Q262" i="1" s="1"/>
  <c r="N262" i="1"/>
  <c r="Q261" i="2" l="1"/>
  <c r="O261" i="2" s="1"/>
  <c r="B261" i="2"/>
  <c r="X262" i="2"/>
  <c r="Y262" i="2" s="1"/>
  <c r="N261" i="2"/>
  <c r="V262" i="2"/>
  <c r="W262" i="2" s="1"/>
  <c r="O262" i="1"/>
  <c r="B262" i="1"/>
  <c r="R262" i="2" l="1"/>
  <c r="S262" i="2" s="1"/>
  <c r="T262" i="2"/>
  <c r="U262" i="2" s="1"/>
  <c r="P262" i="2"/>
  <c r="L262" i="1"/>
  <c r="M262" i="1"/>
  <c r="R263" i="1"/>
  <c r="S263" i="1" s="1"/>
  <c r="T263" i="1"/>
  <c r="U263" i="1" s="1"/>
  <c r="P263" i="1"/>
  <c r="Q263" i="1" s="1"/>
  <c r="N263" i="1"/>
  <c r="Q262" i="2" l="1"/>
  <c r="O262" i="2" s="1"/>
  <c r="B262" i="2"/>
  <c r="B263" i="1"/>
  <c r="O263" i="1"/>
  <c r="V263" i="2" l="1"/>
  <c r="W263" i="2" s="1"/>
  <c r="N262" i="2"/>
  <c r="X263" i="2"/>
  <c r="Y263" i="2" s="1"/>
  <c r="R263" i="2"/>
  <c r="S263" i="2" s="1"/>
  <c r="T263" i="2"/>
  <c r="U263" i="2" s="1"/>
  <c r="P263" i="2"/>
  <c r="L263" i="1"/>
  <c r="M263" i="1"/>
  <c r="R264" i="1"/>
  <c r="S264" i="1" s="1"/>
  <c r="T264" i="1"/>
  <c r="U264" i="1" s="1"/>
  <c r="P264" i="1"/>
  <c r="Q264" i="1" s="1"/>
  <c r="N264" i="1"/>
  <c r="Q263" i="2" l="1"/>
  <c r="O263" i="2" s="1"/>
  <c r="B263" i="2"/>
  <c r="X264" i="2"/>
  <c r="Y264" i="2" s="1"/>
  <c r="N263" i="2"/>
  <c r="T264" i="2"/>
  <c r="U264" i="2" s="1"/>
  <c r="O264" i="1"/>
  <c r="B264" i="1"/>
  <c r="V264" i="2" l="1"/>
  <c r="W264" i="2" s="1"/>
  <c r="R264" i="2"/>
  <c r="S264" i="2" s="1"/>
  <c r="P264" i="2"/>
  <c r="L264" i="1"/>
  <c r="M264" i="1"/>
  <c r="R265" i="1"/>
  <c r="S265" i="1" s="1"/>
  <c r="T265" i="1"/>
  <c r="U265" i="1" s="1"/>
  <c r="P265" i="1"/>
  <c r="Q265" i="1" s="1"/>
  <c r="N265" i="1"/>
  <c r="Q264" i="2" l="1"/>
  <c r="O264" i="2" s="1"/>
  <c r="B264" i="2"/>
  <c r="X265" i="2"/>
  <c r="Y265" i="2" s="1"/>
  <c r="N264" i="2"/>
  <c r="V265" i="2"/>
  <c r="W265" i="2" s="1"/>
  <c r="O265" i="1"/>
  <c r="B265" i="1"/>
  <c r="R265" i="2" l="1"/>
  <c r="S265" i="2" s="1"/>
  <c r="T265" i="2"/>
  <c r="U265" i="2" s="1"/>
  <c r="P265" i="2"/>
  <c r="L265" i="1"/>
  <c r="M265" i="1"/>
  <c r="R266" i="1"/>
  <c r="S266" i="1" s="1"/>
  <c r="T266" i="1"/>
  <c r="U266" i="1" s="1"/>
  <c r="P266" i="1"/>
  <c r="Q266" i="1" s="1"/>
  <c r="N266" i="1"/>
  <c r="Q265" i="2" l="1"/>
  <c r="O265" i="2" s="1"/>
  <c r="B265" i="2"/>
  <c r="X266" i="2"/>
  <c r="Y266" i="2" s="1"/>
  <c r="N265" i="2"/>
  <c r="V266" i="2"/>
  <c r="W266" i="2" s="1"/>
  <c r="T266" i="2"/>
  <c r="U266" i="2" s="1"/>
  <c r="B266" i="1"/>
  <c r="O266" i="1"/>
  <c r="R266" i="2" l="1"/>
  <c r="S266" i="2" s="1"/>
  <c r="P266" i="2"/>
  <c r="L266" i="1"/>
  <c r="M266" i="1"/>
  <c r="R267" i="1"/>
  <c r="S267" i="1" s="1"/>
  <c r="T267" i="1"/>
  <c r="U267" i="1" s="1"/>
  <c r="P267" i="1"/>
  <c r="Q267" i="1" s="1"/>
  <c r="N267" i="1"/>
  <c r="Q266" i="2" l="1"/>
  <c r="O266" i="2" s="1"/>
  <c r="B266" i="2"/>
  <c r="X267" i="2"/>
  <c r="Y267" i="2" s="1"/>
  <c r="N266" i="2"/>
  <c r="V267" i="2"/>
  <c r="W267" i="2" s="1"/>
  <c r="O267" i="1"/>
  <c r="B267" i="1"/>
  <c r="R267" i="2" l="1"/>
  <c r="S267" i="2" s="1"/>
  <c r="T267" i="2"/>
  <c r="U267" i="2" s="1"/>
  <c r="P267" i="2"/>
  <c r="L267" i="1"/>
  <c r="M267" i="1"/>
  <c r="R268" i="1"/>
  <c r="S268" i="1" s="1"/>
  <c r="T268" i="1"/>
  <c r="U268" i="1" s="1"/>
  <c r="P268" i="1"/>
  <c r="Q268" i="1" s="1"/>
  <c r="N268" i="1"/>
  <c r="Q267" i="2" l="1"/>
  <c r="O267" i="2" s="1"/>
  <c r="B267" i="2"/>
  <c r="N267" i="2"/>
  <c r="V268" i="2"/>
  <c r="W268" i="2" s="1"/>
  <c r="O268" i="1"/>
  <c r="B268" i="1"/>
  <c r="X268" i="2" l="1"/>
  <c r="Y268" i="2" s="1"/>
  <c r="R268" i="2"/>
  <c r="S268" i="2" s="1"/>
  <c r="T268" i="2"/>
  <c r="U268" i="2" s="1"/>
  <c r="P268" i="2"/>
  <c r="L268" i="1"/>
  <c r="M268" i="1"/>
  <c r="R269" i="1"/>
  <c r="S269" i="1" s="1"/>
  <c r="T269" i="1"/>
  <c r="U269" i="1" s="1"/>
  <c r="P269" i="1"/>
  <c r="Q269" i="1" s="1"/>
  <c r="N269" i="1"/>
  <c r="Q268" i="2" l="1"/>
  <c r="O268" i="2" s="1"/>
  <c r="B268" i="2"/>
  <c r="X269" i="2"/>
  <c r="Y269" i="2" s="1"/>
  <c r="N268" i="2"/>
  <c r="V269" i="2"/>
  <c r="W269" i="2" s="1"/>
  <c r="T269" i="2"/>
  <c r="U269" i="2" s="1"/>
  <c r="O269" i="1"/>
  <c r="B269" i="1"/>
  <c r="R269" i="2" l="1"/>
  <c r="S269" i="2" s="1"/>
  <c r="P269" i="2"/>
  <c r="L269" i="1"/>
  <c r="M269" i="1"/>
  <c r="R270" i="1"/>
  <c r="S270" i="1" s="1"/>
  <c r="T270" i="1"/>
  <c r="U270" i="1" s="1"/>
  <c r="P270" i="1"/>
  <c r="Q270" i="1" s="1"/>
  <c r="N270" i="1"/>
  <c r="Q269" i="2" l="1"/>
  <c r="O269" i="2" s="1"/>
  <c r="B269" i="2"/>
  <c r="X270" i="2"/>
  <c r="Y270" i="2" s="1"/>
  <c r="N269" i="2"/>
  <c r="V270" i="2"/>
  <c r="W270" i="2" s="1"/>
  <c r="O270" i="1"/>
  <c r="B270" i="1"/>
  <c r="R270" i="2" l="1"/>
  <c r="S270" i="2" s="1"/>
  <c r="T270" i="2"/>
  <c r="U270" i="2" s="1"/>
  <c r="P270" i="2"/>
  <c r="L270" i="1"/>
  <c r="M270" i="1"/>
  <c r="R271" i="1"/>
  <c r="S271" i="1" s="1"/>
  <c r="T271" i="1"/>
  <c r="U271" i="1" s="1"/>
  <c r="P271" i="1"/>
  <c r="Q271" i="1" s="1"/>
  <c r="N271" i="1"/>
  <c r="Q270" i="2" l="1"/>
  <c r="O270" i="2" s="1"/>
  <c r="B270" i="2"/>
  <c r="X271" i="2"/>
  <c r="Y271" i="2" s="1"/>
  <c r="N270" i="2"/>
  <c r="V271" i="2"/>
  <c r="W271" i="2" s="1"/>
  <c r="O271" i="1"/>
  <c r="B271" i="1"/>
  <c r="R271" i="2" l="1"/>
  <c r="S271" i="2" s="1"/>
  <c r="T271" i="2"/>
  <c r="U271" i="2" s="1"/>
  <c r="P271" i="2"/>
  <c r="L271" i="1"/>
  <c r="M271" i="1"/>
  <c r="R272" i="1"/>
  <c r="S272" i="1" s="1"/>
  <c r="T272" i="1"/>
  <c r="U272" i="1" s="1"/>
  <c r="P272" i="1"/>
  <c r="Q272" i="1" s="1"/>
  <c r="N272" i="1"/>
  <c r="Q271" i="2" l="1"/>
  <c r="O271" i="2" s="1"/>
  <c r="B271" i="2"/>
  <c r="X272" i="2"/>
  <c r="Y272" i="2" s="1"/>
  <c r="N271" i="2"/>
  <c r="V272" i="2"/>
  <c r="W272" i="2" s="1"/>
  <c r="B272" i="1"/>
  <c r="O272" i="1"/>
  <c r="R272" i="2" l="1"/>
  <c r="S272" i="2" s="1"/>
  <c r="T272" i="2"/>
  <c r="U272" i="2" s="1"/>
  <c r="P272" i="2"/>
  <c r="L272" i="1"/>
  <c r="M272" i="1"/>
  <c r="R273" i="1"/>
  <c r="S273" i="1" s="1"/>
  <c r="T273" i="1"/>
  <c r="U273" i="1" s="1"/>
  <c r="P273" i="1"/>
  <c r="Q273" i="1" s="1"/>
  <c r="N273" i="1"/>
  <c r="Q272" i="2" l="1"/>
  <c r="O272" i="2" s="1"/>
  <c r="B272" i="2"/>
  <c r="X273" i="2"/>
  <c r="Y273" i="2" s="1"/>
  <c r="N272" i="2"/>
  <c r="V273" i="2"/>
  <c r="W273" i="2" s="1"/>
  <c r="T273" i="2"/>
  <c r="U273" i="2" s="1"/>
  <c r="O273" i="1"/>
  <c r="B273" i="1"/>
  <c r="R273" i="2" l="1"/>
  <c r="S273" i="2" s="1"/>
  <c r="P273" i="2"/>
  <c r="L273" i="1"/>
  <c r="M273" i="1"/>
  <c r="R274" i="1"/>
  <c r="S274" i="1" s="1"/>
  <c r="T274" i="1"/>
  <c r="U274" i="1" s="1"/>
  <c r="P274" i="1"/>
  <c r="Q274" i="1" s="1"/>
  <c r="N274" i="1"/>
  <c r="Q273" i="2" l="1"/>
  <c r="O273" i="2" s="1"/>
  <c r="B273" i="2"/>
  <c r="O274" i="1"/>
  <c r="B274" i="1"/>
  <c r="V274" i="2" l="1"/>
  <c r="W274" i="2" s="1"/>
  <c r="N273" i="2"/>
  <c r="X274" i="2"/>
  <c r="Y274" i="2" s="1"/>
  <c r="R274" i="2"/>
  <c r="S274" i="2" s="1"/>
  <c r="T274" i="2"/>
  <c r="U274" i="2" s="1"/>
  <c r="P274" i="2"/>
  <c r="L274" i="1"/>
  <c r="M274" i="1"/>
  <c r="R275" i="1"/>
  <c r="S275" i="1" s="1"/>
  <c r="T275" i="1"/>
  <c r="U275" i="1" s="1"/>
  <c r="P275" i="1"/>
  <c r="Q275" i="1" s="1"/>
  <c r="N275" i="1"/>
  <c r="Q274" i="2" l="1"/>
  <c r="O274" i="2" s="1"/>
  <c r="B274" i="2"/>
  <c r="X275" i="2"/>
  <c r="Y275" i="2" s="1"/>
  <c r="N274" i="2"/>
  <c r="V275" i="2"/>
  <c r="W275" i="2" s="1"/>
  <c r="O275" i="1"/>
  <c r="B275" i="1"/>
  <c r="R275" i="2" l="1"/>
  <c r="S275" i="2" s="1"/>
  <c r="T275" i="2"/>
  <c r="U275" i="2" s="1"/>
  <c r="P275" i="2"/>
  <c r="L275" i="1"/>
  <c r="M275" i="1"/>
  <c r="R276" i="1"/>
  <c r="S276" i="1" s="1"/>
  <c r="T276" i="1"/>
  <c r="U276" i="1" s="1"/>
  <c r="P276" i="1"/>
  <c r="Q276" i="1" s="1"/>
  <c r="N276" i="1"/>
  <c r="Q275" i="2" l="1"/>
  <c r="O275" i="2" s="1"/>
  <c r="B275" i="2"/>
  <c r="X276" i="2"/>
  <c r="Y276" i="2" s="1"/>
  <c r="N275" i="2"/>
  <c r="T276" i="2"/>
  <c r="U276" i="2" s="1"/>
  <c r="B276" i="1"/>
  <c r="O276" i="1"/>
  <c r="V276" i="2" l="1"/>
  <c r="W276" i="2" s="1"/>
  <c r="R276" i="2"/>
  <c r="S276" i="2" s="1"/>
  <c r="P276" i="2"/>
  <c r="L276" i="1"/>
  <c r="M276" i="1"/>
  <c r="R277" i="1"/>
  <c r="S277" i="1" s="1"/>
  <c r="T277" i="1"/>
  <c r="U277" i="1" s="1"/>
  <c r="P277" i="1"/>
  <c r="Q277" i="1" s="1"/>
  <c r="N277" i="1"/>
  <c r="Q276" i="2" l="1"/>
  <c r="O276" i="2" s="1"/>
  <c r="B276" i="2"/>
  <c r="N276" i="2"/>
  <c r="O277" i="1"/>
  <c r="B277" i="1"/>
  <c r="V277" i="2" l="1"/>
  <c r="W277" i="2" s="1"/>
  <c r="X277" i="2"/>
  <c r="Y277" i="2" s="1"/>
  <c r="R277" i="2"/>
  <c r="S277" i="2" s="1"/>
  <c r="T277" i="2"/>
  <c r="U277" i="2" s="1"/>
  <c r="P277" i="2"/>
  <c r="L277" i="1"/>
  <c r="M277" i="1"/>
  <c r="R278" i="1"/>
  <c r="S278" i="1" s="1"/>
  <c r="T278" i="1"/>
  <c r="U278" i="1" s="1"/>
  <c r="P278" i="1"/>
  <c r="Q278" i="1" s="1"/>
  <c r="N278" i="1"/>
  <c r="Q277" i="2" l="1"/>
  <c r="O277" i="2" s="1"/>
  <c r="B277" i="2"/>
  <c r="N277" i="2"/>
  <c r="B278" i="1"/>
  <c r="O278" i="1"/>
  <c r="V278" i="2" l="1"/>
  <c r="W278" i="2" s="1"/>
  <c r="X278" i="2"/>
  <c r="Y278" i="2" s="1"/>
  <c r="T278" i="2"/>
  <c r="U278" i="2" s="1"/>
  <c r="R278" i="2"/>
  <c r="S278" i="2" s="1"/>
  <c r="P278" i="2"/>
  <c r="L278" i="1"/>
  <c r="M278" i="1"/>
  <c r="R279" i="1"/>
  <c r="S279" i="1" s="1"/>
  <c r="T279" i="1"/>
  <c r="U279" i="1" s="1"/>
  <c r="P279" i="1"/>
  <c r="Q279" i="1" s="1"/>
  <c r="N279" i="1"/>
  <c r="Q278" i="2" l="1"/>
  <c r="O278" i="2" s="1"/>
  <c r="B278" i="2"/>
  <c r="N278" i="2"/>
  <c r="T279" i="2"/>
  <c r="U279" i="2" s="1"/>
  <c r="B279" i="1"/>
  <c r="O279" i="1"/>
  <c r="X279" i="2" l="1"/>
  <c r="Y279" i="2" s="1"/>
  <c r="V279" i="2"/>
  <c r="W279" i="2" s="1"/>
  <c r="R279" i="2"/>
  <c r="S279" i="2" s="1"/>
  <c r="P279" i="2"/>
  <c r="L279" i="1"/>
  <c r="M279" i="1"/>
  <c r="R280" i="1"/>
  <c r="S280" i="1" s="1"/>
  <c r="T280" i="1"/>
  <c r="U280" i="1" s="1"/>
  <c r="P280" i="1"/>
  <c r="Q280" i="1" s="1"/>
  <c r="N280" i="1"/>
  <c r="Q279" i="2" l="1"/>
  <c r="O279" i="2" s="1"/>
  <c r="B279" i="2"/>
  <c r="N279" i="2"/>
  <c r="V280" i="2"/>
  <c r="W280" i="2" s="1"/>
  <c r="O280" i="1"/>
  <c r="B280" i="1"/>
  <c r="X280" i="2" l="1"/>
  <c r="Y280" i="2" s="1"/>
  <c r="R280" i="2"/>
  <c r="S280" i="2" s="1"/>
  <c r="T280" i="2"/>
  <c r="U280" i="2" s="1"/>
  <c r="P280" i="2"/>
  <c r="L280" i="1"/>
  <c r="M280" i="1"/>
  <c r="R281" i="1"/>
  <c r="S281" i="1" s="1"/>
  <c r="T281" i="1"/>
  <c r="U281" i="1" s="1"/>
  <c r="P281" i="1"/>
  <c r="Q281" i="1" s="1"/>
  <c r="N281" i="1"/>
  <c r="Q280" i="2" l="1"/>
  <c r="O280" i="2" s="1"/>
  <c r="B280" i="2"/>
  <c r="N280" i="2"/>
  <c r="V281" i="2"/>
  <c r="W281" i="2" s="1"/>
  <c r="B281" i="1"/>
  <c r="O281" i="1"/>
  <c r="X281" i="2" l="1"/>
  <c r="Y281" i="2" s="1"/>
  <c r="R281" i="2"/>
  <c r="S281" i="2" s="1"/>
  <c r="T281" i="2"/>
  <c r="U281" i="2" s="1"/>
  <c r="P281" i="2"/>
  <c r="M281" i="1"/>
  <c r="L281" i="1"/>
  <c r="R282" i="1"/>
  <c r="S282" i="1" s="1"/>
  <c r="T282" i="1"/>
  <c r="U282" i="1" s="1"/>
  <c r="P282" i="1"/>
  <c r="Q282" i="1" s="1"/>
  <c r="N282" i="1"/>
  <c r="Q281" i="2" l="1"/>
  <c r="O281" i="2" s="1"/>
  <c r="B281" i="2"/>
  <c r="X282" i="2"/>
  <c r="Y282" i="2" s="1"/>
  <c r="N281" i="2"/>
  <c r="V282" i="2"/>
  <c r="W282" i="2" s="1"/>
  <c r="O282" i="1"/>
  <c r="B282" i="1"/>
  <c r="R282" i="2" l="1"/>
  <c r="S282" i="2" s="1"/>
  <c r="T282" i="2"/>
  <c r="U282" i="2" s="1"/>
  <c r="P282" i="2"/>
  <c r="M282" i="1"/>
  <c r="L282" i="1"/>
  <c r="R283" i="1"/>
  <c r="S283" i="1" s="1"/>
  <c r="T283" i="1"/>
  <c r="U283" i="1" s="1"/>
  <c r="P283" i="1"/>
  <c r="Q283" i="1" s="1"/>
  <c r="N283" i="1"/>
  <c r="Q282" i="2" l="1"/>
  <c r="O282" i="2" s="1"/>
  <c r="B282" i="2"/>
  <c r="X283" i="2"/>
  <c r="Y283" i="2" s="1"/>
  <c r="N282" i="2"/>
  <c r="V283" i="2"/>
  <c r="W283" i="2" s="1"/>
  <c r="T283" i="2"/>
  <c r="U283" i="2" s="1"/>
  <c r="O283" i="1"/>
  <c r="B283" i="1"/>
  <c r="R283" i="2" l="1"/>
  <c r="S283" i="2" s="1"/>
  <c r="P283" i="2"/>
  <c r="M283" i="1"/>
  <c r="L283" i="1"/>
  <c r="R284" i="1"/>
  <c r="S284" i="1" s="1"/>
  <c r="T284" i="1"/>
  <c r="U284" i="1" s="1"/>
  <c r="P284" i="1"/>
  <c r="Q284" i="1" s="1"/>
  <c r="N284" i="1"/>
  <c r="Q283" i="2" l="1"/>
  <c r="B283" i="2"/>
  <c r="X284" i="2"/>
  <c r="Y284" i="2" s="1"/>
  <c r="V284" i="2"/>
  <c r="W284" i="2" s="1"/>
  <c r="O284" i="1"/>
  <c r="B284" i="1"/>
  <c r="O283" i="2" l="1"/>
  <c r="N283" i="2"/>
  <c r="R284" i="2"/>
  <c r="S284" i="2" s="1"/>
  <c r="T284" i="2"/>
  <c r="U284" i="2" s="1"/>
  <c r="P284" i="2"/>
  <c r="M284" i="1"/>
  <c r="L284" i="1"/>
  <c r="R285" i="1"/>
  <c r="S285" i="1" s="1"/>
  <c r="T285" i="1"/>
  <c r="U285" i="1" s="1"/>
  <c r="P285" i="1"/>
  <c r="Q285" i="1" s="1"/>
  <c r="N285" i="1"/>
  <c r="Q284" i="2" l="1"/>
  <c r="N284" i="2" s="1"/>
  <c r="B284" i="2"/>
  <c r="X285" i="2"/>
  <c r="Y285" i="2" s="1"/>
  <c r="V285" i="2"/>
  <c r="W285" i="2" s="1"/>
  <c r="O285" i="1"/>
  <c r="B285" i="1"/>
  <c r="O284" i="2" l="1"/>
  <c r="R285" i="2"/>
  <c r="S285" i="2" s="1"/>
  <c r="T285" i="2"/>
  <c r="U285" i="2" s="1"/>
  <c r="P285" i="2"/>
  <c r="M285" i="1"/>
  <c r="L285" i="1"/>
  <c r="R286" i="1"/>
  <c r="S286" i="1" s="1"/>
  <c r="T286" i="1"/>
  <c r="U286" i="1" s="1"/>
  <c r="P286" i="1"/>
  <c r="Q286" i="1" s="1"/>
  <c r="N286" i="1"/>
  <c r="Q285" i="2" l="1"/>
  <c r="N285" i="2" s="1"/>
  <c r="B285" i="2"/>
  <c r="X286" i="2"/>
  <c r="Y286" i="2" s="1"/>
  <c r="R286" i="2"/>
  <c r="S286" i="2" s="1"/>
  <c r="O286" i="1"/>
  <c r="B286" i="1"/>
  <c r="O285" i="2" l="1"/>
  <c r="V286" i="2"/>
  <c r="W286" i="2" s="1"/>
  <c r="T286" i="2"/>
  <c r="U286" i="2" s="1"/>
  <c r="P286" i="2"/>
  <c r="M286" i="1"/>
  <c r="L286" i="1"/>
  <c r="R287" i="1"/>
  <c r="S287" i="1" s="1"/>
  <c r="T287" i="1"/>
  <c r="U287" i="1" s="1"/>
  <c r="P287" i="1"/>
  <c r="Q287" i="1" s="1"/>
  <c r="N287" i="1"/>
  <c r="Q286" i="2" l="1"/>
  <c r="N286" i="2" s="1"/>
  <c r="B286" i="2"/>
  <c r="X287" i="2"/>
  <c r="Y287" i="2" s="1"/>
  <c r="V287" i="2"/>
  <c r="W287" i="2" s="1"/>
  <c r="T287" i="2"/>
  <c r="U287" i="2" s="1"/>
  <c r="O287" i="1"/>
  <c r="B287" i="1"/>
  <c r="O286" i="2" l="1"/>
  <c r="R287" i="2"/>
  <c r="S287" i="2" s="1"/>
  <c r="P287" i="2"/>
  <c r="M287" i="1"/>
  <c r="L287" i="1"/>
  <c r="R288" i="1"/>
  <c r="S288" i="1" s="1"/>
  <c r="T288" i="1"/>
  <c r="U288" i="1" s="1"/>
  <c r="P288" i="1"/>
  <c r="Q288" i="1" s="1"/>
  <c r="N288" i="1"/>
  <c r="Q287" i="2" l="1"/>
  <c r="N287" i="2" s="1"/>
  <c r="B287" i="2"/>
  <c r="O288" i="1"/>
  <c r="B288" i="1"/>
  <c r="V288" i="2" l="1"/>
  <c r="W288" i="2" s="1"/>
  <c r="O287" i="2"/>
  <c r="X288" i="2"/>
  <c r="Y288" i="2" s="1"/>
  <c r="R288" i="2"/>
  <c r="S288" i="2" s="1"/>
  <c r="T288" i="2"/>
  <c r="U288" i="2" s="1"/>
  <c r="P288" i="2"/>
  <c r="M288" i="1"/>
  <c r="L288" i="1"/>
  <c r="R289" i="1"/>
  <c r="S289" i="1" s="1"/>
  <c r="T289" i="1"/>
  <c r="U289" i="1" s="1"/>
  <c r="P289" i="1"/>
  <c r="Q289" i="1" s="1"/>
  <c r="N289" i="1"/>
  <c r="Q288" i="2" l="1"/>
  <c r="N288" i="2" s="1"/>
  <c r="B288" i="2"/>
  <c r="X289" i="2"/>
  <c r="Y289" i="2" s="1"/>
  <c r="O288" i="2"/>
  <c r="V289" i="2"/>
  <c r="W289" i="2" s="1"/>
  <c r="R289" i="2"/>
  <c r="S289" i="2" s="1"/>
  <c r="O289" i="1"/>
  <c r="B289" i="1"/>
  <c r="T289" i="2" l="1"/>
  <c r="U289" i="2" s="1"/>
  <c r="P289" i="2"/>
  <c r="M289" i="1"/>
  <c r="L289" i="1"/>
  <c r="R290" i="1"/>
  <c r="S290" i="1" s="1"/>
  <c r="T290" i="1"/>
  <c r="U290" i="1" s="1"/>
  <c r="P290" i="1"/>
  <c r="Q290" i="1" s="1"/>
  <c r="N290" i="1"/>
  <c r="Q289" i="2" l="1"/>
  <c r="N289" i="2" s="1"/>
  <c r="B289" i="2"/>
  <c r="X290" i="2"/>
  <c r="Y290" i="2" s="1"/>
  <c r="V290" i="2"/>
  <c r="W290" i="2" s="1"/>
  <c r="B290" i="1"/>
  <c r="O290" i="1"/>
  <c r="O289" i="2" l="1"/>
  <c r="R290" i="2"/>
  <c r="S290" i="2" s="1"/>
  <c r="T290" i="2"/>
  <c r="U290" i="2" s="1"/>
  <c r="P290" i="2"/>
  <c r="M290" i="1"/>
  <c r="L290" i="1"/>
  <c r="R291" i="1"/>
  <c r="S291" i="1" s="1"/>
  <c r="T291" i="1"/>
  <c r="U291" i="1" s="1"/>
  <c r="P291" i="1"/>
  <c r="Q291" i="1" s="1"/>
  <c r="N291" i="1"/>
  <c r="Q290" i="2" l="1"/>
  <c r="N290" i="2" s="1"/>
  <c r="B290" i="2"/>
  <c r="B291" i="1"/>
  <c r="O291" i="1"/>
  <c r="V291" i="2" l="1"/>
  <c r="W291" i="2" s="1"/>
  <c r="O290" i="2"/>
  <c r="X291" i="2"/>
  <c r="Y291" i="2" s="1"/>
  <c r="R291" i="2"/>
  <c r="S291" i="2" s="1"/>
  <c r="T291" i="2"/>
  <c r="U291" i="2" s="1"/>
  <c r="P291" i="2"/>
  <c r="M291" i="1"/>
  <c r="L291" i="1"/>
  <c r="R292" i="1"/>
  <c r="S292" i="1" s="1"/>
  <c r="T292" i="1"/>
  <c r="U292" i="1" s="1"/>
  <c r="P292" i="1"/>
  <c r="Q292" i="1" s="1"/>
  <c r="N292" i="1"/>
  <c r="Q291" i="2" l="1"/>
  <c r="N291" i="2" s="1"/>
  <c r="B291" i="2"/>
  <c r="X292" i="2"/>
  <c r="Y292" i="2" s="1"/>
  <c r="V292" i="2"/>
  <c r="W292" i="2" s="1"/>
  <c r="T292" i="2"/>
  <c r="U292" i="2" s="1"/>
  <c r="B292" i="1"/>
  <c r="O292" i="1"/>
  <c r="O291" i="2" l="1"/>
  <c r="R292" i="2"/>
  <c r="S292" i="2" s="1"/>
  <c r="M292" i="1"/>
  <c r="L292" i="1"/>
  <c r="R293" i="1"/>
  <c r="S293" i="1" s="1"/>
  <c r="T293" i="1"/>
  <c r="U293" i="1" s="1"/>
  <c r="P293" i="1"/>
  <c r="Q293" i="1" s="1"/>
  <c r="N293" i="1"/>
  <c r="P292" i="2" l="1"/>
  <c r="B293" i="1"/>
  <c r="O293" i="1"/>
  <c r="Q292" i="2" l="1"/>
  <c r="B292" i="2"/>
  <c r="V293" i="2"/>
  <c r="W293" i="2" s="1"/>
  <c r="X293" i="2"/>
  <c r="Y293" i="2" s="1"/>
  <c r="R293" i="2"/>
  <c r="S293" i="2" s="1"/>
  <c r="T293" i="2"/>
  <c r="U293" i="2" s="1"/>
  <c r="M293" i="1"/>
  <c r="L293" i="1"/>
  <c r="R294" i="1"/>
  <c r="S294" i="1" s="1"/>
  <c r="T294" i="1"/>
  <c r="U294" i="1" s="1"/>
  <c r="P294" i="1"/>
  <c r="Q294" i="1" s="1"/>
  <c r="N294" i="1"/>
  <c r="O292" i="2" l="1"/>
  <c r="N292" i="2"/>
  <c r="P293" i="2"/>
  <c r="B294" i="1"/>
  <c r="O294" i="1"/>
  <c r="Q293" i="2" l="1"/>
  <c r="B293" i="2"/>
  <c r="R294" i="2"/>
  <c r="S294" i="2" s="1"/>
  <c r="T294" i="2"/>
  <c r="U294" i="2" s="1"/>
  <c r="M294" i="1"/>
  <c r="L294" i="1"/>
  <c r="R295" i="1"/>
  <c r="S295" i="1" s="1"/>
  <c r="T295" i="1"/>
  <c r="U295" i="1" s="1"/>
  <c r="P295" i="1"/>
  <c r="Q295" i="1" s="1"/>
  <c r="N295" i="1"/>
  <c r="O293" i="2" l="1"/>
  <c r="N293" i="2"/>
  <c r="X294" i="2"/>
  <c r="Y294" i="2" s="1"/>
  <c r="V294" i="2"/>
  <c r="W294" i="2" s="1"/>
  <c r="P294" i="2"/>
  <c r="B295" i="1"/>
  <c r="O295" i="1"/>
  <c r="Q294" i="2" l="1"/>
  <c r="B294" i="2"/>
  <c r="V295" i="2"/>
  <c r="W295" i="2" s="1"/>
  <c r="X295" i="2"/>
  <c r="Y295" i="2" s="1"/>
  <c r="R295" i="2"/>
  <c r="S295" i="2" s="1"/>
  <c r="T295" i="2"/>
  <c r="U295" i="2" s="1"/>
  <c r="M295" i="1"/>
  <c r="L295" i="1"/>
  <c r="R296" i="1"/>
  <c r="S296" i="1" s="1"/>
  <c r="T296" i="1"/>
  <c r="U296" i="1" s="1"/>
  <c r="P296" i="1"/>
  <c r="Q296" i="1" s="1"/>
  <c r="N296" i="1"/>
  <c r="O294" i="2" l="1"/>
  <c r="N294" i="2"/>
  <c r="P295" i="2"/>
  <c r="B296" i="1"/>
  <c r="O296" i="1"/>
  <c r="Q295" i="2" l="1"/>
  <c r="B295" i="2"/>
  <c r="V296" i="2"/>
  <c r="W296" i="2" s="1"/>
  <c r="X296" i="2"/>
  <c r="Y296" i="2" s="1"/>
  <c r="R296" i="2"/>
  <c r="S296" i="2" s="1"/>
  <c r="T296" i="2"/>
  <c r="U296" i="2" s="1"/>
  <c r="M296" i="1"/>
  <c r="L296" i="1"/>
  <c r="R297" i="1"/>
  <c r="S297" i="1" s="1"/>
  <c r="T297" i="1"/>
  <c r="U297" i="1" s="1"/>
  <c r="P297" i="1"/>
  <c r="Q297" i="1" s="1"/>
  <c r="N297" i="1"/>
  <c r="O295" i="2" l="1"/>
  <c r="N295" i="2"/>
  <c r="P296" i="2"/>
  <c r="G14" i="1"/>
  <c r="G15" i="1"/>
  <c r="B297" i="1"/>
  <c r="O297" i="1"/>
  <c r="M297" i="1" s="1"/>
  <c r="Q296" i="2" l="1"/>
  <c r="B296" i="2"/>
  <c r="V297" i="2"/>
  <c r="W297" i="2" s="1"/>
  <c r="X297" i="2"/>
  <c r="Y297" i="2" s="1"/>
  <c r="R297" i="2"/>
  <c r="S297" i="2" s="1"/>
  <c r="T297" i="2"/>
  <c r="U297" i="2" s="1"/>
  <c r="R298" i="1"/>
  <c r="S298" i="1" s="1"/>
  <c r="T298" i="1"/>
  <c r="U298" i="1" s="1"/>
  <c r="P298" i="1"/>
  <c r="Q298" i="1" s="1"/>
  <c r="N298" i="1"/>
  <c r="O296" i="2" l="1"/>
  <c r="N296" i="2"/>
  <c r="P297" i="2"/>
  <c r="B298" i="1"/>
  <c r="O298" i="1"/>
  <c r="M298" i="1" s="1"/>
  <c r="Q297" i="2" l="1"/>
  <c r="B297" i="2"/>
  <c r="V298" i="2"/>
  <c r="W298" i="2" s="1"/>
  <c r="X298" i="2"/>
  <c r="Y298" i="2" s="1"/>
  <c r="R298" i="2"/>
  <c r="S298" i="2" s="1"/>
  <c r="T298" i="2"/>
  <c r="U298" i="2" s="1"/>
  <c r="P298" i="2"/>
  <c r="R299" i="1"/>
  <c r="S299" i="1" s="1"/>
  <c r="T299" i="1"/>
  <c r="U299" i="1" s="1"/>
  <c r="P299" i="1"/>
  <c r="Q299" i="1" s="1"/>
  <c r="N299" i="1"/>
  <c r="O297" i="2" l="1"/>
  <c r="N297" i="2"/>
  <c r="Q298" i="2"/>
  <c r="B298" i="2"/>
  <c r="B299" i="1"/>
  <c r="O299" i="1"/>
  <c r="M299" i="1" s="1"/>
  <c r="O298" i="2" l="1"/>
  <c r="N298" i="2"/>
  <c r="V299" i="2"/>
  <c r="W299" i="2" s="1"/>
  <c r="X299" i="2"/>
  <c r="Y299" i="2" s="1"/>
  <c r="R299" i="2"/>
  <c r="S299" i="2" s="1"/>
  <c r="T299" i="2"/>
  <c r="U299" i="2" s="1"/>
  <c r="P299" i="2"/>
  <c r="R300" i="1"/>
  <c r="S300" i="1" s="1"/>
  <c r="T300" i="1"/>
  <c r="U300" i="1" s="1"/>
  <c r="P300" i="1"/>
  <c r="Q300" i="1" s="1"/>
  <c r="N300" i="1"/>
  <c r="H14" i="2" l="1"/>
  <c r="H15" i="2"/>
  <c r="Q299" i="2"/>
  <c r="O299" i="2" s="1"/>
  <c r="B299" i="2"/>
  <c r="X300" i="2"/>
  <c r="Y300" i="2" s="1"/>
  <c r="V300" i="2"/>
  <c r="W300" i="2" s="1"/>
  <c r="T300" i="2"/>
  <c r="U300" i="2" s="1"/>
  <c r="B300" i="1"/>
  <c r="O300" i="1"/>
  <c r="M300" i="1" s="1"/>
  <c r="R300" i="2" l="1"/>
  <c r="S300" i="2" s="1"/>
  <c r="P300" i="2"/>
  <c r="R301" i="1"/>
  <c r="S301" i="1" s="1"/>
  <c r="T301" i="1"/>
  <c r="U301" i="1" s="1"/>
  <c r="P301" i="1"/>
  <c r="Q301" i="1" s="1"/>
  <c r="N301" i="1"/>
  <c r="Q300" i="2" l="1"/>
  <c r="O300" i="2" s="1"/>
  <c r="B300" i="2"/>
  <c r="X301" i="2"/>
  <c r="Y301" i="2" s="1"/>
  <c r="V301" i="2"/>
  <c r="W301" i="2" s="1"/>
  <c r="T301" i="2"/>
  <c r="U301" i="2" s="1"/>
  <c r="O301" i="1"/>
  <c r="M301" i="1" s="1"/>
  <c r="B301" i="1"/>
  <c r="R301" i="2" l="1"/>
  <c r="S301" i="2" s="1"/>
  <c r="P301" i="2"/>
  <c r="R302" i="1"/>
  <c r="S302" i="1" s="1"/>
  <c r="T302" i="1"/>
  <c r="U302" i="1" s="1"/>
  <c r="P302" i="1"/>
  <c r="Q302" i="1" s="1"/>
  <c r="N302" i="1"/>
  <c r="Q301" i="2" l="1"/>
  <c r="O301" i="2" s="1"/>
  <c r="B301" i="2"/>
  <c r="X302" i="2"/>
  <c r="Y302" i="2" s="1"/>
  <c r="V302" i="2"/>
  <c r="W302" i="2" s="1"/>
  <c r="T302" i="2"/>
  <c r="U302" i="2" s="1"/>
  <c r="B302" i="1"/>
  <c r="O302" i="1"/>
  <c r="M302" i="1" s="1"/>
  <c r="R302" i="2" l="1"/>
  <c r="S302" i="2" s="1"/>
  <c r="P302" i="2"/>
  <c r="R303" i="1"/>
  <c r="S303" i="1" s="1"/>
  <c r="T303" i="1"/>
  <c r="U303" i="1" s="1"/>
  <c r="P303" i="1"/>
  <c r="Q303" i="1" s="1"/>
  <c r="N303" i="1"/>
  <c r="Q302" i="2" l="1"/>
  <c r="B302" i="2"/>
  <c r="X303" i="2"/>
  <c r="Y303" i="2" s="1"/>
  <c r="O302" i="2"/>
  <c r="T303" i="2"/>
  <c r="U303" i="2" s="1"/>
  <c r="B303" i="1"/>
  <c r="O303" i="1"/>
  <c r="M303" i="1" s="1"/>
  <c r="V303" i="2" l="1"/>
  <c r="W303" i="2" s="1"/>
  <c r="R303" i="2"/>
  <c r="S303" i="2" s="1"/>
  <c r="P303" i="2"/>
  <c r="R304" i="1"/>
  <c r="S304" i="1" s="1"/>
  <c r="T304" i="1"/>
  <c r="U304" i="1" s="1"/>
  <c r="P304" i="1"/>
  <c r="Q304" i="1" s="1"/>
  <c r="N304" i="1"/>
  <c r="Q303" i="2" l="1"/>
  <c r="B303" i="2"/>
  <c r="X304" i="2"/>
  <c r="Y304" i="2" s="1"/>
  <c r="O303" i="2"/>
  <c r="V304" i="2"/>
  <c r="W304" i="2" s="1"/>
  <c r="T304" i="2"/>
  <c r="U304" i="2" s="1"/>
  <c r="B304" i="1"/>
  <c r="O304" i="1"/>
  <c r="M304" i="1" s="1"/>
  <c r="R304" i="2" l="1"/>
  <c r="S304" i="2" s="1"/>
  <c r="P304" i="2"/>
  <c r="R305" i="1"/>
  <c r="S305" i="1" s="1"/>
  <c r="T305" i="1"/>
  <c r="U305" i="1" s="1"/>
  <c r="P305" i="1"/>
  <c r="Q305" i="1" s="1"/>
  <c r="N305" i="1"/>
  <c r="Q304" i="2" l="1"/>
  <c r="O304" i="2" s="1"/>
  <c r="B304" i="2"/>
  <c r="X305" i="2"/>
  <c r="Y305" i="2" s="1"/>
  <c r="V305" i="2"/>
  <c r="W305" i="2" s="1"/>
  <c r="T305" i="2"/>
  <c r="U305" i="2" s="1"/>
  <c r="B305" i="1"/>
  <c r="O305" i="1"/>
  <c r="M305" i="1" s="1"/>
  <c r="R305" i="2" l="1"/>
  <c r="S305" i="2" s="1"/>
  <c r="P305" i="2"/>
  <c r="R306" i="1"/>
  <c r="S306" i="1" s="1"/>
  <c r="T306" i="1"/>
  <c r="U306" i="1" s="1"/>
  <c r="P306" i="1"/>
  <c r="Q306" i="1" s="1"/>
  <c r="N306" i="1"/>
  <c r="Q305" i="2" l="1"/>
  <c r="T306" i="2" s="1"/>
  <c r="U306" i="2" s="1"/>
  <c r="B305" i="2"/>
  <c r="B306" i="1"/>
  <c r="O306" i="1"/>
  <c r="M306" i="1" s="1"/>
  <c r="V306" i="2" l="1"/>
  <c r="W306" i="2" s="1"/>
  <c r="O305" i="2"/>
  <c r="X306" i="2"/>
  <c r="Y306" i="2" s="1"/>
  <c r="R306" i="2"/>
  <c r="S306" i="2" s="1"/>
  <c r="P306" i="2"/>
  <c r="R307" i="1"/>
  <c r="S307" i="1" s="1"/>
  <c r="T307" i="1"/>
  <c r="U307" i="1" s="1"/>
  <c r="P307" i="1"/>
  <c r="Q307" i="1" s="1"/>
  <c r="N307" i="1"/>
  <c r="Q306" i="2" l="1"/>
  <c r="O306" i="2" s="1"/>
  <c r="B306" i="2"/>
  <c r="B307" i="1"/>
  <c r="O307" i="1"/>
  <c r="M307" i="1" s="1"/>
  <c r="V307" i="2" l="1"/>
  <c r="W307" i="2" s="1"/>
  <c r="X307" i="2"/>
  <c r="Y307" i="2" s="1"/>
  <c r="T307" i="2"/>
  <c r="U307" i="2" s="1"/>
  <c r="R307" i="2"/>
  <c r="S307" i="2" s="1"/>
  <c r="P307" i="2"/>
  <c r="R308" i="1"/>
  <c r="S308" i="1" s="1"/>
  <c r="T308" i="1"/>
  <c r="U308" i="1" s="1"/>
  <c r="P308" i="1"/>
  <c r="Q308" i="1" s="1"/>
  <c r="N308" i="1"/>
  <c r="Q307" i="2" l="1"/>
  <c r="O307" i="2" s="1"/>
  <c r="B307" i="2"/>
  <c r="O308" i="1"/>
  <c r="M308" i="1" s="1"/>
  <c r="B308" i="1"/>
  <c r="T308" i="2" l="1"/>
  <c r="U308" i="2" s="1"/>
  <c r="X308" i="2"/>
  <c r="Y308" i="2" s="1"/>
  <c r="V308" i="2"/>
  <c r="W308" i="2" s="1"/>
  <c r="R308" i="2"/>
  <c r="S308" i="2" s="1"/>
  <c r="P308" i="2"/>
  <c r="R309" i="1"/>
  <c r="S309" i="1" s="1"/>
  <c r="T309" i="1"/>
  <c r="U309" i="1" s="1"/>
  <c r="P309" i="1"/>
  <c r="Q309" i="1" s="1"/>
  <c r="N309" i="1"/>
  <c r="Q308" i="2" l="1"/>
  <c r="X309" i="2" s="1"/>
  <c r="Y309" i="2" s="1"/>
  <c r="B308" i="2"/>
  <c r="V309" i="2"/>
  <c r="W309" i="2" s="1"/>
  <c r="T309" i="2"/>
  <c r="U309" i="2" s="1"/>
  <c r="B309" i="1"/>
  <c r="O309" i="1"/>
  <c r="M309" i="1" s="1"/>
  <c r="O308" i="2" l="1"/>
  <c r="R309" i="2"/>
  <c r="S309" i="2" s="1"/>
  <c r="P309" i="2"/>
  <c r="R310" i="1"/>
  <c r="S310" i="1" s="1"/>
  <c r="T310" i="1"/>
  <c r="U310" i="1" s="1"/>
  <c r="P310" i="1"/>
  <c r="Q310" i="1" s="1"/>
  <c r="N310" i="1"/>
  <c r="Q309" i="2" l="1"/>
  <c r="T310" i="2" s="1"/>
  <c r="U310" i="2" s="1"/>
  <c r="B309" i="2"/>
  <c r="B310" i="1"/>
  <c r="O310" i="1"/>
  <c r="M310" i="1" s="1"/>
  <c r="O309" i="2" l="1"/>
  <c r="X310" i="2"/>
  <c r="Y310" i="2" s="1"/>
  <c r="V310" i="2"/>
  <c r="W310" i="2" s="1"/>
  <c r="R310" i="2"/>
  <c r="S310" i="2" s="1"/>
  <c r="P310" i="2"/>
  <c r="R311" i="1"/>
  <c r="S311" i="1" s="1"/>
  <c r="T311" i="1"/>
  <c r="U311" i="1" s="1"/>
  <c r="N311" i="1"/>
  <c r="P311" i="1"/>
  <c r="Q311" i="1" s="1"/>
  <c r="Q310" i="2" l="1"/>
  <c r="O310" i="2" s="1"/>
  <c r="B310" i="2"/>
  <c r="X311" i="2"/>
  <c r="Y311" i="2" s="1"/>
  <c r="V311" i="2"/>
  <c r="W311" i="2" s="1"/>
  <c r="B311" i="1"/>
  <c r="O311" i="1"/>
  <c r="M311" i="1" s="1"/>
  <c r="R311" i="2" l="1"/>
  <c r="S311" i="2" s="1"/>
  <c r="T311" i="2"/>
  <c r="U311" i="2" s="1"/>
  <c r="P311" i="2"/>
  <c r="R312" i="1"/>
  <c r="S312" i="1" s="1"/>
  <c r="T312" i="1"/>
  <c r="U312" i="1" s="1"/>
  <c r="N312" i="1"/>
  <c r="P312" i="1"/>
  <c r="Q312" i="1" s="1"/>
  <c r="Q311" i="2" l="1"/>
  <c r="B311" i="2"/>
  <c r="X312" i="2"/>
  <c r="Y312" i="2" s="1"/>
  <c r="O311" i="2"/>
  <c r="V312" i="2"/>
  <c r="W312" i="2" s="1"/>
  <c r="T312" i="2"/>
  <c r="U312" i="2" s="1"/>
  <c r="O312" i="1"/>
  <c r="M312" i="1" s="1"/>
  <c r="B312" i="1"/>
  <c r="R312" i="2" l="1"/>
  <c r="S312" i="2" s="1"/>
  <c r="P312" i="2"/>
  <c r="R313" i="1"/>
  <c r="S313" i="1" s="1"/>
  <c r="T313" i="1"/>
  <c r="U313" i="1" s="1"/>
  <c r="N313" i="1"/>
  <c r="P313" i="1"/>
  <c r="Q313" i="1" s="1"/>
  <c r="Q312" i="2" l="1"/>
  <c r="B312" i="2"/>
  <c r="X313" i="2"/>
  <c r="Y313" i="2" s="1"/>
  <c r="O312" i="2"/>
  <c r="V313" i="2"/>
  <c r="W313" i="2" s="1"/>
  <c r="B313" i="1"/>
  <c r="O313" i="1"/>
  <c r="M313" i="1" s="1"/>
  <c r="R313" i="2" l="1"/>
  <c r="S313" i="2" s="1"/>
  <c r="T313" i="2"/>
  <c r="U313" i="2" s="1"/>
  <c r="P313" i="2"/>
  <c r="R314" i="1"/>
  <c r="S314" i="1" s="1"/>
  <c r="T314" i="1"/>
  <c r="U314" i="1" s="1"/>
  <c r="N314" i="1"/>
  <c r="P314" i="1"/>
  <c r="Q314" i="1" s="1"/>
  <c r="Q313" i="2" l="1"/>
  <c r="B313" i="2"/>
  <c r="X314" i="2"/>
  <c r="Y314" i="2" s="1"/>
  <c r="O313" i="2"/>
  <c r="T314" i="2"/>
  <c r="U314" i="2" s="1"/>
  <c r="B314" i="1"/>
  <c r="O314" i="1"/>
  <c r="M314" i="1" s="1"/>
  <c r="V314" i="2" l="1"/>
  <c r="W314" i="2" s="1"/>
  <c r="R314" i="2"/>
  <c r="S314" i="2" s="1"/>
  <c r="P314" i="2"/>
  <c r="R315" i="1"/>
  <c r="S315" i="1" s="1"/>
  <c r="T315" i="1"/>
  <c r="U315" i="1" s="1"/>
  <c r="N315" i="1"/>
  <c r="P315" i="1"/>
  <c r="Q315" i="1" s="1"/>
  <c r="Q314" i="2" l="1"/>
  <c r="B314" i="2"/>
  <c r="X315" i="2"/>
  <c r="Y315" i="2" s="1"/>
  <c r="O314" i="2"/>
  <c r="V315" i="2"/>
  <c r="W315" i="2" s="1"/>
  <c r="T315" i="2"/>
  <c r="U315" i="2" s="1"/>
  <c r="B315" i="1"/>
  <c r="O315" i="1"/>
  <c r="M315" i="1" s="1"/>
  <c r="R315" i="2" l="1"/>
  <c r="S315" i="2" s="1"/>
  <c r="P315" i="2"/>
  <c r="R316" i="1"/>
  <c r="S316" i="1" s="1"/>
  <c r="T316" i="1"/>
  <c r="U316" i="1" s="1"/>
  <c r="N316" i="1"/>
  <c r="P316" i="1"/>
  <c r="Q316" i="1" s="1"/>
  <c r="Q315" i="2" l="1"/>
  <c r="O315" i="2" s="1"/>
  <c r="B315" i="2"/>
  <c r="X316" i="2"/>
  <c r="Y316" i="2" s="1"/>
  <c r="T316" i="2"/>
  <c r="U316" i="2" s="1"/>
  <c r="O316" i="1"/>
  <c r="M316" i="1" s="1"/>
  <c r="B316" i="1"/>
  <c r="V316" i="2" l="1"/>
  <c r="W316" i="2" s="1"/>
  <c r="R316" i="2"/>
  <c r="S316" i="2" s="1"/>
  <c r="P316" i="2"/>
  <c r="R317" i="1"/>
  <c r="S317" i="1" s="1"/>
  <c r="T317" i="1"/>
  <c r="U317" i="1" s="1"/>
  <c r="N317" i="1"/>
  <c r="P317" i="1"/>
  <c r="Q317" i="1" s="1"/>
  <c r="Q316" i="2" l="1"/>
  <c r="O316" i="2" s="1"/>
  <c r="B316" i="2"/>
  <c r="X317" i="2"/>
  <c r="Y317" i="2" s="1"/>
  <c r="T317" i="2"/>
  <c r="U317" i="2" s="1"/>
  <c r="O317" i="1"/>
  <c r="M317" i="1" s="1"/>
  <c r="B317" i="1"/>
  <c r="V317" i="2" l="1"/>
  <c r="W317" i="2" s="1"/>
  <c r="R317" i="2"/>
  <c r="S317" i="2" s="1"/>
  <c r="P317" i="2"/>
  <c r="R318" i="1"/>
  <c r="S318" i="1" s="1"/>
  <c r="T318" i="1"/>
  <c r="U318" i="1" s="1"/>
  <c r="N318" i="1"/>
  <c r="P318" i="1"/>
  <c r="Q318" i="1" s="1"/>
  <c r="Q317" i="2" l="1"/>
  <c r="B317" i="2"/>
  <c r="X318" i="2"/>
  <c r="Y318" i="2" s="1"/>
  <c r="O317" i="2"/>
  <c r="V318" i="2"/>
  <c r="W318" i="2" s="1"/>
  <c r="T318" i="2"/>
  <c r="U318" i="2" s="1"/>
  <c r="O318" i="1"/>
  <c r="M318" i="1" s="1"/>
  <c r="B318" i="1"/>
  <c r="R318" i="2" l="1"/>
  <c r="S318" i="2" s="1"/>
  <c r="P318" i="2"/>
  <c r="R319" i="1"/>
  <c r="S319" i="1" s="1"/>
  <c r="T319" i="1"/>
  <c r="U319" i="1" s="1"/>
  <c r="N319" i="1"/>
  <c r="P319" i="1"/>
  <c r="Q319" i="1" s="1"/>
  <c r="Q318" i="2" l="1"/>
  <c r="O318" i="2" s="1"/>
  <c r="B318" i="2"/>
  <c r="X319" i="2"/>
  <c r="Y319" i="2" s="1"/>
  <c r="T319" i="2"/>
  <c r="U319" i="2" s="1"/>
  <c r="O319" i="1"/>
  <c r="M319" i="1" s="1"/>
  <c r="B319" i="1"/>
  <c r="V319" i="2" l="1"/>
  <c r="W319" i="2" s="1"/>
  <c r="R319" i="2"/>
  <c r="S319" i="2" s="1"/>
  <c r="P319" i="2"/>
  <c r="R320" i="1"/>
  <c r="S320" i="1" s="1"/>
  <c r="T320" i="1"/>
  <c r="U320" i="1" s="1"/>
  <c r="N320" i="1"/>
  <c r="P320" i="1"/>
  <c r="Q320" i="1" s="1"/>
  <c r="Q319" i="2" l="1"/>
  <c r="B319" i="2"/>
  <c r="X320" i="2"/>
  <c r="Y320" i="2" s="1"/>
  <c r="O319" i="2"/>
  <c r="V320" i="2"/>
  <c r="W320" i="2" s="1"/>
  <c r="T320" i="2"/>
  <c r="U320" i="2" s="1"/>
  <c r="B320" i="1"/>
  <c r="O320" i="1"/>
  <c r="M320" i="1" s="1"/>
  <c r="R320" i="2" l="1"/>
  <c r="S320" i="2" s="1"/>
  <c r="P320" i="2"/>
  <c r="R321" i="1"/>
  <c r="S321" i="1" s="1"/>
  <c r="T321" i="1"/>
  <c r="U321" i="1" s="1"/>
  <c r="N321" i="1"/>
  <c r="P321" i="1"/>
  <c r="Q321" i="1" s="1"/>
  <c r="Q320" i="2" l="1"/>
  <c r="O320" i="2" s="1"/>
  <c r="B320" i="2"/>
  <c r="X321" i="2"/>
  <c r="Y321" i="2" s="1"/>
  <c r="T321" i="2"/>
  <c r="U321" i="2" s="1"/>
  <c r="B321" i="1"/>
  <c r="O321" i="1"/>
  <c r="M321" i="1" s="1"/>
  <c r="V321" i="2" l="1"/>
  <c r="W321" i="2" s="1"/>
  <c r="R321" i="2"/>
  <c r="S321" i="2" s="1"/>
  <c r="P321" i="2"/>
  <c r="R322" i="1"/>
  <c r="S322" i="1" s="1"/>
  <c r="T322" i="1"/>
  <c r="U322" i="1" s="1"/>
  <c r="N322" i="1"/>
  <c r="P322" i="1"/>
  <c r="Q322" i="1" s="1"/>
  <c r="Q321" i="2" l="1"/>
  <c r="B321" i="2"/>
  <c r="X322" i="2"/>
  <c r="Y322" i="2" s="1"/>
  <c r="O321" i="2"/>
  <c r="V322" i="2"/>
  <c r="W322" i="2" s="1"/>
  <c r="T322" i="2"/>
  <c r="U322" i="2" s="1"/>
  <c r="B322" i="1"/>
  <c r="O322" i="1"/>
  <c r="M322" i="1" s="1"/>
  <c r="R322" i="2" l="1"/>
  <c r="S322" i="2" s="1"/>
  <c r="P322" i="2"/>
  <c r="R323" i="1"/>
  <c r="S323" i="1" s="1"/>
  <c r="T323" i="1"/>
  <c r="U323" i="1" s="1"/>
  <c r="N323" i="1"/>
  <c r="P323" i="1"/>
  <c r="Q323" i="1" s="1"/>
  <c r="Q322" i="2" l="1"/>
  <c r="O322" i="2" s="1"/>
  <c r="B322" i="2"/>
  <c r="B323" i="1"/>
  <c r="O323" i="1"/>
  <c r="M323" i="1" s="1"/>
  <c r="T323" i="2" l="1"/>
  <c r="U323" i="2" s="1"/>
  <c r="X323" i="2"/>
  <c r="Y323" i="2" s="1"/>
  <c r="V323" i="2"/>
  <c r="W323" i="2" s="1"/>
  <c r="R323" i="2"/>
  <c r="S323" i="2" s="1"/>
  <c r="P323" i="2"/>
  <c r="R324" i="1"/>
  <c r="S324" i="1" s="1"/>
  <c r="T324" i="1"/>
  <c r="U324" i="1" s="1"/>
  <c r="N324" i="1"/>
  <c r="P324" i="1"/>
  <c r="Q324" i="1" s="1"/>
  <c r="Q323" i="2" l="1"/>
  <c r="X324" i="2" s="1"/>
  <c r="Y324" i="2" s="1"/>
  <c r="B323" i="2"/>
  <c r="T324" i="2"/>
  <c r="U324" i="2" s="1"/>
  <c r="B324" i="1"/>
  <c r="O324" i="1"/>
  <c r="M324" i="1" s="1"/>
  <c r="V324" i="2" l="1"/>
  <c r="W324" i="2" s="1"/>
  <c r="O323" i="2"/>
  <c r="R324" i="2"/>
  <c r="S324" i="2" s="1"/>
  <c r="P324" i="2"/>
  <c r="R325" i="1"/>
  <c r="S325" i="1" s="1"/>
  <c r="T325" i="1"/>
  <c r="U325" i="1" s="1"/>
  <c r="N325" i="1"/>
  <c r="P325" i="1"/>
  <c r="Q325" i="1" s="1"/>
  <c r="Q324" i="2" l="1"/>
  <c r="O324" i="2" s="1"/>
  <c r="B324" i="2"/>
  <c r="B325" i="1"/>
  <c r="O325" i="1"/>
  <c r="M325" i="1" s="1"/>
  <c r="T325" i="2" l="1"/>
  <c r="U325" i="2" s="1"/>
  <c r="X325" i="2"/>
  <c r="Y325" i="2" s="1"/>
  <c r="V325" i="2"/>
  <c r="W325" i="2" s="1"/>
  <c r="R325" i="2"/>
  <c r="S325" i="2" s="1"/>
  <c r="P325" i="2"/>
  <c r="R326" i="1"/>
  <c r="S326" i="1" s="1"/>
  <c r="T326" i="1"/>
  <c r="U326" i="1" s="1"/>
  <c r="N326" i="1"/>
  <c r="P326" i="1"/>
  <c r="Q326" i="1" s="1"/>
  <c r="Q325" i="2" l="1"/>
  <c r="B325" i="2"/>
  <c r="X326" i="2"/>
  <c r="Y326" i="2" s="1"/>
  <c r="O325" i="2"/>
  <c r="V326" i="2"/>
  <c r="W326" i="2" s="1"/>
  <c r="T326" i="2"/>
  <c r="U326" i="2" s="1"/>
  <c r="B326" i="1"/>
  <c r="O326" i="1"/>
  <c r="M326" i="1" s="1"/>
  <c r="R326" i="2" l="1"/>
  <c r="S326" i="2" s="1"/>
  <c r="P326" i="2"/>
  <c r="R327" i="1"/>
  <c r="S327" i="1" s="1"/>
  <c r="T327" i="1"/>
  <c r="U327" i="1" s="1"/>
  <c r="N327" i="1"/>
  <c r="P327" i="1"/>
  <c r="Q327" i="1" s="1"/>
  <c r="Q326" i="2" l="1"/>
  <c r="O326" i="2" s="1"/>
  <c r="B326" i="2"/>
  <c r="X327" i="2"/>
  <c r="Y327" i="2" s="1"/>
  <c r="V327" i="2"/>
  <c r="W327" i="2" s="1"/>
  <c r="T327" i="2"/>
  <c r="U327" i="2" s="1"/>
  <c r="B327" i="1"/>
  <c r="O327" i="1"/>
  <c r="M327" i="1" s="1"/>
  <c r="R327" i="2" l="1"/>
  <c r="S327" i="2" s="1"/>
  <c r="P327" i="2"/>
  <c r="R328" i="1"/>
  <c r="S328" i="1" s="1"/>
  <c r="T328" i="1"/>
  <c r="U328" i="1" s="1"/>
  <c r="N328" i="1"/>
  <c r="P328" i="1"/>
  <c r="Q328" i="1" s="1"/>
  <c r="Q327" i="2" l="1"/>
  <c r="B327" i="2"/>
  <c r="X328" i="2"/>
  <c r="Y328" i="2" s="1"/>
  <c r="O327" i="2"/>
  <c r="V328" i="2"/>
  <c r="W328" i="2" s="1"/>
  <c r="T328" i="2"/>
  <c r="U328" i="2" s="1"/>
  <c r="B328" i="1"/>
  <c r="O328" i="1"/>
  <c r="M328" i="1" s="1"/>
  <c r="R328" i="2" l="1"/>
  <c r="S328" i="2" s="1"/>
  <c r="P328" i="2"/>
  <c r="R329" i="1"/>
  <c r="S329" i="1" s="1"/>
  <c r="T329" i="1"/>
  <c r="U329" i="1" s="1"/>
  <c r="N329" i="1"/>
  <c r="P329" i="1"/>
  <c r="Q329" i="1" s="1"/>
  <c r="Q328" i="2" l="1"/>
  <c r="O328" i="2" s="1"/>
  <c r="B328" i="2"/>
  <c r="X329" i="2"/>
  <c r="Y329" i="2" s="1"/>
  <c r="V329" i="2"/>
  <c r="W329" i="2" s="1"/>
  <c r="T329" i="2"/>
  <c r="U329" i="2" s="1"/>
  <c r="B329" i="1"/>
  <c r="O329" i="1"/>
  <c r="M329" i="1" s="1"/>
  <c r="R329" i="2" l="1"/>
  <c r="S329" i="2" s="1"/>
  <c r="P329" i="2"/>
  <c r="R330" i="1"/>
  <c r="S330" i="1" s="1"/>
  <c r="T330" i="1"/>
  <c r="U330" i="1" s="1"/>
  <c r="N330" i="1"/>
  <c r="P330" i="1"/>
  <c r="Q330" i="1" s="1"/>
  <c r="Q329" i="2" l="1"/>
  <c r="O329" i="2" s="1"/>
  <c r="B329" i="2"/>
  <c r="X330" i="2"/>
  <c r="Y330" i="2" s="1"/>
  <c r="V330" i="2"/>
  <c r="W330" i="2" s="1"/>
  <c r="T330" i="2"/>
  <c r="U330" i="2" s="1"/>
  <c r="B330" i="1"/>
  <c r="O330" i="1"/>
  <c r="M330" i="1" s="1"/>
  <c r="R330" i="2" l="1"/>
  <c r="S330" i="2" s="1"/>
  <c r="P330" i="2"/>
  <c r="R331" i="1"/>
  <c r="S331" i="1" s="1"/>
  <c r="T331" i="1"/>
  <c r="U331" i="1" s="1"/>
  <c r="N331" i="1"/>
  <c r="P331" i="1"/>
  <c r="Q331" i="1" s="1"/>
  <c r="Q330" i="2" l="1"/>
  <c r="O330" i="2" s="1"/>
  <c r="B330" i="2"/>
  <c r="X331" i="2"/>
  <c r="Y331" i="2" s="1"/>
  <c r="V331" i="2"/>
  <c r="W331" i="2" s="1"/>
  <c r="T331" i="2"/>
  <c r="U331" i="2" s="1"/>
  <c r="B331" i="1"/>
  <c r="O331" i="1"/>
  <c r="M331" i="1" s="1"/>
  <c r="R331" i="2" l="1"/>
  <c r="S331" i="2" s="1"/>
  <c r="P331" i="2"/>
  <c r="R332" i="1"/>
  <c r="S332" i="1" s="1"/>
  <c r="T332" i="1"/>
  <c r="U332" i="1" s="1"/>
  <c r="N332" i="1"/>
  <c r="P332" i="1"/>
  <c r="Q332" i="1" s="1"/>
  <c r="Q331" i="2" l="1"/>
  <c r="O331" i="2" s="1"/>
  <c r="B331" i="2"/>
  <c r="V332" i="2"/>
  <c r="W332" i="2" s="1"/>
  <c r="R332" i="2"/>
  <c r="S332" i="2" s="1"/>
  <c r="B332" i="1"/>
  <c r="O332" i="1"/>
  <c r="M332" i="1" s="1"/>
  <c r="X332" i="2" l="1"/>
  <c r="Y332" i="2" s="1"/>
  <c r="T332" i="2"/>
  <c r="U332" i="2" s="1"/>
  <c r="P332" i="2"/>
  <c r="R333" i="1"/>
  <c r="S333" i="1" s="1"/>
  <c r="T333" i="1"/>
  <c r="U333" i="1" s="1"/>
  <c r="N333" i="1"/>
  <c r="P333" i="1"/>
  <c r="Q333" i="1" s="1"/>
  <c r="Q332" i="2" l="1"/>
  <c r="O332" i="2" s="1"/>
  <c r="B332" i="2"/>
  <c r="X333" i="2"/>
  <c r="Y333" i="2" s="1"/>
  <c r="V333" i="2"/>
  <c r="W333" i="2" s="1"/>
  <c r="R333" i="2"/>
  <c r="S333" i="2" s="1"/>
  <c r="B333" i="1"/>
  <c r="O333" i="1"/>
  <c r="M333" i="1" s="1"/>
  <c r="T333" i="2" l="1"/>
  <c r="U333" i="2" s="1"/>
  <c r="P333" i="2"/>
  <c r="R334" i="1"/>
  <c r="S334" i="1" s="1"/>
  <c r="T334" i="1"/>
  <c r="U334" i="1" s="1"/>
  <c r="N334" i="1"/>
  <c r="P334" i="1"/>
  <c r="Q334" i="1" s="1"/>
  <c r="Q333" i="2" l="1"/>
  <c r="O333" i="2" s="1"/>
  <c r="B333" i="2"/>
  <c r="X334" i="2"/>
  <c r="Y334" i="2" s="1"/>
  <c r="V334" i="2"/>
  <c r="W334" i="2" s="1"/>
  <c r="T334" i="2"/>
  <c r="U334" i="2" s="1"/>
  <c r="B334" i="1"/>
  <c r="O334" i="1"/>
  <c r="M334" i="1" s="1"/>
  <c r="R334" i="2" l="1"/>
  <c r="S334" i="2" s="1"/>
  <c r="P334" i="2"/>
  <c r="R335" i="1"/>
  <c r="S335" i="1" s="1"/>
  <c r="T335" i="1"/>
  <c r="U335" i="1" s="1"/>
  <c r="N335" i="1"/>
  <c r="P335" i="1"/>
  <c r="Q335" i="1" s="1"/>
  <c r="Q334" i="2" l="1"/>
  <c r="O334" i="2" s="1"/>
  <c r="B334" i="2"/>
  <c r="V335" i="2"/>
  <c r="W335" i="2" s="1"/>
  <c r="T335" i="2"/>
  <c r="U335" i="2" s="1"/>
  <c r="O335" i="1"/>
  <c r="M335" i="1" s="1"/>
  <c r="B335" i="1"/>
  <c r="X335" i="2" l="1"/>
  <c r="Y335" i="2" s="1"/>
  <c r="R335" i="2"/>
  <c r="S335" i="2" s="1"/>
  <c r="P335" i="2"/>
  <c r="R336" i="1"/>
  <c r="S336" i="1" s="1"/>
  <c r="T336" i="1"/>
  <c r="U336" i="1" s="1"/>
  <c r="N336" i="1"/>
  <c r="P336" i="1"/>
  <c r="Q336" i="1" s="1"/>
  <c r="Q335" i="2" l="1"/>
  <c r="B335" i="2"/>
  <c r="X336" i="2"/>
  <c r="Y336" i="2" s="1"/>
  <c r="O335" i="2"/>
  <c r="V336" i="2"/>
  <c r="W336" i="2" s="1"/>
  <c r="T336" i="2"/>
  <c r="U336" i="2" s="1"/>
  <c r="B336" i="1"/>
  <c r="O336" i="1"/>
  <c r="M336" i="1" s="1"/>
  <c r="R336" i="2" l="1"/>
  <c r="S336" i="2" s="1"/>
  <c r="P336" i="2"/>
  <c r="R337" i="1"/>
  <c r="S337" i="1" s="1"/>
  <c r="T337" i="1"/>
  <c r="U337" i="1" s="1"/>
  <c r="N337" i="1"/>
  <c r="P337" i="1"/>
  <c r="Q337" i="1" s="1"/>
  <c r="Q336" i="2" l="1"/>
  <c r="O336" i="2" s="1"/>
  <c r="B336" i="2"/>
  <c r="X337" i="2"/>
  <c r="Y337" i="2" s="1"/>
  <c r="V337" i="2"/>
  <c r="W337" i="2" s="1"/>
  <c r="T337" i="2"/>
  <c r="U337" i="2" s="1"/>
  <c r="B337" i="1"/>
  <c r="O337" i="1"/>
  <c r="M337" i="1" s="1"/>
  <c r="R337" i="2" l="1"/>
  <c r="S337" i="2" s="1"/>
  <c r="P337" i="2"/>
  <c r="R338" i="1"/>
  <c r="S338" i="1" s="1"/>
  <c r="T338" i="1"/>
  <c r="U338" i="1" s="1"/>
  <c r="N338" i="1"/>
  <c r="P338" i="1"/>
  <c r="Q338" i="1" s="1"/>
  <c r="Q337" i="2" l="1"/>
  <c r="B337" i="2"/>
  <c r="X338" i="2"/>
  <c r="Y338" i="2" s="1"/>
  <c r="O337" i="2"/>
  <c r="V338" i="2"/>
  <c r="W338" i="2" s="1"/>
  <c r="T338" i="2"/>
  <c r="U338" i="2" s="1"/>
  <c r="B338" i="1"/>
  <c r="O338" i="1"/>
  <c r="M338" i="1" s="1"/>
  <c r="R338" i="2" l="1"/>
  <c r="S338" i="2" s="1"/>
  <c r="P338" i="2"/>
  <c r="R339" i="1"/>
  <c r="S339" i="1" s="1"/>
  <c r="T339" i="1"/>
  <c r="U339" i="1" s="1"/>
  <c r="N339" i="1"/>
  <c r="P339" i="1"/>
  <c r="Q339" i="1" s="1"/>
  <c r="Q338" i="2" l="1"/>
  <c r="B338" i="2"/>
  <c r="X339" i="2"/>
  <c r="Y339" i="2" s="1"/>
  <c r="O338" i="2"/>
  <c r="V339" i="2"/>
  <c r="W339" i="2" s="1"/>
  <c r="T339" i="2"/>
  <c r="U339" i="2" s="1"/>
  <c r="B339" i="1"/>
  <c r="O339" i="1"/>
  <c r="M339" i="1" s="1"/>
  <c r="R339" i="2" l="1"/>
  <c r="S339" i="2" s="1"/>
  <c r="P339" i="2"/>
  <c r="R340" i="1"/>
  <c r="S340" i="1" s="1"/>
  <c r="T340" i="1"/>
  <c r="U340" i="1" s="1"/>
  <c r="N340" i="1"/>
  <c r="P340" i="1"/>
  <c r="Q340" i="1" s="1"/>
  <c r="Q339" i="2" l="1"/>
  <c r="O339" i="2" s="1"/>
  <c r="B339" i="2"/>
  <c r="X340" i="2"/>
  <c r="Y340" i="2" s="1"/>
  <c r="V340" i="2"/>
  <c r="W340" i="2" s="1"/>
  <c r="T340" i="2"/>
  <c r="U340" i="2" s="1"/>
  <c r="B340" i="1"/>
  <c r="O340" i="1"/>
  <c r="M340" i="1" s="1"/>
  <c r="R340" i="2" l="1"/>
  <c r="S340" i="2" s="1"/>
  <c r="P340" i="2"/>
  <c r="R341" i="1"/>
  <c r="S341" i="1" s="1"/>
  <c r="T341" i="1"/>
  <c r="U341" i="1" s="1"/>
  <c r="N341" i="1"/>
  <c r="P341" i="1"/>
  <c r="Q341" i="1" s="1"/>
  <c r="Q340" i="2" l="1"/>
  <c r="O340" i="2" s="1"/>
  <c r="B340" i="2"/>
  <c r="X341" i="2"/>
  <c r="Y341" i="2" s="1"/>
  <c r="V341" i="2"/>
  <c r="W341" i="2" s="1"/>
  <c r="T341" i="2"/>
  <c r="U341" i="2" s="1"/>
  <c r="B341" i="1"/>
  <c r="O341" i="1"/>
  <c r="M341" i="1" s="1"/>
  <c r="R341" i="2" l="1"/>
  <c r="S341" i="2" s="1"/>
  <c r="P341" i="2"/>
  <c r="R342" i="1"/>
  <c r="S342" i="1" s="1"/>
  <c r="T342" i="1"/>
  <c r="U342" i="1" s="1"/>
  <c r="N342" i="1"/>
  <c r="P342" i="1"/>
  <c r="Q342" i="1" s="1"/>
  <c r="Q341" i="2" l="1"/>
  <c r="O341" i="2" s="1"/>
  <c r="B341" i="2"/>
  <c r="X342" i="2"/>
  <c r="Y342" i="2" s="1"/>
  <c r="V342" i="2"/>
  <c r="W342" i="2" s="1"/>
  <c r="T342" i="2"/>
  <c r="U342" i="2" s="1"/>
  <c r="B342" i="1"/>
  <c r="O342" i="1"/>
  <c r="M342" i="1" s="1"/>
  <c r="R342" i="2" l="1"/>
  <c r="S342" i="2" s="1"/>
  <c r="P342" i="2"/>
  <c r="R343" i="1"/>
  <c r="S343" i="1" s="1"/>
  <c r="T343" i="1"/>
  <c r="U343" i="1" s="1"/>
  <c r="N343" i="1"/>
  <c r="P343" i="1"/>
  <c r="Q343" i="1" s="1"/>
  <c r="Q342" i="2" l="1"/>
  <c r="O342" i="2" s="1"/>
  <c r="B342" i="2"/>
  <c r="X343" i="2"/>
  <c r="Y343" i="2" s="1"/>
  <c r="V343" i="2"/>
  <c r="W343" i="2" s="1"/>
  <c r="T343" i="2"/>
  <c r="U343" i="2" s="1"/>
  <c r="O343" i="1"/>
  <c r="M343" i="1" s="1"/>
  <c r="B343" i="1"/>
  <c r="R343" i="2" l="1"/>
  <c r="S343" i="2" s="1"/>
  <c r="P343" i="2"/>
  <c r="R344" i="1"/>
  <c r="S344" i="1" s="1"/>
  <c r="T344" i="1"/>
  <c r="U344" i="1" s="1"/>
  <c r="N344" i="1"/>
  <c r="P344" i="1"/>
  <c r="Q344" i="1" s="1"/>
  <c r="Q343" i="2" l="1"/>
  <c r="B343" i="2"/>
  <c r="X344" i="2"/>
  <c r="Y344" i="2" s="1"/>
  <c r="O343" i="2"/>
  <c r="V344" i="2"/>
  <c r="W344" i="2" s="1"/>
  <c r="T344" i="2"/>
  <c r="U344" i="2" s="1"/>
  <c r="B344" i="1"/>
  <c r="O344" i="1"/>
  <c r="M344" i="1" s="1"/>
  <c r="R344" i="2" l="1"/>
  <c r="S344" i="2" s="1"/>
  <c r="P344" i="2"/>
  <c r="R345" i="1"/>
  <c r="S345" i="1" s="1"/>
  <c r="T345" i="1"/>
  <c r="U345" i="1" s="1"/>
  <c r="N345" i="1"/>
  <c r="P345" i="1"/>
  <c r="Q345" i="1" s="1"/>
  <c r="Q344" i="2" l="1"/>
  <c r="B344" i="2"/>
  <c r="X345" i="2"/>
  <c r="Y345" i="2" s="1"/>
  <c r="O344" i="2"/>
  <c r="V345" i="2"/>
  <c r="W345" i="2" s="1"/>
  <c r="T345" i="2"/>
  <c r="U345" i="2" s="1"/>
  <c r="B345" i="1"/>
  <c r="O345" i="1"/>
  <c r="M345" i="1" s="1"/>
  <c r="R345" i="2" l="1"/>
  <c r="S345" i="2" s="1"/>
  <c r="P345" i="2"/>
  <c r="R346" i="1"/>
  <c r="S346" i="1" s="1"/>
  <c r="T346" i="1"/>
  <c r="U346" i="1" s="1"/>
  <c r="N346" i="1"/>
  <c r="P346" i="1"/>
  <c r="Q346" i="1" s="1"/>
  <c r="Q345" i="2" l="1"/>
  <c r="O345" i="2" s="1"/>
  <c r="B345" i="2"/>
  <c r="B346" i="1"/>
  <c r="O346" i="1"/>
  <c r="M346" i="1" s="1"/>
  <c r="T346" i="2" l="1"/>
  <c r="U346" i="2" s="1"/>
  <c r="V346" i="2"/>
  <c r="W346" i="2" s="1"/>
  <c r="X346" i="2"/>
  <c r="Y346" i="2" s="1"/>
  <c r="R346" i="2"/>
  <c r="S346" i="2" s="1"/>
  <c r="P346" i="2"/>
  <c r="R347" i="1"/>
  <c r="S347" i="1" s="1"/>
  <c r="T347" i="1"/>
  <c r="U347" i="1" s="1"/>
  <c r="N347" i="1"/>
  <c r="P347" i="1"/>
  <c r="Q347" i="1" s="1"/>
  <c r="Q346" i="2" l="1"/>
  <c r="O346" i="2" s="1"/>
  <c r="B346" i="2"/>
  <c r="O347" i="1"/>
  <c r="M347" i="1" s="1"/>
  <c r="B347" i="1"/>
  <c r="T347" i="2" l="1"/>
  <c r="U347" i="2" s="1"/>
  <c r="X347" i="2"/>
  <c r="Y347" i="2" s="1"/>
  <c r="V347" i="2"/>
  <c r="W347" i="2" s="1"/>
  <c r="R347" i="2"/>
  <c r="S347" i="2" s="1"/>
  <c r="P347" i="2"/>
  <c r="R348" i="1"/>
  <c r="S348" i="1" s="1"/>
  <c r="T348" i="1"/>
  <c r="U348" i="1" s="1"/>
  <c r="N348" i="1"/>
  <c r="P348" i="1"/>
  <c r="Q348" i="1" s="1"/>
  <c r="Q347" i="2" l="1"/>
  <c r="O347" i="2" s="1"/>
  <c r="B347" i="2"/>
  <c r="X348" i="2"/>
  <c r="Y348" i="2" s="1"/>
  <c r="V348" i="2"/>
  <c r="W348" i="2" s="1"/>
  <c r="T348" i="2"/>
  <c r="U348" i="2" s="1"/>
  <c r="B348" i="1"/>
  <c r="O348" i="1"/>
  <c r="M348" i="1" s="1"/>
  <c r="R348" i="2" l="1"/>
  <c r="S348" i="2" s="1"/>
  <c r="P348" i="2"/>
  <c r="R349" i="1"/>
  <c r="S349" i="1" s="1"/>
  <c r="T349" i="1"/>
  <c r="U349" i="1" s="1"/>
  <c r="N349" i="1"/>
  <c r="P349" i="1"/>
  <c r="Q349" i="1" s="1"/>
  <c r="Q348" i="2" l="1"/>
  <c r="O348" i="2" s="1"/>
  <c r="B348" i="2"/>
  <c r="X349" i="2"/>
  <c r="Y349" i="2" s="1"/>
  <c r="V349" i="2"/>
  <c r="W349" i="2" s="1"/>
  <c r="T349" i="2"/>
  <c r="U349" i="2" s="1"/>
  <c r="B349" i="1"/>
  <c r="O349" i="1"/>
  <c r="M349" i="1" s="1"/>
  <c r="R349" i="2" l="1"/>
  <c r="S349" i="2" s="1"/>
  <c r="P349" i="2"/>
  <c r="R350" i="1"/>
  <c r="S350" i="1" s="1"/>
  <c r="T350" i="1"/>
  <c r="U350" i="1" s="1"/>
  <c r="N350" i="1"/>
  <c r="P350" i="1"/>
  <c r="Q350" i="1" s="1"/>
  <c r="Q349" i="2" l="1"/>
  <c r="O349" i="2" s="1"/>
  <c r="B349" i="2"/>
  <c r="X350" i="2"/>
  <c r="Y350" i="2" s="1"/>
  <c r="V350" i="2"/>
  <c r="W350" i="2" s="1"/>
  <c r="T350" i="2"/>
  <c r="U350" i="2" s="1"/>
  <c r="B350" i="1"/>
  <c r="O350" i="1"/>
  <c r="M350" i="1" s="1"/>
  <c r="R350" i="2" l="1"/>
  <c r="S350" i="2" s="1"/>
  <c r="P350" i="2"/>
  <c r="R351" i="1"/>
  <c r="S351" i="1" s="1"/>
  <c r="T351" i="1"/>
  <c r="U351" i="1" s="1"/>
  <c r="N351" i="1"/>
  <c r="P351" i="1"/>
  <c r="Q351" i="1" s="1"/>
  <c r="Q350" i="2" l="1"/>
  <c r="X351" i="2" s="1"/>
  <c r="Y351" i="2" s="1"/>
  <c r="B350" i="2"/>
  <c r="V351" i="2"/>
  <c r="W351" i="2" s="1"/>
  <c r="T351" i="2"/>
  <c r="U351" i="2" s="1"/>
  <c r="B351" i="1"/>
  <c r="O351" i="1"/>
  <c r="M351" i="1" s="1"/>
  <c r="O350" i="2" l="1"/>
  <c r="R351" i="2"/>
  <c r="S351" i="2" s="1"/>
  <c r="P351" i="2"/>
  <c r="R352" i="1"/>
  <c r="S352" i="1" s="1"/>
  <c r="T352" i="1"/>
  <c r="U352" i="1" s="1"/>
  <c r="N352" i="1"/>
  <c r="P352" i="1"/>
  <c r="Q352" i="1" s="1"/>
  <c r="Q351" i="2" l="1"/>
  <c r="O351" i="2" s="1"/>
  <c r="B351" i="2"/>
  <c r="B352" i="1"/>
  <c r="O352" i="1"/>
  <c r="M352" i="1" s="1"/>
  <c r="T352" i="2" l="1"/>
  <c r="U352" i="2" s="1"/>
  <c r="V352" i="2"/>
  <c r="W352" i="2" s="1"/>
  <c r="X352" i="2"/>
  <c r="Y352" i="2" s="1"/>
  <c r="R352" i="2"/>
  <c r="S352" i="2" s="1"/>
  <c r="P352" i="2"/>
  <c r="R353" i="1"/>
  <c r="S353" i="1" s="1"/>
  <c r="T353" i="1"/>
  <c r="U353" i="1" s="1"/>
  <c r="N353" i="1"/>
  <c r="P353" i="1"/>
  <c r="Q353" i="1" s="1"/>
  <c r="Q352" i="2" l="1"/>
  <c r="O352" i="2" s="1"/>
  <c r="B352" i="2"/>
  <c r="V353" i="2"/>
  <c r="W353" i="2" s="1"/>
  <c r="T353" i="2"/>
  <c r="U353" i="2" s="1"/>
  <c r="B353" i="1"/>
  <c r="O353" i="1"/>
  <c r="M353" i="1" s="1"/>
  <c r="X353" i="2" l="1"/>
  <c r="Y353" i="2" s="1"/>
  <c r="R353" i="2"/>
  <c r="S353" i="2" s="1"/>
  <c r="P353" i="2"/>
  <c r="R354" i="1"/>
  <c r="S354" i="1" s="1"/>
  <c r="T354" i="1"/>
  <c r="U354" i="1" s="1"/>
  <c r="N354" i="1"/>
  <c r="P354" i="1"/>
  <c r="Q354" i="1" s="1"/>
  <c r="Q353" i="2" l="1"/>
  <c r="X354" i="2" s="1"/>
  <c r="Y354" i="2" s="1"/>
  <c r="B353" i="2"/>
  <c r="V354" i="2"/>
  <c r="W354" i="2" s="1"/>
  <c r="T354" i="2"/>
  <c r="U354" i="2" s="1"/>
  <c r="B354" i="1"/>
  <c r="O354" i="1"/>
  <c r="M354" i="1" s="1"/>
  <c r="O353" i="2" l="1"/>
  <c r="R354" i="2"/>
  <c r="S354" i="2" s="1"/>
  <c r="P354" i="2"/>
  <c r="R355" i="1"/>
  <c r="S355" i="1" s="1"/>
  <c r="T355" i="1"/>
  <c r="U355" i="1" s="1"/>
  <c r="N355" i="1"/>
  <c r="P355" i="1"/>
  <c r="Q355" i="1" s="1"/>
  <c r="Q354" i="2" l="1"/>
  <c r="B354" i="2"/>
  <c r="X355" i="2"/>
  <c r="Y355" i="2" s="1"/>
  <c r="O354" i="2"/>
  <c r="V355" i="2"/>
  <c r="W355" i="2" s="1"/>
  <c r="T355" i="2"/>
  <c r="U355" i="2" s="1"/>
  <c r="B355" i="1"/>
  <c r="O355" i="1"/>
  <c r="M355" i="1" s="1"/>
  <c r="R355" i="2" l="1"/>
  <c r="S355" i="2" s="1"/>
  <c r="P355" i="2"/>
  <c r="R356" i="1"/>
  <c r="S356" i="1" s="1"/>
  <c r="T356" i="1"/>
  <c r="U356" i="1" s="1"/>
  <c r="N356" i="1"/>
  <c r="P356" i="1"/>
  <c r="Q356" i="1" s="1"/>
  <c r="Q355" i="2" l="1"/>
  <c r="O355" i="2" s="1"/>
  <c r="B355" i="2"/>
  <c r="X356" i="2"/>
  <c r="Y356" i="2" s="1"/>
  <c r="V356" i="2"/>
  <c r="W356" i="2" s="1"/>
  <c r="T356" i="2"/>
  <c r="U356" i="2" s="1"/>
  <c r="B356" i="1"/>
  <c r="O356" i="1"/>
  <c r="M356" i="1" s="1"/>
  <c r="R356" i="2" l="1"/>
  <c r="S356" i="2" s="1"/>
  <c r="P356" i="2"/>
  <c r="R357" i="1"/>
  <c r="S357" i="1" s="1"/>
  <c r="T357" i="1"/>
  <c r="U357" i="1" s="1"/>
  <c r="N357" i="1"/>
  <c r="P357" i="1"/>
  <c r="Q357" i="1" s="1"/>
  <c r="Q356" i="2" l="1"/>
  <c r="B356" i="2"/>
  <c r="X357" i="2"/>
  <c r="Y357" i="2" s="1"/>
  <c r="O356" i="2"/>
  <c r="V357" i="2"/>
  <c r="W357" i="2" s="1"/>
  <c r="T357" i="2"/>
  <c r="U357" i="2" s="1"/>
  <c r="B357" i="1"/>
  <c r="O357" i="1"/>
  <c r="M357" i="1" s="1"/>
  <c r="R357" i="2" l="1"/>
  <c r="S357" i="2" s="1"/>
  <c r="P357" i="2"/>
  <c r="R358" i="1"/>
  <c r="S358" i="1" s="1"/>
  <c r="T358" i="1"/>
  <c r="U358" i="1" s="1"/>
  <c r="N358" i="1"/>
  <c r="P358" i="1"/>
  <c r="Q358" i="1" s="1"/>
  <c r="Q357" i="2" l="1"/>
  <c r="B357" i="2"/>
  <c r="X358" i="2"/>
  <c r="Y358" i="2" s="1"/>
  <c r="O357" i="2"/>
  <c r="V358" i="2"/>
  <c r="W358" i="2" s="1"/>
  <c r="T358" i="2"/>
  <c r="U358" i="2" s="1"/>
  <c r="B358" i="1"/>
  <c r="O358" i="1"/>
  <c r="M358" i="1" s="1"/>
  <c r="R358" i="2" l="1"/>
  <c r="S358" i="2" s="1"/>
  <c r="P358" i="2"/>
  <c r="R359" i="1"/>
  <c r="S359" i="1" s="1"/>
  <c r="T359" i="1"/>
  <c r="U359" i="1" s="1"/>
  <c r="N359" i="1"/>
  <c r="P359" i="1"/>
  <c r="Q359" i="1" s="1"/>
  <c r="Q358" i="2" l="1"/>
  <c r="O358" i="2" s="1"/>
  <c r="B358" i="2"/>
  <c r="X359" i="2"/>
  <c r="Y359" i="2" s="1"/>
  <c r="V359" i="2"/>
  <c r="W359" i="2" s="1"/>
  <c r="T359" i="2"/>
  <c r="U359" i="2" s="1"/>
  <c r="B359" i="1"/>
  <c r="O359" i="1"/>
  <c r="M359" i="1" s="1"/>
  <c r="R359" i="2" l="1"/>
  <c r="S359" i="2" s="1"/>
  <c r="P359" i="2"/>
  <c r="R360" i="1"/>
  <c r="S360" i="1" s="1"/>
  <c r="T360" i="1"/>
  <c r="U360" i="1" s="1"/>
  <c r="N360" i="1"/>
  <c r="P360" i="1"/>
  <c r="Q360" i="1" s="1"/>
  <c r="Q359" i="2" l="1"/>
  <c r="O359" i="2" s="1"/>
  <c r="B359" i="2"/>
  <c r="V360" i="2"/>
  <c r="W360" i="2" s="1"/>
  <c r="T360" i="2"/>
  <c r="U360" i="2" s="1"/>
  <c r="B360" i="1"/>
  <c r="O360" i="1"/>
  <c r="M360" i="1" s="1"/>
  <c r="X360" i="2" l="1"/>
  <c r="Y360" i="2" s="1"/>
  <c r="R360" i="2"/>
  <c r="S360" i="2" s="1"/>
  <c r="P360" i="2"/>
  <c r="R361" i="1"/>
  <c r="S361" i="1" s="1"/>
  <c r="T361" i="1"/>
  <c r="U361" i="1" s="1"/>
  <c r="N361" i="1"/>
  <c r="P361" i="1"/>
  <c r="Q361" i="1" s="1"/>
  <c r="Q360" i="2" l="1"/>
  <c r="B360" i="2"/>
  <c r="X361" i="2"/>
  <c r="Y361" i="2" s="1"/>
  <c r="O360" i="2"/>
  <c r="V361" i="2"/>
  <c r="W361" i="2" s="1"/>
  <c r="T361" i="2"/>
  <c r="U361" i="2" s="1"/>
  <c r="O361" i="1"/>
  <c r="M361" i="1" s="1"/>
  <c r="B361" i="1"/>
  <c r="R361" i="2" l="1"/>
  <c r="S361" i="2" s="1"/>
  <c r="P361" i="2"/>
  <c r="R362" i="1"/>
  <c r="S362" i="1" s="1"/>
  <c r="T362" i="1"/>
  <c r="U362" i="1" s="1"/>
  <c r="N362" i="1"/>
  <c r="P362" i="1"/>
  <c r="Q362" i="1" s="1"/>
  <c r="Q361" i="2" l="1"/>
  <c r="B361" i="2"/>
  <c r="X362" i="2"/>
  <c r="Y362" i="2" s="1"/>
  <c r="O361" i="2"/>
  <c r="V362" i="2"/>
  <c r="W362" i="2" s="1"/>
  <c r="T362" i="2"/>
  <c r="U362" i="2" s="1"/>
  <c r="B362" i="1"/>
  <c r="O362" i="1"/>
  <c r="M362" i="1" s="1"/>
  <c r="R362" i="2" l="1"/>
  <c r="S362" i="2" s="1"/>
  <c r="P362" i="2"/>
  <c r="R363" i="1"/>
  <c r="S363" i="1" s="1"/>
  <c r="T363" i="1"/>
  <c r="U363" i="1" s="1"/>
  <c r="N363" i="1"/>
  <c r="P363" i="1"/>
  <c r="Q363" i="1" s="1"/>
  <c r="Q362" i="2" l="1"/>
  <c r="B362" i="2"/>
  <c r="X363" i="2"/>
  <c r="Y363" i="2" s="1"/>
  <c r="O362" i="2"/>
  <c r="V363" i="2"/>
  <c r="W363" i="2" s="1"/>
  <c r="T363" i="2"/>
  <c r="U363" i="2" s="1"/>
  <c r="B363" i="1"/>
  <c r="O363" i="1"/>
  <c r="M363" i="1" s="1"/>
  <c r="R363" i="2" l="1"/>
  <c r="S363" i="2" s="1"/>
  <c r="P363" i="2"/>
  <c r="R364" i="1"/>
  <c r="S364" i="1" s="1"/>
  <c r="T364" i="1"/>
  <c r="U364" i="1" s="1"/>
  <c r="N364" i="1"/>
  <c r="P364" i="1"/>
  <c r="Q364" i="1" s="1"/>
  <c r="Q363" i="2" l="1"/>
  <c r="T364" i="2" s="1"/>
  <c r="U364" i="2" s="1"/>
  <c r="B363" i="2"/>
  <c r="B364" i="1"/>
  <c r="O364" i="1"/>
  <c r="M364" i="1" s="1"/>
  <c r="V364" i="2" l="1"/>
  <c r="W364" i="2" s="1"/>
  <c r="O363" i="2"/>
  <c r="X364" i="2"/>
  <c r="Y364" i="2" s="1"/>
  <c r="R364" i="2"/>
  <c r="S364" i="2" s="1"/>
  <c r="P364" i="2"/>
  <c r="R365" i="1"/>
  <c r="S365" i="1" s="1"/>
  <c r="T365" i="1"/>
  <c r="U365" i="1" s="1"/>
  <c r="N365" i="1"/>
  <c r="P365" i="1"/>
  <c r="Q365" i="1" s="1"/>
  <c r="Q364" i="2" l="1"/>
  <c r="X365" i="2" s="1"/>
  <c r="Y365" i="2" s="1"/>
  <c r="B364" i="2"/>
  <c r="T365" i="2"/>
  <c r="U365" i="2" s="1"/>
  <c r="B365" i="1"/>
  <c r="O365" i="1"/>
  <c r="M365" i="1" s="1"/>
  <c r="V365" i="2" l="1"/>
  <c r="W365" i="2" s="1"/>
  <c r="O364" i="2"/>
  <c r="R365" i="2"/>
  <c r="S365" i="2" s="1"/>
  <c r="P365" i="2"/>
  <c r="R366" i="1"/>
  <c r="S366" i="1" s="1"/>
  <c r="T366" i="1"/>
  <c r="U366" i="1" s="1"/>
  <c r="N366" i="1"/>
  <c r="P366" i="1"/>
  <c r="Q366" i="1" s="1"/>
  <c r="Q365" i="2" l="1"/>
  <c r="X366" i="2" s="1"/>
  <c r="Y366" i="2" s="1"/>
  <c r="B365" i="2"/>
  <c r="B366" i="1"/>
  <c r="O366" i="1"/>
  <c r="M366" i="1" s="1"/>
  <c r="T366" i="2" l="1"/>
  <c r="U366" i="2" s="1"/>
  <c r="V366" i="2"/>
  <c r="W366" i="2" s="1"/>
  <c r="O365" i="2"/>
  <c r="R366" i="2"/>
  <c r="S366" i="2" s="1"/>
  <c r="P366" i="2"/>
  <c r="R367" i="1"/>
  <c r="S367" i="1" s="1"/>
  <c r="T367" i="1"/>
  <c r="U367" i="1" s="1"/>
  <c r="N367" i="1"/>
  <c r="P367" i="1"/>
  <c r="Q367" i="1" s="1"/>
  <c r="Q366" i="2" l="1"/>
  <c r="X367" i="2" s="1"/>
  <c r="Y367" i="2" s="1"/>
  <c r="B366" i="2"/>
  <c r="B367" i="1"/>
  <c r="O367" i="1"/>
  <c r="M367" i="1" s="1"/>
  <c r="T367" i="2" l="1"/>
  <c r="U367" i="2" s="1"/>
  <c r="V367" i="2"/>
  <c r="W367" i="2" s="1"/>
  <c r="O366" i="2"/>
  <c r="R367" i="2"/>
  <c r="S367" i="2" s="1"/>
  <c r="P367" i="2"/>
  <c r="R368" i="1"/>
  <c r="S368" i="1" s="1"/>
  <c r="T368" i="1"/>
  <c r="U368" i="1" s="1"/>
  <c r="N368" i="1"/>
  <c r="P368" i="1"/>
  <c r="Q368" i="1" s="1"/>
  <c r="Q367" i="2" l="1"/>
  <c r="O367" i="2" s="1"/>
  <c r="B367" i="2"/>
  <c r="B368" i="1"/>
  <c r="O368" i="1"/>
  <c r="M368" i="1" s="1"/>
  <c r="V368" i="2" l="1"/>
  <c r="W368" i="2" s="1"/>
  <c r="X368" i="2"/>
  <c r="Y368" i="2" s="1"/>
  <c r="R368" i="2"/>
  <c r="S368" i="2" s="1"/>
  <c r="T368" i="2"/>
  <c r="U368" i="2" s="1"/>
  <c r="P368" i="2"/>
  <c r="R369" i="1"/>
  <c r="S369" i="1" s="1"/>
  <c r="T369" i="1"/>
  <c r="U369" i="1" s="1"/>
  <c r="N369" i="1"/>
  <c r="P369" i="1"/>
  <c r="Q369" i="1" s="1"/>
  <c r="Q368" i="2" l="1"/>
  <c r="X369" i="2" s="1"/>
  <c r="Y369" i="2" s="1"/>
  <c r="B368" i="2"/>
  <c r="V369" i="2"/>
  <c r="W369" i="2" s="1"/>
  <c r="T369" i="2"/>
  <c r="U369" i="2" s="1"/>
  <c r="B369" i="1"/>
  <c r="O369" i="1"/>
  <c r="M369" i="1" s="1"/>
  <c r="O368" i="2" l="1"/>
  <c r="R369" i="2"/>
  <c r="S369" i="2" s="1"/>
  <c r="P369" i="2"/>
  <c r="R370" i="1"/>
  <c r="S370" i="1" s="1"/>
  <c r="T370" i="1"/>
  <c r="U370" i="1" s="1"/>
  <c r="N370" i="1"/>
  <c r="P370" i="1"/>
  <c r="Q370" i="1" s="1"/>
  <c r="Q369" i="2" l="1"/>
  <c r="X370" i="2" s="1"/>
  <c r="Y370" i="2" s="1"/>
  <c r="B369" i="2"/>
  <c r="T370" i="2"/>
  <c r="U370" i="2" s="1"/>
  <c r="B370" i="1"/>
  <c r="O370" i="1"/>
  <c r="M370" i="1" s="1"/>
  <c r="V370" i="2" l="1"/>
  <c r="W370" i="2" s="1"/>
  <c r="O369" i="2"/>
  <c r="R370" i="2"/>
  <c r="S370" i="2" s="1"/>
  <c r="P370" i="2"/>
  <c r="R371" i="1"/>
  <c r="S371" i="1" s="1"/>
  <c r="T371" i="1"/>
  <c r="U371" i="1" s="1"/>
  <c r="N371" i="1"/>
  <c r="P371" i="1"/>
  <c r="Q371" i="1" s="1"/>
  <c r="Q370" i="2" l="1"/>
  <c r="T371" i="2" s="1"/>
  <c r="U371" i="2" s="1"/>
  <c r="B370" i="2"/>
  <c r="O371" i="1"/>
  <c r="M371" i="1" s="1"/>
  <c r="B371" i="1"/>
  <c r="V371" i="2" l="1"/>
  <c r="W371" i="2" s="1"/>
  <c r="O370" i="2"/>
  <c r="X371" i="2"/>
  <c r="Y371" i="2" s="1"/>
  <c r="R371" i="2"/>
  <c r="S371" i="2" s="1"/>
  <c r="P371" i="2"/>
  <c r="R372" i="1"/>
  <c r="S372" i="1" s="1"/>
  <c r="T372" i="1"/>
  <c r="U372" i="1" s="1"/>
  <c r="N372" i="1"/>
  <c r="P372" i="1"/>
  <c r="Q372" i="1" s="1"/>
  <c r="Q371" i="2" l="1"/>
  <c r="O371" i="2" s="1"/>
  <c r="B371" i="2"/>
  <c r="X372" i="2"/>
  <c r="Y372" i="2" s="1"/>
  <c r="V372" i="2"/>
  <c r="W372" i="2" s="1"/>
  <c r="T372" i="2"/>
  <c r="U372" i="2" s="1"/>
  <c r="B372" i="1"/>
  <c r="O372" i="1"/>
  <c r="M372" i="1" s="1"/>
  <c r="R372" i="2" l="1"/>
  <c r="S372" i="2" s="1"/>
  <c r="P372" i="2"/>
  <c r="R373" i="1"/>
  <c r="S373" i="1" s="1"/>
  <c r="T373" i="1"/>
  <c r="U373" i="1" s="1"/>
  <c r="N373" i="1"/>
  <c r="P373" i="1"/>
  <c r="Q373" i="1" s="1"/>
  <c r="Q372" i="2" l="1"/>
  <c r="B372" i="2"/>
  <c r="X373" i="2"/>
  <c r="Y373" i="2" s="1"/>
  <c r="O372" i="2"/>
  <c r="T373" i="2"/>
  <c r="U373" i="2" s="1"/>
  <c r="B373" i="1"/>
  <c r="O373" i="1"/>
  <c r="M373" i="1" s="1"/>
  <c r="V373" i="2" l="1"/>
  <c r="W373" i="2" s="1"/>
  <c r="R373" i="2"/>
  <c r="S373" i="2" s="1"/>
  <c r="P373" i="2"/>
  <c r="R374" i="1"/>
  <c r="S374" i="1" s="1"/>
  <c r="T374" i="1"/>
  <c r="U374" i="1" s="1"/>
  <c r="N374" i="1"/>
  <c r="P374" i="1"/>
  <c r="Q374" i="1" s="1"/>
  <c r="Q373" i="2" l="1"/>
  <c r="B373" i="2"/>
  <c r="X374" i="2"/>
  <c r="Y374" i="2" s="1"/>
  <c r="O373" i="2"/>
  <c r="V374" i="2"/>
  <c r="W374" i="2" s="1"/>
  <c r="T374" i="2"/>
  <c r="U374" i="2" s="1"/>
  <c r="B374" i="1"/>
  <c r="O374" i="1"/>
  <c r="M374" i="1" s="1"/>
  <c r="R374" i="2" l="1"/>
  <c r="S374" i="2" s="1"/>
  <c r="P374" i="2"/>
  <c r="R375" i="1"/>
  <c r="S375" i="1" s="1"/>
  <c r="T375" i="1"/>
  <c r="U375" i="1" s="1"/>
  <c r="N375" i="1"/>
  <c r="P375" i="1"/>
  <c r="Q375" i="1" s="1"/>
  <c r="Q374" i="2" l="1"/>
  <c r="O374" i="2" s="1"/>
  <c r="B374" i="2"/>
  <c r="V375" i="2"/>
  <c r="W375" i="2" s="1"/>
  <c r="T375" i="2"/>
  <c r="U375" i="2" s="1"/>
  <c r="B375" i="1"/>
  <c r="O375" i="1"/>
  <c r="M375" i="1" s="1"/>
  <c r="X375" i="2" l="1"/>
  <c r="Y375" i="2" s="1"/>
  <c r="R375" i="2"/>
  <c r="S375" i="2" s="1"/>
  <c r="P375" i="2"/>
  <c r="R376" i="1"/>
  <c r="S376" i="1" s="1"/>
  <c r="T376" i="1"/>
  <c r="U376" i="1" s="1"/>
  <c r="N376" i="1"/>
  <c r="P376" i="1"/>
  <c r="Q376" i="1" s="1"/>
  <c r="Q375" i="2" l="1"/>
  <c r="O375" i="2" s="1"/>
  <c r="B375" i="2"/>
  <c r="V376" i="2"/>
  <c r="W376" i="2" s="1"/>
  <c r="T376" i="2"/>
  <c r="U376" i="2" s="1"/>
  <c r="B376" i="1"/>
  <c r="O376" i="1"/>
  <c r="M376" i="1" s="1"/>
  <c r="X376" i="2" l="1"/>
  <c r="Y376" i="2" s="1"/>
  <c r="R376" i="2"/>
  <c r="S376" i="2" s="1"/>
  <c r="P376" i="2"/>
  <c r="R377" i="1"/>
  <c r="S377" i="1" s="1"/>
  <c r="T377" i="1"/>
  <c r="U377" i="1" s="1"/>
  <c r="N377" i="1"/>
  <c r="P377" i="1"/>
  <c r="Q377" i="1" s="1"/>
  <c r="Q376" i="2" l="1"/>
  <c r="X377" i="2" s="1"/>
  <c r="Y377" i="2" s="1"/>
  <c r="B376" i="2"/>
  <c r="B377" i="1"/>
  <c r="O377" i="1"/>
  <c r="M377" i="1" s="1"/>
  <c r="T377" i="2" l="1"/>
  <c r="U377" i="2" s="1"/>
  <c r="V377" i="2"/>
  <c r="W377" i="2" s="1"/>
  <c r="O376" i="2"/>
  <c r="R377" i="2"/>
  <c r="S377" i="2" s="1"/>
  <c r="P377" i="2"/>
  <c r="R378" i="1"/>
  <c r="S378" i="1" s="1"/>
  <c r="T378" i="1"/>
  <c r="U378" i="1" s="1"/>
  <c r="N378" i="1"/>
  <c r="P378" i="1"/>
  <c r="Q378" i="1" s="1"/>
  <c r="Q377" i="2" l="1"/>
  <c r="X378" i="2" s="1"/>
  <c r="Y378" i="2" s="1"/>
  <c r="B377" i="2"/>
  <c r="O378" i="1"/>
  <c r="M378" i="1" s="1"/>
  <c r="B378" i="1"/>
  <c r="V378" i="2" l="1"/>
  <c r="W378" i="2" s="1"/>
  <c r="T378" i="2"/>
  <c r="U378" i="2" s="1"/>
  <c r="O377" i="2"/>
  <c r="R378" i="2"/>
  <c r="S378" i="2" s="1"/>
  <c r="P378" i="2"/>
  <c r="R379" i="1"/>
  <c r="S379" i="1" s="1"/>
  <c r="T379" i="1"/>
  <c r="U379" i="1" s="1"/>
  <c r="N379" i="1"/>
  <c r="P379" i="1"/>
  <c r="Q379" i="1" s="1"/>
  <c r="Q378" i="2" l="1"/>
  <c r="O378" i="2" s="1"/>
  <c r="B378" i="2"/>
  <c r="X379" i="2"/>
  <c r="Y379" i="2" s="1"/>
  <c r="V379" i="2"/>
  <c r="W379" i="2" s="1"/>
  <c r="T379" i="2"/>
  <c r="U379" i="2" s="1"/>
  <c r="B379" i="1"/>
  <c r="O379" i="1"/>
  <c r="M379" i="1" s="1"/>
  <c r="R379" i="2" l="1"/>
  <c r="S379" i="2" s="1"/>
  <c r="P379" i="2"/>
  <c r="R380" i="1"/>
  <c r="S380" i="1" s="1"/>
  <c r="T380" i="1"/>
  <c r="U380" i="1" s="1"/>
  <c r="N380" i="1"/>
  <c r="P380" i="1"/>
  <c r="Q380" i="1" s="1"/>
  <c r="Q379" i="2" l="1"/>
  <c r="V380" i="2" s="1"/>
  <c r="W380" i="2" s="1"/>
  <c r="B379" i="2"/>
  <c r="B380" i="1"/>
  <c r="O380" i="1"/>
  <c r="M380" i="1" s="1"/>
  <c r="T380" i="2" l="1"/>
  <c r="U380" i="2" s="1"/>
  <c r="O379" i="2"/>
  <c r="X380" i="2"/>
  <c r="Y380" i="2" s="1"/>
  <c r="R380" i="2"/>
  <c r="S380" i="2" s="1"/>
  <c r="P380" i="2"/>
  <c r="R381" i="1"/>
  <c r="S381" i="1" s="1"/>
  <c r="T381" i="1"/>
  <c r="U381" i="1" s="1"/>
  <c r="N381" i="1"/>
  <c r="P381" i="1"/>
  <c r="Q381" i="1" s="1"/>
  <c r="Q380" i="2" l="1"/>
  <c r="O380" i="2" s="1"/>
  <c r="B380" i="2"/>
  <c r="X381" i="2"/>
  <c r="Y381" i="2" s="1"/>
  <c r="V381" i="2"/>
  <c r="W381" i="2" s="1"/>
  <c r="T381" i="2"/>
  <c r="U381" i="2" s="1"/>
  <c r="B381" i="1"/>
  <c r="O381" i="1"/>
  <c r="M381" i="1" s="1"/>
  <c r="R381" i="2" l="1"/>
  <c r="S381" i="2" s="1"/>
  <c r="P381" i="2"/>
  <c r="R382" i="1"/>
  <c r="S382" i="1" s="1"/>
  <c r="T382" i="1"/>
  <c r="U382" i="1" s="1"/>
  <c r="N382" i="1"/>
  <c r="P382" i="1"/>
  <c r="Q382" i="1" s="1"/>
  <c r="Q381" i="2" l="1"/>
  <c r="O381" i="2" s="1"/>
  <c r="B381" i="2"/>
  <c r="X382" i="2"/>
  <c r="Y382" i="2" s="1"/>
  <c r="V382" i="2"/>
  <c r="W382" i="2" s="1"/>
  <c r="T382" i="2"/>
  <c r="U382" i="2" s="1"/>
  <c r="B382" i="1"/>
  <c r="O382" i="1"/>
  <c r="M382" i="1" s="1"/>
  <c r="R382" i="2" l="1"/>
  <c r="S382" i="2" s="1"/>
  <c r="P382" i="2"/>
  <c r="R383" i="1"/>
  <c r="S383" i="1" s="1"/>
  <c r="T383" i="1"/>
  <c r="U383" i="1" s="1"/>
  <c r="N383" i="1"/>
  <c r="P383" i="1"/>
  <c r="Q383" i="1" s="1"/>
  <c r="Q382" i="2" l="1"/>
  <c r="O382" i="2" s="1"/>
  <c r="B382" i="2"/>
  <c r="X383" i="2"/>
  <c r="Y383" i="2" s="1"/>
  <c r="V383" i="2"/>
  <c r="W383" i="2" s="1"/>
  <c r="T383" i="2"/>
  <c r="U383" i="2" s="1"/>
  <c r="B383" i="1"/>
  <c r="O383" i="1"/>
  <c r="M383" i="1" s="1"/>
  <c r="R383" i="2" l="1"/>
  <c r="S383" i="2" s="1"/>
  <c r="P383" i="2"/>
  <c r="R384" i="1"/>
  <c r="S384" i="1" s="1"/>
  <c r="T384" i="1"/>
  <c r="U384" i="1" s="1"/>
  <c r="N384" i="1"/>
  <c r="P384" i="1"/>
  <c r="Q384" i="1" s="1"/>
  <c r="Q383" i="2" l="1"/>
  <c r="O383" i="2" s="1"/>
  <c r="B383" i="2"/>
  <c r="B384" i="1"/>
  <c r="O384" i="1"/>
  <c r="M384" i="1" s="1"/>
  <c r="T384" i="2" l="1"/>
  <c r="U384" i="2" s="1"/>
  <c r="V384" i="2"/>
  <c r="W384" i="2" s="1"/>
  <c r="X384" i="2"/>
  <c r="Y384" i="2" s="1"/>
  <c r="R384" i="2"/>
  <c r="S384" i="2" s="1"/>
  <c r="P384" i="2"/>
  <c r="R385" i="1"/>
  <c r="S385" i="1" s="1"/>
  <c r="T385" i="1"/>
  <c r="U385" i="1" s="1"/>
  <c r="N385" i="1"/>
  <c r="P385" i="1"/>
  <c r="Q385" i="1" s="1"/>
  <c r="Q384" i="2" l="1"/>
  <c r="O384" i="2" s="1"/>
  <c r="B384" i="2"/>
  <c r="O385" i="1"/>
  <c r="M385" i="1" s="1"/>
  <c r="B385" i="1"/>
  <c r="T385" i="2" l="1"/>
  <c r="U385" i="2" s="1"/>
  <c r="V385" i="2"/>
  <c r="W385" i="2" s="1"/>
  <c r="X385" i="2"/>
  <c r="Y385" i="2" s="1"/>
  <c r="R385" i="2"/>
  <c r="S385" i="2" s="1"/>
  <c r="P385" i="2"/>
  <c r="R386" i="1"/>
  <c r="S386" i="1" s="1"/>
  <c r="T386" i="1"/>
  <c r="U386" i="1" s="1"/>
  <c r="N386" i="1"/>
  <c r="P386" i="1"/>
  <c r="Q386" i="1" s="1"/>
  <c r="Q385" i="2" l="1"/>
  <c r="O385" i="2" s="1"/>
  <c r="B385" i="2"/>
  <c r="B386" i="1"/>
  <c r="O386" i="1"/>
  <c r="M386" i="1" s="1"/>
  <c r="T386" i="2" l="1"/>
  <c r="U386" i="2" s="1"/>
  <c r="V386" i="2"/>
  <c r="W386" i="2" s="1"/>
  <c r="X386" i="2"/>
  <c r="Y386" i="2" s="1"/>
  <c r="R386" i="2"/>
  <c r="S386" i="2" s="1"/>
  <c r="P386" i="2"/>
  <c r="R387" i="1"/>
  <c r="S387" i="1" s="1"/>
  <c r="T387" i="1"/>
  <c r="U387" i="1" s="1"/>
  <c r="N387" i="1"/>
  <c r="P387" i="1"/>
  <c r="Q387" i="1" s="1"/>
  <c r="Q386" i="2" l="1"/>
  <c r="O386" i="2" s="1"/>
  <c r="B386" i="2"/>
  <c r="B387" i="1"/>
  <c r="O387" i="1"/>
  <c r="M387" i="1" s="1"/>
  <c r="T387" i="2" l="1"/>
  <c r="U387" i="2" s="1"/>
  <c r="V387" i="2"/>
  <c r="W387" i="2" s="1"/>
  <c r="X387" i="2"/>
  <c r="Y387" i="2" s="1"/>
  <c r="R387" i="2"/>
  <c r="S387" i="2" s="1"/>
  <c r="P387" i="2"/>
  <c r="R388" i="1"/>
  <c r="S388" i="1" s="1"/>
  <c r="T388" i="1"/>
  <c r="U388" i="1" s="1"/>
  <c r="N388" i="1"/>
  <c r="P388" i="1"/>
  <c r="Q388" i="1" s="1"/>
  <c r="Q387" i="2" l="1"/>
  <c r="O387" i="2" s="1"/>
  <c r="B387" i="2"/>
  <c r="O388" i="1"/>
  <c r="M388" i="1" s="1"/>
  <c r="B388" i="1"/>
  <c r="V388" i="2" l="1"/>
  <c r="W388" i="2" s="1"/>
  <c r="T388" i="2"/>
  <c r="U388" i="2" s="1"/>
  <c r="X388" i="2"/>
  <c r="Y388" i="2" s="1"/>
  <c r="R388" i="2"/>
  <c r="S388" i="2" s="1"/>
  <c r="P388" i="2"/>
  <c r="R389" i="1"/>
  <c r="S389" i="1" s="1"/>
  <c r="T389" i="1"/>
  <c r="U389" i="1" s="1"/>
  <c r="N389" i="1"/>
  <c r="P389" i="1"/>
  <c r="Q389" i="1" s="1"/>
  <c r="Q388" i="2" l="1"/>
  <c r="O388" i="2" s="1"/>
  <c r="B388" i="2"/>
  <c r="O389" i="1"/>
  <c r="M389" i="1" s="1"/>
  <c r="B389" i="1"/>
  <c r="T389" i="2" l="1"/>
  <c r="U389" i="2" s="1"/>
  <c r="V389" i="2"/>
  <c r="W389" i="2" s="1"/>
  <c r="X389" i="2"/>
  <c r="Y389" i="2" s="1"/>
  <c r="R389" i="2"/>
  <c r="S389" i="2" s="1"/>
  <c r="P389" i="2"/>
  <c r="R390" i="1"/>
  <c r="S390" i="1" s="1"/>
  <c r="T390" i="1"/>
  <c r="U390" i="1" s="1"/>
  <c r="N390" i="1"/>
  <c r="P390" i="1"/>
  <c r="Q390" i="1" s="1"/>
  <c r="Q389" i="2" l="1"/>
  <c r="O389" i="2" s="1"/>
  <c r="B389" i="2"/>
  <c r="O390" i="1"/>
  <c r="M390" i="1" s="1"/>
  <c r="B390" i="1"/>
  <c r="T390" i="2" l="1"/>
  <c r="U390" i="2" s="1"/>
  <c r="V390" i="2"/>
  <c r="W390" i="2" s="1"/>
  <c r="X390" i="2"/>
  <c r="Y390" i="2" s="1"/>
  <c r="R390" i="2"/>
  <c r="S390" i="2" s="1"/>
  <c r="P390" i="2"/>
  <c r="R391" i="1"/>
  <c r="S391" i="1" s="1"/>
  <c r="T391" i="1"/>
  <c r="U391" i="1" s="1"/>
  <c r="N391" i="1"/>
  <c r="P391" i="1"/>
  <c r="Q391" i="1" s="1"/>
  <c r="Q390" i="2" l="1"/>
  <c r="O390" i="2" s="1"/>
  <c r="B390" i="2"/>
  <c r="V391" i="2"/>
  <c r="W391" i="2" s="1"/>
  <c r="O391" i="1"/>
  <c r="M391" i="1" s="1"/>
  <c r="B391" i="1"/>
  <c r="X391" i="2" l="1"/>
  <c r="Y391" i="2" s="1"/>
  <c r="R391" i="2"/>
  <c r="S391" i="2" s="1"/>
  <c r="T391" i="2"/>
  <c r="U391" i="2" s="1"/>
  <c r="P391" i="2"/>
  <c r="R392" i="1"/>
  <c r="S392" i="1" s="1"/>
  <c r="T392" i="1"/>
  <c r="U392" i="1" s="1"/>
  <c r="N392" i="1"/>
  <c r="P392" i="1"/>
  <c r="Q392" i="1" s="1"/>
  <c r="Q391" i="2" l="1"/>
  <c r="O391" i="2" s="1"/>
  <c r="B391" i="2"/>
  <c r="B392" i="1"/>
  <c r="O392" i="1"/>
  <c r="M392" i="1" s="1"/>
  <c r="T392" i="2" l="1"/>
  <c r="U392" i="2" s="1"/>
  <c r="V392" i="2"/>
  <c r="W392" i="2" s="1"/>
  <c r="X392" i="2"/>
  <c r="Y392" i="2" s="1"/>
  <c r="R392" i="2"/>
  <c r="S392" i="2" s="1"/>
  <c r="P392" i="2"/>
  <c r="R393" i="1"/>
  <c r="S393" i="1" s="1"/>
  <c r="T393" i="1"/>
  <c r="U393" i="1" s="1"/>
  <c r="N393" i="1"/>
  <c r="P393" i="1"/>
  <c r="Q393" i="1" s="1"/>
  <c r="Q392" i="2" l="1"/>
  <c r="O392" i="2" s="1"/>
  <c r="B392" i="2"/>
  <c r="O393" i="1"/>
  <c r="M393" i="1" s="1"/>
  <c r="B393" i="1"/>
  <c r="X393" i="2" l="1"/>
  <c r="Y393" i="2" s="1"/>
  <c r="T393" i="2"/>
  <c r="U393" i="2" s="1"/>
  <c r="V393" i="2"/>
  <c r="W393" i="2" s="1"/>
  <c r="R393" i="2"/>
  <c r="S393" i="2" s="1"/>
  <c r="P393" i="2"/>
  <c r="R394" i="1"/>
  <c r="S394" i="1" s="1"/>
  <c r="T394" i="1"/>
  <c r="U394" i="1" s="1"/>
  <c r="N394" i="1"/>
  <c r="P394" i="1"/>
  <c r="Q394" i="1" s="1"/>
  <c r="Q393" i="2" l="1"/>
  <c r="O393" i="2" s="1"/>
  <c r="B393" i="2"/>
  <c r="B394" i="1"/>
  <c r="O394" i="1"/>
  <c r="M394" i="1" s="1"/>
  <c r="T394" i="2" l="1"/>
  <c r="U394" i="2" s="1"/>
  <c r="V394" i="2"/>
  <c r="W394" i="2" s="1"/>
  <c r="X394" i="2"/>
  <c r="Y394" i="2" s="1"/>
  <c r="R394" i="2"/>
  <c r="S394" i="2" s="1"/>
  <c r="P394" i="2"/>
  <c r="R395" i="1"/>
  <c r="S395" i="1" s="1"/>
  <c r="T395" i="1"/>
  <c r="U395" i="1" s="1"/>
  <c r="N395" i="1"/>
  <c r="P395" i="1"/>
  <c r="Q395" i="1" s="1"/>
  <c r="Q394" i="2" l="1"/>
  <c r="T395" i="2" s="1"/>
  <c r="U395" i="2" s="1"/>
  <c r="B394" i="2"/>
  <c r="V395" i="2"/>
  <c r="W395" i="2" s="1"/>
  <c r="B395" i="1"/>
  <c r="O395" i="1"/>
  <c r="M395" i="1" s="1"/>
  <c r="O394" i="2" l="1"/>
  <c r="X395" i="2"/>
  <c r="Y395" i="2" s="1"/>
  <c r="R395" i="2"/>
  <c r="S395" i="2" s="1"/>
  <c r="P395" i="2"/>
  <c r="R396" i="1"/>
  <c r="S396" i="1" s="1"/>
  <c r="T396" i="1"/>
  <c r="U396" i="1" s="1"/>
  <c r="N396" i="1"/>
  <c r="P396" i="1"/>
  <c r="Q396" i="1" s="1"/>
  <c r="Q395" i="2" l="1"/>
  <c r="O395" i="2" s="1"/>
  <c r="B395" i="2"/>
  <c r="X396" i="2"/>
  <c r="Y396" i="2" s="1"/>
  <c r="V396" i="2"/>
  <c r="W396" i="2" s="1"/>
  <c r="T396" i="2"/>
  <c r="U396" i="2" s="1"/>
  <c r="B396" i="1"/>
  <c r="O396" i="1"/>
  <c r="M396" i="1" s="1"/>
  <c r="R396" i="2" l="1"/>
  <c r="S396" i="2" s="1"/>
  <c r="P396" i="2"/>
  <c r="R397" i="1"/>
  <c r="S397" i="1" s="1"/>
  <c r="T397" i="1"/>
  <c r="U397" i="1" s="1"/>
  <c r="N397" i="1"/>
  <c r="P397" i="1"/>
  <c r="Q397" i="1" s="1"/>
  <c r="Q396" i="2" l="1"/>
  <c r="X397" i="2" s="1"/>
  <c r="Y397" i="2" s="1"/>
  <c r="B396" i="2"/>
  <c r="B397" i="1"/>
  <c r="O397" i="1"/>
  <c r="M397" i="1" s="1"/>
  <c r="T397" i="2" l="1"/>
  <c r="U397" i="2" s="1"/>
  <c r="V397" i="2"/>
  <c r="W397" i="2" s="1"/>
  <c r="O396" i="2"/>
  <c r="R397" i="2"/>
  <c r="S397" i="2" s="1"/>
  <c r="P397" i="2"/>
  <c r="R398" i="1"/>
  <c r="S398" i="1" s="1"/>
  <c r="T398" i="1"/>
  <c r="U398" i="1" s="1"/>
  <c r="N398" i="1"/>
  <c r="P398" i="1"/>
  <c r="Q398" i="1" s="1"/>
  <c r="Q397" i="2" l="1"/>
  <c r="O397" i="2" s="1"/>
  <c r="B397" i="2"/>
  <c r="B398" i="1"/>
  <c r="O398" i="1"/>
  <c r="M398" i="1" s="1"/>
  <c r="V398" i="2" l="1"/>
  <c r="W398" i="2" s="1"/>
  <c r="X398" i="2"/>
  <c r="Y398" i="2" s="1"/>
  <c r="T398" i="2"/>
  <c r="U398" i="2" s="1"/>
  <c r="R398" i="2"/>
  <c r="S398" i="2" s="1"/>
  <c r="P398" i="2"/>
  <c r="R399" i="1"/>
  <c r="S399" i="1" s="1"/>
  <c r="T399" i="1"/>
  <c r="U399" i="1" s="1"/>
  <c r="N399" i="1"/>
  <c r="P399" i="1"/>
  <c r="Q399" i="1" s="1"/>
  <c r="Q398" i="2" l="1"/>
  <c r="O398" i="2" s="1"/>
  <c r="B398" i="2"/>
  <c r="V399" i="2"/>
  <c r="W399" i="2" s="1"/>
  <c r="T399" i="2"/>
  <c r="U399" i="2" s="1"/>
  <c r="B399" i="1"/>
  <c r="O399" i="1"/>
  <c r="M399" i="1" s="1"/>
  <c r="X399" i="2" l="1"/>
  <c r="Y399" i="2" s="1"/>
  <c r="R399" i="2"/>
  <c r="S399" i="2" s="1"/>
  <c r="P399" i="2"/>
  <c r="R400" i="1"/>
  <c r="S400" i="1" s="1"/>
  <c r="T400" i="1"/>
  <c r="U400" i="1" s="1"/>
  <c r="N400" i="1"/>
  <c r="P400" i="1"/>
  <c r="Q400" i="1" s="1"/>
  <c r="Q399" i="2" l="1"/>
  <c r="O399" i="2" s="1"/>
  <c r="B399" i="2"/>
  <c r="V400" i="2"/>
  <c r="W400" i="2" s="1"/>
  <c r="B400" i="1"/>
  <c r="O400" i="1"/>
  <c r="M400" i="1" s="1"/>
  <c r="X400" i="2" l="1"/>
  <c r="Y400" i="2" s="1"/>
  <c r="R400" i="2"/>
  <c r="S400" i="2" s="1"/>
  <c r="T400" i="2"/>
  <c r="U400" i="2" s="1"/>
  <c r="G13" i="1"/>
  <c r="G16" i="1"/>
  <c r="E15" i="1"/>
  <c r="E16" i="1"/>
  <c r="B13" i="1"/>
  <c r="E14" i="1"/>
  <c r="P400" i="2"/>
  <c r="D13" i="1"/>
  <c r="E13" i="1"/>
  <c r="C13" i="1"/>
  <c r="D14" i="1"/>
  <c r="B14" i="1"/>
  <c r="C14" i="1"/>
  <c r="D15" i="1"/>
  <c r="B15" i="1"/>
  <c r="C15" i="1"/>
  <c r="D16" i="1"/>
  <c r="B16" i="1"/>
  <c r="C16" i="1"/>
  <c r="Q400" i="2" l="1"/>
  <c r="O400" i="2" s="1"/>
  <c r="B400" i="2"/>
  <c r="H13" i="2" l="1"/>
  <c r="H16" i="2"/>
  <c r="E16" i="2"/>
  <c r="F16" i="2"/>
  <c r="E15" i="2"/>
  <c r="F15" i="2"/>
  <c r="E14" i="2"/>
  <c r="F14" i="2"/>
  <c r="E13" i="2"/>
  <c r="F13" i="2"/>
  <c r="B16" i="2"/>
  <c r="D15" i="2" l="1"/>
  <c r="B15" i="2"/>
  <c r="B14" i="2"/>
  <c r="C15" i="2"/>
  <c r="D14" i="2"/>
  <c r="C14" i="2"/>
  <c r="D13" i="2"/>
  <c r="B13" i="2"/>
  <c r="C13" i="2"/>
  <c r="D16" i="2"/>
  <c r="C16" i="2"/>
</calcChain>
</file>

<file path=xl/sharedStrings.xml><?xml version="1.0" encoding="utf-8"?>
<sst xmlns="http://schemas.openxmlformats.org/spreadsheetml/2006/main" count="77" uniqueCount="34">
  <si>
    <t>В магазине для обслуживания покупателей есть четыре кассы, выявлено, что среднее время обслуживания покупателей на разных кассах разное. На первой кассе составляет 5 минут, на второй кассе 6 минут, на третьей кассе 8 минут и на четвертой кассе 12 минут. К кассам организована общая очередь. Интенсивность поступления покупателей к кассам составляет 30 человек в час. Закон распределения поступления покупателей и обслуживания на кассе принимается экспоненциальный. Составить имитационную модель работы касс за один восьмичасовой рабочий день. Определить коэффициент загруженности кассиров, среднее время в очереди и среднею длину очереди к кассам. За единицу времени принять одну минуту. Определить, способствует ли уменьшению времени ожидания в очереди добавление пятого кассира-стажера, среднее время обслуживания которого 14 минут, и за счет помощи которому среднее время обслуживания первого и второго кассиров увеличивается на 1 минуту.</t>
  </si>
  <si>
    <t>Интервал прихода</t>
  </si>
  <si>
    <t>Очередь</t>
  </si>
  <si>
    <t>Ожидание</t>
  </si>
  <si>
    <t>Начало (ч:мм)</t>
  </si>
  <si>
    <t>Конец (ч:мм)</t>
  </si>
  <si>
    <t>Обслуживание.
Касса 1</t>
  </si>
  <si>
    <t>Обслуживание.
Касса 2</t>
  </si>
  <si>
    <t>Обслуживание.
Касса 3</t>
  </si>
  <si>
    <t>Обслуживание.
Касса 4</t>
  </si>
  <si>
    <t>Время поступления покупателей</t>
  </si>
  <si>
    <t>Время обслуживания в кассе 1</t>
  </si>
  <si>
    <t>Время обслуживания в кассе 1
(ч:мм)</t>
  </si>
  <si>
    <t>Время обслуживания в кассе 2</t>
  </si>
  <si>
    <t>Время обслуживания в кассе 2
(ч:мм)</t>
  </si>
  <si>
    <t>Время обслуживания в кассе 3</t>
  </si>
  <si>
    <t>Время обслуживания в кассе 4</t>
  </si>
  <si>
    <t>Время обслуживания в кассе 4
(ч:мм)</t>
  </si>
  <si>
    <t>Время обслуживания в кассе 3
(ч:мм)</t>
  </si>
  <si>
    <t>Номер кассы</t>
  </si>
  <si>
    <t>Среднее время ожидания</t>
  </si>
  <si>
    <t>Средняя длина очереди</t>
  </si>
  <si>
    <t>Максимальная очередь</t>
  </si>
  <si>
    <t>Касса 1</t>
  </si>
  <si>
    <t>Касса 2</t>
  </si>
  <si>
    <t>Касса 3</t>
  </si>
  <si>
    <t>Касса 4</t>
  </si>
  <si>
    <t>Коэфф загруженности</t>
  </si>
  <si>
    <t>.</t>
  </si>
  <si>
    <t>Обслуживание.
Касса 5 (стажёр)</t>
  </si>
  <si>
    <t>Общее</t>
  </si>
  <si>
    <t>Время обслуживания в кассе 5</t>
  </si>
  <si>
    <t>Время обслуживания в кассе 5
(ч:мм)</t>
  </si>
  <si>
    <t>Касса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</si>
</sst>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7" xfId="0" applyFont="1" applyBorder="1" applyAlignment="1">
      <alignment horizontal="center" vertical="center" wrapText="1"/>
    </xf>
    <xf numFmtId="2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20" fontId="4" fillId="0" borderId="24" xfId="0" applyNumberFormat="1" applyFon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165" fontId="4" fillId="0" borderId="3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20" fontId="4" fillId="0" borderId="34" xfId="0" applyNumberFormat="1" applyFont="1" applyBorder="1" applyAlignment="1">
      <alignment horizontal="center" vertical="center" wrapText="1"/>
    </xf>
    <xf numFmtId="164" fontId="0" fillId="0" borderId="35" xfId="0" applyNumberFormat="1" applyBorder="1" applyAlignment="1">
      <alignment horizontal="center" vertical="center"/>
    </xf>
    <xf numFmtId="165" fontId="4" fillId="0" borderId="37" xfId="0" applyNumberFormat="1" applyFont="1" applyBorder="1" applyAlignment="1">
      <alignment horizontal="center" vertical="center" wrapText="1"/>
    </xf>
    <xf numFmtId="165" fontId="0" fillId="0" borderId="37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64" fontId="0" fillId="2" borderId="40" xfId="0" applyNumberFormat="1" applyFill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/>
    </xf>
    <xf numFmtId="1" fontId="0" fillId="2" borderId="41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0"/>
  <sheetViews>
    <sheetView tabSelected="1" workbookViewId="0">
      <selection activeCell="J13" sqref="J13"/>
    </sheetView>
  </sheetViews>
  <sheetFormatPr defaultRowHeight="14.4" x14ac:dyDescent="0.3"/>
  <cols>
    <col min="1" max="1" width="15.44140625" customWidth="1"/>
    <col min="2" max="2" width="13.88671875" customWidth="1"/>
    <col min="3" max="3" width="15.5546875" customWidth="1"/>
    <col min="4" max="4" width="14" customWidth="1"/>
    <col min="5" max="5" width="14.77734375" customWidth="1"/>
    <col min="6" max="6" width="15" customWidth="1"/>
    <col min="7" max="7" width="14.6640625" customWidth="1"/>
    <col min="8" max="8" width="14.77734375" customWidth="1"/>
    <col min="9" max="9" width="13.77734375" customWidth="1"/>
    <col min="10" max="10" width="14.88671875" customWidth="1"/>
    <col min="11" max="11" width="14" customWidth="1"/>
    <col min="12" max="12" width="11.44140625" customWidth="1"/>
    <col min="13" max="13" width="12.109375" customWidth="1"/>
    <col min="14" max="14" width="10.6640625" customWidth="1"/>
    <col min="15" max="15" width="11.109375" customWidth="1"/>
    <col min="16" max="16" width="10.33203125" customWidth="1"/>
    <col min="17" max="17" width="10.109375" customWidth="1"/>
    <col min="18" max="18" width="10.77734375" customWidth="1"/>
    <col min="19" max="19" width="10.21875" customWidth="1"/>
    <col min="20" max="20" width="9.88671875" customWidth="1"/>
    <col min="21" max="21" width="10.6640625" customWidth="1"/>
  </cols>
  <sheetData>
    <row r="1" spans="1:14" ht="14.4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3">
      <c r="A2" s="1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3"/>
    </row>
    <row r="3" spans="1:14" x14ac:dyDescent="0.3">
      <c r="A3" s="1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3"/>
    </row>
    <row r="4" spans="1:14" x14ac:dyDescent="0.3">
      <c r="A4" s="12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13"/>
    </row>
    <row r="5" spans="1:14" x14ac:dyDescent="0.3">
      <c r="A5" s="12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13"/>
    </row>
    <row r="6" spans="1:14" x14ac:dyDescent="0.3">
      <c r="A6" s="1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13"/>
    </row>
    <row r="7" spans="1:14" x14ac:dyDescent="0.3">
      <c r="A7" s="12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13"/>
    </row>
    <row r="8" spans="1:14" x14ac:dyDescent="0.3">
      <c r="A8" s="12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13"/>
    </row>
    <row r="9" spans="1:14" x14ac:dyDescent="0.3">
      <c r="A9" s="1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</row>
    <row r="10" spans="1:14" ht="15" thickBot="1" x14ac:dyDescent="0.3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1:14" ht="15" thickBot="1" x14ac:dyDescent="0.35"/>
    <row r="12" spans="1:14" ht="15" thickBot="1" x14ac:dyDescent="0.35">
      <c r="A12" s="25"/>
      <c r="B12" s="26" t="s">
        <v>23</v>
      </c>
      <c r="C12" s="49" t="s">
        <v>24</v>
      </c>
      <c r="D12" s="49" t="s">
        <v>25</v>
      </c>
      <c r="E12" s="27" t="s">
        <v>26</v>
      </c>
      <c r="G12" s="50" t="s">
        <v>30</v>
      </c>
    </row>
    <row r="13" spans="1:14" ht="28.8" x14ac:dyDescent="0.3">
      <c r="A13" s="28" t="s">
        <v>20</v>
      </c>
      <c r="B13" s="29">
        <f ca="1">AVERAGEIF(B24:B400,"касса 1",M24:M400)</f>
        <v>2.3075231395742221E-3</v>
      </c>
      <c r="C13" s="48">
        <f ca="1">AVERAGEIF(B24:B400,"касса 2",M24:M400)</f>
        <v>2.2858845995632343E-3</v>
      </c>
      <c r="D13" s="48">
        <f ca="1">AVERAGEIF(B24:B400,"касса 3",M24:M400)</f>
        <v>3.3684479526010494E-3</v>
      </c>
      <c r="E13" s="30">
        <f ca="1">AVERAGEIF(B24:B400,"касса 4",M24:M400)</f>
        <v>4.6140486027105888E-3</v>
      </c>
      <c r="G13" s="51">
        <f ca="1">AVERAGE(M24:M400)</f>
        <v>2.9956401821018457E-3</v>
      </c>
    </row>
    <row r="14" spans="1:14" ht="28.8" x14ac:dyDescent="0.3">
      <c r="A14" s="31" t="s">
        <v>21</v>
      </c>
      <c r="B14" s="46">
        <f ca="1">AVERAGEIF(B24:B400,"касса 1",L24:L400)</f>
        <v>2.8857142857142857</v>
      </c>
      <c r="C14" s="44">
        <f ca="1">AVERAGEIF(B24:B400,"касса 2",L24:L400)</f>
        <v>2.9295774647887325</v>
      </c>
      <c r="D14" s="44">
        <f ca="1">AVERAGEIF(B24:B400,"касса 3",L24:L400)</f>
        <v>2.7321428571428572</v>
      </c>
      <c r="E14" s="45">
        <f ca="1">AVERAGEIF(B24:B400,"касса 4",L24:L400)</f>
        <v>2.625</v>
      </c>
      <c r="G14" s="52">
        <f ca="1">AVERAGE(L24:L400)</f>
        <v>2.8122448979591836</v>
      </c>
    </row>
    <row r="15" spans="1:14" ht="29.4" thickBot="1" x14ac:dyDescent="0.35">
      <c r="A15" s="33" t="s">
        <v>22</v>
      </c>
      <c r="B15" s="32">
        <f ca="1">_xlfn.MAXIFS(L24:L400,B24:B400,"касса 1")</f>
        <v>5</v>
      </c>
      <c r="C15" s="36">
        <f ca="1">_xlfn.MAXIFS(L24:L400,B24:B400,"касса 2")</f>
        <v>5</v>
      </c>
      <c r="D15" s="42">
        <f ca="1">_xlfn.MAXIFS(L24:L400,B24:B400,"касса 3")</f>
        <v>5</v>
      </c>
      <c r="E15" s="43">
        <f ca="1">_xlfn.MAXIFS(L24:L400,B24:B400,"касса 4")</f>
        <v>5</v>
      </c>
      <c r="G15" s="53">
        <f ca="1">MAX(L24:L400)</f>
        <v>5</v>
      </c>
    </row>
    <row r="16" spans="1:14" ht="29.4" thickBot="1" x14ac:dyDescent="0.35">
      <c r="A16" s="33" t="s">
        <v>27</v>
      </c>
      <c r="B16" s="34">
        <f ca="1">SUMIF(B24:B400,"касса 1",M24:M400)/(60*12)</f>
        <v>2.2434252745860494E-4</v>
      </c>
      <c r="C16" s="39">
        <f ca="1">SUMIF(B24:B400,"касса 2",M24:M400)/(60*12)</f>
        <v>2.254136202347078E-4</v>
      </c>
      <c r="D16" s="40">
        <f ca="1">SUMIF(B24:B400,"касса 3",M24:M400)/(60*12)</f>
        <v>2.6199039631341495E-4</v>
      </c>
      <c r="E16" s="41">
        <f ca="1">SUMIF(B24:B400,"касса 4",M24:M400)/(60*12)</f>
        <v>3.0760324018070593E-4</v>
      </c>
      <c r="G16" s="54">
        <f ca="1">SUM(M24:M400)/(60*12)</f>
        <v>1.0193497841874336E-3</v>
      </c>
    </row>
    <row r="20" spans="1:21" ht="15" thickBot="1" x14ac:dyDescent="0.35"/>
    <row r="21" spans="1:21" ht="27.6" customHeight="1" thickBot="1" x14ac:dyDescent="0.35">
      <c r="A21" s="21" t="s">
        <v>1</v>
      </c>
      <c r="B21" s="17" t="s">
        <v>19</v>
      </c>
      <c r="C21" s="19" t="s">
        <v>10</v>
      </c>
      <c r="D21" s="7" t="s">
        <v>11</v>
      </c>
      <c r="E21" s="7" t="s">
        <v>12</v>
      </c>
      <c r="F21" s="7" t="s">
        <v>13</v>
      </c>
      <c r="G21" s="7" t="s">
        <v>14</v>
      </c>
      <c r="H21" s="7" t="s">
        <v>15</v>
      </c>
      <c r="I21" s="7" t="s">
        <v>18</v>
      </c>
      <c r="J21" s="7" t="s">
        <v>16</v>
      </c>
      <c r="K21" s="7" t="s">
        <v>17</v>
      </c>
      <c r="L21" s="7" t="s">
        <v>2</v>
      </c>
      <c r="M21" s="7" t="s">
        <v>3</v>
      </c>
      <c r="N21" s="5" t="s">
        <v>6</v>
      </c>
      <c r="O21" s="6"/>
      <c r="P21" s="5" t="s">
        <v>7</v>
      </c>
      <c r="Q21" s="6"/>
      <c r="R21" s="5" t="s">
        <v>8</v>
      </c>
      <c r="S21" s="6"/>
      <c r="T21" s="5" t="s">
        <v>9</v>
      </c>
      <c r="U21" s="6"/>
    </row>
    <row r="22" spans="1:21" ht="29.4" thickBot="1" x14ac:dyDescent="0.35">
      <c r="A22" s="22"/>
      <c r="B22" s="18"/>
      <c r="C22" s="20"/>
      <c r="D22" s="8"/>
      <c r="E22" s="8"/>
      <c r="F22" s="8"/>
      <c r="G22" s="8"/>
      <c r="H22" s="8"/>
      <c r="I22" s="8"/>
      <c r="J22" s="8"/>
      <c r="K22" s="8"/>
      <c r="L22" s="8"/>
      <c r="M22" s="8"/>
      <c r="N22" s="1" t="s">
        <v>4</v>
      </c>
      <c r="O22" s="1" t="s">
        <v>5</v>
      </c>
      <c r="P22" s="1" t="s">
        <v>4</v>
      </c>
      <c r="Q22" s="1" t="s">
        <v>5</v>
      </c>
      <c r="R22" s="1" t="s">
        <v>4</v>
      </c>
      <c r="S22" s="1" t="s">
        <v>5</v>
      </c>
      <c r="T22" s="1" t="s">
        <v>4</v>
      </c>
      <c r="U22" s="1" t="s">
        <v>5</v>
      </c>
    </row>
    <row r="23" spans="1:21" x14ac:dyDescent="0.3">
      <c r="C23" s="2">
        <v>0.33333333333333331</v>
      </c>
      <c r="E23" s="4"/>
      <c r="G23" s="4"/>
      <c r="I23" s="4"/>
      <c r="K23" s="4"/>
      <c r="L23" s="3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">
      <c r="A24" s="3">
        <f ca="1" xml:space="preserve"> -(60/30)*LOG(1-RAND())+1</f>
        <v>1.7294287399621942</v>
      </c>
      <c r="B24" s="23" t="str">
        <f ca="1">IF(N24&lt;&gt;"","касса 1",IF(P24&lt;&gt;"","касса 2",IF(R24&lt;&gt;"","касса 3",IF(T24&lt;&gt;"","касса 4",""))))</f>
        <v>касса 1</v>
      </c>
      <c r="C24" s="4">
        <f ca="1">IF(C23="","",IF(C23+(A24)/1440&lt;=$C$23+8/24,C23+(A24)/1440,""))</f>
        <v>0.33453432551386264</v>
      </c>
      <c r="D24">
        <f ca="1">IF(C24&lt;&gt;"",-5*LOG(1-RAND())+1,"")</f>
        <v>1.0249992240543984</v>
      </c>
      <c r="E24" s="4">
        <f ca="1">IF(D24&lt;&gt;"",D24/1440,"")</f>
        <v>7.1180501670444331E-4</v>
      </c>
      <c r="F24">
        <f ca="1">IF(C24&lt;&gt;"",-6*LOG(1-RAND())+1,"")</f>
        <v>5.1796076762050234</v>
      </c>
      <c r="G24" s="4">
        <f ca="1">IF(F24&lt;&gt;"",F24/1440,"")</f>
        <v>3.5969497751423773E-3</v>
      </c>
      <c r="H24">
        <f ca="1">IF(C24&lt;&gt;"",-8*LOG(1-RAND())+1,"")</f>
        <v>5.9370467834993823</v>
      </c>
      <c r="I24" s="4">
        <f ca="1">IF(H24&lt;&gt;"",H24/1440,"")</f>
        <v>4.1229491552079046E-3</v>
      </c>
      <c r="J24">
        <f ca="1">IF(C24&lt;&gt;"",-12*LOG(1-RAND())+1,"")</f>
        <v>3.2638172194607922</v>
      </c>
      <c r="K24" s="4">
        <f ca="1">IF(J24&lt;&gt;"",J24/1440,"")</f>
        <v>2.2665397357366614E-3</v>
      </c>
      <c r="L24" s="3">
        <f ca="1">IF(C24&lt;&gt;"",SUM(COUNTIF($O$24:$O24,"&gt;"&amp;C24),COUNTIF($Q$24:$Q24,"&gt;"&amp;C24),COUNTIF($S$24:$S24,"&gt;"&amp;C24),COUNTIF($U$24:$U24,"&gt;"&amp;C24)),"")</f>
        <v>1</v>
      </c>
      <c r="M24" s="4">
        <f ca="1">IF(AND(C24&lt;&gt;"",OR(O24&lt;&gt;"",Q24&lt;&gt;"",S24&lt;&gt;"",U24&lt;&gt;"")),MAX(O24,Q24,S24,U24)-C24,"")</f>
        <v>7.1180501670442542E-4</v>
      </c>
      <c r="N24" s="4">
        <f ca="1">IF(AND(MAX(O$23:O23)&lt;=MAX(Q$23:Q23),C24&lt;&gt;"",MAX(O$23:O23)&lt;=MAX(S$23:S23),MAX(O$23:O23)&lt;=MAX(U$23:U23),MAX(O$23:O23)&lt;=TIME(16,0,0)),MAX(O$23:O23,C24),"")</f>
        <v>0.33453432551386264</v>
      </c>
      <c r="O24" s="4">
        <f ca="1">IF(ISTEXT(N24),"",N24+D24/1440)</f>
        <v>0.33524613053056707</v>
      </c>
      <c r="P24" s="4" t="str">
        <f ca="1">IF(AND(MAX(O$23:O23)&gt;MAX(Q$23:Q23),C24&lt;&gt;"",MAX(Q$23:Q23)&lt;=MAX(S$23:S23),MAX(Q$23:Q23)&lt;=MAX(U$23:U23),MAX(Q$23:Q23)&lt;=TIME(16,0,0)),MAX(Q$23:Q23,C24),"")</f>
        <v/>
      </c>
      <c r="Q24" s="4" t="str">
        <f ca="1">IF(ISTEXT(P24),"",P24+F24/1440)</f>
        <v/>
      </c>
      <c r="R24" s="4" t="str">
        <f ca="1">IF(AND(MAX(O$23:O23)&gt;MAX(S$23:S23),C24&lt;&gt;"",MAX(Q$23:Q23)&gt;MAX(S$23:S23),MAX(S$23:S23)&lt;=MAX(U$23:U23),MAX(S$23:S23)&lt;=TIME(16,0,0)),MAX(S$23:S23,C24),"")</f>
        <v/>
      </c>
      <c r="S24" s="4" t="str">
        <f ca="1">IF(ISTEXT(R24),"",R24+H24/1440)</f>
        <v/>
      </c>
      <c r="T24" s="4" t="str">
        <f ca="1">IF(AND(MAX(O$23:O23)&gt;MAX(U$23:U23),C24&lt;&gt;"",MAX(Q$23:Q23)&gt;MAX(U$23:U23),MAX(S$23:S23)&gt;MAX(U$23:U23),MAX(U$23:U23)&lt;=TIME(16,0,0)),MAX(U$23:U23,C24),"")</f>
        <v/>
      </c>
      <c r="U24" s="4" t="str">
        <f ca="1">IF(ISTEXT(T24),"",T24+J24/1440)</f>
        <v/>
      </c>
    </row>
    <row r="25" spans="1:21" x14ac:dyDescent="0.3">
      <c r="A25" s="3">
        <f t="shared" ref="A25:A88" ca="1" si="0" xml:space="preserve"> -(60/30)*LOG(1-RAND())+1</f>
        <v>2.4122191284978385</v>
      </c>
      <c r="B25" s="23" t="str">
        <f t="shared" ref="B25:B88" ca="1" si="1">IF(N25&lt;&gt;"","касса 1",IF(P25&lt;&gt;"","касса 2",IF(R25&lt;&gt;"","касса 3",IF(T25&lt;&gt;"","касса 4",""))))</f>
        <v>касса 2</v>
      </c>
      <c r="C25" s="4">
        <f ca="1">IF(C24="","",IF(C24+(A25)/1440&lt;=$C$23+8/24,C24+(A25)/1440,""))</f>
        <v>0.33620947768643056</v>
      </c>
      <c r="D25">
        <f t="shared" ref="D25:D88" ca="1" si="2">IF(C25&lt;&gt;"",-5*LOG(1-RAND())+1,"")</f>
        <v>1.2191278057032471</v>
      </c>
      <c r="E25" s="4">
        <f t="shared" ref="E25:E88" ca="1" si="3">IF(D25&lt;&gt;"",D25/1440,"")</f>
        <v>8.4661653173836603E-4</v>
      </c>
      <c r="F25">
        <f t="shared" ref="F25:F88" ca="1" si="4">IF(C25&lt;&gt;"",-6*LOG(1-RAND())+1,"")</f>
        <v>4.5058620751882108</v>
      </c>
      <c r="G25" s="4">
        <f t="shared" ref="G25:G88" ca="1" si="5">IF(F25&lt;&gt;"",F25/1440,"")</f>
        <v>3.1290708855473688E-3</v>
      </c>
      <c r="H25">
        <f t="shared" ref="H25:H88" ca="1" si="6">IF(C25&lt;&gt;"",-8*LOG(1-RAND())+1,"")</f>
        <v>5.2610073821039824</v>
      </c>
      <c r="I25" s="4">
        <f t="shared" ref="I25:I88" ca="1" si="7">IF(H25&lt;&gt;"",H25/1440,"")</f>
        <v>3.653477348683321E-3</v>
      </c>
      <c r="J25">
        <f t="shared" ref="J25:J88" ca="1" si="8">IF(C25&lt;&gt;"",-12*LOG(1-RAND())+1,"")</f>
        <v>1.5322579101115961</v>
      </c>
      <c r="K25" s="4">
        <f t="shared" ref="K25:K88" ca="1" si="9">IF(J25&lt;&gt;"",J25/1440,"")</f>
        <v>1.0640679931330529E-3</v>
      </c>
      <c r="L25" s="3">
        <f ca="1">IF(C25&lt;&gt;"",SUM(COUNTIF($O$24:$O25,"&gt;"&amp;C25),COUNTIF($Q$24:$Q25,"&gt;"&amp;C25),COUNTIF($S$24:$S25,"&gt;"&amp;C25),COUNTIF($U$24:$U25,"&gt;"&amp;C25)),"")</f>
        <v>1</v>
      </c>
      <c r="M25" s="4">
        <f t="shared" ref="M25:M88" ca="1" si="10">IF(AND(C25&lt;&gt;"",OR(O25&lt;&gt;"",Q25&lt;&gt;"",S25&lt;&gt;"",U25&lt;&gt;"")),MAX(O25,Q25,S25,U25)-C25,"")</f>
        <v>3.1290708855473692E-3</v>
      </c>
      <c r="N25" s="4" t="str">
        <f ca="1">IF(AND(MAX(O$23:O24)&lt;=MAX(Q$23:Q24),C25&lt;&gt;"",MAX(O$23:O24)&lt;=MAX(S$23:S24),MAX(O$23:O24)&lt;=MAX(U$23:U24),MAX(O$23:O24)&lt;=TIME(16,0,0)),MAX(O$23:O24,C25),"")</f>
        <v/>
      </c>
      <c r="O25" s="4" t="str">
        <f t="shared" ref="O25:O88" ca="1" si="11">IF(ISTEXT(N25),"",N25+D25/1440)</f>
        <v/>
      </c>
      <c r="P25" s="4">
        <f ca="1">IF(AND(MAX(O$23:O24)&gt;MAX(Q$23:Q24),C25&lt;&gt;"",MAX(Q$23:Q24)&lt;=MAX(S$23:S24),MAX(Q$23:Q24)&lt;=MAX(U$23:U24),MAX(Q$23:Q24)&lt;=TIME(16,0,0)),MAX(Q$23:Q24,C25),"")</f>
        <v>0.33620947768643056</v>
      </c>
      <c r="Q25" s="4">
        <f t="shared" ref="Q25:Q88" ca="1" si="12">IF(ISTEXT(P25),"",P25+F25/1440)</f>
        <v>0.33933854857197793</v>
      </c>
      <c r="R25" s="4" t="str">
        <f ca="1">IF(AND(MAX(O$23:O24)&gt;MAX(S$23:S24),C25&lt;&gt;"",MAX(Q$23:Q24)&gt;MAX(S$23:S24),MAX(S$23:S24)&lt;=MAX(U$23:U24),MAX(S$23:S24)&lt;=TIME(16,0,0)),MAX(S$23:S24,C25),"")</f>
        <v/>
      </c>
      <c r="S25" s="4" t="str">
        <f t="shared" ref="S25:S88" ca="1" si="13">IF(ISTEXT(R25),"",R25+H25/1440)</f>
        <v/>
      </c>
      <c r="T25" s="4" t="str">
        <f ca="1">IF(AND(MAX(O$23:O24)&gt;MAX(U$23:U24),C25&lt;&gt;"",MAX(Q$23:Q24)&gt;MAX(U$23:U24),MAX(S$23:S24)&gt;MAX(U$23:U24),MAX(U$23:U24)&lt;=TIME(16,0,0)),MAX(U$23:U24,C25),"")</f>
        <v/>
      </c>
      <c r="U25" s="4" t="str">
        <f t="shared" ref="U25:U88" ca="1" si="14">IF(ISTEXT(T25),"",T25+J25/1440)</f>
        <v/>
      </c>
    </row>
    <row r="26" spans="1:21" x14ac:dyDescent="0.3">
      <c r="A26" s="3">
        <f t="shared" ca="1" si="0"/>
        <v>1.2927012003315252</v>
      </c>
      <c r="B26" s="23" t="str">
        <f t="shared" ca="1" si="1"/>
        <v>касса 3</v>
      </c>
      <c r="C26" s="4">
        <f ca="1">IF(C25="","",IF(C25+(A26)/1440&lt;=$C$23+8/24,C25+(A26)/1440,""))</f>
        <v>0.33710718685332747</v>
      </c>
      <c r="D26">
        <f t="shared" ca="1" si="2"/>
        <v>6.6899621792990915</v>
      </c>
      <c r="E26" s="4">
        <f t="shared" ca="1" si="3"/>
        <v>4.6458070689577025E-3</v>
      </c>
      <c r="F26">
        <f t="shared" ca="1" si="4"/>
        <v>1.993480239438854</v>
      </c>
      <c r="G26" s="4">
        <f t="shared" ca="1" si="5"/>
        <v>1.3843612773880931E-3</v>
      </c>
      <c r="H26">
        <f t="shared" ca="1" si="6"/>
        <v>3.3632489111214516</v>
      </c>
      <c r="I26" s="4">
        <f t="shared" ca="1" si="7"/>
        <v>2.3355895216121193E-3</v>
      </c>
      <c r="J26">
        <f t="shared" ca="1" si="8"/>
        <v>30.966182694292854</v>
      </c>
      <c r="K26" s="4">
        <f t="shared" ca="1" si="9"/>
        <v>2.1504293537703372E-2</v>
      </c>
      <c r="L26" s="3">
        <f ca="1">IF(C26&lt;&gt;"",SUM(COUNTIF($O$24:$O26,"&gt;"&amp;C26),COUNTIF($Q$24:$Q26,"&gt;"&amp;C26),COUNTIF($S$24:$S26,"&gt;"&amp;C26),COUNTIF($U$24:$U26,"&gt;"&amp;C26)),"")</f>
        <v>2</v>
      </c>
      <c r="M26" s="4">
        <f t="shared" ca="1" si="10"/>
        <v>2.3355895216121136E-3</v>
      </c>
      <c r="N26" s="4" t="str">
        <f ca="1">IF(AND(MAX(O$23:O25)&lt;=MAX(Q$23:Q25),C26&lt;&gt;"",MAX(O$23:O25)&lt;=MAX(S$23:S25),MAX(O$23:O25)&lt;=MAX(U$23:U25),MAX(O$23:O25)&lt;=TIME(16,0,0)),MAX(O$23:O25,C26),"")</f>
        <v/>
      </c>
      <c r="O26" s="4" t="str">
        <f t="shared" ca="1" si="11"/>
        <v/>
      </c>
      <c r="P26" s="4" t="str">
        <f ca="1">IF(AND(MAX(O$23:O25)&gt;MAX(Q$23:Q25),C26&lt;&gt;"",MAX(Q$23:Q25)&lt;=MAX(S$23:S25),MAX(Q$23:Q25)&lt;=MAX(U$23:U25),MAX(Q$23:Q25)&lt;=TIME(16,0,0)),MAX(Q$23:Q25,C26),"")</f>
        <v/>
      </c>
      <c r="Q26" s="4" t="str">
        <f t="shared" ca="1" si="12"/>
        <v/>
      </c>
      <c r="R26" s="4">
        <f ca="1">IF(AND(MAX(O$23:O25)&gt;MAX(S$23:S25),C26&lt;&gt;"",MAX(Q$23:Q25)&gt;MAX(S$23:S25),MAX(S$23:S25)&lt;=MAX(U$23:U25),MAX(S$23:S25)&lt;=TIME(16,0,0)),MAX(S$23:S25,C26),"")</f>
        <v>0.33710718685332747</v>
      </c>
      <c r="S26" s="4">
        <f t="shared" ca="1" si="13"/>
        <v>0.33944277637493958</v>
      </c>
      <c r="T26" s="4" t="str">
        <f ca="1">IF(AND(MAX(O$23:O25)&gt;MAX(U$23:U25),C26&lt;&gt;"",MAX(Q$23:Q25)&gt;MAX(U$23:U25),MAX(S$23:S25)&gt;MAX(U$23:U25),MAX(U$23:U25)&lt;=TIME(16,0,0)),MAX(U$23:U25,C26),"")</f>
        <v/>
      </c>
      <c r="U26" s="4" t="str">
        <f t="shared" ca="1" si="14"/>
        <v/>
      </c>
    </row>
    <row r="27" spans="1:21" x14ac:dyDescent="0.3">
      <c r="A27" s="3">
        <f t="shared" ca="1" si="0"/>
        <v>1.4522867407940467</v>
      </c>
      <c r="B27" s="23" t="str">
        <f t="shared" ca="1" si="1"/>
        <v>касса 4</v>
      </c>
      <c r="C27" s="4">
        <f ca="1">IF(C26="","",IF(C26+(A27)/1440&lt;=$C$23+8/24,C26+(A27)/1440,""))</f>
        <v>0.33811571931221224</v>
      </c>
      <c r="D27">
        <f t="shared" ca="1" si="2"/>
        <v>1.4363275546622485</v>
      </c>
      <c r="E27" s="4">
        <f t="shared" ca="1" si="3"/>
        <v>9.9744969073767265E-4</v>
      </c>
      <c r="F27">
        <f t="shared" ca="1" si="4"/>
        <v>6.0193662770924714</v>
      </c>
      <c r="G27" s="4">
        <f t="shared" ca="1" si="5"/>
        <v>4.1801154702031055E-3</v>
      </c>
      <c r="H27">
        <f t="shared" ca="1" si="6"/>
        <v>2.3867056882566855</v>
      </c>
      <c r="I27" s="4">
        <f t="shared" ca="1" si="7"/>
        <v>1.6574345057338094E-3</v>
      </c>
      <c r="J27">
        <f t="shared" ca="1" si="8"/>
        <v>1.5998179671404453</v>
      </c>
      <c r="K27" s="4">
        <f t="shared" ca="1" si="9"/>
        <v>1.1109846994030871E-3</v>
      </c>
      <c r="L27" s="3">
        <f ca="1">IF(C27&lt;&gt;"",SUM(COUNTIF($O$24:$O27,"&gt;"&amp;C27),COUNTIF($Q$24:$Q27,"&gt;"&amp;C27),COUNTIF($S$24:$S27,"&gt;"&amp;C27),COUNTIF($U$24:$U27,"&gt;"&amp;C27)),"")</f>
        <v>3</v>
      </c>
      <c r="M27" s="4">
        <f t="shared" ca="1" si="10"/>
        <v>1.1109846994030725E-3</v>
      </c>
      <c r="N27" s="4" t="str">
        <f ca="1">IF(AND(MAX(O$23:O26)&lt;=MAX(Q$23:Q26),C27&lt;&gt;"",MAX(O$23:O26)&lt;=MAX(S$23:S26),MAX(O$23:O26)&lt;=MAX(U$23:U26),MAX(O$23:O26)&lt;=TIME(16,0,0)),MAX(O$23:O26,C27),"")</f>
        <v/>
      </c>
      <c r="O27" s="4" t="str">
        <f t="shared" ca="1" si="11"/>
        <v/>
      </c>
      <c r="P27" s="4" t="str">
        <f ca="1">IF(AND(MAX(O$23:O26)&gt;MAX(Q$23:Q26),C27&lt;&gt;"",MAX(Q$23:Q26)&lt;=MAX(S$23:S26),MAX(Q$23:Q26)&lt;=MAX(U$23:U26),MAX(Q$23:Q26)&lt;=TIME(16,0,0)),MAX(Q$23:Q26,C27),"")</f>
        <v/>
      </c>
      <c r="Q27" s="4" t="str">
        <f t="shared" ca="1" si="12"/>
        <v/>
      </c>
      <c r="R27" s="4" t="str">
        <f ca="1">IF(AND(MAX(O$23:O26)&gt;MAX(S$23:S26),C27&lt;&gt;"",MAX(Q$23:Q26)&gt;MAX(S$23:S26),MAX(S$23:S26)&lt;=MAX(U$23:U26),MAX(S$23:S26)&lt;=TIME(16,0,0)),MAX(S$23:S26,C27),"")</f>
        <v/>
      </c>
      <c r="S27" s="4" t="str">
        <f t="shared" ca="1" si="13"/>
        <v/>
      </c>
      <c r="T27" s="4">
        <f ca="1">IF(AND(MAX(O$23:O26)&gt;MAX(U$23:U26),C27&lt;&gt;"",MAX(Q$23:Q26)&gt;MAX(U$23:U26),MAX(S$23:S26)&gt;MAX(U$23:U26),MAX(U$23:U26)&lt;=TIME(16,0,0)),MAX(U$23:U26,C27),"")</f>
        <v>0.33811571931221224</v>
      </c>
      <c r="U27" s="4">
        <f t="shared" ca="1" si="14"/>
        <v>0.33922670401161531</v>
      </c>
    </row>
    <row r="28" spans="1:21" x14ac:dyDescent="0.3">
      <c r="A28" s="3">
        <f t="shared" ca="1" si="0"/>
        <v>1.0651040715382531</v>
      </c>
      <c r="B28" s="23" t="str">
        <f t="shared" ca="1" si="1"/>
        <v>касса 1</v>
      </c>
      <c r="C28" s="4">
        <f ca="1">IF(C27="","",IF(C27+(A28)/1440&lt;=$C$23+8/24,C27+(A28)/1440,""))</f>
        <v>0.33885537491744716</v>
      </c>
      <c r="D28">
        <f t="shared" ca="1" si="2"/>
        <v>2.4541580363654925</v>
      </c>
      <c r="E28" s="4">
        <f t="shared" ca="1" si="3"/>
        <v>1.704276414142703E-3</v>
      </c>
      <c r="F28">
        <f t="shared" ca="1" si="4"/>
        <v>1.0373728680614538</v>
      </c>
      <c r="G28" s="4">
        <f t="shared" ca="1" si="5"/>
        <v>7.2039782504267622E-4</v>
      </c>
      <c r="H28">
        <f t="shared" ca="1" si="6"/>
        <v>3.0618985476491298</v>
      </c>
      <c r="I28" s="4">
        <f t="shared" ca="1" si="7"/>
        <v>2.1263184358674514E-3</v>
      </c>
      <c r="J28">
        <f t="shared" ca="1" si="8"/>
        <v>5.5193774899483481</v>
      </c>
      <c r="K28" s="4">
        <f t="shared" ca="1" si="9"/>
        <v>3.8329010346863529E-3</v>
      </c>
      <c r="L28" s="3">
        <f ca="1">IF(C28&lt;&gt;"",SUM(COUNTIF($O$24:$O28,"&gt;"&amp;C28),COUNTIF($Q$24:$Q28,"&gt;"&amp;C28),COUNTIF($S$24:$S28,"&gt;"&amp;C28),COUNTIF($U$24:$U28,"&gt;"&amp;C28)),"")</f>
        <v>4</v>
      </c>
      <c r="M28" s="4">
        <f t="shared" ca="1" si="10"/>
        <v>1.7042764141427247E-3</v>
      </c>
      <c r="N28" s="4">
        <f ca="1">IF(AND(MAX(O$23:O27)&lt;=MAX(Q$23:Q27),C28&lt;&gt;"",MAX(O$23:O27)&lt;=MAX(S$23:S27),MAX(O$23:O27)&lt;=MAX(U$23:U27),MAX(O$23:O27)&lt;=TIME(16,0,0)),MAX(O$23:O27,C28),"")</f>
        <v>0.33885537491744716</v>
      </c>
      <c r="O28" s="4">
        <f t="shared" ca="1" si="11"/>
        <v>0.34055965133158989</v>
      </c>
      <c r="P28" s="4" t="str">
        <f ca="1">IF(AND(MAX(O$23:O27)&gt;MAX(Q$23:Q27),C28&lt;&gt;"",MAX(Q$23:Q27)&lt;=MAX(S$23:S27),MAX(Q$23:Q27)&lt;=MAX(U$23:U27),MAX(Q$23:Q27)&lt;=TIME(16,0,0)),MAX(Q$23:Q27,C28),"")</f>
        <v/>
      </c>
      <c r="Q28" s="4" t="str">
        <f t="shared" ca="1" si="12"/>
        <v/>
      </c>
      <c r="R28" s="4" t="str">
        <f ca="1">IF(AND(MAX(O$23:O27)&gt;MAX(S$23:S27),C28&lt;&gt;"",MAX(Q$23:Q27)&gt;MAX(S$23:S27),MAX(S$23:S27)&lt;=MAX(U$23:U27),MAX(S$23:S27)&lt;=TIME(16,0,0)),MAX(S$23:S27,C28),"")</f>
        <v/>
      </c>
      <c r="S28" s="4" t="str">
        <f t="shared" ca="1" si="13"/>
        <v/>
      </c>
      <c r="T28" s="4" t="str">
        <f ca="1">IF(AND(MAX(O$23:O27)&gt;MAX(U$23:U27),C28&lt;&gt;"",MAX(Q$23:Q27)&gt;MAX(U$23:U27),MAX(S$23:S27)&gt;MAX(U$23:U27),MAX(U$23:U27)&lt;=TIME(16,0,0)),MAX(U$23:U27,C28),"")</f>
        <v/>
      </c>
      <c r="U28" s="4" t="str">
        <f t="shared" ca="1" si="14"/>
        <v/>
      </c>
    </row>
    <row r="29" spans="1:21" x14ac:dyDescent="0.3">
      <c r="A29" s="3">
        <f t="shared" ca="1" si="0"/>
        <v>1.5365458840485895</v>
      </c>
      <c r="B29" s="23" t="str">
        <f t="shared" ca="1" si="1"/>
        <v>касса 4</v>
      </c>
      <c r="C29" s="4">
        <f ca="1">IF(C28="","",IF(C28+(A29)/1440&lt;=$C$23+8/24,C28+(A29)/1440,""))</f>
        <v>0.33992242067025868</v>
      </c>
      <c r="D29">
        <f t="shared" ca="1" si="2"/>
        <v>2.7774085258639793</v>
      </c>
      <c r="E29" s="4">
        <f t="shared" ca="1" si="3"/>
        <v>1.9287559207388746E-3</v>
      </c>
      <c r="F29">
        <f t="shared" ca="1" si="4"/>
        <v>2.9352770890778537</v>
      </c>
      <c r="G29" s="4">
        <f t="shared" ca="1" si="5"/>
        <v>2.0383868674151762E-3</v>
      </c>
      <c r="H29">
        <f t="shared" ca="1" si="6"/>
        <v>5.17616679540828</v>
      </c>
      <c r="I29" s="4">
        <f t="shared" ca="1" si="7"/>
        <v>3.5945602745890834E-3</v>
      </c>
      <c r="J29">
        <f t="shared" ca="1" si="8"/>
        <v>3.9672417760165182</v>
      </c>
      <c r="K29" s="4">
        <f t="shared" ca="1" si="9"/>
        <v>2.755029011122582E-3</v>
      </c>
      <c r="L29" s="3">
        <f ca="1">IF(C29&lt;&gt;"",SUM(COUNTIF($O$24:$O29,"&gt;"&amp;C29),COUNTIF($Q$24:$Q29,"&gt;"&amp;C29),COUNTIF($S$24:$S29,"&gt;"&amp;C29),COUNTIF($U$24:$U29,"&gt;"&amp;C29)),"")</f>
        <v>2</v>
      </c>
      <c r="M29" s="4">
        <f t="shared" ca="1" si="10"/>
        <v>2.7550290111225673E-3</v>
      </c>
      <c r="N29" s="4" t="str">
        <f ca="1">IF(AND(MAX(O$23:O28)&lt;=MAX(Q$23:Q28),C29&lt;&gt;"",MAX(O$23:O28)&lt;=MAX(S$23:S28),MAX(O$23:O28)&lt;=MAX(U$23:U28),MAX(O$23:O28)&lt;=TIME(16,0,0)),MAX(O$23:O28,C29),"")</f>
        <v/>
      </c>
      <c r="O29" s="4" t="str">
        <f t="shared" ca="1" si="11"/>
        <v/>
      </c>
      <c r="P29" s="4" t="str">
        <f ca="1">IF(AND(MAX(O$23:O28)&gt;MAX(Q$23:Q28),C29&lt;&gt;"",MAX(Q$23:Q28)&lt;=MAX(S$23:S28),MAX(Q$23:Q28)&lt;=MAX(U$23:U28),MAX(Q$23:Q28)&lt;=TIME(16,0,0)),MAX(Q$23:Q28,C29),"")</f>
        <v/>
      </c>
      <c r="Q29" s="4" t="str">
        <f t="shared" ca="1" si="12"/>
        <v/>
      </c>
      <c r="R29" s="4" t="str">
        <f ca="1">IF(AND(MAX(O$23:O28)&gt;MAX(S$23:S28),C29&lt;&gt;"",MAX(Q$23:Q28)&gt;MAX(S$23:S28),MAX(S$23:S28)&lt;=MAX(U$23:U28),MAX(S$23:S28)&lt;=TIME(16,0,0)),MAX(S$23:S28,C29),"")</f>
        <v/>
      </c>
      <c r="S29" s="4" t="str">
        <f t="shared" ca="1" si="13"/>
        <v/>
      </c>
      <c r="T29" s="4">
        <f ca="1">IF(AND(MAX(O$23:O28)&gt;MAX(U$23:U28),C29&lt;&gt;"",MAX(Q$23:Q28)&gt;MAX(U$23:U28),MAX(S$23:S28)&gt;MAX(U$23:U28),MAX(U$23:U28)&lt;=TIME(16,0,0)),MAX(U$23:U28,C29),"")</f>
        <v>0.33992242067025868</v>
      </c>
      <c r="U29" s="4">
        <f t="shared" ca="1" si="14"/>
        <v>0.34267744968138125</v>
      </c>
    </row>
    <row r="30" spans="1:21" x14ac:dyDescent="0.3">
      <c r="A30" s="3">
        <f t="shared" ca="1" si="0"/>
        <v>1.911113617809781</v>
      </c>
      <c r="B30" s="23" t="str">
        <f t="shared" ca="1" si="1"/>
        <v>касса 2</v>
      </c>
      <c r="C30" s="4">
        <f ca="1">IF(C29="","",IF(C29+(A30)/1440&lt;=$C$23+8/24,C29+(A30)/1440,""))</f>
        <v>0.3412495829048488</v>
      </c>
      <c r="D30">
        <f t="shared" ca="1" si="2"/>
        <v>3.4413739753766208</v>
      </c>
      <c r="E30" s="4">
        <f t="shared" ca="1" si="3"/>
        <v>2.3898430384559867E-3</v>
      </c>
      <c r="F30">
        <f t="shared" ca="1" si="4"/>
        <v>4.1430387937149975</v>
      </c>
      <c r="G30" s="4">
        <f t="shared" ca="1" si="5"/>
        <v>2.8771102734131927E-3</v>
      </c>
      <c r="H30">
        <f t="shared" ca="1" si="6"/>
        <v>2.2575042044106715</v>
      </c>
      <c r="I30" s="4">
        <f t="shared" ca="1" si="7"/>
        <v>1.5677112530629663E-3</v>
      </c>
      <c r="J30">
        <f t="shared" ca="1" si="8"/>
        <v>6.8014866250278505</v>
      </c>
      <c r="K30" s="4">
        <f t="shared" ca="1" si="9"/>
        <v>4.7232546007137848E-3</v>
      </c>
      <c r="L30" s="3">
        <f ca="1">IF(C30&lt;&gt;"",SUM(COUNTIF($O$24:$O30,"&gt;"&amp;C30),COUNTIF($Q$24:$Q30,"&gt;"&amp;C30),COUNTIF($S$24:$S30,"&gt;"&amp;C30),COUNTIF($U$24:$U30,"&gt;"&amp;C30)),"")</f>
        <v>2</v>
      </c>
      <c r="M30" s="4">
        <f t="shared" ca="1" si="10"/>
        <v>2.877110273413197E-3</v>
      </c>
      <c r="N30" s="4" t="str">
        <f ca="1">IF(AND(MAX(O$23:O29)&lt;=MAX(Q$23:Q29),C30&lt;&gt;"",MAX(O$23:O29)&lt;=MAX(S$23:S29),MAX(O$23:O29)&lt;=MAX(U$23:U29),MAX(O$23:O29)&lt;=TIME(16,0,0)),MAX(O$23:O29,C30),"")</f>
        <v/>
      </c>
      <c r="O30" s="4" t="str">
        <f t="shared" ca="1" si="11"/>
        <v/>
      </c>
      <c r="P30" s="4">
        <f ca="1">IF(AND(MAX(O$23:O29)&gt;MAX(Q$23:Q29),C30&lt;&gt;"",MAX(Q$23:Q29)&lt;=MAX(S$23:S29),MAX(Q$23:Q29)&lt;=MAX(U$23:U29),MAX(Q$23:Q29)&lt;=TIME(16,0,0)),MAX(Q$23:Q29,C30),"")</f>
        <v>0.3412495829048488</v>
      </c>
      <c r="Q30" s="4">
        <f t="shared" ca="1" si="12"/>
        <v>0.344126693178262</v>
      </c>
      <c r="R30" s="4" t="str">
        <f ca="1">IF(AND(MAX(O$23:O29)&gt;MAX(S$23:S29),C30&lt;&gt;"",MAX(Q$23:Q29)&gt;MAX(S$23:S29),MAX(S$23:S29)&lt;=MAX(U$23:U29),MAX(S$23:S29)&lt;=TIME(16,0,0)),MAX(S$23:S29,C30),"")</f>
        <v/>
      </c>
      <c r="S30" s="4" t="str">
        <f t="shared" ca="1" si="13"/>
        <v/>
      </c>
      <c r="T30" s="4" t="str">
        <f ca="1">IF(AND(MAX(O$23:O29)&gt;MAX(U$23:U29),C30&lt;&gt;"",MAX(Q$23:Q29)&gt;MAX(U$23:U29),MAX(S$23:S29)&gt;MAX(U$23:U29),MAX(U$23:U29)&lt;=TIME(16,0,0)),MAX(U$23:U29,C30),"")</f>
        <v/>
      </c>
      <c r="U30" s="4" t="str">
        <f t="shared" ca="1" si="14"/>
        <v/>
      </c>
    </row>
    <row r="31" spans="1:21" x14ac:dyDescent="0.3">
      <c r="A31" s="3">
        <f t="shared" ca="1" si="0"/>
        <v>1.4011867346259299</v>
      </c>
      <c r="B31" s="23" t="str">
        <f t="shared" ca="1" si="1"/>
        <v>касса 3</v>
      </c>
      <c r="C31" s="4">
        <f ca="1">IF(C30="","",IF(C30+(A31)/1440&lt;=$C$23+8/24,C30+(A31)/1440,""))</f>
        <v>0.34222262924833902</v>
      </c>
      <c r="D31">
        <f t="shared" ca="1" si="2"/>
        <v>3.1330068349425821</v>
      </c>
      <c r="E31" s="4">
        <f t="shared" ca="1" si="3"/>
        <v>2.1756991909323486E-3</v>
      </c>
      <c r="F31">
        <f t="shared" ca="1" si="4"/>
        <v>6.9040612562307846</v>
      </c>
      <c r="G31" s="4">
        <f t="shared" ca="1" si="5"/>
        <v>4.7944869834936005E-3</v>
      </c>
      <c r="H31">
        <f t="shared" ca="1" si="6"/>
        <v>5.9227137004499442</v>
      </c>
      <c r="I31" s="4">
        <f t="shared" ca="1" si="7"/>
        <v>4.112995625312461E-3</v>
      </c>
      <c r="J31">
        <f t="shared" ca="1" si="8"/>
        <v>6.9546884903545676</v>
      </c>
      <c r="K31" s="4">
        <f t="shared" ca="1" si="9"/>
        <v>4.8296447849684497E-3</v>
      </c>
      <c r="L31" s="3">
        <f ca="1">IF(C31&lt;&gt;"",SUM(COUNTIF($O$24:$O31,"&gt;"&amp;C31),COUNTIF($Q$24:$Q31,"&gt;"&amp;C31),COUNTIF($S$24:$S31,"&gt;"&amp;C31),COUNTIF($U$24:$U31,"&gt;"&amp;C31)),"")</f>
        <v>3</v>
      </c>
      <c r="M31" s="4">
        <f t="shared" ca="1" si="10"/>
        <v>4.1129956253124766E-3</v>
      </c>
      <c r="N31" s="4" t="str">
        <f ca="1">IF(AND(MAX(O$23:O30)&lt;=MAX(Q$23:Q30),C31&lt;&gt;"",MAX(O$23:O30)&lt;=MAX(S$23:S30),MAX(O$23:O30)&lt;=MAX(U$23:U30),MAX(O$23:O30)&lt;=TIME(16,0,0)),MAX(O$23:O30,C31),"")</f>
        <v/>
      </c>
      <c r="O31" s="4" t="str">
        <f t="shared" ca="1" si="11"/>
        <v/>
      </c>
      <c r="P31" s="4" t="str">
        <f ca="1">IF(AND(MAX(O$23:O30)&gt;MAX(Q$23:Q30),C31&lt;&gt;"",MAX(Q$23:Q30)&lt;=MAX(S$23:S30),MAX(Q$23:Q30)&lt;=MAX(U$23:U30),MAX(Q$23:Q30)&lt;=TIME(16,0,0)),MAX(Q$23:Q30,C31),"")</f>
        <v/>
      </c>
      <c r="Q31" s="4" t="str">
        <f t="shared" ca="1" si="12"/>
        <v/>
      </c>
      <c r="R31" s="4">
        <f ca="1">IF(AND(MAX(O$23:O30)&gt;MAX(S$23:S30),C31&lt;&gt;"",MAX(Q$23:Q30)&gt;MAX(S$23:S30),MAX(S$23:S30)&lt;=MAX(U$23:U30),MAX(S$23:S30)&lt;=TIME(16,0,0)),MAX(S$23:S30,C31),"")</f>
        <v>0.34222262924833902</v>
      </c>
      <c r="S31" s="4">
        <f t="shared" ca="1" si="13"/>
        <v>0.34633562487365149</v>
      </c>
      <c r="T31" s="4" t="str">
        <f ca="1">IF(AND(MAX(O$23:O30)&gt;MAX(U$23:U30),C31&lt;&gt;"",MAX(Q$23:Q30)&gt;MAX(U$23:U30),MAX(S$23:S30)&gt;MAX(U$23:U30),MAX(U$23:U30)&lt;=TIME(16,0,0)),MAX(U$23:U30,C31),"")</f>
        <v/>
      </c>
      <c r="U31" s="4" t="str">
        <f t="shared" ca="1" si="14"/>
        <v/>
      </c>
    </row>
    <row r="32" spans="1:21" x14ac:dyDescent="0.3">
      <c r="A32" s="3">
        <f t="shared" ca="1" si="0"/>
        <v>1.0821691070594617</v>
      </c>
      <c r="B32" s="23" t="str">
        <f t="shared" ca="1" si="1"/>
        <v>касса 1</v>
      </c>
      <c r="C32" s="4">
        <f ca="1">IF(C31="","",IF(C31+(A32)/1440&lt;=$C$23+8/24,C31+(A32)/1440,""))</f>
        <v>0.34297413557268586</v>
      </c>
      <c r="D32">
        <f t="shared" ca="1" si="2"/>
        <v>5.4329256024280506</v>
      </c>
      <c r="E32" s="4">
        <f t="shared" ca="1" si="3"/>
        <v>3.7728650016861463E-3</v>
      </c>
      <c r="F32">
        <f t="shared" ca="1" si="4"/>
        <v>2.7282970277747443</v>
      </c>
      <c r="G32" s="4">
        <f t="shared" ca="1" si="5"/>
        <v>1.8946507137324613E-3</v>
      </c>
      <c r="H32">
        <f t="shared" ca="1" si="6"/>
        <v>2.1862129903990137</v>
      </c>
      <c r="I32" s="4">
        <f t="shared" ca="1" si="7"/>
        <v>1.5182034655548706E-3</v>
      </c>
      <c r="J32">
        <f t="shared" ca="1" si="8"/>
        <v>14.558028331378331</v>
      </c>
      <c r="K32" s="4">
        <f t="shared" ca="1" si="9"/>
        <v>1.0109741896790508E-2</v>
      </c>
      <c r="L32" s="3">
        <f ca="1">IF(C32&lt;&gt;"",SUM(COUNTIF($O$24:$O32,"&gt;"&amp;C32),COUNTIF($Q$24:$Q32,"&gt;"&amp;C32),COUNTIF($S$24:$S32,"&gt;"&amp;C32),COUNTIF($U$24:$U32,"&gt;"&amp;C32)),"")</f>
        <v>3</v>
      </c>
      <c r="M32" s="4">
        <f t="shared" ca="1" si="10"/>
        <v>3.7728650016861653E-3</v>
      </c>
      <c r="N32" s="4">
        <f ca="1">IF(AND(MAX(O$23:O31)&lt;=MAX(Q$23:Q31),C32&lt;&gt;"",MAX(O$23:O31)&lt;=MAX(S$23:S31),MAX(O$23:O31)&lt;=MAX(U$23:U31),MAX(O$23:O31)&lt;=TIME(16,0,0)),MAX(O$23:O31,C32),"")</f>
        <v>0.34297413557268586</v>
      </c>
      <c r="O32" s="4">
        <f t="shared" ca="1" si="11"/>
        <v>0.34674700057437202</v>
      </c>
      <c r="P32" s="4" t="str">
        <f ca="1">IF(AND(MAX(O$23:O31)&gt;MAX(Q$23:Q31),C32&lt;&gt;"",MAX(Q$23:Q31)&lt;=MAX(S$23:S31),MAX(Q$23:Q31)&lt;=MAX(U$23:U31),MAX(Q$23:Q31)&lt;=TIME(16,0,0)),MAX(Q$23:Q31,C32),"")</f>
        <v/>
      </c>
      <c r="Q32" s="4" t="str">
        <f t="shared" ca="1" si="12"/>
        <v/>
      </c>
      <c r="R32" s="4" t="str">
        <f ca="1">IF(AND(MAX(O$23:O31)&gt;MAX(S$23:S31),C32&lt;&gt;"",MAX(Q$23:Q31)&gt;MAX(S$23:S31),MAX(S$23:S31)&lt;=MAX(U$23:U31),MAX(S$23:S31)&lt;=TIME(16,0,0)),MAX(S$23:S31,C32),"")</f>
        <v/>
      </c>
      <c r="S32" s="4" t="str">
        <f t="shared" ca="1" si="13"/>
        <v/>
      </c>
      <c r="T32" s="4" t="str">
        <f ca="1">IF(AND(MAX(O$23:O31)&gt;MAX(U$23:U31),C32&lt;&gt;"",MAX(Q$23:Q31)&gt;MAX(U$23:U31),MAX(S$23:S31)&gt;MAX(U$23:U31),MAX(U$23:U31)&lt;=TIME(16,0,0)),MAX(U$23:U31,C32),"")</f>
        <v/>
      </c>
      <c r="U32" s="4" t="str">
        <f t="shared" ca="1" si="14"/>
        <v/>
      </c>
    </row>
    <row r="33" spans="1:21" x14ac:dyDescent="0.3">
      <c r="A33" s="3">
        <f t="shared" ca="1" si="0"/>
        <v>1.0437556733677382</v>
      </c>
      <c r="B33" s="23" t="str">
        <f t="shared" ca="1" si="1"/>
        <v>касса 4</v>
      </c>
      <c r="C33" s="4">
        <f ca="1">IF(C32="","",IF(C32+(A33)/1440&lt;=$C$23+8/24,C32+(A33)/1440,""))</f>
        <v>0.34369896590141347</v>
      </c>
      <c r="D33">
        <f t="shared" ca="1" si="2"/>
        <v>1.4322808338394102</v>
      </c>
      <c r="E33" s="4">
        <f t="shared" ca="1" si="3"/>
        <v>9.9463946794403494E-4</v>
      </c>
      <c r="F33">
        <f t="shared" ca="1" si="4"/>
        <v>3.7596439708033618</v>
      </c>
      <c r="G33" s="4">
        <f t="shared" ca="1" si="5"/>
        <v>2.6108638686134457E-3</v>
      </c>
      <c r="H33">
        <f t="shared" ca="1" si="6"/>
        <v>1.2402339360205239</v>
      </c>
      <c r="I33" s="4">
        <f t="shared" ca="1" si="7"/>
        <v>8.6127356668091939E-4</v>
      </c>
      <c r="J33">
        <f t="shared" ca="1" si="8"/>
        <v>3.9754852096025806</v>
      </c>
      <c r="K33" s="4">
        <f t="shared" ca="1" si="9"/>
        <v>2.76075361777957E-3</v>
      </c>
      <c r="L33" s="3">
        <f ca="1">IF(C33&lt;&gt;"",SUM(COUNTIF($O$24:$O33,"&gt;"&amp;C33),COUNTIF($Q$24:$Q33,"&gt;"&amp;C33),COUNTIF($S$24:$S33,"&gt;"&amp;C33),COUNTIF($U$24:$U33,"&gt;"&amp;C33)),"")</f>
        <v>4</v>
      </c>
      <c r="M33" s="4">
        <f t="shared" ca="1" si="10"/>
        <v>2.7607536177795544E-3</v>
      </c>
      <c r="N33" s="4" t="str">
        <f ca="1">IF(AND(MAX(O$23:O32)&lt;=MAX(Q$23:Q32),C33&lt;&gt;"",MAX(O$23:O32)&lt;=MAX(S$23:S32),MAX(O$23:O32)&lt;=MAX(U$23:U32),MAX(O$23:O32)&lt;=TIME(16,0,0)),MAX(O$23:O32,C33),"")</f>
        <v/>
      </c>
      <c r="O33" s="4" t="str">
        <f t="shared" ca="1" si="11"/>
        <v/>
      </c>
      <c r="P33" s="4" t="str">
        <f ca="1">IF(AND(MAX(O$23:O32)&gt;MAX(Q$23:Q32),C33&lt;&gt;"",MAX(Q$23:Q32)&lt;=MAX(S$23:S32),MAX(Q$23:Q32)&lt;=MAX(U$23:U32),MAX(Q$23:Q32)&lt;=TIME(16,0,0)),MAX(Q$23:Q32,C33),"")</f>
        <v/>
      </c>
      <c r="Q33" s="4" t="str">
        <f t="shared" ca="1" si="12"/>
        <v/>
      </c>
      <c r="R33" s="4" t="str">
        <f ca="1">IF(AND(MAX(O$23:O32)&gt;MAX(S$23:S32),C33&lt;&gt;"",MAX(Q$23:Q32)&gt;MAX(S$23:S32),MAX(S$23:S32)&lt;=MAX(U$23:U32),MAX(S$23:S32)&lt;=TIME(16,0,0)),MAX(S$23:S32,C33),"")</f>
        <v/>
      </c>
      <c r="S33" s="4" t="str">
        <f t="shared" ca="1" si="13"/>
        <v/>
      </c>
      <c r="T33" s="4">
        <f ca="1">IF(AND(MAX(O$23:O32)&gt;MAX(U$23:U32),C33&lt;&gt;"",MAX(Q$23:Q32)&gt;MAX(U$23:U32),MAX(S$23:S32)&gt;MAX(U$23:U32),MAX(U$23:U32)&lt;=TIME(16,0,0)),MAX(U$23:U32,C33),"")</f>
        <v>0.34369896590141347</v>
      </c>
      <c r="U33" s="4">
        <f t="shared" ca="1" si="14"/>
        <v>0.34645971951919302</v>
      </c>
    </row>
    <row r="34" spans="1:21" x14ac:dyDescent="0.3">
      <c r="A34" s="3">
        <f t="shared" ca="1" si="0"/>
        <v>3.3232892684381965</v>
      </c>
      <c r="B34" s="23" t="str">
        <f t="shared" ca="1" si="1"/>
        <v>касса 2</v>
      </c>
      <c r="C34" s="4">
        <f ca="1">IF(C33="","",IF(C33+(A34)/1440&lt;=$C$23+8/24,C33+(A34)/1440,""))</f>
        <v>0.34600680567116221</v>
      </c>
      <c r="D34">
        <f t="shared" ca="1" si="2"/>
        <v>2.0752626653628532</v>
      </c>
      <c r="E34" s="4">
        <f t="shared" ca="1" si="3"/>
        <v>1.4411546287242036E-3</v>
      </c>
      <c r="F34">
        <f t="shared" ca="1" si="4"/>
        <v>1.7024116674008978</v>
      </c>
      <c r="G34" s="4">
        <f t="shared" ca="1" si="5"/>
        <v>1.1822303245839568E-3</v>
      </c>
      <c r="H34">
        <f t="shared" ca="1" si="6"/>
        <v>1.944487971182943</v>
      </c>
      <c r="I34" s="4">
        <f t="shared" ca="1" si="7"/>
        <v>1.3503388688770439E-3</v>
      </c>
      <c r="J34">
        <f t="shared" ca="1" si="8"/>
        <v>13.507528176670633</v>
      </c>
      <c r="K34" s="4">
        <f t="shared" ca="1" si="9"/>
        <v>9.3802279004657173E-3</v>
      </c>
      <c r="L34" s="3">
        <f ca="1">IF(C34&lt;&gt;"",SUM(COUNTIF($O$24:$O34,"&gt;"&amp;C34),COUNTIF($Q$24:$Q34,"&gt;"&amp;C34),COUNTIF($S$24:$S34,"&gt;"&amp;C34),COUNTIF($U$24:$U34,"&gt;"&amp;C34)),"")</f>
        <v>4</v>
      </c>
      <c r="M34" s="4">
        <f t="shared" ca="1" si="10"/>
        <v>1.1822303245839771E-3</v>
      </c>
      <c r="N34" s="4" t="str">
        <f ca="1">IF(AND(MAX(O$23:O33)&lt;=MAX(Q$23:Q33),C34&lt;&gt;"",MAX(O$23:O33)&lt;=MAX(S$23:S33),MAX(O$23:O33)&lt;=MAX(U$23:U33),MAX(O$23:O33)&lt;=TIME(16,0,0)),MAX(O$23:O33,C34),"")</f>
        <v/>
      </c>
      <c r="O34" s="4" t="str">
        <f t="shared" ca="1" si="11"/>
        <v/>
      </c>
      <c r="P34" s="4">
        <f ca="1">IF(AND(MAX(O$23:O33)&gt;MAX(Q$23:Q33),C34&lt;&gt;"",MAX(Q$23:Q33)&lt;=MAX(S$23:S33),MAX(Q$23:Q33)&lt;=MAX(U$23:U33),MAX(Q$23:Q33)&lt;=TIME(16,0,0)),MAX(Q$23:Q33,C34),"")</f>
        <v>0.34600680567116221</v>
      </c>
      <c r="Q34" s="4">
        <f t="shared" ca="1" si="12"/>
        <v>0.34718903599574619</v>
      </c>
      <c r="R34" s="4" t="str">
        <f ca="1">IF(AND(MAX(O$23:O33)&gt;MAX(S$23:S33),C34&lt;&gt;"",MAX(Q$23:Q33)&gt;MAX(S$23:S33),MAX(S$23:S33)&lt;=MAX(U$23:U33),MAX(S$23:S33)&lt;=TIME(16,0,0)),MAX(S$23:S33,C34),"")</f>
        <v/>
      </c>
      <c r="S34" s="4" t="str">
        <f t="shared" ca="1" si="13"/>
        <v/>
      </c>
      <c r="T34" s="4" t="str">
        <f ca="1">IF(AND(MAX(O$23:O33)&gt;MAX(U$23:U33),C34&lt;&gt;"",MAX(Q$23:Q33)&gt;MAX(U$23:U33),MAX(S$23:S33)&gt;MAX(U$23:U33),MAX(U$23:U33)&lt;=TIME(16,0,0)),MAX(U$23:U33,C34),"")</f>
        <v/>
      </c>
      <c r="U34" s="4" t="str">
        <f t="shared" ca="1" si="14"/>
        <v/>
      </c>
    </row>
    <row r="35" spans="1:21" x14ac:dyDescent="0.3">
      <c r="A35" s="3">
        <f t="shared" ca="1" si="0"/>
        <v>1.8745052932317687</v>
      </c>
      <c r="B35" s="23" t="str">
        <f t="shared" ca="1" si="1"/>
        <v>касса 3</v>
      </c>
      <c r="C35" s="4">
        <f ca="1">IF(C34="","",IF(C34+(A35)/1440&lt;=$C$23+8/24,C34+(A35)/1440,""))</f>
        <v>0.34730854545812873</v>
      </c>
      <c r="D35">
        <f t="shared" ca="1" si="2"/>
        <v>2.0821888229905277</v>
      </c>
      <c r="E35" s="4">
        <f t="shared" ca="1" si="3"/>
        <v>1.4459644604100886E-3</v>
      </c>
      <c r="F35">
        <f t="shared" ca="1" si="4"/>
        <v>1.5575848932425254</v>
      </c>
      <c r="G35" s="4">
        <f t="shared" ca="1" si="5"/>
        <v>1.0816561758628649E-3</v>
      </c>
      <c r="H35">
        <f t="shared" ca="1" si="6"/>
        <v>1.3980685574395553</v>
      </c>
      <c r="I35" s="4">
        <f t="shared" ca="1" si="7"/>
        <v>9.7088094266635787E-4</v>
      </c>
      <c r="J35">
        <f t="shared" ca="1" si="8"/>
        <v>13.937425266658018</v>
      </c>
      <c r="K35" s="4">
        <f t="shared" ca="1" si="9"/>
        <v>9.6787675462902904E-3</v>
      </c>
      <c r="L35" s="3">
        <f ca="1">IF(C35&lt;&gt;"",SUM(COUNTIF($O$24:$O35,"&gt;"&amp;C35),COUNTIF($Q$24:$Q35,"&gt;"&amp;C35),COUNTIF($S$24:$S35,"&gt;"&amp;C35),COUNTIF($U$24:$U35,"&gt;"&amp;C35)),"")</f>
        <v>1</v>
      </c>
      <c r="M35" s="4">
        <f t="shared" ca="1" si="10"/>
        <v>9.7088094266634117E-4</v>
      </c>
      <c r="N35" s="4" t="str">
        <f ca="1">IF(AND(MAX(O$23:O34)&lt;=MAX(Q$23:Q34),C35&lt;&gt;"",MAX(O$23:O34)&lt;=MAX(S$23:S34),MAX(O$23:O34)&lt;=MAX(U$23:U34),MAX(O$23:O34)&lt;=TIME(16,0,0)),MAX(O$23:O34,C35),"")</f>
        <v/>
      </c>
      <c r="O35" s="4" t="str">
        <f t="shared" ca="1" si="11"/>
        <v/>
      </c>
      <c r="P35" s="4" t="str">
        <f ca="1">IF(AND(MAX(O$23:O34)&gt;MAX(Q$23:Q34),C35&lt;&gt;"",MAX(Q$23:Q34)&lt;=MAX(S$23:S34),MAX(Q$23:Q34)&lt;=MAX(U$23:U34),MAX(Q$23:Q34)&lt;=TIME(16,0,0)),MAX(Q$23:Q34,C35),"")</f>
        <v/>
      </c>
      <c r="Q35" s="4" t="str">
        <f t="shared" ca="1" si="12"/>
        <v/>
      </c>
      <c r="R35" s="4">
        <f ca="1">IF(AND(MAX(O$23:O34)&gt;MAX(S$23:S34),C35&lt;&gt;"",MAX(Q$23:Q34)&gt;MAX(S$23:S34),MAX(S$23:S34)&lt;=MAX(U$23:U34),MAX(S$23:S34)&lt;=TIME(16,0,0)),MAX(S$23:S34,C35),"")</f>
        <v>0.34730854545812873</v>
      </c>
      <c r="S35" s="4">
        <f t="shared" ca="1" si="13"/>
        <v>0.34827942640079507</v>
      </c>
      <c r="T35" s="4" t="str">
        <f ca="1">IF(AND(MAX(O$23:O34)&gt;MAX(U$23:U34),C35&lt;&gt;"",MAX(Q$23:Q34)&gt;MAX(U$23:U34),MAX(S$23:S34)&gt;MAX(U$23:U34),MAX(U$23:U34)&lt;=TIME(16,0,0)),MAX(U$23:U34,C35),"")</f>
        <v/>
      </c>
      <c r="U35" s="4" t="str">
        <f t="shared" ca="1" si="14"/>
        <v/>
      </c>
    </row>
    <row r="36" spans="1:21" x14ac:dyDescent="0.3">
      <c r="A36" s="3">
        <f t="shared" ca="1" si="0"/>
        <v>3.0795749825676806</v>
      </c>
      <c r="B36" s="23" t="str">
        <f t="shared" ca="1" si="1"/>
        <v>касса 4</v>
      </c>
      <c r="C36" s="4">
        <f ca="1">IF(C35="","",IF(C35+(A36)/1440&lt;=$C$23+8/24,C35+(A36)/1440,""))</f>
        <v>0.34944713919602294</v>
      </c>
      <c r="D36">
        <f t="shared" ca="1" si="2"/>
        <v>9.6948899399329207</v>
      </c>
      <c r="E36" s="4">
        <f t="shared" ca="1" si="3"/>
        <v>6.7325624582867507E-3</v>
      </c>
      <c r="F36">
        <f t="shared" ca="1" si="4"/>
        <v>2.2582002098309419</v>
      </c>
      <c r="G36" s="4">
        <f t="shared" ca="1" si="5"/>
        <v>1.5681945901603763E-3</v>
      </c>
      <c r="H36">
        <f t="shared" ca="1" si="6"/>
        <v>3.2300661721703805</v>
      </c>
      <c r="I36" s="4">
        <f t="shared" ca="1" si="7"/>
        <v>2.2431015084516531E-3</v>
      </c>
      <c r="J36">
        <f t="shared" ca="1" si="8"/>
        <v>2.3979304571816509</v>
      </c>
      <c r="K36" s="4">
        <f t="shared" ca="1" si="9"/>
        <v>1.6652294841539243E-3</v>
      </c>
      <c r="L36" s="3">
        <f ca="1">IF(C36&lt;&gt;"",SUM(COUNTIF($O$24:$O36,"&gt;"&amp;C36),COUNTIF($Q$24:$Q36,"&gt;"&amp;C36),COUNTIF($S$24:$S36,"&gt;"&amp;C36),COUNTIF($U$24:$U36,"&gt;"&amp;C36)),"")</f>
        <v>1</v>
      </c>
      <c r="M36" s="4">
        <f t="shared" ca="1" si="10"/>
        <v>1.6652294841539295E-3</v>
      </c>
      <c r="N36" s="4" t="str">
        <f ca="1">IF(AND(MAX(O$23:O35)&lt;=MAX(Q$23:Q35),C36&lt;&gt;"",MAX(O$23:O35)&lt;=MAX(S$23:S35),MAX(O$23:O35)&lt;=MAX(U$23:U35),MAX(O$23:O35)&lt;=TIME(16,0,0)),MAX(O$23:O35,C36),"")</f>
        <v/>
      </c>
      <c r="O36" s="4" t="str">
        <f t="shared" ca="1" si="11"/>
        <v/>
      </c>
      <c r="P36" s="4" t="str">
        <f ca="1">IF(AND(MAX(O$23:O35)&gt;MAX(Q$23:Q35),C36&lt;&gt;"",MAX(Q$23:Q35)&lt;=MAX(S$23:S35),MAX(Q$23:Q35)&lt;=MAX(U$23:U35),MAX(Q$23:Q35)&lt;=TIME(16,0,0)),MAX(Q$23:Q35,C36),"")</f>
        <v/>
      </c>
      <c r="Q36" s="4" t="str">
        <f t="shared" ca="1" si="12"/>
        <v/>
      </c>
      <c r="R36" s="4" t="str">
        <f ca="1">IF(AND(MAX(O$23:O35)&gt;MAX(S$23:S35),C36&lt;&gt;"",MAX(Q$23:Q35)&gt;MAX(S$23:S35),MAX(S$23:S35)&lt;=MAX(U$23:U35),MAX(S$23:S35)&lt;=TIME(16,0,0)),MAX(S$23:S35,C36),"")</f>
        <v/>
      </c>
      <c r="S36" s="4" t="str">
        <f t="shared" ca="1" si="13"/>
        <v/>
      </c>
      <c r="T36" s="4">
        <f ca="1">IF(AND(MAX(O$23:O35)&gt;MAX(U$23:U35),C36&lt;&gt;"",MAX(Q$23:Q35)&gt;MAX(U$23:U35),MAX(S$23:S35)&gt;MAX(U$23:U35),MAX(U$23:U35)&lt;=TIME(16,0,0)),MAX(U$23:U35,C36),"")</f>
        <v>0.34944713919602294</v>
      </c>
      <c r="U36" s="4">
        <f t="shared" ca="1" si="14"/>
        <v>0.35111236868017687</v>
      </c>
    </row>
    <row r="37" spans="1:21" x14ac:dyDescent="0.3">
      <c r="A37" s="3">
        <f t="shared" ca="1" si="0"/>
        <v>2.2842900085805118</v>
      </c>
      <c r="B37" s="23" t="str">
        <f t="shared" ca="1" si="1"/>
        <v>касса 1</v>
      </c>
      <c r="C37" s="4">
        <f ca="1">IF(C36="","",IF(C36+(A37)/1440&lt;=$C$23+8/24,C36+(A37)/1440,""))</f>
        <v>0.35103345170198164</v>
      </c>
      <c r="D37">
        <f t="shared" ca="1" si="2"/>
        <v>1.9728523166787801</v>
      </c>
      <c r="E37" s="4">
        <f t="shared" ca="1" si="3"/>
        <v>1.3700363310269307E-3</v>
      </c>
      <c r="F37">
        <f t="shared" ca="1" si="4"/>
        <v>4.6081605485740784</v>
      </c>
      <c r="G37" s="4">
        <f t="shared" ca="1" si="5"/>
        <v>3.2001114920653323E-3</v>
      </c>
      <c r="H37">
        <f t="shared" ca="1" si="6"/>
        <v>8.2023131798234381</v>
      </c>
      <c r="I37" s="4">
        <f t="shared" ca="1" si="7"/>
        <v>5.696050819321832E-3</v>
      </c>
      <c r="J37">
        <f t="shared" ca="1" si="8"/>
        <v>2.9961424532132011</v>
      </c>
      <c r="K37" s="4">
        <f t="shared" ca="1" si="9"/>
        <v>2.0806544813980563E-3</v>
      </c>
      <c r="L37" s="3">
        <f ca="1">IF(C37&lt;&gt;"",SUM(COUNTIF($O$24:$O37,"&gt;"&amp;C37),COUNTIF($Q$24:$Q37,"&gt;"&amp;C37),COUNTIF($S$24:$S37,"&gt;"&amp;C37),COUNTIF($U$24:$U37,"&gt;"&amp;C37)),"")</f>
        <v>2</v>
      </c>
      <c r="M37" s="4">
        <f t="shared" ca="1" si="10"/>
        <v>1.370036331026947E-3</v>
      </c>
      <c r="N37" s="4">
        <f ca="1">IF(AND(MAX(O$23:O36)&lt;=MAX(Q$23:Q36),C37&lt;&gt;"",MAX(O$23:O36)&lt;=MAX(S$23:S36),MAX(O$23:O36)&lt;=MAX(U$23:U36),MAX(O$23:O36)&lt;=TIME(16,0,0)),MAX(O$23:O36,C37),"")</f>
        <v>0.35103345170198164</v>
      </c>
      <c r="O37" s="4">
        <f t="shared" ca="1" si="11"/>
        <v>0.35240348803300858</v>
      </c>
      <c r="P37" s="4" t="str">
        <f ca="1">IF(AND(MAX(O$23:O36)&gt;MAX(Q$23:Q36),C37&lt;&gt;"",MAX(Q$23:Q36)&lt;=MAX(S$23:S36),MAX(Q$23:Q36)&lt;=MAX(U$23:U36),MAX(Q$23:Q36)&lt;=TIME(16,0,0)),MAX(Q$23:Q36,C37),"")</f>
        <v/>
      </c>
      <c r="Q37" s="4" t="str">
        <f t="shared" ca="1" si="12"/>
        <v/>
      </c>
      <c r="R37" s="4" t="str">
        <f ca="1">IF(AND(MAX(O$23:O36)&gt;MAX(S$23:S36),C37&lt;&gt;"",MAX(Q$23:Q36)&gt;MAX(S$23:S36),MAX(S$23:S36)&lt;=MAX(U$23:U36),MAX(S$23:S36)&lt;=TIME(16,0,0)),MAX(S$23:S36,C37),"")</f>
        <v/>
      </c>
      <c r="S37" s="4" t="str">
        <f t="shared" ca="1" si="13"/>
        <v/>
      </c>
      <c r="T37" s="4" t="str">
        <f ca="1">IF(AND(MAX(O$23:O36)&gt;MAX(U$23:U36),C37&lt;&gt;"",MAX(Q$23:Q36)&gt;MAX(U$23:U36),MAX(S$23:S36)&gt;MAX(U$23:U36),MAX(U$23:U36)&lt;=TIME(16,0,0)),MAX(U$23:U36,C37),"")</f>
        <v/>
      </c>
      <c r="U37" s="4" t="str">
        <f t="shared" ca="1" si="14"/>
        <v/>
      </c>
    </row>
    <row r="38" spans="1:21" x14ac:dyDescent="0.3">
      <c r="A38" s="3">
        <f t="shared" ca="1" si="0"/>
        <v>1.2383678254332275</v>
      </c>
      <c r="B38" s="23" t="str">
        <f t="shared" ca="1" si="1"/>
        <v>касса 2</v>
      </c>
      <c r="C38" s="4">
        <f ca="1">IF(C37="","",IF(C37+(A38)/1440&lt;=$C$23+8/24,C37+(A38)/1440,""))</f>
        <v>0.35189342935853246</v>
      </c>
      <c r="D38">
        <f t="shared" ca="1" si="2"/>
        <v>6.7260294215295637</v>
      </c>
      <c r="E38" s="4">
        <f t="shared" ca="1" si="3"/>
        <v>4.670853764951086E-3</v>
      </c>
      <c r="F38">
        <f t="shared" ca="1" si="4"/>
        <v>7.6358111280366314</v>
      </c>
      <c r="G38" s="4">
        <f t="shared" ca="1" si="5"/>
        <v>5.3026466166921048E-3</v>
      </c>
      <c r="H38">
        <f t="shared" ca="1" si="6"/>
        <v>1.130529210059841</v>
      </c>
      <c r="I38" s="4">
        <f t="shared" ca="1" si="7"/>
        <v>7.8508972920822288E-4</v>
      </c>
      <c r="J38">
        <f t="shared" ca="1" si="8"/>
        <v>1.3333012498067753</v>
      </c>
      <c r="K38" s="4">
        <f t="shared" ca="1" si="9"/>
        <v>9.2590364569914959E-4</v>
      </c>
      <c r="L38" s="3">
        <f ca="1">IF(C38&lt;&gt;"",SUM(COUNTIF($O$24:$O38,"&gt;"&amp;C38),COUNTIF($Q$24:$Q38,"&gt;"&amp;C38),COUNTIF($S$24:$S38,"&gt;"&amp;C38),COUNTIF($U$24:$U38,"&gt;"&amp;C38)),"")</f>
        <v>2</v>
      </c>
      <c r="M38" s="4">
        <f t="shared" ca="1" si="10"/>
        <v>5.3026466166921082E-3</v>
      </c>
      <c r="N38" s="4" t="str">
        <f ca="1">IF(AND(MAX(O$23:O37)&lt;=MAX(Q$23:Q37),C38&lt;&gt;"",MAX(O$23:O37)&lt;=MAX(S$23:S37),MAX(O$23:O37)&lt;=MAX(U$23:U37),MAX(O$23:O37)&lt;=TIME(16,0,0)),MAX(O$23:O37,C38),"")</f>
        <v/>
      </c>
      <c r="O38" s="4" t="str">
        <f t="shared" ca="1" si="11"/>
        <v/>
      </c>
      <c r="P38" s="4">
        <f ca="1">IF(AND(MAX(O$23:O37)&gt;MAX(Q$23:Q37),C38&lt;&gt;"",MAX(Q$23:Q37)&lt;=MAX(S$23:S37),MAX(Q$23:Q37)&lt;=MAX(U$23:U37),MAX(Q$23:Q37)&lt;=TIME(16,0,0)),MAX(Q$23:Q37,C38),"")</f>
        <v>0.35189342935853246</v>
      </c>
      <c r="Q38" s="4">
        <f t="shared" ca="1" si="12"/>
        <v>0.35719607597522457</v>
      </c>
      <c r="R38" s="4" t="str">
        <f ca="1">IF(AND(MAX(O$23:O37)&gt;MAX(S$23:S37),C38&lt;&gt;"",MAX(Q$23:Q37)&gt;MAX(S$23:S37),MAX(S$23:S37)&lt;=MAX(U$23:U37),MAX(S$23:S37)&lt;=TIME(16,0,0)),MAX(S$23:S37,C38),"")</f>
        <v/>
      </c>
      <c r="S38" s="4" t="str">
        <f t="shared" ca="1" si="13"/>
        <v/>
      </c>
      <c r="T38" s="4" t="str">
        <f ca="1">IF(AND(MAX(O$23:O37)&gt;MAX(U$23:U37),C38&lt;&gt;"",MAX(Q$23:Q37)&gt;MAX(U$23:U37),MAX(S$23:S37)&gt;MAX(U$23:U37),MAX(U$23:U37)&lt;=TIME(16,0,0)),MAX(U$23:U37,C38),"")</f>
        <v/>
      </c>
      <c r="U38" s="4" t="str">
        <f t="shared" ca="1" si="14"/>
        <v/>
      </c>
    </row>
    <row r="39" spans="1:21" x14ac:dyDescent="0.3">
      <c r="A39" s="3">
        <f t="shared" ca="1" si="0"/>
        <v>1.0401917488796268</v>
      </c>
      <c r="B39" s="23" t="str">
        <f t="shared" ca="1" si="1"/>
        <v>касса 3</v>
      </c>
      <c r="C39" s="4">
        <f ca="1">IF(C38="","",IF(C38+(A39)/1440&lt;=$C$23+8/24,C38+(A39)/1440,""))</f>
        <v>0.35261578473969885</v>
      </c>
      <c r="D39">
        <f t="shared" ca="1" si="2"/>
        <v>13.002990655996737</v>
      </c>
      <c r="E39" s="4">
        <f t="shared" ca="1" si="3"/>
        <v>9.0298546222199565E-3</v>
      </c>
      <c r="F39">
        <f t="shared" ca="1" si="4"/>
        <v>1.2606991639982743</v>
      </c>
      <c r="G39" s="4">
        <f t="shared" ca="1" si="5"/>
        <v>8.7548553055435713E-4</v>
      </c>
      <c r="H39">
        <f t="shared" ca="1" si="6"/>
        <v>1.5832141618969906</v>
      </c>
      <c r="I39" s="4">
        <f t="shared" ca="1" si="7"/>
        <v>1.0994542790951323E-3</v>
      </c>
      <c r="J39">
        <f t="shared" ca="1" si="8"/>
        <v>13.178172137886024</v>
      </c>
      <c r="K39" s="4">
        <f t="shared" ca="1" si="9"/>
        <v>9.1515084290875164E-3</v>
      </c>
      <c r="L39" s="3">
        <f ca="1">IF(C39&lt;&gt;"",SUM(COUNTIF($O$24:$O39,"&gt;"&amp;C39),COUNTIF($Q$24:$Q39,"&gt;"&amp;C39),COUNTIF($S$24:$S39,"&gt;"&amp;C39),COUNTIF($U$24:$U39,"&gt;"&amp;C39)),"")</f>
        <v>2</v>
      </c>
      <c r="M39" s="4">
        <f t="shared" ca="1" si="10"/>
        <v>1.0994542790951356E-3</v>
      </c>
      <c r="N39" s="4" t="str">
        <f ca="1">IF(AND(MAX(O$23:O38)&lt;=MAX(Q$23:Q38),C39&lt;&gt;"",MAX(O$23:O38)&lt;=MAX(S$23:S38),MAX(O$23:O38)&lt;=MAX(U$23:U38),MAX(O$23:O38)&lt;=TIME(16,0,0)),MAX(O$23:O38,C39),"")</f>
        <v/>
      </c>
      <c r="O39" s="4" t="str">
        <f t="shared" ca="1" si="11"/>
        <v/>
      </c>
      <c r="P39" s="4" t="str">
        <f ca="1">IF(AND(MAX(O$23:O38)&gt;MAX(Q$23:Q38),C39&lt;&gt;"",MAX(Q$23:Q38)&lt;=MAX(S$23:S38),MAX(Q$23:Q38)&lt;=MAX(U$23:U38),MAX(Q$23:Q38)&lt;=TIME(16,0,0)),MAX(Q$23:Q38,C39),"")</f>
        <v/>
      </c>
      <c r="Q39" s="4" t="str">
        <f t="shared" ca="1" si="12"/>
        <v/>
      </c>
      <c r="R39" s="4">
        <f ca="1">IF(AND(MAX(O$23:O38)&gt;MAX(S$23:S38),C39&lt;&gt;"",MAX(Q$23:Q38)&gt;MAX(S$23:S38),MAX(S$23:S38)&lt;=MAX(U$23:U38),MAX(S$23:S38)&lt;=TIME(16,0,0)),MAX(S$23:S38,C39),"")</f>
        <v>0.35261578473969885</v>
      </c>
      <c r="S39" s="4">
        <f t="shared" ca="1" si="13"/>
        <v>0.35371523901879398</v>
      </c>
      <c r="T39" s="4" t="str">
        <f ca="1">IF(AND(MAX(O$23:O38)&gt;MAX(U$23:U38),C39&lt;&gt;"",MAX(Q$23:Q38)&gt;MAX(U$23:U38),MAX(S$23:S38)&gt;MAX(U$23:U38),MAX(U$23:U38)&lt;=TIME(16,0,0)),MAX(U$23:U38,C39),"")</f>
        <v/>
      </c>
      <c r="U39" s="4" t="str">
        <f t="shared" ca="1" si="14"/>
        <v/>
      </c>
    </row>
    <row r="40" spans="1:21" x14ac:dyDescent="0.3">
      <c r="A40" s="3">
        <f t="shared" ca="1" si="0"/>
        <v>1.1652896408072078</v>
      </c>
      <c r="B40" s="23" t="str">
        <f t="shared" ca="1" si="1"/>
        <v>касса 4</v>
      </c>
      <c r="C40" s="4">
        <f ca="1">IF(C39="","",IF(C39+(A40)/1440&lt;=$C$23+8/24,C39+(A40)/1440,""))</f>
        <v>0.35342501365692608</v>
      </c>
      <c r="D40">
        <f t="shared" ca="1" si="2"/>
        <v>1.6504100436160292</v>
      </c>
      <c r="E40" s="4">
        <f t="shared" ca="1" si="3"/>
        <v>1.1461180858444648E-3</v>
      </c>
      <c r="F40">
        <f t="shared" ca="1" si="4"/>
        <v>2.5550661873622031</v>
      </c>
      <c r="G40" s="4">
        <f t="shared" ca="1" si="5"/>
        <v>1.7743515190015299E-3</v>
      </c>
      <c r="H40">
        <f t="shared" ca="1" si="6"/>
        <v>6.4310957971047538</v>
      </c>
      <c r="I40" s="4">
        <f t="shared" ca="1" si="7"/>
        <v>4.466038747989412E-3</v>
      </c>
      <c r="J40">
        <f t="shared" ca="1" si="8"/>
        <v>9.4745131743902462</v>
      </c>
      <c r="K40" s="4">
        <f t="shared" ca="1" si="9"/>
        <v>6.5795230377710045E-3</v>
      </c>
      <c r="L40" s="3">
        <f ca="1">IF(C40&lt;&gt;"",SUM(COUNTIF($O$24:$O40,"&gt;"&amp;C40),COUNTIF($Q$24:$Q40,"&gt;"&amp;C40),COUNTIF($S$24:$S40,"&gt;"&amp;C40),COUNTIF($U$24:$U40,"&gt;"&amp;C40)),"")</f>
        <v>3</v>
      </c>
      <c r="M40" s="4">
        <f t="shared" ca="1" si="10"/>
        <v>6.5795230377709846E-3</v>
      </c>
      <c r="N40" s="4" t="str">
        <f ca="1">IF(AND(MAX(O$23:O39)&lt;=MAX(Q$23:Q39),C40&lt;&gt;"",MAX(O$23:O39)&lt;=MAX(S$23:S39),MAX(O$23:O39)&lt;=MAX(U$23:U39),MAX(O$23:O39)&lt;=TIME(16,0,0)),MAX(O$23:O39,C40),"")</f>
        <v/>
      </c>
      <c r="O40" s="4" t="str">
        <f t="shared" ca="1" si="11"/>
        <v/>
      </c>
      <c r="P40" s="4" t="str">
        <f ca="1">IF(AND(MAX(O$23:O39)&gt;MAX(Q$23:Q39),C40&lt;&gt;"",MAX(Q$23:Q39)&lt;=MAX(S$23:S39),MAX(Q$23:Q39)&lt;=MAX(U$23:U39),MAX(Q$23:Q39)&lt;=TIME(16,0,0)),MAX(Q$23:Q39,C40),"")</f>
        <v/>
      </c>
      <c r="Q40" s="4" t="str">
        <f t="shared" ca="1" si="12"/>
        <v/>
      </c>
      <c r="R40" s="4" t="str">
        <f ca="1">IF(AND(MAX(O$23:O39)&gt;MAX(S$23:S39),C40&lt;&gt;"",MAX(Q$23:Q39)&gt;MAX(S$23:S39),MAX(S$23:S39)&lt;=MAX(U$23:U39),MAX(S$23:S39)&lt;=TIME(16,0,0)),MAX(S$23:S39,C40),"")</f>
        <v/>
      </c>
      <c r="S40" s="4" t="str">
        <f t="shared" ca="1" si="13"/>
        <v/>
      </c>
      <c r="T40" s="4">
        <f ca="1">IF(AND(MAX(O$23:O39)&gt;MAX(U$23:U39),C40&lt;&gt;"",MAX(Q$23:Q39)&gt;MAX(U$23:U39),MAX(S$23:S39)&gt;MAX(U$23:U39),MAX(U$23:U39)&lt;=TIME(16,0,0)),MAX(U$23:U39,C40),"")</f>
        <v>0.35342501365692608</v>
      </c>
      <c r="U40" s="4">
        <f t="shared" ca="1" si="14"/>
        <v>0.36000453669469706</v>
      </c>
    </row>
    <row r="41" spans="1:21" x14ac:dyDescent="0.3">
      <c r="A41" s="3">
        <f t="shared" ca="1" si="0"/>
        <v>1.6214024563696201</v>
      </c>
      <c r="B41" s="23" t="str">
        <f t="shared" ca="1" si="1"/>
        <v>касса 1</v>
      </c>
      <c r="C41" s="4">
        <f ca="1">IF(C40="","",IF(C40+(A41)/1440&lt;=$C$23+8/24,C40+(A41)/1440,""))</f>
        <v>0.35455098758496056</v>
      </c>
      <c r="D41">
        <f t="shared" ca="1" si="2"/>
        <v>6.1860362940960449</v>
      </c>
      <c r="E41" s="4">
        <f t="shared" ca="1" si="3"/>
        <v>4.2958585375666982E-3</v>
      </c>
      <c r="F41">
        <f t="shared" ca="1" si="4"/>
        <v>1.5727251221195591</v>
      </c>
      <c r="G41" s="4">
        <f t="shared" ca="1" si="5"/>
        <v>1.0921702236941382E-3</v>
      </c>
      <c r="H41">
        <f t="shared" ca="1" si="6"/>
        <v>14.253710374254331</v>
      </c>
      <c r="I41" s="4">
        <f t="shared" ca="1" si="7"/>
        <v>9.8984099821210637E-3</v>
      </c>
      <c r="J41">
        <f t="shared" ca="1" si="8"/>
        <v>8.4594796731392066</v>
      </c>
      <c r="K41" s="4">
        <f t="shared" ca="1" si="9"/>
        <v>5.8746386619022272E-3</v>
      </c>
      <c r="L41" s="3">
        <f ca="1">IF(C41&lt;&gt;"",SUM(COUNTIF($O$24:$O41,"&gt;"&amp;C41),COUNTIF($Q$24:$Q41,"&gt;"&amp;C41),COUNTIF($S$24:$S41,"&gt;"&amp;C41),COUNTIF($U$24:$U41,"&gt;"&amp;C41)),"")</f>
        <v>3</v>
      </c>
      <c r="M41" s="4">
        <f t="shared" ca="1" si="10"/>
        <v>4.2958585375666991E-3</v>
      </c>
      <c r="N41" s="4">
        <f ca="1">IF(AND(MAX(O$23:O40)&lt;=MAX(Q$23:Q40),C41&lt;&gt;"",MAX(O$23:O40)&lt;=MAX(S$23:S40),MAX(O$23:O40)&lt;=MAX(U$23:U40),MAX(O$23:O40)&lt;=TIME(16,0,0)),MAX(O$23:O40,C41),"")</f>
        <v>0.35455098758496056</v>
      </c>
      <c r="O41" s="4">
        <f t="shared" ca="1" si="11"/>
        <v>0.35884684612252726</v>
      </c>
      <c r="P41" s="4" t="str">
        <f ca="1">IF(AND(MAX(O$23:O40)&gt;MAX(Q$23:Q40),C41&lt;&gt;"",MAX(Q$23:Q40)&lt;=MAX(S$23:S40),MAX(Q$23:Q40)&lt;=MAX(U$23:U40),MAX(Q$23:Q40)&lt;=TIME(16,0,0)),MAX(Q$23:Q40,C41),"")</f>
        <v/>
      </c>
      <c r="Q41" s="4" t="str">
        <f t="shared" ca="1" si="12"/>
        <v/>
      </c>
      <c r="R41" s="4" t="str">
        <f ca="1">IF(AND(MAX(O$23:O40)&gt;MAX(S$23:S40),C41&lt;&gt;"",MAX(Q$23:Q40)&gt;MAX(S$23:S40),MAX(S$23:S40)&lt;=MAX(U$23:U40),MAX(S$23:S40)&lt;=TIME(16,0,0)),MAX(S$23:S40,C41),"")</f>
        <v/>
      </c>
      <c r="S41" s="4" t="str">
        <f t="shared" ca="1" si="13"/>
        <v/>
      </c>
      <c r="T41" s="4" t="str">
        <f ca="1">IF(AND(MAX(O$23:O40)&gt;MAX(U$23:U40),C41&lt;&gt;"",MAX(Q$23:Q40)&gt;MAX(U$23:U40),MAX(S$23:S40)&gt;MAX(U$23:U40),MAX(U$23:U40)&lt;=TIME(16,0,0)),MAX(U$23:U40,C41),"")</f>
        <v/>
      </c>
      <c r="U41" s="4" t="str">
        <f t="shared" ca="1" si="14"/>
        <v/>
      </c>
    </row>
    <row r="42" spans="1:21" x14ac:dyDescent="0.3">
      <c r="A42" s="3">
        <f t="shared" ca="1" si="0"/>
        <v>1.0768118826714552</v>
      </c>
      <c r="B42" s="23" t="str">
        <f t="shared" ca="1" si="1"/>
        <v>касса 3</v>
      </c>
      <c r="C42" s="4">
        <f ca="1">IF(C41="","",IF(C41+(A42)/1440&lt;=$C$23+8/24,C41+(A42)/1440,""))</f>
        <v>0.3552987736145935</v>
      </c>
      <c r="D42">
        <f t="shared" ca="1" si="2"/>
        <v>2.9912207168540612</v>
      </c>
      <c r="E42" s="4">
        <f t="shared" ca="1" si="3"/>
        <v>2.0772366089264315E-3</v>
      </c>
      <c r="F42">
        <f t="shared" ca="1" si="4"/>
        <v>2.4212658999820516</v>
      </c>
      <c r="G42" s="4">
        <f t="shared" ca="1" si="5"/>
        <v>1.6814346527653135E-3</v>
      </c>
      <c r="H42">
        <f t="shared" ca="1" si="6"/>
        <v>13.210026000311556</v>
      </c>
      <c r="I42" s="4">
        <f t="shared" ca="1" si="7"/>
        <v>9.1736291668830256E-3</v>
      </c>
      <c r="J42">
        <f t="shared" ca="1" si="8"/>
        <v>1.444655902608132</v>
      </c>
      <c r="K42" s="4">
        <f t="shared" ca="1" si="9"/>
        <v>1.0032332657000918E-3</v>
      </c>
      <c r="L42" s="3">
        <f ca="1">IF(C42&lt;&gt;"",SUM(COUNTIF($O$24:$O42,"&gt;"&amp;C42),COUNTIF($Q$24:$Q42,"&gt;"&amp;C42),COUNTIF($S$24:$S42,"&gt;"&amp;C42),COUNTIF($U$24:$U42,"&gt;"&amp;C42)),"")</f>
        <v>4</v>
      </c>
      <c r="M42" s="4">
        <f t="shared" ca="1" si="10"/>
        <v>9.1736291668830239E-3</v>
      </c>
      <c r="N42" s="4" t="str">
        <f ca="1">IF(AND(MAX(O$23:O41)&lt;=MAX(Q$23:Q41),C42&lt;&gt;"",MAX(O$23:O41)&lt;=MAX(S$23:S41),MAX(O$23:O41)&lt;=MAX(U$23:U41),MAX(O$23:O41)&lt;=TIME(16,0,0)),MAX(O$23:O41,C42),"")</f>
        <v/>
      </c>
      <c r="O42" s="4" t="str">
        <f t="shared" ca="1" si="11"/>
        <v/>
      </c>
      <c r="P42" s="4" t="str">
        <f ca="1">IF(AND(MAX(O$23:O41)&gt;MAX(Q$23:Q41),C42&lt;&gt;"",MAX(Q$23:Q41)&lt;=MAX(S$23:S41),MAX(Q$23:Q41)&lt;=MAX(U$23:U41),MAX(Q$23:Q41)&lt;=TIME(16,0,0)),MAX(Q$23:Q41,C42),"")</f>
        <v/>
      </c>
      <c r="Q42" s="4" t="str">
        <f t="shared" ca="1" si="12"/>
        <v/>
      </c>
      <c r="R42" s="4">
        <f ca="1">IF(AND(MAX(O$23:O41)&gt;MAX(S$23:S41),C42&lt;&gt;"",MAX(Q$23:Q41)&gt;MAX(S$23:S41),MAX(S$23:S41)&lt;=MAX(U$23:U41),MAX(S$23:S41)&lt;=TIME(16,0,0)),MAX(S$23:S41,C42),"")</f>
        <v>0.3552987736145935</v>
      </c>
      <c r="S42" s="4">
        <f t="shared" ca="1" si="13"/>
        <v>0.36447240278147652</v>
      </c>
      <c r="T42" s="4" t="str">
        <f ca="1">IF(AND(MAX(O$23:O41)&gt;MAX(U$23:U41),C42&lt;&gt;"",MAX(Q$23:Q41)&gt;MAX(U$23:U41),MAX(S$23:S41)&gt;MAX(U$23:U41),MAX(U$23:U41)&lt;=TIME(16,0,0)),MAX(U$23:U41,C42),"")</f>
        <v/>
      </c>
      <c r="U42" s="4" t="str">
        <f t="shared" ca="1" si="14"/>
        <v/>
      </c>
    </row>
    <row r="43" spans="1:21" x14ac:dyDescent="0.3">
      <c r="A43" s="3">
        <f t="shared" ca="1" si="0"/>
        <v>2.3021640708512914</v>
      </c>
      <c r="B43" s="23" t="str">
        <f t="shared" ca="1" si="1"/>
        <v>касса 2</v>
      </c>
      <c r="C43" s="4">
        <f ca="1">IF(C42="","",IF(C42+(A43)/1440&lt;=$C$23+8/24,C42+(A43)/1440,""))</f>
        <v>0.35689749866379578</v>
      </c>
      <c r="D43">
        <f t="shared" ca="1" si="2"/>
        <v>3.6529816700045461</v>
      </c>
      <c r="E43" s="4">
        <f t="shared" ca="1" si="3"/>
        <v>2.5367928263920459E-3</v>
      </c>
      <c r="F43">
        <f t="shared" ca="1" si="4"/>
        <v>2.8836496955895625</v>
      </c>
      <c r="G43" s="4">
        <f t="shared" ca="1" si="5"/>
        <v>2.0025345108260852E-3</v>
      </c>
      <c r="H43">
        <f t="shared" ca="1" si="6"/>
        <v>3.1223954390825006</v>
      </c>
      <c r="I43" s="4">
        <f t="shared" ca="1" si="7"/>
        <v>2.1683301660295144E-3</v>
      </c>
      <c r="J43">
        <f t="shared" ca="1" si="8"/>
        <v>3.3130659554409005</v>
      </c>
      <c r="K43" s="4">
        <f t="shared" ca="1" si="9"/>
        <v>2.3007402468339586E-3</v>
      </c>
      <c r="L43" s="3">
        <f ca="1">IF(C43&lt;&gt;"",SUM(COUNTIF($O$24:$O43,"&gt;"&amp;C43),COUNTIF($Q$24:$Q43,"&gt;"&amp;C43),COUNTIF($S$24:$S43,"&gt;"&amp;C43),COUNTIF($U$24:$U43,"&gt;"&amp;C43)),"")</f>
        <v>5</v>
      </c>
      <c r="M43" s="4">
        <f t="shared" ca="1" si="10"/>
        <v>2.3011118222548976E-3</v>
      </c>
      <c r="N43" s="4" t="str">
        <f ca="1">IF(AND(MAX(O$23:O42)&lt;=MAX(Q$23:Q42),C43&lt;&gt;"",MAX(O$23:O42)&lt;=MAX(S$23:S42),MAX(O$23:O42)&lt;=MAX(U$23:U42),MAX(O$23:O42)&lt;=TIME(16,0,0)),MAX(O$23:O42,C43),"")</f>
        <v/>
      </c>
      <c r="O43" s="4" t="str">
        <f t="shared" ca="1" si="11"/>
        <v/>
      </c>
      <c r="P43" s="4">
        <f ca="1">IF(AND(MAX(O$23:O42)&gt;MAX(Q$23:Q42),C43&lt;&gt;"",MAX(Q$23:Q42)&lt;=MAX(S$23:S42),MAX(Q$23:Q42)&lt;=MAX(U$23:U42),MAX(Q$23:Q42)&lt;=TIME(16,0,0)),MAX(Q$23:Q42,C43),"")</f>
        <v>0.35719607597522457</v>
      </c>
      <c r="Q43" s="4">
        <f t="shared" ca="1" si="12"/>
        <v>0.35919861048605067</v>
      </c>
      <c r="R43" s="4" t="str">
        <f ca="1">IF(AND(MAX(O$23:O42)&gt;MAX(S$23:S42),C43&lt;&gt;"",MAX(Q$23:Q42)&gt;MAX(S$23:S42),MAX(S$23:S42)&lt;=MAX(U$23:U42),MAX(S$23:S42)&lt;=TIME(16,0,0)),MAX(S$23:S42,C43),"")</f>
        <v/>
      </c>
      <c r="S43" s="4" t="str">
        <f t="shared" ca="1" si="13"/>
        <v/>
      </c>
      <c r="T43" s="4" t="str">
        <f ca="1">IF(AND(MAX(O$23:O42)&gt;MAX(U$23:U42),C43&lt;&gt;"",MAX(Q$23:Q42)&gt;MAX(U$23:U42),MAX(S$23:S42)&gt;MAX(U$23:U42),MAX(U$23:U42)&lt;=TIME(16,0,0)),MAX(U$23:U42,C43),"")</f>
        <v/>
      </c>
      <c r="U43" s="4" t="str">
        <f t="shared" ca="1" si="14"/>
        <v/>
      </c>
    </row>
    <row r="44" spans="1:21" x14ac:dyDescent="0.3">
      <c r="A44" s="3">
        <f t="shared" ca="1" si="0"/>
        <v>1.0339863686700759</v>
      </c>
      <c r="B44" s="23" t="str">
        <f t="shared" ca="1" si="1"/>
        <v>касса 1</v>
      </c>
      <c r="C44" s="4">
        <f ca="1">IF(C43="","",IF(C43+(A44)/1440&lt;=$C$23+8/24,C43+(A44)/1440,""))</f>
        <v>0.35761554475314999</v>
      </c>
      <c r="D44">
        <f t="shared" ca="1" si="2"/>
        <v>4.1846983668111486</v>
      </c>
      <c r="E44" s="4">
        <f t="shared" ca="1" si="3"/>
        <v>2.9060405325077423E-3</v>
      </c>
      <c r="F44">
        <f t="shared" ca="1" si="4"/>
        <v>2.0791428838592778</v>
      </c>
      <c r="G44" s="4">
        <f t="shared" ca="1" si="5"/>
        <v>1.4438492249022764E-3</v>
      </c>
      <c r="H44">
        <f t="shared" ca="1" si="6"/>
        <v>2.5837976340108004</v>
      </c>
      <c r="I44" s="4">
        <f t="shared" ca="1" si="7"/>
        <v>1.7943039125075002E-3</v>
      </c>
      <c r="J44">
        <f t="shared" ca="1" si="8"/>
        <v>3.4801734241587723</v>
      </c>
      <c r="K44" s="4">
        <f t="shared" ca="1" si="9"/>
        <v>2.4167871001102587E-3</v>
      </c>
      <c r="L44" s="3">
        <f ca="1">IF(C44&lt;&gt;"",SUM(COUNTIF($O$24:$O44,"&gt;"&amp;C44),COUNTIF($Q$24:$Q44,"&gt;"&amp;C44),COUNTIF($S$24:$S44,"&gt;"&amp;C44),COUNTIF($U$24:$U44,"&gt;"&amp;C44)),"")</f>
        <v>5</v>
      </c>
      <c r="M44" s="4">
        <f t="shared" ca="1" si="10"/>
        <v>4.1373419018850277E-3</v>
      </c>
      <c r="N44" s="4">
        <f ca="1">IF(AND(MAX(O$23:O43)&lt;=MAX(Q$23:Q43),C44&lt;&gt;"",MAX(O$23:O43)&lt;=MAX(S$23:S43),MAX(O$23:O43)&lt;=MAX(U$23:U43),MAX(O$23:O43)&lt;=TIME(16,0,0)),MAX(O$23:O43,C44),"")</f>
        <v>0.35884684612252726</v>
      </c>
      <c r="O44" s="4">
        <f t="shared" ca="1" si="11"/>
        <v>0.36175288665503502</v>
      </c>
      <c r="P44" s="4" t="str">
        <f ca="1">IF(AND(MAX(O$23:O43)&gt;MAX(Q$23:Q43),C44&lt;&gt;"",MAX(Q$23:Q43)&lt;=MAX(S$23:S43),MAX(Q$23:Q43)&lt;=MAX(U$23:U43),MAX(Q$23:Q43)&lt;=TIME(16,0,0)),MAX(Q$23:Q43,C44),"")</f>
        <v/>
      </c>
      <c r="Q44" s="4" t="str">
        <f t="shared" ca="1" si="12"/>
        <v/>
      </c>
      <c r="R44" s="4" t="str">
        <f ca="1">IF(AND(MAX(O$23:O43)&gt;MAX(S$23:S43),C44&lt;&gt;"",MAX(Q$23:Q43)&gt;MAX(S$23:S43),MAX(S$23:S43)&lt;=MAX(U$23:U43),MAX(S$23:S43)&lt;=TIME(16,0,0)),MAX(S$23:S43,C44),"")</f>
        <v/>
      </c>
      <c r="S44" s="4" t="str">
        <f t="shared" ca="1" si="13"/>
        <v/>
      </c>
      <c r="T44" s="4" t="str">
        <f ca="1">IF(AND(MAX(O$23:O43)&gt;MAX(U$23:U43),C44&lt;&gt;"",MAX(Q$23:Q43)&gt;MAX(U$23:U43),MAX(S$23:S43)&gt;MAX(U$23:U43),MAX(U$23:U43)&lt;=TIME(16,0,0)),MAX(U$23:U43,C44),"")</f>
        <v/>
      </c>
      <c r="U44" s="4" t="str">
        <f t="shared" ca="1" si="14"/>
        <v/>
      </c>
    </row>
    <row r="45" spans="1:21" x14ac:dyDescent="0.3">
      <c r="A45" s="3">
        <f t="shared" ca="1" si="0"/>
        <v>1.8871156224977002</v>
      </c>
      <c r="B45" s="23" t="str">
        <f t="shared" ca="1" si="1"/>
        <v>касса 2</v>
      </c>
      <c r="C45" s="4">
        <f ca="1">IF(C44="","",IF(C44+(A45)/1440&lt;=$C$23+8/24,C44+(A45)/1440,""))</f>
        <v>0.35892604171321785</v>
      </c>
      <c r="D45">
        <f t="shared" ca="1" si="2"/>
        <v>2.8108866617219839</v>
      </c>
      <c r="E45" s="4">
        <f t="shared" ca="1" si="3"/>
        <v>1.9520046261958222E-3</v>
      </c>
      <c r="F45">
        <f t="shared" ca="1" si="4"/>
        <v>1.4368981503638105</v>
      </c>
      <c r="G45" s="4">
        <f t="shared" ca="1" si="5"/>
        <v>9.9784593775264618E-4</v>
      </c>
      <c r="H45">
        <f t="shared" ca="1" si="6"/>
        <v>3.965034627048877</v>
      </c>
      <c r="I45" s="4">
        <f t="shared" ca="1" si="7"/>
        <v>2.7534962687839424E-3</v>
      </c>
      <c r="J45">
        <f t="shared" ca="1" si="8"/>
        <v>2.6708674407930828</v>
      </c>
      <c r="K45" s="4">
        <f t="shared" ca="1" si="9"/>
        <v>1.8547690561063076E-3</v>
      </c>
      <c r="L45" s="3">
        <f ca="1">IF(C45&lt;&gt;"",SUM(COUNTIF($O$24:$O45,"&gt;"&amp;C45),COUNTIF($Q$24:$Q45,"&gt;"&amp;C45),COUNTIF($S$24:$S45,"&gt;"&amp;C45),COUNTIF($U$24:$U45,"&gt;"&amp;C45)),"")</f>
        <v>5</v>
      </c>
      <c r="M45" s="4">
        <f t="shared" ca="1" si="10"/>
        <v>1.2704147105854768E-3</v>
      </c>
      <c r="N45" s="4" t="str">
        <f ca="1">IF(AND(MAX(O$23:O44)&lt;=MAX(Q$23:Q44),C45&lt;&gt;"",MAX(O$23:O44)&lt;=MAX(S$23:S44),MAX(O$23:O44)&lt;=MAX(U$23:U44),MAX(O$23:O44)&lt;=TIME(16,0,0)),MAX(O$23:O44,C45),"")</f>
        <v/>
      </c>
      <c r="O45" s="4" t="str">
        <f t="shared" ca="1" si="11"/>
        <v/>
      </c>
      <c r="P45" s="4">
        <f ca="1">IF(AND(MAX(O$23:O44)&gt;MAX(Q$23:Q44),C45&lt;&gt;"",MAX(Q$23:Q44)&lt;=MAX(S$23:S44),MAX(Q$23:Q44)&lt;=MAX(U$23:U44),MAX(Q$23:Q44)&lt;=TIME(16,0,0)),MAX(Q$23:Q44,C45),"")</f>
        <v>0.35919861048605067</v>
      </c>
      <c r="Q45" s="4">
        <f t="shared" ca="1" si="12"/>
        <v>0.36019645642380332</v>
      </c>
      <c r="R45" s="4" t="str">
        <f ca="1">IF(AND(MAX(O$23:O44)&gt;MAX(S$23:S44),C45&lt;&gt;"",MAX(Q$23:Q44)&gt;MAX(S$23:S44),MAX(S$23:S44)&lt;=MAX(U$23:U44),MAX(S$23:S44)&lt;=TIME(16,0,0)),MAX(S$23:S44,C45),"")</f>
        <v/>
      </c>
      <c r="S45" s="4" t="str">
        <f t="shared" ca="1" si="13"/>
        <v/>
      </c>
      <c r="T45" s="4" t="str">
        <f ca="1">IF(AND(MAX(O$23:O44)&gt;MAX(U$23:U44),C45&lt;&gt;"",MAX(Q$23:Q44)&gt;MAX(U$23:U44),MAX(S$23:S44)&gt;MAX(U$23:U44),MAX(U$23:U44)&lt;=TIME(16,0,0)),MAX(U$23:U44,C45),"")</f>
        <v/>
      </c>
      <c r="U45" s="4" t="str">
        <f t="shared" ca="1" si="14"/>
        <v/>
      </c>
    </row>
    <row r="46" spans="1:21" x14ac:dyDescent="0.3">
      <c r="A46" s="3">
        <f t="shared" ca="1" si="0"/>
        <v>1.1171194431247178</v>
      </c>
      <c r="B46" s="23" t="str">
        <f t="shared" ca="1" si="1"/>
        <v>касса 4</v>
      </c>
      <c r="C46" s="4">
        <f ca="1">IF(C45="","",IF(C45+(A46)/1440&lt;=$C$23+8/24,C45+(A46)/1440,""))</f>
        <v>0.35970181910427668</v>
      </c>
      <c r="D46">
        <f t="shared" ca="1" si="2"/>
        <v>2.6127727866850377</v>
      </c>
      <c r="E46" s="4">
        <f t="shared" ca="1" si="3"/>
        <v>1.8144255463090539E-3</v>
      </c>
      <c r="F46">
        <f t="shared" ca="1" si="4"/>
        <v>5.9109523951652383</v>
      </c>
      <c r="G46" s="4">
        <f t="shared" ca="1" si="5"/>
        <v>4.1048280521980823E-3</v>
      </c>
      <c r="H46">
        <f t="shared" ca="1" si="6"/>
        <v>2.7470891070609897</v>
      </c>
      <c r="I46" s="4">
        <f t="shared" ca="1" si="7"/>
        <v>1.907700768792354E-3</v>
      </c>
      <c r="J46">
        <f t="shared" ca="1" si="8"/>
        <v>4.0074128228135191</v>
      </c>
      <c r="K46" s="4">
        <f t="shared" ca="1" si="9"/>
        <v>2.7829255713982771E-3</v>
      </c>
      <c r="L46" s="3">
        <f ca="1">IF(C46&lt;&gt;"",SUM(COUNTIF($O$24:$O46,"&gt;"&amp;C46),COUNTIF($Q$24:$Q46,"&gt;"&amp;C46),COUNTIF($S$24:$S46,"&gt;"&amp;C46),COUNTIF($U$24:$U46,"&gt;"&amp;C46)),"")</f>
        <v>5</v>
      </c>
      <c r="M46" s="4">
        <f t="shared" ca="1" si="10"/>
        <v>3.0856431618186408E-3</v>
      </c>
      <c r="N46" s="4" t="str">
        <f ca="1">IF(AND(MAX(O$23:O45)&lt;=MAX(Q$23:Q45),C46&lt;&gt;"",MAX(O$23:O45)&lt;=MAX(S$23:S45),MAX(O$23:O45)&lt;=MAX(U$23:U45),MAX(O$23:O45)&lt;=TIME(16,0,0)),MAX(O$23:O45,C46),"")</f>
        <v/>
      </c>
      <c r="O46" s="4" t="str">
        <f t="shared" ca="1" si="11"/>
        <v/>
      </c>
      <c r="P46" s="4" t="str">
        <f ca="1">IF(AND(MAX(O$23:O45)&gt;MAX(Q$23:Q45),C46&lt;&gt;"",MAX(Q$23:Q45)&lt;=MAX(S$23:S45),MAX(Q$23:Q45)&lt;=MAX(U$23:U45),MAX(Q$23:Q45)&lt;=TIME(16,0,0)),MAX(Q$23:Q45,C46),"")</f>
        <v/>
      </c>
      <c r="Q46" s="4" t="str">
        <f t="shared" ca="1" si="12"/>
        <v/>
      </c>
      <c r="R46" s="4" t="str">
        <f ca="1">IF(AND(MAX(O$23:O45)&gt;MAX(S$23:S45),C46&lt;&gt;"",MAX(Q$23:Q45)&gt;MAX(S$23:S45),MAX(S$23:S45)&lt;=MAX(U$23:U45),MAX(S$23:S45)&lt;=TIME(16,0,0)),MAX(S$23:S45,C46),"")</f>
        <v/>
      </c>
      <c r="S46" s="4" t="str">
        <f t="shared" ca="1" si="13"/>
        <v/>
      </c>
      <c r="T46" s="4">
        <f ca="1">IF(AND(MAX(O$23:O45)&gt;MAX(U$23:U45),C46&lt;&gt;"",MAX(Q$23:Q45)&gt;MAX(U$23:U45),MAX(S$23:S45)&gt;MAX(U$23:U45),MAX(U$23:U45)&lt;=TIME(16,0,0)),MAX(U$23:U45,C46),"")</f>
        <v>0.36000453669469706</v>
      </c>
      <c r="U46" s="4">
        <f t="shared" ca="1" si="14"/>
        <v>0.36278746226609532</v>
      </c>
    </row>
    <row r="47" spans="1:21" x14ac:dyDescent="0.3">
      <c r="A47" s="3">
        <f t="shared" ca="1" si="0"/>
        <v>1.8000628653440089</v>
      </c>
      <c r="B47" s="23" t="str">
        <f t="shared" ca="1" si="1"/>
        <v>касса 2</v>
      </c>
      <c r="C47" s="4">
        <f ca="1">IF(C46="","",IF(C46+(A47)/1440&lt;=$C$23+8/24,C46+(A47)/1440,""))</f>
        <v>0.36095186276076557</v>
      </c>
      <c r="D47">
        <f t="shared" ca="1" si="2"/>
        <v>1.1992814295121612</v>
      </c>
      <c r="E47" s="4">
        <f t="shared" ca="1" si="3"/>
        <v>8.32834326050112E-4</v>
      </c>
      <c r="F47">
        <f t="shared" ca="1" si="4"/>
        <v>6.4819275221663339</v>
      </c>
      <c r="G47" s="4">
        <f t="shared" ca="1" si="5"/>
        <v>4.5013385570599543E-3</v>
      </c>
      <c r="H47">
        <f t="shared" ca="1" si="6"/>
        <v>1.674573683343979</v>
      </c>
      <c r="I47" s="4">
        <f t="shared" ca="1" si="7"/>
        <v>1.1628983912110966E-3</v>
      </c>
      <c r="J47">
        <f t="shared" ca="1" si="8"/>
        <v>1.547680126199062</v>
      </c>
      <c r="K47" s="4">
        <f t="shared" ca="1" si="9"/>
        <v>1.0747778654160154E-3</v>
      </c>
      <c r="L47" s="3">
        <f ca="1">IF(C47&lt;&gt;"",SUM(COUNTIF($O$24:$O47,"&gt;"&amp;C47),COUNTIF($Q$24:$Q47,"&gt;"&amp;C47),COUNTIF($S$24:$S47,"&gt;"&amp;C47),COUNTIF($U$24:$U47,"&gt;"&amp;C47)),"")</f>
        <v>4</v>
      </c>
      <c r="M47" s="4">
        <f t="shared" ca="1" si="10"/>
        <v>4.5013385570599751E-3</v>
      </c>
      <c r="N47" s="4" t="str">
        <f ca="1">IF(AND(MAX(O$23:O46)&lt;=MAX(Q$23:Q46),C47&lt;&gt;"",MAX(O$23:O46)&lt;=MAX(S$23:S46),MAX(O$23:O46)&lt;=MAX(U$23:U46),MAX(O$23:O46)&lt;=TIME(16,0,0)),MAX(O$23:O46,C47),"")</f>
        <v/>
      </c>
      <c r="O47" s="4" t="str">
        <f t="shared" ca="1" si="11"/>
        <v/>
      </c>
      <c r="P47" s="4">
        <f ca="1">IF(AND(MAX(O$23:O46)&gt;MAX(Q$23:Q46),C47&lt;&gt;"",MAX(Q$23:Q46)&lt;=MAX(S$23:S46),MAX(Q$23:Q46)&lt;=MAX(U$23:U46),MAX(Q$23:Q46)&lt;=TIME(16,0,0)),MAX(Q$23:Q46,C47),"")</f>
        <v>0.36095186276076557</v>
      </c>
      <c r="Q47" s="4">
        <f t="shared" ca="1" si="12"/>
        <v>0.36545320131782555</v>
      </c>
      <c r="R47" s="4" t="str">
        <f ca="1">IF(AND(MAX(O$23:O46)&gt;MAX(S$23:S46),C47&lt;&gt;"",MAX(Q$23:Q46)&gt;MAX(S$23:S46),MAX(S$23:S46)&lt;=MAX(U$23:U46),MAX(S$23:S46)&lt;=TIME(16,0,0)),MAX(S$23:S46,C47),"")</f>
        <v/>
      </c>
      <c r="S47" s="4" t="str">
        <f t="shared" ca="1" si="13"/>
        <v/>
      </c>
      <c r="T47" s="4" t="str">
        <f ca="1">IF(AND(MAX(O$23:O46)&gt;MAX(U$23:U46),C47&lt;&gt;"",MAX(Q$23:Q46)&gt;MAX(U$23:U46),MAX(S$23:S46)&gt;MAX(U$23:U46),MAX(U$23:U46)&lt;=TIME(16,0,0)),MAX(U$23:U46,C47),"")</f>
        <v/>
      </c>
      <c r="U47" s="4" t="str">
        <f t="shared" ca="1" si="14"/>
        <v/>
      </c>
    </row>
    <row r="48" spans="1:21" x14ac:dyDescent="0.3">
      <c r="A48" s="3">
        <f t="shared" ca="1" si="0"/>
        <v>1.1218430602861647</v>
      </c>
      <c r="B48" s="23" t="str">
        <f t="shared" ca="1" si="1"/>
        <v>касса 1</v>
      </c>
      <c r="C48" s="4">
        <f ca="1">IF(C47="","",IF(C47+(A48)/1440&lt;=$C$23+8/24,C47+(A48)/1440,""))</f>
        <v>0.36173092044151983</v>
      </c>
      <c r="D48">
        <f t="shared" ca="1" si="2"/>
        <v>2.384693301338026</v>
      </c>
      <c r="E48" s="4">
        <f t="shared" ca="1" si="3"/>
        <v>1.6560370148180736E-3</v>
      </c>
      <c r="F48">
        <f t="shared" ca="1" si="4"/>
        <v>1.9399764238547368</v>
      </c>
      <c r="G48" s="4">
        <f t="shared" ca="1" si="5"/>
        <v>1.3472058498991228E-3</v>
      </c>
      <c r="H48">
        <f t="shared" ca="1" si="6"/>
        <v>2.0925199921321367</v>
      </c>
      <c r="I48" s="4">
        <f t="shared" ca="1" si="7"/>
        <v>1.4531388834250949E-3</v>
      </c>
      <c r="J48">
        <f t="shared" ca="1" si="8"/>
        <v>11.757562421651173</v>
      </c>
      <c r="K48" s="4">
        <f t="shared" ca="1" si="9"/>
        <v>8.1649739039244256E-3</v>
      </c>
      <c r="L48" s="3">
        <f ca="1">IF(C48&lt;&gt;"",SUM(COUNTIF($O$24:$O48,"&gt;"&amp;C48),COUNTIF($Q$24:$Q48,"&gt;"&amp;C48),COUNTIF($S$24:$S48,"&gt;"&amp;C48),COUNTIF($U$24:$U48,"&gt;"&amp;C48)),"")</f>
        <v>5</v>
      </c>
      <c r="M48" s="4">
        <f t="shared" ca="1" si="10"/>
        <v>1.6780032283332802E-3</v>
      </c>
      <c r="N48" s="4">
        <f ca="1">IF(AND(MAX(O$23:O47)&lt;=MAX(Q$23:Q47),C48&lt;&gt;"",MAX(O$23:O47)&lt;=MAX(S$23:S47),MAX(O$23:O47)&lt;=MAX(U$23:U47),MAX(O$23:O47)&lt;=TIME(16,0,0)),MAX(O$23:O47,C48),"")</f>
        <v>0.36175288665503502</v>
      </c>
      <c r="O48" s="4">
        <f t="shared" ca="1" si="11"/>
        <v>0.36340892366985311</v>
      </c>
      <c r="P48" s="4" t="str">
        <f ca="1">IF(AND(MAX(O$23:O47)&gt;MAX(Q$23:Q47),C48&lt;&gt;"",MAX(Q$23:Q47)&lt;=MAX(S$23:S47),MAX(Q$23:Q47)&lt;=MAX(U$23:U47),MAX(Q$23:Q47)&lt;=TIME(16,0,0)),MAX(Q$23:Q47,C48),"")</f>
        <v/>
      </c>
      <c r="Q48" s="4" t="str">
        <f t="shared" ca="1" si="12"/>
        <v/>
      </c>
      <c r="R48" s="4" t="str">
        <f ca="1">IF(AND(MAX(O$23:O47)&gt;MAX(S$23:S47),C48&lt;&gt;"",MAX(Q$23:Q47)&gt;MAX(S$23:S47),MAX(S$23:S47)&lt;=MAX(U$23:U47),MAX(S$23:S47)&lt;=TIME(16,0,0)),MAX(S$23:S47,C48),"")</f>
        <v/>
      </c>
      <c r="S48" s="4" t="str">
        <f t="shared" ca="1" si="13"/>
        <v/>
      </c>
      <c r="T48" s="4" t="str">
        <f ca="1">IF(AND(MAX(O$23:O47)&gt;MAX(U$23:U47),C48&lt;&gt;"",MAX(Q$23:Q47)&gt;MAX(U$23:U47),MAX(S$23:S47)&gt;MAX(U$23:U47),MAX(U$23:U47)&lt;=TIME(16,0,0)),MAX(U$23:U47,C48),"")</f>
        <v/>
      </c>
      <c r="U48" s="4" t="str">
        <f t="shared" ca="1" si="14"/>
        <v/>
      </c>
    </row>
    <row r="49" spans="1:21" x14ac:dyDescent="0.3">
      <c r="A49" s="3">
        <f t="shared" ca="1" si="0"/>
        <v>1.422975631450317</v>
      </c>
      <c r="B49" s="23" t="str">
        <f t="shared" ca="1" si="1"/>
        <v>касса 4</v>
      </c>
      <c r="C49" s="4">
        <f ca="1">IF(C48="","",IF(C48+(A49)/1440&lt;=$C$23+8/24,C48+(A49)/1440,""))</f>
        <v>0.36271909796336033</v>
      </c>
      <c r="D49">
        <f t="shared" ca="1" si="2"/>
        <v>1.1896113249852973</v>
      </c>
      <c r="E49" s="4">
        <f t="shared" ca="1" si="3"/>
        <v>8.2611897568423429E-4</v>
      </c>
      <c r="F49">
        <f t="shared" ca="1" si="4"/>
        <v>1.1600747528817461</v>
      </c>
      <c r="G49" s="4">
        <f t="shared" ca="1" si="5"/>
        <v>8.0560746727899031E-4</v>
      </c>
      <c r="H49">
        <f t="shared" ca="1" si="6"/>
        <v>6.6043039475076659</v>
      </c>
      <c r="I49" s="4">
        <f t="shared" ca="1" si="7"/>
        <v>4.5863221857692128E-3</v>
      </c>
      <c r="J49">
        <f t="shared" ca="1" si="8"/>
        <v>4.3526167532660764</v>
      </c>
      <c r="K49" s="4">
        <f t="shared" ca="1" si="9"/>
        <v>3.0226505231014419E-3</v>
      </c>
      <c r="L49" s="3">
        <f ca="1">IF(C49&lt;&gt;"",SUM(COUNTIF($O$24:$O49,"&gt;"&amp;C49),COUNTIF($Q$24:$Q49,"&gt;"&amp;C49),COUNTIF($S$24:$S49,"&gt;"&amp;C49),COUNTIF($U$24:$U49,"&gt;"&amp;C49)),"")</f>
        <v>5</v>
      </c>
      <c r="M49" s="4">
        <f t="shared" ca="1" si="10"/>
        <v>3.0910148258364578E-3</v>
      </c>
      <c r="N49" s="4" t="str">
        <f ca="1">IF(AND(MAX(O$23:O48)&lt;=MAX(Q$23:Q48),C49&lt;&gt;"",MAX(O$23:O48)&lt;=MAX(S$23:S48),MAX(O$23:O48)&lt;=MAX(U$23:U48),MAX(O$23:O48)&lt;=TIME(16,0,0)),MAX(O$23:O48,C49),"")</f>
        <v/>
      </c>
      <c r="O49" s="4" t="str">
        <f t="shared" ca="1" si="11"/>
        <v/>
      </c>
      <c r="P49" s="4" t="str">
        <f ca="1">IF(AND(MAX(O$23:O48)&gt;MAX(Q$23:Q48),C49&lt;&gt;"",MAX(Q$23:Q48)&lt;=MAX(S$23:S48),MAX(Q$23:Q48)&lt;=MAX(U$23:U48),MAX(Q$23:Q48)&lt;=TIME(16,0,0)),MAX(Q$23:Q48,C49),"")</f>
        <v/>
      </c>
      <c r="Q49" s="4" t="str">
        <f t="shared" ca="1" si="12"/>
        <v/>
      </c>
      <c r="R49" s="4" t="str">
        <f ca="1">IF(AND(MAX(O$23:O48)&gt;MAX(S$23:S48),C49&lt;&gt;"",MAX(Q$23:Q48)&gt;MAX(S$23:S48),MAX(S$23:S48)&lt;=MAX(U$23:U48),MAX(S$23:S48)&lt;=TIME(16,0,0)),MAX(S$23:S48,C49),"")</f>
        <v/>
      </c>
      <c r="S49" s="4" t="str">
        <f t="shared" ca="1" si="13"/>
        <v/>
      </c>
      <c r="T49" s="4">
        <f ca="1">IF(AND(MAX(O$23:O48)&gt;MAX(U$23:U48),C49&lt;&gt;"",MAX(Q$23:Q48)&gt;MAX(U$23:U48),MAX(S$23:S48)&gt;MAX(U$23:U48),MAX(U$23:U48)&lt;=TIME(16,0,0)),MAX(U$23:U48,C49),"")</f>
        <v>0.36278746226609532</v>
      </c>
      <c r="U49" s="4">
        <f t="shared" ca="1" si="14"/>
        <v>0.36581011278919678</v>
      </c>
    </row>
    <row r="50" spans="1:21" x14ac:dyDescent="0.3">
      <c r="A50" s="3">
        <f t="shared" ca="1" si="0"/>
        <v>1.1519678613819615</v>
      </c>
      <c r="B50" s="23" t="str">
        <f t="shared" ca="1" si="1"/>
        <v>касса 1</v>
      </c>
      <c r="C50" s="4">
        <f ca="1">IF(C49="","",IF(C49+(A50)/1440&lt;=$C$23+8/24,C49+(A50)/1440,""))</f>
        <v>0.36351907564487557</v>
      </c>
      <c r="D50">
        <f t="shared" ca="1" si="2"/>
        <v>3.0203503958289062</v>
      </c>
      <c r="E50" s="4">
        <f t="shared" ca="1" si="3"/>
        <v>2.0974655526589626E-3</v>
      </c>
      <c r="F50">
        <f t="shared" ca="1" si="4"/>
        <v>1.2922788253420112</v>
      </c>
      <c r="G50" s="4">
        <f t="shared" ca="1" si="5"/>
        <v>8.9741585093195222E-4</v>
      </c>
      <c r="H50">
        <f t="shared" ca="1" si="6"/>
        <v>4.3241452726890532</v>
      </c>
      <c r="I50" s="4">
        <f t="shared" ca="1" si="7"/>
        <v>3.0028786615896204E-3</v>
      </c>
      <c r="J50">
        <f t="shared" ca="1" si="8"/>
        <v>24.24300227180013</v>
      </c>
      <c r="K50" s="4">
        <f t="shared" ca="1" si="9"/>
        <v>1.6835418244305646E-2</v>
      </c>
      <c r="L50" s="3">
        <f ca="1">IF(C50&lt;&gt;"",SUM(COUNTIF($O$24:$O50,"&gt;"&amp;C50),COUNTIF($Q$24:$Q50,"&gt;"&amp;C50),COUNTIF($S$24:$S50,"&gt;"&amp;C50),COUNTIF($U$24:$U50,"&gt;"&amp;C50)),"")</f>
        <v>4</v>
      </c>
      <c r="M50" s="4">
        <f t="shared" ca="1" si="10"/>
        <v>2.0974655526589392E-3</v>
      </c>
      <c r="N50" s="4">
        <f ca="1">IF(AND(MAX(O$23:O49)&lt;=MAX(Q$23:Q49),C50&lt;&gt;"",MAX(O$23:O49)&lt;=MAX(S$23:S49),MAX(O$23:O49)&lt;=MAX(U$23:U49),MAX(O$23:O49)&lt;=TIME(16,0,0)),MAX(O$23:O49,C50),"")</f>
        <v>0.36351907564487557</v>
      </c>
      <c r="O50" s="4">
        <f t="shared" ca="1" si="11"/>
        <v>0.36561654119753451</v>
      </c>
      <c r="P50" s="4" t="str">
        <f ca="1">IF(AND(MAX(O$23:O49)&gt;MAX(Q$23:Q49),C50&lt;&gt;"",MAX(Q$23:Q49)&lt;=MAX(S$23:S49),MAX(Q$23:Q49)&lt;=MAX(U$23:U49),MAX(Q$23:Q49)&lt;=TIME(16,0,0)),MAX(Q$23:Q49,C50),"")</f>
        <v/>
      </c>
      <c r="Q50" s="4" t="str">
        <f t="shared" ca="1" si="12"/>
        <v/>
      </c>
      <c r="R50" s="4" t="str">
        <f ca="1">IF(AND(MAX(O$23:O49)&gt;MAX(S$23:S49),C50&lt;&gt;"",MAX(Q$23:Q49)&gt;MAX(S$23:S49),MAX(S$23:S49)&lt;=MAX(U$23:U49),MAX(S$23:S49)&lt;=TIME(16,0,0)),MAX(S$23:S49,C50),"")</f>
        <v/>
      </c>
      <c r="S50" s="4" t="str">
        <f t="shared" ca="1" si="13"/>
        <v/>
      </c>
      <c r="T50" s="4" t="str">
        <f ca="1">IF(AND(MAX(O$23:O49)&gt;MAX(U$23:U49),C50&lt;&gt;"",MAX(Q$23:Q49)&gt;MAX(U$23:U49),MAX(S$23:S49)&gt;MAX(U$23:U49),MAX(U$23:U49)&lt;=TIME(16,0,0)),MAX(U$23:U49,C50),"")</f>
        <v/>
      </c>
      <c r="U50" s="4" t="str">
        <f t="shared" ca="1" si="14"/>
        <v/>
      </c>
    </row>
    <row r="51" spans="1:21" x14ac:dyDescent="0.3">
      <c r="A51" s="3">
        <f t="shared" ca="1" si="0"/>
        <v>1.6368744364130525</v>
      </c>
      <c r="B51" s="23" t="str">
        <f t="shared" ca="1" si="1"/>
        <v>касса 3</v>
      </c>
      <c r="C51" s="4">
        <f ca="1">IF(C50="","",IF(C50+(A51)/1440&lt;=$C$23+8/24,C50+(A51)/1440,""))</f>
        <v>0.36465579400349574</v>
      </c>
      <c r="D51">
        <f t="shared" ca="1" si="2"/>
        <v>1.0475755781114948</v>
      </c>
      <c r="E51" s="4">
        <f t="shared" ca="1" si="3"/>
        <v>7.2748304035520476E-4</v>
      </c>
      <c r="F51">
        <f t="shared" ca="1" si="4"/>
        <v>4.8786241872294225</v>
      </c>
      <c r="G51" s="4">
        <f t="shared" ca="1" si="5"/>
        <v>3.3879334633537656E-3</v>
      </c>
      <c r="H51">
        <f t="shared" ca="1" si="6"/>
        <v>8.0680401323003004</v>
      </c>
      <c r="I51" s="4">
        <f t="shared" ca="1" si="7"/>
        <v>5.6028056474307641E-3</v>
      </c>
      <c r="J51">
        <f t="shared" ca="1" si="8"/>
        <v>2.2659821521494008</v>
      </c>
      <c r="K51" s="4">
        <f t="shared" ca="1" si="9"/>
        <v>1.5735987167704172E-3</v>
      </c>
      <c r="L51" s="3">
        <f ca="1">IF(C51&lt;&gt;"",SUM(COUNTIF($O$24:$O51,"&gt;"&amp;C51),COUNTIF($Q$24:$Q51,"&gt;"&amp;C51),COUNTIF($S$24:$S51,"&gt;"&amp;C51),COUNTIF($U$24:$U51,"&gt;"&amp;C51)),"")</f>
        <v>4</v>
      </c>
      <c r="M51" s="4">
        <f t="shared" ca="1" si="10"/>
        <v>5.6028056474307641E-3</v>
      </c>
      <c r="N51" s="4" t="str">
        <f ca="1">IF(AND(MAX(O$23:O50)&lt;=MAX(Q$23:Q50),C51&lt;&gt;"",MAX(O$23:O50)&lt;=MAX(S$23:S50),MAX(O$23:O50)&lt;=MAX(U$23:U50),MAX(O$23:O50)&lt;=TIME(16,0,0)),MAX(O$23:O50,C51),"")</f>
        <v/>
      </c>
      <c r="O51" s="4" t="str">
        <f t="shared" ca="1" si="11"/>
        <v/>
      </c>
      <c r="P51" s="4" t="str">
        <f ca="1">IF(AND(MAX(O$23:O50)&gt;MAX(Q$23:Q50),C51&lt;&gt;"",MAX(Q$23:Q50)&lt;=MAX(S$23:S50),MAX(Q$23:Q50)&lt;=MAX(U$23:U50),MAX(Q$23:Q50)&lt;=TIME(16,0,0)),MAX(Q$23:Q50,C51),"")</f>
        <v/>
      </c>
      <c r="Q51" s="4" t="str">
        <f t="shared" ca="1" si="12"/>
        <v/>
      </c>
      <c r="R51" s="4">
        <f ca="1">IF(AND(MAX(O$23:O50)&gt;MAX(S$23:S50),C51&lt;&gt;"",MAX(Q$23:Q50)&gt;MAX(S$23:S50),MAX(S$23:S50)&lt;=MAX(U$23:U50),MAX(S$23:S50)&lt;=TIME(16,0,0)),MAX(S$23:S50,C51),"")</f>
        <v>0.36465579400349574</v>
      </c>
      <c r="S51" s="4">
        <f t="shared" ca="1" si="13"/>
        <v>0.3702585996509265</v>
      </c>
      <c r="T51" s="4" t="str">
        <f ca="1">IF(AND(MAX(O$23:O50)&gt;MAX(U$23:U50),C51&lt;&gt;"",MAX(Q$23:Q50)&gt;MAX(U$23:U50),MAX(S$23:S50)&gt;MAX(U$23:U50),MAX(U$23:U50)&lt;=TIME(16,0,0)),MAX(U$23:U50,C51),"")</f>
        <v/>
      </c>
      <c r="U51" s="4" t="str">
        <f t="shared" ca="1" si="14"/>
        <v/>
      </c>
    </row>
    <row r="52" spans="1:21" x14ac:dyDescent="0.3">
      <c r="A52" s="3">
        <f t="shared" ca="1" si="0"/>
        <v>2.7593605223220674</v>
      </c>
      <c r="B52" s="23" t="str">
        <f t="shared" ca="1" si="1"/>
        <v>касса 2</v>
      </c>
      <c r="C52" s="4">
        <f ca="1">IF(C51="","",IF(C51+(A52)/1440&lt;=$C$23+8/24,C51+(A52)/1440,""))</f>
        <v>0.36657201658844163</v>
      </c>
      <c r="D52">
        <f t="shared" ca="1" si="2"/>
        <v>2.1820988637394745</v>
      </c>
      <c r="E52" s="4">
        <f t="shared" ca="1" si="3"/>
        <v>1.5153464331524129E-3</v>
      </c>
      <c r="F52">
        <f t="shared" ca="1" si="4"/>
        <v>5.9078930231385502</v>
      </c>
      <c r="G52" s="4">
        <f t="shared" ca="1" si="5"/>
        <v>4.1027034882906597E-3</v>
      </c>
      <c r="H52">
        <f t="shared" ca="1" si="6"/>
        <v>8.0194855821497875</v>
      </c>
      <c r="I52" s="4">
        <f t="shared" ca="1" si="7"/>
        <v>5.5690872098262409E-3</v>
      </c>
      <c r="J52">
        <f t="shared" ca="1" si="8"/>
        <v>6.1839838285588122</v>
      </c>
      <c r="K52" s="4">
        <f t="shared" ca="1" si="9"/>
        <v>4.2944332142769532E-3</v>
      </c>
      <c r="L52" s="3">
        <f ca="1">IF(C52&lt;&gt;"",SUM(COUNTIF($O$24:$O52,"&gt;"&amp;C52),COUNTIF($Q$24:$Q52,"&gt;"&amp;C52),COUNTIF($S$24:$S52,"&gt;"&amp;C52),COUNTIF($U$24:$U52,"&gt;"&amp;C52)),"")</f>
        <v>2</v>
      </c>
      <c r="M52" s="4">
        <f t="shared" ca="1" si="10"/>
        <v>4.102703488290671E-3</v>
      </c>
      <c r="N52" s="4" t="str">
        <f ca="1">IF(AND(MAX(O$23:O51)&lt;=MAX(Q$23:Q51),C52&lt;&gt;"",MAX(O$23:O51)&lt;=MAX(S$23:S51),MAX(O$23:O51)&lt;=MAX(U$23:U51),MAX(O$23:O51)&lt;=TIME(16,0,0)),MAX(O$23:O51,C52),"")</f>
        <v/>
      </c>
      <c r="O52" s="4" t="str">
        <f t="shared" ca="1" si="11"/>
        <v/>
      </c>
      <c r="P52" s="4">
        <f ca="1">IF(AND(MAX(O$23:O51)&gt;MAX(Q$23:Q51),C52&lt;&gt;"",MAX(Q$23:Q51)&lt;=MAX(S$23:S51),MAX(Q$23:Q51)&lt;=MAX(U$23:U51),MAX(Q$23:Q51)&lt;=TIME(16,0,0)),MAX(Q$23:Q51,C52),"")</f>
        <v>0.36657201658844163</v>
      </c>
      <c r="Q52" s="4">
        <f t="shared" ca="1" si="12"/>
        <v>0.3706747200767323</v>
      </c>
      <c r="R52" s="4" t="str">
        <f ca="1">IF(AND(MAX(O$23:O51)&gt;MAX(S$23:S51),C52&lt;&gt;"",MAX(Q$23:Q51)&gt;MAX(S$23:S51),MAX(S$23:S51)&lt;=MAX(U$23:U51),MAX(S$23:S51)&lt;=TIME(16,0,0)),MAX(S$23:S51,C52),"")</f>
        <v/>
      </c>
      <c r="S52" s="4" t="str">
        <f t="shared" ca="1" si="13"/>
        <v/>
      </c>
      <c r="T52" s="4" t="str">
        <f ca="1">IF(AND(MAX(O$23:O51)&gt;MAX(U$23:U51),C52&lt;&gt;"",MAX(Q$23:Q51)&gt;MAX(U$23:U51),MAX(S$23:S51)&gt;MAX(U$23:U51),MAX(U$23:U51)&lt;=TIME(16,0,0)),MAX(U$23:U51,C52),"")</f>
        <v/>
      </c>
      <c r="U52" s="4" t="str">
        <f t="shared" ca="1" si="14"/>
        <v/>
      </c>
    </row>
    <row r="53" spans="1:21" x14ac:dyDescent="0.3">
      <c r="A53" s="3">
        <f t="shared" ca="1" si="0"/>
        <v>1.4311965299105949</v>
      </c>
      <c r="B53" s="23" t="str">
        <f t="shared" ca="1" si="1"/>
        <v>касса 1</v>
      </c>
      <c r="C53" s="4">
        <f ca="1">IF(C52="","",IF(C52+(A53)/1440&lt;=$C$23+8/24,C52+(A53)/1440,""))</f>
        <v>0.36756590306754622</v>
      </c>
      <c r="D53">
        <f t="shared" ca="1" si="2"/>
        <v>2.9019115558543076</v>
      </c>
      <c r="E53" s="4">
        <f t="shared" ca="1" si="3"/>
        <v>2.0152163582321581E-3</v>
      </c>
      <c r="F53">
        <f t="shared" ca="1" si="4"/>
        <v>3.581234331692154</v>
      </c>
      <c r="G53" s="4">
        <f t="shared" ca="1" si="5"/>
        <v>2.4869682858973292E-3</v>
      </c>
      <c r="H53">
        <f t="shared" ca="1" si="6"/>
        <v>4.6767750628175646</v>
      </c>
      <c r="I53" s="4">
        <f t="shared" ca="1" si="7"/>
        <v>3.2477604602899755E-3</v>
      </c>
      <c r="J53">
        <f t="shared" ca="1" si="8"/>
        <v>10.353256634085138</v>
      </c>
      <c r="K53" s="4">
        <f t="shared" ca="1" si="9"/>
        <v>7.1897615514480125E-3</v>
      </c>
      <c r="L53" s="3">
        <f ca="1">IF(C53&lt;&gt;"",SUM(COUNTIF($O$24:$O53,"&gt;"&amp;C53),COUNTIF($Q$24:$Q53,"&gt;"&amp;C53),COUNTIF($S$24:$S53,"&gt;"&amp;C53),COUNTIF($U$24:$U53,"&gt;"&amp;C53)),"")</f>
        <v>3</v>
      </c>
      <c r="M53" s="4">
        <f t="shared" ca="1" si="10"/>
        <v>2.0152163582321525E-3</v>
      </c>
      <c r="N53" s="4">
        <f ca="1">IF(AND(MAX(O$23:O52)&lt;=MAX(Q$23:Q52),C53&lt;&gt;"",MAX(O$23:O52)&lt;=MAX(S$23:S52),MAX(O$23:O52)&lt;=MAX(U$23:U52),MAX(O$23:O52)&lt;=TIME(16,0,0)),MAX(O$23:O52,C53),"")</f>
        <v>0.36756590306754622</v>
      </c>
      <c r="O53" s="4">
        <f t="shared" ca="1" si="11"/>
        <v>0.36958111942577837</v>
      </c>
      <c r="P53" s="4" t="str">
        <f ca="1">IF(AND(MAX(O$23:O52)&gt;MAX(Q$23:Q52),C53&lt;&gt;"",MAX(Q$23:Q52)&lt;=MAX(S$23:S52),MAX(Q$23:Q52)&lt;=MAX(U$23:U52),MAX(Q$23:Q52)&lt;=TIME(16,0,0)),MAX(Q$23:Q52,C53),"")</f>
        <v/>
      </c>
      <c r="Q53" s="4" t="str">
        <f t="shared" ca="1" si="12"/>
        <v/>
      </c>
      <c r="R53" s="4" t="str">
        <f ca="1">IF(AND(MAX(O$23:O52)&gt;MAX(S$23:S52),C53&lt;&gt;"",MAX(Q$23:Q52)&gt;MAX(S$23:S52),MAX(S$23:S52)&lt;=MAX(U$23:U52),MAX(S$23:S52)&lt;=TIME(16,0,0)),MAX(S$23:S52,C53),"")</f>
        <v/>
      </c>
      <c r="S53" s="4" t="str">
        <f t="shared" ca="1" si="13"/>
        <v/>
      </c>
      <c r="T53" s="4" t="str">
        <f ca="1">IF(AND(MAX(O$23:O52)&gt;MAX(U$23:U52),C53&lt;&gt;"",MAX(Q$23:Q52)&gt;MAX(U$23:U52),MAX(S$23:S52)&gt;MAX(U$23:U52),MAX(U$23:U52)&lt;=TIME(16,0,0)),MAX(U$23:U52,C53),"")</f>
        <v/>
      </c>
      <c r="U53" s="4" t="str">
        <f t="shared" ca="1" si="14"/>
        <v/>
      </c>
    </row>
    <row r="54" spans="1:21" x14ac:dyDescent="0.3">
      <c r="A54" s="3">
        <f t="shared" ca="1" si="0"/>
        <v>2.3474549648672247</v>
      </c>
      <c r="B54" s="23" t="str">
        <f t="shared" ca="1" si="1"/>
        <v>касса 4</v>
      </c>
      <c r="C54" s="4">
        <f ca="1">IF(C53="","",IF(C53+(A54)/1440&lt;=$C$23+8/24,C53+(A54)/1440,""))</f>
        <v>0.36919608012648181</v>
      </c>
      <c r="D54">
        <f t="shared" ca="1" si="2"/>
        <v>1.3321615060848682</v>
      </c>
      <c r="E54" s="4">
        <f t="shared" ca="1" si="3"/>
        <v>9.2511215700338064E-4</v>
      </c>
      <c r="F54">
        <f t="shared" ca="1" si="4"/>
        <v>3.5006328090535361</v>
      </c>
      <c r="G54" s="4">
        <f t="shared" ca="1" si="5"/>
        <v>2.4309950062871778E-3</v>
      </c>
      <c r="H54">
        <f t="shared" ca="1" si="6"/>
        <v>2.6023505461345739</v>
      </c>
      <c r="I54" s="4">
        <f t="shared" ca="1" si="7"/>
        <v>1.8071878792601209E-3</v>
      </c>
      <c r="J54">
        <f t="shared" ca="1" si="8"/>
        <v>9.5468844981195549</v>
      </c>
      <c r="K54" s="4">
        <f t="shared" ca="1" si="9"/>
        <v>6.6297809014719128E-3</v>
      </c>
      <c r="L54" s="3">
        <f ca="1">IF(C54&lt;&gt;"",SUM(COUNTIF($O$24:$O54,"&gt;"&amp;C54),COUNTIF($Q$24:$Q54,"&gt;"&amp;C54),COUNTIF($S$24:$S54,"&gt;"&amp;C54),COUNTIF($U$24:$U54,"&gt;"&amp;C54)),"")</f>
        <v>4</v>
      </c>
      <c r="M54" s="4">
        <f t="shared" ca="1" si="10"/>
        <v>6.6297809014719267E-3</v>
      </c>
      <c r="N54" s="4" t="str">
        <f ca="1">IF(AND(MAX(O$23:O53)&lt;=MAX(Q$23:Q53),C54&lt;&gt;"",MAX(O$23:O53)&lt;=MAX(S$23:S53),MAX(O$23:O53)&lt;=MAX(U$23:U53),MAX(O$23:O53)&lt;=TIME(16,0,0)),MAX(O$23:O53,C54),"")</f>
        <v/>
      </c>
      <c r="O54" s="4" t="str">
        <f t="shared" ca="1" si="11"/>
        <v/>
      </c>
      <c r="P54" s="4" t="str">
        <f ca="1">IF(AND(MAX(O$23:O53)&gt;MAX(Q$23:Q53),C54&lt;&gt;"",MAX(Q$23:Q53)&lt;=MAX(S$23:S53),MAX(Q$23:Q53)&lt;=MAX(U$23:U53),MAX(Q$23:Q53)&lt;=TIME(16,0,0)),MAX(Q$23:Q53,C54),"")</f>
        <v/>
      </c>
      <c r="Q54" s="4" t="str">
        <f t="shared" ca="1" si="12"/>
        <v/>
      </c>
      <c r="R54" s="4" t="str">
        <f ca="1">IF(AND(MAX(O$23:O53)&gt;MAX(S$23:S53),C54&lt;&gt;"",MAX(Q$23:Q53)&gt;MAX(S$23:S53),MAX(S$23:S53)&lt;=MAX(U$23:U53),MAX(S$23:S53)&lt;=TIME(16,0,0)),MAX(S$23:S53,C54),"")</f>
        <v/>
      </c>
      <c r="S54" s="4" t="str">
        <f t="shared" ca="1" si="13"/>
        <v/>
      </c>
      <c r="T54" s="4">
        <f ca="1">IF(AND(MAX(O$23:O53)&gt;MAX(U$23:U53),C54&lt;&gt;"",MAX(Q$23:Q53)&gt;MAX(U$23:U53),MAX(S$23:S53)&gt;MAX(U$23:U53),MAX(U$23:U53)&lt;=TIME(16,0,0)),MAX(U$23:U53,C54),"")</f>
        <v>0.36919608012648181</v>
      </c>
      <c r="U54" s="4">
        <f t="shared" ca="1" si="14"/>
        <v>0.37582586102795373</v>
      </c>
    </row>
    <row r="55" spans="1:21" x14ac:dyDescent="0.3">
      <c r="A55" s="3">
        <f t="shared" ca="1" si="0"/>
        <v>1.5795979820378752</v>
      </c>
      <c r="B55" s="23" t="str">
        <f t="shared" ca="1" si="1"/>
        <v>касса 1</v>
      </c>
      <c r="C55" s="4">
        <f ca="1">IF(C54="","",IF(C54+(A55)/1440&lt;=$C$23+8/24,C54+(A55)/1440,""))</f>
        <v>0.37029302316956364</v>
      </c>
      <c r="D55">
        <f t="shared" ca="1" si="2"/>
        <v>3.1777120166128503</v>
      </c>
      <c r="E55" s="4">
        <f t="shared" ca="1" si="3"/>
        <v>2.2067444559811461E-3</v>
      </c>
      <c r="F55">
        <f t="shared" ca="1" si="4"/>
        <v>2.4978606726709405</v>
      </c>
      <c r="G55" s="4">
        <f t="shared" ca="1" si="5"/>
        <v>1.7346254671325976E-3</v>
      </c>
      <c r="H55">
        <f t="shared" ca="1" si="6"/>
        <v>2.1783540932164063</v>
      </c>
      <c r="I55" s="4">
        <f t="shared" ca="1" si="7"/>
        <v>1.5127458980669487E-3</v>
      </c>
      <c r="J55">
        <f t="shared" ca="1" si="8"/>
        <v>1.9600784497618666</v>
      </c>
      <c r="K55" s="4">
        <f t="shared" ca="1" si="9"/>
        <v>1.3611655901124074E-3</v>
      </c>
      <c r="L55" s="3">
        <f ca="1">IF(C55&lt;&gt;"",SUM(COUNTIF($O$24:$O55,"&gt;"&amp;C55),COUNTIF($Q$24:$Q55,"&gt;"&amp;C55),COUNTIF($S$24:$S55,"&gt;"&amp;C55),COUNTIF($U$24:$U55,"&gt;"&amp;C55)),"")</f>
        <v>3</v>
      </c>
      <c r="M55" s="4">
        <f t="shared" ca="1" si="10"/>
        <v>2.2067444559811245E-3</v>
      </c>
      <c r="N55" s="4">
        <f ca="1">IF(AND(MAX(O$23:O54)&lt;=MAX(Q$23:Q54),C55&lt;&gt;"",MAX(O$23:O54)&lt;=MAX(S$23:S54),MAX(O$23:O54)&lt;=MAX(U$23:U54),MAX(O$23:O54)&lt;=TIME(16,0,0)),MAX(O$23:O54,C55),"")</f>
        <v>0.37029302316956364</v>
      </c>
      <c r="O55" s="4">
        <f t="shared" ca="1" si="11"/>
        <v>0.37249976762554476</v>
      </c>
      <c r="P55" s="4" t="str">
        <f ca="1">IF(AND(MAX(O$23:O54)&gt;MAX(Q$23:Q54),C55&lt;&gt;"",MAX(Q$23:Q54)&lt;=MAX(S$23:S54),MAX(Q$23:Q54)&lt;=MAX(U$23:U54),MAX(Q$23:Q54)&lt;=TIME(16,0,0)),MAX(Q$23:Q54,C55),"")</f>
        <v/>
      </c>
      <c r="Q55" s="4" t="str">
        <f t="shared" ca="1" si="12"/>
        <v/>
      </c>
      <c r="R55" s="4" t="str">
        <f ca="1">IF(AND(MAX(O$23:O54)&gt;MAX(S$23:S54),C55&lt;&gt;"",MAX(Q$23:Q54)&gt;MAX(S$23:S54),MAX(S$23:S54)&lt;=MAX(U$23:U54),MAX(S$23:S54)&lt;=TIME(16,0,0)),MAX(S$23:S54,C55),"")</f>
        <v/>
      </c>
      <c r="S55" s="4" t="str">
        <f t="shared" ca="1" si="13"/>
        <v/>
      </c>
      <c r="T55" s="4" t="str">
        <f ca="1">IF(AND(MAX(O$23:O54)&gt;MAX(U$23:U54),C55&lt;&gt;"",MAX(Q$23:Q54)&gt;MAX(U$23:U54),MAX(S$23:S54)&gt;MAX(U$23:U54),MAX(U$23:U54)&lt;=TIME(16,0,0)),MAX(U$23:U54,C55),"")</f>
        <v/>
      </c>
      <c r="U55" s="4" t="str">
        <f t="shared" ca="1" si="14"/>
        <v/>
      </c>
    </row>
    <row r="56" spans="1:21" x14ac:dyDescent="0.3">
      <c r="A56" s="3">
        <f t="shared" ca="1" si="0"/>
        <v>1.746809439340042</v>
      </c>
      <c r="B56" s="23" t="str">
        <f t="shared" ca="1" si="1"/>
        <v>касса 3</v>
      </c>
      <c r="C56" s="4">
        <f ca="1">IF(C55="","",IF(C55+(A56)/1440&lt;=$C$23+8/24,C55+(A56)/1440,""))</f>
        <v>0.37150608528021645</v>
      </c>
      <c r="D56">
        <f t="shared" ca="1" si="2"/>
        <v>1.8774541411567727</v>
      </c>
      <c r="E56" s="4">
        <f t="shared" ca="1" si="3"/>
        <v>1.3037875980255365E-3</v>
      </c>
      <c r="F56">
        <f t="shared" ca="1" si="4"/>
        <v>1.0146592098271325</v>
      </c>
      <c r="G56" s="4">
        <f t="shared" ca="1" si="5"/>
        <v>7.04624451268842E-4</v>
      </c>
      <c r="H56">
        <f t="shared" ca="1" si="6"/>
        <v>3.9157183470582924</v>
      </c>
      <c r="I56" s="4">
        <f t="shared" ca="1" si="7"/>
        <v>2.7192488521238143E-3</v>
      </c>
      <c r="J56">
        <f t="shared" ca="1" si="8"/>
        <v>4.2361176848276667</v>
      </c>
      <c r="K56" s="4">
        <f t="shared" ca="1" si="9"/>
        <v>2.9417483922414352E-3</v>
      </c>
      <c r="L56" s="3">
        <f ca="1">IF(C56&lt;&gt;"",SUM(COUNTIF($O$24:$O56,"&gt;"&amp;C56),COUNTIF($Q$24:$Q56,"&gt;"&amp;C56),COUNTIF($S$24:$S56,"&gt;"&amp;C56),COUNTIF($U$24:$U56,"&gt;"&amp;C56)),"")</f>
        <v>3</v>
      </c>
      <c r="M56" s="4">
        <f t="shared" ca="1" si="10"/>
        <v>2.7192488521238234E-3</v>
      </c>
      <c r="N56" s="4" t="str">
        <f ca="1">IF(AND(MAX(O$23:O55)&lt;=MAX(Q$23:Q55),C56&lt;&gt;"",MAX(O$23:O55)&lt;=MAX(S$23:S55),MAX(O$23:O55)&lt;=MAX(U$23:U55),MAX(O$23:O55)&lt;=TIME(16,0,0)),MAX(O$23:O55,C56),"")</f>
        <v/>
      </c>
      <c r="O56" s="4" t="str">
        <f t="shared" ca="1" si="11"/>
        <v/>
      </c>
      <c r="P56" s="4" t="str">
        <f ca="1">IF(AND(MAX(O$23:O55)&gt;MAX(Q$23:Q55),C56&lt;&gt;"",MAX(Q$23:Q55)&lt;=MAX(S$23:S55),MAX(Q$23:Q55)&lt;=MAX(U$23:U55),MAX(Q$23:Q55)&lt;=TIME(16,0,0)),MAX(Q$23:Q55,C56),"")</f>
        <v/>
      </c>
      <c r="Q56" s="4" t="str">
        <f t="shared" ca="1" si="12"/>
        <v/>
      </c>
      <c r="R56" s="4">
        <f ca="1">IF(AND(MAX(O$23:O55)&gt;MAX(S$23:S55),C56&lt;&gt;"",MAX(Q$23:Q55)&gt;MAX(S$23:S55),MAX(S$23:S55)&lt;=MAX(U$23:U55),MAX(S$23:S55)&lt;=TIME(16,0,0)),MAX(S$23:S55,C56),"")</f>
        <v>0.37150608528021645</v>
      </c>
      <c r="S56" s="4">
        <f t="shared" ca="1" si="13"/>
        <v>0.37422533413234027</v>
      </c>
      <c r="T56" s="4" t="str">
        <f ca="1">IF(AND(MAX(O$23:O55)&gt;MAX(U$23:U55),C56&lt;&gt;"",MAX(Q$23:Q55)&gt;MAX(U$23:U55),MAX(S$23:S55)&gt;MAX(U$23:U55),MAX(U$23:U55)&lt;=TIME(16,0,0)),MAX(U$23:U55,C56),"")</f>
        <v/>
      </c>
      <c r="U56" s="4" t="str">
        <f t="shared" ca="1" si="14"/>
        <v/>
      </c>
    </row>
    <row r="57" spans="1:21" x14ac:dyDescent="0.3">
      <c r="A57" s="3">
        <f t="shared" ca="1" si="0"/>
        <v>3.4534907605664444</v>
      </c>
      <c r="B57" s="23" t="str">
        <f t="shared" ca="1" si="1"/>
        <v>касса 2</v>
      </c>
      <c r="C57" s="4">
        <f ca="1">IF(C56="","",IF(C56+(A57)/1440&lt;=$C$23+8/24,C56+(A57)/1440,""))</f>
        <v>0.37390434275283202</v>
      </c>
      <c r="D57">
        <f t="shared" ca="1" si="2"/>
        <v>8.3571499746610236</v>
      </c>
      <c r="E57" s="4">
        <f t="shared" ca="1" si="3"/>
        <v>5.8035763712923774E-3</v>
      </c>
      <c r="F57">
        <f t="shared" ca="1" si="4"/>
        <v>6.6241696837243147</v>
      </c>
      <c r="G57" s="4">
        <f t="shared" ca="1" si="5"/>
        <v>4.6001178359196633E-3</v>
      </c>
      <c r="H57">
        <f t="shared" ca="1" si="6"/>
        <v>2.2640784701067131</v>
      </c>
      <c r="I57" s="4">
        <f t="shared" ca="1" si="7"/>
        <v>1.5722767153518841E-3</v>
      </c>
      <c r="J57">
        <f t="shared" ca="1" si="8"/>
        <v>7.815470835590558</v>
      </c>
      <c r="K57" s="4">
        <f t="shared" ca="1" si="9"/>
        <v>5.4274103024934432E-3</v>
      </c>
      <c r="L57" s="3">
        <f ca="1">IF(C57&lt;&gt;"",SUM(COUNTIF($O$24:$O57,"&gt;"&amp;C57),COUNTIF($Q$24:$Q57,"&gt;"&amp;C57),COUNTIF($S$24:$S57,"&gt;"&amp;C57),COUNTIF($U$24:$U57,"&gt;"&amp;C57)),"")</f>
        <v>3</v>
      </c>
      <c r="M57" s="4">
        <f t="shared" ca="1" si="10"/>
        <v>4.6001178359196815E-3</v>
      </c>
      <c r="N57" s="4" t="str">
        <f ca="1">IF(AND(MAX(O$23:O56)&lt;=MAX(Q$23:Q56),C57&lt;&gt;"",MAX(O$23:O56)&lt;=MAX(S$23:S56),MAX(O$23:O56)&lt;=MAX(U$23:U56),MAX(O$23:O56)&lt;=TIME(16,0,0)),MAX(O$23:O56,C57),"")</f>
        <v/>
      </c>
      <c r="O57" s="4" t="str">
        <f t="shared" ca="1" si="11"/>
        <v/>
      </c>
      <c r="P57" s="4">
        <f ca="1">IF(AND(MAX(O$23:O56)&gt;MAX(Q$23:Q56),C57&lt;&gt;"",MAX(Q$23:Q56)&lt;=MAX(S$23:S56),MAX(Q$23:Q56)&lt;=MAX(U$23:U56),MAX(Q$23:Q56)&lt;=TIME(16,0,0)),MAX(Q$23:Q56,C57),"")</f>
        <v>0.37390434275283202</v>
      </c>
      <c r="Q57" s="4">
        <f t="shared" ca="1" si="12"/>
        <v>0.3785044605887517</v>
      </c>
      <c r="R57" s="4" t="str">
        <f ca="1">IF(AND(MAX(O$23:O56)&gt;MAX(S$23:S56),C57&lt;&gt;"",MAX(Q$23:Q56)&gt;MAX(S$23:S56),MAX(S$23:S56)&lt;=MAX(U$23:U56),MAX(S$23:S56)&lt;=TIME(16,0,0)),MAX(S$23:S56,C57),"")</f>
        <v/>
      </c>
      <c r="S57" s="4" t="str">
        <f t="shared" ca="1" si="13"/>
        <v/>
      </c>
      <c r="T57" s="4" t="str">
        <f ca="1">IF(AND(MAX(O$23:O56)&gt;MAX(U$23:U56),C57&lt;&gt;"",MAX(Q$23:Q56)&gt;MAX(U$23:U56),MAX(S$23:S56)&gt;MAX(U$23:U56),MAX(U$23:U56)&lt;=TIME(16,0,0)),MAX(U$23:U56,C57),"")</f>
        <v/>
      </c>
      <c r="U57" s="4" t="str">
        <f t="shared" ca="1" si="14"/>
        <v/>
      </c>
    </row>
    <row r="58" spans="1:21" x14ac:dyDescent="0.3">
      <c r="A58" s="3">
        <f t="shared" ca="1" si="0"/>
        <v>2.9495449947591368</v>
      </c>
      <c r="B58" s="23" t="str">
        <f t="shared" ca="1" si="1"/>
        <v>касса 1</v>
      </c>
      <c r="C58" s="4">
        <f ca="1">IF(C57="","",IF(C57+(A58)/1440&lt;=$C$23+8/24,C57+(A58)/1440,""))</f>
        <v>0.37595263788808142</v>
      </c>
      <c r="D58">
        <f t="shared" ca="1" si="2"/>
        <v>1.108811758074892</v>
      </c>
      <c r="E58" s="4">
        <f t="shared" ca="1" si="3"/>
        <v>7.7000816532978608E-4</v>
      </c>
      <c r="F58">
        <f t="shared" ca="1" si="4"/>
        <v>1.5534395151810438</v>
      </c>
      <c r="G58" s="4">
        <f t="shared" ca="1" si="5"/>
        <v>1.0787774410979472E-3</v>
      </c>
      <c r="H58">
        <f t="shared" ca="1" si="6"/>
        <v>16.637360862215466</v>
      </c>
      <c r="I58" s="4">
        <f t="shared" ca="1" si="7"/>
        <v>1.1553722820982963E-2</v>
      </c>
      <c r="J58">
        <f t="shared" ca="1" si="8"/>
        <v>7.4522297249078253</v>
      </c>
      <c r="K58" s="4">
        <f t="shared" ca="1" si="9"/>
        <v>5.1751595311859896E-3</v>
      </c>
      <c r="L58" s="3">
        <f ca="1">IF(C58&lt;&gt;"",SUM(COUNTIF($O$24:$O58,"&gt;"&amp;C58),COUNTIF($Q$24:$Q58,"&gt;"&amp;C58),COUNTIF($S$24:$S58,"&gt;"&amp;C58),COUNTIF($U$24:$U58,"&gt;"&amp;C58)),"")</f>
        <v>2</v>
      </c>
      <c r="M58" s="4">
        <f t="shared" ca="1" si="10"/>
        <v>7.700081653297941E-4</v>
      </c>
      <c r="N58" s="4">
        <f ca="1">IF(AND(MAX(O$23:O57)&lt;=MAX(Q$23:Q57),C58&lt;&gt;"",MAX(O$23:O57)&lt;=MAX(S$23:S57),MAX(O$23:O57)&lt;=MAX(U$23:U57),MAX(O$23:O57)&lt;=TIME(16,0,0)),MAX(O$23:O57,C58),"")</f>
        <v>0.37595263788808142</v>
      </c>
      <c r="O58" s="4">
        <f t="shared" ca="1" si="11"/>
        <v>0.37672264605341121</v>
      </c>
      <c r="P58" s="4" t="str">
        <f ca="1">IF(AND(MAX(O$23:O57)&gt;MAX(Q$23:Q57),C58&lt;&gt;"",MAX(Q$23:Q57)&lt;=MAX(S$23:S57),MAX(Q$23:Q57)&lt;=MAX(U$23:U57),MAX(Q$23:Q57)&lt;=TIME(16,0,0)),MAX(Q$23:Q57,C58),"")</f>
        <v/>
      </c>
      <c r="Q58" s="4" t="str">
        <f t="shared" ca="1" si="12"/>
        <v/>
      </c>
      <c r="R58" s="4" t="str">
        <f ca="1">IF(AND(MAX(O$23:O57)&gt;MAX(S$23:S57),C58&lt;&gt;"",MAX(Q$23:Q57)&gt;MAX(S$23:S57),MAX(S$23:S57)&lt;=MAX(U$23:U57),MAX(S$23:S57)&lt;=TIME(16,0,0)),MAX(S$23:S57,C58),"")</f>
        <v/>
      </c>
      <c r="S58" s="4" t="str">
        <f t="shared" ca="1" si="13"/>
        <v/>
      </c>
      <c r="T58" s="4" t="str">
        <f ca="1">IF(AND(MAX(O$23:O57)&gt;MAX(U$23:U57),C58&lt;&gt;"",MAX(Q$23:Q57)&gt;MAX(U$23:U57),MAX(S$23:S57)&gt;MAX(U$23:U57),MAX(U$23:U57)&lt;=TIME(16,0,0)),MAX(U$23:U57,C58),"")</f>
        <v/>
      </c>
      <c r="U58" s="4" t="str">
        <f t="shared" ca="1" si="14"/>
        <v/>
      </c>
    </row>
    <row r="59" spans="1:21" x14ac:dyDescent="0.3">
      <c r="A59" s="3">
        <f t="shared" ca="1" si="0"/>
        <v>1.1588388927520872</v>
      </c>
      <c r="B59" s="23" t="str">
        <f t="shared" ca="1" si="1"/>
        <v>касса 3</v>
      </c>
      <c r="C59" s="4">
        <f ca="1">IF(C58="","",IF(C58+(A59)/1440&lt;=$C$23+8/24,C58+(A59)/1440,""))</f>
        <v>0.37675738711915924</v>
      </c>
      <c r="D59">
        <f t="shared" ca="1" si="2"/>
        <v>3.9847562130718428</v>
      </c>
      <c r="E59" s="4">
        <f t="shared" ca="1" si="3"/>
        <v>2.7671918146332242E-3</v>
      </c>
      <c r="F59">
        <f t="shared" ca="1" si="4"/>
        <v>3.1387326138445975</v>
      </c>
      <c r="G59" s="4">
        <f t="shared" ca="1" si="5"/>
        <v>2.1796754262809704E-3</v>
      </c>
      <c r="H59">
        <f t="shared" ca="1" si="6"/>
        <v>10.873387912359327</v>
      </c>
      <c r="I59" s="4">
        <f t="shared" ca="1" si="7"/>
        <v>7.5509638280273107E-3</v>
      </c>
      <c r="J59">
        <f t="shared" ca="1" si="8"/>
        <v>2.6563328019078027</v>
      </c>
      <c r="K59" s="4">
        <f t="shared" ca="1" si="9"/>
        <v>1.8446755568804186E-3</v>
      </c>
      <c r="L59" s="3">
        <f ca="1">IF(C59&lt;&gt;"",SUM(COUNTIF($O$24:$O59,"&gt;"&amp;C59),COUNTIF($Q$24:$Q59,"&gt;"&amp;C59),COUNTIF($S$24:$S59,"&gt;"&amp;C59),COUNTIF($U$24:$U59,"&gt;"&amp;C59)),"")</f>
        <v>2</v>
      </c>
      <c r="M59" s="4">
        <f t="shared" ca="1" si="10"/>
        <v>7.550963828027335E-3</v>
      </c>
      <c r="N59" s="4" t="str">
        <f ca="1">IF(AND(MAX(O$23:O58)&lt;=MAX(Q$23:Q58),C59&lt;&gt;"",MAX(O$23:O58)&lt;=MAX(S$23:S58),MAX(O$23:O58)&lt;=MAX(U$23:U58),MAX(O$23:O58)&lt;=TIME(16,0,0)),MAX(O$23:O58,C59),"")</f>
        <v/>
      </c>
      <c r="O59" s="4" t="str">
        <f t="shared" ca="1" si="11"/>
        <v/>
      </c>
      <c r="P59" s="4" t="str">
        <f ca="1">IF(AND(MAX(O$23:O58)&gt;MAX(Q$23:Q58),C59&lt;&gt;"",MAX(Q$23:Q58)&lt;=MAX(S$23:S58),MAX(Q$23:Q58)&lt;=MAX(U$23:U58),MAX(Q$23:Q58)&lt;=TIME(16,0,0)),MAX(Q$23:Q58,C59),"")</f>
        <v/>
      </c>
      <c r="Q59" s="4" t="str">
        <f t="shared" ca="1" si="12"/>
        <v/>
      </c>
      <c r="R59" s="4">
        <f ca="1">IF(AND(MAX(O$23:O58)&gt;MAX(S$23:S58),C59&lt;&gt;"",MAX(Q$23:Q58)&gt;MAX(S$23:S58),MAX(S$23:S58)&lt;=MAX(U$23:U58),MAX(S$23:S58)&lt;=TIME(16,0,0)),MAX(S$23:S58,C59),"")</f>
        <v>0.37675738711915924</v>
      </c>
      <c r="S59" s="4">
        <f t="shared" ca="1" si="13"/>
        <v>0.38430835094718657</v>
      </c>
      <c r="T59" s="4" t="str">
        <f ca="1">IF(AND(MAX(O$23:O58)&gt;MAX(U$23:U58),C59&lt;&gt;"",MAX(Q$23:Q58)&gt;MAX(U$23:U58),MAX(S$23:S58)&gt;MAX(U$23:U58),MAX(U$23:U58)&lt;=TIME(16,0,0)),MAX(U$23:U58,C59),"")</f>
        <v/>
      </c>
      <c r="U59" s="4" t="str">
        <f t="shared" ca="1" si="14"/>
        <v/>
      </c>
    </row>
    <row r="60" spans="1:21" x14ac:dyDescent="0.3">
      <c r="A60" s="3">
        <f t="shared" ca="1" si="0"/>
        <v>1.254838445184207</v>
      </c>
      <c r="B60" s="23" t="str">
        <f t="shared" ca="1" si="1"/>
        <v>касса 4</v>
      </c>
      <c r="C60" s="4">
        <f ca="1">IF(C59="","",IF(C59+(A60)/1440&lt;=$C$23+8/24,C59+(A60)/1440,""))</f>
        <v>0.37762880270609273</v>
      </c>
      <c r="D60">
        <f t="shared" ca="1" si="2"/>
        <v>4.3387717521413034</v>
      </c>
      <c r="E60" s="4">
        <f t="shared" ca="1" si="3"/>
        <v>3.0130359389870165E-3</v>
      </c>
      <c r="F60">
        <f t="shared" ca="1" si="4"/>
        <v>6.4046244800658005</v>
      </c>
      <c r="G60" s="4">
        <f t="shared" ca="1" si="5"/>
        <v>4.4476558889345839E-3</v>
      </c>
      <c r="H60">
        <f t="shared" ca="1" si="6"/>
        <v>6.060523055826299</v>
      </c>
      <c r="I60" s="4">
        <f t="shared" ca="1" si="7"/>
        <v>4.2086965665460406E-3</v>
      </c>
      <c r="J60">
        <f t="shared" ca="1" si="8"/>
        <v>2.2648949452980771</v>
      </c>
      <c r="K60" s="4">
        <f t="shared" ca="1" si="9"/>
        <v>1.5728437120125535E-3</v>
      </c>
      <c r="L60" s="3">
        <f ca="1">IF(C60&lt;&gt;"",SUM(COUNTIF($O$24:$O60,"&gt;"&amp;C60),COUNTIF($Q$24:$Q60,"&gt;"&amp;C60),COUNTIF($S$24:$S60,"&gt;"&amp;C60),COUNTIF($U$24:$U60,"&gt;"&amp;C60)),"")</f>
        <v>3</v>
      </c>
      <c r="M60" s="4">
        <f t="shared" ca="1" si="10"/>
        <v>1.5728437120125505E-3</v>
      </c>
      <c r="N60" s="4" t="str">
        <f ca="1">IF(AND(MAX(O$23:O59)&lt;=MAX(Q$23:Q59),C60&lt;&gt;"",MAX(O$23:O59)&lt;=MAX(S$23:S59),MAX(O$23:O59)&lt;=MAX(U$23:U59),MAX(O$23:O59)&lt;=TIME(16,0,0)),MAX(O$23:O59,C60),"")</f>
        <v/>
      </c>
      <c r="O60" s="4" t="str">
        <f t="shared" ca="1" si="11"/>
        <v/>
      </c>
      <c r="P60" s="4" t="str">
        <f ca="1">IF(AND(MAX(O$23:O59)&gt;MAX(Q$23:Q59),C60&lt;&gt;"",MAX(Q$23:Q59)&lt;=MAX(S$23:S59),MAX(Q$23:Q59)&lt;=MAX(U$23:U59),MAX(Q$23:Q59)&lt;=TIME(16,0,0)),MAX(Q$23:Q59,C60),"")</f>
        <v/>
      </c>
      <c r="Q60" s="4" t="str">
        <f t="shared" ca="1" si="12"/>
        <v/>
      </c>
      <c r="R60" s="4" t="str">
        <f ca="1">IF(AND(MAX(O$23:O59)&gt;MAX(S$23:S59),C60&lt;&gt;"",MAX(Q$23:Q59)&gt;MAX(S$23:S59),MAX(S$23:S59)&lt;=MAX(U$23:U59),MAX(S$23:S59)&lt;=TIME(16,0,0)),MAX(S$23:S59,C60),"")</f>
        <v/>
      </c>
      <c r="S60" s="4" t="str">
        <f t="shared" ca="1" si="13"/>
        <v/>
      </c>
      <c r="T60" s="4">
        <f ca="1">IF(AND(MAX(O$23:O59)&gt;MAX(U$23:U59),C60&lt;&gt;"",MAX(Q$23:Q59)&gt;MAX(U$23:U59),MAX(S$23:S59)&gt;MAX(U$23:U59),MAX(U$23:U59)&lt;=TIME(16,0,0)),MAX(U$23:U59,C60),"")</f>
        <v>0.37762880270609273</v>
      </c>
      <c r="U60" s="4">
        <f t="shared" ca="1" si="14"/>
        <v>0.37920164641810528</v>
      </c>
    </row>
    <row r="61" spans="1:21" x14ac:dyDescent="0.3">
      <c r="A61" s="3">
        <f t="shared" ca="1" si="0"/>
        <v>1.5128144268347328</v>
      </c>
      <c r="B61" s="23" t="str">
        <f t="shared" ca="1" si="1"/>
        <v>касса 1</v>
      </c>
      <c r="C61" s="4">
        <f ca="1">IF(C60="","",IF(C60+(A61)/1440&lt;=$C$23+8/24,C60+(A61)/1440,""))</f>
        <v>0.37867936828028353</v>
      </c>
      <c r="D61">
        <f t="shared" ca="1" si="2"/>
        <v>3.8839613615801913</v>
      </c>
      <c r="E61" s="4">
        <f t="shared" ca="1" si="3"/>
        <v>2.6971953899862441E-3</v>
      </c>
      <c r="F61">
        <f t="shared" ca="1" si="4"/>
        <v>2.6952604348921856</v>
      </c>
      <c r="G61" s="4">
        <f t="shared" ca="1" si="5"/>
        <v>1.8717086353417956E-3</v>
      </c>
      <c r="H61">
        <f t="shared" ca="1" si="6"/>
        <v>13.325407259653613</v>
      </c>
      <c r="I61" s="4">
        <f t="shared" ca="1" si="7"/>
        <v>9.2537550414261201E-3</v>
      </c>
      <c r="J61">
        <f t="shared" ca="1" si="8"/>
        <v>3.2716800454977188</v>
      </c>
      <c r="K61" s="4">
        <f t="shared" ca="1" si="9"/>
        <v>2.2720000315956381E-3</v>
      </c>
      <c r="L61" s="3">
        <f ca="1">IF(C61&lt;&gt;"",SUM(COUNTIF($O$24:$O61,"&gt;"&amp;C61),COUNTIF($Q$24:$Q61,"&gt;"&amp;C61),COUNTIF($S$24:$S61,"&gt;"&amp;C61),COUNTIF($U$24:$U61,"&gt;"&amp;C61)),"")</f>
        <v>3</v>
      </c>
      <c r="M61" s="4">
        <f t="shared" ca="1" si="10"/>
        <v>2.6971953899862511E-3</v>
      </c>
      <c r="N61" s="4">
        <f ca="1">IF(AND(MAX(O$23:O60)&lt;=MAX(Q$23:Q60),C61&lt;&gt;"",MAX(O$23:O60)&lt;=MAX(S$23:S60),MAX(O$23:O60)&lt;=MAX(U$23:U60),MAX(O$23:O60)&lt;=TIME(16,0,0)),MAX(O$23:O60,C61),"")</f>
        <v>0.37867936828028353</v>
      </c>
      <c r="O61" s="4">
        <f t="shared" ca="1" si="11"/>
        <v>0.38137656367026979</v>
      </c>
      <c r="P61" s="4" t="str">
        <f ca="1">IF(AND(MAX(O$23:O60)&gt;MAX(Q$23:Q60),C61&lt;&gt;"",MAX(Q$23:Q60)&lt;=MAX(S$23:S60),MAX(Q$23:Q60)&lt;=MAX(U$23:U60),MAX(Q$23:Q60)&lt;=TIME(16,0,0)),MAX(Q$23:Q60,C61),"")</f>
        <v/>
      </c>
      <c r="Q61" s="4" t="str">
        <f t="shared" ca="1" si="12"/>
        <v/>
      </c>
      <c r="R61" s="4" t="str">
        <f ca="1">IF(AND(MAX(O$23:O60)&gt;MAX(S$23:S60),C61&lt;&gt;"",MAX(Q$23:Q60)&gt;MAX(S$23:S60),MAX(S$23:S60)&lt;=MAX(U$23:U60),MAX(S$23:S60)&lt;=TIME(16,0,0)),MAX(S$23:S60,C61),"")</f>
        <v/>
      </c>
      <c r="S61" s="4" t="str">
        <f t="shared" ca="1" si="13"/>
        <v/>
      </c>
      <c r="T61" s="4" t="str">
        <f ca="1">IF(AND(MAX(O$23:O60)&gt;MAX(U$23:U60),C61&lt;&gt;"",MAX(Q$23:Q60)&gt;MAX(U$23:U60),MAX(S$23:S60)&gt;MAX(U$23:U60),MAX(U$23:U60)&lt;=TIME(16,0,0)),MAX(U$23:U60,C61),"")</f>
        <v/>
      </c>
      <c r="U61" s="4" t="str">
        <f t="shared" ca="1" si="14"/>
        <v/>
      </c>
    </row>
    <row r="62" spans="1:21" x14ac:dyDescent="0.3">
      <c r="A62" s="3">
        <f t="shared" ca="1" si="0"/>
        <v>1.570400370588604</v>
      </c>
      <c r="B62" s="23" t="str">
        <f t="shared" ca="1" si="1"/>
        <v>касса 2</v>
      </c>
      <c r="C62" s="4">
        <f ca="1">IF(C61="","",IF(C61+(A62)/1440&lt;=$C$23+8/24,C61+(A62)/1440,""))</f>
        <v>0.37976992409319227</v>
      </c>
      <c r="D62">
        <f t="shared" ca="1" si="2"/>
        <v>2.0765165504494956</v>
      </c>
      <c r="E62" s="4">
        <f t="shared" ca="1" si="3"/>
        <v>1.4420253822565942E-3</v>
      </c>
      <c r="F62">
        <f t="shared" ca="1" si="4"/>
        <v>2.3835505194583932</v>
      </c>
      <c r="G62" s="4">
        <f t="shared" ca="1" si="5"/>
        <v>1.6552434162905509E-3</v>
      </c>
      <c r="H62">
        <f t="shared" ca="1" si="6"/>
        <v>9.1906906516980573</v>
      </c>
      <c r="I62" s="4">
        <f t="shared" ca="1" si="7"/>
        <v>6.3824240636792063E-3</v>
      </c>
      <c r="J62">
        <f t="shared" ca="1" si="8"/>
        <v>16.766945021052422</v>
      </c>
      <c r="K62" s="4">
        <f t="shared" ca="1" si="9"/>
        <v>1.1643711820175293E-2</v>
      </c>
      <c r="L62" s="3">
        <f ca="1">IF(C62&lt;&gt;"",SUM(COUNTIF($O$24:$O62,"&gt;"&amp;C62),COUNTIF($Q$24:$Q62,"&gt;"&amp;C62),COUNTIF($S$24:$S62,"&gt;"&amp;C62),COUNTIF($U$24:$U62,"&gt;"&amp;C62)),"")</f>
        <v>3</v>
      </c>
      <c r="M62" s="4">
        <f t="shared" ca="1" si="10"/>
        <v>1.6552434162905305E-3</v>
      </c>
      <c r="N62" s="4" t="str">
        <f ca="1">IF(AND(MAX(O$23:O61)&lt;=MAX(Q$23:Q61),C62&lt;&gt;"",MAX(O$23:O61)&lt;=MAX(S$23:S61),MAX(O$23:O61)&lt;=MAX(U$23:U61),MAX(O$23:O61)&lt;=TIME(16,0,0)),MAX(O$23:O61,C62),"")</f>
        <v/>
      </c>
      <c r="O62" s="4" t="str">
        <f t="shared" ca="1" si="11"/>
        <v/>
      </c>
      <c r="P62" s="4">
        <f ca="1">IF(AND(MAX(O$23:O61)&gt;MAX(Q$23:Q61),C62&lt;&gt;"",MAX(Q$23:Q61)&lt;=MAX(S$23:S61),MAX(Q$23:Q61)&lt;=MAX(U$23:U61),MAX(Q$23:Q61)&lt;=TIME(16,0,0)),MAX(Q$23:Q61,C62),"")</f>
        <v>0.37976992409319227</v>
      </c>
      <c r="Q62" s="4">
        <f t="shared" ca="1" si="12"/>
        <v>0.3814251675094828</v>
      </c>
      <c r="R62" s="4" t="str">
        <f ca="1">IF(AND(MAX(O$23:O61)&gt;MAX(S$23:S61),C62&lt;&gt;"",MAX(Q$23:Q61)&gt;MAX(S$23:S61),MAX(S$23:S61)&lt;=MAX(U$23:U61),MAX(S$23:S61)&lt;=TIME(16,0,0)),MAX(S$23:S61,C62),"")</f>
        <v/>
      </c>
      <c r="S62" s="4" t="str">
        <f t="shared" ca="1" si="13"/>
        <v/>
      </c>
      <c r="T62" s="4" t="str">
        <f ca="1">IF(AND(MAX(O$23:O61)&gt;MAX(U$23:U61),C62&lt;&gt;"",MAX(Q$23:Q61)&gt;MAX(U$23:U61),MAX(S$23:S61)&gt;MAX(U$23:U61),MAX(U$23:U61)&lt;=TIME(16,0,0)),MAX(U$23:U61,C62),"")</f>
        <v/>
      </c>
      <c r="U62" s="4" t="str">
        <f t="shared" ca="1" si="14"/>
        <v/>
      </c>
    </row>
    <row r="63" spans="1:21" x14ac:dyDescent="0.3">
      <c r="A63" s="3">
        <f t="shared" ca="1" si="0"/>
        <v>2.2063958506187236</v>
      </c>
      <c r="B63" s="23" t="str">
        <f t="shared" ca="1" si="1"/>
        <v>касса 4</v>
      </c>
      <c r="C63" s="4">
        <f ca="1">IF(C62="","",IF(C62+(A63)/1440&lt;=$C$23+8/24,C62+(A63)/1440,""))</f>
        <v>0.38130214343389973</v>
      </c>
      <c r="D63">
        <f t="shared" ca="1" si="2"/>
        <v>2.7779998568252044</v>
      </c>
      <c r="E63" s="4">
        <f t="shared" ca="1" si="3"/>
        <v>1.9291665672397254E-3</v>
      </c>
      <c r="F63">
        <f t="shared" ca="1" si="4"/>
        <v>4.5296435632885474</v>
      </c>
      <c r="G63" s="4">
        <f t="shared" ca="1" si="5"/>
        <v>3.1455858078392692E-3</v>
      </c>
      <c r="H63">
        <f t="shared" ca="1" si="6"/>
        <v>1.2456914286344869</v>
      </c>
      <c r="I63" s="4">
        <f t="shared" ca="1" si="7"/>
        <v>8.6506349210728256E-4</v>
      </c>
      <c r="J63">
        <f t="shared" ca="1" si="8"/>
        <v>2.7853513512041816</v>
      </c>
      <c r="K63" s="4">
        <f t="shared" ca="1" si="9"/>
        <v>1.9342717716695707E-3</v>
      </c>
      <c r="L63" s="3">
        <f ca="1">IF(C63&lt;&gt;"",SUM(COUNTIF($O$24:$O63,"&gt;"&amp;C63),COUNTIF($Q$24:$Q63,"&gt;"&amp;C63),COUNTIF($S$24:$S63,"&gt;"&amp;C63),COUNTIF($U$24:$U63,"&gt;"&amp;C63)),"")</f>
        <v>4</v>
      </c>
      <c r="M63" s="4">
        <f t="shared" ca="1" si="10"/>
        <v>1.934271771669549E-3</v>
      </c>
      <c r="N63" s="4" t="str">
        <f ca="1">IF(AND(MAX(O$23:O62)&lt;=MAX(Q$23:Q62),C63&lt;&gt;"",MAX(O$23:O62)&lt;=MAX(S$23:S62),MAX(O$23:O62)&lt;=MAX(U$23:U62),MAX(O$23:O62)&lt;=TIME(16,0,0)),MAX(O$23:O62,C63),"")</f>
        <v/>
      </c>
      <c r="O63" s="4" t="str">
        <f t="shared" ca="1" si="11"/>
        <v/>
      </c>
      <c r="P63" s="4" t="str">
        <f ca="1">IF(AND(MAX(O$23:O62)&gt;MAX(Q$23:Q62),C63&lt;&gt;"",MAX(Q$23:Q62)&lt;=MAX(S$23:S62),MAX(Q$23:Q62)&lt;=MAX(U$23:U62),MAX(Q$23:Q62)&lt;=TIME(16,0,0)),MAX(Q$23:Q62,C63),"")</f>
        <v/>
      </c>
      <c r="Q63" s="4" t="str">
        <f t="shared" ca="1" si="12"/>
        <v/>
      </c>
      <c r="R63" s="4" t="str">
        <f ca="1">IF(AND(MAX(O$23:O62)&gt;MAX(S$23:S62),C63&lt;&gt;"",MAX(Q$23:Q62)&gt;MAX(S$23:S62),MAX(S$23:S62)&lt;=MAX(U$23:U62),MAX(S$23:S62)&lt;=TIME(16,0,0)),MAX(S$23:S62,C63),"")</f>
        <v/>
      </c>
      <c r="S63" s="4" t="str">
        <f t="shared" ca="1" si="13"/>
        <v/>
      </c>
      <c r="T63" s="4">
        <f ca="1">IF(AND(MAX(O$23:O62)&gt;MAX(U$23:U62),C63&lt;&gt;"",MAX(Q$23:Q62)&gt;MAX(U$23:U62),MAX(S$23:S62)&gt;MAX(U$23:U62),MAX(U$23:U62)&lt;=TIME(16,0,0)),MAX(U$23:U62,C63),"")</f>
        <v>0.38130214343389973</v>
      </c>
      <c r="U63" s="4">
        <f t="shared" ca="1" si="14"/>
        <v>0.38323641520556928</v>
      </c>
    </row>
    <row r="64" spans="1:21" x14ac:dyDescent="0.3">
      <c r="A64" s="3">
        <f t="shared" ca="1" si="0"/>
        <v>1.1218524191734252</v>
      </c>
      <c r="B64" s="23" t="str">
        <f t="shared" ca="1" si="1"/>
        <v>касса 1</v>
      </c>
      <c r="C64" s="4">
        <f ca="1">IF(C63="","",IF(C63+(A64)/1440&lt;=$C$23+8/24,C63+(A64)/1440,""))</f>
        <v>0.38208120761388126</v>
      </c>
      <c r="D64">
        <f t="shared" ca="1" si="2"/>
        <v>1.4886388387819114</v>
      </c>
      <c r="E64" s="4">
        <f t="shared" ca="1" si="3"/>
        <v>1.0337769713763274E-3</v>
      </c>
      <c r="F64">
        <f t="shared" ca="1" si="4"/>
        <v>3.9266788039379334</v>
      </c>
      <c r="G64" s="4">
        <f t="shared" ca="1" si="5"/>
        <v>2.7268602805124538E-3</v>
      </c>
      <c r="H64">
        <f t="shared" ca="1" si="6"/>
        <v>3.2209646370857921</v>
      </c>
      <c r="I64" s="4">
        <f t="shared" ca="1" si="7"/>
        <v>2.2367809979762445E-3</v>
      </c>
      <c r="J64">
        <f t="shared" ca="1" si="8"/>
        <v>8.0872151660404192</v>
      </c>
      <c r="K64" s="4">
        <f t="shared" ca="1" si="9"/>
        <v>5.6161216430836245E-3</v>
      </c>
      <c r="L64" s="3">
        <f ca="1">IF(C64&lt;&gt;"",SUM(COUNTIF($O$24:$O64,"&gt;"&amp;C64),COUNTIF($Q$24:$Q64,"&gt;"&amp;C64),COUNTIF($S$24:$S64,"&gt;"&amp;C64),COUNTIF($U$24:$U64,"&gt;"&amp;C64)),"")</f>
        <v>3</v>
      </c>
      <c r="M64" s="4">
        <f t="shared" ca="1" si="10"/>
        <v>1.0337769713763545E-3</v>
      </c>
      <c r="N64" s="4">
        <f ca="1">IF(AND(MAX(O$23:O63)&lt;=MAX(Q$23:Q63),C64&lt;&gt;"",MAX(O$23:O63)&lt;=MAX(S$23:S63),MAX(O$23:O63)&lt;=MAX(U$23:U63),MAX(O$23:O63)&lt;=TIME(16,0,0)),MAX(O$23:O63,C64),"")</f>
        <v>0.38208120761388126</v>
      </c>
      <c r="O64" s="4">
        <f t="shared" ca="1" si="11"/>
        <v>0.38311498458525761</v>
      </c>
      <c r="P64" s="4" t="str">
        <f ca="1">IF(AND(MAX(O$23:O63)&gt;MAX(Q$23:Q63),C64&lt;&gt;"",MAX(Q$23:Q63)&lt;=MAX(S$23:S63),MAX(Q$23:Q63)&lt;=MAX(U$23:U63),MAX(Q$23:Q63)&lt;=TIME(16,0,0)),MAX(Q$23:Q63,C64),"")</f>
        <v/>
      </c>
      <c r="Q64" s="4" t="str">
        <f t="shared" ca="1" si="12"/>
        <v/>
      </c>
      <c r="R64" s="4" t="str">
        <f ca="1">IF(AND(MAX(O$23:O63)&gt;MAX(S$23:S63),C64&lt;&gt;"",MAX(Q$23:Q63)&gt;MAX(S$23:S63),MAX(S$23:S63)&lt;=MAX(U$23:U63),MAX(S$23:S63)&lt;=TIME(16,0,0)),MAX(S$23:S63,C64),"")</f>
        <v/>
      </c>
      <c r="S64" s="4" t="str">
        <f t="shared" ca="1" si="13"/>
        <v/>
      </c>
      <c r="T64" s="4" t="str">
        <f ca="1">IF(AND(MAX(O$23:O63)&gt;MAX(U$23:U63),C64&lt;&gt;"",MAX(Q$23:Q63)&gt;MAX(U$23:U63),MAX(S$23:S63)&gt;MAX(U$23:U63),MAX(U$23:U63)&lt;=TIME(16,0,0)),MAX(U$23:U63,C64),"")</f>
        <v/>
      </c>
      <c r="U64" s="4" t="str">
        <f t="shared" ca="1" si="14"/>
        <v/>
      </c>
    </row>
    <row r="65" spans="1:21" x14ac:dyDescent="0.3">
      <c r="A65" s="3">
        <f t="shared" ca="1" si="0"/>
        <v>1.4077546950122608</v>
      </c>
      <c r="B65" s="23" t="str">
        <f t="shared" ca="1" si="1"/>
        <v>касса 2</v>
      </c>
      <c r="C65" s="4">
        <f ca="1">IF(C64="","",IF(C64+(A65)/1440&lt;=$C$23+8/24,C64+(A65)/1440,""))</f>
        <v>0.38305881504097311</v>
      </c>
      <c r="D65">
        <f t="shared" ca="1" si="2"/>
        <v>2.5412369087053985</v>
      </c>
      <c r="E65" s="4">
        <f t="shared" ca="1" si="3"/>
        <v>1.7647478532676379E-3</v>
      </c>
      <c r="F65">
        <f t="shared" ca="1" si="4"/>
        <v>13.117211775709574</v>
      </c>
      <c r="G65" s="4">
        <f t="shared" ca="1" si="5"/>
        <v>9.1091748442427602E-3</v>
      </c>
      <c r="H65">
        <f t="shared" ca="1" si="6"/>
        <v>2.2660859602836281</v>
      </c>
      <c r="I65" s="4">
        <f t="shared" ca="1" si="7"/>
        <v>1.5736708057525195E-3</v>
      </c>
      <c r="J65">
        <f t="shared" ca="1" si="8"/>
        <v>6.1182612507099883</v>
      </c>
      <c r="K65" s="4">
        <f t="shared" ca="1" si="9"/>
        <v>4.24879253521527E-3</v>
      </c>
      <c r="L65" s="3">
        <f ca="1">IF(C65&lt;&gt;"",SUM(COUNTIF($O$24:$O65,"&gt;"&amp;C65),COUNTIF($Q$24:$Q65,"&gt;"&amp;C65),COUNTIF($S$24:$S65,"&gt;"&amp;C65),COUNTIF($U$24:$U65,"&gt;"&amp;C65)),"")</f>
        <v>4</v>
      </c>
      <c r="M65" s="4">
        <f t="shared" ca="1" si="10"/>
        <v>9.1091748442427845E-3</v>
      </c>
      <c r="N65" s="4" t="str">
        <f ca="1">IF(AND(MAX(O$23:O64)&lt;=MAX(Q$23:Q64),C65&lt;&gt;"",MAX(O$23:O64)&lt;=MAX(S$23:S64),MAX(O$23:O64)&lt;=MAX(U$23:U64),MAX(O$23:O64)&lt;=TIME(16,0,0)),MAX(O$23:O64,C65),"")</f>
        <v/>
      </c>
      <c r="O65" s="4" t="str">
        <f t="shared" ca="1" si="11"/>
        <v/>
      </c>
      <c r="P65" s="4">
        <f ca="1">IF(AND(MAX(O$23:O64)&gt;MAX(Q$23:Q64),C65&lt;&gt;"",MAX(Q$23:Q64)&lt;=MAX(S$23:S64),MAX(Q$23:Q64)&lt;=MAX(U$23:U64),MAX(Q$23:Q64)&lt;=TIME(16,0,0)),MAX(Q$23:Q64,C65),"")</f>
        <v>0.38305881504097311</v>
      </c>
      <c r="Q65" s="4">
        <f t="shared" ca="1" si="12"/>
        <v>0.3921679898852159</v>
      </c>
      <c r="R65" s="4" t="str">
        <f ca="1">IF(AND(MAX(O$23:O64)&gt;MAX(S$23:S64),C65&lt;&gt;"",MAX(Q$23:Q64)&gt;MAX(S$23:S64),MAX(S$23:S64)&lt;=MAX(U$23:U64),MAX(S$23:S64)&lt;=TIME(16,0,0)),MAX(S$23:S64,C65),"")</f>
        <v/>
      </c>
      <c r="S65" s="4" t="str">
        <f t="shared" ca="1" si="13"/>
        <v/>
      </c>
      <c r="T65" s="4" t="str">
        <f ca="1">IF(AND(MAX(O$23:O64)&gt;MAX(U$23:U64),C65&lt;&gt;"",MAX(Q$23:Q64)&gt;MAX(U$23:U64),MAX(S$23:S64)&gt;MAX(U$23:U64),MAX(U$23:U64)&lt;=TIME(16,0,0)),MAX(U$23:U64,C65),"")</f>
        <v/>
      </c>
      <c r="U65" s="4" t="str">
        <f t="shared" ca="1" si="14"/>
        <v/>
      </c>
    </row>
    <row r="66" spans="1:21" x14ac:dyDescent="0.3">
      <c r="A66" s="3">
        <f t="shared" ca="1" si="0"/>
        <v>1.0727735403307497</v>
      </c>
      <c r="B66" s="23" t="str">
        <f t="shared" ca="1" si="1"/>
        <v>касса 1</v>
      </c>
      <c r="C66" s="4">
        <f ca="1">IF(C65="","",IF(C65+(A66)/1440&lt;=$C$23+8/24,C65+(A66)/1440,""))</f>
        <v>0.38380379666620279</v>
      </c>
      <c r="D66">
        <f t="shared" ca="1" si="2"/>
        <v>1.6744332649743416</v>
      </c>
      <c r="E66" s="4">
        <f t="shared" ca="1" si="3"/>
        <v>1.1628008784544039E-3</v>
      </c>
      <c r="F66">
        <f t="shared" ca="1" si="4"/>
        <v>5.8907555711823498</v>
      </c>
      <c r="G66" s="4">
        <f t="shared" ca="1" si="5"/>
        <v>4.0908024799877433E-3</v>
      </c>
      <c r="H66">
        <f t="shared" ca="1" si="6"/>
        <v>4.860711881609828</v>
      </c>
      <c r="I66" s="4">
        <f t="shared" ca="1" si="7"/>
        <v>3.3754943622290473E-3</v>
      </c>
      <c r="J66">
        <f t="shared" ca="1" si="8"/>
        <v>5.2001191011876617</v>
      </c>
      <c r="K66" s="4">
        <f t="shared" ca="1" si="9"/>
        <v>3.6111938202692097E-3</v>
      </c>
      <c r="L66" s="3">
        <f ca="1">IF(C66&lt;&gt;"",SUM(COUNTIF($O$24:$O66,"&gt;"&amp;C66),COUNTIF($Q$24:$Q66,"&gt;"&amp;C66),COUNTIF($S$24:$S66,"&gt;"&amp;C66),COUNTIF($U$24:$U66,"&gt;"&amp;C66)),"")</f>
        <v>3</v>
      </c>
      <c r="M66" s="4">
        <f t="shared" ca="1" si="10"/>
        <v>1.1628008784543842E-3</v>
      </c>
      <c r="N66" s="4">
        <f ca="1">IF(AND(MAX(O$23:O65)&lt;=MAX(Q$23:Q65),C66&lt;&gt;"",MAX(O$23:O65)&lt;=MAX(S$23:S65),MAX(O$23:O65)&lt;=MAX(U$23:U65),MAX(O$23:O65)&lt;=TIME(16,0,0)),MAX(O$23:O65,C66),"")</f>
        <v>0.38380379666620279</v>
      </c>
      <c r="O66" s="4">
        <f t="shared" ca="1" si="11"/>
        <v>0.38496659754465717</v>
      </c>
      <c r="P66" s="4" t="str">
        <f ca="1">IF(AND(MAX(O$23:O65)&gt;MAX(Q$23:Q65),C66&lt;&gt;"",MAX(Q$23:Q65)&lt;=MAX(S$23:S65),MAX(Q$23:Q65)&lt;=MAX(U$23:U65),MAX(Q$23:Q65)&lt;=TIME(16,0,0)),MAX(Q$23:Q65,C66),"")</f>
        <v/>
      </c>
      <c r="Q66" s="4" t="str">
        <f t="shared" ca="1" si="12"/>
        <v/>
      </c>
      <c r="R66" s="4" t="str">
        <f ca="1">IF(AND(MAX(O$23:O65)&gt;MAX(S$23:S65),C66&lt;&gt;"",MAX(Q$23:Q65)&gt;MAX(S$23:S65),MAX(S$23:S65)&lt;=MAX(U$23:U65),MAX(S$23:S65)&lt;=TIME(16,0,0)),MAX(S$23:S65,C66),"")</f>
        <v/>
      </c>
      <c r="S66" s="4" t="str">
        <f t="shared" ca="1" si="13"/>
        <v/>
      </c>
      <c r="T66" s="4" t="str">
        <f ca="1">IF(AND(MAX(O$23:O65)&gt;MAX(U$23:U65),C66&lt;&gt;"",MAX(Q$23:Q65)&gt;MAX(U$23:U65),MAX(S$23:S65)&gt;MAX(U$23:U65),MAX(U$23:U65)&lt;=TIME(16,0,0)),MAX(U$23:U65,C66),"")</f>
        <v/>
      </c>
      <c r="U66" s="4" t="str">
        <f t="shared" ca="1" si="14"/>
        <v/>
      </c>
    </row>
    <row r="67" spans="1:21" x14ac:dyDescent="0.3">
      <c r="A67" s="3">
        <f t="shared" ca="1" si="0"/>
        <v>1.1072622801791676</v>
      </c>
      <c r="B67" s="23" t="str">
        <f t="shared" ca="1" si="1"/>
        <v>касса 4</v>
      </c>
      <c r="C67" s="4">
        <f ca="1">IF(C66="","",IF(C66+(A67)/1440&lt;=$C$23+8/24,C66+(A67)/1440,""))</f>
        <v>0.38457272880521609</v>
      </c>
      <c r="D67">
        <f t="shared" ca="1" si="2"/>
        <v>4.4146129431256078</v>
      </c>
      <c r="E67" s="4">
        <f t="shared" ca="1" si="3"/>
        <v>3.0657034327261166E-3</v>
      </c>
      <c r="F67">
        <f t="shared" ca="1" si="4"/>
        <v>2.7555015277038124</v>
      </c>
      <c r="G67" s="4">
        <f t="shared" ca="1" si="5"/>
        <v>1.913542727572092E-3</v>
      </c>
      <c r="H67">
        <f t="shared" ca="1" si="6"/>
        <v>1.7314147835665548</v>
      </c>
      <c r="I67" s="4">
        <f t="shared" ca="1" si="7"/>
        <v>1.2023713774767741E-3</v>
      </c>
      <c r="J67">
        <f t="shared" ca="1" si="8"/>
        <v>1.214549743200795</v>
      </c>
      <c r="K67" s="4">
        <f t="shared" ca="1" si="9"/>
        <v>8.4343732166721874E-4</v>
      </c>
      <c r="L67" s="3">
        <f ca="1">IF(C67&lt;&gt;"",SUM(COUNTIF($O$24:$O67,"&gt;"&amp;C67),COUNTIF($Q$24:$Q67,"&gt;"&amp;C67),COUNTIF($S$24:$S67,"&gt;"&amp;C67),COUNTIF($U$24:$U67,"&gt;"&amp;C67)),"")</f>
        <v>3</v>
      </c>
      <c r="M67" s="4">
        <f t="shared" ca="1" si="10"/>
        <v>8.4343732166719532E-4</v>
      </c>
      <c r="N67" s="4" t="str">
        <f ca="1">IF(AND(MAX(O$23:O66)&lt;=MAX(Q$23:Q66),C67&lt;&gt;"",MAX(O$23:O66)&lt;=MAX(S$23:S66),MAX(O$23:O66)&lt;=MAX(U$23:U66),MAX(O$23:O66)&lt;=TIME(16,0,0)),MAX(O$23:O66,C67),"")</f>
        <v/>
      </c>
      <c r="O67" s="4" t="str">
        <f t="shared" ca="1" si="11"/>
        <v/>
      </c>
      <c r="P67" s="4" t="str">
        <f ca="1">IF(AND(MAX(O$23:O66)&gt;MAX(Q$23:Q66),C67&lt;&gt;"",MAX(Q$23:Q66)&lt;=MAX(S$23:S66),MAX(Q$23:Q66)&lt;=MAX(U$23:U66),MAX(Q$23:Q66)&lt;=TIME(16,0,0)),MAX(Q$23:Q66,C67),"")</f>
        <v/>
      </c>
      <c r="Q67" s="4" t="str">
        <f t="shared" ca="1" si="12"/>
        <v/>
      </c>
      <c r="R67" s="4" t="str">
        <f ca="1">IF(AND(MAX(O$23:O66)&gt;MAX(S$23:S66),C67&lt;&gt;"",MAX(Q$23:Q66)&gt;MAX(S$23:S66),MAX(S$23:S66)&lt;=MAX(U$23:U66),MAX(S$23:S66)&lt;=TIME(16,0,0)),MAX(S$23:S66,C67),"")</f>
        <v/>
      </c>
      <c r="S67" s="4" t="str">
        <f t="shared" ca="1" si="13"/>
        <v/>
      </c>
      <c r="T67" s="4">
        <f ca="1">IF(AND(MAX(O$23:O66)&gt;MAX(U$23:U66),C67&lt;&gt;"",MAX(Q$23:Q66)&gt;MAX(U$23:U66),MAX(S$23:S66)&gt;MAX(U$23:U66),MAX(U$23:U66)&lt;=TIME(16,0,0)),MAX(U$23:U66,C67),"")</f>
        <v>0.38457272880521609</v>
      </c>
      <c r="U67" s="4">
        <f t="shared" ca="1" si="14"/>
        <v>0.38541616612688329</v>
      </c>
    </row>
    <row r="68" spans="1:21" x14ac:dyDescent="0.3">
      <c r="A68" s="3">
        <f t="shared" ca="1" si="0"/>
        <v>1.3332878202494147</v>
      </c>
      <c r="B68" s="23" t="str">
        <f t="shared" ca="1" si="1"/>
        <v>касса 3</v>
      </c>
      <c r="C68" s="4">
        <f ca="1">IF(C67="","",IF(C67+(A68)/1440&lt;=$C$23+8/24,C67+(A68)/1440,""))</f>
        <v>0.38549862312483374</v>
      </c>
      <c r="D68">
        <f t="shared" ca="1" si="2"/>
        <v>1.5315254507242466</v>
      </c>
      <c r="E68" s="4">
        <f t="shared" ca="1" si="3"/>
        <v>1.0635593407807267E-3</v>
      </c>
      <c r="F68">
        <f t="shared" ca="1" si="4"/>
        <v>2.5575387337934457</v>
      </c>
      <c r="G68" s="4">
        <f t="shared" ca="1" si="5"/>
        <v>1.7760685651343373E-3</v>
      </c>
      <c r="H68">
        <f t="shared" ca="1" si="6"/>
        <v>17.362759494363026</v>
      </c>
      <c r="I68" s="4">
        <f t="shared" ca="1" si="7"/>
        <v>1.2057471871085435E-2</v>
      </c>
      <c r="J68">
        <f t="shared" ca="1" si="8"/>
        <v>4.1237219313114082</v>
      </c>
      <c r="K68" s="4">
        <f t="shared" ca="1" si="9"/>
        <v>2.8636957856329223E-3</v>
      </c>
      <c r="L68" s="3">
        <f ca="1">IF(C68&lt;&gt;"",SUM(COUNTIF($O$24:$O68,"&gt;"&amp;C68),COUNTIF($Q$24:$Q68,"&gt;"&amp;C68),COUNTIF($S$24:$S68,"&gt;"&amp;C68),COUNTIF($U$24:$U68,"&gt;"&amp;C68)),"")</f>
        <v>2</v>
      </c>
      <c r="M68" s="4">
        <f t="shared" ca="1" si="10"/>
        <v>1.2057471871085412E-2</v>
      </c>
      <c r="N68" s="4" t="str">
        <f ca="1">IF(AND(MAX(O$23:O67)&lt;=MAX(Q$23:Q67),C68&lt;&gt;"",MAX(O$23:O67)&lt;=MAX(S$23:S67),MAX(O$23:O67)&lt;=MAX(U$23:U67),MAX(O$23:O67)&lt;=TIME(16,0,0)),MAX(O$23:O67,C68),"")</f>
        <v/>
      </c>
      <c r="O68" s="4" t="str">
        <f t="shared" ca="1" si="11"/>
        <v/>
      </c>
      <c r="P68" s="4" t="str">
        <f ca="1">IF(AND(MAX(O$23:O67)&gt;MAX(Q$23:Q67),C68&lt;&gt;"",MAX(Q$23:Q67)&lt;=MAX(S$23:S67),MAX(Q$23:Q67)&lt;=MAX(U$23:U67),MAX(Q$23:Q67)&lt;=TIME(16,0,0)),MAX(Q$23:Q67,C68),"")</f>
        <v/>
      </c>
      <c r="Q68" s="4" t="str">
        <f t="shared" ca="1" si="12"/>
        <v/>
      </c>
      <c r="R68" s="4">
        <f ca="1">IF(AND(MAX(O$23:O67)&gt;MAX(S$23:S67),C68&lt;&gt;"",MAX(Q$23:Q67)&gt;MAX(S$23:S67),MAX(S$23:S67)&lt;=MAX(U$23:U67),MAX(S$23:S67)&lt;=TIME(16,0,0)),MAX(S$23:S67,C68),"")</f>
        <v>0.38549862312483374</v>
      </c>
      <c r="S68" s="4">
        <f t="shared" ca="1" si="13"/>
        <v>0.39755609499591915</v>
      </c>
      <c r="T68" s="4" t="str">
        <f ca="1">IF(AND(MAX(O$23:O67)&gt;MAX(U$23:U67),C68&lt;&gt;"",MAX(Q$23:Q67)&gt;MAX(U$23:U67),MAX(S$23:S67)&gt;MAX(U$23:U67),MAX(U$23:U67)&lt;=TIME(16,0,0)),MAX(U$23:U67,C68),"")</f>
        <v/>
      </c>
      <c r="U68" s="4" t="str">
        <f t="shared" ca="1" si="14"/>
        <v/>
      </c>
    </row>
    <row r="69" spans="1:21" x14ac:dyDescent="0.3">
      <c r="A69" s="3">
        <f t="shared" ca="1" si="0"/>
        <v>1.8405539650393556</v>
      </c>
      <c r="B69" s="23" t="str">
        <f t="shared" ca="1" si="1"/>
        <v>касса 1</v>
      </c>
      <c r="C69" s="4">
        <f ca="1">IF(C68="","",IF(C68+(A69)/1440&lt;=$C$23+8/24,C68+(A69)/1440,""))</f>
        <v>0.38677678560055551</v>
      </c>
      <c r="D69">
        <f t="shared" ca="1" si="2"/>
        <v>1.2643107582290758</v>
      </c>
      <c r="E69" s="4">
        <f t="shared" ca="1" si="3"/>
        <v>8.7799358210352487E-4</v>
      </c>
      <c r="F69">
        <f t="shared" ca="1" si="4"/>
        <v>6.1077867443197427</v>
      </c>
      <c r="G69" s="4">
        <f t="shared" ca="1" si="5"/>
        <v>4.2415185724442661E-3</v>
      </c>
      <c r="H69">
        <f t="shared" ca="1" si="6"/>
        <v>1.1923148813960704</v>
      </c>
      <c r="I69" s="4">
        <f t="shared" ca="1" si="7"/>
        <v>8.2799644541393783E-4</v>
      </c>
      <c r="J69">
        <f t="shared" ca="1" si="8"/>
        <v>5.9926379990351402</v>
      </c>
      <c r="K69" s="4">
        <f t="shared" ca="1" si="9"/>
        <v>4.1615541659966249E-3</v>
      </c>
      <c r="L69" s="3">
        <f ca="1">IF(C69&lt;&gt;"",SUM(COUNTIF($O$24:$O69,"&gt;"&amp;C69),COUNTIF($Q$24:$Q69,"&gt;"&amp;C69),COUNTIF($S$24:$S69,"&gt;"&amp;C69),COUNTIF($U$24:$U69,"&gt;"&amp;C69)),"")</f>
        <v>3</v>
      </c>
      <c r="M69" s="4">
        <f t="shared" ca="1" si="10"/>
        <v>8.7799358210349787E-4</v>
      </c>
      <c r="N69" s="4">
        <f ca="1">IF(AND(MAX(O$23:O68)&lt;=MAX(Q$23:Q68),C69&lt;&gt;"",MAX(O$23:O68)&lt;=MAX(S$23:S68),MAX(O$23:O68)&lt;=MAX(U$23:U68),MAX(O$23:O68)&lt;=TIME(16,0,0)),MAX(O$23:O68,C69),"")</f>
        <v>0.38677678560055551</v>
      </c>
      <c r="O69" s="4">
        <f t="shared" ca="1" si="11"/>
        <v>0.387654779182659</v>
      </c>
      <c r="P69" s="4" t="str">
        <f ca="1">IF(AND(MAX(O$23:O68)&gt;MAX(Q$23:Q68),C69&lt;&gt;"",MAX(Q$23:Q68)&lt;=MAX(S$23:S68),MAX(Q$23:Q68)&lt;=MAX(U$23:U68),MAX(Q$23:Q68)&lt;=TIME(16,0,0)),MAX(Q$23:Q68,C69),"")</f>
        <v/>
      </c>
      <c r="Q69" s="4" t="str">
        <f t="shared" ca="1" si="12"/>
        <v/>
      </c>
      <c r="R69" s="4" t="str">
        <f ca="1">IF(AND(MAX(O$23:O68)&gt;MAX(S$23:S68),C69&lt;&gt;"",MAX(Q$23:Q68)&gt;MAX(S$23:S68),MAX(S$23:S68)&lt;=MAX(U$23:U68),MAX(S$23:S68)&lt;=TIME(16,0,0)),MAX(S$23:S68,C69),"")</f>
        <v/>
      </c>
      <c r="S69" s="4" t="str">
        <f t="shared" ca="1" si="13"/>
        <v/>
      </c>
      <c r="T69" s="4" t="str">
        <f ca="1">IF(AND(MAX(O$23:O68)&gt;MAX(U$23:U68),C69&lt;&gt;"",MAX(Q$23:Q68)&gt;MAX(U$23:U68),MAX(S$23:S68)&gt;MAX(U$23:U68),MAX(U$23:U68)&lt;=TIME(16,0,0)),MAX(U$23:U68,C69),"")</f>
        <v/>
      </c>
      <c r="U69" s="4" t="str">
        <f t="shared" ca="1" si="14"/>
        <v/>
      </c>
    </row>
    <row r="70" spans="1:21" x14ac:dyDescent="0.3">
      <c r="A70" s="3">
        <f t="shared" ca="1" si="0"/>
        <v>1.3581451697778171</v>
      </c>
      <c r="B70" s="23" t="str">
        <f t="shared" ca="1" si="1"/>
        <v>касса 4</v>
      </c>
      <c r="C70" s="4">
        <f ca="1">IF(C69="","",IF(C69+(A70)/1440&lt;=$C$23+8/24,C69+(A70)/1440,""))</f>
        <v>0.38771994196845677</v>
      </c>
      <c r="D70">
        <f t="shared" ca="1" si="2"/>
        <v>5.1198945258193884</v>
      </c>
      <c r="E70" s="4">
        <f t="shared" ca="1" si="3"/>
        <v>3.5554823095967974E-3</v>
      </c>
      <c r="F70">
        <f t="shared" ca="1" si="4"/>
        <v>3.7536312175252289</v>
      </c>
      <c r="G70" s="4">
        <f t="shared" ca="1" si="5"/>
        <v>2.6066883455036311E-3</v>
      </c>
      <c r="H70">
        <f t="shared" ca="1" si="6"/>
        <v>1.7178956907728109</v>
      </c>
      <c r="I70" s="4">
        <f t="shared" ca="1" si="7"/>
        <v>1.1929831185922299E-3</v>
      </c>
      <c r="J70">
        <f t="shared" ca="1" si="8"/>
        <v>11.190807169235407</v>
      </c>
      <c r="K70" s="4">
        <f t="shared" ca="1" si="9"/>
        <v>7.7713938675245883E-3</v>
      </c>
      <c r="L70" s="3">
        <f ca="1">IF(C70&lt;&gt;"",SUM(COUNTIF($O$24:$O70,"&gt;"&amp;C70),COUNTIF($Q$24:$Q70,"&gt;"&amp;C70),COUNTIF($S$24:$S70,"&gt;"&amp;C70),COUNTIF($U$24:$U70,"&gt;"&amp;C70)),"")</f>
        <v>3</v>
      </c>
      <c r="M70" s="4">
        <f t="shared" ca="1" si="10"/>
        <v>7.7713938675245675E-3</v>
      </c>
      <c r="N70" s="4" t="str">
        <f ca="1">IF(AND(MAX(O$23:O69)&lt;=MAX(Q$23:Q69),C70&lt;&gt;"",MAX(O$23:O69)&lt;=MAX(S$23:S69),MAX(O$23:O69)&lt;=MAX(U$23:U69),MAX(O$23:O69)&lt;=TIME(16,0,0)),MAX(O$23:O69,C70),"")</f>
        <v/>
      </c>
      <c r="O70" s="4" t="str">
        <f t="shared" ca="1" si="11"/>
        <v/>
      </c>
      <c r="P70" s="4" t="str">
        <f ca="1">IF(AND(MAX(O$23:O69)&gt;MAX(Q$23:Q69),C70&lt;&gt;"",MAX(Q$23:Q69)&lt;=MAX(S$23:S69),MAX(Q$23:Q69)&lt;=MAX(U$23:U69),MAX(Q$23:Q69)&lt;=TIME(16,0,0)),MAX(Q$23:Q69,C70),"")</f>
        <v/>
      </c>
      <c r="Q70" s="4" t="str">
        <f t="shared" ca="1" si="12"/>
        <v/>
      </c>
      <c r="R70" s="4" t="str">
        <f ca="1">IF(AND(MAX(O$23:O69)&gt;MAX(S$23:S69),C70&lt;&gt;"",MAX(Q$23:Q69)&gt;MAX(S$23:S69),MAX(S$23:S69)&lt;=MAX(U$23:U69),MAX(S$23:S69)&lt;=TIME(16,0,0)),MAX(S$23:S69,C70),"")</f>
        <v/>
      </c>
      <c r="S70" s="4" t="str">
        <f t="shared" ca="1" si="13"/>
        <v/>
      </c>
      <c r="T70" s="4">
        <f ca="1">IF(AND(MAX(O$23:O69)&gt;MAX(U$23:U69),C70&lt;&gt;"",MAX(Q$23:Q69)&gt;MAX(U$23:U69),MAX(S$23:S69)&gt;MAX(U$23:U69),MAX(U$23:U69)&lt;=TIME(16,0,0)),MAX(U$23:U69,C70),"")</f>
        <v>0.38771994196845677</v>
      </c>
      <c r="U70" s="4">
        <f t="shared" ca="1" si="14"/>
        <v>0.39549133583598134</v>
      </c>
    </row>
    <row r="71" spans="1:21" x14ac:dyDescent="0.3">
      <c r="A71" s="3">
        <f t="shared" ca="1" si="0"/>
        <v>4.9153819759570601</v>
      </c>
      <c r="B71" s="23" t="str">
        <f t="shared" ca="1" si="1"/>
        <v>касса 1</v>
      </c>
      <c r="C71" s="4">
        <f ca="1">IF(C70="","",IF(C70+(A71)/1440&lt;=$C$23+8/24,C70+(A71)/1440,""))</f>
        <v>0.39113340167398253</v>
      </c>
      <c r="D71">
        <f t="shared" ca="1" si="2"/>
        <v>3.2718946194361744</v>
      </c>
      <c r="E71" s="4">
        <f t="shared" ca="1" si="3"/>
        <v>2.2721490412751211E-3</v>
      </c>
      <c r="F71">
        <f t="shared" ca="1" si="4"/>
        <v>12.449708119765226</v>
      </c>
      <c r="G71" s="4">
        <f t="shared" ca="1" si="5"/>
        <v>8.6456306387258514E-3</v>
      </c>
      <c r="H71">
        <f t="shared" ca="1" si="6"/>
        <v>1.6039465438636329</v>
      </c>
      <c r="I71" s="4">
        <f t="shared" ca="1" si="7"/>
        <v>1.1138517665719673E-3</v>
      </c>
      <c r="J71">
        <f t="shared" ca="1" si="8"/>
        <v>15.001447729263733</v>
      </c>
      <c r="K71" s="4">
        <f t="shared" ca="1" si="9"/>
        <v>1.0417672034210925E-2</v>
      </c>
      <c r="L71" s="3">
        <f ca="1">IF(C71&lt;&gt;"",SUM(COUNTIF($O$24:$O71,"&gt;"&amp;C71),COUNTIF($Q$24:$Q71,"&gt;"&amp;C71),COUNTIF($S$24:$S71,"&gt;"&amp;C71),COUNTIF($U$24:$U71,"&gt;"&amp;C71)),"")</f>
        <v>4</v>
      </c>
      <c r="M71" s="4">
        <f t="shared" ca="1" si="10"/>
        <v>2.2721490412750955E-3</v>
      </c>
      <c r="N71" s="4">
        <f ca="1">IF(AND(MAX(O$23:O70)&lt;=MAX(Q$23:Q70),C71&lt;&gt;"",MAX(O$23:O70)&lt;=MAX(S$23:S70),MAX(O$23:O70)&lt;=MAX(U$23:U70),MAX(O$23:O70)&lt;=TIME(16,0,0)),MAX(O$23:O70,C71),"")</f>
        <v>0.39113340167398253</v>
      </c>
      <c r="O71" s="4">
        <f t="shared" ca="1" si="11"/>
        <v>0.39340555071525762</v>
      </c>
      <c r="P71" s="4" t="str">
        <f ca="1">IF(AND(MAX(O$23:O70)&gt;MAX(Q$23:Q70),C71&lt;&gt;"",MAX(Q$23:Q70)&lt;=MAX(S$23:S70),MAX(Q$23:Q70)&lt;=MAX(U$23:U70),MAX(Q$23:Q70)&lt;=TIME(16,0,0)),MAX(Q$23:Q70,C71),"")</f>
        <v/>
      </c>
      <c r="Q71" s="4" t="str">
        <f t="shared" ca="1" si="12"/>
        <v/>
      </c>
      <c r="R71" s="4" t="str">
        <f ca="1">IF(AND(MAX(O$23:O70)&gt;MAX(S$23:S70),C71&lt;&gt;"",MAX(Q$23:Q70)&gt;MAX(S$23:S70),MAX(S$23:S70)&lt;=MAX(U$23:U70),MAX(S$23:S70)&lt;=TIME(16,0,0)),MAX(S$23:S70,C71),"")</f>
        <v/>
      </c>
      <c r="S71" s="4" t="str">
        <f t="shared" ca="1" si="13"/>
        <v/>
      </c>
      <c r="T71" s="4" t="str">
        <f ca="1">IF(AND(MAX(O$23:O70)&gt;MAX(U$23:U70),C71&lt;&gt;"",MAX(Q$23:Q70)&gt;MAX(U$23:U70),MAX(S$23:S70)&gt;MAX(U$23:U70),MAX(U$23:U70)&lt;=TIME(16,0,0)),MAX(U$23:U70,C71),"")</f>
        <v/>
      </c>
      <c r="U71" s="4" t="str">
        <f t="shared" ca="1" si="14"/>
        <v/>
      </c>
    </row>
    <row r="72" spans="1:21" x14ac:dyDescent="0.3">
      <c r="A72" s="3">
        <f t="shared" ca="1" si="0"/>
        <v>2.2091309468761171</v>
      </c>
      <c r="B72" s="23" t="str">
        <f t="shared" ca="1" si="1"/>
        <v>касса 2</v>
      </c>
      <c r="C72" s="4">
        <f ca="1">IF(C71="","",IF(C71+(A72)/1440&lt;=$C$23+8/24,C71+(A72)/1440,""))</f>
        <v>0.39266752038709096</v>
      </c>
      <c r="D72">
        <f t="shared" ca="1" si="2"/>
        <v>1.2634091634844511</v>
      </c>
      <c r="E72" s="4">
        <f t="shared" ca="1" si="3"/>
        <v>8.773674746419799E-4</v>
      </c>
      <c r="F72">
        <f t="shared" ca="1" si="4"/>
        <v>2.705650964431463</v>
      </c>
      <c r="G72" s="4">
        <f t="shared" ca="1" si="5"/>
        <v>1.8789242808551826E-3</v>
      </c>
      <c r="H72">
        <f t="shared" ca="1" si="6"/>
        <v>1.4784590663649344</v>
      </c>
      <c r="I72" s="4">
        <f t="shared" ca="1" si="7"/>
        <v>1.0267076849756489E-3</v>
      </c>
      <c r="J72">
        <f t="shared" ca="1" si="8"/>
        <v>9.9055522649432923</v>
      </c>
      <c r="K72" s="4">
        <f t="shared" ca="1" si="9"/>
        <v>6.8788557395439527E-3</v>
      </c>
      <c r="L72" s="3">
        <f ca="1">IF(C72&lt;&gt;"",SUM(COUNTIF($O$24:$O72,"&gt;"&amp;C72),COUNTIF($Q$24:$Q72,"&gt;"&amp;C72),COUNTIF($S$24:$S72,"&gt;"&amp;C72),COUNTIF($U$24:$U72,"&gt;"&amp;C72)),"")</f>
        <v>4</v>
      </c>
      <c r="M72" s="4">
        <f t="shared" ca="1" si="10"/>
        <v>1.8789242808551765E-3</v>
      </c>
      <c r="N72" s="4" t="str">
        <f ca="1">IF(AND(MAX(O$23:O71)&lt;=MAX(Q$23:Q71),C72&lt;&gt;"",MAX(O$23:O71)&lt;=MAX(S$23:S71),MAX(O$23:O71)&lt;=MAX(U$23:U71),MAX(O$23:O71)&lt;=TIME(16,0,0)),MAX(O$23:O71,C72),"")</f>
        <v/>
      </c>
      <c r="O72" s="4" t="str">
        <f t="shared" ca="1" si="11"/>
        <v/>
      </c>
      <c r="P72" s="4">
        <f ca="1">IF(AND(MAX(O$23:O71)&gt;MAX(Q$23:Q71),C72&lt;&gt;"",MAX(Q$23:Q71)&lt;=MAX(S$23:S71),MAX(Q$23:Q71)&lt;=MAX(U$23:U71),MAX(Q$23:Q71)&lt;=TIME(16,0,0)),MAX(Q$23:Q71,C72),"")</f>
        <v>0.39266752038709096</v>
      </c>
      <c r="Q72" s="4">
        <f t="shared" ca="1" si="12"/>
        <v>0.39454644466794614</v>
      </c>
      <c r="R72" s="4" t="str">
        <f ca="1">IF(AND(MAX(O$23:O71)&gt;MAX(S$23:S71),C72&lt;&gt;"",MAX(Q$23:Q71)&gt;MAX(S$23:S71),MAX(S$23:S71)&lt;=MAX(U$23:U71),MAX(S$23:S71)&lt;=TIME(16,0,0)),MAX(S$23:S71,C72),"")</f>
        <v/>
      </c>
      <c r="S72" s="4" t="str">
        <f t="shared" ca="1" si="13"/>
        <v/>
      </c>
      <c r="T72" s="4" t="str">
        <f ca="1">IF(AND(MAX(O$23:O71)&gt;MAX(U$23:U71),C72&lt;&gt;"",MAX(Q$23:Q71)&gt;MAX(U$23:U71),MAX(S$23:S71)&gt;MAX(U$23:U71),MAX(U$23:U71)&lt;=TIME(16,0,0)),MAX(U$23:U71,C72),"")</f>
        <v/>
      </c>
      <c r="U72" s="4" t="str">
        <f t="shared" ca="1" si="14"/>
        <v/>
      </c>
    </row>
    <row r="73" spans="1:21" x14ac:dyDescent="0.3">
      <c r="A73" s="3">
        <f t="shared" ca="1" si="0"/>
        <v>1.7557184676885798</v>
      </c>
      <c r="B73" s="23" t="str">
        <f t="shared" ca="1" si="1"/>
        <v>касса 1</v>
      </c>
      <c r="C73" s="4">
        <f ca="1">IF(C72="","",IF(C72+(A73)/1440&lt;=$C$23+8/24,C72+(A73)/1440,""))</f>
        <v>0.39388676932298583</v>
      </c>
      <c r="D73">
        <f t="shared" ca="1" si="2"/>
        <v>8.0204134683875203</v>
      </c>
      <c r="E73" s="4">
        <f t="shared" ca="1" si="3"/>
        <v>5.5697315752691115E-3</v>
      </c>
      <c r="F73">
        <f t="shared" ca="1" si="4"/>
        <v>3.6615979271549866</v>
      </c>
      <c r="G73" s="4">
        <f t="shared" ca="1" si="5"/>
        <v>2.5427763383020739E-3</v>
      </c>
      <c r="H73">
        <f t="shared" ca="1" si="6"/>
        <v>6.573347931381142</v>
      </c>
      <c r="I73" s="4">
        <f t="shared" ca="1" si="7"/>
        <v>4.564824952348015E-3</v>
      </c>
      <c r="J73">
        <f t="shared" ca="1" si="8"/>
        <v>9.2155802514009046</v>
      </c>
      <c r="K73" s="4">
        <f t="shared" ca="1" si="9"/>
        <v>6.3997085079172946E-3</v>
      </c>
      <c r="L73" s="3">
        <f ca="1">IF(C73&lt;&gt;"",SUM(COUNTIF($O$24:$O73,"&gt;"&amp;C73),COUNTIF($Q$24:$Q73,"&gt;"&amp;C73),COUNTIF($S$24:$S73,"&gt;"&amp;C73),COUNTIF($U$24:$U73,"&gt;"&amp;C73)),"")</f>
        <v>4</v>
      </c>
      <c r="M73" s="4">
        <f t="shared" ca="1" si="10"/>
        <v>5.5697315752691323E-3</v>
      </c>
      <c r="N73" s="4">
        <f ca="1">IF(AND(MAX(O$23:O72)&lt;=MAX(Q$23:Q72),C73&lt;&gt;"",MAX(O$23:O72)&lt;=MAX(S$23:S72),MAX(O$23:O72)&lt;=MAX(U$23:U72),MAX(O$23:O72)&lt;=TIME(16,0,0)),MAX(O$23:O72,C73),"")</f>
        <v>0.39388676932298583</v>
      </c>
      <c r="O73" s="4">
        <f t="shared" ca="1" si="11"/>
        <v>0.39945650089825496</v>
      </c>
      <c r="P73" s="4" t="str">
        <f ca="1">IF(AND(MAX(O$23:O72)&gt;MAX(Q$23:Q72),C73&lt;&gt;"",MAX(Q$23:Q72)&lt;=MAX(S$23:S72),MAX(Q$23:Q72)&lt;=MAX(U$23:U72),MAX(Q$23:Q72)&lt;=TIME(16,0,0)),MAX(Q$23:Q72,C73),"")</f>
        <v/>
      </c>
      <c r="Q73" s="4" t="str">
        <f t="shared" ca="1" si="12"/>
        <v/>
      </c>
      <c r="R73" s="4" t="str">
        <f ca="1">IF(AND(MAX(O$23:O72)&gt;MAX(S$23:S72),C73&lt;&gt;"",MAX(Q$23:Q72)&gt;MAX(S$23:S72),MAX(S$23:S72)&lt;=MAX(U$23:U72),MAX(S$23:S72)&lt;=TIME(16,0,0)),MAX(S$23:S72,C73),"")</f>
        <v/>
      </c>
      <c r="S73" s="4" t="str">
        <f t="shared" ca="1" si="13"/>
        <v/>
      </c>
      <c r="T73" s="4" t="str">
        <f ca="1">IF(AND(MAX(O$23:O72)&gt;MAX(U$23:U72),C73&lt;&gt;"",MAX(Q$23:Q72)&gt;MAX(U$23:U72),MAX(S$23:S72)&gt;MAX(U$23:U72),MAX(U$23:U72)&lt;=TIME(16,0,0)),MAX(U$23:U72,C73),"")</f>
        <v/>
      </c>
      <c r="U73" s="4" t="str">
        <f t="shared" ca="1" si="14"/>
        <v/>
      </c>
    </row>
    <row r="74" spans="1:21" x14ac:dyDescent="0.3">
      <c r="A74" s="3">
        <f t="shared" ca="1" si="0"/>
        <v>1.3371669442289766</v>
      </c>
      <c r="B74" s="23" t="str">
        <f t="shared" ca="1" si="1"/>
        <v>касса 2</v>
      </c>
      <c r="C74" s="4">
        <f ca="1">IF(C73="","",IF(C73+(A74)/1440&lt;=$C$23+8/24,C73+(A74)/1440,""))</f>
        <v>0.39481535747870039</v>
      </c>
      <c r="D74">
        <f t="shared" ca="1" si="2"/>
        <v>4.2689301006520726</v>
      </c>
      <c r="E74" s="4">
        <f t="shared" ca="1" si="3"/>
        <v>2.964534792119495E-3</v>
      </c>
      <c r="F74">
        <f t="shared" ca="1" si="4"/>
        <v>1.3019621742612693</v>
      </c>
      <c r="G74" s="4">
        <f t="shared" ca="1" si="5"/>
        <v>9.0414039879254814E-4</v>
      </c>
      <c r="H74">
        <f t="shared" ca="1" si="6"/>
        <v>4.4968515115497292</v>
      </c>
      <c r="I74" s="4">
        <f t="shared" ca="1" si="7"/>
        <v>3.1228135496873121E-3</v>
      </c>
      <c r="J74">
        <f t="shared" ca="1" si="8"/>
        <v>5.7741749476227566</v>
      </c>
      <c r="K74" s="4">
        <f t="shared" ca="1" si="9"/>
        <v>4.0098437136269144E-3</v>
      </c>
      <c r="L74" s="3">
        <f ca="1">IF(C74&lt;&gt;"",SUM(COUNTIF($O$24:$O74,"&gt;"&amp;C74),COUNTIF($Q$24:$Q74,"&gt;"&amp;C74),COUNTIF($S$24:$S74,"&gt;"&amp;C74),COUNTIF($U$24:$U74,"&gt;"&amp;C74)),"")</f>
        <v>4</v>
      </c>
      <c r="M74" s="4">
        <f t="shared" ca="1" si="10"/>
        <v>9.0414039879255226E-4</v>
      </c>
      <c r="N74" s="4" t="str">
        <f ca="1">IF(AND(MAX(O$23:O73)&lt;=MAX(Q$23:Q73),C74&lt;&gt;"",MAX(O$23:O73)&lt;=MAX(S$23:S73),MAX(O$23:O73)&lt;=MAX(U$23:U73),MAX(O$23:O73)&lt;=TIME(16,0,0)),MAX(O$23:O73,C74),"")</f>
        <v/>
      </c>
      <c r="O74" s="4" t="str">
        <f t="shared" ca="1" si="11"/>
        <v/>
      </c>
      <c r="P74" s="4">
        <f ca="1">IF(AND(MAX(O$23:O73)&gt;MAX(Q$23:Q73),C74&lt;&gt;"",MAX(Q$23:Q73)&lt;=MAX(S$23:S73),MAX(Q$23:Q73)&lt;=MAX(U$23:U73),MAX(Q$23:Q73)&lt;=TIME(16,0,0)),MAX(Q$23:Q73,C74),"")</f>
        <v>0.39481535747870039</v>
      </c>
      <c r="Q74" s="4">
        <f t="shared" ca="1" si="12"/>
        <v>0.39571949787749294</v>
      </c>
      <c r="R74" s="4" t="str">
        <f ca="1">IF(AND(MAX(O$23:O73)&gt;MAX(S$23:S73),C74&lt;&gt;"",MAX(Q$23:Q73)&gt;MAX(S$23:S73),MAX(S$23:S73)&lt;=MAX(U$23:U73),MAX(S$23:S73)&lt;=TIME(16,0,0)),MAX(S$23:S73,C74),"")</f>
        <v/>
      </c>
      <c r="S74" s="4" t="str">
        <f t="shared" ca="1" si="13"/>
        <v/>
      </c>
      <c r="T74" s="4" t="str">
        <f ca="1">IF(AND(MAX(O$23:O73)&gt;MAX(U$23:U73),C74&lt;&gt;"",MAX(Q$23:Q73)&gt;MAX(U$23:U73),MAX(S$23:S73)&gt;MAX(U$23:U73),MAX(U$23:U73)&lt;=TIME(16,0,0)),MAX(U$23:U73,C74),"")</f>
        <v/>
      </c>
      <c r="U74" s="4" t="str">
        <f t="shared" ca="1" si="14"/>
        <v/>
      </c>
    </row>
    <row r="75" spans="1:21" x14ac:dyDescent="0.3">
      <c r="A75" s="3">
        <f t="shared" ca="1" si="0"/>
        <v>1.5364003501596435</v>
      </c>
      <c r="B75" s="23" t="str">
        <f t="shared" ca="1" si="1"/>
        <v>касса 4</v>
      </c>
      <c r="C75" s="4">
        <f ca="1">IF(C74="","",IF(C74+(A75)/1440&lt;=$C$23+8/24,C74+(A75)/1440,""))</f>
        <v>0.39588230216631126</v>
      </c>
      <c r="D75">
        <f t="shared" ca="1" si="2"/>
        <v>1.2527637547209864</v>
      </c>
      <c r="E75" s="4">
        <f t="shared" ca="1" si="3"/>
        <v>8.6997482966735167E-4</v>
      </c>
      <c r="F75">
        <f t="shared" ca="1" si="4"/>
        <v>1.6421378166966032</v>
      </c>
      <c r="G75" s="4">
        <f t="shared" ca="1" si="5"/>
        <v>1.1403734838170857E-3</v>
      </c>
      <c r="H75">
        <f t="shared" ca="1" si="6"/>
        <v>2.4997858996491327</v>
      </c>
      <c r="I75" s="4">
        <f t="shared" ca="1" si="7"/>
        <v>1.7359624303118976E-3</v>
      </c>
      <c r="J75">
        <f t="shared" ca="1" si="8"/>
        <v>9.4769769934637011</v>
      </c>
      <c r="K75" s="4">
        <f t="shared" ca="1" si="9"/>
        <v>6.581234023238681E-3</v>
      </c>
      <c r="L75" s="3">
        <f ca="1">IF(C75&lt;&gt;"",SUM(COUNTIF($O$24:$O75,"&gt;"&amp;C75),COUNTIF($Q$24:$Q75,"&gt;"&amp;C75),COUNTIF($S$24:$S75,"&gt;"&amp;C75),COUNTIF($U$24:$U75,"&gt;"&amp;C75)),"")</f>
        <v>3</v>
      </c>
      <c r="M75" s="4">
        <f t="shared" ca="1" si="10"/>
        <v>6.5812340232386801E-3</v>
      </c>
      <c r="N75" s="4" t="str">
        <f ca="1">IF(AND(MAX(O$23:O74)&lt;=MAX(Q$23:Q74),C75&lt;&gt;"",MAX(O$23:O74)&lt;=MAX(S$23:S74),MAX(O$23:O74)&lt;=MAX(U$23:U74),MAX(O$23:O74)&lt;=TIME(16,0,0)),MAX(O$23:O74,C75),"")</f>
        <v/>
      </c>
      <c r="O75" s="4" t="str">
        <f t="shared" ca="1" si="11"/>
        <v/>
      </c>
      <c r="P75" s="4" t="str">
        <f ca="1">IF(AND(MAX(O$23:O74)&gt;MAX(Q$23:Q74),C75&lt;&gt;"",MAX(Q$23:Q74)&lt;=MAX(S$23:S74),MAX(Q$23:Q74)&lt;=MAX(U$23:U74),MAX(Q$23:Q74)&lt;=TIME(16,0,0)),MAX(Q$23:Q74,C75),"")</f>
        <v/>
      </c>
      <c r="Q75" s="4" t="str">
        <f t="shared" ca="1" si="12"/>
        <v/>
      </c>
      <c r="R75" s="4" t="str">
        <f ca="1">IF(AND(MAX(O$23:O74)&gt;MAX(S$23:S74),C75&lt;&gt;"",MAX(Q$23:Q74)&gt;MAX(S$23:S74),MAX(S$23:S74)&lt;=MAX(U$23:U74),MAX(S$23:S74)&lt;=TIME(16,0,0)),MAX(S$23:S74,C75),"")</f>
        <v/>
      </c>
      <c r="S75" s="4" t="str">
        <f t="shared" ca="1" si="13"/>
        <v/>
      </c>
      <c r="T75" s="4">
        <f ca="1">IF(AND(MAX(O$23:O74)&gt;MAX(U$23:U74),C75&lt;&gt;"",MAX(Q$23:Q74)&gt;MAX(U$23:U74),MAX(S$23:S74)&gt;MAX(U$23:U74),MAX(U$23:U74)&lt;=TIME(16,0,0)),MAX(U$23:U74,C75),"")</f>
        <v>0.39588230216631126</v>
      </c>
      <c r="U75" s="4">
        <f t="shared" ca="1" si="14"/>
        <v>0.40246353618954994</v>
      </c>
    </row>
    <row r="76" spans="1:21" x14ac:dyDescent="0.3">
      <c r="A76" s="3">
        <f t="shared" ca="1" si="0"/>
        <v>1.6348041896924039</v>
      </c>
      <c r="B76" s="23" t="str">
        <f t="shared" ca="1" si="1"/>
        <v>касса 2</v>
      </c>
      <c r="C76" s="4">
        <f ca="1">IF(C75="","",IF(C75+(A76)/1440&lt;=$C$23+8/24,C75+(A76)/1440,""))</f>
        <v>0.39701758285359767</v>
      </c>
      <c r="D76">
        <f t="shared" ca="1" si="2"/>
        <v>2.6105695012857986</v>
      </c>
      <c r="E76" s="4">
        <f t="shared" ca="1" si="3"/>
        <v>1.8128954870040269E-3</v>
      </c>
      <c r="F76">
        <f t="shared" ca="1" si="4"/>
        <v>1.8313154421248259</v>
      </c>
      <c r="G76" s="4">
        <f t="shared" ca="1" si="5"/>
        <v>1.2717468348089069E-3</v>
      </c>
      <c r="H76">
        <f t="shared" ca="1" si="6"/>
        <v>6.3214999028046481</v>
      </c>
      <c r="I76" s="4">
        <f t="shared" ca="1" si="7"/>
        <v>4.3899304880587837E-3</v>
      </c>
      <c r="J76">
        <f t="shared" ca="1" si="8"/>
        <v>4.7937342064104698</v>
      </c>
      <c r="K76" s="4">
        <f t="shared" ca="1" si="9"/>
        <v>3.3289820877850486E-3</v>
      </c>
      <c r="L76" s="3">
        <f ca="1">IF(C76&lt;&gt;"",SUM(COUNTIF($O$24:$O76,"&gt;"&amp;C76),COUNTIF($Q$24:$Q76,"&gt;"&amp;C76),COUNTIF($S$24:$S76,"&gt;"&amp;C76),COUNTIF($U$24:$U76,"&gt;"&amp;C76)),"")</f>
        <v>4</v>
      </c>
      <c r="M76" s="4">
        <f t="shared" ca="1" si="10"/>
        <v>1.2717468348089067E-3</v>
      </c>
      <c r="N76" s="4" t="str">
        <f ca="1">IF(AND(MAX(O$23:O75)&lt;=MAX(Q$23:Q75),C76&lt;&gt;"",MAX(O$23:O75)&lt;=MAX(S$23:S75),MAX(O$23:O75)&lt;=MAX(U$23:U75),MAX(O$23:O75)&lt;=TIME(16,0,0)),MAX(O$23:O75,C76),"")</f>
        <v/>
      </c>
      <c r="O76" s="4" t="str">
        <f t="shared" ca="1" si="11"/>
        <v/>
      </c>
      <c r="P76" s="4">
        <f ca="1">IF(AND(MAX(O$23:O75)&gt;MAX(Q$23:Q75),C76&lt;&gt;"",MAX(Q$23:Q75)&lt;=MAX(S$23:S75),MAX(Q$23:Q75)&lt;=MAX(U$23:U75),MAX(Q$23:Q75)&lt;=TIME(16,0,0)),MAX(Q$23:Q75,C76),"")</f>
        <v>0.39701758285359767</v>
      </c>
      <c r="Q76" s="4">
        <f t="shared" ca="1" si="12"/>
        <v>0.39828932968840658</v>
      </c>
      <c r="R76" s="4" t="str">
        <f ca="1">IF(AND(MAX(O$23:O75)&gt;MAX(S$23:S75),C76&lt;&gt;"",MAX(Q$23:Q75)&gt;MAX(S$23:S75),MAX(S$23:S75)&lt;=MAX(U$23:U75),MAX(S$23:S75)&lt;=TIME(16,0,0)),MAX(S$23:S75,C76),"")</f>
        <v/>
      </c>
      <c r="S76" s="4" t="str">
        <f t="shared" ca="1" si="13"/>
        <v/>
      </c>
      <c r="T76" s="4" t="str">
        <f ca="1">IF(AND(MAX(O$23:O75)&gt;MAX(U$23:U75),C76&lt;&gt;"",MAX(Q$23:Q75)&gt;MAX(U$23:U75),MAX(S$23:S75)&gt;MAX(U$23:U75),MAX(U$23:U75)&lt;=TIME(16,0,0)),MAX(U$23:U75,C76),"")</f>
        <v/>
      </c>
      <c r="U76" s="4" t="str">
        <f t="shared" ca="1" si="14"/>
        <v/>
      </c>
    </row>
    <row r="77" spans="1:21" x14ac:dyDescent="0.3">
      <c r="A77" s="3">
        <f t="shared" ca="1" si="0"/>
        <v>1.2046834990926896</v>
      </c>
      <c r="B77" s="23" t="str">
        <f t="shared" ca="1" si="1"/>
        <v>касса 3</v>
      </c>
      <c r="C77" s="4">
        <f ca="1">IF(C76="","",IF(C76+(A77)/1440&lt;=$C$23+8/24,C76+(A77)/1440,""))</f>
        <v>0.39785416861685646</v>
      </c>
      <c r="D77">
        <f t="shared" ca="1" si="2"/>
        <v>2.6146152524254265</v>
      </c>
      <c r="E77" s="4">
        <f t="shared" ca="1" si="3"/>
        <v>1.8157050364065461E-3</v>
      </c>
      <c r="F77">
        <f t="shared" ca="1" si="4"/>
        <v>3.0882103327275612</v>
      </c>
      <c r="G77" s="4">
        <f t="shared" ca="1" si="5"/>
        <v>2.1445905088385842E-3</v>
      </c>
      <c r="H77">
        <f t="shared" ca="1" si="6"/>
        <v>1.5902430378562296</v>
      </c>
      <c r="I77" s="4">
        <f t="shared" ca="1" si="7"/>
        <v>1.104335442955715E-3</v>
      </c>
      <c r="J77">
        <f t="shared" ca="1" si="8"/>
        <v>15.39492893523143</v>
      </c>
      <c r="K77" s="4">
        <f t="shared" ca="1" si="9"/>
        <v>1.0690922871688492E-2</v>
      </c>
      <c r="L77" s="3">
        <f ca="1">IF(C77&lt;&gt;"",SUM(COUNTIF($O$24:$O77,"&gt;"&amp;C77),COUNTIF($Q$24:$Q77,"&gt;"&amp;C77),COUNTIF($S$24:$S77,"&gt;"&amp;C77),COUNTIF($U$24:$U77,"&gt;"&amp;C77)),"")</f>
        <v>4</v>
      </c>
      <c r="M77" s="4">
        <f t="shared" ca="1" si="10"/>
        <v>1.1043354429557395E-3</v>
      </c>
      <c r="N77" s="4" t="str">
        <f ca="1">IF(AND(MAX(O$23:O76)&lt;=MAX(Q$23:Q76),C77&lt;&gt;"",MAX(O$23:O76)&lt;=MAX(S$23:S76),MAX(O$23:O76)&lt;=MAX(U$23:U76),MAX(O$23:O76)&lt;=TIME(16,0,0)),MAX(O$23:O76,C77),"")</f>
        <v/>
      </c>
      <c r="O77" s="4" t="str">
        <f t="shared" ca="1" si="11"/>
        <v/>
      </c>
      <c r="P77" s="4" t="str">
        <f ca="1">IF(AND(MAX(O$23:O76)&gt;MAX(Q$23:Q76),C77&lt;&gt;"",MAX(Q$23:Q76)&lt;=MAX(S$23:S76),MAX(Q$23:Q76)&lt;=MAX(U$23:U76),MAX(Q$23:Q76)&lt;=TIME(16,0,0)),MAX(Q$23:Q76,C77),"")</f>
        <v/>
      </c>
      <c r="Q77" s="4" t="str">
        <f t="shared" ca="1" si="12"/>
        <v/>
      </c>
      <c r="R77" s="4">
        <f ca="1">IF(AND(MAX(O$23:O76)&gt;MAX(S$23:S76),C77&lt;&gt;"",MAX(Q$23:Q76)&gt;MAX(S$23:S76),MAX(S$23:S76)&lt;=MAX(U$23:U76),MAX(S$23:S76)&lt;=TIME(16,0,0)),MAX(S$23:S76,C77),"")</f>
        <v>0.39785416861685646</v>
      </c>
      <c r="S77" s="4">
        <f t="shared" ca="1" si="13"/>
        <v>0.3989585040598122</v>
      </c>
      <c r="T77" s="4" t="str">
        <f ca="1">IF(AND(MAX(O$23:O76)&gt;MAX(U$23:U76),C77&lt;&gt;"",MAX(Q$23:Q76)&gt;MAX(U$23:U76),MAX(S$23:S76)&gt;MAX(U$23:U76),MAX(U$23:U76)&lt;=TIME(16,0,0)),MAX(U$23:U76,C77),"")</f>
        <v/>
      </c>
      <c r="U77" s="4" t="str">
        <f t="shared" ca="1" si="14"/>
        <v/>
      </c>
    </row>
    <row r="78" spans="1:21" x14ac:dyDescent="0.3">
      <c r="A78" s="3">
        <f t="shared" ca="1" si="0"/>
        <v>2.0954506439963927</v>
      </c>
      <c r="B78" s="23" t="str">
        <f t="shared" ca="1" si="1"/>
        <v>касса 2</v>
      </c>
      <c r="C78" s="4">
        <f ca="1">IF(C77="","",IF(C77+(A78)/1440&lt;=$C$23+8/24,C77+(A78)/1440,""))</f>
        <v>0.39930934267518731</v>
      </c>
      <c r="D78">
        <f t="shared" ca="1" si="2"/>
        <v>2.2160405432352359</v>
      </c>
      <c r="E78" s="4">
        <f t="shared" ca="1" si="3"/>
        <v>1.5389170439133583E-3</v>
      </c>
      <c r="F78">
        <f t="shared" ca="1" si="4"/>
        <v>1.3698084117058924</v>
      </c>
      <c r="G78" s="4">
        <f t="shared" ca="1" si="5"/>
        <v>9.5125584146242526E-4</v>
      </c>
      <c r="H78">
        <f t="shared" ca="1" si="6"/>
        <v>4.1483895582685104</v>
      </c>
      <c r="I78" s="4">
        <f t="shared" ca="1" si="7"/>
        <v>2.8808260821309101E-3</v>
      </c>
      <c r="J78">
        <f t="shared" ca="1" si="8"/>
        <v>3.3277522303279614</v>
      </c>
      <c r="K78" s="4">
        <f t="shared" ca="1" si="9"/>
        <v>2.3109390488388619E-3</v>
      </c>
      <c r="L78" s="3">
        <f ca="1">IF(C78&lt;&gt;"",SUM(COUNTIF($O$24:$O78,"&gt;"&amp;C78),COUNTIF($Q$24:$Q78,"&gt;"&amp;C78),COUNTIF($S$24:$S78,"&gt;"&amp;C78),COUNTIF($U$24:$U78,"&gt;"&amp;C78)),"")</f>
        <v>3</v>
      </c>
      <c r="M78" s="4">
        <f t="shared" ca="1" si="10"/>
        <v>9.5125584146243947E-4</v>
      </c>
      <c r="N78" s="4" t="str">
        <f ca="1">IF(AND(MAX(O$23:O77)&lt;=MAX(Q$23:Q77),C78&lt;&gt;"",MAX(O$23:O77)&lt;=MAX(S$23:S77),MAX(O$23:O77)&lt;=MAX(U$23:U77),MAX(O$23:O77)&lt;=TIME(16,0,0)),MAX(O$23:O77,C78),"")</f>
        <v/>
      </c>
      <c r="O78" s="4" t="str">
        <f t="shared" ca="1" si="11"/>
        <v/>
      </c>
      <c r="P78" s="4">
        <f ca="1">IF(AND(MAX(O$23:O77)&gt;MAX(Q$23:Q77),C78&lt;&gt;"",MAX(Q$23:Q77)&lt;=MAX(S$23:S77),MAX(Q$23:Q77)&lt;=MAX(U$23:U77),MAX(Q$23:Q77)&lt;=TIME(16,0,0)),MAX(Q$23:Q77,C78),"")</f>
        <v>0.39930934267518731</v>
      </c>
      <c r="Q78" s="4">
        <f t="shared" ca="1" si="12"/>
        <v>0.40026059851664975</v>
      </c>
      <c r="R78" s="4" t="str">
        <f ca="1">IF(AND(MAX(O$23:O77)&gt;MAX(S$23:S77),C78&lt;&gt;"",MAX(Q$23:Q77)&gt;MAX(S$23:S77),MAX(S$23:S77)&lt;=MAX(U$23:U77),MAX(S$23:S77)&lt;=TIME(16,0,0)),MAX(S$23:S77,C78),"")</f>
        <v/>
      </c>
      <c r="S78" s="4" t="str">
        <f t="shared" ca="1" si="13"/>
        <v/>
      </c>
      <c r="T78" s="4" t="str">
        <f ca="1">IF(AND(MAX(O$23:O77)&gt;MAX(U$23:U77),C78&lt;&gt;"",MAX(Q$23:Q77)&gt;MAX(U$23:U77),MAX(S$23:S77)&gt;MAX(U$23:U77),MAX(U$23:U77)&lt;=TIME(16,0,0)),MAX(U$23:U77,C78),"")</f>
        <v/>
      </c>
      <c r="U78" s="4" t="str">
        <f t="shared" ca="1" si="14"/>
        <v/>
      </c>
    </row>
    <row r="79" spans="1:21" x14ac:dyDescent="0.3">
      <c r="A79" s="3">
        <f t="shared" ca="1" si="0"/>
        <v>2.1873770713722753</v>
      </c>
      <c r="B79" s="23" t="str">
        <f t="shared" ca="1" si="1"/>
        <v>касса 3</v>
      </c>
      <c r="C79" s="4">
        <f ca="1">IF(C78="","",IF(C78+(A79)/1440&lt;=$C$23+8/24,C78+(A79)/1440,""))</f>
        <v>0.40082835453030696</v>
      </c>
      <c r="D79">
        <f t="shared" ca="1" si="2"/>
        <v>1.5586434367731812</v>
      </c>
      <c r="E79" s="4">
        <f t="shared" ca="1" si="3"/>
        <v>1.0823912755369314E-3</v>
      </c>
      <c r="F79">
        <f t="shared" ca="1" si="4"/>
        <v>1.8447412477231033</v>
      </c>
      <c r="G79" s="4">
        <f t="shared" ca="1" si="5"/>
        <v>1.2810703109188218E-3</v>
      </c>
      <c r="H79">
        <f t="shared" ca="1" si="6"/>
        <v>2.999159758587683</v>
      </c>
      <c r="I79" s="4">
        <f t="shared" ca="1" si="7"/>
        <v>2.0827498323525576E-3</v>
      </c>
      <c r="J79">
        <f t="shared" ca="1" si="8"/>
        <v>24.411233407092201</v>
      </c>
      <c r="K79" s="4">
        <f t="shared" ca="1" si="9"/>
        <v>1.6952245421591808E-2</v>
      </c>
      <c r="L79" s="3">
        <f ca="1">IF(C79&lt;&gt;"",SUM(COUNTIF($O$24:$O79,"&gt;"&amp;C79),COUNTIF($Q$24:$Q79,"&gt;"&amp;C79),COUNTIF($S$24:$S79,"&gt;"&amp;C79),COUNTIF($U$24:$U79,"&gt;"&amp;C79)),"")</f>
        <v>2</v>
      </c>
      <c r="M79" s="4">
        <f t="shared" ca="1" si="10"/>
        <v>2.0827498323525706E-3</v>
      </c>
      <c r="N79" s="4" t="str">
        <f ca="1">IF(AND(MAX(O$23:O78)&lt;=MAX(Q$23:Q78),C79&lt;&gt;"",MAX(O$23:O78)&lt;=MAX(S$23:S78),MAX(O$23:O78)&lt;=MAX(U$23:U78),MAX(O$23:O78)&lt;=TIME(16,0,0)),MAX(O$23:O78,C79),"")</f>
        <v/>
      </c>
      <c r="O79" s="4" t="str">
        <f t="shared" ca="1" si="11"/>
        <v/>
      </c>
      <c r="P79" s="4" t="str">
        <f ca="1">IF(AND(MAX(O$23:O78)&gt;MAX(Q$23:Q78),C79&lt;&gt;"",MAX(Q$23:Q78)&lt;=MAX(S$23:S78),MAX(Q$23:Q78)&lt;=MAX(U$23:U78),MAX(Q$23:Q78)&lt;=TIME(16,0,0)),MAX(Q$23:Q78,C79),"")</f>
        <v/>
      </c>
      <c r="Q79" s="4" t="str">
        <f t="shared" ca="1" si="12"/>
        <v/>
      </c>
      <c r="R79" s="4">
        <f ca="1">IF(AND(MAX(O$23:O78)&gt;MAX(S$23:S78),C79&lt;&gt;"",MAX(Q$23:Q78)&gt;MAX(S$23:S78),MAX(S$23:S78)&lt;=MAX(U$23:U78),MAX(S$23:S78)&lt;=TIME(16,0,0)),MAX(S$23:S78,C79),"")</f>
        <v>0.40082835453030696</v>
      </c>
      <c r="S79" s="4">
        <f t="shared" ca="1" si="13"/>
        <v>0.40291110436265953</v>
      </c>
      <c r="T79" s="4" t="str">
        <f ca="1">IF(AND(MAX(O$23:O78)&gt;MAX(U$23:U78),C79&lt;&gt;"",MAX(Q$23:Q78)&gt;MAX(U$23:U78),MAX(S$23:S78)&gt;MAX(U$23:U78),MAX(U$23:U78)&lt;=TIME(16,0,0)),MAX(U$23:U78,C79),"")</f>
        <v/>
      </c>
      <c r="U79" s="4" t="str">
        <f t="shared" ca="1" si="14"/>
        <v/>
      </c>
    </row>
    <row r="80" spans="1:21" x14ac:dyDescent="0.3">
      <c r="A80" s="3">
        <f t="shared" ca="1" si="0"/>
        <v>1.3357444788279698</v>
      </c>
      <c r="B80" s="23" t="str">
        <f t="shared" ca="1" si="1"/>
        <v>касса 1</v>
      </c>
      <c r="C80" s="4">
        <f ca="1">IF(C79="","",IF(C79+(A80)/1440&lt;=$C$23+8/24,C79+(A80)/1440,""))</f>
        <v>0.40175595486282639</v>
      </c>
      <c r="D80">
        <f t="shared" ca="1" si="2"/>
        <v>4.0142255459337601</v>
      </c>
      <c r="E80" s="4">
        <f t="shared" ca="1" si="3"/>
        <v>2.7876566291206669E-3</v>
      </c>
      <c r="F80">
        <f t="shared" ca="1" si="4"/>
        <v>3.5171904322282681</v>
      </c>
      <c r="G80" s="4">
        <f t="shared" ca="1" si="5"/>
        <v>2.442493355714075E-3</v>
      </c>
      <c r="H80">
        <f t="shared" ca="1" si="6"/>
        <v>5.6731757328339283</v>
      </c>
      <c r="I80" s="4">
        <f t="shared" ca="1" si="7"/>
        <v>3.9397053700235612E-3</v>
      </c>
      <c r="J80">
        <f t="shared" ca="1" si="8"/>
        <v>5.1164308585091707</v>
      </c>
      <c r="K80" s="4">
        <f t="shared" ca="1" si="9"/>
        <v>3.5530769850758131E-3</v>
      </c>
      <c r="L80" s="3">
        <f ca="1">IF(C80&lt;&gt;"",SUM(COUNTIF($O$24:$O80,"&gt;"&amp;C80),COUNTIF($Q$24:$Q80,"&gt;"&amp;C80),COUNTIF($S$24:$S80,"&gt;"&amp;C80),COUNTIF($U$24:$U80,"&gt;"&amp;C80)),"")</f>
        <v>3</v>
      </c>
      <c r="M80" s="4">
        <f t="shared" ca="1" si="10"/>
        <v>2.7876566291206717E-3</v>
      </c>
      <c r="N80" s="4">
        <f ca="1">IF(AND(MAX(O$23:O79)&lt;=MAX(Q$23:Q79),C80&lt;&gt;"",MAX(O$23:O79)&lt;=MAX(S$23:S79),MAX(O$23:O79)&lt;=MAX(U$23:U79),MAX(O$23:O79)&lt;=TIME(16,0,0)),MAX(O$23:O79,C80),"")</f>
        <v>0.40175595486282639</v>
      </c>
      <c r="O80" s="4">
        <f t="shared" ca="1" si="11"/>
        <v>0.40454361149194706</v>
      </c>
      <c r="P80" s="4" t="str">
        <f ca="1">IF(AND(MAX(O$23:O79)&gt;MAX(Q$23:Q79),C80&lt;&gt;"",MAX(Q$23:Q79)&lt;=MAX(S$23:S79),MAX(Q$23:Q79)&lt;=MAX(U$23:U79),MAX(Q$23:Q79)&lt;=TIME(16,0,0)),MAX(Q$23:Q79,C80),"")</f>
        <v/>
      </c>
      <c r="Q80" s="4" t="str">
        <f t="shared" ca="1" si="12"/>
        <v/>
      </c>
      <c r="R80" s="4" t="str">
        <f ca="1">IF(AND(MAX(O$23:O79)&gt;MAX(S$23:S79),C80&lt;&gt;"",MAX(Q$23:Q79)&gt;MAX(S$23:S79),MAX(S$23:S79)&lt;=MAX(U$23:U79),MAX(S$23:S79)&lt;=TIME(16,0,0)),MAX(S$23:S79,C80),"")</f>
        <v/>
      </c>
      <c r="S80" s="4" t="str">
        <f t="shared" ca="1" si="13"/>
        <v/>
      </c>
      <c r="T80" s="4" t="str">
        <f ca="1">IF(AND(MAX(O$23:O79)&gt;MAX(U$23:U79),C80&lt;&gt;"",MAX(Q$23:Q79)&gt;MAX(U$23:U79),MAX(S$23:S79)&gt;MAX(U$23:U79),MAX(U$23:U79)&lt;=TIME(16,0,0)),MAX(U$23:U79,C80),"")</f>
        <v/>
      </c>
      <c r="U80" s="4" t="str">
        <f t="shared" ca="1" si="14"/>
        <v/>
      </c>
    </row>
    <row r="81" spans="1:21" x14ac:dyDescent="0.3">
      <c r="A81" s="3">
        <f t="shared" ca="1" si="0"/>
        <v>1.4840081603358093</v>
      </c>
      <c r="B81" s="23" t="str">
        <f t="shared" ca="1" si="1"/>
        <v>касса 2</v>
      </c>
      <c r="C81" s="4">
        <f ca="1">IF(C80="","",IF(C80+(A81)/1440&lt;=$C$23+8/24,C80+(A81)/1440,""))</f>
        <v>0.40278651608528182</v>
      </c>
      <c r="D81">
        <f t="shared" ca="1" si="2"/>
        <v>2.892526326717161</v>
      </c>
      <c r="E81" s="4">
        <f t="shared" ca="1" si="3"/>
        <v>2.0086988379980283E-3</v>
      </c>
      <c r="F81">
        <f t="shared" ca="1" si="4"/>
        <v>9.5070028429066351</v>
      </c>
      <c r="G81" s="4">
        <f t="shared" ca="1" si="5"/>
        <v>6.6020853075740519E-3</v>
      </c>
      <c r="H81">
        <f t="shared" ca="1" si="6"/>
        <v>3.822490814406438</v>
      </c>
      <c r="I81" s="4">
        <f t="shared" ca="1" si="7"/>
        <v>2.6545075100044709E-3</v>
      </c>
      <c r="J81">
        <f t="shared" ca="1" si="8"/>
        <v>5.3064975560021876</v>
      </c>
      <c r="K81" s="4">
        <f t="shared" ca="1" si="9"/>
        <v>3.6850677472237414E-3</v>
      </c>
      <c r="L81" s="3">
        <f ca="1">IF(C81&lt;&gt;"",SUM(COUNTIF($O$24:$O81,"&gt;"&amp;C81),COUNTIF($Q$24:$Q81,"&gt;"&amp;C81),COUNTIF($S$24:$S81,"&gt;"&amp;C81),COUNTIF($U$24:$U81,"&gt;"&amp;C81)),"")</f>
        <v>3</v>
      </c>
      <c r="M81" s="4">
        <f t="shared" ca="1" si="10"/>
        <v>6.6020853075740571E-3</v>
      </c>
      <c r="N81" s="4" t="str">
        <f ca="1">IF(AND(MAX(O$23:O80)&lt;=MAX(Q$23:Q80),C81&lt;&gt;"",MAX(O$23:O80)&lt;=MAX(S$23:S80),MAX(O$23:O80)&lt;=MAX(U$23:U80),MAX(O$23:O80)&lt;=TIME(16,0,0)),MAX(O$23:O80,C81),"")</f>
        <v/>
      </c>
      <c r="O81" s="4" t="str">
        <f t="shared" ca="1" si="11"/>
        <v/>
      </c>
      <c r="P81" s="4">
        <f ca="1">IF(AND(MAX(O$23:O80)&gt;MAX(Q$23:Q80),C81&lt;&gt;"",MAX(Q$23:Q80)&lt;=MAX(S$23:S80),MAX(Q$23:Q80)&lt;=MAX(U$23:U80),MAX(Q$23:Q80)&lt;=TIME(16,0,0)),MAX(Q$23:Q80,C81),"")</f>
        <v>0.40278651608528182</v>
      </c>
      <c r="Q81" s="4">
        <f t="shared" ca="1" si="12"/>
        <v>0.40938860139285588</v>
      </c>
      <c r="R81" s="4" t="str">
        <f ca="1">IF(AND(MAX(O$23:O80)&gt;MAX(S$23:S80),C81&lt;&gt;"",MAX(Q$23:Q80)&gt;MAX(S$23:S80),MAX(S$23:S80)&lt;=MAX(U$23:U80),MAX(S$23:S80)&lt;=TIME(16,0,0)),MAX(S$23:S80,C81),"")</f>
        <v/>
      </c>
      <c r="S81" s="4" t="str">
        <f t="shared" ca="1" si="13"/>
        <v/>
      </c>
      <c r="T81" s="4" t="str">
        <f ca="1">IF(AND(MAX(O$23:O80)&gt;MAX(U$23:U80),C81&lt;&gt;"",MAX(Q$23:Q80)&gt;MAX(U$23:U80),MAX(S$23:S80)&gt;MAX(U$23:U80),MAX(U$23:U80)&lt;=TIME(16,0,0)),MAX(U$23:U80,C81),"")</f>
        <v/>
      </c>
      <c r="U81" s="4" t="str">
        <f t="shared" ca="1" si="14"/>
        <v/>
      </c>
    </row>
    <row r="82" spans="1:21" x14ac:dyDescent="0.3">
      <c r="A82" s="3">
        <f t="shared" ca="1" si="0"/>
        <v>1.2269948590706696</v>
      </c>
      <c r="B82" s="23" t="str">
        <f t="shared" ca="1" si="1"/>
        <v>касса 4</v>
      </c>
      <c r="C82" s="4">
        <f ca="1">IF(C81="","",IF(C81+(A82)/1440&lt;=$C$23+8/24,C81+(A82)/1440,""))</f>
        <v>0.40363859584852535</v>
      </c>
      <c r="D82">
        <f t="shared" ca="1" si="2"/>
        <v>2.3032946370812186</v>
      </c>
      <c r="E82" s="4">
        <f t="shared" ca="1" si="3"/>
        <v>1.5995101646397352E-3</v>
      </c>
      <c r="F82">
        <f t="shared" ca="1" si="4"/>
        <v>6.5049177115051133</v>
      </c>
      <c r="G82" s="4">
        <f t="shared" ca="1" si="5"/>
        <v>4.517303966322995E-3</v>
      </c>
      <c r="H82">
        <f t="shared" ca="1" si="6"/>
        <v>3.096900794446563</v>
      </c>
      <c r="I82" s="4">
        <f t="shared" ca="1" si="7"/>
        <v>2.1506255516990022E-3</v>
      </c>
      <c r="J82">
        <f t="shared" ca="1" si="8"/>
        <v>3.7718019728568559</v>
      </c>
      <c r="K82" s="4">
        <f t="shared" ca="1" si="9"/>
        <v>2.619306925595039E-3</v>
      </c>
      <c r="L82" s="3">
        <f ca="1">IF(C82&lt;&gt;"",SUM(COUNTIF($O$24:$O82,"&gt;"&amp;C82),COUNTIF($Q$24:$Q82,"&gt;"&amp;C82),COUNTIF($S$24:$S82,"&gt;"&amp;C82),COUNTIF($U$24:$U82,"&gt;"&amp;C82)),"")</f>
        <v>3</v>
      </c>
      <c r="M82" s="4">
        <f t="shared" ca="1" si="10"/>
        <v>2.619306925595033E-3</v>
      </c>
      <c r="N82" s="4" t="str">
        <f ca="1">IF(AND(MAX(O$23:O81)&lt;=MAX(Q$23:Q81),C82&lt;&gt;"",MAX(O$23:O81)&lt;=MAX(S$23:S81),MAX(O$23:O81)&lt;=MAX(U$23:U81),MAX(O$23:O81)&lt;=TIME(16,0,0)),MAX(O$23:O81,C82),"")</f>
        <v/>
      </c>
      <c r="O82" s="4" t="str">
        <f t="shared" ca="1" si="11"/>
        <v/>
      </c>
      <c r="P82" s="4" t="str">
        <f ca="1">IF(AND(MAX(O$23:O81)&gt;MAX(Q$23:Q81),C82&lt;&gt;"",MAX(Q$23:Q81)&lt;=MAX(S$23:S81),MAX(Q$23:Q81)&lt;=MAX(U$23:U81),MAX(Q$23:Q81)&lt;=TIME(16,0,0)),MAX(Q$23:Q81,C82),"")</f>
        <v/>
      </c>
      <c r="Q82" s="4" t="str">
        <f t="shared" ca="1" si="12"/>
        <v/>
      </c>
      <c r="R82" s="4" t="str">
        <f ca="1">IF(AND(MAX(O$23:O81)&gt;MAX(S$23:S81),C82&lt;&gt;"",MAX(Q$23:Q81)&gt;MAX(S$23:S81),MAX(S$23:S81)&lt;=MAX(U$23:U81),MAX(S$23:S81)&lt;=TIME(16,0,0)),MAX(S$23:S81,C82),"")</f>
        <v/>
      </c>
      <c r="S82" s="4" t="str">
        <f t="shared" ca="1" si="13"/>
        <v/>
      </c>
      <c r="T82" s="4">
        <f ca="1">IF(AND(MAX(O$23:O81)&gt;MAX(U$23:U81),C82&lt;&gt;"",MAX(Q$23:Q81)&gt;MAX(U$23:U81),MAX(S$23:S81)&gt;MAX(U$23:U81),MAX(U$23:U81)&lt;=TIME(16,0,0)),MAX(U$23:U81,C82),"")</f>
        <v>0.40363859584852535</v>
      </c>
      <c r="U82" s="4">
        <f t="shared" ca="1" si="14"/>
        <v>0.40625790277412038</v>
      </c>
    </row>
    <row r="83" spans="1:21" x14ac:dyDescent="0.3">
      <c r="A83" s="3">
        <f t="shared" ca="1" si="0"/>
        <v>1.845392570761557</v>
      </c>
      <c r="B83" s="23" t="str">
        <f t="shared" ca="1" si="1"/>
        <v>касса 3</v>
      </c>
      <c r="C83" s="4">
        <f ca="1">IF(C82="","",IF(C82+(A83)/1440&lt;=$C$23+8/24,C82+(A83)/1440,""))</f>
        <v>0.40492011846710979</v>
      </c>
      <c r="D83">
        <f t="shared" ca="1" si="2"/>
        <v>4.9598890352045863</v>
      </c>
      <c r="E83" s="4">
        <f t="shared" ca="1" si="3"/>
        <v>3.4443673855587406E-3</v>
      </c>
      <c r="F83">
        <f t="shared" ca="1" si="4"/>
        <v>1.4602599289197498</v>
      </c>
      <c r="G83" s="4">
        <f t="shared" ca="1" si="5"/>
        <v>1.0140693950831596E-3</v>
      </c>
      <c r="H83">
        <f t="shared" ca="1" si="6"/>
        <v>4.5015240266688519</v>
      </c>
      <c r="I83" s="4">
        <f t="shared" ca="1" si="7"/>
        <v>3.1260583518533695E-3</v>
      </c>
      <c r="J83">
        <f t="shared" ca="1" si="8"/>
        <v>8.1085732656768972</v>
      </c>
      <c r="K83" s="4">
        <f t="shared" ca="1" si="9"/>
        <v>5.6309536567200674E-3</v>
      </c>
      <c r="L83" s="3">
        <f ca="1">IF(C83&lt;&gt;"",SUM(COUNTIF($O$24:$O83,"&gt;"&amp;C83),COUNTIF($Q$24:$Q83,"&gt;"&amp;C83),COUNTIF($S$24:$S83,"&gt;"&amp;C83),COUNTIF($U$24:$U83,"&gt;"&amp;C83)),"")</f>
        <v>3</v>
      </c>
      <c r="M83" s="4">
        <f t="shared" ca="1" si="10"/>
        <v>3.1260583518533669E-3</v>
      </c>
      <c r="N83" s="4" t="str">
        <f ca="1">IF(AND(MAX(O$23:O82)&lt;=MAX(Q$23:Q82),C83&lt;&gt;"",MAX(O$23:O82)&lt;=MAX(S$23:S82),MAX(O$23:O82)&lt;=MAX(U$23:U82),MAX(O$23:O82)&lt;=TIME(16,0,0)),MAX(O$23:O82,C83),"")</f>
        <v/>
      </c>
      <c r="O83" s="4" t="str">
        <f t="shared" ca="1" si="11"/>
        <v/>
      </c>
      <c r="P83" s="4" t="str">
        <f ca="1">IF(AND(MAX(O$23:O82)&gt;MAX(Q$23:Q82),C83&lt;&gt;"",MAX(Q$23:Q82)&lt;=MAX(S$23:S82),MAX(Q$23:Q82)&lt;=MAX(U$23:U82),MAX(Q$23:Q82)&lt;=TIME(16,0,0)),MAX(Q$23:Q82,C83),"")</f>
        <v/>
      </c>
      <c r="Q83" s="4" t="str">
        <f t="shared" ca="1" si="12"/>
        <v/>
      </c>
      <c r="R83" s="4">
        <f ca="1">IF(AND(MAX(O$23:O82)&gt;MAX(S$23:S82),C83&lt;&gt;"",MAX(Q$23:Q82)&gt;MAX(S$23:S82),MAX(S$23:S82)&lt;=MAX(U$23:U82),MAX(S$23:S82)&lt;=TIME(16,0,0)),MAX(S$23:S82,C83),"")</f>
        <v>0.40492011846710979</v>
      </c>
      <c r="S83" s="4">
        <f t="shared" ca="1" si="13"/>
        <v>0.40804617681896316</v>
      </c>
      <c r="T83" s="4" t="str">
        <f ca="1">IF(AND(MAX(O$23:O82)&gt;MAX(U$23:U82),C83&lt;&gt;"",MAX(Q$23:Q82)&gt;MAX(U$23:U82),MAX(S$23:S82)&gt;MAX(U$23:U82),MAX(U$23:U82)&lt;=TIME(16,0,0)),MAX(U$23:U82,C83),"")</f>
        <v/>
      </c>
      <c r="U83" s="4" t="str">
        <f t="shared" ca="1" si="14"/>
        <v/>
      </c>
    </row>
    <row r="84" spans="1:21" x14ac:dyDescent="0.3">
      <c r="A84" s="3">
        <f t="shared" ca="1" si="0"/>
        <v>1.2786239431707258</v>
      </c>
      <c r="B84" s="23" t="str">
        <f t="shared" ca="1" si="1"/>
        <v>касса 1</v>
      </c>
      <c r="C84" s="4">
        <f ca="1">IF(C83="","",IF(C83+(A84)/1440&lt;=$C$23+8/24,C83+(A84)/1440,""))</f>
        <v>0.40580805176097834</v>
      </c>
      <c r="D84">
        <f t="shared" ca="1" si="2"/>
        <v>2.1938659043265494</v>
      </c>
      <c r="E84" s="4">
        <f t="shared" ca="1" si="3"/>
        <v>1.5235179891156592E-3</v>
      </c>
      <c r="F84">
        <f t="shared" ca="1" si="4"/>
        <v>2.2569784294295578</v>
      </c>
      <c r="G84" s="4">
        <f t="shared" ca="1" si="5"/>
        <v>1.567346131548304E-3</v>
      </c>
      <c r="H84">
        <f t="shared" ca="1" si="6"/>
        <v>1.5128247092160036</v>
      </c>
      <c r="I84" s="4">
        <f t="shared" ca="1" si="7"/>
        <v>1.0505727147333359E-3</v>
      </c>
      <c r="J84">
        <f t="shared" ca="1" si="8"/>
        <v>8.7548002900248072</v>
      </c>
      <c r="K84" s="4">
        <f t="shared" ca="1" si="9"/>
        <v>6.0797224236283382E-3</v>
      </c>
      <c r="L84" s="3">
        <f ca="1">IF(C84&lt;&gt;"",SUM(COUNTIF($O$24:$O84,"&gt;"&amp;C84),COUNTIF($Q$24:$Q84,"&gt;"&amp;C84),COUNTIF($S$24:$S84,"&gt;"&amp;C84),COUNTIF($U$24:$U84,"&gt;"&amp;C84)),"")</f>
        <v>4</v>
      </c>
      <c r="M84" s="4">
        <f t="shared" ca="1" si="10"/>
        <v>1.5235179891156525E-3</v>
      </c>
      <c r="N84" s="4">
        <f ca="1">IF(AND(MAX(O$23:O83)&lt;=MAX(Q$23:Q83),C84&lt;&gt;"",MAX(O$23:O83)&lt;=MAX(S$23:S83),MAX(O$23:O83)&lt;=MAX(U$23:U83),MAX(O$23:O83)&lt;=TIME(16,0,0)),MAX(O$23:O83,C84),"")</f>
        <v>0.40580805176097834</v>
      </c>
      <c r="O84" s="4">
        <f t="shared" ca="1" si="11"/>
        <v>0.40733156975009399</v>
      </c>
      <c r="P84" s="4" t="str">
        <f ca="1">IF(AND(MAX(O$23:O83)&gt;MAX(Q$23:Q83),C84&lt;&gt;"",MAX(Q$23:Q83)&lt;=MAX(S$23:S83),MAX(Q$23:Q83)&lt;=MAX(U$23:U83),MAX(Q$23:Q83)&lt;=TIME(16,0,0)),MAX(Q$23:Q83,C84),"")</f>
        <v/>
      </c>
      <c r="Q84" s="4" t="str">
        <f t="shared" ca="1" si="12"/>
        <v/>
      </c>
      <c r="R84" s="4" t="str">
        <f ca="1">IF(AND(MAX(O$23:O83)&gt;MAX(S$23:S83),C84&lt;&gt;"",MAX(Q$23:Q83)&gt;MAX(S$23:S83),MAX(S$23:S83)&lt;=MAX(U$23:U83),MAX(S$23:S83)&lt;=TIME(16,0,0)),MAX(S$23:S83,C84),"")</f>
        <v/>
      </c>
      <c r="S84" s="4" t="str">
        <f t="shared" ca="1" si="13"/>
        <v/>
      </c>
      <c r="T84" s="4" t="str">
        <f ca="1">IF(AND(MAX(O$23:O83)&gt;MAX(U$23:U83),C84&lt;&gt;"",MAX(Q$23:Q83)&gt;MAX(U$23:U83),MAX(S$23:S83)&gt;MAX(U$23:U83),MAX(U$23:U83)&lt;=TIME(16,0,0)),MAX(U$23:U83,C84),"")</f>
        <v/>
      </c>
      <c r="U84" s="4" t="str">
        <f t="shared" ca="1" si="14"/>
        <v/>
      </c>
    </row>
    <row r="85" spans="1:21" x14ac:dyDescent="0.3">
      <c r="A85" s="3">
        <f t="shared" ca="1" si="0"/>
        <v>2.901976339678833</v>
      </c>
      <c r="B85" s="23" t="str">
        <f t="shared" ca="1" si="1"/>
        <v>касса 4</v>
      </c>
      <c r="C85" s="4">
        <f ca="1">IF(C84="","",IF(C84+(A85)/1440&lt;=$C$23+8/24,C84+(A85)/1440,""))</f>
        <v>0.40782331310797754</v>
      </c>
      <c r="D85">
        <f t="shared" ca="1" si="2"/>
        <v>3.609306625612474</v>
      </c>
      <c r="E85" s="4">
        <f t="shared" ca="1" si="3"/>
        <v>2.506462934453107E-3</v>
      </c>
      <c r="F85">
        <f t="shared" ca="1" si="4"/>
        <v>4.3404400987123548</v>
      </c>
      <c r="G85" s="4">
        <f t="shared" ca="1" si="5"/>
        <v>3.014194512994691E-3</v>
      </c>
      <c r="H85">
        <f t="shared" ca="1" si="6"/>
        <v>5.3247177204817104</v>
      </c>
      <c r="I85" s="4">
        <f t="shared" ca="1" si="7"/>
        <v>3.6977206392234101E-3</v>
      </c>
      <c r="J85">
        <f t="shared" ca="1" si="8"/>
        <v>5.835858190847687</v>
      </c>
      <c r="K85" s="4">
        <f t="shared" ca="1" si="9"/>
        <v>4.052679299199783E-3</v>
      </c>
      <c r="L85" s="3">
        <f ca="1">IF(C85&lt;&gt;"",SUM(COUNTIF($O$24:$O85,"&gt;"&amp;C85),COUNTIF($Q$24:$Q85,"&gt;"&amp;C85),COUNTIF($S$24:$S85,"&gt;"&amp;C85),COUNTIF($U$24:$U85,"&gt;"&amp;C85)),"")</f>
        <v>3</v>
      </c>
      <c r="M85" s="4">
        <f t="shared" ca="1" si="10"/>
        <v>4.0526792991997795E-3</v>
      </c>
      <c r="N85" s="4" t="str">
        <f ca="1">IF(AND(MAX(O$23:O84)&lt;=MAX(Q$23:Q84),C85&lt;&gt;"",MAX(O$23:O84)&lt;=MAX(S$23:S84),MAX(O$23:O84)&lt;=MAX(U$23:U84),MAX(O$23:O84)&lt;=TIME(16,0,0)),MAX(O$23:O84,C85),"")</f>
        <v/>
      </c>
      <c r="O85" s="4" t="str">
        <f t="shared" ca="1" si="11"/>
        <v/>
      </c>
      <c r="P85" s="4" t="str">
        <f ca="1">IF(AND(MAX(O$23:O84)&gt;MAX(Q$23:Q84),C85&lt;&gt;"",MAX(Q$23:Q84)&lt;=MAX(S$23:S84),MAX(Q$23:Q84)&lt;=MAX(U$23:U84),MAX(Q$23:Q84)&lt;=TIME(16,0,0)),MAX(Q$23:Q84,C85),"")</f>
        <v/>
      </c>
      <c r="Q85" s="4" t="str">
        <f t="shared" ca="1" si="12"/>
        <v/>
      </c>
      <c r="R85" s="4" t="str">
        <f ca="1">IF(AND(MAX(O$23:O84)&gt;MAX(S$23:S84),C85&lt;&gt;"",MAX(Q$23:Q84)&gt;MAX(S$23:S84),MAX(S$23:S84)&lt;=MAX(U$23:U84),MAX(S$23:S84)&lt;=TIME(16,0,0)),MAX(S$23:S84,C85),"")</f>
        <v/>
      </c>
      <c r="S85" s="4" t="str">
        <f t="shared" ca="1" si="13"/>
        <v/>
      </c>
      <c r="T85" s="4">
        <f ca="1">IF(AND(MAX(O$23:O84)&gt;MAX(U$23:U84),C85&lt;&gt;"",MAX(Q$23:Q84)&gt;MAX(U$23:U84),MAX(S$23:S84)&gt;MAX(U$23:U84),MAX(U$23:U84)&lt;=TIME(16,0,0)),MAX(U$23:U84,C85),"")</f>
        <v>0.40782331310797754</v>
      </c>
      <c r="U85" s="4">
        <f t="shared" ca="1" si="14"/>
        <v>0.41187599240717732</v>
      </c>
    </row>
    <row r="86" spans="1:21" x14ac:dyDescent="0.3">
      <c r="A86" s="3">
        <f t="shared" ca="1" si="0"/>
        <v>1.6297246135266983</v>
      </c>
      <c r="B86" s="23" t="str">
        <f t="shared" ca="1" si="1"/>
        <v>касса 1</v>
      </c>
      <c r="C86" s="4">
        <f ca="1">IF(C85="","",IF(C85+(A86)/1440&lt;=$C$23+8/24,C85+(A86)/1440,""))</f>
        <v>0.4089550663118155</v>
      </c>
      <c r="D86">
        <f t="shared" ca="1" si="2"/>
        <v>2.4028251540320618</v>
      </c>
      <c r="E86" s="4">
        <f t="shared" ca="1" si="3"/>
        <v>1.6686285791889317E-3</v>
      </c>
      <c r="F86">
        <f t="shared" ca="1" si="4"/>
        <v>2.8248085036377035</v>
      </c>
      <c r="G86" s="4">
        <f t="shared" ca="1" si="5"/>
        <v>1.9616725719706274E-3</v>
      </c>
      <c r="H86">
        <f t="shared" ca="1" si="6"/>
        <v>7.2525568947225363</v>
      </c>
      <c r="I86" s="4">
        <f t="shared" ca="1" si="7"/>
        <v>5.0364978435573169E-3</v>
      </c>
      <c r="J86">
        <f t="shared" ca="1" si="8"/>
        <v>45.237330427615689</v>
      </c>
      <c r="K86" s="4">
        <f t="shared" ca="1" si="9"/>
        <v>3.1414812796955342E-2</v>
      </c>
      <c r="L86" s="3">
        <f ca="1">IF(C86&lt;&gt;"",SUM(COUNTIF($O$24:$O86,"&gt;"&amp;C86),COUNTIF($Q$24:$Q86,"&gt;"&amp;C86),COUNTIF($S$24:$S86,"&gt;"&amp;C86),COUNTIF($U$24:$U86,"&gt;"&amp;C86)),"")</f>
        <v>3</v>
      </c>
      <c r="M86" s="4">
        <f t="shared" ca="1" si="10"/>
        <v>1.6686285791889244E-3</v>
      </c>
      <c r="N86" s="4">
        <f ca="1">IF(AND(MAX(O$23:O85)&lt;=MAX(Q$23:Q85),C86&lt;&gt;"",MAX(O$23:O85)&lt;=MAX(S$23:S85),MAX(O$23:O85)&lt;=MAX(U$23:U85),MAX(O$23:O85)&lt;=TIME(16,0,0)),MAX(O$23:O85,C86),"")</f>
        <v>0.4089550663118155</v>
      </c>
      <c r="O86" s="4">
        <f t="shared" ca="1" si="11"/>
        <v>0.41062369489100442</v>
      </c>
      <c r="P86" s="4" t="str">
        <f ca="1">IF(AND(MAX(O$23:O85)&gt;MAX(Q$23:Q85),C86&lt;&gt;"",MAX(Q$23:Q85)&lt;=MAX(S$23:S85),MAX(Q$23:Q85)&lt;=MAX(U$23:U85),MAX(Q$23:Q85)&lt;=TIME(16,0,0)),MAX(Q$23:Q85,C86),"")</f>
        <v/>
      </c>
      <c r="Q86" s="4" t="str">
        <f t="shared" ca="1" si="12"/>
        <v/>
      </c>
      <c r="R86" s="4" t="str">
        <f ca="1">IF(AND(MAX(O$23:O85)&gt;MAX(S$23:S85),C86&lt;&gt;"",MAX(Q$23:Q85)&gt;MAX(S$23:S85),MAX(S$23:S85)&lt;=MAX(U$23:U85),MAX(S$23:S85)&lt;=TIME(16,0,0)),MAX(S$23:S85,C86),"")</f>
        <v/>
      </c>
      <c r="S86" s="4" t="str">
        <f t="shared" ca="1" si="13"/>
        <v/>
      </c>
      <c r="T86" s="4" t="str">
        <f ca="1">IF(AND(MAX(O$23:O85)&gt;MAX(U$23:U85),C86&lt;&gt;"",MAX(Q$23:Q85)&gt;MAX(U$23:U85),MAX(S$23:S85)&gt;MAX(U$23:U85),MAX(U$23:U85)&lt;=TIME(16,0,0)),MAX(U$23:U85,C86),"")</f>
        <v/>
      </c>
      <c r="U86" s="4" t="str">
        <f t="shared" ca="1" si="14"/>
        <v/>
      </c>
    </row>
    <row r="87" spans="1:21" x14ac:dyDescent="0.3">
      <c r="A87" s="3">
        <f t="shared" ca="1" si="0"/>
        <v>1.0643737401949525</v>
      </c>
      <c r="B87" s="23" t="str">
        <f t="shared" ca="1" si="1"/>
        <v>касса 3</v>
      </c>
      <c r="C87" s="4">
        <f ca="1">IF(C86="","",IF(C86+(A87)/1440&lt;=$C$23+8/24,C86+(A87)/1440,""))</f>
        <v>0.40969421474250645</v>
      </c>
      <c r="D87">
        <f t="shared" ca="1" si="2"/>
        <v>5.1254741493574345</v>
      </c>
      <c r="E87" s="4">
        <f t="shared" ca="1" si="3"/>
        <v>3.5593570481648852E-3</v>
      </c>
      <c r="F87">
        <f t="shared" ca="1" si="4"/>
        <v>2.8606369670198606</v>
      </c>
      <c r="G87" s="4">
        <f t="shared" ca="1" si="5"/>
        <v>1.9865534493193476E-3</v>
      </c>
      <c r="H87">
        <f t="shared" ca="1" si="6"/>
        <v>3.7585931901622711</v>
      </c>
      <c r="I87" s="4">
        <f t="shared" ca="1" si="7"/>
        <v>2.6101341598349106E-3</v>
      </c>
      <c r="J87">
        <f t="shared" ca="1" si="8"/>
        <v>3.1895469732114021</v>
      </c>
      <c r="K87" s="4">
        <f t="shared" ca="1" si="9"/>
        <v>2.2149631758412516E-3</v>
      </c>
      <c r="L87" s="3">
        <f ca="1">IF(C87&lt;&gt;"",SUM(COUNTIF($O$24:$O87,"&gt;"&amp;C87),COUNTIF($Q$24:$Q87,"&gt;"&amp;C87),COUNTIF($S$24:$S87,"&gt;"&amp;C87),COUNTIF($U$24:$U87,"&gt;"&amp;C87)),"")</f>
        <v>3</v>
      </c>
      <c r="M87" s="4">
        <f t="shared" ca="1" si="10"/>
        <v>2.6101341598349093E-3</v>
      </c>
      <c r="N87" s="4" t="str">
        <f ca="1">IF(AND(MAX(O$23:O86)&lt;=MAX(Q$23:Q86),C87&lt;&gt;"",MAX(O$23:O86)&lt;=MAX(S$23:S86),MAX(O$23:O86)&lt;=MAX(U$23:U86),MAX(O$23:O86)&lt;=TIME(16,0,0)),MAX(O$23:O86,C87),"")</f>
        <v/>
      </c>
      <c r="O87" s="4" t="str">
        <f t="shared" ca="1" si="11"/>
        <v/>
      </c>
      <c r="P87" s="4" t="str">
        <f ca="1">IF(AND(MAX(O$23:O86)&gt;MAX(Q$23:Q86),C87&lt;&gt;"",MAX(Q$23:Q86)&lt;=MAX(S$23:S86),MAX(Q$23:Q86)&lt;=MAX(U$23:U86),MAX(Q$23:Q86)&lt;=TIME(16,0,0)),MAX(Q$23:Q86,C87),"")</f>
        <v/>
      </c>
      <c r="Q87" s="4" t="str">
        <f t="shared" ca="1" si="12"/>
        <v/>
      </c>
      <c r="R87" s="4">
        <f ca="1">IF(AND(MAX(O$23:O86)&gt;MAX(S$23:S86),C87&lt;&gt;"",MAX(Q$23:Q86)&gt;MAX(S$23:S86),MAX(S$23:S86)&lt;=MAX(U$23:U86),MAX(S$23:S86)&lt;=TIME(16,0,0)),MAX(S$23:S86,C87),"")</f>
        <v>0.40969421474250645</v>
      </c>
      <c r="S87" s="4">
        <f t="shared" ca="1" si="13"/>
        <v>0.41230434890234136</v>
      </c>
      <c r="T87" s="4" t="str">
        <f ca="1">IF(AND(MAX(O$23:O86)&gt;MAX(U$23:U86),C87&lt;&gt;"",MAX(Q$23:Q86)&gt;MAX(U$23:U86),MAX(S$23:S86)&gt;MAX(U$23:U86),MAX(U$23:U86)&lt;=TIME(16,0,0)),MAX(U$23:U86,C87),"")</f>
        <v/>
      </c>
      <c r="U87" s="4" t="str">
        <f t="shared" ca="1" si="14"/>
        <v/>
      </c>
    </row>
    <row r="88" spans="1:21" x14ac:dyDescent="0.3">
      <c r="A88" s="3">
        <f t="shared" ca="1" si="0"/>
        <v>5.8005699619369961</v>
      </c>
      <c r="B88" s="23" t="str">
        <f t="shared" ca="1" si="1"/>
        <v>касса 2</v>
      </c>
      <c r="C88" s="4">
        <f ca="1">IF(C87="","",IF(C87+(A88)/1440&lt;=$C$23+8/24,C87+(A88)/1440,""))</f>
        <v>0.41372238832718494</v>
      </c>
      <c r="D88">
        <f t="shared" ca="1" si="2"/>
        <v>1.5014618145152956</v>
      </c>
      <c r="E88" s="4">
        <f t="shared" ca="1" si="3"/>
        <v>1.0426818156356219E-3</v>
      </c>
      <c r="F88">
        <f t="shared" ca="1" si="4"/>
        <v>1.4307675081573754</v>
      </c>
      <c r="G88" s="4">
        <f t="shared" ca="1" si="5"/>
        <v>9.9358854733151074E-4</v>
      </c>
      <c r="H88">
        <f t="shared" ca="1" si="6"/>
        <v>1.9082150539917562</v>
      </c>
      <c r="I88" s="4">
        <f t="shared" ca="1" si="7"/>
        <v>1.3251493430498306E-3</v>
      </c>
      <c r="J88">
        <f t="shared" ca="1" si="8"/>
        <v>2.2790094269807835</v>
      </c>
      <c r="K88" s="4">
        <f t="shared" ca="1" si="9"/>
        <v>1.5826454354033218E-3</v>
      </c>
      <c r="L88" s="3">
        <f ca="1">IF(C88&lt;&gt;"",SUM(COUNTIF($O$24:$O88,"&gt;"&amp;C88),COUNTIF($Q$24:$Q88,"&gt;"&amp;C88),COUNTIF($S$24:$S88,"&gt;"&amp;C88),COUNTIF($U$24:$U88,"&gt;"&amp;C88)),"")</f>
        <v>1</v>
      </c>
      <c r="M88" s="4">
        <f t="shared" ca="1" si="10"/>
        <v>9.9358854733150315E-4</v>
      </c>
      <c r="N88" s="4" t="str">
        <f ca="1">IF(AND(MAX(O$23:O87)&lt;=MAX(Q$23:Q87),C88&lt;&gt;"",MAX(O$23:O87)&lt;=MAX(S$23:S87),MAX(O$23:O87)&lt;=MAX(U$23:U87),MAX(O$23:O87)&lt;=TIME(16,0,0)),MAX(O$23:O87,C88),"")</f>
        <v/>
      </c>
      <c r="O88" s="4" t="str">
        <f t="shared" ca="1" si="11"/>
        <v/>
      </c>
      <c r="P88" s="4">
        <f ca="1">IF(AND(MAX(O$23:O87)&gt;MAX(Q$23:Q87),C88&lt;&gt;"",MAX(Q$23:Q87)&lt;=MAX(S$23:S87),MAX(Q$23:Q87)&lt;=MAX(U$23:U87),MAX(Q$23:Q87)&lt;=TIME(16,0,0)),MAX(Q$23:Q87,C88),"")</f>
        <v>0.41372238832718494</v>
      </c>
      <c r="Q88" s="4">
        <f t="shared" ca="1" si="12"/>
        <v>0.41471597687451645</v>
      </c>
      <c r="R88" s="4" t="str">
        <f ca="1">IF(AND(MAX(O$23:O87)&gt;MAX(S$23:S87),C88&lt;&gt;"",MAX(Q$23:Q87)&gt;MAX(S$23:S87),MAX(S$23:S87)&lt;=MAX(U$23:U87),MAX(S$23:S87)&lt;=TIME(16,0,0)),MAX(S$23:S87,C88),"")</f>
        <v/>
      </c>
      <c r="S88" s="4" t="str">
        <f t="shared" ca="1" si="13"/>
        <v/>
      </c>
      <c r="T88" s="4" t="str">
        <f ca="1">IF(AND(MAX(O$23:O87)&gt;MAX(U$23:U87),C88&lt;&gt;"",MAX(Q$23:Q87)&gt;MAX(U$23:U87),MAX(S$23:S87)&gt;MAX(U$23:U87),MAX(U$23:U87)&lt;=TIME(16,0,0)),MAX(U$23:U87,C88),"")</f>
        <v/>
      </c>
      <c r="U88" s="4" t="str">
        <f t="shared" ca="1" si="14"/>
        <v/>
      </c>
    </row>
    <row r="89" spans="1:21" x14ac:dyDescent="0.3">
      <c r="A89" s="3">
        <f t="shared" ref="A89:A152" ca="1" si="15" xml:space="preserve"> -(60/30)*LOG(1-RAND())+1</f>
        <v>2.0665740388866531</v>
      </c>
      <c r="B89" s="23" t="str">
        <f t="shared" ref="B89:B152" ca="1" si="16">IF(N89&lt;&gt;"","касса 1",IF(P89&lt;&gt;"","касса 2",IF(R89&lt;&gt;"","касса 3",IF(T89&lt;&gt;"","касса 4",""))))</f>
        <v>касса 1</v>
      </c>
      <c r="C89" s="4">
        <f ca="1">IF(C88="","",IF(C88+(A89)/1440&lt;=$C$23+8/24,C88+(A89)/1440,""))</f>
        <v>0.41515750918752292</v>
      </c>
      <c r="D89">
        <f t="shared" ref="D89:D152" ca="1" si="17">IF(C89&lt;&gt;"",-5*LOG(1-RAND())+1,"")</f>
        <v>2.2621732494464135</v>
      </c>
      <c r="E89" s="4">
        <f t="shared" ref="E89:E152" ca="1" si="18">IF(D89&lt;&gt;"",D89/1440,"")</f>
        <v>1.5709536454488983E-3</v>
      </c>
      <c r="F89">
        <f t="shared" ref="F89:F152" ca="1" si="19">IF(C89&lt;&gt;"",-6*LOG(1-RAND())+1,"")</f>
        <v>3.616733116714189</v>
      </c>
      <c r="G89" s="4">
        <f t="shared" ref="G89:G152" ca="1" si="20">IF(F89&lt;&gt;"",F89/1440,"")</f>
        <v>2.5116202199404092E-3</v>
      </c>
      <c r="H89">
        <f t="shared" ref="H89:H152" ca="1" si="21">IF(C89&lt;&gt;"",-8*LOG(1-RAND())+1,"")</f>
        <v>4.0760798205932165</v>
      </c>
      <c r="I89" s="4">
        <f t="shared" ref="I89:I152" ca="1" si="22">IF(H89&lt;&gt;"",H89/1440,"")</f>
        <v>2.8306109865230671E-3</v>
      </c>
      <c r="J89">
        <f t="shared" ref="J89:J152" ca="1" si="23">IF(C89&lt;&gt;"",-12*LOG(1-RAND())+1,"")</f>
        <v>4.0645289592363332</v>
      </c>
      <c r="K89" s="4">
        <f t="shared" ref="K89:K152" ca="1" si="24">IF(J89&lt;&gt;"",J89/1440,"")</f>
        <v>2.8225895550252314E-3</v>
      </c>
      <c r="L89" s="3">
        <f ca="1">IF(C89&lt;&gt;"",SUM(COUNTIF($O$24:$O89,"&gt;"&amp;C89),COUNTIF($Q$24:$Q89,"&gt;"&amp;C89),COUNTIF($S$24:$S89,"&gt;"&amp;C89),COUNTIF($U$24:$U89,"&gt;"&amp;C89)),"")</f>
        <v>1</v>
      </c>
      <c r="M89" s="4">
        <f t="shared" ref="M89:M152" ca="1" si="25">IF(AND(C89&lt;&gt;"",OR(O89&lt;&gt;"",Q89&lt;&gt;"",S89&lt;&gt;"",U89&lt;&gt;"")),MAX(O89,Q89,S89,U89)-C89,"")</f>
        <v>1.5709536454489026E-3</v>
      </c>
      <c r="N89" s="4">
        <f ca="1">IF(AND(MAX(O$23:O88)&lt;=MAX(Q$23:Q88),C89&lt;&gt;"",MAX(O$23:O88)&lt;=MAX(S$23:S88),MAX(O$23:O88)&lt;=MAX(U$23:U88),MAX(O$23:O88)&lt;=TIME(16,0,0)),MAX(O$23:O88,C89),"")</f>
        <v>0.41515750918752292</v>
      </c>
      <c r="O89" s="4">
        <f t="shared" ref="O89:O152" ca="1" si="26">IF(ISTEXT(N89),"",N89+D89/1440)</f>
        <v>0.41672846283297182</v>
      </c>
      <c r="P89" s="4" t="str">
        <f ca="1">IF(AND(MAX(O$23:O88)&gt;MAX(Q$23:Q88),C89&lt;&gt;"",MAX(Q$23:Q88)&lt;=MAX(S$23:S88),MAX(Q$23:Q88)&lt;=MAX(U$23:U88),MAX(Q$23:Q88)&lt;=TIME(16,0,0)),MAX(Q$23:Q88,C89),"")</f>
        <v/>
      </c>
      <c r="Q89" s="4" t="str">
        <f t="shared" ref="Q89:Q152" ca="1" si="27">IF(ISTEXT(P89),"",P89+F89/1440)</f>
        <v/>
      </c>
      <c r="R89" s="4" t="str">
        <f ca="1">IF(AND(MAX(O$23:O88)&gt;MAX(S$23:S88),C89&lt;&gt;"",MAX(Q$23:Q88)&gt;MAX(S$23:S88),MAX(S$23:S88)&lt;=MAX(U$23:U88),MAX(S$23:S88)&lt;=TIME(16,0,0)),MAX(S$23:S88,C89),"")</f>
        <v/>
      </c>
      <c r="S89" s="4" t="str">
        <f t="shared" ref="S89:S152" ca="1" si="28">IF(ISTEXT(R89),"",R89+H89/1440)</f>
        <v/>
      </c>
      <c r="T89" s="4" t="str">
        <f ca="1">IF(AND(MAX(O$23:O88)&gt;MAX(U$23:U88),C89&lt;&gt;"",MAX(Q$23:Q88)&gt;MAX(U$23:U88),MAX(S$23:S88)&gt;MAX(U$23:U88),MAX(U$23:U88)&lt;=TIME(16,0,0)),MAX(U$23:U88,C89),"")</f>
        <v/>
      </c>
      <c r="U89" s="4" t="str">
        <f t="shared" ref="U89:U152" ca="1" si="29">IF(ISTEXT(T89),"",T89+J89/1440)</f>
        <v/>
      </c>
    </row>
    <row r="90" spans="1:21" x14ac:dyDescent="0.3">
      <c r="A90" s="3">
        <f t="shared" ca="1" si="15"/>
        <v>1.3074088246405104</v>
      </c>
      <c r="B90" s="23" t="str">
        <f t="shared" ca="1" si="16"/>
        <v>касса 4</v>
      </c>
      <c r="C90" s="4">
        <f ca="1">IF(C89="","",IF(C89+(A90)/1440&lt;=$C$23+8/24,C89+(A90)/1440,""))</f>
        <v>0.41606543198241219</v>
      </c>
      <c r="D90">
        <f t="shared" ca="1" si="17"/>
        <v>1.1418199927615409</v>
      </c>
      <c r="E90" s="4">
        <f t="shared" ca="1" si="18"/>
        <v>7.9293055052884784E-4</v>
      </c>
      <c r="F90">
        <f t="shared" ca="1" si="19"/>
        <v>1.2572965981636424</v>
      </c>
      <c r="G90" s="4">
        <f t="shared" ca="1" si="20"/>
        <v>8.7312263761364054E-4</v>
      </c>
      <c r="H90">
        <f t="shared" ca="1" si="21"/>
        <v>1.3536805284371027</v>
      </c>
      <c r="I90" s="4">
        <f t="shared" ca="1" si="22"/>
        <v>9.4005592252576582E-4</v>
      </c>
      <c r="J90">
        <f t="shared" ca="1" si="23"/>
        <v>2.2672522853339703</v>
      </c>
      <c r="K90" s="4">
        <f t="shared" ca="1" si="24"/>
        <v>1.574480753704146E-3</v>
      </c>
      <c r="L90" s="3">
        <f ca="1">IF(C90&lt;&gt;"",SUM(COUNTIF($O$24:$O90,"&gt;"&amp;C90),COUNTIF($Q$24:$Q90,"&gt;"&amp;C90),COUNTIF($S$24:$S90,"&gt;"&amp;C90),COUNTIF($U$24:$U90,"&gt;"&amp;C90)),"")</f>
        <v>2</v>
      </c>
      <c r="M90" s="4">
        <f t="shared" ca="1" si="25"/>
        <v>1.5744807537041439E-3</v>
      </c>
      <c r="N90" s="4" t="str">
        <f ca="1">IF(AND(MAX(O$23:O89)&lt;=MAX(Q$23:Q89),C90&lt;&gt;"",MAX(O$23:O89)&lt;=MAX(S$23:S89),MAX(O$23:O89)&lt;=MAX(U$23:U89),MAX(O$23:O89)&lt;=TIME(16,0,0)),MAX(O$23:O89,C90),"")</f>
        <v/>
      </c>
      <c r="O90" s="4" t="str">
        <f t="shared" ca="1" si="26"/>
        <v/>
      </c>
      <c r="P90" s="4" t="str">
        <f ca="1">IF(AND(MAX(O$23:O89)&gt;MAX(Q$23:Q89),C90&lt;&gt;"",MAX(Q$23:Q89)&lt;=MAX(S$23:S89),MAX(Q$23:Q89)&lt;=MAX(U$23:U89),MAX(Q$23:Q89)&lt;=TIME(16,0,0)),MAX(Q$23:Q89,C90),"")</f>
        <v/>
      </c>
      <c r="Q90" s="4" t="str">
        <f t="shared" ca="1" si="27"/>
        <v/>
      </c>
      <c r="R90" s="4" t="str">
        <f ca="1">IF(AND(MAX(O$23:O89)&gt;MAX(S$23:S89),C90&lt;&gt;"",MAX(Q$23:Q89)&gt;MAX(S$23:S89),MAX(S$23:S89)&lt;=MAX(U$23:U89),MAX(S$23:S89)&lt;=TIME(16,0,0)),MAX(S$23:S89,C90),"")</f>
        <v/>
      </c>
      <c r="S90" s="4" t="str">
        <f t="shared" ca="1" si="28"/>
        <v/>
      </c>
      <c r="T90" s="4">
        <f ca="1">IF(AND(MAX(O$23:O89)&gt;MAX(U$23:U89),C90&lt;&gt;"",MAX(Q$23:Q89)&gt;MAX(U$23:U89),MAX(S$23:S89)&gt;MAX(U$23:U89),MAX(U$23:U89)&lt;=TIME(16,0,0)),MAX(U$23:U89,C90),"")</f>
        <v>0.41606543198241219</v>
      </c>
      <c r="U90" s="4">
        <f t="shared" ca="1" si="29"/>
        <v>0.41763991273611634</v>
      </c>
    </row>
    <row r="91" spans="1:21" x14ac:dyDescent="0.3">
      <c r="A91" s="3">
        <f t="shared" ca="1" si="15"/>
        <v>2.0535188779382016</v>
      </c>
      <c r="B91" s="23" t="str">
        <f t="shared" ca="1" si="16"/>
        <v>касса 3</v>
      </c>
      <c r="C91" s="4">
        <f ca="1">IF(C90="","",IF(C90+(A91)/1440&lt;=$C$23+8/24,C90+(A91)/1440,""))</f>
        <v>0.41749148675875819</v>
      </c>
      <c r="D91">
        <f t="shared" ca="1" si="17"/>
        <v>1.1773419366089826</v>
      </c>
      <c r="E91" s="4">
        <f t="shared" ca="1" si="18"/>
        <v>8.1759856708957127E-4</v>
      </c>
      <c r="F91">
        <f t="shared" ca="1" si="19"/>
        <v>1.3211243317647012</v>
      </c>
      <c r="G91" s="4">
        <f t="shared" ca="1" si="20"/>
        <v>9.1744745261437583E-4</v>
      </c>
      <c r="H91">
        <f t="shared" ca="1" si="21"/>
        <v>1.3556950860554311</v>
      </c>
      <c r="I91" s="4">
        <f t="shared" ca="1" si="22"/>
        <v>9.4145492087182713E-4</v>
      </c>
      <c r="J91">
        <f t="shared" ca="1" si="23"/>
        <v>7.1257163877658884</v>
      </c>
      <c r="K91" s="4">
        <f t="shared" ca="1" si="24"/>
        <v>4.9484141581707559E-3</v>
      </c>
      <c r="L91" s="3">
        <f ca="1">IF(C91&lt;&gt;"",SUM(COUNTIF($O$24:$O91,"&gt;"&amp;C91),COUNTIF($Q$24:$Q91,"&gt;"&amp;C91),COUNTIF($S$24:$S91,"&gt;"&amp;C91),COUNTIF($U$24:$U91,"&gt;"&amp;C91)),"")</f>
        <v>2</v>
      </c>
      <c r="M91" s="4">
        <f t="shared" ca="1" si="25"/>
        <v>9.4145492087183147E-4</v>
      </c>
      <c r="N91" s="4" t="str">
        <f ca="1">IF(AND(MAX(O$23:O90)&lt;=MAX(Q$23:Q90),C91&lt;&gt;"",MAX(O$23:O90)&lt;=MAX(S$23:S90),MAX(O$23:O90)&lt;=MAX(U$23:U90),MAX(O$23:O90)&lt;=TIME(16,0,0)),MAX(O$23:O90,C91),"")</f>
        <v/>
      </c>
      <c r="O91" s="4" t="str">
        <f t="shared" ca="1" si="26"/>
        <v/>
      </c>
      <c r="P91" s="4" t="str">
        <f ca="1">IF(AND(MAX(O$23:O90)&gt;MAX(Q$23:Q90),C91&lt;&gt;"",MAX(Q$23:Q90)&lt;=MAX(S$23:S90),MAX(Q$23:Q90)&lt;=MAX(U$23:U90),MAX(Q$23:Q90)&lt;=TIME(16,0,0)),MAX(Q$23:Q90,C91),"")</f>
        <v/>
      </c>
      <c r="Q91" s="4" t="str">
        <f t="shared" ca="1" si="27"/>
        <v/>
      </c>
      <c r="R91" s="4">
        <f ca="1">IF(AND(MAX(O$23:O90)&gt;MAX(S$23:S90),C91&lt;&gt;"",MAX(Q$23:Q90)&gt;MAX(S$23:S90),MAX(S$23:S90)&lt;=MAX(U$23:U90),MAX(S$23:S90)&lt;=TIME(16,0,0)),MAX(S$23:S90,C91),"")</f>
        <v>0.41749148675875819</v>
      </c>
      <c r="S91" s="4">
        <f t="shared" ca="1" si="28"/>
        <v>0.41843294167963002</v>
      </c>
      <c r="T91" s="4" t="str">
        <f ca="1">IF(AND(MAX(O$23:O90)&gt;MAX(U$23:U90),C91&lt;&gt;"",MAX(Q$23:Q90)&gt;MAX(U$23:U90),MAX(S$23:S90)&gt;MAX(U$23:U90),MAX(U$23:U90)&lt;=TIME(16,0,0)),MAX(U$23:U90,C91),"")</f>
        <v/>
      </c>
      <c r="U91" s="4" t="str">
        <f t="shared" ca="1" si="29"/>
        <v/>
      </c>
    </row>
    <row r="92" spans="1:21" x14ac:dyDescent="0.3">
      <c r="A92" s="3">
        <f t="shared" ca="1" si="15"/>
        <v>1.4528099295618602</v>
      </c>
      <c r="B92" s="23" t="str">
        <f t="shared" ca="1" si="16"/>
        <v>касса 2</v>
      </c>
      <c r="C92" s="4">
        <f ca="1">IF(C91="","",IF(C91+(A92)/1440&lt;=$C$23+8/24,C91+(A92)/1440,""))</f>
        <v>0.41850038254317617</v>
      </c>
      <c r="D92">
        <f t="shared" ca="1" si="17"/>
        <v>7.9055983695649505</v>
      </c>
      <c r="E92" s="4">
        <f t="shared" ca="1" si="18"/>
        <v>5.489998867753438E-3</v>
      </c>
      <c r="F92">
        <f t="shared" ca="1" si="19"/>
        <v>3.11736479897437</v>
      </c>
      <c r="G92" s="4">
        <f t="shared" ca="1" si="20"/>
        <v>2.1648366659544238E-3</v>
      </c>
      <c r="H92">
        <f t="shared" ca="1" si="21"/>
        <v>2.2528939497261309</v>
      </c>
      <c r="I92" s="4">
        <f t="shared" ca="1" si="22"/>
        <v>1.5645096873098132E-3</v>
      </c>
      <c r="J92">
        <f t="shared" ca="1" si="23"/>
        <v>4.0694495269198061</v>
      </c>
      <c r="K92" s="4">
        <f t="shared" ca="1" si="24"/>
        <v>2.826006615916532E-3</v>
      </c>
      <c r="L92" s="3">
        <f ca="1">IF(C92&lt;&gt;"",SUM(COUNTIF($O$24:$O92,"&gt;"&amp;C92),COUNTIF($Q$24:$Q92,"&gt;"&amp;C92),COUNTIF($S$24:$S92,"&gt;"&amp;C92),COUNTIF($U$24:$U92,"&gt;"&amp;C92)),"")</f>
        <v>1</v>
      </c>
      <c r="M92" s="4">
        <f t="shared" ca="1" si="25"/>
        <v>2.164836665954406E-3</v>
      </c>
      <c r="N92" s="4" t="str">
        <f ca="1">IF(AND(MAX(O$23:O91)&lt;=MAX(Q$23:Q91),C92&lt;&gt;"",MAX(O$23:O91)&lt;=MAX(S$23:S91),MAX(O$23:O91)&lt;=MAX(U$23:U91),MAX(O$23:O91)&lt;=TIME(16,0,0)),MAX(O$23:O91,C92),"")</f>
        <v/>
      </c>
      <c r="O92" s="4" t="str">
        <f t="shared" ca="1" si="26"/>
        <v/>
      </c>
      <c r="P92" s="4">
        <f ca="1">IF(AND(MAX(O$23:O91)&gt;MAX(Q$23:Q91),C92&lt;&gt;"",MAX(Q$23:Q91)&lt;=MAX(S$23:S91),MAX(Q$23:Q91)&lt;=MAX(U$23:U91),MAX(Q$23:Q91)&lt;=TIME(16,0,0)),MAX(Q$23:Q91,C92),"")</f>
        <v>0.41850038254317617</v>
      </c>
      <c r="Q92" s="4">
        <f t="shared" ca="1" si="27"/>
        <v>0.42066521920913058</v>
      </c>
      <c r="R92" s="4" t="str">
        <f ca="1">IF(AND(MAX(O$23:O91)&gt;MAX(S$23:S91),C92&lt;&gt;"",MAX(Q$23:Q91)&gt;MAX(S$23:S91),MAX(S$23:S91)&lt;=MAX(U$23:U91),MAX(S$23:S91)&lt;=TIME(16,0,0)),MAX(S$23:S91,C92),"")</f>
        <v/>
      </c>
      <c r="S92" s="4" t="str">
        <f t="shared" ca="1" si="28"/>
        <v/>
      </c>
      <c r="T92" s="4" t="str">
        <f ca="1">IF(AND(MAX(O$23:O91)&gt;MAX(U$23:U91),C92&lt;&gt;"",MAX(Q$23:Q91)&gt;MAX(U$23:U91),MAX(S$23:S91)&gt;MAX(U$23:U91),MAX(U$23:U91)&lt;=TIME(16,0,0)),MAX(U$23:U91,C92),"")</f>
        <v/>
      </c>
      <c r="U92" s="4" t="str">
        <f t="shared" ca="1" si="29"/>
        <v/>
      </c>
    </row>
    <row r="93" spans="1:21" x14ac:dyDescent="0.3">
      <c r="A93" s="3">
        <f t="shared" ca="1" si="15"/>
        <v>2.0102114943863647</v>
      </c>
      <c r="B93" s="23" t="str">
        <f t="shared" ca="1" si="16"/>
        <v>касса 1</v>
      </c>
      <c r="C93" s="4">
        <f ca="1">IF(C92="","",IF(C92+(A93)/1440&lt;=$C$23+8/24,C92+(A93)/1440,""))</f>
        <v>0.41989636274761116</v>
      </c>
      <c r="D93">
        <f t="shared" ca="1" si="17"/>
        <v>5.0914263947204441</v>
      </c>
      <c r="E93" s="4">
        <f t="shared" ca="1" si="18"/>
        <v>3.5357127741114194E-3</v>
      </c>
      <c r="F93">
        <f t="shared" ca="1" si="19"/>
        <v>5.46753618026613</v>
      </c>
      <c r="G93" s="4">
        <f t="shared" ca="1" si="20"/>
        <v>3.7969001251848124E-3</v>
      </c>
      <c r="H93">
        <f t="shared" ca="1" si="21"/>
        <v>6.7565632752674247</v>
      </c>
      <c r="I93" s="4">
        <f t="shared" ca="1" si="22"/>
        <v>4.6920578300468224E-3</v>
      </c>
      <c r="J93">
        <f t="shared" ca="1" si="23"/>
        <v>4.0645857726667138</v>
      </c>
      <c r="K93" s="4">
        <f t="shared" ca="1" si="24"/>
        <v>2.8226290087963292E-3</v>
      </c>
      <c r="L93" s="3">
        <f ca="1">IF(C93&lt;&gt;"",SUM(COUNTIF($O$24:$O93,"&gt;"&amp;C93),COUNTIF($Q$24:$Q93,"&gt;"&amp;C93),COUNTIF($S$24:$S93,"&gt;"&amp;C93),COUNTIF($U$24:$U93,"&gt;"&amp;C93)),"")</f>
        <v>2</v>
      </c>
      <c r="M93" s="4">
        <f t="shared" ca="1" si="25"/>
        <v>3.5357127741114103E-3</v>
      </c>
      <c r="N93" s="4">
        <f ca="1">IF(AND(MAX(O$23:O92)&lt;=MAX(Q$23:Q92),C93&lt;&gt;"",MAX(O$23:O92)&lt;=MAX(S$23:S92),MAX(O$23:O92)&lt;=MAX(U$23:U92),MAX(O$23:O92)&lt;=TIME(16,0,0)),MAX(O$23:O92,C93),"")</f>
        <v>0.41989636274761116</v>
      </c>
      <c r="O93" s="4">
        <f t="shared" ca="1" si="26"/>
        <v>0.42343207552172257</v>
      </c>
      <c r="P93" s="4" t="str">
        <f ca="1">IF(AND(MAX(O$23:O92)&gt;MAX(Q$23:Q92),C93&lt;&gt;"",MAX(Q$23:Q92)&lt;=MAX(S$23:S92),MAX(Q$23:Q92)&lt;=MAX(U$23:U92),MAX(Q$23:Q92)&lt;=TIME(16,0,0)),MAX(Q$23:Q92,C93),"")</f>
        <v/>
      </c>
      <c r="Q93" s="4" t="str">
        <f t="shared" ca="1" si="27"/>
        <v/>
      </c>
      <c r="R93" s="4" t="str">
        <f ca="1">IF(AND(MAX(O$23:O92)&gt;MAX(S$23:S92),C93&lt;&gt;"",MAX(Q$23:Q92)&gt;MAX(S$23:S92),MAX(S$23:S92)&lt;=MAX(U$23:U92),MAX(S$23:S92)&lt;=TIME(16,0,0)),MAX(S$23:S92,C93),"")</f>
        <v/>
      </c>
      <c r="S93" s="4" t="str">
        <f t="shared" ca="1" si="28"/>
        <v/>
      </c>
      <c r="T93" s="4" t="str">
        <f ca="1">IF(AND(MAX(O$23:O92)&gt;MAX(U$23:U92),C93&lt;&gt;"",MAX(Q$23:Q92)&gt;MAX(U$23:U92),MAX(S$23:S92)&gt;MAX(U$23:U92),MAX(U$23:U92)&lt;=TIME(16,0,0)),MAX(U$23:U92,C93),"")</f>
        <v/>
      </c>
      <c r="U93" s="4" t="str">
        <f t="shared" ca="1" si="29"/>
        <v/>
      </c>
    </row>
    <row r="94" spans="1:21" x14ac:dyDescent="0.3">
      <c r="A94" s="3">
        <f t="shared" ca="1" si="15"/>
        <v>1.8616401172177199</v>
      </c>
      <c r="B94" s="23" t="str">
        <f t="shared" ca="1" si="16"/>
        <v>касса 4</v>
      </c>
      <c r="C94" s="4">
        <f ca="1">IF(C93="","",IF(C93+(A94)/1440&lt;=$C$23+8/24,C93+(A94)/1440,""))</f>
        <v>0.42118916838456794</v>
      </c>
      <c r="D94">
        <f t="shared" ca="1" si="17"/>
        <v>2.3741208106139462</v>
      </c>
      <c r="E94" s="4">
        <f t="shared" ca="1" si="18"/>
        <v>1.648695007370796E-3</v>
      </c>
      <c r="F94">
        <f t="shared" ca="1" si="19"/>
        <v>4.3467227653345279</v>
      </c>
      <c r="G94" s="4">
        <f t="shared" ca="1" si="20"/>
        <v>3.0185574759267553E-3</v>
      </c>
      <c r="H94">
        <f t="shared" ca="1" si="21"/>
        <v>9.5365554419252696</v>
      </c>
      <c r="I94" s="4">
        <f t="shared" ca="1" si="22"/>
        <v>6.6226079457814375E-3</v>
      </c>
      <c r="J94">
        <f t="shared" ca="1" si="23"/>
        <v>9.7969705194630379</v>
      </c>
      <c r="K94" s="4">
        <f t="shared" ca="1" si="24"/>
        <v>6.8034517496271098E-3</v>
      </c>
      <c r="L94" s="3">
        <f ca="1">IF(C94&lt;&gt;"",SUM(COUNTIF($O$24:$O94,"&gt;"&amp;C94),COUNTIF($Q$24:$Q94,"&gt;"&amp;C94),COUNTIF($S$24:$S94,"&gt;"&amp;C94),COUNTIF($U$24:$U94,"&gt;"&amp;C94)),"")</f>
        <v>2</v>
      </c>
      <c r="M94" s="4">
        <f t="shared" ca="1" si="25"/>
        <v>6.8034517496270985E-3</v>
      </c>
      <c r="N94" s="4" t="str">
        <f ca="1">IF(AND(MAX(O$23:O93)&lt;=MAX(Q$23:Q93),C94&lt;&gt;"",MAX(O$23:O93)&lt;=MAX(S$23:S93),MAX(O$23:O93)&lt;=MAX(U$23:U93),MAX(O$23:O93)&lt;=TIME(16,0,0)),MAX(O$23:O93,C94),"")</f>
        <v/>
      </c>
      <c r="O94" s="4" t="str">
        <f t="shared" ca="1" si="26"/>
        <v/>
      </c>
      <c r="P94" s="4" t="str">
        <f ca="1">IF(AND(MAX(O$23:O93)&gt;MAX(Q$23:Q93),C94&lt;&gt;"",MAX(Q$23:Q93)&lt;=MAX(S$23:S93),MAX(Q$23:Q93)&lt;=MAX(U$23:U93),MAX(Q$23:Q93)&lt;=TIME(16,0,0)),MAX(Q$23:Q93,C94),"")</f>
        <v/>
      </c>
      <c r="Q94" s="4" t="str">
        <f t="shared" ca="1" si="27"/>
        <v/>
      </c>
      <c r="R94" s="4" t="str">
        <f ca="1">IF(AND(MAX(O$23:O93)&gt;MAX(S$23:S93),C94&lt;&gt;"",MAX(Q$23:Q93)&gt;MAX(S$23:S93),MAX(S$23:S93)&lt;=MAX(U$23:U93),MAX(S$23:S93)&lt;=TIME(16,0,0)),MAX(S$23:S93,C94),"")</f>
        <v/>
      </c>
      <c r="S94" s="4" t="str">
        <f t="shared" ca="1" si="28"/>
        <v/>
      </c>
      <c r="T94" s="4">
        <f ca="1">IF(AND(MAX(O$23:O93)&gt;MAX(U$23:U93),C94&lt;&gt;"",MAX(Q$23:Q93)&gt;MAX(U$23:U93),MAX(S$23:S93)&gt;MAX(U$23:U93),MAX(U$23:U93)&lt;=TIME(16,0,0)),MAX(U$23:U93,C94),"")</f>
        <v>0.42118916838456794</v>
      </c>
      <c r="U94" s="4">
        <f t="shared" ca="1" si="29"/>
        <v>0.42799262013419503</v>
      </c>
    </row>
    <row r="95" spans="1:21" x14ac:dyDescent="0.3">
      <c r="A95" s="3">
        <f t="shared" ca="1" si="15"/>
        <v>1.0125987773452672</v>
      </c>
      <c r="B95" s="23" t="str">
        <f t="shared" ca="1" si="16"/>
        <v>касса 3</v>
      </c>
      <c r="C95" s="4">
        <f ca="1">IF(C94="","",IF(C94+(A95)/1440&lt;=$C$23+8/24,C94+(A95)/1440,""))</f>
        <v>0.42189236197994662</v>
      </c>
      <c r="D95">
        <f t="shared" ca="1" si="17"/>
        <v>6.9139147786807609</v>
      </c>
      <c r="E95" s="4">
        <f t="shared" ca="1" si="18"/>
        <v>4.8013297074171951E-3</v>
      </c>
      <c r="F95">
        <f t="shared" ca="1" si="19"/>
        <v>1.8869007304921928</v>
      </c>
      <c r="G95" s="4">
        <f t="shared" ca="1" si="20"/>
        <v>1.3103477295084672E-3</v>
      </c>
      <c r="H95">
        <f t="shared" ca="1" si="21"/>
        <v>11.87157552516971</v>
      </c>
      <c r="I95" s="4">
        <f t="shared" ca="1" si="22"/>
        <v>8.2441496702567434E-3</v>
      </c>
      <c r="J95">
        <f t="shared" ca="1" si="23"/>
        <v>6.7977825275469481</v>
      </c>
      <c r="K95" s="4">
        <f t="shared" ca="1" si="24"/>
        <v>4.7206823107964913E-3</v>
      </c>
      <c r="L95" s="3">
        <f ca="1">IF(C95&lt;&gt;"",SUM(COUNTIF($O$24:$O95,"&gt;"&amp;C95),COUNTIF($Q$24:$Q95,"&gt;"&amp;C95),COUNTIF($S$24:$S95,"&gt;"&amp;C95),COUNTIF($U$24:$U95,"&gt;"&amp;C95)),"")</f>
        <v>3</v>
      </c>
      <c r="M95" s="4">
        <f t="shared" ca="1" si="25"/>
        <v>8.2441496702567174E-3</v>
      </c>
      <c r="N95" s="4" t="str">
        <f ca="1">IF(AND(MAX(O$23:O94)&lt;=MAX(Q$23:Q94),C95&lt;&gt;"",MAX(O$23:O94)&lt;=MAX(S$23:S94),MAX(O$23:O94)&lt;=MAX(U$23:U94),MAX(O$23:O94)&lt;=TIME(16,0,0)),MAX(O$23:O94,C95),"")</f>
        <v/>
      </c>
      <c r="O95" s="4" t="str">
        <f t="shared" ca="1" si="26"/>
        <v/>
      </c>
      <c r="P95" s="4" t="str">
        <f ca="1">IF(AND(MAX(O$23:O94)&gt;MAX(Q$23:Q94),C95&lt;&gt;"",MAX(Q$23:Q94)&lt;=MAX(S$23:S94),MAX(Q$23:Q94)&lt;=MAX(U$23:U94),MAX(Q$23:Q94)&lt;=TIME(16,0,0)),MAX(Q$23:Q94,C95),"")</f>
        <v/>
      </c>
      <c r="Q95" s="4" t="str">
        <f t="shared" ca="1" si="27"/>
        <v/>
      </c>
      <c r="R95" s="4">
        <f ca="1">IF(AND(MAX(O$23:O94)&gt;MAX(S$23:S94),C95&lt;&gt;"",MAX(Q$23:Q94)&gt;MAX(S$23:S94),MAX(S$23:S94)&lt;=MAX(U$23:U94),MAX(S$23:S94)&lt;=TIME(16,0,0)),MAX(S$23:S94,C95),"")</f>
        <v>0.42189236197994662</v>
      </c>
      <c r="S95" s="4">
        <f t="shared" ca="1" si="28"/>
        <v>0.43013651165020333</v>
      </c>
      <c r="T95" s="4" t="str">
        <f ca="1">IF(AND(MAX(O$23:O94)&gt;MAX(U$23:U94),C95&lt;&gt;"",MAX(Q$23:Q94)&gt;MAX(U$23:U94),MAX(S$23:S94)&gt;MAX(U$23:U94),MAX(U$23:U94)&lt;=TIME(16,0,0)),MAX(U$23:U94,C95),"")</f>
        <v/>
      </c>
      <c r="U95" s="4" t="str">
        <f t="shared" ca="1" si="29"/>
        <v/>
      </c>
    </row>
    <row r="96" spans="1:21" x14ac:dyDescent="0.3">
      <c r="A96" s="3">
        <f t="shared" ca="1" si="15"/>
        <v>2.0388325648160444</v>
      </c>
      <c r="B96" s="23" t="str">
        <f t="shared" ca="1" si="16"/>
        <v>касса 2</v>
      </c>
      <c r="C96" s="4">
        <f ca="1">IF(C95="","",IF(C95+(A96)/1440&lt;=$C$23+8/24,C95+(A96)/1440,""))</f>
        <v>0.42330821792773554</v>
      </c>
      <c r="D96">
        <f t="shared" ca="1" si="17"/>
        <v>1.3409444146471339</v>
      </c>
      <c r="E96" s="4">
        <f t="shared" ca="1" si="18"/>
        <v>9.3121139906050961E-4</v>
      </c>
      <c r="F96">
        <f t="shared" ca="1" si="19"/>
        <v>3.2900387006054044</v>
      </c>
      <c r="G96" s="4">
        <f t="shared" ca="1" si="20"/>
        <v>2.2847490976426418E-3</v>
      </c>
      <c r="H96">
        <f t="shared" ca="1" si="21"/>
        <v>2.7334513576206088</v>
      </c>
      <c r="I96" s="4">
        <f t="shared" ca="1" si="22"/>
        <v>1.8982301094587562E-3</v>
      </c>
      <c r="J96">
        <f t="shared" ca="1" si="23"/>
        <v>11.013217476886151</v>
      </c>
      <c r="K96" s="4">
        <f t="shared" ca="1" si="24"/>
        <v>7.6480676922820491E-3</v>
      </c>
      <c r="L96" s="3">
        <f ca="1">IF(C96&lt;&gt;"",SUM(COUNTIF($O$24:$O96,"&gt;"&amp;C96),COUNTIF($Q$24:$Q96,"&gt;"&amp;C96),COUNTIF($S$24:$S96,"&gt;"&amp;C96),COUNTIF($U$24:$U96,"&gt;"&amp;C96)),"")</f>
        <v>4</v>
      </c>
      <c r="M96" s="4">
        <f t="shared" ca="1" si="25"/>
        <v>2.2847490976426466E-3</v>
      </c>
      <c r="N96" s="4" t="str">
        <f ca="1">IF(AND(MAX(O$23:O95)&lt;=MAX(Q$23:Q95),C96&lt;&gt;"",MAX(O$23:O95)&lt;=MAX(S$23:S95),MAX(O$23:O95)&lt;=MAX(U$23:U95),MAX(O$23:O95)&lt;=TIME(16,0,0)),MAX(O$23:O95,C96),"")</f>
        <v/>
      </c>
      <c r="O96" s="4" t="str">
        <f t="shared" ca="1" si="26"/>
        <v/>
      </c>
      <c r="P96" s="4">
        <f ca="1">IF(AND(MAX(O$23:O95)&gt;MAX(Q$23:Q95),C96&lt;&gt;"",MAX(Q$23:Q95)&lt;=MAX(S$23:S95),MAX(Q$23:Q95)&lt;=MAX(U$23:U95),MAX(Q$23:Q95)&lt;=TIME(16,0,0)),MAX(Q$23:Q95,C96),"")</f>
        <v>0.42330821792773554</v>
      </c>
      <c r="Q96" s="4">
        <f t="shared" ca="1" si="27"/>
        <v>0.42559296702537819</v>
      </c>
      <c r="R96" s="4" t="str">
        <f ca="1">IF(AND(MAX(O$23:O95)&gt;MAX(S$23:S95),C96&lt;&gt;"",MAX(Q$23:Q95)&gt;MAX(S$23:S95),MAX(S$23:S95)&lt;=MAX(U$23:U95),MAX(S$23:S95)&lt;=TIME(16,0,0)),MAX(S$23:S95,C96),"")</f>
        <v/>
      </c>
      <c r="S96" s="4" t="str">
        <f t="shared" ca="1" si="28"/>
        <v/>
      </c>
      <c r="T96" s="4" t="str">
        <f ca="1">IF(AND(MAX(O$23:O95)&gt;MAX(U$23:U95),C96&lt;&gt;"",MAX(Q$23:Q95)&gt;MAX(U$23:U95),MAX(S$23:S95)&gt;MAX(U$23:U95),MAX(U$23:U95)&lt;=TIME(16,0,0)),MAX(U$23:U95,C96),"")</f>
        <v/>
      </c>
      <c r="U96" s="4" t="str">
        <f t="shared" ca="1" si="29"/>
        <v/>
      </c>
    </row>
    <row r="97" spans="1:21" x14ac:dyDescent="0.3">
      <c r="A97" s="3">
        <f t="shared" ca="1" si="15"/>
        <v>1.5132850781158116</v>
      </c>
      <c r="B97" s="23" t="str">
        <f t="shared" ca="1" si="16"/>
        <v>касса 1</v>
      </c>
      <c r="C97" s="4">
        <f ca="1">IF(C96="","",IF(C96+(A97)/1440&lt;=$C$23+8/24,C96+(A97)/1440,""))</f>
        <v>0.42435911034309376</v>
      </c>
      <c r="D97">
        <f t="shared" ca="1" si="17"/>
        <v>2.8033758459079223</v>
      </c>
      <c r="E97" s="4">
        <f t="shared" ca="1" si="18"/>
        <v>1.9467887818805016E-3</v>
      </c>
      <c r="F97">
        <f t="shared" ca="1" si="19"/>
        <v>3.1699825366028311</v>
      </c>
      <c r="G97" s="4">
        <f t="shared" ca="1" si="20"/>
        <v>2.2013767615297439E-3</v>
      </c>
      <c r="H97">
        <f t="shared" ca="1" si="21"/>
        <v>4.6426084220439225</v>
      </c>
      <c r="I97" s="4">
        <f t="shared" ca="1" si="22"/>
        <v>3.2240336264193906E-3</v>
      </c>
      <c r="J97">
        <f t="shared" ca="1" si="23"/>
        <v>4.070256610356294</v>
      </c>
      <c r="K97" s="4">
        <f t="shared" ca="1" si="24"/>
        <v>2.8265670905252044E-3</v>
      </c>
      <c r="L97" s="3">
        <f ca="1">IF(C97&lt;&gt;"",SUM(COUNTIF($O$24:$O97,"&gt;"&amp;C97),COUNTIF($Q$24:$Q97,"&gt;"&amp;C97),COUNTIF($S$24:$S97,"&gt;"&amp;C97),COUNTIF($U$24:$U97,"&gt;"&amp;C97)),"")</f>
        <v>4</v>
      </c>
      <c r="M97" s="4">
        <f t="shared" ca="1" si="25"/>
        <v>1.9467887818804819E-3</v>
      </c>
      <c r="N97" s="4">
        <f ca="1">IF(AND(MAX(O$23:O96)&lt;=MAX(Q$23:Q96),C97&lt;&gt;"",MAX(O$23:O96)&lt;=MAX(S$23:S96),MAX(O$23:O96)&lt;=MAX(U$23:U96),MAX(O$23:O96)&lt;=TIME(16,0,0)),MAX(O$23:O96,C97),"")</f>
        <v>0.42435911034309376</v>
      </c>
      <c r="O97" s="4">
        <f t="shared" ca="1" si="26"/>
        <v>0.42630589912497424</v>
      </c>
      <c r="P97" s="4" t="str">
        <f ca="1">IF(AND(MAX(O$23:O96)&gt;MAX(Q$23:Q96),C97&lt;&gt;"",MAX(Q$23:Q96)&lt;=MAX(S$23:S96),MAX(Q$23:Q96)&lt;=MAX(U$23:U96),MAX(Q$23:Q96)&lt;=TIME(16,0,0)),MAX(Q$23:Q96,C97),"")</f>
        <v/>
      </c>
      <c r="Q97" s="4" t="str">
        <f t="shared" ca="1" si="27"/>
        <v/>
      </c>
      <c r="R97" s="4" t="str">
        <f ca="1">IF(AND(MAX(O$23:O96)&gt;MAX(S$23:S96),C97&lt;&gt;"",MAX(Q$23:Q96)&gt;MAX(S$23:S96),MAX(S$23:S96)&lt;=MAX(U$23:U96),MAX(S$23:S96)&lt;=TIME(16,0,0)),MAX(S$23:S96,C97),"")</f>
        <v/>
      </c>
      <c r="S97" s="4" t="str">
        <f t="shared" ca="1" si="28"/>
        <v/>
      </c>
      <c r="T97" s="4" t="str">
        <f ca="1">IF(AND(MAX(O$23:O96)&gt;MAX(U$23:U96),C97&lt;&gt;"",MAX(Q$23:Q96)&gt;MAX(U$23:U96),MAX(S$23:S96)&gt;MAX(U$23:U96),MAX(U$23:U96)&lt;=TIME(16,0,0)),MAX(U$23:U96,C97),"")</f>
        <v/>
      </c>
      <c r="U97" s="4" t="str">
        <f t="shared" ca="1" si="29"/>
        <v/>
      </c>
    </row>
    <row r="98" spans="1:21" x14ac:dyDescent="0.3">
      <c r="A98" s="3">
        <f t="shared" ca="1" si="15"/>
        <v>6.287410426240009</v>
      </c>
      <c r="B98" s="23" t="str">
        <f t="shared" ca="1" si="16"/>
        <v>касса 2</v>
      </c>
      <c r="C98" s="4">
        <f ca="1">IF(C97="","",IF(C97+(A98)/1440&lt;=$C$23+8/24,C97+(A98)/1440,""))</f>
        <v>0.42872536758353819</v>
      </c>
      <c r="D98">
        <f t="shared" ca="1" si="17"/>
        <v>7.6565003908556388</v>
      </c>
      <c r="E98" s="4">
        <f t="shared" ca="1" si="18"/>
        <v>5.3170141603164156E-3</v>
      </c>
      <c r="F98">
        <f t="shared" ca="1" si="19"/>
        <v>1.6287727627076669</v>
      </c>
      <c r="G98" s="4">
        <f t="shared" ca="1" si="20"/>
        <v>1.1310921963247687E-3</v>
      </c>
      <c r="H98">
        <f t="shared" ca="1" si="21"/>
        <v>13.169593949682751</v>
      </c>
      <c r="I98" s="4">
        <f t="shared" ca="1" si="22"/>
        <v>9.1455513539463549E-3</v>
      </c>
      <c r="J98">
        <f t="shared" ca="1" si="23"/>
        <v>3.8422531008893719</v>
      </c>
      <c r="K98" s="4">
        <f t="shared" ca="1" si="24"/>
        <v>2.6682313200620637E-3</v>
      </c>
      <c r="L98" s="3">
        <f ca="1">IF(C98&lt;&gt;"",SUM(COUNTIF($O$24:$O98,"&gt;"&amp;C98),COUNTIF($Q$24:$Q98,"&gt;"&amp;C98),COUNTIF($S$24:$S98,"&gt;"&amp;C98),COUNTIF($U$24:$U98,"&gt;"&amp;C98)),"")</f>
        <v>2</v>
      </c>
      <c r="M98" s="4">
        <f t="shared" ca="1" si="25"/>
        <v>1.13109219632479E-3</v>
      </c>
      <c r="N98" s="4" t="str">
        <f ca="1">IF(AND(MAX(O$23:O97)&lt;=MAX(Q$23:Q97),C98&lt;&gt;"",MAX(O$23:O97)&lt;=MAX(S$23:S97),MAX(O$23:O97)&lt;=MAX(U$23:U97),MAX(O$23:O97)&lt;=TIME(16,0,0)),MAX(O$23:O97,C98),"")</f>
        <v/>
      </c>
      <c r="O98" s="4" t="str">
        <f t="shared" ca="1" si="26"/>
        <v/>
      </c>
      <c r="P98" s="4">
        <f ca="1">IF(AND(MAX(O$23:O97)&gt;MAX(Q$23:Q97),C98&lt;&gt;"",MAX(Q$23:Q97)&lt;=MAX(S$23:S97),MAX(Q$23:Q97)&lt;=MAX(U$23:U97),MAX(Q$23:Q97)&lt;=TIME(16,0,0)),MAX(Q$23:Q97,C98),"")</f>
        <v>0.42872536758353819</v>
      </c>
      <c r="Q98" s="4">
        <f t="shared" ca="1" si="27"/>
        <v>0.42985645977986298</v>
      </c>
      <c r="R98" s="4" t="str">
        <f ca="1">IF(AND(MAX(O$23:O97)&gt;MAX(S$23:S97),C98&lt;&gt;"",MAX(Q$23:Q97)&gt;MAX(S$23:S97),MAX(S$23:S97)&lt;=MAX(U$23:U97),MAX(S$23:S97)&lt;=TIME(16,0,0)),MAX(S$23:S97,C98),"")</f>
        <v/>
      </c>
      <c r="S98" s="4" t="str">
        <f t="shared" ca="1" si="28"/>
        <v/>
      </c>
      <c r="T98" s="4" t="str">
        <f ca="1">IF(AND(MAX(O$23:O97)&gt;MAX(U$23:U97),C98&lt;&gt;"",MAX(Q$23:Q97)&gt;MAX(U$23:U97),MAX(S$23:S97)&gt;MAX(U$23:U97),MAX(U$23:U97)&lt;=TIME(16,0,0)),MAX(U$23:U97,C98),"")</f>
        <v/>
      </c>
      <c r="U98" s="4" t="str">
        <f t="shared" ca="1" si="29"/>
        <v/>
      </c>
    </row>
    <row r="99" spans="1:21" x14ac:dyDescent="0.3">
      <c r="A99" s="3">
        <f t="shared" ca="1" si="15"/>
        <v>1.2455222537615174</v>
      </c>
      <c r="B99" s="23" t="str">
        <f t="shared" ca="1" si="16"/>
        <v>касса 1</v>
      </c>
      <c r="C99" s="4">
        <f ca="1">IF(C98="","",IF(C98+(A99)/1440&lt;=$C$23+8/24,C98+(A99)/1440,""))</f>
        <v>0.4295903135930948</v>
      </c>
      <c r="D99">
        <f t="shared" ca="1" si="17"/>
        <v>9.1784119996858422</v>
      </c>
      <c r="E99" s="4">
        <f t="shared" ca="1" si="18"/>
        <v>6.3738972220040574E-3</v>
      </c>
      <c r="F99">
        <f t="shared" ca="1" si="19"/>
        <v>3.1697838195290946</v>
      </c>
      <c r="G99" s="4">
        <f t="shared" ca="1" si="20"/>
        <v>2.2012387635618712E-3</v>
      </c>
      <c r="H99">
        <f t="shared" ca="1" si="21"/>
        <v>2.5726341488077482</v>
      </c>
      <c r="I99" s="4">
        <f t="shared" ca="1" si="22"/>
        <v>1.786551492227603E-3</v>
      </c>
      <c r="J99">
        <f t="shared" ca="1" si="23"/>
        <v>1.4103446567965179</v>
      </c>
      <c r="K99" s="4">
        <f t="shared" ca="1" si="24"/>
        <v>9.794060116642485E-4</v>
      </c>
      <c r="L99" s="3">
        <f ca="1">IF(C99&lt;&gt;"",SUM(COUNTIF($O$24:$O99,"&gt;"&amp;C99),COUNTIF($Q$24:$Q99,"&gt;"&amp;C99),COUNTIF($S$24:$S99,"&gt;"&amp;C99),COUNTIF($U$24:$U99,"&gt;"&amp;C99)),"")</f>
        <v>3</v>
      </c>
      <c r="M99" s="4">
        <f t="shared" ca="1" si="25"/>
        <v>6.3738972220040435E-3</v>
      </c>
      <c r="N99" s="4">
        <f ca="1">IF(AND(MAX(O$23:O98)&lt;=MAX(Q$23:Q98),C99&lt;&gt;"",MAX(O$23:O98)&lt;=MAX(S$23:S98),MAX(O$23:O98)&lt;=MAX(U$23:U98),MAX(O$23:O98)&lt;=TIME(16,0,0)),MAX(O$23:O98,C99),"")</f>
        <v>0.4295903135930948</v>
      </c>
      <c r="O99" s="4">
        <f t="shared" ca="1" si="26"/>
        <v>0.43596421081509884</v>
      </c>
      <c r="P99" s="4" t="str">
        <f ca="1">IF(AND(MAX(O$23:O98)&gt;MAX(Q$23:Q98),C99&lt;&gt;"",MAX(Q$23:Q98)&lt;=MAX(S$23:S98),MAX(Q$23:Q98)&lt;=MAX(U$23:U98),MAX(Q$23:Q98)&lt;=TIME(16,0,0)),MAX(Q$23:Q98,C99),"")</f>
        <v/>
      </c>
      <c r="Q99" s="4" t="str">
        <f t="shared" ca="1" si="27"/>
        <v/>
      </c>
      <c r="R99" s="4" t="str">
        <f ca="1">IF(AND(MAX(O$23:O98)&gt;MAX(S$23:S98),C99&lt;&gt;"",MAX(Q$23:Q98)&gt;MAX(S$23:S98),MAX(S$23:S98)&lt;=MAX(U$23:U98),MAX(S$23:S98)&lt;=TIME(16,0,0)),MAX(S$23:S98,C99),"")</f>
        <v/>
      </c>
      <c r="S99" s="4" t="str">
        <f t="shared" ca="1" si="28"/>
        <v/>
      </c>
      <c r="T99" s="4" t="str">
        <f ca="1">IF(AND(MAX(O$23:O98)&gt;MAX(U$23:U98),C99&lt;&gt;"",MAX(Q$23:Q98)&gt;MAX(U$23:U98),MAX(S$23:S98)&gt;MAX(U$23:U98),MAX(U$23:U98)&lt;=TIME(16,0,0)),MAX(U$23:U98,C99),"")</f>
        <v/>
      </c>
      <c r="U99" s="4" t="str">
        <f t="shared" ca="1" si="29"/>
        <v/>
      </c>
    </row>
    <row r="100" spans="1:21" x14ac:dyDescent="0.3">
      <c r="A100" s="3">
        <f t="shared" ca="1" si="15"/>
        <v>2.2319510582403677</v>
      </c>
      <c r="B100" s="23" t="str">
        <f t="shared" ca="1" si="16"/>
        <v>касса 4</v>
      </c>
      <c r="C100" s="4">
        <f ca="1">IF(C99="","",IF(C99+(A100)/1440&lt;=$C$23+8/24,C99+(A100)/1440,""))</f>
        <v>0.43114027960576173</v>
      </c>
      <c r="D100">
        <f t="shared" ca="1" si="17"/>
        <v>1.1113270572088805</v>
      </c>
      <c r="E100" s="4">
        <f t="shared" ca="1" si="18"/>
        <v>7.7175490083950036E-4</v>
      </c>
      <c r="F100">
        <f t="shared" ca="1" si="19"/>
        <v>1.4768033982978577</v>
      </c>
      <c r="G100" s="4">
        <f t="shared" ca="1" si="20"/>
        <v>1.0255579154846233E-3</v>
      </c>
      <c r="H100">
        <f t="shared" ca="1" si="21"/>
        <v>2.8468080699910834</v>
      </c>
      <c r="I100" s="4">
        <f t="shared" ca="1" si="22"/>
        <v>1.976950048604919E-3</v>
      </c>
      <c r="J100">
        <f t="shared" ca="1" si="23"/>
        <v>4.2686733486393775</v>
      </c>
      <c r="K100" s="4">
        <f t="shared" ca="1" si="24"/>
        <v>2.9643564921106791E-3</v>
      </c>
      <c r="L100" s="3">
        <f ca="1">IF(C100&lt;&gt;"",SUM(COUNTIF($O$24:$O100,"&gt;"&amp;C100),COUNTIF($Q$24:$Q100,"&gt;"&amp;C100),COUNTIF($S$24:$S100,"&gt;"&amp;C100),COUNTIF($U$24:$U100,"&gt;"&amp;C100)),"")</f>
        <v>2</v>
      </c>
      <c r="M100" s="4">
        <f t="shared" ca="1" si="25"/>
        <v>2.9643564921106869E-3</v>
      </c>
      <c r="N100" s="4" t="str">
        <f ca="1">IF(AND(MAX(O$23:O99)&lt;=MAX(Q$23:Q99),C100&lt;&gt;"",MAX(O$23:O99)&lt;=MAX(S$23:S99),MAX(O$23:O99)&lt;=MAX(U$23:U99),MAX(O$23:O99)&lt;=TIME(16,0,0)),MAX(O$23:O99,C100),"")</f>
        <v/>
      </c>
      <c r="O100" s="4" t="str">
        <f t="shared" ca="1" si="26"/>
        <v/>
      </c>
      <c r="P100" s="4" t="str">
        <f ca="1">IF(AND(MAX(O$23:O99)&gt;MAX(Q$23:Q99),C100&lt;&gt;"",MAX(Q$23:Q99)&lt;=MAX(S$23:S99),MAX(Q$23:Q99)&lt;=MAX(U$23:U99),MAX(Q$23:Q99)&lt;=TIME(16,0,0)),MAX(Q$23:Q99,C100),"")</f>
        <v/>
      </c>
      <c r="Q100" s="4" t="str">
        <f t="shared" ca="1" si="27"/>
        <v/>
      </c>
      <c r="R100" s="4" t="str">
        <f ca="1">IF(AND(MAX(O$23:O99)&gt;MAX(S$23:S99),C100&lt;&gt;"",MAX(Q$23:Q99)&gt;MAX(S$23:S99),MAX(S$23:S99)&lt;=MAX(U$23:U99),MAX(S$23:S99)&lt;=TIME(16,0,0)),MAX(S$23:S99,C100),"")</f>
        <v/>
      </c>
      <c r="S100" s="4" t="str">
        <f t="shared" ca="1" si="28"/>
        <v/>
      </c>
      <c r="T100" s="4">
        <f ca="1">IF(AND(MAX(O$23:O99)&gt;MAX(U$23:U99),C100&lt;&gt;"",MAX(Q$23:Q99)&gt;MAX(U$23:U99),MAX(S$23:S99)&gt;MAX(U$23:U99),MAX(U$23:U99)&lt;=TIME(16,0,0)),MAX(U$23:U99,C100),"")</f>
        <v>0.43114027960576173</v>
      </c>
      <c r="U100" s="4">
        <f t="shared" ca="1" si="29"/>
        <v>0.43410463609787242</v>
      </c>
    </row>
    <row r="101" spans="1:21" x14ac:dyDescent="0.3">
      <c r="A101" s="3">
        <f t="shared" ca="1" si="15"/>
        <v>1.3602309530272161</v>
      </c>
      <c r="B101" s="23" t="str">
        <f t="shared" ca="1" si="16"/>
        <v>касса 2</v>
      </c>
      <c r="C101" s="4">
        <f ca="1">IF(C100="","",IF(C100+(A101)/1440&lt;=$C$23+8/24,C100+(A101)/1440,""))</f>
        <v>0.43208488443425286</v>
      </c>
      <c r="D101">
        <f t="shared" ca="1" si="17"/>
        <v>4.1340233691246286</v>
      </c>
      <c r="E101" s="4">
        <f t="shared" ca="1" si="18"/>
        <v>2.8708495618921031E-3</v>
      </c>
      <c r="F101">
        <f t="shared" ca="1" si="19"/>
        <v>7.5283839918339863</v>
      </c>
      <c r="G101" s="4">
        <f t="shared" ca="1" si="20"/>
        <v>5.2280444387736019E-3</v>
      </c>
      <c r="H101">
        <f t="shared" ca="1" si="21"/>
        <v>7.8632961579009528</v>
      </c>
      <c r="I101" s="4">
        <f t="shared" ca="1" si="22"/>
        <v>5.4606223318756615E-3</v>
      </c>
      <c r="J101">
        <f t="shared" ca="1" si="23"/>
        <v>20.9871192399713</v>
      </c>
      <c r="K101" s="4">
        <f t="shared" ca="1" si="24"/>
        <v>1.457438836109118E-2</v>
      </c>
      <c r="L101" s="3">
        <f ca="1">IF(C101&lt;&gt;"",SUM(COUNTIF($O$24:$O101,"&gt;"&amp;C101),COUNTIF($Q$24:$Q101,"&gt;"&amp;C101),COUNTIF($S$24:$S101,"&gt;"&amp;C101),COUNTIF($U$24:$U101,"&gt;"&amp;C101)),"")</f>
        <v>3</v>
      </c>
      <c r="M101" s="4">
        <f t="shared" ca="1" si="25"/>
        <v>5.2280444387736158E-3</v>
      </c>
      <c r="N101" s="4" t="str">
        <f ca="1">IF(AND(MAX(O$23:O100)&lt;=MAX(Q$23:Q100),C101&lt;&gt;"",MAX(O$23:O100)&lt;=MAX(S$23:S100),MAX(O$23:O100)&lt;=MAX(U$23:U100),MAX(O$23:O100)&lt;=TIME(16,0,0)),MAX(O$23:O100,C101),"")</f>
        <v/>
      </c>
      <c r="O101" s="4" t="str">
        <f t="shared" ca="1" si="26"/>
        <v/>
      </c>
      <c r="P101" s="4">
        <f ca="1">IF(AND(MAX(O$23:O100)&gt;MAX(Q$23:Q100),C101&lt;&gt;"",MAX(Q$23:Q100)&lt;=MAX(S$23:S100),MAX(Q$23:Q100)&lt;=MAX(U$23:U100),MAX(Q$23:Q100)&lt;=TIME(16,0,0)),MAX(Q$23:Q100,C101),"")</f>
        <v>0.43208488443425286</v>
      </c>
      <c r="Q101" s="4">
        <f t="shared" ca="1" si="27"/>
        <v>0.43731292887302647</v>
      </c>
      <c r="R101" s="4" t="str">
        <f ca="1">IF(AND(MAX(O$23:O100)&gt;MAX(S$23:S100),C101&lt;&gt;"",MAX(Q$23:Q100)&gt;MAX(S$23:S100),MAX(S$23:S100)&lt;=MAX(U$23:U100),MAX(S$23:S100)&lt;=TIME(16,0,0)),MAX(S$23:S100,C101),"")</f>
        <v/>
      </c>
      <c r="S101" s="4" t="str">
        <f t="shared" ca="1" si="28"/>
        <v/>
      </c>
      <c r="T101" s="4" t="str">
        <f ca="1">IF(AND(MAX(O$23:O100)&gt;MAX(U$23:U100),C101&lt;&gt;"",MAX(Q$23:Q100)&gt;MAX(U$23:U100),MAX(S$23:S100)&gt;MAX(U$23:U100),MAX(U$23:U100)&lt;=TIME(16,0,0)),MAX(U$23:U100,C101),"")</f>
        <v/>
      </c>
      <c r="U101" s="4" t="str">
        <f t="shared" ca="1" si="29"/>
        <v/>
      </c>
    </row>
    <row r="102" spans="1:21" x14ac:dyDescent="0.3">
      <c r="A102" s="3">
        <f t="shared" ca="1" si="15"/>
        <v>1.0362539185235524</v>
      </c>
      <c r="B102" s="23" t="str">
        <f t="shared" ca="1" si="16"/>
        <v>касса 3</v>
      </c>
      <c r="C102" s="4">
        <f ca="1">IF(C101="","",IF(C101+(A102)/1440&lt;=$C$23+8/24,C101+(A102)/1440,""))</f>
        <v>0.43280450521100533</v>
      </c>
      <c r="D102">
        <f t="shared" ca="1" si="17"/>
        <v>1.959261223493955</v>
      </c>
      <c r="E102" s="4">
        <f t="shared" ca="1" si="18"/>
        <v>1.360598071870802E-3</v>
      </c>
      <c r="F102">
        <f t="shared" ca="1" si="19"/>
        <v>2.4888196354168226</v>
      </c>
      <c r="G102" s="4">
        <f t="shared" ca="1" si="20"/>
        <v>1.7283469690394602E-3</v>
      </c>
      <c r="H102">
        <f t="shared" ca="1" si="21"/>
        <v>3.2504173978011108</v>
      </c>
      <c r="I102" s="4">
        <f t="shared" ca="1" si="22"/>
        <v>2.2572343040285492E-3</v>
      </c>
      <c r="J102">
        <f t="shared" ca="1" si="23"/>
        <v>27.49739391969635</v>
      </c>
      <c r="K102" s="4">
        <f t="shared" ca="1" si="24"/>
        <v>1.9095412444233576E-2</v>
      </c>
      <c r="L102" s="3">
        <f ca="1">IF(C102&lt;&gt;"",SUM(COUNTIF($O$24:$O102,"&gt;"&amp;C102),COUNTIF($Q$24:$Q102,"&gt;"&amp;C102),COUNTIF($S$24:$S102,"&gt;"&amp;C102),COUNTIF($U$24:$U102,"&gt;"&amp;C102)),"")</f>
        <v>4</v>
      </c>
      <c r="M102" s="4">
        <f t="shared" ca="1" si="25"/>
        <v>2.2572343040285769E-3</v>
      </c>
      <c r="N102" s="4" t="str">
        <f ca="1">IF(AND(MAX(O$23:O101)&lt;=MAX(Q$23:Q101),C102&lt;&gt;"",MAX(O$23:O101)&lt;=MAX(S$23:S101),MAX(O$23:O101)&lt;=MAX(U$23:U101),MAX(O$23:O101)&lt;=TIME(16,0,0)),MAX(O$23:O101,C102),"")</f>
        <v/>
      </c>
      <c r="O102" s="4" t="str">
        <f t="shared" ca="1" si="26"/>
        <v/>
      </c>
      <c r="P102" s="4" t="str">
        <f ca="1">IF(AND(MAX(O$23:O101)&gt;MAX(Q$23:Q101),C102&lt;&gt;"",MAX(Q$23:Q101)&lt;=MAX(S$23:S101),MAX(Q$23:Q101)&lt;=MAX(U$23:U101),MAX(Q$23:Q101)&lt;=TIME(16,0,0)),MAX(Q$23:Q101,C102),"")</f>
        <v/>
      </c>
      <c r="Q102" s="4" t="str">
        <f t="shared" ca="1" si="27"/>
        <v/>
      </c>
      <c r="R102" s="4">
        <f ca="1">IF(AND(MAX(O$23:O101)&gt;MAX(S$23:S101),C102&lt;&gt;"",MAX(Q$23:Q101)&gt;MAX(S$23:S101),MAX(S$23:S101)&lt;=MAX(U$23:U101),MAX(S$23:S101)&lt;=TIME(16,0,0)),MAX(S$23:S101,C102),"")</f>
        <v>0.43280450521100533</v>
      </c>
      <c r="S102" s="4">
        <f t="shared" ca="1" si="28"/>
        <v>0.43506173951503391</v>
      </c>
      <c r="T102" s="4" t="str">
        <f ca="1">IF(AND(MAX(O$23:O101)&gt;MAX(U$23:U101),C102&lt;&gt;"",MAX(Q$23:Q101)&gt;MAX(U$23:U101),MAX(S$23:S101)&gt;MAX(U$23:U101),MAX(U$23:U101)&lt;=TIME(16,0,0)),MAX(U$23:U101,C102),"")</f>
        <v/>
      </c>
      <c r="U102" s="4" t="str">
        <f t="shared" ca="1" si="29"/>
        <v/>
      </c>
    </row>
    <row r="103" spans="1:21" x14ac:dyDescent="0.3">
      <c r="A103" s="3">
        <f t="shared" ca="1" si="15"/>
        <v>2.6420620825257912</v>
      </c>
      <c r="B103" s="23" t="str">
        <f t="shared" ca="1" si="16"/>
        <v>касса 4</v>
      </c>
      <c r="C103" s="4">
        <f ca="1">IF(C102="","",IF(C102+(A103)/1440&lt;=$C$23+8/24,C102+(A103)/1440,""))</f>
        <v>0.43463927054609269</v>
      </c>
      <c r="D103">
        <f t="shared" ca="1" si="17"/>
        <v>1.6600796316248565</v>
      </c>
      <c r="E103" s="4">
        <f t="shared" ca="1" si="18"/>
        <v>1.1528330775172615E-3</v>
      </c>
      <c r="F103">
        <f t="shared" ca="1" si="19"/>
        <v>1.1574057415545658</v>
      </c>
      <c r="G103" s="4">
        <f t="shared" ca="1" si="20"/>
        <v>8.0375398719067072E-4</v>
      </c>
      <c r="H103">
        <f t="shared" ca="1" si="21"/>
        <v>12.054297745663627</v>
      </c>
      <c r="I103" s="4">
        <f t="shared" ca="1" si="22"/>
        <v>8.3710401011552957E-3</v>
      </c>
      <c r="J103">
        <f t="shared" ca="1" si="23"/>
        <v>18.152115008839715</v>
      </c>
      <c r="K103" s="4">
        <f t="shared" ca="1" si="24"/>
        <v>1.2605635422805357E-2</v>
      </c>
      <c r="L103" s="3">
        <f ca="1">IF(C103&lt;&gt;"",SUM(COUNTIF($O$24:$O103,"&gt;"&amp;C103),COUNTIF($Q$24:$Q103,"&gt;"&amp;C103),COUNTIF($S$24:$S103,"&gt;"&amp;C103),COUNTIF($U$24:$U103,"&gt;"&amp;C103)),"")</f>
        <v>4</v>
      </c>
      <c r="M103" s="4">
        <f t="shared" ca="1" si="25"/>
        <v>1.260563542280535E-2</v>
      </c>
      <c r="N103" s="4" t="str">
        <f ca="1">IF(AND(MAX(O$23:O102)&lt;=MAX(Q$23:Q102),C103&lt;&gt;"",MAX(O$23:O102)&lt;=MAX(S$23:S102),MAX(O$23:O102)&lt;=MAX(U$23:U102),MAX(O$23:O102)&lt;=TIME(16,0,0)),MAX(O$23:O102,C103),"")</f>
        <v/>
      </c>
      <c r="O103" s="4" t="str">
        <f t="shared" ca="1" si="26"/>
        <v/>
      </c>
      <c r="P103" s="4" t="str">
        <f ca="1">IF(AND(MAX(O$23:O102)&gt;MAX(Q$23:Q102),C103&lt;&gt;"",MAX(Q$23:Q102)&lt;=MAX(S$23:S102),MAX(Q$23:Q102)&lt;=MAX(U$23:U102),MAX(Q$23:Q102)&lt;=TIME(16,0,0)),MAX(Q$23:Q102,C103),"")</f>
        <v/>
      </c>
      <c r="Q103" s="4" t="str">
        <f t="shared" ca="1" si="27"/>
        <v/>
      </c>
      <c r="R103" s="4" t="str">
        <f ca="1">IF(AND(MAX(O$23:O102)&gt;MAX(S$23:S102),C103&lt;&gt;"",MAX(Q$23:Q102)&gt;MAX(S$23:S102),MAX(S$23:S102)&lt;=MAX(U$23:U102),MAX(S$23:S102)&lt;=TIME(16,0,0)),MAX(S$23:S102,C103),"")</f>
        <v/>
      </c>
      <c r="S103" s="4" t="str">
        <f t="shared" ca="1" si="28"/>
        <v/>
      </c>
      <c r="T103" s="4">
        <f ca="1">IF(AND(MAX(O$23:O102)&gt;MAX(U$23:U102),C103&lt;&gt;"",MAX(Q$23:Q102)&gt;MAX(U$23:U102),MAX(S$23:S102)&gt;MAX(U$23:U102),MAX(U$23:U102)&lt;=TIME(16,0,0)),MAX(U$23:U102,C103),"")</f>
        <v>0.43463927054609269</v>
      </c>
      <c r="U103" s="4">
        <f t="shared" ca="1" si="29"/>
        <v>0.44724490596889804</v>
      </c>
    </row>
    <row r="104" spans="1:21" x14ac:dyDescent="0.3">
      <c r="A104" s="3">
        <f t="shared" ca="1" si="15"/>
        <v>1.1969702727269198</v>
      </c>
      <c r="B104" s="23" t="str">
        <f t="shared" ca="1" si="16"/>
        <v>касса 3</v>
      </c>
      <c r="C104" s="4">
        <f ca="1">IF(C103="","",IF(C103+(A104)/1440&lt;=$C$23+8/24,C103+(A104)/1440,""))</f>
        <v>0.43547049990215303</v>
      </c>
      <c r="D104">
        <f t="shared" ca="1" si="17"/>
        <v>1.6016840145324207</v>
      </c>
      <c r="E104" s="4">
        <f t="shared" ca="1" si="18"/>
        <v>1.1122805656475143E-3</v>
      </c>
      <c r="F104">
        <f t="shared" ca="1" si="19"/>
        <v>2.5505633360275728</v>
      </c>
      <c r="G104" s="4">
        <f t="shared" ca="1" si="20"/>
        <v>1.7712245389080367E-3</v>
      </c>
      <c r="H104">
        <f t="shared" ca="1" si="21"/>
        <v>1.2596110095637685</v>
      </c>
      <c r="I104" s="4">
        <f t="shared" ca="1" si="22"/>
        <v>8.7472986775261703E-4</v>
      </c>
      <c r="J104">
        <f t="shared" ca="1" si="23"/>
        <v>3.7328538529226272</v>
      </c>
      <c r="K104" s="4">
        <f t="shared" ca="1" si="24"/>
        <v>2.5922596200851577E-3</v>
      </c>
      <c r="L104" s="3">
        <f ca="1">IF(C104&lt;&gt;"",SUM(COUNTIF($O$24:$O104,"&gt;"&amp;C104),COUNTIF($Q$24:$Q104,"&gt;"&amp;C104),COUNTIF($S$24:$S104,"&gt;"&amp;C104),COUNTIF($U$24:$U104,"&gt;"&amp;C104)),"")</f>
        <v>4</v>
      </c>
      <c r="M104" s="4">
        <f t="shared" ca="1" si="25"/>
        <v>8.7472986775261052E-4</v>
      </c>
      <c r="N104" s="4" t="str">
        <f ca="1">IF(AND(MAX(O$23:O103)&lt;=MAX(Q$23:Q103),C104&lt;&gt;"",MAX(O$23:O103)&lt;=MAX(S$23:S103),MAX(O$23:O103)&lt;=MAX(U$23:U103),MAX(O$23:O103)&lt;=TIME(16,0,0)),MAX(O$23:O103,C104),"")</f>
        <v/>
      </c>
      <c r="O104" s="4" t="str">
        <f t="shared" ca="1" si="26"/>
        <v/>
      </c>
      <c r="P104" s="4" t="str">
        <f ca="1">IF(AND(MAX(O$23:O103)&gt;MAX(Q$23:Q103),C104&lt;&gt;"",MAX(Q$23:Q103)&lt;=MAX(S$23:S103),MAX(Q$23:Q103)&lt;=MAX(U$23:U103),MAX(Q$23:Q103)&lt;=TIME(16,0,0)),MAX(Q$23:Q103,C104),"")</f>
        <v/>
      </c>
      <c r="Q104" s="4" t="str">
        <f t="shared" ca="1" si="27"/>
        <v/>
      </c>
      <c r="R104" s="4">
        <f ca="1">IF(AND(MAX(O$23:O103)&gt;MAX(S$23:S103),C104&lt;&gt;"",MAX(Q$23:Q103)&gt;MAX(S$23:S103),MAX(S$23:S103)&lt;=MAX(U$23:U103),MAX(S$23:S103)&lt;=TIME(16,0,0)),MAX(S$23:S103,C104),"")</f>
        <v>0.43547049990215303</v>
      </c>
      <c r="S104" s="4">
        <f t="shared" ca="1" si="28"/>
        <v>0.43634522976990564</v>
      </c>
      <c r="T104" s="4" t="str">
        <f ca="1">IF(AND(MAX(O$23:O103)&gt;MAX(U$23:U103),C104&lt;&gt;"",MAX(Q$23:Q103)&gt;MAX(U$23:U103),MAX(S$23:S103)&gt;MAX(U$23:U103),MAX(U$23:U103)&lt;=TIME(16,0,0)),MAX(U$23:U103,C104),"")</f>
        <v/>
      </c>
      <c r="U104" s="4" t="str">
        <f t="shared" ca="1" si="29"/>
        <v/>
      </c>
    </row>
    <row r="105" spans="1:21" x14ac:dyDescent="0.3">
      <c r="A105" s="3">
        <f t="shared" ca="1" si="15"/>
        <v>1.4551623530758395</v>
      </c>
      <c r="B105" s="23" t="str">
        <f t="shared" ca="1" si="16"/>
        <v>касса 1</v>
      </c>
      <c r="C105" s="4">
        <f ca="1">IF(C104="","",IF(C104+(A105)/1440&lt;=$C$23+8/24,C104+(A105)/1440,""))</f>
        <v>0.43648102931401123</v>
      </c>
      <c r="D105">
        <f t="shared" ca="1" si="17"/>
        <v>1.8316284666235587</v>
      </c>
      <c r="E105" s="4">
        <f t="shared" ca="1" si="18"/>
        <v>1.2719642129330269E-3</v>
      </c>
      <c r="F105">
        <f t="shared" ca="1" si="19"/>
        <v>1.57330444812058</v>
      </c>
      <c r="G105" s="4">
        <f t="shared" ca="1" si="20"/>
        <v>1.0925725334170694E-3</v>
      </c>
      <c r="H105">
        <f t="shared" ca="1" si="21"/>
        <v>2.3178720061867724</v>
      </c>
      <c r="I105" s="4">
        <f t="shared" ca="1" si="22"/>
        <v>1.6096333376297031E-3</v>
      </c>
      <c r="J105">
        <f t="shared" ca="1" si="23"/>
        <v>7.6456922905884159</v>
      </c>
      <c r="K105" s="4">
        <f t="shared" ca="1" si="24"/>
        <v>5.3095085351308443E-3</v>
      </c>
      <c r="L105" s="3">
        <f ca="1">IF(C105&lt;&gt;"",SUM(COUNTIF($O$24:$O105,"&gt;"&amp;C105),COUNTIF($Q$24:$Q105,"&gt;"&amp;C105),COUNTIF($S$24:$S105,"&gt;"&amp;C105),COUNTIF($U$24:$U105,"&gt;"&amp;C105)),"")</f>
        <v>3</v>
      </c>
      <c r="M105" s="4">
        <f t="shared" ca="1" si="25"/>
        <v>1.2719642129330189E-3</v>
      </c>
      <c r="N105" s="4">
        <f ca="1">IF(AND(MAX(O$23:O104)&lt;=MAX(Q$23:Q104),C105&lt;&gt;"",MAX(O$23:O104)&lt;=MAX(S$23:S104),MAX(O$23:O104)&lt;=MAX(U$23:U104),MAX(O$23:O104)&lt;=TIME(16,0,0)),MAX(O$23:O104,C105),"")</f>
        <v>0.43648102931401123</v>
      </c>
      <c r="O105" s="4">
        <f t="shared" ca="1" si="26"/>
        <v>0.43775299352694425</v>
      </c>
      <c r="P105" s="4" t="str">
        <f ca="1">IF(AND(MAX(O$23:O104)&gt;MAX(Q$23:Q104),C105&lt;&gt;"",MAX(Q$23:Q104)&lt;=MAX(S$23:S104),MAX(Q$23:Q104)&lt;=MAX(U$23:U104),MAX(Q$23:Q104)&lt;=TIME(16,0,0)),MAX(Q$23:Q104,C105),"")</f>
        <v/>
      </c>
      <c r="Q105" s="4" t="str">
        <f t="shared" ca="1" si="27"/>
        <v/>
      </c>
      <c r="R105" s="4" t="str">
        <f ca="1">IF(AND(MAX(O$23:O104)&gt;MAX(S$23:S104),C105&lt;&gt;"",MAX(Q$23:Q104)&gt;MAX(S$23:S104),MAX(S$23:S104)&lt;=MAX(U$23:U104),MAX(S$23:S104)&lt;=TIME(16,0,0)),MAX(S$23:S104,C105),"")</f>
        <v/>
      </c>
      <c r="S105" s="4" t="str">
        <f t="shared" ca="1" si="28"/>
        <v/>
      </c>
      <c r="T105" s="4" t="str">
        <f ca="1">IF(AND(MAX(O$23:O104)&gt;MAX(U$23:U104),C105&lt;&gt;"",MAX(Q$23:Q104)&gt;MAX(U$23:U104),MAX(S$23:S104)&gt;MAX(U$23:U104),MAX(U$23:U104)&lt;=TIME(16,0,0)),MAX(U$23:U104,C105),"")</f>
        <v/>
      </c>
      <c r="U105" s="4" t="str">
        <f t="shared" ca="1" si="29"/>
        <v/>
      </c>
    </row>
    <row r="106" spans="1:21" x14ac:dyDescent="0.3">
      <c r="A106" s="3">
        <f t="shared" ca="1" si="15"/>
        <v>2.1851018622749256</v>
      </c>
      <c r="B106" s="23" t="str">
        <f t="shared" ca="1" si="16"/>
        <v>касса 3</v>
      </c>
      <c r="C106" s="4">
        <f ca="1">IF(C105="","",IF(C105+(A106)/1440&lt;=$C$23+8/24,C105+(A106)/1440,""))</f>
        <v>0.43799846116281327</v>
      </c>
      <c r="D106">
        <f t="shared" ca="1" si="17"/>
        <v>1.6295096272231568</v>
      </c>
      <c r="E106" s="4">
        <f t="shared" ca="1" si="18"/>
        <v>1.1316039077938589E-3</v>
      </c>
      <c r="F106">
        <f t="shared" ca="1" si="19"/>
        <v>3.6558066014902728</v>
      </c>
      <c r="G106" s="4">
        <f t="shared" ca="1" si="20"/>
        <v>2.538754584368245E-3</v>
      </c>
      <c r="H106">
        <f t="shared" ca="1" si="21"/>
        <v>3.8153591396912367</v>
      </c>
      <c r="I106" s="4">
        <f t="shared" ca="1" si="22"/>
        <v>2.6495549581189142E-3</v>
      </c>
      <c r="J106">
        <f t="shared" ca="1" si="23"/>
        <v>2.8251847393152878</v>
      </c>
      <c r="K106" s="4">
        <f t="shared" ca="1" si="24"/>
        <v>1.9619338467467278E-3</v>
      </c>
      <c r="L106" s="3">
        <f ca="1">IF(C106&lt;&gt;"",SUM(COUNTIF($O$24:$O106,"&gt;"&amp;C106),COUNTIF($Q$24:$Q106,"&gt;"&amp;C106),COUNTIF($S$24:$S106,"&gt;"&amp;C106),COUNTIF($U$24:$U106,"&gt;"&amp;C106)),"")</f>
        <v>2</v>
      </c>
      <c r="M106" s="4">
        <f t="shared" ca="1" si="25"/>
        <v>2.6495549581189159E-3</v>
      </c>
      <c r="N106" s="4" t="str">
        <f ca="1">IF(AND(MAX(O$23:O105)&lt;=MAX(Q$23:Q105),C106&lt;&gt;"",MAX(O$23:O105)&lt;=MAX(S$23:S105),MAX(O$23:O105)&lt;=MAX(U$23:U105),MAX(O$23:O105)&lt;=TIME(16,0,0)),MAX(O$23:O105,C106),"")</f>
        <v/>
      </c>
      <c r="O106" s="4" t="str">
        <f t="shared" ca="1" si="26"/>
        <v/>
      </c>
      <c r="P106" s="4" t="str">
        <f ca="1">IF(AND(MAX(O$23:O105)&gt;MAX(Q$23:Q105),C106&lt;&gt;"",MAX(Q$23:Q105)&lt;=MAX(S$23:S105),MAX(Q$23:Q105)&lt;=MAX(U$23:U105),MAX(Q$23:Q105)&lt;=TIME(16,0,0)),MAX(Q$23:Q105,C106),"")</f>
        <v/>
      </c>
      <c r="Q106" s="4" t="str">
        <f t="shared" ca="1" si="27"/>
        <v/>
      </c>
      <c r="R106" s="4">
        <f ca="1">IF(AND(MAX(O$23:O105)&gt;MAX(S$23:S105),C106&lt;&gt;"",MAX(Q$23:Q105)&gt;MAX(S$23:S105),MAX(S$23:S105)&lt;=MAX(U$23:U105),MAX(S$23:S105)&lt;=TIME(16,0,0)),MAX(S$23:S105,C106),"")</f>
        <v>0.43799846116281327</v>
      </c>
      <c r="S106" s="4">
        <f t="shared" ca="1" si="28"/>
        <v>0.44064801612093218</v>
      </c>
      <c r="T106" s="4" t="str">
        <f ca="1">IF(AND(MAX(O$23:O105)&gt;MAX(U$23:U105),C106&lt;&gt;"",MAX(Q$23:Q105)&gt;MAX(U$23:U105),MAX(S$23:S105)&gt;MAX(U$23:U105),MAX(U$23:U105)&lt;=TIME(16,0,0)),MAX(U$23:U105,C106),"")</f>
        <v/>
      </c>
      <c r="U106" s="4" t="str">
        <f t="shared" ca="1" si="29"/>
        <v/>
      </c>
    </row>
    <row r="107" spans="1:21" x14ac:dyDescent="0.3">
      <c r="A107" s="3">
        <f t="shared" ca="1" si="15"/>
        <v>1.2161915797932232</v>
      </c>
      <c r="B107" s="23" t="str">
        <f t="shared" ca="1" si="16"/>
        <v>касса 2</v>
      </c>
      <c r="C107" s="4">
        <f ca="1">IF(C106="","",IF(C106+(A107)/1440&lt;=$C$23+8/24,C106+(A107)/1440,""))</f>
        <v>0.43884303864878077</v>
      </c>
      <c r="D107">
        <f t="shared" ca="1" si="17"/>
        <v>3.6809037855387752</v>
      </c>
      <c r="E107" s="4">
        <f t="shared" ca="1" si="18"/>
        <v>2.5561831844019274E-3</v>
      </c>
      <c r="F107">
        <f t="shared" ca="1" si="19"/>
        <v>1.6427515362719483</v>
      </c>
      <c r="G107" s="4">
        <f t="shared" ca="1" si="20"/>
        <v>1.1407996779666308E-3</v>
      </c>
      <c r="H107">
        <f t="shared" ca="1" si="21"/>
        <v>3.1886695278045467</v>
      </c>
      <c r="I107" s="4">
        <f t="shared" ca="1" si="22"/>
        <v>2.2143538387531573E-3</v>
      </c>
      <c r="J107">
        <f t="shared" ca="1" si="23"/>
        <v>7.6589154108721118</v>
      </c>
      <c r="K107" s="4">
        <f t="shared" ca="1" si="24"/>
        <v>5.318691257550078E-3</v>
      </c>
      <c r="L107" s="3">
        <f ca="1">IF(C107&lt;&gt;"",SUM(COUNTIF($O$24:$O107,"&gt;"&amp;C107),COUNTIF($Q$24:$Q107,"&gt;"&amp;C107),COUNTIF($S$24:$S107,"&gt;"&amp;C107),COUNTIF($U$24:$U107,"&gt;"&amp;C107)),"")</f>
        <v>3</v>
      </c>
      <c r="M107" s="4">
        <f t="shared" ca="1" si="25"/>
        <v>1.1407996779666529E-3</v>
      </c>
      <c r="N107" s="4" t="str">
        <f ca="1">IF(AND(MAX(O$23:O106)&lt;=MAX(Q$23:Q106),C107&lt;&gt;"",MAX(O$23:O106)&lt;=MAX(S$23:S106),MAX(O$23:O106)&lt;=MAX(U$23:U106),MAX(O$23:O106)&lt;=TIME(16,0,0)),MAX(O$23:O106,C107),"")</f>
        <v/>
      </c>
      <c r="O107" s="4" t="str">
        <f t="shared" ca="1" si="26"/>
        <v/>
      </c>
      <c r="P107" s="4">
        <f ca="1">IF(AND(MAX(O$23:O106)&gt;MAX(Q$23:Q106),C107&lt;&gt;"",MAX(Q$23:Q106)&lt;=MAX(S$23:S106),MAX(Q$23:Q106)&lt;=MAX(U$23:U106),MAX(Q$23:Q106)&lt;=TIME(16,0,0)),MAX(Q$23:Q106,C107),"")</f>
        <v>0.43884303864878077</v>
      </c>
      <c r="Q107" s="4">
        <f t="shared" ca="1" si="27"/>
        <v>0.43998383832674742</v>
      </c>
      <c r="R107" s="4" t="str">
        <f ca="1">IF(AND(MAX(O$23:O106)&gt;MAX(S$23:S106),C107&lt;&gt;"",MAX(Q$23:Q106)&gt;MAX(S$23:S106),MAX(S$23:S106)&lt;=MAX(U$23:U106),MAX(S$23:S106)&lt;=TIME(16,0,0)),MAX(S$23:S106,C107),"")</f>
        <v/>
      </c>
      <c r="S107" s="4" t="str">
        <f t="shared" ca="1" si="28"/>
        <v/>
      </c>
      <c r="T107" s="4" t="str">
        <f ca="1">IF(AND(MAX(O$23:O106)&gt;MAX(U$23:U106),C107&lt;&gt;"",MAX(Q$23:Q106)&gt;MAX(U$23:U106),MAX(S$23:S106)&gt;MAX(U$23:U106),MAX(U$23:U106)&lt;=TIME(16,0,0)),MAX(U$23:U106,C107),"")</f>
        <v/>
      </c>
      <c r="U107" s="4" t="str">
        <f t="shared" ca="1" si="29"/>
        <v/>
      </c>
    </row>
    <row r="108" spans="1:21" x14ac:dyDescent="0.3">
      <c r="A108" s="3">
        <f t="shared" ca="1" si="15"/>
        <v>1.0499434822298761</v>
      </c>
      <c r="B108" s="23" t="str">
        <f t="shared" ca="1" si="16"/>
        <v>касса 1</v>
      </c>
      <c r="C108" s="4">
        <f ca="1">IF(C107="","",IF(C107+(A108)/1440&lt;=$C$23+8/24,C107+(A108)/1440,""))</f>
        <v>0.43957216606699595</v>
      </c>
      <c r="D108">
        <f t="shared" ca="1" si="17"/>
        <v>4.4268497968208207</v>
      </c>
      <c r="E108" s="4">
        <f t="shared" ca="1" si="18"/>
        <v>3.0742012477922367E-3</v>
      </c>
      <c r="F108">
        <f t="shared" ca="1" si="19"/>
        <v>2.6229906379584027</v>
      </c>
      <c r="G108" s="4">
        <f t="shared" ca="1" si="20"/>
        <v>1.8215212763600019E-3</v>
      </c>
      <c r="H108">
        <f t="shared" ca="1" si="21"/>
        <v>4.0348829540815556</v>
      </c>
      <c r="I108" s="4">
        <f t="shared" ca="1" si="22"/>
        <v>2.8020020514455245E-3</v>
      </c>
      <c r="J108">
        <f t="shared" ca="1" si="23"/>
        <v>1.5030636914465296</v>
      </c>
      <c r="K108" s="4">
        <f t="shared" ca="1" si="24"/>
        <v>1.0437942301712011E-3</v>
      </c>
      <c r="L108" s="3">
        <f ca="1">IF(C108&lt;&gt;"",SUM(COUNTIF($O$24:$O108,"&gt;"&amp;C108),COUNTIF($Q$24:$Q108,"&gt;"&amp;C108),COUNTIF($S$24:$S108,"&gt;"&amp;C108),COUNTIF($U$24:$U108,"&gt;"&amp;C108)),"")</f>
        <v>4</v>
      </c>
      <c r="M108" s="4">
        <f t="shared" ca="1" si="25"/>
        <v>3.0742012477922298E-3</v>
      </c>
      <c r="N108" s="4">
        <f ca="1">IF(AND(MAX(O$23:O107)&lt;=MAX(Q$23:Q107),C108&lt;&gt;"",MAX(O$23:O107)&lt;=MAX(S$23:S107),MAX(O$23:O107)&lt;=MAX(U$23:U107),MAX(O$23:O107)&lt;=TIME(16,0,0)),MAX(O$23:O107,C108),"")</f>
        <v>0.43957216606699595</v>
      </c>
      <c r="O108" s="4">
        <f t="shared" ca="1" si="26"/>
        <v>0.44264636731478818</v>
      </c>
      <c r="P108" s="4" t="str">
        <f ca="1">IF(AND(MAX(O$23:O107)&gt;MAX(Q$23:Q107),C108&lt;&gt;"",MAX(Q$23:Q107)&lt;=MAX(S$23:S107),MAX(Q$23:Q107)&lt;=MAX(U$23:U107),MAX(Q$23:Q107)&lt;=TIME(16,0,0)),MAX(Q$23:Q107,C108),"")</f>
        <v/>
      </c>
      <c r="Q108" s="4" t="str">
        <f t="shared" ca="1" si="27"/>
        <v/>
      </c>
      <c r="R108" s="4" t="str">
        <f ca="1">IF(AND(MAX(O$23:O107)&gt;MAX(S$23:S107),C108&lt;&gt;"",MAX(Q$23:Q107)&gt;MAX(S$23:S107),MAX(S$23:S107)&lt;=MAX(U$23:U107),MAX(S$23:S107)&lt;=TIME(16,0,0)),MAX(S$23:S107,C108),"")</f>
        <v/>
      </c>
      <c r="S108" s="4" t="str">
        <f t="shared" ca="1" si="28"/>
        <v/>
      </c>
      <c r="T108" s="4" t="str">
        <f ca="1">IF(AND(MAX(O$23:O107)&gt;MAX(U$23:U107),C108&lt;&gt;"",MAX(Q$23:Q107)&gt;MAX(U$23:U107),MAX(S$23:S107)&gt;MAX(U$23:U107),MAX(U$23:U107)&lt;=TIME(16,0,0)),MAX(U$23:U107,C108),"")</f>
        <v/>
      </c>
      <c r="U108" s="4" t="str">
        <f t="shared" ca="1" si="29"/>
        <v/>
      </c>
    </row>
    <row r="109" spans="1:21" x14ac:dyDescent="0.3">
      <c r="A109" s="3">
        <f t="shared" ca="1" si="15"/>
        <v>1.4097627374720545</v>
      </c>
      <c r="B109" s="23" t="str">
        <f t="shared" ca="1" si="16"/>
        <v>касса 2</v>
      </c>
      <c r="C109" s="4">
        <f ca="1">IF(C108="","",IF(C108+(A109)/1440&lt;=$C$23+8/24,C108+(A109)/1440,""))</f>
        <v>0.44055116796801819</v>
      </c>
      <c r="D109">
        <f t="shared" ca="1" si="17"/>
        <v>4.4070338107219458</v>
      </c>
      <c r="E109" s="4">
        <f t="shared" ca="1" si="18"/>
        <v>3.0604401463346846E-3</v>
      </c>
      <c r="F109">
        <f t="shared" ca="1" si="19"/>
        <v>1.2593620340763996</v>
      </c>
      <c r="G109" s="4">
        <f t="shared" ca="1" si="20"/>
        <v>8.7455696810861082E-4</v>
      </c>
      <c r="H109">
        <f t="shared" ca="1" si="21"/>
        <v>4.6789105797815713</v>
      </c>
      <c r="I109" s="4">
        <f t="shared" ca="1" si="22"/>
        <v>3.2492434581816469E-3</v>
      </c>
      <c r="J109">
        <f t="shared" ca="1" si="23"/>
        <v>4.3082402810248865</v>
      </c>
      <c r="K109" s="4">
        <f t="shared" ca="1" si="24"/>
        <v>2.9918335284895045E-3</v>
      </c>
      <c r="L109" s="3">
        <f ca="1">IF(C109&lt;&gt;"",SUM(COUNTIF($O$24:$O109,"&gt;"&amp;C109),COUNTIF($Q$24:$Q109,"&gt;"&amp;C109),COUNTIF($S$24:$S109,"&gt;"&amp;C109),COUNTIF($U$24:$U109,"&gt;"&amp;C109)),"")</f>
        <v>4</v>
      </c>
      <c r="M109" s="4">
        <f t="shared" ca="1" si="25"/>
        <v>8.745569681086196E-4</v>
      </c>
      <c r="N109" s="4" t="str">
        <f ca="1">IF(AND(MAX(O$23:O108)&lt;=MAX(Q$23:Q108),C109&lt;&gt;"",MAX(O$23:O108)&lt;=MAX(S$23:S108),MAX(O$23:O108)&lt;=MAX(U$23:U108),MAX(O$23:O108)&lt;=TIME(16,0,0)),MAX(O$23:O108,C109),"")</f>
        <v/>
      </c>
      <c r="O109" s="4" t="str">
        <f t="shared" ca="1" si="26"/>
        <v/>
      </c>
      <c r="P109" s="4">
        <f ca="1">IF(AND(MAX(O$23:O108)&gt;MAX(Q$23:Q108),C109&lt;&gt;"",MAX(Q$23:Q108)&lt;=MAX(S$23:S108),MAX(Q$23:Q108)&lt;=MAX(U$23:U108),MAX(Q$23:Q108)&lt;=TIME(16,0,0)),MAX(Q$23:Q108,C109),"")</f>
        <v>0.44055116796801819</v>
      </c>
      <c r="Q109" s="4">
        <f t="shared" ca="1" si="27"/>
        <v>0.44142572493612681</v>
      </c>
      <c r="R109" s="4" t="str">
        <f ca="1">IF(AND(MAX(O$23:O108)&gt;MAX(S$23:S108),C109&lt;&gt;"",MAX(Q$23:Q108)&gt;MAX(S$23:S108),MAX(S$23:S108)&lt;=MAX(U$23:U108),MAX(S$23:S108)&lt;=TIME(16,0,0)),MAX(S$23:S108,C109),"")</f>
        <v/>
      </c>
      <c r="S109" s="4" t="str">
        <f t="shared" ca="1" si="28"/>
        <v/>
      </c>
      <c r="T109" s="4" t="str">
        <f ca="1">IF(AND(MAX(O$23:O108)&gt;MAX(U$23:U108),C109&lt;&gt;"",MAX(Q$23:Q108)&gt;MAX(U$23:U108),MAX(S$23:S108)&gt;MAX(U$23:U108),MAX(U$23:U108)&lt;=TIME(16,0,0)),MAX(U$23:U108,C109),"")</f>
        <v/>
      </c>
      <c r="U109" s="4" t="str">
        <f t="shared" ca="1" si="29"/>
        <v/>
      </c>
    </row>
    <row r="110" spans="1:21" x14ac:dyDescent="0.3">
      <c r="A110" s="3">
        <f t="shared" ca="1" si="15"/>
        <v>2.1392538099041731</v>
      </c>
      <c r="B110" s="23" t="str">
        <f t="shared" ca="1" si="16"/>
        <v>касса 3</v>
      </c>
      <c r="C110" s="4">
        <f ca="1">IF(C109="","",IF(C109+(A110)/1440&lt;=$C$23+8/24,C109+(A110)/1440,""))</f>
        <v>0.44203676089156274</v>
      </c>
      <c r="D110">
        <f t="shared" ca="1" si="17"/>
        <v>5.4808453875618284</v>
      </c>
      <c r="E110" s="4">
        <f t="shared" ca="1" si="18"/>
        <v>3.8061426302512698E-3</v>
      </c>
      <c r="F110">
        <f t="shared" ca="1" si="19"/>
        <v>2.3770543485292457</v>
      </c>
      <c r="G110" s="4">
        <f t="shared" ca="1" si="20"/>
        <v>1.6507321864786429E-3</v>
      </c>
      <c r="H110">
        <f t="shared" ca="1" si="21"/>
        <v>10.117190826146111</v>
      </c>
      <c r="I110" s="4">
        <f t="shared" ca="1" si="22"/>
        <v>7.0258269626014653E-3</v>
      </c>
      <c r="J110">
        <f t="shared" ca="1" si="23"/>
        <v>13.351777097477768</v>
      </c>
      <c r="K110" s="4">
        <f t="shared" ca="1" si="24"/>
        <v>9.2720674288040063E-3</v>
      </c>
      <c r="L110" s="3">
        <f ca="1">IF(C110&lt;&gt;"",SUM(COUNTIF($O$24:$O110,"&gt;"&amp;C110),COUNTIF($Q$24:$Q110,"&gt;"&amp;C110),COUNTIF($S$24:$S110,"&gt;"&amp;C110),COUNTIF($U$24:$U110,"&gt;"&amp;C110)),"")</f>
        <v>3</v>
      </c>
      <c r="M110" s="4">
        <f t="shared" ca="1" si="25"/>
        <v>7.0258269626014558E-3</v>
      </c>
      <c r="N110" s="4" t="str">
        <f ca="1">IF(AND(MAX(O$23:O109)&lt;=MAX(Q$23:Q109),C110&lt;&gt;"",MAX(O$23:O109)&lt;=MAX(S$23:S109),MAX(O$23:O109)&lt;=MAX(U$23:U109),MAX(O$23:O109)&lt;=TIME(16,0,0)),MAX(O$23:O109,C110),"")</f>
        <v/>
      </c>
      <c r="O110" s="4" t="str">
        <f t="shared" ca="1" si="26"/>
        <v/>
      </c>
      <c r="P110" s="4" t="str">
        <f ca="1">IF(AND(MAX(O$23:O109)&gt;MAX(Q$23:Q109),C110&lt;&gt;"",MAX(Q$23:Q109)&lt;=MAX(S$23:S109),MAX(Q$23:Q109)&lt;=MAX(U$23:U109),MAX(Q$23:Q109)&lt;=TIME(16,0,0)),MAX(Q$23:Q109,C110),"")</f>
        <v/>
      </c>
      <c r="Q110" s="4" t="str">
        <f t="shared" ca="1" si="27"/>
        <v/>
      </c>
      <c r="R110" s="4">
        <f ca="1">IF(AND(MAX(O$23:O109)&gt;MAX(S$23:S109),C110&lt;&gt;"",MAX(Q$23:Q109)&gt;MAX(S$23:S109),MAX(S$23:S109)&lt;=MAX(U$23:U109),MAX(S$23:S109)&lt;=TIME(16,0,0)),MAX(S$23:S109,C110),"")</f>
        <v>0.44203676089156274</v>
      </c>
      <c r="S110" s="4">
        <f t="shared" ca="1" si="28"/>
        <v>0.4490625878541642</v>
      </c>
      <c r="T110" s="4" t="str">
        <f ca="1">IF(AND(MAX(O$23:O109)&gt;MAX(U$23:U109),C110&lt;&gt;"",MAX(Q$23:Q109)&gt;MAX(U$23:U109),MAX(S$23:S109)&gt;MAX(U$23:U109),MAX(U$23:U109)&lt;=TIME(16,0,0)),MAX(U$23:U109,C110),"")</f>
        <v/>
      </c>
      <c r="U110" s="4" t="str">
        <f t="shared" ca="1" si="29"/>
        <v/>
      </c>
    </row>
    <row r="111" spans="1:21" x14ac:dyDescent="0.3">
      <c r="A111" s="3">
        <f t="shared" ca="1" si="15"/>
        <v>3.6575665808081776</v>
      </c>
      <c r="B111" s="23" t="str">
        <f t="shared" ca="1" si="16"/>
        <v>касса 2</v>
      </c>
      <c r="C111" s="4">
        <f ca="1">IF(C110="","",IF(C110+(A111)/1440&lt;=$C$23+8/24,C110+(A111)/1440,""))</f>
        <v>0.44457673768379063</v>
      </c>
      <c r="D111">
        <f t="shared" ca="1" si="17"/>
        <v>2.2797317069728722</v>
      </c>
      <c r="E111" s="4">
        <f t="shared" ca="1" si="18"/>
        <v>1.5831470187311612E-3</v>
      </c>
      <c r="F111">
        <f t="shared" ca="1" si="19"/>
        <v>5.7795417696358449</v>
      </c>
      <c r="G111" s="4">
        <f t="shared" ca="1" si="20"/>
        <v>4.0135706733582252E-3</v>
      </c>
      <c r="H111">
        <f t="shared" ca="1" si="21"/>
        <v>2.672952715390509</v>
      </c>
      <c r="I111" s="4">
        <f t="shared" ca="1" si="22"/>
        <v>1.8562171634656313E-3</v>
      </c>
      <c r="J111">
        <f t="shared" ca="1" si="23"/>
        <v>3.9691081899451408</v>
      </c>
      <c r="K111" s="4">
        <f t="shared" ca="1" si="24"/>
        <v>2.7563251319063478E-3</v>
      </c>
      <c r="L111" s="3">
        <f ca="1">IF(C111&lt;&gt;"",SUM(COUNTIF($O$24:$O111,"&gt;"&amp;C111),COUNTIF($Q$24:$Q111,"&gt;"&amp;C111),COUNTIF($S$24:$S111,"&gt;"&amp;C111),COUNTIF($U$24:$U111,"&gt;"&amp;C111)),"")</f>
        <v>3</v>
      </c>
      <c r="M111" s="4">
        <f t="shared" ca="1" si="25"/>
        <v>4.0135706733582244E-3</v>
      </c>
      <c r="N111" s="4" t="str">
        <f ca="1">IF(AND(MAX(O$23:O110)&lt;=MAX(Q$23:Q110),C111&lt;&gt;"",MAX(O$23:O110)&lt;=MAX(S$23:S110),MAX(O$23:O110)&lt;=MAX(U$23:U110),MAX(O$23:O110)&lt;=TIME(16,0,0)),MAX(O$23:O110,C111),"")</f>
        <v/>
      </c>
      <c r="O111" s="4" t="str">
        <f t="shared" ca="1" si="26"/>
        <v/>
      </c>
      <c r="P111" s="4">
        <f ca="1">IF(AND(MAX(O$23:O110)&gt;MAX(Q$23:Q110),C111&lt;&gt;"",MAX(Q$23:Q110)&lt;=MAX(S$23:S110),MAX(Q$23:Q110)&lt;=MAX(U$23:U110),MAX(Q$23:Q110)&lt;=TIME(16,0,0)),MAX(Q$23:Q110,C111),"")</f>
        <v>0.44457673768379063</v>
      </c>
      <c r="Q111" s="4">
        <f t="shared" ca="1" si="27"/>
        <v>0.44859030835714886</v>
      </c>
      <c r="R111" s="4" t="str">
        <f ca="1">IF(AND(MAX(O$23:O110)&gt;MAX(S$23:S110),C111&lt;&gt;"",MAX(Q$23:Q110)&gt;MAX(S$23:S110),MAX(S$23:S110)&lt;=MAX(U$23:U110),MAX(S$23:S110)&lt;=TIME(16,0,0)),MAX(S$23:S110,C111),"")</f>
        <v/>
      </c>
      <c r="S111" s="4" t="str">
        <f t="shared" ca="1" si="28"/>
        <v/>
      </c>
      <c r="T111" s="4" t="str">
        <f ca="1">IF(AND(MAX(O$23:O110)&gt;MAX(U$23:U110),C111&lt;&gt;"",MAX(Q$23:Q110)&gt;MAX(U$23:U110),MAX(S$23:S110)&gt;MAX(U$23:U110),MAX(U$23:U110)&lt;=TIME(16,0,0)),MAX(U$23:U110,C111),"")</f>
        <v/>
      </c>
      <c r="U111" s="4" t="str">
        <f t="shared" ca="1" si="29"/>
        <v/>
      </c>
    </row>
    <row r="112" spans="1:21" x14ac:dyDescent="0.3">
      <c r="A112" s="3">
        <f t="shared" ca="1" si="15"/>
        <v>2.7088276152044242</v>
      </c>
      <c r="B112" s="23" t="str">
        <f t="shared" ca="1" si="16"/>
        <v>касса 1</v>
      </c>
      <c r="C112" s="4">
        <f ca="1">IF(C111="","",IF(C111+(A112)/1440&lt;=$C$23+8/24,C111+(A112)/1440,""))</f>
        <v>0.44645786797212705</v>
      </c>
      <c r="D112">
        <f t="shared" ca="1" si="17"/>
        <v>1.9060025665410059</v>
      </c>
      <c r="E112" s="4">
        <f t="shared" ca="1" si="18"/>
        <v>1.3236128934312542E-3</v>
      </c>
      <c r="F112">
        <f t="shared" ca="1" si="19"/>
        <v>4.2852305004237348</v>
      </c>
      <c r="G112" s="4">
        <f t="shared" ca="1" si="20"/>
        <v>2.9758545141831492E-3</v>
      </c>
      <c r="H112">
        <f t="shared" ca="1" si="21"/>
        <v>5.0763311197828491</v>
      </c>
      <c r="I112" s="4">
        <f t="shared" ca="1" si="22"/>
        <v>3.5252299442936454E-3</v>
      </c>
      <c r="J112">
        <f t="shared" ca="1" si="23"/>
        <v>9.5968113322858066</v>
      </c>
      <c r="K112" s="4">
        <f t="shared" ca="1" si="24"/>
        <v>6.6644523140873659E-3</v>
      </c>
      <c r="L112" s="3">
        <f ca="1">IF(C112&lt;&gt;"",SUM(COUNTIF($O$24:$O112,"&gt;"&amp;C112),COUNTIF($Q$24:$Q112,"&gt;"&amp;C112),COUNTIF($S$24:$S112,"&gt;"&amp;C112),COUNTIF($U$24:$U112,"&gt;"&amp;C112)),"")</f>
        <v>4</v>
      </c>
      <c r="M112" s="4">
        <f t="shared" ca="1" si="25"/>
        <v>1.3236128934312474E-3</v>
      </c>
      <c r="N112" s="4">
        <f ca="1">IF(AND(MAX(O$23:O111)&lt;=MAX(Q$23:Q111),C112&lt;&gt;"",MAX(O$23:O111)&lt;=MAX(S$23:S111),MAX(O$23:O111)&lt;=MAX(U$23:U111),MAX(O$23:O111)&lt;=TIME(16,0,0)),MAX(O$23:O111,C112),"")</f>
        <v>0.44645786797212705</v>
      </c>
      <c r="O112" s="4">
        <f t="shared" ca="1" si="26"/>
        <v>0.4477814808655583</v>
      </c>
      <c r="P112" s="4" t="str">
        <f ca="1">IF(AND(MAX(O$23:O111)&gt;MAX(Q$23:Q111),C112&lt;&gt;"",MAX(Q$23:Q111)&lt;=MAX(S$23:S111),MAX(Q$23:Q111)&lt;=MAX(U$23:U111),MAX(Q$23:Q111)&lt;=TIME(16,0,0)),MAX(Q$23:Q111,C112),"")</f>
        <v/>
      </c>
      <c r="Q112" s="4" t="str">
        <f t="shared" ca="1" si="27"/>
        <v/>
      </c>
      <c r="R112" s="4" t="str">
        <f ca="1">IF(AND(MAX(O$23:O111)&gt;MAX(S$23:S111),C112&lt;&gt;"",MAX(Q$23:Q111)&gt;MAX(S$23:S111),MAX(S$23:S111)&lt;=MAX(U$23:U111),MAX(S$23:S111)&lt;=TIME(16,0,0)),MAX(S$23:S111,C112),"")</f>
        <v/>
      </c>
      <c r="S112" s="4" t="str">
        <f t="shared" ca="1" si="28"/>
        <v/>
      </c>
      <c r="T112" s="4" t="str">
        <f ca="1">IF(AND(MAX(O$23:O111)&gt;MAX(U$23:U111),C112&lt;&gt;"",MAX(Q$23:Q111)&gt;MAX(U$23:U111),MAX(S$23:S111)&gt;MAX(U$23:U111),MAX(U$23:U111)&lt;=TIME(16,0,0)),MAX(U$23:U111,C112),"")</f>
        <v/>
      </c>
      <c r="U112" s="4" t="str">
        <f t="shared" ca="1" si="29"/>
        <v/>
      </c>
    </row>
    <row r="113" spans="1:21" x14ac:dyDescent="0.3">
      <c r="A113" s="3">
        <f t="shared" ca="1" si="15"/>
        <v>3.3816118502290422</v>
      </c>
      <c r="B113" s="23" t="str">
        <f t="shared" ca="1" si="16"/>
        <v>касса 4</v>
      </c>
      <c r="C113" s="4">
        <f ca="1">IF(C112="","",IF(C112+(A113)/1440&lt;=$C$23+8/24,C112+(A113)/1440,""))</f>
        <v>0.44880620953478612</v>
      </c>
      <c r="D113">
        <f t="shared" ca="1" si="17"/>
        <v>2.2633175939974821</v>
      </c>
      <c r="E113" s="4">
        <f t="shared" ca="1" si="18"/>
        <v>1.5717483291649182E-3</v>
      </c>
      <c r="F113">
        <f t="shared" ca="1" si="19"/>
        <v>4.2629234147711621</v>
      </c>
      <c r="G113" s="4">
        <f t="shared" ca="1" si="20"/>
        <v>2.9603634824799737E-3</v>
      </c>
      <c r="H113">
        <f t="shared" ca="1" si="21"/>
        <v>3.525423185031721</v>
      </c>
      <c r="I113" s="4">
        <f t="shared" ca="1" si="22"/>
        <v>2.4482105451609174E-3</v>
      </c>
      <c r="J113">
        <f t="shared" ca="1" si="23"/>
        <v>5.5446251403584643</v>
      </c>
      <c r="K113" s="4">
        <f t="shared" ca="1" si="24"/>
        <v>3.8504341252489334E-3</v>
      </c>
      <c r="L113" s="3">
        <f ca="1">IF(C113&lt;&gt;"",SUM(COUNTIF($O$24:$O113,"&gt;"&amp;C113),COUNTIF($Q$24:$Q113,"&gt;"&amp;C113),COUNTIF($S$24:$S113,"&gt;"&amp;C113),COUNTIF($U$24:$U113,"&gt;"&amp;C113)),"")</f>
        <v>2</v>
      </c>
      <c r="M113" s="4">
        <f t="shared" ca="1" si="25"/>
        <v>3.850434125248936E-3</v>
      </c>
      <c r="N113" s="4" t="str">
        <f ca="1">IF(AND(MAX(O$23:O112)&lt;=MAX(Q$23:Q112),C113&lt;&gt;"",MAX(O$23:O112)&lt;=MAX(S$23:S112),MAX(O$23:O112)&lt;=MAX(U$23:U112),MAX(O$23:O112)&lt;=TIME(16,0,0)),MAX(O$23:O112,C113),"")</f>
        <v/>
      </c>
      <c r="O113" s="4" t="str">
        <f t="shared" ca="1" si="26"/>
        <v/>
      </c>
      <c r="P113" s="4" t="str">
        <f ca="1">IF(AND(MAX(O$23:O112)&gt;MAX(Q$23:Q112),C113&lt;&gt;"",MAX(Q$23:Q112)&lt;=MAX(S$23:S112),MAX(Q$23:Q112)&lt;=MAX(U$23:U112),MAX(Q$23:Q112)&lt;=TIME(16,0,0)),MAX(Q$23:Q112,C113),"")</f>
        <v/>
      </c>
      <c r="Q113" s="4" t="str">
        <f t="shared" ca="1" si="27"/>
        <v/>
      </c>
      <c r="R113" s="4" t="str">
        <f ca="1">IF(AND(MAX(O$23:O112)&gt;MAX(S$23:S112),C113&lt;&gt;"",MAX(Q$23:Q112)&gt;MAX(S$23:S112),MAX(S$23:S112)&lt;=MAX(U$23:U112),MAX(S$23:S112)&lt;=TIME(16,0,0)),MAX(S$23:S112,C113),"")</f>
        <v/>
      </c>
      <c r="S113" s="4" t="str">
        <f t="shared" ca="1" si="28"/>
        <v/>
      </c>
      <c r="T113" s="4">
        <f ca="1">IF(AND(MAX(O$23:O112)&gt;MAX(U$23:U112),C113&lt;&gt;"",MAX(Q$23:Q112)&gt;MAX(U$23:U112),MAX(S$23:S112)&gt;MAX(U$23:U112),MAX(U$23:U112)&lt;=TIME(16,0,0)),MAX(U$23:U112,C113),"")</f>
        <v>0.44880620953478612</v>
      </c>
      <c r="U113" s="4">
        <f t="shared" ca="1" si="29"/>
        <v>0.45265664366003505</v>
      </c>
    </row>
    <row r="114" spans="1:21" x14ac:dyDescent="0.3">
      <c r="A114" s="3">
        <f t="shared" ca="1" si="15"/>
        <v>2.6586577999810275</v>
      </c>
      <c r="B114" s="23" t="str">
        <f t="shared" ca="1" si="16"/>
        <v>касса 1</v>
      </c>
      <c r="C114" s="4">
        <f ca="1">IF(C113="","",IF(C113+(A114)/1440&lt;=$C$23+8/24,C113+(A114)/1440,""))</f>
        <v>0.45065249967366183</v>
      </c>
      <c r="D114">
        <f t="shared" ca="1" si="17"/>
        <v>3.4275923048277486</v>
      </c>
      <c r="E114" s="4">
        <f t="shared" ca="1" si="18"/>
        <v>2.3802724339081587E-3</v>
      </c>
      <c r="F114">
        <f t="shared" ca="1" si="19"/>
        <v>4.4345157828484014</v>
      </c>
      <c r="G114" s="4">
        <f t="shared" ca="1" si="20"/>
        <v>3.0795248492002788E-3</v>
      </c>
      <c r="H114">
        <f t="shared" ca="1" si="21"/>
        <v>7.7974335128848891</v>
      </c>
      <c r="I114" s="4">
        <f t="shared" ca="1" si="22"/>
        <v>5.4148843839478397E-3</v>
      </c>
      <c r="J114">
        <f t="shared" ca="1" si="23"/>
        <v>1.503992961207208</v>
      </c>
      <c r="K114" s="4">
        <f t="shared" ca="1" si="24"/>
        <v>1.0444395563938944E-3</v>
      </c>
      <c r="L114" s="3">
        <f ca="1">IF(C114&lt;&gt;"",SUM(COUNTIF($O$24:$O114,"&gt;"&amp;C114),COUNTIF($Q$24:$Q114,"&gt;"&amp;C114),COUNTIF($S$24:$S114,"&gt;"&amp;C114),COUNTIF($U$24:$U114,"&gt;"&amp;C114)),"")</f>
        <v>2</v>
      </c>
      <c r="M114" s="4">
        <f t="shared" ca="1" si="25"/>
        <v>2.3802724339081482E-3</v>
      </c>
      <c r="N114" s="4">
        <f ca="1">IF(AND(MAX(O$23:O113)&lt;=MAX(Q$23:Q113),C114&lt;&gt;"",MAX(O$23:O113)&lt;=MAX(S$23:S113),MAX(O$23:O113)&lt;=MAX(U$23:U113),MAX(O$23:O113)&lt;=TIME(16,0,0)),MAX(O$23:O113,C114),"")</f>
        <v>0.45065249967366183</v>
      </c>
      <c r="O114" s="4">
        <f t="shared" ca="1" si="26"/>
        <v>0.45303277210756998</v>
      </c>
      <c r="P114" s="4" t="str">
        <f ca="1">IF(AND(MAX(O$23:O113)&gt;MAX(Q$23:Q113),C114&lt;&gt;"",MAX(Q$23:Q113)&lt;=MAX(S$23:S113),MAX(Q$23:Q113)&lt;=MAX(U$23:U113),MAX(Q$23:Q113)&lt;=TIME(16,0,0)),MAX(Q$23:Q113,C114),"")</f>
        <v/>
      </c>
      <c r="Q114" s="4" t="str">
        <f t="shared" ca="1" si="27"/>
        <v/>
      </c>
      <c r="R114" s="4" t="str">
        <f ca="1">IF(AND(MAX(O$23:O113)&gt;MAX(S$23:S113),C114&lt;&gt;"",MAX(Q$23:Q113)&gt;MAX(S$23:S113),MAX(S$23:S113)&lt;=MAX(U$23:U113),MAX(S$23:S113)&lt;=TIME(16,0,0)),MAX(S$23:S113,C114),"")</f>
        <v/>
      </c>
      <c r="S114" s="4" t="str">
        <f t="shared" ca="1" si="28"/>
        <v/>
      </c>
      <c r="T114" s="4" t="str">
        <f ca="1">IF(AND(MAX(O$23:O113)&gt;MAX(U$23:U113),C114&lt;&gt;"",MAX(Q$23:Q113)&gt;MAX(U$23:U113),MAX(S$23:S113)&gt;MAX(U$23:U113),MAX(U$23:U113)&lt;=TIME(16,0,0)),MAX(U$23:U113,C114),"")</f>
        <v/>
      </c>
      <c r="U114" s="4" t="str">
        <f t="shared" ca="1" si="29"/>
        <v/>
      </c>
    </row>
    <row r="115" spans="1:21" x14ac:dyDescent="0.3">
      <c r="A115" s="3">
        <f t="shared" ca="1" si="15"/>
        <v>1.1285792864861524</v>
      </c>
      <c r="B115" s="23" t="str">
        <f t="shared" ca="1" si="16"/>
        <v>касса 2</v>
      </c>
      <c r="C115" s="4">
        <f ca="1">IF(C114="","",IF(C114+(A115)/1440&lt;=$C$23+8/24,C114+(A115)/1440,""))</f>
        <v>0.45143623528927723</v>
      </c>
      <c r="D115">
        <f t="shared" ca="1" si="17"/>
        <v>1.7561290895565698</v>
      </c>
      <c r="E115" s="4">
        <f t="shared" ca="1" si="18"/>
        <v>1.2195340899698402E-3</v>
      </c>
      <c r="F115">
        <f t="shared" ca="1" si="19"/>
        <v>2.220838680991724</v>
      </c>
      <c r="G115" s="4">
        <f t="shared" ca="1" si="20"/>
        <v>1.5422490840220305E-3</v>
      </c>
      <c r="H115">
        <f t="shared" ca="1" si="21"/>
        <v>5.2211689312118832</v>
      </c>
      <c r="I115" s="4">
        <f t="shared" ca="1" si="22"/>
        <v>3.6258117577860302E-3</v>
      </c>
      <c r="J115">
        <f t="shared" ca="1" si="23"/>
        <v>1.142190755094711</v>
      </c>
      <c r="K115" s="4">
        <f t="shared" ca="1" si="24"/>
        <v>7.9318802437132712E-4</v>
      </c>
      <c r="L115" s="3">
        <f ca="1">IF(C115&lt;&gt;"",SUM(COUNTIF($O$24:$O115,"&gt;"&amp;C115),COUNTIF($Q$24:$Q115,"&gt;"&amp;C115),COUNTIF($S$24:$S115,"&gt;"&amp;C115),COUNTIF($U$24:$U115,"&gt;"&amp;C115)),"")</f>
        <v>3</v>
      </c>
      <c r="M115" s="4">
        <f t="shared" ca="1" si="25"/>
        <v>1.5422490840220071E-3</v>
      </c>
      <c r="N115" s="4" t="str">
        <f ca="1">IF(AND(MAX(O$23:O114)&lt;=MAX(Q$23:Q114),C115&lt;&gt;"",MAX(O$23:O114)&lt;=MAX(S$23:S114),MAX(O$23:O114)&lt;=MAX(U$23:U114),MAX(O$23:O114)&lt;=TIME(16,0,0)),MAX(O$23:O114,C115),"")</f>
        <v/>
      </c>
      <c r="O115" s="4" t="str">
        <f t="shared" ca="1" si="26"/>
        <v/>
      </c>
      <c r="P115" s="4">
        <f ca="1">IF(AND(MAX(O$23:O114)&gt;MAX(Q$23:Q114),C115&lt;&gt;"",MAX(Q$23:Q114)&lt;=MAX(S$23:S114),MAX(Q$23:Q114)&lt;=MAX(U$23:U114),MAX(Q$23:Q114)&lt;=TIME(16,0,0)),MAX(Q$23:Q114,C115),"")</f>
        <v>0.45143623528927723</v>
      </c>
      <c r="Q115" s="4">
        <f t="shared" ca="1" si="27"/>
        <v>0.45297848437329924</v>
      </c>
      <c r="R115" s="4" t="str">
        <f ca="1">IF(AND(MAX(O$23:O114)&gt;MAX(S$23:S114),C115&lt;&gt;"",MAX(Q$23:Q114)&gt;MAX(S$23:S114),MAX(S$23:S114)&lt;=MAX(U$23:U114),MAX(S$23:S114)&lt;=TIME(16,0,0)),MAX(S$23:S114,C115),"")</f>
        <v/>
      </c>
      <c r="S115" s="4" t="str">
        <f t="shared" ca="1" si="28"/>
        <v/>
      </c>
      <c r="T115" s="4" t="str">
        <f ca="1">IF(AND(MAX(O$23:O114)&gt;MAX(U$23:U114),C115&lt;&gt;"",MAX(Q$23:Q114)&gt;MAX(U$23:U114),MAX(S$23:S114)&gt;MAX(U$23:U114),MAX(U$23:U114)&lt;=TIME(16,0,0)),MAX(U$23:U114,C115),"")</f>
        <v/>
      </c>
      <c r="U115" s="4" t="str">
        <f t="shared" ca="1" si="29"/>
        <v/>
      </c>
    </row>
    <row r="116" spans="1:21" x14ac:dyDescent="0.3">
      <c r="A116" s="3">
        <f t="shared" ca="1" si="15"/>
        <v>2.3104848681977956</v>
      </c>
      <c r="B116" s="23" t="str">
        <f t="shared" ca="1" si="16"/>
        <v>касса 3</v>
      </c>
      <c r="C116" s="4">
        <f ca="1">IF(C115="","",IF(C115+(A116)/1440&lt;=$C$23+8/24,C115+(A116)/1440,""))</f>
        <v>0.45304073866997013</v>
      </c>
      <c r="D116">
        <f t="shared" ca="1" si="17"/>
        <v>1.1286860183860286</v>
      </c>
      <c r="E116" s="4">
        <f t="shared" ca="1" si="18"/>
        <v>7.8380973499029758E-4</v>
      </c>
      <c r="F116">
        <f t="shared" ca="1" si="19"/>
        <v>4.141718807576499</v>
      </c>
      <c r="G116" s="4">
        <f t="shared" ca="1" si="20"/>
        <v>2.8761936163725688E-3</v>
      </c>
      <c r="H116">
        <f t="shared" ca="1" si="21"/>
        <v>2.42308326821761</v>
      </c>
      <c r="I116" s="4">
        <f t="shared" ca="1" si="22"/>
        <v>1.682696714040007E-3</v>
      </c>
      <c r="J116">
        <f t="shared" ca="1" si="23"/>
        <v>3.0744687080568522</v>
      </c>
      <c r="K116" s="4">
        <f t="shared" ca="1" si="24"/>
        <v>2.1350477139283697E-3</v>
      </c>
      <c r="L116" s="3">
        <f ca="1">IF(C116&lt;&gt;"",SUM(COUNTIF($O$24:$O116,"&gt;"&amp;C116),COUNTIF($Q$24:$Q116,"&gt;"&amp;C116),COUNTIF($S$24:$S116,"&gt;"&amp;C116),COUNTIF($U$24:$U116,"&gt;"&amp;C116)),"")</f>
        <v>1</v>
      </c>
      <c r="M116" s="4">
        <f t="shared" ca="1" si="25"/>
        <v>1.6826967140400328E-3</v>
      </c>
      <c r="N116" s="4" t="str">
        <f ca="1">IF(AND(MAX(O$23:O115)&lt;=MAX(Q$23:Q115),C116&lt;&gt;"",MAX(O$23:O115)&lt;=MAX(S$23:S115),MAX(O$23:O115)&lt;=MAX(U$23:U115),MAX(O$23:O115)&lt;=TIME(16,0,0)),MAX(O$23:O115,C116),"")</f>
        <v/>
      </c>
      <c r="O116" s="4" t="str">
        <f t="shared" ca="1" si="26"/>
        <v/>
      </c>
      <c r="P116" s="4" t="str">
        <f ca="1">IF(AND(MAX(O$23:O115)&gt;MAX(Q$23:Q115),C116&lt;&gt;"",MAX(Q$23:Q115)&lt;=MAX(S$23:S115),MAX(Q$23:Q115)&lt;=MAX(U$23:U115),MAX(Q$23:Q115)&lt;=TIME(16,0,0)),MAX(Q$23:Q115,C116),"")</f>
        <v/>
      </c>
      <c r="Q116" s="4" t="str">
        <f t="shared" ca="1" si="27"/>
        <v/>
      </c>
      <c r="R116" s="4">
        <f ca="1">IF(AND(MAX(O$23:O115)&gt;MAX(S$23:S115),C116&lt;&gt;"",MAX(Q$23:Q115)&gt;MAX(S$23:S115),MAX(S$23:S115)&lt;=MAX(U$23:U115),MAX(S$23:S115)&lt;=TIME(16,0,0)),MAX(S$23:S115,C116),"")</f>
        <v>0.45304073866997013</v>
      </c>
      <c r="S116" s="4">
        <f t="shared" ca="1" si="28"/>
        <v>0.45472343538401017</v>
      </c>
      <c r="T116" s="4" t="str">
        <f ca="1">IF(AND(MAX(O$23:O115)&gt;MAX(U$23:U115),C116&lt;&gt;"",MAX(Q$23:Q115)&gt;MAX(U$23:U115),MAX(S$23:S115)&gt;MAX(U$23:U115),MAX(U$23:U115)&lt;=TIME(16,0,0)),MAX(U$23:U115,C116),"")</f>
        <v/>
      </c>
      <c r="U116" s="4" t="str">
        <f t="shared" ca="1" si="29"/>
        <v/>
      </c>
    </row>
    <row r="117" spans="1:21" x14ac:dyDescent="0.3">
      <c r="A117" s="3">
        <f t="shared" ca="1" si="15"/>
        <v>1.3953880771329707</v>
      </c>
      <c r="B117" s="23" t="str">
        <f t="shared" ca="1" si="16"/>
        <v>касса 4</v>
      </c>
      <c r="C117" s="4">
        <f ca="1">IF(C116="","",IF(C116+(A117)/1440&lt;=$C$23+8/24,C116+(A117)/1440,""))</f>
        <v>0.45400975816797912</v>
      </c>
      <c r="D117">
        <f t="shared" ca="1" si="17"/>
        <v>1.8088152918450422</v>
      </c>
      <c r="E117" s="4">
        <f t="shared" ca="1" si="18"/>
        <v>1.2561217304479461E-3</v>
      </c>
      <c r="F117">
        <f t="shared" ca="1" si="19"/>
        <v>6.119219785089312</v>
      </c>
      <c r="G117" s="4">
        <f t="shared" ca="1" si="20"/>
        <v>4.2494581840898001E-3</v>
      </c>
      <c r="H117">
        <f t="shared" ca="1" si="21"/>
        <v>1.0425296901372243</v>
      </c>
      <c r="I117" s="4">
        <f t="shared" ca="1" si="22"/>
        <v>7.2397895148418356E-4</v>
      </c>
      <c r="J117">
        <f t="shared" ca="1" si="23"/>
        <v>3.9489043274938833</v>
      </c>
      <c r="K117" s="4">
        <f t="shared" ca="1" si="24"/>
        <v>2.7422946718707523E-3</v>
      </c>
      <c r="L117" s="3">
        <f ca="1">IF(C117&lt;&gt;"",SUM(COUNTIF($O$24:$O117,"&gt;"&amp;C117),COUNTIF($Q$24:$Q117,"&gt;"&amp;C117),COUNTIF($S$24:$S117,"&gt;"&amp;C117),COUNTIF($U$24:$U117,"&gt;"&amp;C117)),"")</f>
        <v>2</v>
      </c>
      <c r="M117" s="4">
        <f t="shared" ca="1" si="25"/>
        <v>2.7422946718707597E-3</v>
      </c>
      <c r="N117" s="4" t="str">
        <f ca="1">IF(AND(MAX(O$23:O116)&lt;=MAX(Q$23:Q116),C117&lt;&gt;"",MAX(O$23:O116)&lt;=MAX(S$23:S116),MAX(O$23:O116)&lt;=MAX(U$23:U116),MAX(O$23:O116)&lt;=TIME(16,0,0)),MAX(O$23:O116,C117),"")</f>
        <v/>
      </c>
      <c r="O117" s="4" t="str">
        <f t="shared" ca="1" si="26"/>
        <v/>
      </c>
      <c r="P117" s="4" t="str">
        <f ca="1">IF(AND(MAX(O$23:O116)&gt;MAX(Q$23:Q116),C117&lt;&gt;"",MAX(Q$23:Q116)&lt;=MAX(S$23:S116),MAX(Q$23:Q116)&lt;=MAX(U$23:U116),MAX(Q$23:Q116)&lt;=TIME(16,0,0)),MAX(Q$23:Q116,C117),"")</f>
        <v/>
      </c>
      <c r="Q117" s="4" t="str">
        <f t="shared" ca="1" si="27"/>
        <v/>
      </c>
      <c r="R117" s="4" t="str">
        <f ca="1">IF(AND(MAX(O$23:O116)&gt;MAX(S$23:S116),C117&lt;&gt;"",MAX(Q$23:Q116)&gt;MAX(S$23:S116),MAX(S$23:S116)&lt;=MAX(U$23:U116),MAX(S$23:S116)&lt;=TIME(16,0,0)),MAX(S$23:S116,C117),"")</f>
        <v/>
      </c>
      <c r="S117" s="4" t="str">
        <f t="shared" ca="1" si="28"/>
        <v/>
      </c>
      <c r="T117" s="4">
        <f ca="1">IF(AND(MAX(O$23:O116)&gt;MAX(U$23:U116),C117&lt;&gt;"",MAX(Q$23:Q116)&gt;MAX(U$23:U116),MAX(S$23:S116)&gt;MAX(U$23:U116),MAX(U$23:U116)&lt;=TIME(16,0,0)),MAX(U$23:U116,C117),"")</f>
        <v>0.45400975816797912</v>
      </c>
      <c r="U117" s="4">
        <f t="shared" ca="1" si="29"/>
        <v>0.45675205283984988</v>
      </c>
    </row>
    <row r="118" spans="1:21" x14ac:dyDescent="0.3">
      <c r="A118" s="3">
        <f t="shared" ca="1" si="15"/>
        <v>1.4700849264618026</v>
      </c>
      <c r="B118" s="23" t="str">
        <f t="shared" ca="1" si="16"/>
        <v>касса 2</v>
      </c>
      <c r="C118" s="4">
        <f ca="1">IF(C117="","",IF(C117+(A118)/1440&lt;=$C$23+8/24,C117+(A118)/1440,""))</f>
        <v>0.45503065047802205</v>
      </c>
      <c r="D118">
        <f t="shared" ca="1" si="17"/>
        <v>4.4809729259817672</v>
      </c>
      <c r="E118" s="4">
        <f t="shared" ca="1" si="18"/>
        <v>3.1117867541540049E-3</v>
      </c>
      <c r="F118">
        <f t="shared" ca="1" si="19"/>
        <v>5.3131974650660929</v>
      </c>
      <c r="G118" s="4">
        <f t="shared" ca="1" si="20"/>
        <v>3.6897204618514534E-3</v>
      </c>
      <c r="H118">
        <f t="shared" ca="1" si="21"/>
        <v>4.0837188160116398</v>
      </c>
      <c r="I118" s="4">
        <f t="shared" ca="1" si="22"/>
        <v>2.8359158444525275E-3</v>
      </c>
      <c r="J118">
        <f t="shared" ca="1" si="23"/>
        <v>4.005284818495892</v>
      </c>
      <c r="K118" s="4">
        <f t="shared" ca="1" si="24"/>
        <v>2.7814477906221474E-3</v>
      </c>
      <c r="L118" s="3">
        <f ca="1">IF(C118&lt;&gt;"",SUM(COUNTIF($O$24:$O118,"&gt;"&amp;C118),COUNTIF($Q$24:$Q118,"&gt;"&amp;C118),COUNTIF($S$24:$S118,"&gt;"&amp;C118),COUNTIF($U$24:$U118,"&gt;"&amp;C118)),"")</f>
        <v>2</v>
      </c>
      <c r="M118" s="4">
        <f t="shared" ca="1" si="25"/>
        <v>3.6897204618514534E-3</v>
      </c>
      <c r="N118" s="4" t="str">
        <f ca="1">IF(AND(MAX(O$23:O117)&lt;=MAX(Q$23:Q117),C118&lt;&gt;"",MAX(O$23:O117)&lt;=MAX(S$23:S117),MAX(O$23:O117)&lt;=MAX(U$23:U117),MAX(O$23:O117)&lt;=TIME(16,0,0)),MAX(O$23:O117,C118),"")</f>
        <v/>
      </c>
      <c r="O118" s="4" t="str">
        <f t="shared" ca="1" si="26"/>
        <v/>
      </c>
      <c r="P118" s="4">
        <f ca="1">IF(AND(MAX(O$23:O117)&gt;MAX(Q$23:Q117),C118&lt;&gt;"",MAX(Q$23:Q117)&lt;=MAX(S$23:S117),MAX(Q$23:Q117)&lt;=MAX(U$23:U117),MAX(Q$23:Q117)&lt;=TIME(16,0,0)),MAX(Q$23:Q117,C118),"")</f>
        <v>0.45503065047802205</v>
      </c>
      <c r="Q118" s="4">
        <f t="shared" ca="1" si="27"/>
        <v>0.4587203709398735</v>
      </c>
      <c r="R118" s="4" t="str">
        <f ca="1">IF(AND(MAX(O$23:O117)&gt;MAX(S$23:S117),C118&lt;&gt;"",MAX(Q$23:Q117)&gt;MAX(S$23:S117),MAX(S$23:S117)&lt;=MAX(U$23:U117),MAX(S$23:S117)&lt;=TIME(16,0,0)),MAX(S$23:S117,C118),"")</f>
        <v/>
      </c>
      <c r="S118" s="4" t="str">
        <f t="shared" ca="1" si="28"/>
        <v/>
      </c>
      <c r="T118" s="4" t="str">
        <f ca="1">IF(AND(MAX(O$23:O117)&gt;MAX(U$23:U117),C118&lt;&gt;"",MAX(Q$23:Q117)&gt;MAX(U$23:U117),MAX(S$23:S117)&gt;MAX(U$23:U117),MAX(U$23:U117)&lt;=TIME(16,0,0)),MAX(U$23:U117,C118),"")</f>
        <v/>
      </c>
      <c r="U118" s="4" t="str">
        <f t="shared" ca="1" si="29"/>
        <v/>
      </c>
    </row>
    <row r="119" spans="1:21" x14ac:dyDescent="0.3">
      <c r="A119" s="3">
        <f t="shared" ca="1" si="15"/>
        <v>1.2492603227551773</v>
      </c>
      <c r="B119" s="23" t="str">
        <f t="shared" ca="1" si="16"/>
        <v>касса 1</v>
      </c>
      <c r="C119" s="4">
        <f ca="1">IF(C118="","",IF(C118+(A119)/1440&lt;=$C$23+8/24,C118+(A119)/1440,""))</f>
        <v>0.45589819236882423</v>
      </c>
      <c r="D119">
        <f t="shared" ca="1" si="17"/>
        <v>3.4570618925592633</v>
      </c>
      <c r="E119" s="4">
        <f t="shared" ca="1" si="18"/>
        <v>2.4007374253883773E-3</v>
      </c>
      <c r="F119">
        <f t="shared" ca="1" si="19"/>
        <v>1.6502684544079891</v>
      </c>
      <c r="G119" s="4">
        <f t="shared" ca="1" si="20"/>
        <v>1.1460197600055479E-3</v>
      </c>
      <c r="H119">
        <f t="shared" ca="1" si="21"/>
        <v>1.5377546898778314</v>
      </c>
      <c r="I119" s="4">
        <f t="shared" ca="1" si="22"/>
        <v>1.0678852013040496E-3</v>
      </c>
      <c r="J119">
        <f t="shared" ca="1" si="23"/>
        <v>6.8860617465258516</v>
      </c>
      <c r="K119" s="4">
        <f t="shared" ca="1" si="24"/>
        <v>4.7819873239762856E-3</v>
      </c>
      <c r="L119" s="3">
        <f ca="1">IF(C119&lt;&gt;"",SUM(COUNTIF($O$24:$O119,"&gt;"&amp;C119),COUNTIF($Q$24:$Q119,"&gt;"&amp;C119),COUNTIF($S$24:$S119,"&gt;"&amp;C119),COUNTIF($U$24:$U119,"&gt;"&amp;C119)),"")</f>
        <v>3</v>
      </c>
      <c r="M119" s="4">
        <f t="shared" ca="1" si="25"/>
        <v>2.4007374253883773E-3</v>
      </c>
      <c r="N119" s="4">
        <f ca="1">IF(AND(MAX(O$23:O118)&lt;=MAX(Q$23:Q118),C119&lt;&gt;"",MAX(O$23:O118)&lt;=MAX(S$23:S118),MAX(O$23:O118)&lt;=MAX(U$23:U118),MAX(O$23:O118)&lt;=TIME(16,0,0)),MAX(O$23:O118,C119),"")</f>
        <v>0.45589819236882423</v>
      </c>
      <c r="O119" s="4">
        <f t="shared" ca="1" si="26"/>
        <v>0.45829892979421261</v>
      </c>
      <c r="P119" s="4" t="str">
        <f ca="1">IF(AND(MAX(O$23:O118)&gt;MAX(Q$23:Q118),C119&lt;&gt;"",MAX(Q$23:Q118)&lt;=MAX(S$23:S118),MAX(Q$23:Q118)&lt;=MAX(U$23:U118),MAX(Q$23:Q118)&lt;=TIME(16,0,0)),MAX(Q$23:Q118,C119),"")</f>
        <v/>
      </c>
      <c r="Q119" s="4" t="str">
        <f t="shared" ca="1" si="27"/>
        <v/>
      </c>
      <c r="R119" s="4" t="str">
        <f ca="1">IF(AND(MAX(O$23:O118)&gt;MAX(S$23:S118),C119&lt;&gt;"",MAX(Q$23:Q118)&gt;MAX(S$23:S118),MAX(S$23:S118)&lt;=MAX(U$23:U118),MAX(S$23:S118)&lt;=TIME(16,0,0)),MAX(S$23:S118,C119),"")</f>
        <v/>
      </c>
      <c r="S119" s="4" t="str">
        <f t="shared" ca="1" si="28"/>
        <v/>
      </c>
      <c r="T119" s="4" t="str">
        <f ca="1">IF(AND(MAX(O$23:O118)&gt;MAX(U$23:U118),C119&lt;&gt;"",MAX(Q$23:Q118)&gt;MAX(U$23:U118),MAX(S$23:S118)&gt;MAX(U$23:U118),MAX(U$23:U118)&lt;=TIME(16,0,0)),MAX(U$23:U118,C119),"")</f>
        <v/>
      </c>
      <c r="U119" s="4" t="str">
        <f t="shared" ca="1" si="29"/>
        <v/>
      </c>
    </row>
    <row r="120" spans="1:21" x14ac:dyDescent="0.3">
      <c r="A120" s="3">
        <f t="shared" ca="1" si="15"/>
        <v>1.5916435055678528</v>
      </c>
      <c r="B120" s="23" t="str">
        <f t="shared" ca="1" si="16"/>
        <v>касса 3</v>
      </c>
      <c r="C120" s="4">
        <f ca="1">IF(C119="","",IF(C119+(A120)/1440&lt;=$C$23+8/24,C119+(A120)/1440,""))</f>
        <v>0.45700350035880188</v>
      </c>
      <c r="D120">
        <f t="shared" ca="1" si="17"/>
        <v>2.5543307504354003</v>
      </c>
      <c r="E120" s="4">
        <f t="shared" ca="1" si="18"/>
        <v>1.7738407989134723E-3</v>
      </c>
      <c r="F120">
        <f t="shared" ca="1" si="19"/>
        <v>1.4300175175607195</v>
      </c>
      <c r="G120" s="4">
        <f t="shared" ca="1" si="20"/>
        <v>9.9306772052827749E-4</v>
      </c>
      <c r="H120">
        <f t="shared" ca="1" si="21"/>
        <v>5.4122558239545633</v>
      </c>
      <c r="I120" s="4">
        <f t="shared" ca="1" si="22"/>
        <v>3.7585109888573355E-3</v>
      </c>
      <c r="J120">
        <f t="shared" ca="1" si="23"/>
        <v>8.7856427471661451</v>
      </c>
      <c r="K120" s="4">
        <f t="shared" ca="1" si="24"/>
        <v>6.1011407966431565E-3</v>
      </c>
      <c r="L120" s="3">
        <f ca="1">IF(C120&lt;&gt;"",SUM(COUNTIF($O$24:$O120,"&gt;"&amp;C120),COUNTIF($Q$24:$Q120,"&gt;"&amp;C120),COUNTIF($S$24:$S120,"&gt;"&amp;C120),COUNTIF($U$24:$U120,"&gt;"&amp;C120)),"")</f>
        <v>3</v>
      </c>
      <c r="M120" s="4">
        <f t="shared" ca="1" si="25"/>
        <v>3.758510988857322E-3</v>
      </c>
      <c r="N120" s="4" t="str">
        <f ca="1">IF(AND(MAX(O$23:O119)&lt;=MAX(Q$23:Q119),C120&lt;&gt;"",MAX(O$23:O119)&lt;=MAX(S$23:S119),MAX(O$23:O119)&lt;=MAX(U$23:U119),MAX(O$23:O119)&lt;=TIME(16,0,0)),MAX(O$23:O119,C120),"")</f>
        <v/>
      </c>
      <c r="O120" s="4" t="str">
        <f t="shared" ca="1" si="26"/>
        <v/>
      </c>
      <c r="P120" s="4" t="str">
        <f ca="1">IF(AND(MAX(O$23:O119)&gt;MAX(Q$23:Q119),C120&lt;&gt;"",MAX(Q$23:Q119)&lt;=MAX(S$23:S119),MAX(Q$23:Q119)&lt;=MAX(U$23:U119),MAX(Q$23:Q119)&lt;=TIME(16,0,0)),MAX(Q$23:Q119,C120),"")</f>
        <v/>
      </c>
      <c r="Q120" s="4" t="str">
        <f t="shared" ca="1" si="27"/>
        <v/>
      </c>
      <c r="R120" s="4">
        <f ca="1">IF(AND(MAX(O$23:O119)&gt;MAX(S$23:S119),C120&lt;&gt;"",MAX(Q$23:Q119)&gt;MAX(S$23:S119),MAX(S$23:S119)&lt;=MAX(U$23:U119),MAX(S$23:S119)&lt;=TIME(16,0,0)),MAX(S$23:S119,C120),"")</f>
        <v>0.45700350035880188</v>
      </c>
      <c r="S120" s="4">
        <f t="shared" ca="1" si="28"/>
        <v>0.46076201134765921</v>
      </c>
      <c r="T120" s="4" t="str">
        <f ca="1">IF(AND(MAX(O$23:O119)&gt;MAX(U$23:U119),C120&lt;&gt;"",MAX(Q$23:Q119)&gt;MAX(U$23:U119),MAX(S$23:S119)&gt;MAX(U$23:U119),MAX(U$23:U119)&lt;=TIME(16,0,0)),MAX(U$23:U119,C120),"")</f>
        <v/>
      </c>
      <c r="U120" s="4" t="str">
        <f t="shared" ca="1" si="29"/>
        <v/>
      </c>
    </row>
    <row r="121" spans="1:21" x14ac:dyDescent="0.3">
      <c r="A121" s="3">
        <f t="shared" ca="1" si="15"/>
        <v>1.6226980436928553</v>
      </c>
      <c r="B121" s="23" t="str">
        <f t="shared" ca="1" si="16"/>
        <v>касса 4</v>
      </c>
      <c r="C121" s="4">
        <f ca="1">IF(C120="","",IF(C120+(A121)/1440&lt;=$C$23+8/24,C120+(A121)/1440,""))</f>
        <v>0.45813037400025525</v>
      </c>
      <c r="D121">
        <f t="shared" ca="1" si="17"/>
        <v>1.6620061752246496</v>
      </c>
      <c r="E121" s="4">
        <f t="shared" ca="1" si="18"/>
        <v>1.1541709550171178E-3</v>
      </c>
      <c r="F121">
        <f t="shared" ca="1" si="19"/>
        <v>5.4138770143289978</v>
      </c>
      <c r="G121" s="4">
        <f t="shared" ca="1" si="20"/>
        <v>3.7596368155062487E-3</v>
      </c>
      <c r="H121">
        <f t="shared" ca="1" si="21"/>
        <v>4.0612445991953887</v>
      </c>
      <c r="I121" s="4">
        <f t="shared" ca="1" si="22"/>
        <v>2.8203087494412422E-3</v>
      </c>
      <c r="J121">
        <f t="shared" ca="1" si="23"/>
        <v>2.0363790355738325</v>
      </c>
      <c r="K121" s="4">
        <f t="shared" ca="1" si="24"/>
        <v>1.4141521080373836E-3</v>
      </c>
      <c r="L121" s="3">
        <f ca="1">IF(C121&lt;&gt;"",SUM(COUNTIF($O$24:$O121,"&gt;"&amp;C121),COUNTIF($Q$24:$Q121,"&gt;"&amp;C121),COUNTIF($S$24:$S121,"&gt;"&amp;C121),COUNTIF($U$24:$U121,"&gt;"&amp;C121)),"")</f>
        <v>4</v>
      </c>
      <c r="M121" s="4">
        <f t="shared" ca="1" si="25"/>
        <v>1.4141521080373587E-3</v>
      </c>
      <c r="N121" s="4" t="str">
        <f ca="1">IF(AND(MAX(O$23:O120)&lt;=MAX(Q$23:Q120),C121&lt;&gt;"",MAX(O$23:O120)&lt;=MAX(S$23:S120),MAX(O$23:O120)&lt;=MAX(U$23:U120),MAX(O$23:O120)&lt;=TIME(16,0,0)),MAX(O$23:O120,C121),"")</f>
        <v/>
      </c>
      <c r="O121" s="4" t="str">
        <f t="shared" ca="1" si="26"/>
        <v/>
      </c>
      <c r="P121" s="4" t="str">
        <f ca="1">IF(AND(MAX(O$23:O120)&gt;MAX(Q$23:Q120),C121&lt;&gt;"",MAX(Q$23:Q120)&lt;=MAX(S$23:S120),MAX(Q$23:Q120)&lt;=MAX(U$23:U120),MAX(Q$23:Q120)&lt;=TIME(16,0,0)),MAX(Q$23:Q120,C121),"")</f>
        <v/>
      </c>
      <c r="Q121" s="4" t="str">
        <f t="shared" ca="1" si="27"/>
        <v/>
      </c>
      <c r="R121" s="4" t="str">
        <f ca="1">IF(AND(MAX(O$23:O120)&gt;MAX(S$23:S120),C121&lt;&gt;"",MAX(Q$23:Q120)&gt;MAX(S$23:S120),MAX(S$23:S120)&lt;=MAX(U$23:U120),MAX(S$23:S120)&lt;=TIME(16,0,0)),MAX(S$23:S120,C121),"")</f>
        <v/>
      </c>
      <c r="S121" s="4" t="str">
        <f t="shared" ca="1" si="28"/>
        <v/>
      </c>
      <c r="T121" s="4">
        <f ca="1">IF(AND(MAX(O$23:O120)&gt;MAX(U$23:U120),C121&lt;&gt;"",MAX(Q$23:Q120)&gt;MAX(U$23:U120),MAX(S$23:S120)&gt;MAX(U$23:U120),MAX(U$23:U120)&lt;=TIME(16,0,0)),MAX(U$23:U120,C121),"")</f>
        <v>0.45813037400025525</v>
      </c>
      <c r="U121" s="4">
        <f t="shared" ca="1" si="29"/>
        <v>0.45954452610829261</v>
      </c>
    </row>
    <row r="122" spans="1:21" x14ac:dyDescent="0.3">
      <c r="A122" s="3">
        <f t="shared" ca="1" si="15"/>
        <v>1.3953741269292481</v>
      </c>
      <c r="B122" s="23" t="str">
        <f t="shared" ca="1" si="16"/>
        <v>касса 1</v>
      </c>
      <c r="C122" s="4">
        <f ca="1">IF(C121="","",IF(C121+(A122)/1440&lt;=$C$23+8/24,C121+(A122)/1440,""))</f>
        <v>0.45909938381062276</v>
      </c>
      <c r="D122">
        <f t="shared" ca="1" si="17"/>
        <v>5.7673980258054289</v>
      </c>
      <c r="E122" s="4">
        <f t="shared" ca="1" si="18"/>
        <v>4.0051375179204363E-3</v>
      </c>
      <c r="F122">
        <f t="shared" ca="1" si="19"/>
        <v>2.840445083203742</v>
      </c>
      <c r="G122" s="4">
        <f t="shared" ca="1" si="20"/>
        <v>1.9725313077803763E-3</v>
      </c>
      <c r="H122">
        <f t="shared" ca="1" si="21"/>
        <v>5.7746003760877871</v>
      </c>
      <c r="I122" s="4">
        <f t="shared" ca="1" si="22"/>
        <v>4.010139150060963E-3</v>
      </c>
      <c r="J122">
        <f t="shared" ca="1" si="23"/>
        <v>5.3365458156548922</v>
      </c>
      <c r="K122" s="4">
        <f t="shared" ca="1" si="24"/>
        <v>3.7059345942047862E-3</v>
      </c>
      <c r="L122" s="3">
        <f ca="1">IF(C122&lt;&gt;"",SUM(COUNTIF($O$24:$O122,"&gt;"&amp;C122),COUNTIF($Q$24:$Q122,"&gt;"&amp;C122),COUNTIF($S$24:$S122,"&gt;"&amp;C122),COUNTIF($U$24:$U122,"&gt;"&amp;C122)),"")</f>
        <v>3</v>
      </c>
      <c r="M122" s="4">
        <f t="shared" ca="1" si="25"/>
        <v>4.0051375179204207E-3</v>
      </c>
      <c r="N122" s="4">
        <f ca="1">IF(AND(MAX(O$23:O121)&lt;=MAX(Q$23:Q121),C122&lt;&gt;"",MAX(O$23:O121)&lt;=MAX(S$23:S121),MAX(O$23:O121)&lt;=MAX(U$23:U121),MAX(O$23:O121)&lt;=TIME(16,0,0)),MAX(O$23:O121,C122),"")</f>
        <v>0.45909938381062276</v>
      </c>
      <c r="O122" s="4">
        <f t="shared" ca="1" si="26"/>
        <v>0.46310452132854318</v>
      </c>
      <c r="P122" s="4" t="str">
        <f ca="1">IF(AND(MAX(O$23:O121)&gt;MAX(Q$23:Q121),C122&lt;&gt;"",MAX(Q$23:Q121)&lt;=MAX(S$23:S121),MAX(Q$23:Q121)&lt;=MAX(U$23:U121),MAX(Q$23:Q121)&lt;=TIME(16,0,0)),MAX(Q$23:Q121,C122),"")</f>
        <v/>
      </c>
      <c r="Q122" s="4" t="str">
        <f t="shared" ca="1" si="27"/>
        <v/>
      </c>
      <c r="R122" s="4" t="str">
        <f ca="1">IF(AND(MAX(O$23:O121)&gt;MAX(S$23:S121),C122&lt;&gt;"",MAX(Q$23:Q121)&gt;MAX(S$23:S121),MAX(S$23:S121)&lt;=MAX(U$23:U121),MAX(S$23:S121)&lt;=TIME(16,0,0)),MAX(S$23:S121,C122),"")</f>
        <v/>
      </c>
      <c r="S122" s="4" t="str">
        <f t="shared" ca="1" si="28"/>
        <v/>
      </c>
      <c r="T122" s="4" t="str">
        <f ca="1">IF(AND(MAX(O$23:O121)&gt;MAX(U$23:U121),C122&lt;&gt;"",MAX(Q$23:Q121)&gt;MAX(U$23:U121),MAX(S$23:S121)&gt;MAX(U$23:U121),MAX(U$23:U121)&lt;=TIME(16,0,0)),MAX(U$23:U121,C122),"")</f>
        <v/>
      </c>
      <c r="U122" s="4" t="str">
        <f t="shared" ca="1" si="29"/>
        <v/>
      </c>
    </row>
    <row r="123" spans="1:21" x14ac:dyDescent="0.3">
      <c r="A123" s="3">
        <f t="shared" ca="1" si="15"/>
        <v>1.1562954355661834</v>
      </c>
      <c r="B123" s="23" t="str">
        <f t="shared" ca="1" si="16"/>
        <v>касса 2</v>
      </c>
      <c r="C123" s="4">
        <f ca="1">IF(C122="","",IF(C122+(A123)/1440&lt;=$C$23+8/24,C122+(A123)/1440,""))</f>
        <v>0.45990236675198815</v>
      </c>
      <c r="D123">
        <f t="shared" ca="1" si="17"/>
        <v>2.9239511106865468</v>
      </c>
      <c r="E123" s="4">
        <f t="shared" ca="1" si="18"/>
        <v>2.0305216046434351E-3</v>
      </c>
      <c r="F123">
        <f t="shared" ca="1" si="19"/>
        <v>1.0245616984105859</v>
      </c>
      <c r="G123" s="4">
        <f t="shared" ca="1" si="20"/>
        <v>7.1150117945179578E-4</v>
      </c>
      <c r="H123">
        <f t="shared" ca="1" si="21"/>
        <v>6.3505655091612585</v>
      </c>
      <c r="I123" s="4">
        <f t="shared" ca="1" si="22"/>
        <v>4.4101149369175406E-3</v>
      </c>
      <c r="J123">
        <f t="shared" ca="1" si="23"/>
        <v>4.982386593287929</v>
      </c>
      <c r="K123" s="4">
        <f t="shared" ca="1" si="24"/>
        <v>3.4599906897832839E-3</v>
      </c>
      <c r="L123" s="3">
        <f ca="1">IF(C123&lt;&gt;"",SUM(COUNTIF($O$24:$O123,"&gt;"&amp;C123),COUNTIF($Q$24:$Q123,"&gt;"&amp;C123),COUNTIF($S$24:$S123,"&gt;"&amp;C123),COUNTIF($U$24:$U123,"&gt;"&amp;C123)),"")</f>
        <v>3</v>
      </c>
      <c r="M123" s="4">
        <f t="shared" ca="1" si="25"/>
        <v>7.1150117945179003E-4</v>
      </c>
      <c r="N123" s="4" t="str">
        <f ca="1">IF(AND(MAX(O$23:O122)&lt;=MAX(Q$23:Q122),C123&lt;&gt;"",MAX(O$23:O122)&lt;=MAX(S$23:S122),MAX(O$23:O122)&lt;=MAX(U$23:U122),MAX(O$23:O122)&lt;=TIME(16,0,0)),MAX(O$23:O122,C123),"")</f>
        <v/>
      </c>
      <c r="O123" s="4" t="str">
        <f t="shared" ca="1" si="26"/>
        <v/>
      </c>
      <c r="P123" s="4">
        <f ca="1">IF(AND(MAX(O$23:O122)&gt;MAX(Q$23:Q122),C123&lt;&gt;"",MAX(Q$23:Q122)&lt;=MAX(S$23:S122),MAX(Q$23:Q122)&lt;=MAX(U$23:U122),MAX(Q$23:Q122)&lt;=TIME(16,0,0)),MAX(Q$23:Q122,C123),"")</f>
        <v>0.45990236675198815</v>
      </c>
      <c r="Q123" s="4">
        <f t="shared" ca="1" si="27"/>
        <v>0.46061386793143994</v>
      </c>
      <c r="R123" s="4" t="str">
        <f ca="1">IF(AND(MAX(O$23:O122)&gt;MAX(S$23:S122),C123&lt;&gt;"",MAX(Q$23:Q122)&gt;MAX(S$23:S122),MAX(S$23:S122)&lt;=MAX(U$23:U122),MAX(S$23:S122)&lt;=TIME(16,0,0)),MAX(S$23:S122,C123),"")</f>
        <v/>
      </c>
      <c r="S123" s="4" t="str">
        <f t="shared" ca="1" si="28"/>
        <v/>
      </c>
      <c r="T123" s="4" t="str">
        <f ca="1">IF(AND(MAX(O$23:O122)&gt;MAX(U$23:U122),C123&lt;&gt;"",MAX(Q$23:Q122)&gt;MAX(U$23:U122),MAX(S$23:S122)&gt;MAX(U$23:U122),MAX(U$23:U122)&lt;=TIME(16,0,0)),MAX(U$23:U122,C123),"")</f>
        <v/>
      </c>
      <c r="U123" s="4" t="str">
        <f t="shared" ca="1" si="29"/>
        <v/>
      </c>
    </row>
    <row r="124" spans="1:21" x14ac:dyDescent="0.3">
      <c r="A124" s="3">
        <f t="shared" ca="1" si="15"/>
        <v>1.1826499602967175</v>
      </c>
      <c r="B124" s="23" t="str">
        <f t="shared" ca="1" si="16"/>
        <v>касса 4</v>
      </c>
      <c r="C124" s="4">
        <f ca="1">IF(C123="","",IF(C123+(A124)/1440&lt;=$C$23+8/24,C123+(A124)/1440,""))</f>
        <v>0.46072365144663863</v>
      </c>
      <c r="D124">
        <f t="shared" ca="1" si="17"/>
        <v>1.6651369889715719</v>
      </c>
      <c r="E124" s="4">
        <f t="shared" ca="1" si="18"/>
        <v>1.1563451312302582E-3</v>
      </c>
      <c r="F124">
        <f t="shared" ca="1" si="19"/>
        <v>1.8364122126695615</v>
      </c>
      <c r="G124" s="4">
        <f t="shared" ca="1" si="20"/>
        <v>1.2752862587983066E-3</v>
      </c>
      <c r="H124">
        <f t="shared" ca="1" si="21"/>
        <v>3.9331752917825278</v>
      </c>
      <c r="I124" s="4">
        <f t="shared" ca="1" si="22"/>
        <v>2.7313717304045331E-3</v>
      </c>
      <c r="J124">
        <f t="shared" ca="1" si="23"/>
        <v>4.8955743165025742</v>
      </c>
      <c r="K124" s="4">
        <f t="shared" ca="1" si="24"/>
        <v>3.3997043864601212E-3</v>
      </c>
      <c r="L124" s="3">
        <f ca="1">IF(C124&lt;&gt;"",SUM(COUNTIF($O$24:$O124,"&gt;"&amp;C124),COUNTIF($Q$24:$Q124,"&gt;"&amp;C124),COUNTIF($S$24:$S124,"&gt;"&amp;C124),COUNTIF($U$24:$U124,"&gt;"&amp;C124)),"")</f>
        <v>3</v>
      </c>
      <c r="M124" s="4">
        <f t="shared" ca="1" si="25"/>
        <v>3.3997043864601451E-3</v>
      </c>
      <c r="N124" s="4" t="str">
        <f ca="1">IF(AND(MAX(O$23:O123)&lt;=MAX(Q$23:Q123),C124&lt;&gt;"",MAX(O$23:O123)&lt;=MAX(S$23:S123),MAX(O$23:O123)&lt;=MAX(U$23:U123),MAX(O$23:O123)&lt;=TIME(16,0,0)),MAX(O$23:O123,C124),"")</f>
        <v/>
      </c>
      <c r="O124" s="4" t="str">
        <f t="shared" ca="1" si="26"/>
        <v/>
      </c>
      <c r="P124" s="4" t="str">
        <f ca="1">IF(AND(MAX(O$23:O123)&gt;MAX(Q$23:Q123),C124&lt;&gt;"",MAX(Q$23:Q123)&lt;=MAX(S$23:S123),MAX(Q$23:Q123)&lt;=MAX(U$23:U123),MAX(Q$23:Q123)&lt;=TIME(16,0,0)),MAX(Q$23:Q123,C124),"")</f>
        <v/>
      </c>
      <c r="Q124" s="4" t="str">
        <f t="shared" ca="1" si="27"/>
        <v/>
      </c>
      <c r="R124" s="4" t="str">
        <f ca="1">IF(AND(MAX(O$23:O123)&gt;MAX(S$23:S123),C124&lt;&gt;"",MAX(Q$23:Q123)&gt;MAX(S$23:S123),MAX(S$23:S123)&lt;=MAX(U$23:U123),MAX(S$23:S123)&lt;=TIME(16,0,0)),MAX(S$23:S123,C124),"")</f>
        <v/>
      </c>
      <c r="S124" s="4" t="str">
        <f t="shared" ca="1" si="28"/>
        <v/>
      </c>
      <c r="T124" s="4">
        <f ca="1">IF(AND(MAX(O$23:O123)&gt;MAX(U$23:U123),C124&lt;&gt;"",MAX(Q$23:Q123)&gt;MAX(U$23:U123),MAX(S$23:S123)&gt;MAX(U$23:U123),MAX(U$23:U123)&lt;=TIME(16,0,0)),MAX(U$23:U123,C124),"")</f>
        <v>0.46072365144663863</v>
      </c>
      <c r="U124" s="4">
        <f t="shared" ca="1" si="29"/>
        <v>0.46412335583309877</v>
      </c>
    </row>
    <row r="125" spans="1:21" x14ac:dyDescent="0.3">
      <c r="A125" s="3">
        <f t="shared" ca="1" si="15"/>
        <v>2.119932267148104</v>
      </c>
      <c r="B125" s="23" t="str">
        <f t="shared" ca="1" si="16"/>
        <v>касса 2</v>
      </c>
      <c r="C125" s="4">
        <f ca="1">IF(C124="","",IF(C124+(A125)/1440&lt;=$C$23+8/24,C124+(A125)/1440,""))</f>
        <v>0.46219582663215814</v>
      </c>
      <c r="D125">
        <f t="shared" ca="1" si="17"/>
        <v>2.1446588744702915</v>
      </c>
      <c r="E125" s="4">
        <f t="shared" ca="1" si="18"/>
        <v>1.4893464406043691E-3</v>
      </c>
      <c r="F125">
        <f t="shared" ca="1" si="19"/>
        <v>3.6452432993094455</v>
      </c>
      <c r="G125" s="4">
        <f t="shared" ca="1" si="20"/>
        <v>2.5314189578537817E-3</v>
      </c>
      <c r="H125">
        <f t="shared" ca="1" si="21"/>
        <v>1.3005178621546287</v>
      </c>
      <c r="I125" s="4">
        <f t="shared" ca="1" si="22"/>
        <v>9.0313740427404776E-4</v>
      </c>
      <c r="J125">
        <f t="shared" ca="1" si="23"/>
        <v>11.443143766275362</v>
      </c>
      <c r="K125" s="4">
        <f t="shared" ca="1" si="24"/>
        <v>7.9466276154690017E-3</v>
      </c>
      <c r="L125" s="3">
        <f ca="1">IF(C125&lt;&gt;"",SUM(COUNTIF($O$24:$O125,"&gt;"&amp;C125),COUNTIF($Q$24:$Q125,"&gt;"&amp;C125),COUNTIF($S$24:$S125,"&gt;"&amp;C125),COUNTIF($U$24:$U125,"&gt;"&amp;C125)),"")</f>
        <v>3</v>
      </c>
      <c r="M125" s="4">
        <f t="shared" ca="1" si="25"/>
        <v>2.5314189578538038E-3</v>
      </c>
      <c r="N125" s="4" t="str">
        <f ca="1">IF(AND(MAX(O$23:O124)&lt;=MAX(Q$23:Q124),C125&lt;&gt;"",MAX(O$23:O124)&lt;=MAX(S$23:S124),MAX(O$23:O124)&lt;=MAX(U$23:U124),MAX(O$23:O124)&lt;=TIME(16,0,0)),MAX(O$23:O124,C125),"")</f>
        <v/>
      </c>
      <c r="O125" s="4" t="str">
        <f t="shared" ca="1" si="26"/>
        <v/>
      </c>
      <c r="P125" s="4">
        <f ca="1">IF(AND(MAX(O$23:O124)&gt;MAX(Q$23:Q124),C125&lt;&gt;"",MAX(Q$23:Q124)&lt;=MAX(S$23:S124),MAX(Q$23:Q124)&lt;=MAX(U$23:U124),MAX(Q$23:Q124)&lt;=TIME(16,0,0)),MAX(Q$23:Q124,C125),"")</f>
        <v>0.46219582663215814</v>
      </c>
      <c r="Q125" s="4">
        <f t="shared" ca="1" si="27"/>
        <v>0.46472724559001194</v>
      </c>
      <c r="R125" s="4" t="str">
        <f ca="1">IF(AND(MAX(O$23:O124)&gt;MAX(S$23:S124),C125&lt;&gt;"",MAX(Q$23:Q124)&gt;MAX(S$23:S124),MAX(S$23:S124)&lt;=MAX(U$23:U124),MAX(S$23:S124)&lt;=TIME(16,0,0)),MAX(S$23:S124,C125),"")</f>
        <v/>
      </c>
      <c r="S125" s="4" t="str">
        <f t="shared" ca="1" si="28"/>
        <v/>
      </c>
      <c r="T125" s="4" t="str">
        <f ca="1">IF(AND(MAX(O$23:O124)&gt;MAX(U$23:U124),C125&lt;&gt;"",MAX(Q$23:Q124)&gt;MAX(U$23:U124),MAX(S$23:S124)&gt;MAX(U$23:U124),MAX(U$23:U124)&lt;=TIME(16,0,0)),MAX(U$23:U124,C125),"")</f>
        <v/>
      </c>
      <c r="U125" s="4" t="str">
        <f t="shared" ca="1" si="29"/>
        <v/>
      </c>
    </row>
    <row r="126" spans="1:21" x14ac:dyDescent="0.3">
      <c r="A126" s="3">
        <f t="shared" ca="1" si="15"/>
        <v>1.3562986403538384</v>
      </c>
      <c r="B126" s="23" t="str">
        <f t="shared" ca="1" si="16"/>
        <v>касса 3</v>
      </c>
      <c r="C126" s="4">
        <f ca="1">IF(C125="","",IF(C125+(A126)/1440&lt;=$C$23+8/24,C125+(A126)/1440,""))</f>
        <v>0.4631377006879594</v>
      </c>
      <c r="D126">
        <f t="shared" ca="1" si="17"/>
        <v>7.6166590904721243</v>
      </c>
      <c r="E126" s="4">
        <f t="shared" ca="1" si="18"/>
        <v>5.289346590605642E-3</v>
      </c>
      <c r="F126">
        <f t="shared" ca="1" si="19"/>
        <v>1.5441953125729291</v>
      </c>
      <c r="G126" s="4">
        <f t="shared" ca="1" si="20"/>
        <v>1.0723578559534231E-3</v>
      </c>
      <c r="H126">
        <f t="shared" ca="1" si="21"/>
        <v>6.5884550398708637</v>
      </c>
      <c r="I126" s="4">
        <f t="shared" ca="1" si="22"/>
        <v>4.575315999910322E-3</v>
      </c>
      <c r="J126">
        <f t="shared" ca="1" si="23"/>
        <v>2.1425320494278282</v>
      </c>
      <c r="K126" s="4">
        <f t="shared" ca="1" si="24"/>
        <v>1.4878694787693251E-3</v>
      </c>
      <c r="L126" s="3">
        <f ca="1">IF(C126&lt;&gt;"",SUM(COUNTIF($O$24:$O126,"&gt;"&amp;C126),COUNTIF($Q$24:$Q126,"&gt;"&amp;C126),COUNTIF($S$24:$S126,"&gt;"&amp;C126),COUNTIF($U$24:$U126,"&gt;"&amp;C126)),"")</f>
        <v>3</v>
      </c>
      <c r="M126" s="4">
        <f t="shared" ca="1" si="25"/>
        <v>4.5753159999103454E-3</v>
      </c>
      <c r="N126" s="4" t="str">
        <f ca="1">IF(AND(MAX(O$23:O125)&lt;=MAX(Q$23:Q125),C126&lt;&gt;"",MAX(O$23:O125)&lt;=MAX(S$23:S125),MAX(O$23:O125)&lt;=MAX(U$23:U125),MAX(O$23:O125)&lt;=TIME(16,0,0)),MAX(O$23:O125,C126),"")</f>
        <v/>
      </c>
      <c r="O126" s="4" t="str">
        <f t="shared" ca="1" si="26"/>
        <v/>
      </c>
      <c r="P126" s="4" t="str">
        <f ca="1">IF(AND(MAX(O$23:O125)&gt;MAX(Q$23:Q125),C126&lt;&gt;"",MAX(Q$23:Q125)&lt;=MAX(S$23:S125),MAX(Q$23:Q125)&lt;=MAX(U$23:U125),MAX(Q$23:Q125)&lt;=TIME(16,0,0)),MAX(Q$23:Q125,C126),"")</f>
        <v/>
      </c>
      <c r="Q126" s="4" t="str">
        <f t="shared" ca="1" si="27"/>
        <v/>
      </c>
      <c r="R126" s="4">
        <f ca="1">IF(AND(MAX(O$23:O125)&gt;MAX(S$23:S125),C126&lt;&gt;"",MAX(Q$23:Q125)&gt;MAX(S$23:S125),MAX(S$23:S125)&lt;=MAX(U$23:U125),MAX(S$23:S125)&lt;=TIME(16,0,0)),MAX(S$23:S125,C126),"")</f>
        <v>0.4631377006879594</v>
      </c>
      <c r="S126" s="4">
        <f t="shared" ca="1" si="28"/>
        <v>0.46771301668786974</v>
      </c>
      <c r="T126" s="4" t="str">
        <f ca="1">IF(AND(MAX(O$23:O125)&gt;MAX(U$23:U125),C126&lt;&gt;"",MAX(Q$23:Q125)&gt;MAX(U$23:U125),MAX(S$23:S125)&gt;MAX(U$23:U125),MAX(U$23:U125)&lt;=TIME(16,0,0)),MAX(U$23:U125,C126),"")</f>
        <v/>
      </c>
      <c r="U126" s="4" t="str">
        <f t="shared" ca="1" si="29"/>
        <v/>
      </c>
    </row>
    <row r="127" spans="1:21" x14ac:dyDescent="0.3">
      <c r="A127" s="3">
        <f t="shared" ca="1" si="15"/>
        <v>1.591602463413083</v>
      </c>
      <c r="B127" s="23" t="str">
        <f t="shared" ca="1" si="16"/>
        <v>касса 1</v>
      </c>
      <c r="C127" s="4">
        <f ca="1">IF(C126="","",IF(C126+(A127)/1440&lt;=$C$23+8/24,C126+(A127)/1440,""))</f>
        <v>0.46424298017644072</v>
      </c>
      <c r="D127">
        <f t="shared" ca="1" si="17"/>
        <v>1.7137653813818186</v>
      </c>
      <c r="E127" s="4">
        <f t="shared" ca="1" si="18"/>
        <v>1.1901148481818185E-3</v>
      </c>
      <c r="F127">
        <f t="shared" ca="1" si="19"/>
        <v>4.6084665814391084</v>
      </c>
      <c r="G127" s="4">
        <f t="shared" ca="1" si="20"/>
        <v>3.2003240148882695E-3</v>
      </c>
      <c r="H127">
        <f t="shared" ca="1" si="21"/>
        <v>5.1949702423317108</v>
      </c>
      <c r="I127" s="4">
        <f t="shared" ca="1" si="22"/>
        <v>3.6076182238414657E-3</v>
      </c>
      <c r="J127">
        <f t="shared" ca="1" si="23"/>
        <v>7.7398214429779006</v>
      </c>
      <c r="K127" s="4">
        <f t="shared" ca="1" si="24"/>
        <v>5.3748760020679862E-3</v>
      </c>
      <c r="L127" s="3">
        <f ca="1">IF(C127&lt;&gt;"",SUM(COUNTIF($O$24:$O127,"&gt;"&amp;C127),COUNTIF($Q$24:$Q127,"&gt;"&amp;C127),COUNTIF($S$24:$S127,"&gt;"&amp;C127),COUNTIF($U$24:$U127,"&gt;"&amp;C127)),"")</f>
        <v>3</v>
      </c>
      <c r="M127" s="4">
        <f t="shared" ca="1" si="25"/>
        <v>1.1901148481818224E-3</v>
      </c>
      <c r="N127" s="4">
        <f ca="1">IF(AND(MAX(O$23:O126)&lt;=MAX(Q$23:Q126),C127&lt;&gt;"",MAX(O$23:O126)&lt;=MAX(S$23:S126),MAX(O$23:O126)&lt;=MAX(U$23:U126),MAX(O$23:O126)&lt;=TIME(16,0,0)),MAX(O$23:O126,C127),"")</f>
        <v>0.46424298017644072</v>
      </c>
      <c r="O127" s="4">
        <f t="shared" ca="1" si="26"/>
        <v>0.46543309502462255</v>
      </c>
      <c r="P127" s="4" t="str">
        <f ca="1">IF(AND(MAX(O$23:O126)&gt;MAX(Q$23:Q126),C127&lt;&gt;"",MAX(Q$23:Q126)&lt;=MAX(S$23:S126),MAX(Q$23:Q126)&lt;=MAX(U$23:U126),MAX(Q$23:Q126)&lt;=TIME(16,0,0)),MAX(Q$23:Q126,C127),"")</f>
        <v/>
      </c>
      <c r="Q127" s="4" t="str">
        <f t="shared" ca="1" si="27"/>
        <v/>
      </c>
      <c r="R127" s="4" t="str">
        <f ca="1">IF(AND(MAX(O$23:O126)&gt;MAX(S$23:S126),C127&lt;&gt;"",MAX(Q$23:Q126)&gt;MAX(S$23:S126),MAX(S$23:S126)&lt;=MAX(U$23:U126),MAX(S$23:S126)&lt;=TIME(16,0,0)),MAX(S$23:S126,C127),"")</f>
        <v/>
      </c>
      <c r="S127" s="4" t="str">
        <f t="shared" ca="1" si="28"/>
        <v/>
      </c>
      <c r="T127" s="4" t="str">
        <f ca="1">IF(AND(MAX(O$23:O126)&gt;MAX(U$23:U126),C127&lt;&gt;"",MAX(Q$23:Q126)&gt;MAX(U$23:U126),MAX(S$23:S126)&gt;MAX(U$23:U126),MAX(U$23:U126)&lt;=TIME(16,0,0)),MAX(U$23:U126,C127),"")</f>
        <v/>
      </c>
      <c r="U127" s="4" t="str">
        <f t="shared" ca="1" si="29"/>
        <v/>
      </c>
    </row>
    <row r="128" spans="1:21" x14ac:dyDescent="0.3">
      <c r="A128" s="3">
        <f t="shared" ca="1" si="15"/>
        <v>1.5672649035196033</v>
      </c>
      <c r="B128" s="23" t="str">
        <f t="shared" ca="1" si="16"/>
        <v>касса 4</v>
      </c>
      <c r="C128" s="4">
        <f ca="1">IF(C127="","",IF(C127+(A128)/1440&lt;=$C$23+8/24,C127+(A128)/1440,""))</f>
        <v>0.46533135858166269</v>
      </c>
      <c r="D128">
        <f t="shared" ca="1" si="17"/>
        <v>1.5469256536191298</v>
      </c>
      <c r="E128" s="4">
        <f t="shared" ca="1" si="18"/>
        <v>1.0742539261243958E-3</v>
      </c>
      <c r="F128">
        <f t="shared" ca="1" si="19"/>
        <v>12.497887759684692</v>
      </c>
      <c r="G128" s="4">
        <f t="shared" ca="1" si="20"/>
        <v>8.679088722003259E-3</v>
      </c>
      <c r="H128">
        <f t="shared" ca="1" si="21"/>
        <v>2.2388135307093049</v>
      </c>
      <c r="I128" s="4">
        <f t="shared" ca="1" si="22"/>
        <v>1.5547316185481285E-3</v>
      </c>
      <c r="J128">
        <f t="shared" ca="1" si="23"/>
        <v>4.1356547884102417</v>
      </c>
      <c r="K128" s="4">
        <f t="shared" ca="1" si="24"/>
        <v>2.8719824919515567E-3</v>
      </c>
      <c r="L128" s="3">
        <f ca="1">IF(C128&lt;&gt;"",SUM(COUNTIF($O$24:$O128,"&gt;"&amp;C128),COUNTIF($Q$24:$Q128,"&gt;"&amp;C128),COUNTIF($S$24:$S128,"&gt;"&amp;C128),COUNTIF($U$24:$U128,"&gt;"&amp;C128)),"")</f>
        <v>3</v>
      </c>
      <c r="M128" s="4">
        <f t="shared" ca="1" si="25"/>
        <v>2.8719824919515302E-3</v>
      </c>
      <c r="N128" s="4" t="str">
        <f ca="1">IF(AND(MAX(O$23:O127)&lt;=MAX(Q$23:Q127),C128&lt;&gt;"",MAX(O$23:O127)&lt;=MAX(S$23:S127),MAX(O$23:O127)&lt;=MAX(U$23:U127),MAX(O$23:O127)&lt;=TIME(16,0,0)),MAX(O$23:O127,C128),"")</f>
        <v/>
      </c>
      <c r="O128" s="4" t="str">
        <f t="shared" ca="1" si="26"/>
        <v/>
      </c>
      <c r="P128" s="4" t="str">
        <f ca="1">IF(AND(MAX(O$23:O127)&gt;MAX(Q$23:Q127),C128&lt;&gt;"",MAX(Q$23:Q127)&lt;=MAX(S$23:S127),MAX(Q$23:Q127)&lt;=MAX(U$23:U127),MAX(Q$23:Q127)&lt;=TIME(16,0,0)),MAX(Q$23:Q127,C128),"")</f>
        <v/>
      </c>
      <c r="Q128" s="4" t="str">
        <f t="shared" ca="1" si="27"/>
        <v/>
      </c>
      <c r="R128" s="4" t="str">
        <f ca="1">IF(AND(MAX(O$23:O127)&gt;MAX(S$23:S127),C128&lt;&gt;"",MAX(Q$23:Q127)&gt;MAX(S$23:S127),MAX(S$23:S127)&lt;=MAX(U$23:U127),MAX(S$23:S127)&lt;=TIME(16,0,0)),MAX(S$23:S127,C128),"")</f>
        <v/>
      </c>
      <c r="S128" s="4" t="str">
        <f t="shared" ca="1" si="28"/>
        <v/>
      </c>
      <c r="T128" s="4">
        <f ca="1">IF(AND(MAX(O$23:O127)&gt;MAX(U$23:U127),C128&lt;&gt;"",MAX(Q$23:Q127)&gt;MAX(U$23:U127),MAX(S$23:S127)&gt;MAX(U$23:U127),MAX(U$23:U127)&lt;=TIME(16,0,0)),MAX(U$23:U127,C128),"")</f>
        <v>0.46533135858166269</v>
      </c>
      <c r="U128" s="4">
        <f t="shared" ca="1" si="29"/>
        <v>0.46820334107361422</v>
      </c>
    </row>
    <row r="129" spans="1:21" x14ac:dyDescent="0.3">
      <c r="A129" s="3">
        <f t="shared" ca="1" si="15"/>
        <v>7.3523292382688439</v>
      </c>
      <c r="B129" s="23" t="str">
        <f t="shared" ca="1" si="16"/>
        <v>касса 2</v>
      </c>
      <c r="C129" s="4">
        <f ca="1">IF(C128="","",IF(C128+(A129)/1440&lt;=$C$23+8/24,C128+(A129)/1440,""))</f>
        <v>0.47043714277490495</v>
      </c>
      <c r="D129">
        <f t="shared" ca="1" si="17"/>
        <v>3.4659192872032119</v>
      </c>
      <c r="E129" s="4">
        <f t="shared" ca="1" si="18"/>
        <v>2.4068883938911192E-3</v>
      </c>
      <c r="F129">
        <f t="shared" ca="1" si="19"/>
        <v>1.7657312105700007</v>
      </c>
      <c r="G129" s="4">
        <f t="shared" ca="1" si="20"/>
        <v>1.2262022295625005E-3</v>
      </c>
      <c r="H129">
        <f t="shared" ca="1" si="21"/>
        <v>8.3460327582289207</v>
      </c>
      <c r="I129" s="4">
        <f t="shared" ca="1" si="22"/>
        <v>5.7958560821034172E-3</v>
      </c>
      <c r="J129">
        <f t="shared" ca="1" si="23"/>
        <v>2.778499432824427</v>
      </c>
      <c r="K129" s="4">
        <f t="shared" ca="1" si="24"/>
        <v>1.9295134950169633E-3</v>
      </c>
      <c r="L129" s="3">
        <f ca="1">IF(C129&lt;&gt;"",SUM(COUNTIF($O$24:$O129,"&gt;"&amp;C129),COUNTIF($Q$24:$Q129,"&gt;"&amp;C129),COUNTIF($S$24:$S129,"&gt;"&amp;C129),COUNTIF($U$24:$U129,"&gt;"&amp;C129)),"")</f>
        <v>1</v>
      </c>
      <c r="M129" s="4">
        <f t="shared" ca="1" si="25"/>
        <v>1.2262022295624897E-3</v>
      </c>
      <c r="N129" s="4" t="str">
        <f ca="1">IF(AND(MAX(O$23:O128)&lt;=MAX(Q$23:Q128),C129&lt;&gt;"",MAX(O$23:O128)&lt;=MAX(S$23:S128),MAX(O$23:O128)&lt;=MAX(U$23:U128),MAX(O$23:O128)&lt;=TIME(16,0,0)),MAX(O$23:O128,C129),"")</f>
        <v/>
      </c>
      <c r="O129" s="4" t="str">
        <f t="shared" ca="1" si="26"/>
        <v/>
      </c>
      <c r="P129" s="4">
        <f ca="1">IF(AND(MAX(O$23:O128)&gt;MAX(Q$23:Q128),C129&lt;&gt;"",MAX(Q$23:Q128)&lt;=MAX(S$23:S128),MAX(Q$23:Q128)&lt;=MAX(U$23:U128),MAX(Q$23:Q128)&lt;=TIME(16,0,0)),MAX(Q$23:Q128,C129),"")</f>
        <v>0.47043714277490495</v>
      </c>
      <c r="Q129" s="4">
        <f t="shared" ca="1" si="27"/>
        <v>0.47166334500446744</v>
      </c>
      <c r="R129" s="4" t="str">
        <f ca="1">IF(AND(MAX(O$23:O128)&gt;MAX(S$23:S128),C129&lt;&gt;"",MAX(Q$23:Q128)&gt;MAX(S$23:S128),MAX(S$23:S128)&lt;=MAX(U$23:U128),MAX(S$23:S128)&lt;=TIME(16,0,0)),MAX(S$23:S128,C129),"")</f>
        <v/>
      </c>
      <c r="S129" s="4" t="str">
        <f t="shared" ca="1" si="28"/>
        <v/>
      </c>
      <c r="T129" s="4" t="str">
        <f ca="1">IF(AND(MAX(O$23:O128)&gt;MAX(U$23:U128),C129&lt;&gt;"",MAX(Q$23:Q128)&gt;MAX(U$23:U128),MAX(S$23:S128)&gt;MAX(U$23:U128),MAX(U$23:U128)&lt;=TIME(16,0,0)),MAX(U$23:U128,C129),"")</f>
        <v/>
      </c>
      <c r="U129" s="4" t="str">
        <f t="shared" ca="1" si="29"/>
        <v/>
      </c>
    </row>
    <row r="130" spans="1:21" x14ac:dyDescent="0.3">
      <c r="A130" s="3">
        <f t="shared" ca="1" si="15"/>
        <v>2.7170108848719945</v>
      </c>
      <c r="B130" s="23" t="str">
        <f t="shared" ca="1" si="16"/>
        <v>касса 1</v>
      </c>
      <c r="C130" s="4">
        <f ca="1">IF(C129="","",IF(C129+(A130)/1440&lt;=$C$23+8/24,C129+(A130)/1440,""))</f>
        <v>0.47232395588939941</v>
      </c>
      <c r="D130">
        <f t="shared" ca="1" si="17"/>
        <v>3.2186096093356076</v>
      </c>
      <c r="E130" s="4">
        <f t="shared" ca="1" si="18"/>
        <v>2.2351455620386162E-3</v>
      </c>
      <c r="F130">
        <f t="shared" ca="1" si="19"/>
        <v>1.201175489863743</v>
      </c>
      <c r="G130" s="4">
        <f t="shared" ca="1" si="20"/>
        <v>8.341496457387104E-4</v>
      </c>
      <c r="H130">
        <f t="shared" ca="1" si="21"/>
        <v>9.6843176604467622</v>
      </c>
      <c r="I130" s="4">
        <f t="shared" ca="1" si="22"/>
        <v>6.7252205975324737E-3</v>
      </c>
      <c r="J130">
        <f t="shared" ca="1" si="23"/>
        <v>4.8877741276000286</v>
      </c>
      <c r="K130" s="4">
        <f t="shared" ca="1" si="24"/>
        <v>3.3942875886111309E-3</v>
      </c>
      <c r="L130" s="3">
        <f ca="1">IF(C130&lt;&gt;"",SUM(COUNTIF($O$24:$O130,"&gt;"&amp;C130),COUNTIF($Q$24:$Q130,"&gt;"&amp;C130),COUNTIF($S$24:$S130,"&gt;"&amp;C130),COUNTIF($U$24:$U130,"&gt;"&amp;C130)),"")</f>
        <v>1</v>
      </c>
      <c r="M130" s="4">
        <f t="shared" ca="1" si="25"/>
        <v>2.2351455620386318E-3</v>
      </c>
      <c r="N130" s="4">
        <f ca="1">IF(AND(MAX(O$23:O129)&lt;=MAX(Q$23:Q129),C130&lt;&gt;"",MAX(O$23:O129)&lt;=MAX(S$23:S129),MAX(O$23:O129)&lt;=MAX(U$23:U129),MAX(O$23:O129)&lt;=TIME(16,0,0)),MAX(O$23:O129,C130),"")</f>
        <v>0.47232395588939941</v>
      </c>
      <c r="O130" s="4">
        <f t="shared" ca="1" si="26"/>
        <v>0.47455910145143804</v>
      </c>
      <c r="P130" s="4" t="str">
        <f ca="1">IF(AND(MAX(O$23:O129)&gt;MAX(Q$23:Q129),C130&lt;&gt;"",MAX(Q$23:Q129)&lt;=MAX(S$23:S129),MAX(Q$23:Q129)&lt;=MAX(U$23:U129),MAX(Q$23:Q129)&lt;=TIME(16,0,0)),MAX(Q$23:Q129,C130),"")</f>
        <v/>
      </c>
      <c r="Q130" s="4" t="str">
        <f t="shared" ca="1" si="27"/>
        <v/>
      </c>
      <c r="R130" s="4" t="str">
        <f ca="1">IF(AND(MAX(O$23:O129)&gt;MAX(S$23:S129),C130&lt;&gt;"",MAX(Q$23:Q129)&gt;MAX(S$23:S129),MAX(S$23:S129)&lt;=MAX(U$23:U129),MAX(S$23:S129)&lt;=TIME(16,0,0)),MAX(S$23:S129,C130),"")</f>
        <v/>
      </c>
      <c r="S130" s="4" t="str">
        <f t="shared" ca="1" si="28"/>
        <v/>
      </c>
      <c r="T130" s="4" t="str">
        <f ca="1">IF(AND(MAX(O$23:O129)&gt;MAX(U$23:U129),C130&lt;&gt;"",MAX(Q$23:Q129)&gt;MAX(U$23:U129),MAX(S$23:S129)&gt;MAX(U$23:U129),MAX(U$23:U129)&lt;=TIME(16,0,0)),MAX(U$23:U129,C130),"")</f>
        <v/>
      </c>
      <c r="U130" s="4" t="str">
        <f t="shared" ca="1" si="29"/>
        <v/>
      </c>
    </row>
    <row r="131" spans="1:21" x14ac:dyDescent="0.3">
      <c r="A131" s="3">
        <f t="shared" ca="1" si="15"/>
        <v>1.0187099620130859</v>
      </c>
      <c r="B131" s="23" t="str">
        <f t="shared" ca="1" si="16"/>
        <v>касса 3</v>
      </c>
      <c r="C131" s="4">
        <f ca="1">IF(C130="","",IF(C130+(A131)/1440&lt;=$C$23+8/24,C130+(A131)/1440,""))</f>
        <v>0.47303139336301958</v>
      </c>
      <c r="D131">
        <f t="shared" ca="1" si="17"/>
        <v>4.9995931055991809</v>
      </c>
      <c r="E131" s="4">
        <f t="shared" ca="1" si="18"/>
        <v>3.4719396566660976E-3</v>
      </c>
      <c r="F131">
        <f t="shared" ca="1" si="19"/>
        <v>5.1077503040569825</v>
      </c>
      <c r="G131" s="4">
        <f t="shared" ca="1" si="20"/>
        <v>3.5470488222617935E-3</v>
      </c>
      <c r="H131">
        <f t="shared" ca="1" si="21"/>
        <v>6.3972003770474721</v>
      </c>
      <c r="I131" s="4">
        <f t="shared" ca="1" si="22"/>
        <v>4.4425002618385225E-3</v>
      </c>
      <c r="J131">
        <f t="shared" ca="1" si="23"/>
        <v>3.344734512720815</v>
      </c>
      <c r="K131" s="4">
        <f t="shared" ca="1" si="24"/>
        <v>2.3227323005005659E-3</v>
      </c>
      <c r="L131" s="3">
        <f ca="1">IF(C131&lt;&gt;"",SUM(COUNTIF($O$24:$O131,"&gt;"&amp;C131),COUNTIF($Q$24:$Q131,"&gt;"&amp;C131),COUNTIF($S$24:$S131,"&gt;"&amp;C131),COUNTIF($U$24:$U131,"&gt;"&amp;C131)),"")</f>
        <v>2</v>
      </c>
      <c r="M131" s="4">
        <f t="shared" ca="1" si="25"/>
        <v>4.4425002618385112E-3</v>
      </c>
      <c r="N131" s="4" t="str">
        <f ca="1">IF(AND(MAX(O$23:O130)&lt;=MAX(Q$23:Q130),C131&lt;&gt;"",MAX(O$23:O130)&lt;=MAX(S$23:S130),MAX(O$23:O130)&lt;=MAX(U$23:U130),MAX(O$23:O130)&lt;=TIME(16,0,0)),MAX(O$23:O130,C131),"")</f>
        <v/>
      </c>
      <c r="O131" s="4" t="str">
        <f t="shared" ca="1" si="26"/>
        <v/>
      </c>
      <c r="P131" s="4" t="str">
        <f ca="1">IF(AND(MAX(O$23:O130)&gt;MAX(Q$23:Q130),C131&lt;&gt;"",MAX(Q$23:Q130)&lt;=MAX(S$23:S130),MAX(Q$23:Q130)&lt;=MAX(U$23:U130),MAX(Q$23:Q130)&lt;=TIME(16,0,0)),MAX(Q$23:Q130,C131),"")</f>
        <v/>
      </c>
      <c r="Q131" s="4" t="str">
        <f t="shared" ca="1" si="27"/>
        <v/>
      </c>
      <c r="R131" s="4">
        <f ca="1">IF(AND(MAX(O$23:O130)&gt;MAX(S$23:S130),C131&lt;&gt;"",MAX(Q$23:Q130)&gt;MAX(S$23:S130),MAX(S$23:S130)&lt;=MAX(U$23:U130),MAX(S$23:S130)&lt;=TIME(16,0,0)),MAX(S$23:S130,C131),"")</f>
        <v>0.47303139336301958</v>
      </c>
      <c r="S131" s="4">
        <f t="shared" ca="1" si="28"/>
        <v>0.47747389362485809</v>
      </c>
      <c r="T131" s="4" t="str">
        <f ca="1">IF(AND(MAX(O$23:O130)&gt;MAX(U$23:U130),C131&lt;&gt;"",MAX(Q$23:Q130)&gt;MAX(U$23:U130),MAX(S$23:S130)&gt;MAX(U$23:U130),MAX(U$23:U130)&lt;=TIME(16,0,0)),MAX(U$23:U130,C131),"")</f>
        <v/>
      </c>
      <c r="U131" s="4" t="str">
        <f t="shared" ca="1" si="29"/>
        <v/>
      </c>
    </row>
    <row r="132" spans="1:21" x14ac:dyDescent="0.3">
      <c r="A132" s="3">
        <f t="shared" ca="1" si="15"/>
        <v>2.3578964237393665</v>
      </c>
      <c r="B132" s="23" t="str">
        <f t="shared" ca="1" si="16"/>
        <v>касса 4</v>
      </c>
      <c r="C132" s="4">
        <f ca="1">IF(C131="","",IF(C131+(A132)/1440&lt;=$C$23+8/24,C131+(A132)/1440,""))</f>
        <v>0.47466882143506078</v>
      </c>
      <c r="D132">
        <f t="shared" ca="1" si="17"/>
        <v>2.768762157606953</v>
      </c>
      <c r="E132" s="4">
        <f t="shared" ca="1" si="18"/>
        <v>1.9227514983381619E-3</v>
      </c>
      <c r="F132">
        <f t="shared" ca="1" si="19"/>
        <v>5.8255933597939755</v>
      </c>
      <c r="G132" s="4">
        <f t="shared" ca="1" si="20"/>
        <v>4.0455509443013717E-3</v>
      </c>
      <c r="H132">
        <f t="shared" ca="1" si="21"/>
        <v>3.1832089794580067</v>
      </c>
      <c r="I132" s="4">
        <f t="shared" ca="1" si="22"/>
        <v>2.2105617912902826E-3</v>
      </c>
      <c r="J132">
        <f t="shared" ca="1" si="23"/>
        <v>3.8131382620042062</v>
      </c>
      <c r="K132" s="4">
        <f t="shared" ca="1" si="24"/>
        <v>2.6480126819473653E-3</v>
      </c>
      <c r="L132" s="3">
        <f ca="1">IF(C132&lt;&gt;"",SUM(COUNTIF($O$24:$O132,"&gt;"&amp;C132),COUNTIF($Q$24:$Q132,"&gt;"&amp;C132),COUNTIF($S$24:$S132,"&gt;"&amp;C132),COUNTIF($U$24:$U132,"&gt;"&amp;C132)),"")</f>
        <v>2</v>
      </c>
      <c r="M132" s="4">
        <f t="shared" ca="1" si="25"/>
        <v>2.6480126819473648E-3</v>
      </c>
      <c r="N132" s="4" t="str">
        <f ca="1">IF(AND(MAX(O$23:O131)&lt;=MAX(Q$23:Q131),C132&lt;&gt;"",MAX(O$23:O131)&lt;=MAX(S$23:S131),MAX(O$23:O131)&lt;=MAX(U$23:U131),MAX(O$23:O131)&lt;=TIME(16,0,0)),MAX(O$23:O131,C132),"")</f>
        <v/>
      </c>
      <c r="O132" s="4" t="str">
        <f t="shared" ca="1" si="26"/>
        <v/>
      </c>
      <c r="P132" s="4" t="str">
        <f ca="1">IF(AND(MAX(O$23:O131)&gt;MAX(Q$23:Q131),C132&lt;&gt;"",MAX(Q$23:Q131)&lt;=MAX(S$23:S131),MAX(Q$23:Q131)&lt;=MAX(U$23:U131),MAX(Q$23:Q131)&lt;=TIME(16,0,0)),MAX(Q$23:Q131,C132),"")</f>
        <v/>
      </c>
      <c r="Q132" s="4" t="str">
        <f t="shared" ca="1" si="27"/>
        <v/>
      </c>
      <c r="R132" s="4" t="str">
        <f ca="1">IF(AND(MAX(O$23:O131)&gt;MAX(S$23:S131),C132&lt;&gt;"",MAX(Q$23:Q131)&gt;MAX(S$23:S131),MAX(S$23:S131)&lt;=MAX(U$23:U131),MAX(S$23:S131)&lt;=TIME(16,0,0)),MAX(S$23:S131,C132),"")</f>
        <v/>
      </c>
      <c r="S132" s="4" t="str">
        <f t="shared" ca="1" si="28"/>
        <v/>
      </c>
      <c r="T132" s="4">
        <f ca="1">IF(AND(MAX(O$23:O131)&gt;MAX(U$23:U131),C132&lt;&gt;"",MAX(Q$23:Q131)&gt;MAX(U$23:U131),MAX(S$23:S131)&gt;MAX(U$23:U131),MAX(U$23:U131)&lt;=TIME(16,0,0)),MAX(U$23:U131,C132),"")</f>
        <v>0.47466882143506078</v>
      </c>
      <c r="U132" s="4">
        <f t="shared" ca="1" si="29"/>
        <v>0.47731683411700815</v>
      </c>
    </row>
    <row r="133" spans="1:21" x14ac:dyDescent="0.3">
      <c r="A133" s="3">
        <f t="shared" ca="1" si="15"/>
        <v>2.7884093068255291</v>
      </c>
      <c r="B133" s="23" t="str">
        <f t="shared" ca="1" si="16"/>
        <v>касса 2</v>
      </c>
      <c r="C133" s="4">
        <f ca="1">IF(C132="","",IF(C132+(A133)/1440&lt;=$C$23+8/24,C132+(A133)/1440,""))</f>
        <v>0.47660521678702295</v>
      </c>
      <c r="D133">
        <f t="shared" ca="1" si="17"/>
        <v>2.9299270536806468</v>
      </c>
      <c r="E133" s="4">
        <f t="shared" ca="1" si="18"/>
        <v>2.0346715650560046E-3</v>
      </c>
      <c r="F133">
        <f t="shared" ca="1" si="19"/>
        <v>1.5040259049458111</v>
      </c>
      <c r="G133" s="4">
        <f t="shared" ca="1" si="20"/>
        <v>1.0444624339901467E-3</v>
      </c>
      <c r="H133">
        <f t="shared" ca="1" si="21"/>
        <v>2.8899907456437788</v>
      </c>
      <c r="I133" s="4">
        <f t="shared" ca="1" si="22"/>
        <v>2.0069380178081796E-3</v>
      </c>
      <c r="J133">
        <f t="shared" ca="1" si="23"/>
        <v>16.511069810619329</v>
      </c>
      <c r="K133" s="4">
        <f t="shared" ca="1" si="24"/>
        <v>1.1466020701818978E-2</v>
      </c>
      <c r="L133" s="3">
        <f ca="1">IF(C133&lt;&gt;"",SUM(COUNTIF($O$24:$O133,"&gt;"&amp;C133),COUNTIF($Q$24:$Q133,"&gt;"&amp;C133),COUNTIF($S$24:$S133,"&gt;"&amp;C133),COUNTIF($U$24:$U133,"&gt;"&amp;C133)),"")</f>
        <v>3</v>
      </c>
      <c r="M133" s="4">
        <f t="shared" ca="1" si="25"/>
        <v>1.0444624339901454E-3</v>
      </c>
      <c r="N133" s="4" t="str">
        <f ca="1">IF(AND(MAX(O$23:O132)&lt;=MAX(Q$23:Q132),C133&lt;&gt;"",MAX(O$23:O132)&lt;=MAX(S$23:S132),MAX(O$23:O132)&lt;=MAX(U$23:U132),MAX(O$23:O132)&lt;=TIME(16,0,0)),MAX(O$23:O132,C133),"")</f>
        <v/>
      </c>
      <c r="O133" s="4" t="str">
        <f t="shared" ca="1" si="26"/>
        <v/>
      </c>
      <c r="P133" s="4">
        <f ca="1">IF(AND(MAX(O$23:O132)&gt;MAX(Q$23:Q132),C133&lt;&gt;"",MAX(Q$23:Q132)&lt;=MAX(S$23:S132),MAX(Q$23:Q132)&lt;=MAX(U$23:U132),MAX(Q$23:Q132)&lt;=TIME(16,0,0)),MAX(Q$23:Q132,C133),"")</f>
        <v>0.47660521678702295</v>
      </c>
      <c r="Q133" s="4">
        <f t="shared" ca="1" si="27"/>
        <v>0.47764967922101309</v>
      </c>
      <c r="R133" s="4" t="str">
        <f ca="1">IF(AND(MAX(O$23:O132)&gt;MAX(S$23:S132),C133&lt;&gt;"",MAX(Q$23:Q132)&gt;MAX(S$23:S132),MAX(S$23:S132)&lt;=MAX(U$23:U132),MAX(S$23:S132)&lt;=TIME(16,0,0)),MAX(S$23:S132,C133),"")</f>
        <v/>
      </c>
      <c r="S133" s="4" t="str">
        <f t="shared" ca="1" si="28"/>
        <v/>
      </c>
      <c r="T133" s="4" t="str">
        <f ca="1">IF(AND(MAX(O$23:O132)&gt;MAX(U$23:U132),C133&lt;&gt;"",MAX(Q$23:Q132)&gt;MAX(U$23:U132),MAX(S$23:S132)&gt;MAX(U$23:U132),MAX(U$23:U132)&lt;=TIME(16,0,0)),MAX(U$23:U132,C133),"")</f>
        <v/>
      </c>
      <c r="U133" s="4" t="str">
        <f t="shared" ca="1" si="29"/>
        <v/>
      </c>
    </row>
    <row r="134" spans="1:21" x14ac:dyDescent="0.3">
      <c r="A134" s="3">
        <f t="shared" ca="1" si="15"/>
        <v>1.464350051549909</v>
      </c>
      <c r="B134" s="23" t="str">
        <f t="shared" ca="1" si="16"/>
        <v>касса 1</v>
      </c>
      <c r="C134" s="4">
        <f ca="1">IF(C133="","",IF(C133+(A134)/1440&lt;=$C$23+8/24,C133+(A134)/1440,""))</f>
        <v>0.47762212654504371</v>
      </c>
      <c r="D134">
        <f t="shared" ca="1" si="17"/>
        <v>1.4756208423301405</v>
      </c>
      <c r="E134" s="4">
        <f t="shared" ca="1" si="18"/>
        <v>1.0247366960625976E-3</v>
      </c>
      <c r="F134">
        <f t="shared" ca="1" si="19"/>
        <v>1.1569869451987325</v>
      </c>
      <c r="G134" s="4">
        <f t="shared" ca="1" si="20"/>
        <v>8.0346315638800869E-4</v>
      </c>
      <c r="H134">
        <f t="shared" ca="1" si="21"/>
        <v>6.2305020686478674</v>
      </c>
      <c r="I134" s="4">
        <f t="shared" ca="1" si="22"/>
        <v>4.3267375476721305E-3</v>
      </c>
      <c r="J134">
        <f t="shared" ca="1" si="23"/>
        <v>4.8926190563526077</v>
      </c>
      <c r="K134" s="4">
        <f t="shared" ca="1" si="24"/>
        <v>3.3976521224670887E-3</v>
      </c>
      <c r="L134" s="3">
        <f ca="1">IF(C134&lt;&gt;"",SUM(COUNTIF($O$24:$O134,"&gt;"&amp;C134),COUNTIF($Q$24:$Q134,"&gt;"&amp;C134),COUNTIF($S$24:$S134,"&gt;"&amp;C134),COUNTIF($U$24:$U134,"&gt;"&amp;C134)),"")</f>
        <v>2</v>
      </c>
      <c r="M134" s="4">
        <f t="shared" ca="1" si="25"/>
        <v>1.0247366960626225E-3</v>
      </c>
      <c r="N134" s="4">
        <f ca="1">IF(AND(MAX(O$23:O133)&lt;=MAX(Q$23:Q133),C134&lt;&gt;"",MAX(O$23:O133)&lt;=MAX(S$23:S133),MAX(O$23:O133)&lt;=MAX(U$23:U133),MAX(O$23:O133)&lt;=TIME(16,0,0)),MAX(O$23:O133,C134),"")</f>
        <v>0.47762212654504371</v>
      </c>
      <c r="O134" s="4">
        <f t="shared" ca="1" si="26"/>
        <v>0.47864686324110634</v>
      </c>
      <c r="P134" s="4" t="str">
        <f ca="1">IF(AND(MAX(O$23:O133)&gt;MAX(Q$23:Q133),C134&lt;&gt;"",MAX(Q$23:Q133)&lt;=MAX(S$23:S133),MAX(Q$23:Q133)&lt;=MAX(U$23:U133),MAX(Q$23:Q133)&lt;=TIME(16,0,0)),MAX(Q$23:Q133,C134),"")</f>
        <v/>
      </c>
      <c r="Q134" s="4" t="str">
        <f t="shared" ca="1" si="27"/>
        <v/>
      </c>
      <c r="R134" s="4" t="str">
        <f ca="1">IF(AND(MAX(O$23:O133)&gt;MAX(S$23:S133),C134&lt;&gt;"",MAX(Q$23:Q133)&gt;MAX(S$23:S133),MAX(S$23:S133)&lt;=MAX(U$23:U133),MAX(S$23:S133)&lt;=TIME(16,0,0)),MAX(S$23:S133,C134),"")</f>
        <v/>
      </c>
      <c r="S134" s="4" t="str">
        <f t="shared" ca="1" si="28"/>
        <v/>
      </c>
      <c r="T134" s="4" t="str">
        <f ca="1">IF(AND(MAX(O$23:O133)&gt;MAX(U$23:U133),C134&lt;&gt;"",MAX(Q$23:Q133)&gt;MAX(U$23:U133),MAX(S$23:S133)&gt;MAX(U$23:U133),MAX(U$23:U133)&lt;=TIME(16,0,0)),MAX(U$23:U133,C134),"")</f>
        <v/>
      </c>
      <c r="U134" s="4" t="str">
        <f t="shared" ca="1" si="29"/>
        <v/>
      </c>
    </row>
    <row r="135" spans="1:21" x14ac:dyDescent="0.3">
      <c r="A135" s="3">
        <f t="shared" ca="1" si="15"/>
        <v>1.0886209553695771</v>
      </c>
      <c r="B135" s="23" t="str">
        <f t="shared" ca="1" si="16"/>
        <v>касса 4</v>
      </c>
      <c r="C135" s="4">
        <f ca="1">IF(C134="","",IF(C134+(A135)/1440&lt;=$C$23+8/24,C134+(A135)/1440,""))</f>
        <v>0.47837811331960595</v>
      </c>
      <c r="D135">
        <f t="shared" ca="1" si="17"/>
        <v>1.7189953545788947</v>
      </c>
      <c r="E135" s="4">
        <f t="shared" ca="1" si="18"/>
        <v>1.1937467740131213E-3</v>
      </c>
      <c r="F135">
        <f t="shared" ca="1" si="19"/>
        <v>1.7734218620111368</v>
      </c>
      <c r="G135" s="4">
        <f t="shared" ca="1" si="20"/>
        <v>1.2315429597299561E-3</v>
      </c>
      <c r="H135">
        <f t="shared" ca="1" si="21"/>
        <v>4.7438628495195889</v>
      </c>
      <c r="I135" s="4">
        <f t="shared" ca="1" si="22"/>
        <v>3.2943492010552699E-3</v>
      </c>
      <c r="J135">
        <f t="shared" ca="1" si="23"/>
        <v>6.7144081624836982</v>
      </c>
      <c r="K135" s="4">
        <f t="shared" ca="1" si="24"/>
        <v>4.6627834461692346E-3</v>
      </c>
      <c r="L135" s="3">
        <f ca="1">IF(C135&lt;&gt;"",SUM(COUNTIF($O$24:$O135,"&gt;"&amp;C135),COUNTIF($Q$24:$Q135,"&gt;"&amp;C135),COUNTIF($S$24:$S135,"&gt;"&amp;C135),COUNTIF($U$24:$U135,"&gt;"&amp;C135)),"")</f>
        <v>2</v>
      </c>
      <c r="M135" s="4">
        <f t="shared" ca="1" si="25"/>
        <v>4.6627834461692164E-3</v>
      </c>
      <c r="N135" s="4" t="str">
        <f ca="1">IF(AND(MAX(O$23:O134)&lt;=MAX(Q$23:Q134),C135&lt;&gt;"",MAX(O$23:O134)&lt;=MAX(S$23:S134),MAX(O$23:O134)&lt;=MAX(U$23:U134),MAX(O$23:O134)&lt;=TIME(16,0,0)),MAX(O$23:O134,C135),"")</f>
        <v/>
      </c>
      <c r="O135" s="4" t="str">
        <f t="shared" ca="1" si="26"/>
        <v/>
      </c>
      <c r="P135" s="4" t="str">
        <f ca="1">IF(AND(MAX(O$23:O134)&gt;MAX(Q$23:Q134),C135&lt;&gt;"",MAX(Q$23:Q134)&lt;=MAX(S$23:S134),MAX(Q$23:Q134)&lt;=MAX(U$23:U134),MAX(Q$23:Q134)&lt;=TIME(16,0,0)),MAX(Q$23:Q134,C135),"")</f>
        <v/>
      </c>
      <c r="Q135" s="4" t="str">
        <f t="shared" ca="1" si="27"/>
        <v/>
      </c>
      <c r="R135" s="4" t="str">
        <f ca="1">IF(AND(MAX(O$23:O134)&gt;MAX(S$23:S134),C135&lt;&gt;"",MAX(Q$23:Q134)&gt;MAX(S$23:S134),MAX(S$23:S134)&lt;=MAX(U$23:U134),MAX(S$23:S134)&lt;=TIME(16,0,0)),MAX(S$23:S134,C135),"")</f>
        <v/>
      </c>
      <c r="S135" s="4" t="str">
        <f t="shared" ca="1" si="28"/>
        <v/>
      </c>
      <c r="T135" s="4">
        <f ca="1">IF(AND(MAX(O$23:O134)&gt;MAX(U$23:U134),C135&lt;&gt;"",MAX(Q$23:Q134)&gt;MAX(U$23:U134),MAX(S$23:S134)&gt;MAX(U$23:U134),MAX(U$23:U134)&lt;=TIME(16,0,0)),MAX(U$23:U134,C135),"")</f>
        <v>0.47837811331960595</v>
      </c>
      <c r="U135" s="4">
        <f t="shared" ca="1" si="29"/>
        <v>0.48304089676577516</v>
      </c>
    </row>
    <row r="136" spans="1:21" x14ac:dyDescent="0.3">
      <c r="A136" s="3">
        <f t="shared" ca="1" si="15"/>
        <v>1.6772956060826107</v>
      </c>
      <c r="B136" s="23" t="str">
        <f t="shared" ca="1" si="16"/>
        <v>касса 3</v>
      </c>
      <c r="C136" s="4">
        <f ca="1">IF(C135="","",IF(C135+(A136)/1440&lt;=$C$23+8/24,C135+(A136)/1440,""))</f>
        <v>0.47954290193494109</v>
      </c>
      <c r="D136">
        <f t="shared" ca="1" si="17"/>
        <v>3.5985148248600867</v>
      </c>
      <c r="E136" s="4">
        <f t="shared" ca="1" si="18"/>
        <v>2.4989686283750602E-3</v>
      </c>
      <c r="F136">
        <f t="shared" ca="1" si="19"/>
        <v>6.6267017043906584</v>
      </c>
      <c r="G136" s="4">
        <f t="shared" ca="1" si="20"/>
        <v>4.6018761836046241E-3</v>
      </c>
      <c r="H136">
        <f t="shared" ca="1" si="21"/>
        <v>1.637335947173137</v>
      </c>
      <c r="I136" s="4">
        <f t="shared" ca="1" si="22"/>
        <v>1.1370388522035674E-3</v>
      </c>
      <c r="J136">
        <f t="shared" ca="1" si="23"/>
        <v>9.1426197308442845</v>
      </c>
      <c r="K136" s="4">
        <f t="shared" ca="1" si="24"/>
        <v>6.3490414797529749E-3</v>
      </c>
      <c r="L136" s="3">
        <f ca="1">IF(C136&lt;&gt;"",SUM(COUNTIF($O$24:$O136,"&gt;"&amp;C136),COUNTIF($Q$24:$Q136,"&gt;"&amp;C136),COUNTIF($S$24:$S136,"&gt;"&amp;C136),COUNTIF($U$24:$U136,"&gt;"&amp;C136)),"")</f>
        <v>2</v>
      </c>
      <c r="M136" s="4">
        <f t="shared" ca="1" si="25"/>
        <v>1.1370388522035646E-3</v>
      </c>
      <c r="N136" s="4" t="str">
        <f ca="1">IF(AND(MAX(O$23:O135)&lt;=MAX(Q$23:Q135),C136&lt;&gt;"",MAX(O$23:O135)&lt;=MAX(S$23:S135),MAX(O$23:O135)&lt;=MAX(U$23:U135),MAX(O$23:O135)&lt;=TIME(16,0,0)),MAX(O$23:O135,C136),"")</f>
        <v/>
      </c>
      <c r="O136" s="4" t="str">
        <f t="shared" ca="1" si="26"/>
        <v/>
      </c>
      <c r="P136" s="4" t="str">
        <f ca="1">IF(AND(MAX(O$23:O135)&gt;MAX(Q$23:Q135),C136&lt;&gt;"",MAX(Q$23:Q135)&lt;=MAX(S$23:S135),MAX(Q$23:Q135)&lt;=MAX(U$23:U135),MAX(Q$23:Q135)&lt;=TIME(16,0,0)),MAX(Q$23:Q135,C136),"")</f>
        <v/>
      </c>
      <c r="Q136" s="4" t="str">
        <f t="shared" ca="1" si="27"/>
        <v/>
      </c>
      <c r="R136" s="4">
        <f ca="1">IF(AND(MAX(O$23:O135)&gt;MAX(S$23:S135),C136&lt;&gt;"",MAX(Q$23:Q135)&gt;MAX(S$23:S135),MAX(S$23:S135)&lt;=MAX(U$23:U135),MAX(S$23:S135)&lt;=TIME(16,0,0)),MAX(S$23:S135,C136),"")</f>
        <v>0.47954290193494109</v>
      </c>
      <c r="S136" s="4">
        <f t="shared" ca="1" si="28"/>
        <v>0.48067994078714466</v>
      </c>
      <c r="T136" s="4" t="str">
        <f ca="1">IF(AND(MAX(O$23:O135)&gt;MAX(U$23:U135),C136&lt;&gt;"",MAX(Q$23:Q135)&gt;MAX(U$23:U135),MAX(S$23:S135)&gt;MAX(U$23:U135),MAX(U$23:U135)&lt;=TIME(16,0,0)),MAX(U$23:U135,C136),"")</f>
        <v/>
      </c>
      <c r="U136" s="4" t="str">
        <f t="shared" ca="1" si="29"/>
        <v/>
      </c>
    </row>
    <row r="137" spans="1:21" x14ac:dyDescent="0.3">
      <c r="A137" s="3">
        <f t="shared" ca="1" si="15"/>
        <v>1.7648000765135885</v>
      </c>
      <c r="B137" s="23" t="str">
        <f t="shared" ca="1" si="16"/>
        <v>касса 2</v>
      </c>
      <c r="C137" s="4">
        <f ca="1">IF(C136="","",IF(C136+(A137)/1440&lt;=$C$23+8/24,C136+(A137)/1440,""))</f>
        <v>0.48076845754363107</v>
      </c>
      <c r="D137">
        <f t="shared" ca="1" si="17"/>
        <v>1.3609532177917993</v>
      </c>
      <c r="E137" s="4">
        <f t="shared" ca="1" si="18"/>
        <v>9.4510640124430506E-4</v>
      </c>
      <c r="F137">
        <f t="shared" ca="1" si="19"/>
        <v>2.2322700727353628</v>
      </c>
      <c r="G137" s="4">
        <f t="shared" ca="1" si="20"/>
        <v>1.5501875505106687E-3</v>
      </c>
      <c r="H137">
        <f t="shared" ca="1" si="21"/>
        <v>11.305880435929618</v>
      </c>
      <c r="I137" s="4">
        <f t="shared" ca="1" si="22"/>
        <v>7.8513058582844568E-3</v>
      </c>
      <c r="J137">
        <f t="shared" ca="1" si="23"/>
        <v>16.596068453399795</v>
      </c>
      <c r="K137" s="4">
        <f t="shared" ca="1" si="24"/>
        <v>1.152504753708319E-2</v>
      </c>
      <c r="L137" s="3">
        <f ca="1">IF(C137&lt;&gt;"",SUM(COUNTIF($O$24:$O137,"&gt;"&amp;C137),COUNTIF($Q$24:$Q137,"&gt;"&amp;C137),COUNTIF($S$24:$S137,"&gt;"&amp;C137),COUNTIF($U$24:$U137,"&gt;"&amp;C137)),"")</f>
        <v>2</v>
      </c>
      <c r="M137" s="4">
        <f t="shared" ca="1" si="25"/>
        <v>1.5501875505106733E-3</v>
      </c>
      <c r="N137" s="4" t="str">
        <f ca="1">IF(AND(MAX(O$23:O136)&lt;=MAX(Q$23:Q136),C137&lt;&gt;"",MAX(O$23:O136)&lt;=MAX(S$23:S136),MAX(O$23:O136)&lt;=MAX(U$23:U136),MAX(O$23:O136)&lt;=TIME(16,0,0)),MAX(O$23:O136,C137),"")</f>
        <v/>
      </c>
      <c r="O137" s="4" t="str">
        <f t="shared" ca="1" si="26"/>
        <v/>
      </c>
      <c r="P137" s="4">
        <f ca="1">IF(AND(MAX(O$23:O136)&gt;MAX(Q$23:Q136),C137&lt;&gt;"",MAX(Q$23:Q136)&lt;=MAX(S$23:S136),MAX(Q$23:Q136)&lt;=MAX(U$23:U136),MAX(Q$23:Q136)&lt;=TIME(16,0,0)),MAX(Q$23:Q136,C137),"")</f>
        <v>0.48076845754363107</v>
      </c>
      <c r="Q137" s="4">
        <f t="shared" ca="1" si="27"/>
        <v>0.48231864509414174</v>
      </c>
      <c r="R137" s="4" t="str">
        <f ca="1">IF(AND(MAX(O$23:O136)&gt;MAX(S$23:S136),C137&lt;&gt;"",MAX(Q$23:Q136)&gt;MAX(S$23:S136),MAX(S$23:S136)&lt;=MAX(U$23:U136),MAX(S$23:S136)&lt;=TIME(16,0,0)),MAX(S$23:S136,C137),"")</f>
        <v/>
      </c>
      <c r="S137" s="4" t="str">
        <f t="shared" ca="1" si="28"/>
        <v/>
      </c>
      <c r="T137" s="4" t="str">
        <f ca="1">IF(AND(MAX(O$23:O136)&gt;MAX(U$23:U136),C137&lt;&gt;"",MAX(Q$23:Q136)&gt;MAX(U$23:U136),MAX(S$23:S136)&gt;MAX(U$23:U136),MAX(U$23:U136)&lt;=TIME(16,0,0)),MAX(U$23:U136,C137),"")</f>
        <v/>
      </c>
      <c r="U137" s="4" t="str">
        <f t="shared" ca="1" si="29"/>
        <v/>
      </c>
    </row>
    <row r="138" spans="1:21" x14ac:dyDescent="0.3">
      <c r="A138" s="3">
        <f t="shared" ca="1" si="15"/>
        <v>1.0444571689454778</v>
      </c>
      <c r="B138" s="23" t="str">
        <f t="shared" ca="1" si="16"/>
        <v>касса 1</v>
      </c>
      <c r="C138" s="4">
        <f ca="1">IF(C137="","",IF(C137+(A138)/1440&lt;=$C$23+8/24,C137+(A138)/1440,""))</f>
        <v>0.48149377502206542</v>
      </c>
      <c r="D138">
        <f t="shared" ca="1" si="17"/>
        <v>2.6729853180070586</v>
      </c>
      <c r="E138" s="4">
        <f t="shared" ca="1" si="18"/>
        <v>1.8562398041715685E-3</v>
      </c>
      <c r="F138">
        <f t="shared" ca="1" si="19"/>
        <v>11.528492882043306</v>
      </c>
      <c r="G138" s="4">
        <f t="shared" ca="1" si="20"/>
        <v>8.0058978347522965E-3</v>
      </c>
      <c r="H138">
        <f t="shared" ca="1" si="21"/>
        <v>2.5305275268935574</v>
      </c>
      <c r="I138" s="4">
        <f t="shared" ca="1" si="22"/>
        <v>1.7573107825649705E-3</v>
      </c>
      <c r="J138">
        <f t="shared" ca="1" si="23"/>
        <v>4.1568248244626984</v>
      </c>
      <c r="K138" s="4">
        <f t="shared" ca="1" si="24"/>
        <v>2.8866839058768741E-3</v>
      </c>
      <c r="L138" s="3">
        <f ca="1">IF(C138&lt;&gt;"",SUM(COUNTIF($O$24:$O138,"&gt;"&amp;C138),COUNTIF($Q$24:$Q138,"&gt;"&amp;C138),COUNTIF($S$24:$S138,"&gt;"&amp;C138),COUNTIF($U$24:$U138,"&gt;"&amp;C138)),"")</f>
        <v>3</v>
      </c>
      <c r="M138" s="4">
        <f t="shared" ca="1" si="25"/>
        <v>1.8562398041715444E-3</v>
      </c>
      <c r="N138" s="4">
        <f ca="1">IF(AND(MAX(O$23:O137)&lt;=MAX(Q$23:Q137),C138&lt;&gt;"",MAX(O$23:O137)&lt;=MAX(S$23:S137),MAX(O$23:O137)&lt;=MAX(U$23:U137),MAX(O$23:O137)&lt;=TIME(16,0,0)),MAX(O$23:O137,C138),"")</f>
        <v>0.48149377502206542</v>
      </c>
      <c r="O138" s="4">
        <f t="shared" ca="1" si="26"/>
        <v>0.48335001482623696</v>
      </c>
      <c r="P138" s="4" t="str">
        <f ca="1">IF(AND(MAX(O$23:O137)&gt;MAX(Q$23:Q137),C138&lt;&gt;"",MAX(Q$23:Q137)&lt;=MAX(S$23:S137),MAX(Q$23:Q137)&lt;=MAX(U$23:U137),MAX(Q$23:Q137)&lt;=TIME(16,0,0)),MAX(Q$23:Q137,C138),"")</f>
        <v/>
      </c>
      <c r="Q138" s="4" t="str">
        <f t="shared" ca="1" si="27"/>
        <v/>
      </c>
      <c r="R138" s="4" t="str">
        <f ca="1">IF(AND(MAX(O$23:O137)&gt;MAX(S$23:S137),C138&lt;&gt;"",MAX(Q$23:Q137)&gt;MAX(S$23:S137),MAX(S$23:S137)&lt;=MAX(U$23:U137),MAX(S$23:S137)&lt;=TIME(16,0,0)),MAX(S$23:S137,C138),"")</f>
        <v/>
      </c>
      <c r="S138" s="4" t="str">
        <f t="shared" ca="1" si="28"/>
        <v/>
      </c>
      <c r="T138" s="4" t="str">
        <f ca="1">IF(AND(MAX(O$23:O137)&gt;MAX(U$23:U137),C138&lt;&gt;"",MAX(Q$23:Q137)&gt;MAX(U$23:U137),MAX(S$23:S137)&gt;MAX(U$23:U137),MAX(U$23:U137)&lt;=TIME(16,0,0)),MAX(U$23:U137,C138),"")</f>
        <v/>
      </c>
      <c r="U138" s="4" t="str">
        <f t="shared" ca="1" si="29"/>
        <v/>
      </c>
    </row>
    <row r="139" spans="1:21" x14ac:dyDescent="0.3">
      <c r="A139" s="3">
        <f t="shared" ca="1" si="15"/>
        <v>1.2933939627761983</v>
      </c>
      <c r="B139" s="23" t="str">
        <f t="shared" ca="1" si="16"/>
        <v>касса 3</v>
      </c>
      <c r="C139" s="4">
        <f ca="1">IF(C138="","",IF(C138+(A139)/1440&lt;=$C$23+8/24,C138+(A139)/1440,""))</f>
        <v>0.48239196527399331</v>
      </c>
      <c r="D139">
        <f t="shared" ca="1" si="17"/>
        <v>2.3751846239613963</v>
      </c>
      <c r="E139" s="4">
        <f t="shared" ca="1" si="18"/>
        <v>1.6494337666398584E-3</v>
      </c>
      <c r="F139">
        <f t="shared" ca="1" si="19"/>
        <v>8.7553081059958409</v>
      </c>
      <c r="G139" s="4">
        <f t="shared" ca="1" si="20"/>
        <v>6.0800750736082227E-3</v>
      </c>
      <c r="H139">
        <f t="shared" ca="1" si="21"/>
        <v>2.8451377590008273</v>
      </c>
      <c r="I139" s="4">
        <f t="shared" ca="1" si="22"/>
        <v>1.9757901104172412E-3</v>
      </c>
      <c r="J139">
        <f t="shared" ca="1" si="23"/>
        <v>32.177123805944269</v>
      </c>
      <c r="K139" s="4">
        <f t="shared" ca="1" si="24"/>
        <v>2.2345224865239075E-2</v>
      </c>
      <c r="L139" s="3">
        <f ca="1">IF(C139&lt;&gt;"",SUM(COUNTIF($O$24:$O139,"&gt;"&amp;C139),COUNTIF($Q$24:$Q139,"&gt;"&amp;C139),COUNTIF($S$24:$S139,"&gt;"&amp;C139),COUNTIF($U$24:$U139,"&gt;"&amp;C139)),"")</f>
        <v>3</v>
      </c>
      <c r="M139" s="4">
        <f t="shared" ca="1" si="25"/>
        <v>1.9757901104172637E-3</v>
      </c>
      <c r="N139" s="4" t="str">
        <f ca="1">IF(AND(MAX(O$23:O138)&lt;=MAX(Q$23:Q138),C139&lt;&gt;"",MAX(O$23:O138)&lt;=MAX(S$23:S138),MAX(O$23:O138)&lt;=MAX(U$23:U138),MAX(O$23:O138)&lt;=TIME(16,0,0)),MAX(O$23:O138,C139),"")</f>
        <v/>
      </c>
      <c r="O139" s="4" t="str">
        <f t="shared" ca="1" si="26"/>
        <v/>
      </c>
      <c r="P139" s="4" t="str">
        <f ca="1">IF(AND(MAX(O$23:O138)&gt;MAX(Q$23:Q138),C139&lt;&gt;"",MAX(Q$23:Q138)&lt;=MAX(S$23:S138),MAX(Q$23:Q138)&lt;=MAX(U$23:U138),MAX(Q$23:Q138)&lt;=TIME(16,0,0)),MAX(Q$23:Q138,C139),"")</f>
        <v/>
      </c>
      <c r="Q139" s="4" t="str">
        <f t="shared" ca="1" si="27"/>
        <v/>
      </c>
      <c r="R139" s="4">
        <f ca="1">IF(AND(MAX(O$23:O138)&gt;MAX(S$23:S138),C139&lt;&gt;"",MAX(Q$23:Q138)&gt;MAX(S$23:S138),MAX(S$23:S138)&lt;=MAX(U$23:U138),MAX(S$23:S138)&lt;=TIME(16,0,0)),MAX(S$23:S138,C139),"")</f>
        <v>0.48239196527399331</v>
      </c>
      <c r="S139" s="4">
        <f t="shared" ca="1" si="28"/>
        <v>0.48436775538441057</v>
      </c>
      <c r="T139" s="4" t="str">
        <f ca="1">IF(AND(MAX(O$23:O138)&gt;MAX(U$23:U138),C139&lt;&gt;"",MAX(Q$23:Q138)&gt;MAX(U$23:U138),MAX(S$23:S138)&gt;MAX(U$23:U138),MAX(U$23:U138)&lt;=TIME(16,0,0)),MAX(U$23:U138,C139),"")</f>
        <v/>
      </c>
      <c r="U139" s="4" t="str">
        <f t="shared" ca="1" si="29"/>
        <v/>
      </c>
    </row>
    <row r="140" spans="1:21" x14ac:dyDescent="0.3">
      <c r="A140" s="3">
        <f t="shared" ca="1" si="15"/>
        <v>1.7743969613026549</v>
      </c>
      <c r="B140" s="23" t="str">
        <f t="shared" ca="1" si="16"/>
        <v>касса 2</v>
      </c>
      <c r="C140" s="4">
        <f ca="1">IF(C139="","",IF(C139+(A140)/1440&lt;=$C$23+8/24,C139+(A140)/1440,""))</f>
        <v>0.48362418538600904</v>
      </c>
      <c r="D140">
        <f t="shared" ca="1" si="17"/>
        <v>2.2681417768617003</v>
      </c>
      <c r="E140" s="4">
        <f t="shared" ca="1" si="18"/>
        <v>1.5750984561539586E-3</v>
      </c>
      <c r="F140">
        <f t="shared" ca="1" si="19"/>
        <v>1.5605391010917897</v>
      </c>
      <c r="G140" s="4">
        <f t="shared" ca="1" si="20"/>
        <v>1.0837077090915207E-3</v>
      </c>
      <c r="H140">
        <f t="shared" ca="1" si="21"/>
        <v>9.8411030306943346</v>
      </c>
      <c r="I140" s="4">
        <f t="shared" ca="1" si="22"/>
        <v>6.8340993268710655E-3</v>
      </c>
      <c r="J140">
        <f t="shared" ca="1" si="23"/>
        <v>1.5796723922695759</v>
      </c>
      <c r="K140" s="4">
        <f t="shared" ca="1" si="24"/>
        <v>1.0969947168538721E-3</v>
      </c>
      <c r="L140" s="3">
        <f ca="1">IF(C140&lt;&gt;"",SUM(COUNTIF($O$24:$O140,"&gt;"&amp;C140),COUNTIF($Q$24:$Q140,"&gt;"&amp;C140),COUNTIF($S$24:$S140,"&gt;"&amp;C140),COUNTIF($U$24:$U140,"&gt;"&amp;C140)),"")</f>
        <v>2</v>
      </c>
      <c r="M140" s="4">
        <f t="shared" ca="1" si="25"/>
        <v>1.0837077090914971E-3</v>
      </c>
      <c r="N140" s="4" t="str">
        <f ca="1">IF(AND(MAX(O$23:O139)&lt;=MAX(Q$23:Q139),C140&lt;&gt;"",MAX(O$23:O139)&lt;=MAX(S$23:S139),MAX(O$23:O139)&lt;=MAX(U$23:U139),MAX(O$23:O139)&lt;=TIME(16,0,0)),MAX(O$23:O139,C140),"")</f>
        <v/>
      </c>
      <c r="O140" s="4" t="str">
        <f t="shared" ca="1" si="26"/>
        <v/>
      </c>
      <c r="P140" s="4">
        <f ca="1">IF(AND(MAX(O$23:O139)&gt;MAX(Q$23:Q139),C140&lt;&gt;"",MAX(Q$23:Q139)&lt;=MAX(S$23:S139),MAX(Q$23:Q139)&lt;=MAX(U$23:U139),MAX(Q$23:Q139)&lt;=TIME(16,0,0)),MAX(Q$23:Q139,C140),"")</f>
        <v>0.48362418538600904</v>
      </c>
      <c r="Q140" s="4">
        <f t="shared" ca="1" si="27"/>
        <v>0.48470789309510054</v>
      </c>
      <c r="R140" s="4" t="str">
        <f ca="1">IF(AND(MAX(O$23:O139)&gt;MAX(S$23:S139),C140&lt;&gt;"",MAX(Q$23:Q139)&gt;MAX(S$23:S139),MAX(S$23:S139)&lt;=MAX(U$23:U139),MAX(S$23:S139)&lt;=TIME(16,0,0)),MAX(S$23:S139,C140),"")</f>
        <v/>
      </c>
      <c r="S140" s="4" t="str">
        <f t="shared" ca="1" si="28"/>
        <v/>
      </c>
      <c r="T140" s="4" t="str">
        <f ca="1">IF(AND(MAX(O$23:O139)&gt;MAX(U$23:U139),C140&lt;&gt;"",MAX(Q$23:Q139)&gt;MAX(U$23:U139),MAX(S$23:S139)&gt;MAX(U$23:U139),MAX(U$23:U139)&lt;=TIME(16,0,0)),MAX(U$23:U139,C140),"")</f>
        <v/>
      </c>
      <c r="U140" s="4" t="str">
        <f t="shared" ca="1" si="29"/>
        <v/>
      </c>
    </row>
    <row r="141" spans="1:21" x14ac:dyDescent="0.3">
      <c r="A141" s="3">
        <f t="shared" ca="1" si="15"/>
        <v>1.6750344104124961</v>
      </c>
      <c r="B141" s="23" t="str">
        <f t="shared" ca="1" si="16"/>
        <v>касса 4</v>
      </c>
      <c r="C141" s="4">
        <f ca="1">IF(C140="","",IF(C140+(A141)/1440&lt;=$C$23+8/24,C140+(A141)/1440,""))</f>
        <v>0.48478740372657325</v>
      </c>
      <c r="D141">
        <f t="shared" ca="1" si="17"/>
        <v>1.5854332721404749</v>
      </c>
      <c r="E141" s="4">
        <f t="shared" ca="1" si="18"/>
        <v>1.1009953278753298E-3</v>
      </c>
      <c r="F141">
        <f t="shared" ca="1" si="19"/>
        <v>2.479527568685254</v>
      </c>
      <c r="G141" s="4">
        <f t="shared" ca="1" si="20"/>
        <v>1.7218941449203154E-3</v>
      </c>
      <c r="H141">
        <f t="shared" ca="1" si="21"/>
        <v>7.8936108944236771</v>
      </c>
      <c r="I141" s="4">
        <f t="shared" ca="1" si="22"/>
        <v>5.4816742322386647E-3</v>
      </c>
      <c r="J141">
        <f t="shared" ca="1" si="23"/>
        <v>13.202387816961874</v>
      </c>
      <c r="K141" s="4">
        <f t="shared" ca="1" si="24"/>
        <v>9.1683248728901909E-3</v>
      </c>
      <c r="L141" s="3">
        <f ca="1">IF(C141&lt;&gt;"",SUM(COUNTIF($O$24:$O141,"&gt;"&amp;C141),COUNTIF($Q$24:$Q141,"&gt;"&amp;C141),COUNTIF($S$24:$S141,"&gt;"&amp;C141),COUNTIF($U$24:$U141,"&gt;"&amp;C141)),"")</f>
        <v>1</v>
      </c>
      <c r="M141" s="4">
        <f t="shared" ca="1" si="25"/>
        <v>9.16832487289021E-3</v>
      </c>
      <c r="N141" s="4" t="str">
        <f ca="1">IF(AND(MAX(O$23:O140)&lt;=MAX(Q$23:Q140),C141&lt;&gt;"",MAX(O$23:O140)&lt;=MAX(S$23:S140),MAX(O$23:O140)&lt;=MAX(U$23:U140),MAX(O$23:O140)&lt;=TIME(16,0,0)),MAX(O$23:O140,C141),"")</f>
        <v/>
      </c>
      <c r="O141" s="4" t="str">
        <f t="shared" ca="1" si="26"/>
        <v/>
      </c>
      <c r="P141" s="4" t="str">
        <f ca="1">IF(AND(MAX(O$23:O140)&gt;MAX(Q$23:Q140),C141&lt;&gt;"",MAX(Q$23:Q140)&lt;=MAX(S$23:S140),MAX(Q$23:Q140)&lt;=MAX(U$23:U140),MAX(Q$23:Q140)&lt;=TIME(16,0,0)),MAX(Q$23:Q140,C141),"")</f>
        <v/>
      </c>
      <c r="Q141" s="4" t="str">
        <f t="shared" ca="1" si="27"/>
        <v/>
      </c>
      <c r="R141" s="4" t="str">
        <f ca="1">IF(AND(MAX(O$23:O140)&gt;MAX(S$23:S140),C141&lt;&gt;"",MAX(Q$23:Q140)&gt;MAX(S$23:S140),MAX(S$23:S140)&lt;=MAX(U$23:U140),MAX(S$23:S140)&lt;=TIME(16,0,0)),MAX(S$23:S140,C141),"")</f>
        <v/>
      </c>
      <c r="S141" s="4" t="str">
        <f t="shared" ca="1" si="28"/>
        <v/>
      </c>
      <c r="T141" s="4">
        <f ca="1">IF(AND(MAX(O$23:O140)&gt;MAX(U$23:U140),C141&lt;&gt;"",MAX(Q$23:Q140)&gt;MAX(U$23:U140),MAX(S$23:S140)&gt;MAX(U$23:U140),MAX(U$23:U140)&lt;=TIME(16,0,0)),MAX(U$23:U140,C141),"")</f>
        <v>0.48478740372657325</v>
      </c>
      <c r="U141" s="4">
        <f t="shared" ca="1" si="29"/>
        <v>0.49395572859946346</v>
      </c>
    </row>
    <row r="142" spans="1:21" x14ac:dyDescent="0.3">
      <c r="A142" s="3">
        <f t="shared" ca="1" si="15"/>
        <v>1.6951228978997692</v>
      </c>
      <c r="B142" s="23" t="str">
        <f t="shared" ca="1" si="16"/>
        <v>касса 1</v>
      </c>
      <c r="C142" s="4">
        <f ca="1">IF(C141="","",IF(C141+(A142)/1440&lt;=$C$23+8/24,C141+(A142)/1440,""))</f>
        <v>0.48596457240567031</v>
      </c>
      <c r="D142">
        <f t="shared" ca="1" si="17"/>
        <v>1.2660592705781863</v>
      </c>
      <c r="E142" s="4">
        <f t="shared" ca="1" si="18"/>
        <v>8.792078267904072E-4</v>
      </c>
      <c r="F142">
        <f t="shared" ca="1" si="19"/>
        <v>2.0238552852375729</v>
      </c>
      <c r="G142" s="4">
        <f t="shared" ca="1" si="20"/>
        <v>1.4054550591927589E-3</v>
      </c>
      <c r="H142">
        <f t="shared" ca="1" si="21"/>
        <v>5.7804853524950746</v>
      </c>
      <c r="I142" s="4">
        <f t="shared" ca="1" si="22"/>
        <v>4.0142259392326905E-3</v>
      </c>
      <c r="J142">
        <f t="shared" ca="1" si="23"/>
        <v>11.777455788744476</v>
      </c>
      <c r="K142" s="4">
        <f t="shared" ca="1" si="24"/>
        <v>8.1787887421836646E-3</v>
      </c>
      <c r="L142" s="3">
        <f ca="1">IF(C142&lt;&gt;"",SUM(COUNTIF($O$24:$O142,"&gt;"&amp;C142),COUNTIF($Q$24:$Q142,"&gt;"&amp;C142),COUNTIF($S$24:$S142,"&gt;"&amp;C142),COUNTIF($U$24:$U142,"&gt;"&amp;C142)),"")</f>
        <v>2</v>
      </c>
      <c r="M142" s="4">
        <f t="shared" ca="1" si="25"/>
        <v>8.7920782679040688E-4</v>
      </c>
      <c r="N142" s="4">
        <f ca="1">IF(AND(MAX(O$23:O141)&lt;=MAX(Q$23:Q141),C142&lt;&gt;"",MAX(O$23:O141)&lt;=MAX(S$23:S141),MAX(O$23:O141)&lt;=MAX(U$23:U141),MAX(O$23:O141)&lt;=TIME(16,0,0)),MAX(O$23:O141,C142),"")</f>
        <v>0.48596457240567031</v>
      </c>
      <c r="O142" s="4">
        <f t="shared" ca="1" si="26"/>
        <v>0.48684378023246072</v>
      </c>
      <c r="P142" s="4" t="str">
        <f ca="1">IF(AND(MAX(O$23:O141)&gt;MAX(Q$23:Q141),C142&lt;&gt;"",MAX(Q$23:Q141)&lt;=MAX(S$23:S141),MAX(Q$23:Q141)&lt;=MAX(U$23:U141),MAX(Q$23:Q141)&lt;=TIME(16,0,0)),MAX(Q$23:Q141,C142),"")</f>
        <v/>
      </c>
      <c r="Q142" s="4" t="str">
        <f t="shared" ca="1" si="27"/>
        <v/>
      </c>
      <c r="R142" s="4" t="str">
        <f ca="1">IF(AND(MAX(O$23:O141)&gt;MAX(S$23:S141),C142&lt;&gt;"",MAX(Q$23:Q141)&gt;MAX(S$23:S141),MAX(S$23:S141)&lt;=MAX(U$23:U141),MAX(S$23:S141)&lt;=TIME(16,0,0)),MAX(S$23:S141,C142),"")</f>
        <v/>
      </c>
      <c r="S142" s="4" t="str">
        <f t="shared" ca="1" si="28"/>
        <v/>
      </c>
      <c r="T142" s="4" t="str">
        <f ca="1">IF(AND(MAX(O$23:O141)&gt;MAX(U$23:U141),C142&lt;&gt;"",MAX(Q$23:Q141)&gt;MAX(U$23:U141),MAX(S$23:S141)&gt;MAX(U$23:U141),MAX(U$23:U141)&lt;=TIME(16,0,0)),MAX(U$23:U141,C142),"")</f>
        <v/>
      </c>
      <c r="U142" s="4" t="str">
        <f t="shared" ca="1" si="29"/>
        <v/>
      </c>
    </row>
    <row r="143" spans="1:21" x14ac:dyDescent="0.3">
      <c r="A143" s="3">
        <f t="shared" ca="1" si="15"/>
        <v>4.9523544343224213</v>
      </c>
      <c r="B143" s="23" t="str">
        <f t="shared" ca="1" si="16"/>
        <v>касса 3</v>
      </c>
      <c r="C143" s="4">
        <f ca="1">IF(C142="","",IF(C142+(A143)/1440&lt;=$C$23+8/24,C142+(A143)/1440,""))</f>
        <v>0.48940370742950534</v>
      </c>
      <c r="D143">
        <f t="shared" ca="1" si="17"/>
        <v>2.5582889881494379</v>
      </c>
      <c r="E143" s="4">
        <f t="shared" ca="1" si="18"/>
        <v>1.7765895751037763E-3</v>
      </c>
      <c r="F143">
        <f t="shared" ca="1" si="19"/>
        <v>2.2559168405630912</v>
      </c>
      <c r="G143" s="4">
        <f t="shared" ca="1" si="20"/>
        <v>1.5666089170577023E-3</v>
      </c>
      <c r="H143">
        <f t="shared" ca="1" si="21"/>
        <v>5.9966610823714195</v>
      </c>
      <c r="I143" s="4">
        <f t="shared" ca="1" si="22"/>
        <v>4.1643479738690415E-3</v>
      </c>
      <c r="J143">
        <f t="shared" ca="1" si="23"/>
        <v>12.724430940033582</v>
      </c>
      <c r="K143" s="4">
        <f t="shared" ca="1" si="24"/>
        <v>8.8364103750233208E-3</v>
      </c>
      <c r="L143" s="3">
        <f ca="1">IF(C143&lt;&gt;"",SUM(COUNTIF($O$24:$O143,"&gt;"&amp;C143),COUNTIF($Q$24:$Q143,"&gt;"&amp;C143),COUNTIF($S$24:$S143,"&gt;"&amp;C143),COUNTIF($U$24:$U143,"&gt;"&amp;C143)),"")</f>
        <v>2</v>
      </c>
      <c r="M143" s="4">
        <f t="shared" ca="1" si="25"/>
        <v>4.1643479738690536E-3</v>
      </c>
      <c r="N143" s="4" t="str">
        <f ca="1">IF(AND(MAX(O$23:O142)&lt;=MAX(Q$23:Q142),C143&lt;&gt;"",MAX(O$23:O142)&lt;=MAX(S$23:S142),MAX(O$23:O142)&lt;=MAX(U$23:U142),MAX(O$23:O142)&lt;=TIME(16,0,0)),MAX(O$23:O142,C143),"")</f>
        <v/>
      </c>
      <c r="O143" s="4" t="str">
        <f t="shared" ca="1" si="26"/>
        <v/>
      </c>
      <c r="P143" s="4" t="str">
        <f ca="1">IF(AND(MAX(O$23:O142)&gt;MAX(Q$23:Q142),C143&lt;&gt;"",MAX(Q$23:Q142)&lt;=MAX(S$23:S142),MAX(Q$23:Q142)&lt;=MAX(U$23:U142),MAX(Q$23:Q142)&lt;=TIME(16,0,0)),MAX(Q$23:Q142,C143),"")</f>
        <v/>
      </c>
      <c r="Q143" s="4" t="str">
        <f t="shared" ca="1" si="27"/>
        <v/>
      </c>
      <c r="R143" s="4">
        <f ca="1">IF(AND(MAX(O$23:O142)&gt;MAX(S$23:S142),C143&lt;&gt;"",MAX(Q$23:Q142)&gt;MAX(S$23:S142),MAX(S$23:S142)&lt;=MAX(U$23:U142),MAX(S$23:S142)&lt;=TIME(16,0,0)),MAX(S$23:S142,C143),"")</f>
        <v>0.48940370742950534</v>
      </c>
      <c r="S143" s="4">
        <f t="shared" ca="1" si="28"/>
        <v>0.49356805540337439</v>
      </c>
      <c r="T143" s="4" t="str">
        <f ca="1">IF(AND(MAX(O$23:O142)&gt;MAX(U$23:U142),C143&lt;&gt;"",MAX(Q$23:Q142)&gt;MAX(U$23:U142),MAX(S$23:S142)&gt;MAX(U$23:U142),MAX(U$23:U142)&lt;=TIME(16,0,0)),MAX(U$23:U142,C143),"")</f>
        <v/>
      </c>
      <c r="U143" s="4" t="str">
        <f t="shared" ca="1" si="29"/>
        <v/>
      </c>
    </row>
    <row r="144" spans="1:21" x14ac:dyDescent="0.3">
      <c r="A144" s="3">
        <f t="shared" ca="1" si="15"/>
        <v>1.6411805674158546</v>
      </c>
      <c r="B144" s="23" t="str">
        <f t="shared" ca="1" si="16"/>
        <v>касса 2</v>
      </c>
      <c r="C144" s="4">
        <f ca="1">IF(C143="","",IF(C143+(A144)/1440&lt;=$C$23+8/24,C143+(A144)/1440,""))</f>
        <v>0.49054341615687747</v>
      </c>
      <c r="D144">
        <f t="shared" ca="1" si="17"/>
        <v>3.1818849937035107</v>
      </c>
      <c r="E144" s="4">
        <f t="shared" ca="1" si="18"/>
        <v>2.2096423567385492E-3</v>
      </c>
      <c r="F144">
        <f t="shared" ca="1" si="19"/>
        <v>3.9292550700293396</v>
      </c>
      <c r="G144" s="4">
        <f t="shared" ca="1" si="20"/>
        <v>2.7286493541870413E-3</v>
      </c>
      <c r="H144">
        <f t="shared" ca="1" si="21"/>
        <v>6.716916390290506</v>
      </c>
      <c r="I144" s="4">
        <f t="shared" ca="1" si="22"/>
        <v>4.6645252710350738E-3</v>
      </c>
      <c r="J144">
        <f t="shared" ca="1" si="23"/>
        <v>1.783661982546642</v>
      </c>
      <c r="K144" s="4">
        <f t="shared" ca="1" si="24"/>
        <v>1.2386541545462793E-3</v>
      </c>
      <c r="L144" s="3">
        <f ca="1">IF(C144&lt;&gt;"",SUM(COUNTIF($O$24:$O144,"&gt;"&amp;C144),COUNTIF($Q$24:$Q144,"&gt;"&amp;C144),COUNTIF($S$24:$S144,"&gt;"&amp;C144),COUNTIF($U$24:$U144,"&gt;"&amp;C144)),"")</f>
        <v>3</v>
      </c>
      <c r="M144" s="4">
        <f t="shared" ca="1" si="25"/>
        <v>2.7286493541870405E-3</v>
      </c>
      <c r="N144" s="4" t="str">
        <f ca="1">IF(AND(MAX(O$23:O143)&lt;=MAX(Q$23:Q143),C144&lt;&gt;"",MAX(O$23:O143)&lt;=MAX(S$23:S143),MAX(O$23:O143)&lt;=MAX(U$23:U143),MAX(O$23:O143)&lt;=TIME(16,0,0)),MAX(O$23:O143,C144),"")</f>
        <v/>
      </c>
      <c r="O144" s="4" t="str">
        <f t="shared" ca="1" si="26"/>
        <v/>
      </c>
      <c r="P144" s="4">
        <f ca="1">IF(AND(MAX(O$23:O143)&gt;MAX(Q$23:Q143),C144&lt;&gt;"",MAX(Q$23:Q143)&lt;=MAX(S$23:S143),MAX(Q$23:Q143)&lt;=MAX(U$23:U143),MAX(Q$23:Q143)&lt;=TIME(16,0,0)),MAX(Q$23:Q143,C144),"")</f>
        <v>0.49054341615687747</v>
      </c>
      <c r="Q144" s="4">
        <f t="shared" ca="1" si="27"/>
        <v>0.49327206551106451</v>
      </c>
      <c r="R144" s="4" t="str">
        <f ca="1">IF(AND(MAX(O$23:O143)&gt;MAX(S$23:S143),C144&lt;&gt;"",MAX(Q$23:Q143)&gt;MAX(S$23:S143),MAX(S$23:S143)&lt;=MAX(U$23:U143),MAX(S$23:S143)&lt;=TIME(16,0,0)),MAX(S$23:S143,C144),"")</f>
        <v/>
      </c>
      <c r="S144" s="4" t="str">
        <f t="shared" ca="1" si="28"/>
        <v/>
      </c>
      <c r="T144" s="4" t="str">
        <f ca="1">IF(AND(MAX(O$23:O143)&gt;MAX(U$23:U143),C144&lt;&gt;"",MAX(Q$23:Q143)&gt;MAX(U$23:U143),MAX(S$23:S143)&gt;MAX(U$23:U143),MAX(U$23:U143)&lt;=TIME(16,0,0)),MAX(U$23:U143,C144),"")</f>
        <v/>
      </c>
      <c r="U144" s="4" t="str">
        <f t="shared" ca="1" si="29"/>
        <v/>
      </c>
    </row>
    <row r="145" spans="1:21" x14ac:dyDescent="0.3">
      <c r="A145" s="3">
        <f t="shared" ca="1" si="15"/>
        <v>2.033791530947346</v>
      </c>
      <c r="B145" s="23" t="str">
        <f t="shared" ca="1" si="16"/>
        <v>касса 1</v>
      </c>
      <c r="C145" s="4">
        <f ca="1">IF(C144="","",IF(C144+(A145)/1440&lt;=$C$23+8/24,C144+(A145)/1440,""))</f>
        <v>0.49195577138670199</v>
      </c>
      <c r="D145">
        <f t="shared" ca="1" si="17"/>
        <v>4.7840682085170974</v>
      </c>
      <c r="E145" s="4">
        <f t="shared" ca="1" si="18"/>
        <v>3.3222695892479843E-3</v>
      </c>
      <c r="F145">
        <f t="shared" ca="1" si="19"/>
        <v>2.6201878424728084</v>
      </c>
      <c r="G145" s="4">
        <f t="shared" ca="1" si="20"/>
        <v>1.8195748906061171E-3</v>
      </c>
      <c r="H145">
        <f t="shared" ca="1" si="21"/>
        <v>13.254678248530185</v>
      </c>
      <c r="I145" s="4">
        <f t="shared" ca="1" si="22"/>
        <v>9.2046376725904069E-3</v>
      </c>
      <c r="J145">
        <f t="shared" ca="1" si="23"/>
        <v>5.3299551089198385</v>
      </c>
      <c r="K145" s="4">
        <f t="shared" ca="1" si="24"/>
        <v>3.7013577145276655E-3</v>
      </c>
      <c r="L145" s="3">
        <f ca="1">IF(C145&lt;&gt;"",SUM(COUNTIF($O$24:$O145,"&gt;"&amp;C145),COUNTIF($Q$24:$Q145,"&gt;"&amp;C145),COUNTIF($S$24:$S145,"&gt;"&amp;C145),COUNTIF($U$24:$U145,"&gt;"&amp;C145)),"")</f>
        <v>4</v>
      </c>
      <c r="M145" s="4">
        <f t="shared" ca="1" si="25"/>
        <v>3.3222695892479726E-3</v>
      </c>
      <c r="N145" s="4">
        <f ca="1">IF(AND(MAX(O$23:O144)&lt;=MAX(Q$23:Q144),C145&lt;&gt;"",MAX(O$23:O144)&lt;=MAX(S$23:S144),MAX(O$23:O144)&lt;=MAX(U$23:U144),MAX(O$23:O144)&lt;=TIME(16,0,0)),MAX(O$23:O144,C145),"")</f>
        <v>0.49195577138670199</v>
      </c>
      <c r="O145" s="4">
        <f t="shared" ca="1" si="26"/>
        <v>0.49527804097594996</v>
      </c>
      <c r="P145" s="4" t="str">
        <f ca="1">IF(AND(MAX(O$23:O144)&gt;MAX(Q$23:Q144),C145&lt;&gt;"",MAX(Q$23:Q144)&lt;=MAX(S$23:S144),MAX(Q$23:Q144)&lt;=MAX(U$23:U144),MAX(Q$23:Q144)&lt;=TIME(16,0,0)),MAX(Q$23:Q144,C145),"")</f>
        <v/>
      </c>
      <c r="Q145" s="4" t="str">
        <f t="shared" ca="1" si="27"/>
        <v/>
      </c>
      <c r="R145" s="4" t="str">
        <f ca="1">IF(AND(MAX(O$23:O144)&gt;MAX(S$23:S144),C145&lt;&gt;"",MAX(Q$23:Q144)&gt;MAX(S$23:S144),MAX(S$23:S144)&lt;=MAX(U$23:U144),MAX(S$23:S144)&lt;=TIME(16,0,0)),MAX(S$23:S144,C145),"")</f>
        <v/>
      </c>
      <c r="S145" s="4" t="str">
        <f t="shared" ca="1" si="28"/>
        <v/>
      </c>
      <c r="T145" s="4" t="str">
        <f ca="1">IF(AND(MAX(O$23:O144)&gt;MAX(U$23:U144),C145&lt;&gt;"",MAX(Q$23:Q144)&gt;MAX(U$23:U144),MAX(S$23:S144)&gt;MAX(U$23:U144),MAX(U$23:U144)&lt;=TIME(16,0,0)),MAX(U$23:U144,C145),"")</f>
        <v/>
      </c>
      <c r="U145" s="4" t="str">
        <f t="shared" ca="1" si="29"/>
        <v/>
      </c>
    </row>
    <row r="146" spans="1:21" x14ac:dyDescent="0.3">
      <c r="A146" s="3">
        <f t="shared" ca="1" si="15"/>
        <v>1.0730808046729043</v>
      </c>
      <c r="B146" s="23" t="str">
        <f t="shared" ca="1" si="16"/>
        <v>касса 2</v>
      </c>
      <c r="C146" s="4">
        <f ca="1">IF(C145="","",IF(C145+(A146)/1440&lt;=$C$23+8/24,C145+(A146)/1440,""))</f>
        <v>0.49270096638994704</v>
      </c>
      <c r="D146">
        <f t="shared" ca="1" si="17"/>
        <v>1.4710599385465462</v>
      </c>
      <c r="E146" s="4">
        <f t="shared" ca="1" si="18"/>
        <v>1.0215694017684349E-3</v>
      </c>
      <c r="F146">
        <f t="shared" ca="1" si="19"/>
        <v>3.3487910236800871</v>
      </c>
      <c r="G146" s="4">
        <f t="shared" ca="1" si="20"/>
        <v>2.3255493220000604E-3</v>
      </c>
      <c r="H146">
        <f t="shared" ca="1" si="21"/>
        <v>1.069714495416491</v>
      </c>
      <c r="I146" s="4">
        <f t="shared" ca="1" si="22"/>
        <v>7.4285728848367432E-4</v>
      </c>
      <c r="J146">
        <f t="shared" ca="1" si="23"/>
        <v>1.5854722868015216</v>
      </c>
      <c r="K146" s="4">
        <f t="shared" ca="1" si="24"/>
        <v>1.1010224213899456E-3</v>
      </c>
      <c r="L146" s="3">
        <f ca="1">IF(C146&lt;&gt;"",SUM(COUNTIF($O$24:$O146,"&gt;"&amp;C146),COUNTIF($Q$24:$Q146,"&gt;"&amp;C146),COUNTIF($S$24:$S146,"&gt;"&amp;C146),COUNTIF($U$24:$U146,"&gt;"&amp;C146)),"")</f>
        <v>5</v>
      </c>
      <c r="M146" s="4">
        <f t="shared" ca="1" si="25"/>
        <v>2.8966484431175443E-3</v>
      </c>
      <c r="N146" s="4" t="str">
        <f ca="1">IF(AND(MAX(O$23:O145)&lt;=MAX(Q$23:Q145),C146&lt;&gt;"",MAX(O$23:O145)&lt;=MAX(S$23:S145),MAX(O$23:O145)&lt;=MAX(U$23:U145),MAX(O$23:O145)&lt;=TIME(16,0,0)),MAX(O$23:O145,C146),"")</f>
        <v/>
      </c>
      <c r="O146" s="4" t="str">
        <f t="shared" ca="1" si="26"/>
        <v/>
      </c>
      <c r="P146" s="4">
        <f ca="1">IF(AND(MAX(O$23:O145)&gt;MAX(Q$23:Q145),C146&lt;&gt;"",MAX(Q$23:Q145)&lt;=MAX(S$23:S145),MAX(Q$23:Q145)&lt;=MAX(U$23:U145),MAX(Q$23:Q145)&lt;=TIME(16,0,0)),MAX(Q$23:Q145,C146),"")</f>
        <v>0.49327206551106451</v>
      </c>
      <c r="Q146" s="4">
        <f t="shared" ca="1" si="27"/>
        <v>0.49559761483306458</v>
      </c>
      <c r="R146" s="4" t="str">
        <f ca="1">IF(AND(MAX(O$23:O145)&gt;MAX(S$23:S145),C146&lt;&gt;"",MAX(Q$23:Q145)&gt;MAX(S$23:S145),MAX(S$23:S145)&lt;=MAX(U$23:U145),MAX(S$23:S145)&lt;=TIME(16,0,0)),MAX(S$23:S145,C146),"")</f>
        <v/>
      </c>
      <c r="S146" s="4" t="str">
        <f t="shared" ca="1" si="28"/>
        <v/>
      </c>
      <c r="T146" s="4" t="str">
        <f ca="1">IF(AND(MAX(O$23:O145)&gt;MAX(U$23:U145),C146&lt;&gt;"",MAX(Q$23:Q145)&gt;MAX(U$23:U145),MAX(S$23:S145)&gt;MAX(U$23:U145),MAX(U$23:U145)&lt;=TIME(16,0,0)),MAX(U$23:U145,C146),"")</f>
        <v/>
      </c>
      <c r="U146" s="4" t="str">
        <f t="shared" ca="1" si="29"/>
        <v/>
      </c>
    </row>
    <row r="147" spans="1:21" x14ac:dyDescent="0.3">
      <c r="A147" s="3">
        <f t="shared" ca="1" si="15"/>
        <v>1.4554012417126652</v>
      </c>
      <c r="B147" s="23" t="str">
        <f t="shared" ca="1" si="16"/>
        <v>касса 3</v>
      </c>
      <c r="C147" s="4">
        <f ca="1">IF(C146="","",IF(C146+(A147)/1440&lt;=$C$23+8/24,C146+(A147)/1440,""))</f>
        <v>0.49371166169669195</v>
      </c>
      <c r="D147">
        <f t="shared" ca="1" si="17"/>
        <v>12.771769527685358</v>
      </c>
      <c r="E147" s="4">
        <f t="shared" ca="1" si="18"/>
        <v>8.8692843942259434E-3</v>
      </c>
      <c r="F147">
        <f t="shared" ca="1" si="19"/>
        <v>1.5445507902587738</v>
      </c>
      <c r="G147" s="4">
        <f t="shared" ca="1" si="20"/>
        <v>1.0726047154574819E-3</v>
      </c>
      <c r="H147">
        <f t="shared" ca="1" si="21"/>
        <v>1.3620850051177702</v>
      </c>
      <c r="I147" s="4">
        <f t="shared" ca="1" si="22"/>
        <v>9.4589236466511824E-4</v>
      </c>
      <c r="J147">
        <f t="shared" ca="1" si="23"/>
        <v>1.5856520111751777</v>
      </c>
      <c r="K147" s="4">
        <f t="shared" ca="1" si="24"/>
        <v>1.1011472299827622E-3</v>
      </c>
      <c r="L147" s="3">
        <f ca="1">IF(C147&lt;&gt;"",SUM(COUNTIF($O$24:$O147,"&gt;"&amp;C147),COUNTIF($Q$24:$Q147,"&gt;"&amp;C147),COUNTIF($S$24:$S147,"&gt;"&amp;C147),COUNTIF($U$24:$U147,"&gt;"&amp;C147)),"")</f>
        <v>4</v>
      </c>
      <c r="M147" s="4">
        <f t="shared" ca="1" si="25"/>
        <v>9.4589236466513515E-4</v>
      </c>
      <c r="N147" s="4" t="str">
        <f ca="1">IF(AND(MAX(O$23:O146)&lt;=MAX(Q$23:Q146),C147&lt;&gt;"",MAX(O$23:O146)&lt;=MAX(S$23:S146),MAX(O$23:O146)&lt;=MAX(U$23:U146),MAX(O$23:O146)&lt;=TIME(16,0,0)),MAX(O$23:O146,C147),"")</f>
        <v/>
      </c>
      <c r="O147" s="4" t="str">
        <f t="shared" ca="1" si="26"/>
        <v/>
      </c>
      <c r="P147" s="4" t="str">
        <f ca="1">IF(AND(MAX(O$23:O146)&gt;MAX(Q$23:Q146),C147&lt;&gt;"",MAX(Q$23:Q146)&lt;=MAX(S$23:S146),MAX(Q$23:Q146)&lt;=MAX(U$23:U146),MAX(Q$23:Q146)&lt;=TIME(16,0,0)),MAX(Q$23:Q146,C147),"")</f>
        <v/>
      </c>
      <c r="Q147" s="4" t="str">
        <f t="shared" ca="1" si="27"/>
        <v/>
      </c>
      <c r="R147" s="4">
        <f ca="1">IF(AND(MAX(O$23:O146)&gt;MAX(S$23:S146),C147&lt;&gt;"",MAX(Q$23:Q146)&gt;MAX(S$23:S146),MAX(S$23:S146)&lt;=MAX(U$23:U146),MAX(S$23:S146)&lt;=TIME(16,0,0)),MAX(S$23:S146,C147),"")</f>
        <v>0.49371166169669195</v>
      </c>
      <c r="S147" s="4">
        <f t="shared" ca="1" si="28"/>
        <v>0.49465755406135709</v>
      </c>
      <c r="T147" s="4" t="str">
        <f ca="1">IF(AND(MAX(O$23:O146)&gt;MAX(U$23:U146),C147&lt;&gt;"",MAX(Q$23:Q146)&gt;MAX(U$23:U146),MAX(S$23:S146)&gt;MAX(U$23:U146),MAX(U$23:U146)&lt;=TIME(16,0,0)),MAX(U$23:U146,C147),"")</f>
        <v/>
      </c>
      <c r="U147" s="4" t="str">
        <f t="shared" ca="1" si="29"/>
        <v/>
      </c>
    </row>
    <row r="148" spans="1:21" x14ac:dyDescent="0.3">
      <c r="A148" s="3">
        <f t="shared" ca="1" si="15"/>
        <v>2.3375749263886503</v>
      </c>
      <c r="B148" s="23" t="str">
        <f t="shared" ca="1" si="16"/>
        <v>касса 4</v>
      </c>
      <c r="C148" s="4">
        <f ca="1">IF(C147="","",IF(C147+(A148)/1440&lt;=$C$23+8/24,C147+(A148)/1440,""))</f>
        <v>0.49533497761779516</v>
      </c>
      <c r="D148">
        <f t="shared" ca="1" si="17"/>
        <v>1.0415725495027282</v>
      </c>
      <c r="E148" s="4">
        <f t="shared" ca="1" si="18"/>
        <v>7.2331427048800566E-4</v>
      </c>
      <c r="F148">
        <f t="shared" ca="1" si="19"/>
        <v>1.498054153696881</v>
      </c>
      <c r="G148" s="4">
        <f t="shared" ca="1" si="20"/>
        <v>1.040315384511723E-3</v>
      </c>
      <c r="H148">
        <f t="shared" ca="1" si="21"/>
        <v>3.882611485821001</v>
      </c>
      <c r="I148" s="4">
        <f t="shared" ca="1" si="22"/>
        <v>2.696257976264584E-3</v>
      </c>
      <c r="J148">
        <f t="shared" ca="1" si="23"/>
        <v>14.934391270950542</v>
      </c>
      <c r="K148" s="4">
        <f t="shared" ca="1" si="24"/>
        <v>1.0371105049271209E-2</v>
      </c>
      <c r="L148" s="3">
        <f ca="1">IF(C148&lt;&gt;"",SUM(COUNTIF($O$24:$O148,"&gt;"&amp;C148),COUNTIF($Q$24:$Q148,"&gt;"&amp;C148),COUNTIF($S$24:$S148,"&gt;"&amp;C148),COUNTIF($U$24:$U148,"&gt;"&amp;C148)),"")</f>
        <v>2</v>
      </c>
      <c r="M148" s="4">
        <f t="shared" ca="1" si="25"/>
        <v>1.0371105049271245E-2</v>
      </c>
      <c r="N148" s="4" t="str">
        <f ca="1">IF(AND(MAX(O$23:O147)&lt;=MAX(Q$23:Q147),C148&lt;&gt;"",MAX(O$23:O147)&lt;=MAX(S$23:S147),MAX(O$23:O147)&lt;=MAX(U$23:U147),MAX(O$23:O147)&lt;=TIME(16,0,0)),MAX(O$23:O147,C148),"")</f>
        <v/>
      </c>
      <c r="O148" s="4" t="str">
        <f t="shared" ca="1" si="26"/>
        <v/>
      </c>
      <c r="P148" s="4" t="str">
        <f ca="1">IF(AND(MAX(O$23:O147)&gt;MAX(Q$23:Q147),C148&lt;&gt;"",MAX(Q$23:Q147)&lt;=MAX(S$23:S147),MAX(Q$23:Q147)&lt;=MAX(U$23:U147),MAX(Q$23:Q147)&lt;=TIME(16,0,0)),MAX(Q$23:Q147,C148),"")</f>
        <v/>
      </c>
      <c r="Q148" s="4" t="str">
        <f t="shared" ca="1" si="27"/>
        <v/>
      </c>
      <c r="R148" s="4" t="str">
        <f ca="1">IF(AND(MAX(O$23:O147)&gt;MAX(S$23:S147),C148&lt;&gt;"",MAX(Q$23:Q147)&gt;MAX(S$23:S147),MAX(S$23:S147)&lt;=MAX(U$23:U147),MAX(S$23:S147)&lt;=TIME(16,0,0)),MAX(S$23:S147,C148),"")</f>
        <v/>
      </c>
      <c r="S148" s="4" t="str">
        <f t="shared" ca="1" si="28"/>
        <v/>
      </c>
      <c r="T148" s="4">
        <f ca="1">IF(AND(MAX(O$23:O147)&gt;MAX(U$23:U147),C148&lt;&gt;"",MAX(Q$23:Q147)&gt;MAX(U$23:U147),MAX(S$23:S147)&gt;MAX(U$23:U147),MAX(U$23:U147)&lt;=TIME(16,0,0)),MAX(U$23:U147,C148),"")</f>
        <v>0.49533497761779516</v>
      </c>
      <c r="U148" s="4">
        <f t="shared" ca="1" si="29"/>
        <v>0.5057060826670664</v>
      </c>
    </row>
    <row r="149" spans="1:21" x14ac:dyDescent="0.3">
      <c r="A149" s="3">
        <f t="shared" ca="1" si="15"/>
        <v>1.4417301957133946</v>
      </c>
      <c r="B149" s="23" t="str">
        <f t="shared" ca="1" si="16"/>
        <v>касса 3</v>
      </c>
      <c r="C149" s="4">
        <f ca="1">IF(C148="","",IF(C148+(A149)/1440&lt;=$C$23+8/24,C148+(A149)/1440,""))</f>
        <v>0.49633617914259615</v>
      </c>
      <c r="D149">
        <f t="shared" ca="1" si="17"/>
        <v>5.200740714193901</v>
      </c>
      <c r="E149" s="4">
        <f t="shared" ca="1" si="18"/>
        <v>3.611625495967987E-3</v>
      </c>
      <c r="F149">
        <f t="shared" ca="1" si="19"/>
        <v>1.002749739790902</v>
      </c>
      <c r="G149" s="4">
        <f t="shared" ca="1" si="20"/>
        <v>6.9635398596590411E-4</v>
      </c>
      <c r="H149">
        <f t="shared" ca="1" si="21"/>
        <v>1.76697269625063</v>
      </c>
      <c r="I149" s="4">
        <f t="shared" ca="1" si="22"/>
        <v>1.2270643723962709E-3</v>
      </c>
      <c r="J149">
        <f t="shared" ca="1" si="23"/>
        <v>4.0193063995350702</v>
      </c>
      <c r="K149" s="4">
        <f t="shared" ca="1" si="24"/>
        <v>2.7911849996771322E-3</v>
      </c>
      <c r="L149" s="3">
        <f ca="1">IF(C149&lt;&gt;"",SUM(COUNTIF($O$24:$O149,"&gt;"&amp;C149),COUNTIF($Q$24:$Q149,"&gt;"&amp;C149),COUNTIF($S$24:$S149,"&gt;"&amp;C149),COUNTIF($U$24:$U149,"&gt;"&amp;C149)),"")</f>
        <v>2</v>
      </c>
      <c r="M149" s="4">
        <f t="shared" ca="1" si="25"/>
        <v>1.2270643723962804E-3</v>
      </c>
      <c r="N149" s="4" t="str">
        <f ca="1">IF(AND(MAX(O$23:O148)&lt;=MAX(Q$23:Q148),C149&lt;&gt;"",MAX(O$23:O148)&lt;=MAX(S$23:S148),MAX(O$23:O148)&lt;=MAX(U$23:U148),MAX(O$23:O148)&lt;=TIME(16,0,0)),MAX(O$23:O148,C149),"")</f>
        <v/>
      </c>
      <c r="O149" s="4" t="str">
        <f t="shared" ca="1" si="26"/>
        <v/>
      </c>
      <c r="P149" s="4" t="str">
        <f ca="1">IF(AND(MAX(O$23:O148)&gt;MAX(Q$23:Q148),C149&lt;&gt;"",MAX(Q$23:Q148)&lt;=MAX(S$23:S148),MAX(Q$23:Q148)&lt;=MAX(U$23:U148),MAX(Q$23:Q148)&lt;=TIME(16,0,0)),MAX(Q$23:Q148,C149),"")</f>
        <v/>
      </c>
      <c r="Q149" s="4" t="str">
        <f t="shared" ca="1" si="27"/>
        <v/>
      </c>
      <c r="R149" s="4">
        <f ca="1">IF(AND(MAX(O$23:O148)&gt;MAX(S$23:S148),C149&lt;&gt;"",MAX(Q$23:Q148)&gt;MAX(S$23:S148),MAX(S$23:S148)&lt;=MAX(U$23:U148),MAX(S$23:S148)&lt;=TIME(16,0,0)),MAX(S$23:S148,C149),"")</f>
        <v>0.49633617914259615</v>
      </c>
      <c r="S149" s="4">
        <f t="shared" ca="1" si="28"/>
        <v>0.49756324351499243</v>
      </c>
      <c r="T149" s="4" t="str">
        <f ca="1">IF(AND(MAX(O$23:O148)&gt;MAX(U$23:U148),C149&lt;&gt;"",MAX(Q$23:Q148)&gt;MAX(U$23:U148),MAX(S$23:S148)&gt;MAX(U$23:U148),MAX(U$23:U148)&lt;=TIME(16,0,0)),MAX(U$23:U148,C149),"")</f>
        <v/>
      </c>
      <c r="U149" s="4" t="str">
        <f t="shared" ca="1" si="29"/>
        <v/>
      </c>
    </row>
    <row r="150" spans="1:21" x14ac:dyDescent="0.3">
      <c r="A150" s="3">
        <f t="shared" ca="1" si="15"/>
        <v>1.2134699381545067</v>
      </c>
      <c r="B150" s="23" t="str">
        <f t="shared" ca="1" si="16"/>
        <v>касса 1</v>
      </c>
      <c r="C150" s="4">
        <f ca="1">IF(C149="","",IF(C149+(A150)/1440&lt;=$C$23+8/24,C149+(A150)/1440,""))</f>
        <v>0.49717886659964788</v>
      </c>
      <c r="D150">
        <f t="shared" ca="1" si="17"/>
        <v>3.4137429375811434</v>
      </c>
      <c r="E150" s="4">
        <f t="shared" ca="1" si="18"/>
        <v>2.370654817764683E-3</v>
      </c>
      <c r="F150">
        <f t="shared" ca="1" si="19"/>
        <v>1.8624781395003094</v>
      </c>
      <c r="G150" s="4">
        <f t="shared" ca="1" si="20"/>
        <v>1.2933875968752148E-3</v>
      </c>
      <c r="H150">
        <f t="shared" ca="1" si="21"/>
        <v>1.404837863528654</v>
      </c>
      <c r="I150" s="4">
        <f t="shared" ca="1" si="22"/>
        <v>9.755818496726764E-4</v>
      </c>
      <c r="J150">
        <f t="shared" ca="1" si="23"/>
        <v>1.4232416660616853</v>
      </c>
      <c r="K150" s="4">
        <f t="shared" ca="1" si="24"/>
        <v>9.8836226809839267E-4</v>
      </c>
      <c r="L150" s="3">
        <f ca="1">IF(C150&lt;&gt;"",SUM(COUNTIF($O$24:$O150,"&gt;"&amp;C150),COUNTIF($Q$24:$Q150,"&gt;"&amp;C150),COUNTIF($S$24:$S150,"&gt;"&amp;C150),COUNTIF($U$24:$U150,"&gt;"&amp;C150)),"")</f>
        <v>3</v>
      </c>
      <c r="M150" s="4">
        <f t="shared" ca="1" si="25"/>
        <v>2.3706548177646614E-3</v>
      </c>
      <c r="N150" s="4">
        <f ca="1">IF(AND(MAX(O$23:O149)&lt;=MAX(Q$23:Q149),C150&lt;&gt;"",MAX(O$23:O149)&lt;=MAX(S$23:S149),MAX(O$23:O149)&lt;=MAX(U$23:U149),MAX(O$23:O149)&lt;=TIME(16,0,0)),MAX(O$23:O149,C150),"")</f>
        <v>0.49717886659964788</v>
      </c>
      <c r="O150" s="4">
        <f t="shared" ca="1" si="26"/>
        <v>0.49954952141741255</v>
      </c>
      <c r="P150" s="4" t="str">
        <f ca="1">IF(AND(MAX(O$23:O149)&gt;MAX(Q$23:Q149),C150&lt;&gt;"",MAX(Q$23:Q149)&lt;=MAX(S$23:S149),MAX(Q$23:Q149)&lt;=MAX(U$23:U149),MAX(Q$23:Q149)&lt;=TIME(16,0,0)),MAX(Q$23:Q149,C150),"")</f>
        <v/>
      </c>
      <c r="Q150" s="4" t="str">
        <f t="shared" ca="1" si="27"/>
        <v/>
      </c>
      <c r="R150" s="4" t="str">
        <f ca="1">IF(AND(MAX(O$23:O149)&gt;MAX(S$23:S149),C150&lt;&gt;"",MAX(Q$23:Q149)&gt;MAX(S$23:S149),MAX(S$23:S149)&lt;=MAX(U$23:U149),MAX(S$23:S149)&lt;=TIME(16,0,0)),MAX(S$23:S149,C150),"")</f>
        <v/>
      </c>
      <c r="S150" s="4" t="str">
        <f t="shared" ca="1" si="28"/>
        <v/>
      </c>
      <c r="T150" s="4" t="str">
        <f ca="1">IF(AND(MAX(O$23:O149)&gt;MAX(U$23:U149),C150&lt;&gt;"",MAX(Q$23:Q149)&gt;MAX(U$23:U149),MAX(S$23:S149)&gt;MAX(U$23:U149),MAX(U$23:U149)&lt;=TIME(16,0,0)),MAX(U$23:U149,C150),"")</f>
        <v/>
      </c>
      <c r="U150" s="4" t="str">
        <f t="shared" ca="1" si="29"/>
        <v/>
      </c>
    </row>
    <row r="151" spans="1:21" x14ac:dyDescent="0.3">
      <c r="A151" s="3">
        <f t="shared" ca="1" si="15"/>
        <v>3.3363326070403594</v>
      </c>
      <c r="B151" s="23" t="str">
        <f t="shared" ca="1" si="16"/>
        <v>касса 2</v>
      </c>
      <c r="C151" s="4">
        <f ca="1">IF(C150="","",IF(C150+(A151)/1440&lt;=$C$23+8/24,C150+(A151)/1440,""))</f>
        <v>0.4994957642434259</v>
      </c>
      <c r="D151">
        <f t="shared" ca="1" si="17"/>
        <v>1.0335975291992847</v>
      </c>
      <c r="E151" s="4">
        <f t="shared" ca="1" si="18"/>
        <v>7.1777606194394774E-4</v>
      </c>
      <c r="F151">
        <f t="shared" ca="1" si="19"/>
        <v>1.0961879150145732</v>
      </c>
      <c r="G151" s="4">
        <f t="shared" ca="1" si="20"/>
        <v>7.6124160764900919E-4</v>
      </c>
      <c r="H151">
        <f t="shared" ca="1" si="21"/>
        <v>1.8714035773053102</v>
      </c>
      <c r="I151" s="4">
        <f t="shared" ca="1" si="22"/>
        <v>1.299585817573132E-3</v>
      </c>
      <c r="J151">
        <f t="shared" ca="1" si="23"/>
        <v>2.8070224680099023</v>
      </c>
      <c r="K151" s="4">
        <f t="shared" ca="1" si="24"/>
        <v>1.9493211583402098E-3</v>
      </c>
      <c r="L151" s="3">
        <f ca="1">IF(C151&lt;&gt;"",SUM(COUNTIF($O$24:$O151,"&gt;"&amp;C151),COUNTIF($Q$24:$Q151,"&gt;"&amp;C151),COUNTIF($S$24:$S151,"&gt;"&amp;C151),COUNTIF($U$24:$U151,"&gt;"&amp;C151)),"")</f>
        <v>3</v>
      </c>
      <c r="M151" s="4">
        <f t="shared" ca="1" si="25"/>
        <v>7.6124160764901028E-4</v>
      </c>
      <c r="N151" s="4" t="str">
        <f ca="1">IF(AND(MAX(O$23:O150)&lt;=MAX(Q$23:Q150),C151&lt;&gt;"",MAX(O$23:O150)&lt;=MAX(S$23:S150),MAX(O$23:O150)&lt;=MAX(U$23:U150),MAX(O$23:O150)&lt;=TIME(16,0,0)),MAX(O$23:O150,C151),"")</f>
        <v/>
      </c>
      <c r="O151" s="4" t="str">
        <f t="shared" ca="1" si="26"/>
        <v/>
      </c>
      <c r="P151" s="4">
        <f ca="1">IF(AND(MAX(O$23:O150)&gt;MAX(Q$23:Q150),C151&lt;&gt;"",MAX(Q$23:Q150)&lt;=MAX(S$23:S150),MAX(Q$23:Q150)&lt;=MAX(U$23:U150),MAX(Q$23:Q150)&lt;=TIME(16,0,0)),MAX(Q$23:Q150,C151),"")</f>
        <v>0.4994957642434259</v>
      </c>
      <c r="Q151" s="4">
        <f t="shared" ca="1" si="27"/>
        <v>0.50025700585107491</v>
      </c>
      <c r="R151" s="4" t="str">
        <f ca="1">IF(AND(MAX(O$23:O150)&gt;MAX(S$23:S150),C151&lt;&gt;"",MAX(Q$23:Q150)&gt;MAX(S$23:S150),MAX(S$23:S150)&lt;=MAX(U$23:U150),MAX(S$23:S150)&lt;=TIME(16,0,0)),MAX(S$23:S150,C151),"")</f>
        <v/>
      </c>
      <c r="S151" s="4" t="str">
        <f t="shared" ca="1" si="28"/>
        <v/>
      </c>
      <c r="T151" s="4" t="str">
        <f ca="1">IF(AND(MAX(O$23:O150)&gt;MAX(U$23:U150),C151&lt;&gt;"",MAX(Q$23:Q150)&gt;MAX(U$23:U150),MAX(S$23:S150)&gt;MAX(U$23:U150),MAX(U$23:U150)&lt;=TIME(16,0,0)),MAX(U$23:U150,C151),"")</f>
        <v/>
      </c>
      <c r="U151" s="4" t="str">
        <f t="shared" ca="1" si="29"/>
        <v/>
      </c>
    </row>
    <row r="152" spans="1:21" x14ac:dyDescent="0.3">
      <c r="A152" s="3">
        <f t="shared" ca="1" si="15"/>
        <v>1.1887679025950593</v>
      </c>
      <c r="B152" s="23" t="str">
        <f t="shared" ca="1" si="16"/>
        <v>касса 3</v>
      </c>
      <c r="C152" s="4">
        <f ca="1">IF(C151="","",IF(C151+(A152)/1440&lt;=$C$23+8/24,C151+(A152)/1440,""))</f>
        <v>0.50032129750911691</v>
      </c>
      <c r="D152">
        <f t="shared" ca="1" si="17"/>
        <v>5.0012809717552091</v>
      </c>
      <c r="E152" s="4">
        <f t="shared" ca="1" si="18"/>
        <v>3.4731117859411174E-3</v>
      </c>
      <c r="F152">
        <f t="shared" ca="1" si="19"/>
        <v>1.3070620614720183</v>
      </c>
      <c r="G152" s="4">
        <f t="shared" ca="1" si="20"/>
        <v>9.0768198713334601E-4</v>
      </c>
      <c r="H152">
        <f t="shared" ca="1" si="21"/>
        <v>2.5997025073500817</v>
      </c>
      <c r="I152" s="4">
        <f t="shared" ca="1" si="22"/>
        <v>1.8053489634375568E-3</v>
      </c>
      <c r="J152">
        <f t="shared" ca="1" si="23"/>
        <v>1.7124963574661431</v>
      </c>
      <c r="K152" s="4">
        <f t="shared" ca="1" si="24"/>
        <v>1.1892335815737105E-3</v>
      </c>
      <c r="L152" s="3">
        <f ca="1">IF(C152&lt;&gt;"",SUM(COUNTIF($O$24:$O152,"&gt;"&amp;C152),COUNTIF($Q$24:$Q152,"&gt;"&amp;C152),COUNTIF($S$24:$S152,"&gt;"&amp;C152),COUNTIF($U$24:$U152,"&gt;"&amp;C152)),"")</f>
        <v>2</v>
      </c>
      <c r="M152" s="4">
        <f t="shared" ca="1" si="25"/>
        <v>1.8053489634375364E-3</v>
      </c>
      <c r="N152" s="4" t="str">
        <f ca="1">IF(AND(MAX(O$23:O151)&lt;=MAX(Q$23:Q151),C152&lt;&gt;"",MAX(O$23:O151)&lt;=MAX(S$23:S151),MAX(O$23:O151)&lt;=MAX(U$23:U151),MAX(O$23:O151)&lt;=TIME(16,0,0)),MAX(O$23:O151,C152),"")</f>
        <v/>
      </c>
      <c r="O152" s="4" t="str">
        <f t="shared" ca="1" si="26"/>
        <v/>
      </c>
      <c r="P152" s="4" t="str">
        <f ca="1">IF(AND(MAX(O$23:O151)&gt;MAX(Q$23:Q151),C152&lt;&gt;"",MAX(Q$23:Q151)&lt;=MAX(S$23:S151),MAX(Q$23:Q151)&lt;=MAX(U$23:U151),MAX(Q$23:Q151)&lt;=TIME(16,0,0)),MAX(Q$23:Q151,C152),"")</f>
        <v/>
      </c>
      <c r="Q152" s="4" t="str">
        <f t="shared" ca="1" si="27"/>
        <v/>
      </c>
      <c r="R152" s="4">
        <f ca="1">IF(AND(MAX(O$23:O151)&gt;MAX(S$23:S151),C152&lt;&gt;"",MAX(Q$23:Q151)&gt;MAX(S$23:S151),MAX(S$23:S151)&lt;=MAX(U$23:U151),MAX(S$23:S151)&lt;=TIME(16,0,0)),MAX(S$23:S151,C152),"")</f>
        <v>0.50032129750911691</v>
      </c>
      <c r="S152" s="4">
        <f t="shared" ca="1" si="28"/>
        <v>0.50212664647255445</v>
      </c>
      <c r="T152" s="4" t="str">
        <f ca="1">IF(AND(MAX(O$23:O151)&gt;MAX(U$23:U151),C152&lt;&gt;"",MAX(Q$23:Q151)&gt;MAX(U$23:U151),MAX(S$23:S151)&gt;MAX(U$23:U151),MAX(U$23:U151)&lt;=TIME(16,0,0)),MAX(U$23:U151,C152),"")</f>
        <v/>
      </c>
      <c r="U152" s="4" t="str">
        <f t="shared" ca="1" si="29"/>
        <v/>
      </c>
    </row>
    <row r="153" spans="1:21" x14ac:dyDescent="0.3">
      <c r="A153" s="3">
        <f t="shared" ref="A153:A216" ca="1" si="30" xml:space="preserve"> -(60/30)*LOG(1-RAND())+1</f>
        <v>1.4866394171468791</v>
      </c>
      <c r="B153" s="23" t="str">
        <f t="shared" ref="B153:B216" ca="1" si="31">IF(N153&lt;&gt;"","касса 1",IF(P153&lt;&gt;"","касса 2",IF(R153&lt;&gt;"","касса 3",IF(T153&lt;&gt;"","касса 4",""))))</f>
        <v>касса 1</v>
      </c>
      <c r="C153" s="4">
        <f ca="1">IF(C152="","",IF(C152+(A153)/1440&lt;=$C$23+8/24,C152+(A153)/1440,""))</f>
        <v>0.5013536859932467</v>
      </c>
      <c r="D153">
        <f t="shared" ref="D153:D216" ca="1" si="32">IF(C153&lt;&gt;"",-5*LOG(1-RAND())+1,"")</f>
        <v>5.1688218206900842</v>
      </c>
      <c r="E153" s="4">
        <f t="shared" ref="E153:E216" ca="1" si="33">IF(D153&lt;&gt;"",D153/1440,"")</f>
        <v>3.5894595977014475E-3</v>
      </c>
      <c r="F153">
        <f t="shared" ref="F153:F216" ca="1" si="34">IF(C153&lt;&gt;"",-6*LOG(1-RAND())+1,"")</f>
        <v>4.4788791195830253</v>
      </c>
      <c r="G153" s="4">
        <f t="shared" ref="G153:G216" ca="1" si="35">IF(F153&lt;&gt;"",F153/1440,"")</f>
        <v>3.1103327219326564E-3</v>
      </c>
      <c r="H153">
        <f t="shared" ref="H153:H216" ca="1" si="36">IF(C153&lt;&gt;"",-8*LOG(1-RAND())+1,"")</f>
        <v>11.453658881119331</v>
      </c>
      <c r="I153" s="4">
        <f t="shared" ref="I153:I216" ca="1" si="37">IF(H153&lt;&gt;"",H153/1440,"")</f>
        <v>7.9539297785550904E-3</v>
      </c>
      <c r="J153">
        <f t="shared" ref="J153:J216" ca="1" si="38">IF(C153&lt;&gt;"",-12*LOG(1-RAND())+1,"")</f>
        <v>1.9996006837968889</v>
      </c>
      <c r="K153" s="4">
        <f t="shared" ref="K153:K216" ca="1" si="39">IF(J153&lt;&gt;"",J153/1440,"")</f>
        <v>1.3886115859700619E-3</v>
      </c>
      <c r="L153" s="3">
        <f ca="1">IF(C153&lt;&gt;"",SUM(COUNTIF($O$24:$O153,"&gt;"&amp;C153),COUNTIF($Q$24:$Q153,"&gt;"&amp;C153),COUNTIF($S$24:$S153,"&gt;"&amp;C153),COUNTIF($U$24:$U153,"&gt;"&amp;C153)),"")</f>
        <v>3</v>
      </c>
      <c r="M153" s="4">
        <f t="shared" ref="M153:M216" ca="1" si="40">IF(AND(C153&lt;&gt;"",OR(O153&lt;&gt;"",Q153&lt;&gt;"",S153&lt;&gt;"",U153&lt;&gt;"")),MAX(O153,Q153,S153,U153)-C153,"")</f>
        <v>3.5894595977014054E-3</v>
      </c>
      <c r="N153" s="4">
        <f ca="1">IF(AND(MAX(O$23:O152)&lt;=MAX(Q$23:Q152),C153&lt;&gt;"",MAX(O$23:O152)&lt;=MAX(S$23:S152),MAX(O$23:O152)&lt;=MAX(U$23:U152),MAX(O$23:O152)&lt;=TIME(16,0,0)),MAX(O$23:O152,C153),"")</f>
        <v>0.5013536859932467</v>
      </c>
      <c r="O153" s="4">
        <f t="shared" ref="O153:O216" ca="1" si="41">IF(ISTEXT(N153),"",N153+D153/1440)</f>
        <v>0.50494314559094811</v>
      </c>
      <c r="P153" s="4" t="str">
        <f ca="1">IF(AND(MAX(O$23:O152)&gt;MAX(Q$23:Q152),C153&lt;&gt;"",MAX(Q$23:Q152)&lt;=MAX(S$23:S152),MAX(Q$23:Q152)&lt;=MAX(U$23:U152),MAX(Q$23:Q152)&lt;=TIME(16,0,0)),MAX(Q$23:Q152,C153),"")</f>
        <v/>
      </c>
      <c r="Q153" s="4" t="str">
        <f t="shared" ref="Q153:Q216" ca="1" si="42">IF(ISTEXT(P153),"",P153+F153/1440)</f>
        <v/>
      </c>
      <c r="R153" s="4" t="str">
        <f ca="1">IF(AND(MAX(O$23:O152)&gt;MAX(S$23:S152),C153&lt;&gt;"",MAX(Q$23:Q152)&gt;MAX(S$23:S152),MAX(S$23:S152)&lt;=MAX(U$23:U152),MAX(S$23:S152)&lt;=TIME(16,0,0)),MAX(S$23:S152,C153),"")</f>
        <v/>
      </c>
      <c r="S153" s="4" t="str">
        <f t="shared" ref="S153:S216" ca="1" si="43">IF(ISTEXT(R153),"",R153+H153/1440)</f>
        <v/>
      </c>
      <c r="T153" s="4" t="str">
        <f ca="1">IF(AND(MAX(O$23:O152)&gt;MAX(U$23:U152),C153&lt;&gt;"",MAX(Q$23:Q152)&gt;MAX(U$23:U152),MAX(S$23:S152)&gt;MAX(U$23:U152),MAX(U$23:U152)&lt;=TIME(16,0,0)),MAX(U$23:U152,C153),"")</f>
        <v/>
      </c>
      <c r="U153" s="4" t="str">
        <f t="shared" ref="U153:U216" ca="1" si="44">IF(ISTEXT(T153),"",T153+J153/1440)</f>
        <v/>
      </c>
    </row>
    <row r="154" spans="1:21" x14ac:dyDescent="0.3">
      <c r="A154" s="3">
        <f t="shared" ca="1" si="30"/>
        <v>2.1149495482365994</v>
      </c>
      <c r="B154" s="23" t="str">
        <f t="shared" ca="1" si="31"/>
        <v>касса 2</v>
      </c>
      <c r="C154" s="4">
        <f ca="1">IF(C153="","",IF(C153+(A154)/1440&lt;=$C$23+8/24,C153+(A154)/1440,""))</f>
        <v>0.50282240095729991</v>
      </c>
      <c r="D154">
        <f t="shared" ca="1" si="32"/>
        <v>5.206009501378202</v>
      </c>
      <c r="E154" s="4">
        <f t="shared" ca="1" si="33"/>
        <v>3.6152843759570848E-3</v>
      </c>
      <c r="F154">
        <f t="shared" ca="1" si="34"/>
        <v>3.1426007868685053</v>
      </c>
      <c r="G154" s="4">
        <f t="shared" ca="1" si="35"/>
        <v>2.1823616575475731E-3</v>
      </c>
      <c r="H154">
        <f t="shared" ca="1" si="36"/>
        <v>2.9596314574827431</v>
      </c>
      <c r="I154" s="4">
        <f t="shared" ca="1" si="37"/>
        <v>2.055299623251905E-3</v>
      </c>
      <c r="J154">
        <f t="shared" ca="1" si="38"/>
        <v>7.8697781682495158</v>
      </c>
      <c r="K154" s="4">
        <f t="shared" ca="1" si="39"/>
        <v>5.4651237279510524E-3</v>
      </c>
      <c r="L154" s="3">
        <f ca="1">IF(C154&lt;&gt;"",SUM(COUNTIF($O$24:$O154,"&gt;"&amp;C154),COUNTIF($Q$24:$Q154,"&gt;"&amp;C154),COUNTIF($S$24:$S154,"&gt;"&amp;C154),COUNTIF($U$24:$U154,"&gt;"&amp;C154)),"")</f>
        <v>3</v>
      </c>
      <c r="M154" s="4">
        <f t="shared" ca="1" si="40"/>
        <v>2.1823616575475935E-3</v>
      </c>
      <c r="N154" s="4" t="str">
        <f ca="1">IF(AND(MAX(O$23:O153)&lt;=MAX(Q$23:Q153),C154&lt;&gt;"",MAX(O$23:O153)&lt;=MAX(S$23:S153),MAX(O$23:O153)&lt;=MAX(U$23:U153),MAX(O$23:O153)&lt;=TIME(16,0,0)),MAX(O$23:O153,C154),"")</f>
        <v/>
      </c>
      <c r="O154" s="4" t="str">
        <f t="shared" ca="1" si="41"/>
        <v/>
      </c>
      <c r="P154" s="4">
        <f ca="1">IF(AND(MAX(O$23:O153)&gt;MAX(Q$23:Q153),C154&lt;&gt;"",MAX(Q$23:Q153)&lt;=MAX(S$23:S153),MAX(Q$23:Q153)&lt;=MAX(U$23:U153),MAX(Q$23:Q153)&lt;=TIME(16,0,0)),MAX(Q$23:Q153,C154),"")</f>
        <v>0.50282240095729991</v>
      </c>
      <c r="Q154" s="4">
        <f t="shared" ca="1" si="42"/>
        <v>0.5050047626148475</v>
      </c>
      <c r="R154" s="4" t="str">
        <f ca="1">IF(AND(MAX(O$23:O153)&gt;MAX(S$23:S153),C154&lt;&gt;"",MAX(Q$23:Q153)&gt;MAX(S$23:S153),MAX(S$23:S153)&lt;=MAX(U$23:U153),MAX(S$23:S153)&lt;=TIME(16,0,0)),MAX(S$23:S153,C154),"")</f>
        <v/>
      </c>
      <c r="S154" s="4" t="str">
        <f t="shared" ca="1" si="43"/>
        <v/>
      </c>
      <c r="T154" s="4" t="str">
        <f ca="1">IF(AND(MAX(O$23:O153)&gt;MAX(U$23:U153),C154&lt;&gt;"",MAX(Q$23:Q153)&gt;MAX(U$23:U153),MAX(S$23:S153)&gt;MAX(U$23:U153),MAX(U$23:U153)&lt;=TIME(16,0,0)),MAX(U$23:U153,C154),"")</f>
        <v/>
      </c>
      <c r="U154" s="4" t="str">
        <f t="shared" ca="1" si="44"/>
        <v/>
      </c>
    </row>
    <row r="155" spans="1:21" x14ac:dyDescent="0.3">
      <c r="A155" s="3">
        <f t="shared" ca="1" si="30"/>
        <v>1.0666654949807084</v>
      </c>
      <c r="B155" s="23" t="str">
        <f t="shared" ca="1" si="31"/>
        <v>касса 3</v>
      </c>
      <c r="C155" s="4">
        <f ca="1">IF(C154="","",IF(C154+(A155)/1440&lt;=$C$23+8/24,C154+(A155)/1440,""))</f>
        <v>0.50356314088436982</v>
      </c>
      <c r="D155">
        <f t="shared" ca="1" si="32"/>
        <v>1.0442667958893219</v>
      </c>
      <c r="E155" s="4">
        <f t="shared" ca="1" si="33"/>
        <v>7.2518527492314018E-4</v>
      </c>
      <c r="F155">
        <f t="shared" ca="1" si="34"/>
        <v>2.021137044998619</v>
      </c>
      <c r="G155" s="4">
        <f t="shared" ca="1" si="35"/>
        <v>1.4035673923601521E-3</v>
      </c>
      <c r="H155">
        <f t="shared" ca="1" si="36"/>
        <v>1.5534870263255958</v>
      </c>
      <c r="I155" s="4">
        <f t="shared" ca="1" si="37"/>
        <v>1.0788104349483303E-3</v>
      </c>
      <c r="J155">
        <f t="shared" ca="1" si="38"/>
        <v>17.097056365083642</v>
      </c>
      <c r="K155" s="4">
        <f t="shared" ca="1" si="39"/>
        <v>1.1872955809085862E-2</v>
      </c>
      <c r="L155" s="3">
        <f ca="1">IF(C155&lt;&gt;"",SUM(COUNTIF($O$24:$O155,"&gt;"&amp;C155),COUNTIF($Q$24:$Q155,"&gt;"&amp;C155),COUNTIF($S$24:$S155,"&gt;"&amp;C155),COUNTIF($U$24:$U155,"&gt;"&amp;C155)),"")</f>
        <v>4</v>
      </c>
      <c r="M155" s="4">
        <f t="shared" ca="1" si="40"/>
        <v>1.0788104349482852E-3</v>
      </c>
      <c r="N155" s="4" t="str">
        <f ca="1">IF(AND(MAX(O$23:O154)&lt;=MAX(Q$23:Q154),C155&lt;&gt;"",MAX(O$23:O154)&lt;=MAX(S$23:S154),MAX(O$23:O154)&lt;=MAX(U$23:U154),MAX(O$23:O154)&lt;=TIME(16,0,0)),MAX(O$23:O154,C155),"")</f>
        <v/>
      </c>
      <c r="O155" s="4" t="str">
        <f t="shared" ca="1" si="41"/>
        <v/>
      </c>
      <c r="P155" s="4" t="str">
        <f ca="1">IF(AND(MAX(O$23:O154)&gt;MAX(Q$23:Q154),C155&lt;&gt;"",MAX(Q$23:Q154)&lt;=MAX(S$23:S154),MAX(Q$23:Q154)&lt;=MAX(U$23:U154),MAX(Q$23:Q154)&lt;=TIME(16,0,0)),MAX(Q$23:Q154,C155),"")</f>
        <v/>
      </c>
      <c r="Q155" s="4" t="str">
        <f t="shared" ca="1" si="42"/>
        <v/>
      </c>
      <c r="R155" s="4">
        <f ca="1">IF(AND(MAX(O$23:O154)&gt;MAX(S$23:S154),C155&lt;&gt;"",MAX(Q$23:Q154)&gt;MAX(S$23:S154),MAX(S$23:S154)&lt;=MAX(U$23:U154),MAX(S$23:S154)&lt;=TIME(16,0,0)),MAX(S$23:S154,C155),"")</f>
        <v>0.50356314088436982</v>
      </c>
      <c r="S155" s="4">
        <f t="shared" ca="1" si="43"/>
        <v>0.50464195131931811</v>
      </c>
      <c r="T155" s="4" t="str">
        <f ca="1">IF(AND(MAX(O$23:O154)&gt;MAX(U$23:U154),C155&lt;&gt;"",MAX(Q$23:Q154)&gt;MAX(U$23:U154),MAX(S$23:S154)&gt;MAX(U$23:U154),MAX(U$23:U154)&lt;=TIME(16,0,0)),MAX(U$23:U154,C155),"")</f>
        <v/>
      </c>
      <c r="U155" s="4" t="str">
        <f t="shared" ca="1" si="44"/>
        <v/>
      </c>
    </row>
    <row r="156" spans="1:21" x14ac:dyDescent="0.3">
      <c r="A156" s="3">
        <f t="shared" ca="1" si="30"/>
        <v>1.4864644240835356</v>
      </c>
      <c r="B156" s="23" t="str">
        <f t="shared" ca="1" si="31"/>
        <v>касса 3</v>
      </c>
      <c r="C156" s="4">
        <f ca="1">IF(C155="","",IF(C155+(A156)/1440&lt;=$C$23+8/24,C155+(A156)/1440,""))</f>
        <v>0.50459540784553891</v>
      </c>
      <c r="D156">
        <f t="shared" ca="1" si="32"/>
        <v>1.6579383268582562</v>
      </c>
      <c r="E156" s="4">
        <f t="shared" ca="1" si="33"/>
        <v>1.1513460603182334E-3</v>
      </c>
      <c r="F156">
        <f t="shared" ca="1" si="34"/>
        <v>2.1366744105760684</v>
      </c>
      <c r="G156" s="4">
        <f t="shared" ca="1" si="35"/>
        <v>1.4838016740111586E-3</v>
      </c>
      <c r="H156">
        <f t="shared" ca="1" si="36"/>
        <v>1.0611600474013343</v>
      </c>
      <c r="I156" s="4">
        <f t="shared" ca="1" si="37"/>
        <v>7.3691669958425988E-4</v>
      </c>
      <c r="J156">
        <f t="shared" ca="1" si="38"/>
        <v>2.0263797754312498</v>
      </c>
      <c r="K156" s="4">
        <f t="shared" ca="1" si="39"/>
        <v>1.4072081773828123E-3</v>
      </c>
      <c r="L156" s="3">
        <f ca="1">IF(C156&lt;&gt;"",SUM(COUNTIF($O$24:$O156,"&gt;"&amp;C156),COUNTIF($Q$24:$Q156,"&gt;"&amp;C156),COUNTIF($S$24:$S156,"&gt;"&amp;C156),COUNTIF($U$24:$U156,"&gt;"&amp;C156)),"")</f>
        <v>5</v>
      </c>
      <c r="M156" s="4">
        <f t="shared" ca="1" si="40"/>
        <v>7.8346017336350382E-4</v>
      </c>
      <c r="N156" s="4" t="str">
        <f ca="1">IF(AND(MAX(O$23:O155)&lt;=MAX(Q$23:Q155),C156&lt;&gt;"",MAX(O$23:O155)&lt;=MAX(S$23:S155),MAX(O$23:O155)&lt;=MAX(U$23:U155),MAX(O$23:O155)&lt;=TIME(16,0,0)),MAX(O$23:O155,C156),"")</f>
        <v/>
      </c>
      <c r="O156" s="4" t="str">
        <f t="shared" ca="1" si="41"/>
        <v/>
      </c>
      <c r="P156" s="4" t="str">
        <f ca="1">IF(AND(MAX(O$23:O155)&gt;MAX(Q$23:Q155),C156&lt;&gt;"",MAX(Q$23:Q155)&lt;=MAX(S$23:S155),MAX(Q$23:Q155)&lt;=MAX(U$23:U155),MAX(Q$23:Q155)&lt;=TIME(16,0,0)),MAX(Q$23:Q155,C156),"")</f>
        <v/>
      </c>
      <c r="Q156" s="4" t="str">
        <f t="shared" ca="1" si="42"/>
        <v/>
      </c>
      <c r="R156" s="4">
        <f ca="1">IF(AND(MAX(O$23:O155)&gt;MAX(S$23:S155),C156&lt;&gt;"",MAX(Q$23:Q155)&gt;MAX(S$23:S155),MAX(S$23:S155)&lt;=MAX(U$23:U155),MAX(S$23:S155)&lt;=TIME(16,0,0)),MAX(S$23:S155,C156),"")</f>
        <v>0.50464195131931811</v>
      </c>
      <c r="S156" s="4">
        <f t="shared" ca="1" si="43"/>
        <v>0.50537886801890242</v>
      </c>
      <c r="T156" s="4" t="str">
        <f ca="1">IF(AND(MAX(O$23:O155)&gt;MAX(U$23:U155),C156&lt;&gt;"",MAX(Q$23:Q155)&gt;MAX(U$23:U155),MAX(S$23:S155)&gt;MAX(U$23:U155),MAX(U$23:U155)&lt;=TIME(16,0,0)),MAX(U$23:U155,C156),"")</f>
        <v/>
      </c>
      <c r="U156" s="4" t="str">
        <f t="shared" ca="1" si="44"/>
        <v/>
      </c>
    </row>
    <row r="157" spans="1:21" x14ac:dyDescent="0.3">
      <c r="A157" s="3">
        <f t="shared" ca="1" si="30"/>
        <v>1.7762455291685284</v>
      </c>
      <c r="B157" s="23" t="str">
        <f t="shared" ca="1" si="31"/>
        <v>касса 1</v>
      </c>
      <c r="C157" s="4">
        <f ca="1">IF(C156="","",IF(C156+(A157)/1440&lt;=$C$23+8/24,C156+(A157)/1440,""))</f>
        <v>0.50582891168523925</v>
      </c>
      <c r="D157">
        <f t="shared" ca="1" si="32"/>
        <v>5.4693034790935569</v>
      </c>
      <c r="E157" s="4">
        <f t="shared" ca="1" si="33"/>
        <v>3.7981274160371922E-3</v>
      </c>
      <c r="F157">
        <f t="shared" ca="1" si="34"/>
        <v>1.0337222358077769</v>
      </c>
      <c r="G157" s="4">
        <f t="shared" ca="1" si="35"/>
        <v>7.1786266375540057E-4</v>
      </c>
      <c r="H157">
        <f t="shared" ca="1" si="36"/>
        <v>4.2587632413368848</v>
      </c>
      <c r="I157" s="4">
        <f t="shared" ca="1" si="37"/>
        <v>2.9574744731506145E-3</v>
      </c>
      <c r="J157">
        <f t="shared" ca="1" si="38"/>
        <v>3.4312844714203647</v>
      </c>
      <c r="K157" s="4">
        <f t="shared" ca="1" si="39"/>
        <v>2.3828364384863646E-3</v>
      </c>
      <c r="L157" s="3">
        <f ca="1">IF(C157&lt;&gt;"",SUM(COUNTIF($O$24:$O157,"&gt;"&amp;C157),COUNTIF($Q$24:$Q157,"&gt;"&amp;C157),COUNTIF($S$24:$S157,"&gt;"&amp;C157),COUNTIF($U$24:$U157,"&gt;"&amp;C157)),"")</f>
        <v>1</v>
      </c>
      <c r="M157" s="4">
        <f t="shared" ca="1" si="40"/>
        <v>3.7981274160372447E-3</v>
      </c>
      <c r="N157" s="4">
        <f ca="1">IF(AND(MAX(O$23:O156)&lt;=MAX(Q$23:Q156),C157&lt;&gt;"",MAX(O$23:O156)&lt;=MAX(S$23:S156),MAX(O$23:O156)&lt;=MAX(U$23:U156),MAX(O$23:O156)&lt;=TIME(16,0,0)),MAX(O$23:O156,C157),"")</f>
        <v>0.50582891168523925</v>
      </c>
      <c r="O157" s="4">
        <f t="shared" ca="1" si="41"/>
        <v>0.50962703910127649</v>
      </c>
      <c r="P157" s="4" t="str">
        <f ca="1">IF(AND(MAX(O$23:O156)&gt;MAX(Q$23:Q156),C157&lt;&gt;"",MAX(Q$23:Q156)&lt;=MAX(S$23:S156),MAX(Q$23:Q156)&lt;=MAX(U$23:U156),MAX(Q$23:Q156)&lt;=TIME(16,0,0)),MAX(Q$23:Q156,C157),"")</f>
        <v/>
      </c>
      <c r="Q157" s="4" t="str">
        <f t="shared" ca="1" si="42"/>
        <v/>
      </c>
      <c r="R157" s="4" t="str">
        <f ca="1">IF(AND(MAX(O$23:O156)&gt;MAX(S$23:S156),C157&lt;&gt;"",MAX(Q$23:Q156)&gt;MAX(S$23:S156),MAX(S$23:S156)&lt;=MAX(U$23:U156),MAX(S$23:S156)&lt;=TIME(16,0,0)),MAX(S$23:S156,C157),"")</f>
        <v/>
      </c>
      <c r="S157" s="4" t="str">
        <f t="shared" ca="1" si="43"/>
        <v/>
      </c>
      <c r="T157" s="4" t="str">
        <f ca="1">IF(AND(MAX(O$23:O156)&gt;MAX(U$23:U156),C157&lt;&gt;"",MAX(Q$23:Q156)&gt;MAX(U$23:U156),MAX(S$23:S156)&gt;MAX(U$23:U156),MAX(U$23:U156)&lt;=TIME(16,0,0)),MAX(U$23:U156,C157),"")</f>
        <v/>
      </c>
      <c r="U157" s="4" t="str">
        <f t="shared" ca="1" si="44"/>
        <v/>
      </c>
    </row>
    <row r="158" spans="1:21" x14ac:dyDescent="0.3">
      <c r="A158" s="3">
        <f t="shared" ca="1" si="30"/>
        <v>1.1487619698972131</v>
      </c>
      <c r="B158" s="23" t="str">
        <f t="shared" ca="1" si="31"/>
        <v>касса 2</v>
      </c>
      <c r="C158" s="4">
        <f ca="1">IF(C157="","",IF(C157+(A158)/1440&lt;=$C$23+8/24,C157+(A158)/1440,""))</f>
        <v>0.50662666305322346</v>
      </c>
      <c r="D158">
        <f t="shared" ca="1" si="32"/>
        <v>3.6912822369475493</v>
      </c>
      <c r="E158" s="4">
        <f t="shared" ca="1" si="33"/>
        <v>2.5633904423246869E-3</v>
      </c>
      <c r="F158">
        <f t="shared" ca="1" si="34"/>
        <v>4.324629684109313</v>
      </c>
      <c r="G158" s="4">
        <f t="shared" ca="1" si="35"/>
        <v>3.0032150584092454E-3</v>
      </c>
      <c r="H158">
        <f t="shared" ca="1" si="36"/>
        <v>6.9434003205845984</v>
      </c>
      <c r="I158" s="4">
        <f t="shared" ca="1" si="37"/>
        <v>4.8218057781837485E-3</v>
      </c>
      <c r="J158">
        <f t="shared" ca="1" si="38"/>
        <v>3.758744308204216</v>
      </c>
      <c r="K158" s="4">
        <f t="shared" ca="1" si="39"/>
        <v>2.6102391029195946E-3</v>
      </c>
      <c r="L158" s="3">
        <f ca="1">IF(C158&lt;&gt;"",SUM(COUNTIF($O$24:$O158,"&gt;"&amp;C158),COUNTIF($Q$24:$Q158,"&gt;"&amp;C158),COUNTIF($S$24:$S158,"&gt;"&amp;C158),COUNTIF($U$24:$U158,"&gt;"&amp;C158)),"")</f>
        <v>2</v>
      </c>
      <c r="M158" s="4">
        <f t="shared" ca="1" si="40"/>
        <v>3.0032150584092809E-3</v>
      </c>
      <c r="N158" s="4" t="str">
        <f ca="1">IF(AND(MAX(O$23:O157)&lt;=MAX(Q$23:Q157),C158&lt;&gt;"",MAX(O$23:O157)&lt;=MAX(S$23:S157),MAX(O$23:O157)&lt;=MAX(U$23:U157),MAX(O$23:O157)&lt;=TIME(16,0,0)),MAX(O$23:O157,C158),"")</f>
        <v/>
      </c>
      <c r="O158" s="4" t="str">
        <f t="shared" ca="1" si="41"/>
        <v/>
      </c>
      <c r="P158" s="4">
        <f ca="1">IF(AND(MAX(O$23:O157)&gt;MAX(Q$23:Q157),C158&lt;&gt;"",MAX(Q$23:Q157)&lt;=MAX(S$23:S157),MAX(Q$23:Q157)&lt;=MAX(U$23:U157),MAX(Q$23:Q157)&lt;=TIME(16,0,0)),MAX(Q$23:Q157,C158),"")</f>
        <v>0.50662666305322346</v>
      </c>
      <c r="Q158" s="4">
        <f t="shared" ca="1" si="42"/>
        <v>0.50962987811163274</v>
      </c>
      <c r="R158" s="4" t="str">
        <f ca="1">IF(AND(MAX(O$23:O157)&gt;MAX(S$23:S157),C158&lt;&gt;"",MAX(Q$23:Q157)&gt;MAX(S$23:S157),MAX(S$23:S157)&lt;=MAX(U$23:U157),MAX(S$23:S157)&lt;=TIME(16,0,0)),MAX(S$23:S157,C158),"")</f>
        <v/>
      </c>
      <c r="S158" s="4" t="str">
        <f t="shared" ca="1" si="43"/>
        <v/>
      </c>
      <c r="T158" s="4" t="str">
        <f ca="1">IF(AND(MAX(O$23:O157)&gt;MAX(U$23:U157),C158&lt;&gt;"",MAX(Q$23:Q157)&gt;MAX(U$23:U157),MAX(S$23:S157)&gt;MAX(U$23:U157),MAX(U$23:U157)&lt;=TIME(16,0,0)),MAX(U$23:U157,C158),"")</f>
        <v/>
      </c>
      <c r="U158" s="4" t="str">
        <f t="shared" ca="1" si="44"/>
        <v/>
      </c>
    </row>
    <row r="159" spans="1:21" x14ac:dyDescent="0.3">
      <c r="A159" s="3">
        <f t="shared" ca="1" si="30"/>
        <v>1.8559212983140809</v>
      </c>
      <c r="B159" s="23" t="str">
        <f t="shared" ca="1" si="31"/>
        <v>касса 3</v>
      </c>
      <c r="C159" s="4">
        <f ca="1">IF(C158="","",IF(C158+(A159)/1440&lt;=$C$23+8/24,C158+(A159)/1440,""))</f>
        <v>0.50791549728816376</v>
      </c>
      <c r="D159">
        <f t="shared" ca="1" si="32"/>
        <v>1.9910546867974213</v>
      </c>
      <c r="E159" s="4">
        <f t="shared" ca="1" si="33"/>
        <v>1.3826768658315425E-3</v>
      </c>
      <c r="F159">
        <f t="shared" ca="1" si="34"/>
        <v>1.0336315711800186</v>
      </c>
      <c r="G159" s="4">
        <f t="shared" ca="1" si="35"/>
        <v>7.1779970220834624E-4</v>
      </c>
      <c r="H159">
        <f t="shared" ca="1" si="36"/>
        <v>1.9604246892075483</v>
      </c>
      <c r="I159" s="4">
        <f t="shared" ca="1" si="37"/>
        <v>1.3614060341719085E-3</v>
      </c>
      <c r="J159">
        <f t="shared" ca="1" si="38"/>
        <v>4.2641316397381628</v>
      </c>
      <c r="K159" s="4">
        <f t="shared" ca="1" si="39"/>
        <v>2.9612025275959466E-3</v>
      </c>
      <c r="L159" s="3">
        <f ca="1">IF(C159&lt;&gt;"",SUM(COUNTIF($O$24:$O159,"&gt;"&amp;C159),COUNTIF($Q$24:$Q159,"&gt;"&amp;C159),COUNTIF($S$24:$S159,"&gt;"&amp;C159),COUNTIF($U$24:$U159,"&gt;"&amp;C159)),"")</f>
        <v>3</v>
      </c>
      <c r="M159" s="4">
        <f t="shared" ca="1" si="40"/>
        <v>1.361406034171897E-3</v>
      </c>
      <c r="N159" s="4" t="str">
        <f ca="1">IF(AND(MAX(O$23:O158)&lt;=MAX(Q$23:Q158),C159&lt;&gt;"",MAX(O$23:O158)&lt;=MAX(S$23:S158),MAX(O$23:O158)&lt;=MAX(U$23:U158),MAX(O$23:O158)&lt;=TIME(16,0,0)),MAX(O$23:O158,C159),"")</f>
        <v/>
      </c>
      <c r="O159" s="4" t="str">
        <f t="shared" ca="1" si="41"/>
        <v/>
      </c>
      <c r="P159" s="4" t="str">
        <f ca="1">IF(AND(MAX(O$23:O158)&gt;MAX(Q$23:Q158),C159&lt;&gt;"",MAX(Q$23:Q158)&lt;=MAX(S$23:S158),MAX(Q$23:Q158)&lt;=MAX(U$23:U158),MAX(Q$23:Q158)&lt;=TIME(16,0,0)),MAX(Q$23:Q158,C159),"")</f>
        <v/>
      </c>
      <c r="Q159" s="4" t="str">
        <f t="shared" ca="1" si="42"/>
        <v/>
      </c>
      <c r="R159" s="4">
        <f ca="1">IF(AND(MAX(O$23:O158)&gt;MAX(S$23:S158),C159&lt;&gt;"",MAX(Q$23:Q158)&gt;MAX(S$23:S158),MAX(S$23:S158)&lt;=MAX(U$23:U158),MAX(S$23:S158)&lt;=TIME(16,0,0)),MAX(S$23:S158,C159),"")</f>
        <v>0.50791549728816376</v>
      </c>
      <c r="S159" s="4">
        <f t="shared" ca="1" si="43"/>
        <v>0.50927690332233566</v>
      </c>
      <c r="T159" s="4" t="str">
        <f ca="1">IF(AND(MAX(O$23:O158)&gt;MAX(U$23:U158),C159&lt;&gt;"",MAX(Q$23:Q158)&gt;MAX(U$23:U158),MAX(S$23:S158)&gt;MAX(U$23:U158),MAX(U$23:U158)&lt;=TIME(16,0,0)),MAX(U$23:U158,C159),"")</f>
        <v/>
      </c>
      <c r="U159" s="4" t="str">
        <f t="shared" ca="1" si="44"/>
        <v/>
      </c>
    </row>
    <row r="160" spans="1:21" x14ac:dyDescent="0.3">
      <c r="A160" s="3">
        <f t="shared" ca="1" si="30"/>
        <v>1.7278119643046699</v>
      </c>
      <c r="B160" s="23" t="str">
        <f t="shared" ca="1" si="31"/>
        <v>касса 4</v>
      </c>
      <c r="C160" s="4">
        <f ca="1">IF(C159="","",IF(C159+(A160)/1440&lt;=$C$23+8/24,C159+(A160)/1440,""))</f>
        <v>0.50911536670781976</v>
      </c>
      <c r="D160">
        <f t="shared" ca="1" si="32"/>
        <v>1.5489023826802104</v>
      </c>
      <c r="E160" s="4">
        <f t="shared" ca="1" si="33"/>
        <v>1.0756266546390349E-3</v>
      </c>
      <c r="F160">
        <f t="shared" ca="1" si="34"/>
        <v>4.8648037805710969</v>
      </c>
      <c r="G160" s="4">
        <f t="shared" ca="1" si="35"/>
        <v>3.3783359587299285E-3</v>
      </c>
      <c r="H160">
        <f t="shared" ca="1" si="36"/>
        <v>4.0286116732164956</v>
      </c>
      <c r="I160" s="4">
        <f t="shared" ca="1" si="37"/>
        <v>2.797646995289233E-3</v>
      </c>
      <c r="J160">
        <f t="shared" ca="1" si="38"/>
        <v>3.7276989577245581</v>
      </c>
      <c r="K160" s="4">
        <f t="shared" ca="1" si="39"/>
        <v>2.5886798317531655E-3</v>
      </c>
      <c r="L160" s="3">
        <f ca="1">IF(C160&lt;&gt;"",SUM(COUNTIF($O$24:$O160,"&gt;"&amp;C160),COUNTIF($Q$24:$Q160,"&gt;"&amp;C160),COUNTIF($S$24:$S160,"&gt;"&amp;C160),COUNTIF($U$24:$U160,"&gt;"&amp;C160)),"")</f>
        <v>4</v>
      </c>
      <c r="M160" s="4">
        <f t="shared" ca="1" si="40"/>
        <v>2.588679831753149E-3</v>
      </c>
      <c r="N160" s="4" t="str">
        <f ca="1">IF(AND(MAX(O$23:O159)&lt;=MAX(Q$23:Q159),C160&lt;&gt;"",MAX(O$23:O159)&lt;=MAX(S$23:S159),MAX(O$23:O159)&lt;=MAX(U$23:U159),MAX(O$23:O159)&lt;=TIME(16,0,0)),MAX(O$23:O159,C160),"")</f>
        <v/>
      </c>
      <c r="O160" s="4" t="str">
        <f t="shared" ca="1" si="41"/>
        <v/>
      </c>
      <c r="P160" s="4" t="str">
        <f ca="1">IF(AND(MAX(O$23:O159)&gt;MAX(Q$23:Q159),C160&lt;&gt;"",MAX(Q$23:Q159)&lt;=MAX(S$23:S159),MAX(Q$23:Q159)&lt;=MAX(U$23:U159),MAX(Q$23:Q159)&lt;=TIME(16,0,0)),MAX(Q$23:Q159,C160),"")</f>
        <v/>
      </c>
      <c r="Q160" s="4" t="str">
        <f t="shared" ca="1" si="42"/>
        <v/>
      </c>
      <c r="R160" s="4" t="str">
        <f ca="1">IF(AND(MAX(O$23:O159)&gt;MAX(S$23:S159),C160&lt;&gt;"",MAX(Q$23:Q159)&gt;MAX(S$23:S159),MAX(S$23:S159)&lt;=MAX(U$23:U159),MAX(S$23:S159)&lt;=TIME(16,0,0)),MAX(S$23:S159,C160),"")</f>
        <v/>
      </c>
      <c r="S160" s="4" t="str">
        <f t="shared" ca="1" si="43"/>
        <v/>
      </c>
      <c r="T160" s="4">
        <f ca="1">IF(AND(MAX(O$23:O159)&gt;MAX(U$23:U159),C160&lt;&gt;"",MAX(Q$23:Q159)&gt;MAX(U$23:U159),MAX(S$23:S159)&gt;MAX(U$23:U159),MAX(U$23:U159)&lt;=TIME(16,0,0)),MAX(U$23:U159,C160),"")</f>
        <v>0.50911536670781976</v>
      </c>
      <c r="U160" s="4">
        <f t="shared" ca="1" si="44"/>
        <v>0.51170404653957291</v>
      </c>
    </row>
    <row r="161" spans="1:21" x14ac:dyDescent="0.3">
      <c r="A161" s="3">
        <f t="shared" ca="1" si="30"/>
        <v>1.4687991867342081</v>
      </c>
      <c r="B161" s="23" t="str">
        <f t="shared" ca="1" si="31"/>
        <v>касса 3</v>
      </c>
      <c r="C161" s="4">
        <f ca="1">IF(C160="","",IF(C160+(A161)/1440&lt;=$C$23+8/24,C160+(A161)/1440,""))</f>
        <v>0.51013536614305188</v>
      </c>
      <c r="D161">
        <f t="shared" ca="1" si="32"/>
        <v>1.668104313038612</v>
      </c>
      <c r="E161" s="4">
        <f t="shared" ca="1" si="33"/>
        <v>1.1584057729434804E-3</v>
      </c>
      <c r="F161">
        <f t="shared" ca="1" si="34"/>
        <v>2.6188776325654262</v>
      </c>
      <c r="G161" s="4">
        <f t="shared" ca="1" si="35"/>
        <v>1.8186650226148793E-3</v>
      </c>
      <c r="H161">
        <f t="shared" ca="1" si="36"/>
        <v>6.4709824391108999</v>
      </c>
      <c r="I161" s="4">
        <f t="shared" ca="1" si="37"/>
        <v>4.4937378049381251E-3</v>
      </c>
      <c r="J161">
        <f t="shared" ca="1" si="38"/>
        <v>4.1581447849846143</v>
      </c>
      <c r="K161" s="4">
        <f t="shared" ca="1" si="39"/>
        <v>2.8876005451282044E-3</v>
      </c>
      <c r="L161" s="3">
        <f ca="1">IF(C161&lt;&gt;"",SUM(COUNTIF($O$24:$O161,"&gt;"&amp;C161),COUNTIF($Q$24:$Q161,"&gt;"&amp;C161),COUNTIF($S$24:$S161,"&gt;"&amp;C161),COUNTIF($U$24:$U161,"&gt;"&amp;C161)),"")</f>
        <v>2</v>
      </c>
      <c r="M161" s="4">
        <f t="shared" ca="1" si="40"/>
        <v>4.4937378049381138E-3</v>
      </c>
      <c r="N161" s="4" t="str">
        <f ca="1">IF(AND(MAX(O$23:O160)&lt;=MAX(Q$23:Q160),C161&lt;&gt;"",MAX(O$23:O160)&lt;=MAX(S$23:S160),MAX(O$23:O160)&lt;=MAX(U$23:U160),MAX(O$23:O160)&lt;=TIME(16,0,0)),MAX(O$23:O160,C161),"")</f>
        <v/>
      </c>
      <c r="O161" s="4" t="str">
        <f t="shared" ca="1" si="41"/>
        <v/>
      </c>
      <c r="P161" s="4" t="str">
        <f ca="1">IF(AND(MAX(O$23:O160)&gt;MAX(Q$23:Q160),C161&lt;&gt;"",MAX(Q$23:Q160)&lt;=MAX(S$23:S160),MAX(Q$23:Q160)&lt;=MAX(U$23:U160),MAX(Q$23:Q160)&lt;=TIME(16,0,0)),MAX(Q$23:Q160,C161),"")</f>
        <v/>
      </c>
      <c r="Q161" s="4" t="str">
        <f t="shared" ca="1" si="42"/>
        <v/>
      </c>
      <c r="R161" s="4">
        <f ca="1">IF(AND(MAX(O$23:O160)&gt;MAX(S$23:S160),C161&lt;&gt;"",MAX(Q$23:Q160)&gt;MAX(S$23:S160),MAX(S$23:S160)&lt;=MAX(U$23:U160),MAX(S$23:S160)&lt;=TIME(16,0,0)),MAX(S$23:S160,C161),"")</f>
        <v>0.51013536614305188</v>
      </c>
      <c r="S161" s="4">
        <f t="shared" ca="1" si="43"/>
        <v>0.51462910394799</v>
      </c>
      <c r="T161" s="4" t="str">
        <f ca="1">IF(AND(MAX(O$23:O160)&gt;MAX(U$23:U160),C161&lt;&gt;"",MAX(Q$23:Q160)&gt;MAX(U$23:U160),MAX(S$23:S160)&gt;MAX(U$23:U160),MAX(U$23:U160)&lt;=TIME(16,0,0)),MAX(U$23:U160,C161),"")</f>
        <v/>
      </c>
      <c r="U161" s="4" t="str">
        <f t="shared" ca="1" si="44"/>
        <v/>
      </c>
    </row>
    <row r="162" spans="1:21" x14ac:dyDescent="0.3">
      <c r="A162" s="3">
        <f t="shared" ca="1" si="30"/>
        <v>2.0695154838435101</v>
      </c>
      <c r="B162" s="23" t="str">
        <f t="shared" ca="1" si="31"/>
        <v>касса 1</v>
      </c>
      <c r="C162" s="4">
        <f ca="1">IF(C161="","",IF(C161+(A162)/1440&lt;=$C$23+8/24,C161+(A162)/1440,""))</f>
        <v>0.51157252967349875</v>
      </c>
      <c r="D162">
        <f t="shared" ca="1" si="32"/>
        <v>4.4050191951389497</v>
      </c>
      <c r="E162" s="4">
        <f t="shared" ca="1" si="33"/>
        <v>3.0590411077353816E-3</v>
      </c>
      <c r="F162">
        <f t="shared" ca="1" si="34"/>
        <v>2.5887564337211724</v>
      </c>
      <c r="G162" s="4">
        <f t="shared" ca="1" si="35"/>
        <v>1.7977475234174807E-3</v>
      </c>
      <c r="H162">
        <f t="shared" ca="1" si="36"/>
        <v>2.8444152754028105</v>
      </c>
      <c r="I162" s="4">
        <f t="shared" ca="1" si="37"/>
        <v>1.9752883856963962E-3</v>
      </c>
      <c r="J162">
        <f t="shared" ca="1" si="38"/>
        <v>18.535019154191875</v>
      </c>
      <c r="K162" s="4">
        <f t="shared" ca="1" si="39"/>
        <v>1.2871541079299914E-2</v>
      </c>
      <c r="L162" s="3">
        <f ca="1">IF(C162&lt;&gt;"",SUM(COUNTIF($O$24:$O162,"&gt;"&amp;C162),COUNTIF($Q$24:$Q162,"&gt;"&amp;C162),COUNTIF($S$24:$S162,"&gt;"&amp;C162),COUNTIF($U$24:$U162,"&gt;"&amp;C162)),"")</f>
        <v>3</v>
      </c>
      <c r="M162" s="4">
        <f t="shared" ca="1" si="40"/>
        <v>3.0590411077353608E-3</v>
      </c>
      <c r="N162" s="4">
        <f ca="1">IF(AND(MAX(O$23:O161)&lt;=MAX(Q$23:Q161),C162&lt;&gt;"",MAX(O$23:O161)&lt;=MAX(S$23:S161),MAX(O$23:O161)&lt;=MAX(U$23:U161),MAX(O$23:O161)&lt;=TIME(16,0,0)),MAX(O$23:O161,C162),"")</f>
        <v>0.51157252967349875</v>
      </c>
      <c r="O162" s="4">
        <f t="shared" ca="1" si="41"/>
        <v>0.51463157078123412</v>
      </c>
      <c r="P162" s="4" t="str">
        <f ca="1">IF(AND(MAX(O$23:O161)&gt;MAX(Q$23:Q161),C162&lt;&gt;"",MAX(Q$23:Q161)&lt;=MAX(S$23:S161),MAX(Q$23:Q161)&lt;=MAX(U$23:U161),MAX(Q$23:Q161)&lt;=TIME(16,0,0)),MAX(Q$23:Q161,C162),"")</f>
        <v/>
      </c>
      <c r="Q162" s="4" t="str">
        <f t="shared" ca="1" si="42"/>
        <v/>
      </c>
      <c r="R162" s="4" t="str">
        <f ca="1">IF(AND(MAX(O$23:O161)&gt;MAX(S$23:S161),C162&lt;&gt;"",MAX(Q$23:Q161)&gt;MAX(S$23:S161),MAX(S$23:S161)&lt;=MAX(U$23:U161),MAX(S$23:S161)&lt;=TIME(16,0,0)),MAX(S$23:S161,C162),"")</f>
        <v/>
      </c>
      <c r="S162" s="4" t="str">
        <f t="shared" ca="1" si="43"/>
        <v/>
      </c>
      <c r="T162" s="4" t="str">
        <f ca="1">IF(AND(MAX(O$23:O161)&gt;MAX(U$23:U161),C162&lt;&gt;"",MAX(Q$23:Q161)&gt;MAX(U$23:U161),MAX(S$23:S161)&gt;MAX(U$23:U161),MAX(U$23:U161)&lt;=TIME(16,0,0)),MAX(U$23:U161,C162),"")</f>
        <v/>
      </c>
      <c r="U162" s="4" t="str">
        <f t="shared" ca="1" si="44"/>
        <v/>
      </c>
    </row>
    <row r="163" spans="1:21" x14ac:dyDescent="0.3">
      <c r="A163" s="3">
        <f t="shared" ca="1" si="30"/>
        <v>1.0832560206368618</v>
      </c>
      <c r="B163" s="23" t="str">
        <f t="shared" ca="1" si="31"/>
        <v>касса 2</v>
      </c>
      <c r="C163" s="4">
        <f ca="1">IF(C162="","",IF(C162+(A163)/1440&lt;=$C$23+8/24,C162+(A163)/1440,""))</f>
        <v>0.512324790798941</v>
      </c>
      <c r="D163">
        <f t="shared" ca="1" si="32"/>
        <v>2.0958493192546643</v>
      </c>
      <c r="E163" s="4">
        <f t="shared" ca="1" si="33"/>
        <v>1.4554509161490725E-3</v>
      </c>
      <c r="F163">
        <f t="shared" ca="1" si="34"/>
        <v>1.6859030292804653</v>
      </c>
      <c r="G163" s="4">
        <f t="shared" ca="1" si="35"/>
        <v>1.1707659925558787E-3</v>
      </c>
      <c r="H163">
        <f t="shared" ca="1" si="36"/>
        <v>6.3362313522487002</v>
      </c>
      <c r="I163" s="4">
        <f t="shared" ca="1" si="37"/>
        <v>4.4001606612838196E-3</v>
      </c>
      <c r="J163">
        <f t="shared" ca="1" si="38"/>
        <v>4.4602110948706128</v>
      </c>
      <c r="K163" s="4">
        <f t="shared" ca="1" si="39"/>
        <v>3.09736881588237E-3</v>
      </c>
      <c r="L163" s="3">
        <f ca="1">IF(C163&lt;&gt;"",SUM(COUNTIF($O$24:$O163,"&gt;"&amp;C163),COUNTIF($Q$24:$Q163,"&gt;"&amp;C163),COUNTIF($S$24:$S163,"&gt;"&amp;C163),COUNTIF($U$24:$U163,"&gt;"&amp;C163)),"")</f>
        <v>3</v>
      </c>
      <c r="M163" s="4">
        <f t="shared" ca="1" si="40"/>
        <v>1.1707659925558334E-3</v>
      </c>
      <c r="N163" s="4" t="str">
        <f ca="1">IF(AND(MAX(O$23:O162)&lt;=MAX(Q$23:Q162),C163&lt;&gt;"",MAX(O$23:O162)&lt;=MAX(S$23:S162),MAX(O$23:O162)&lt;=MAX(U$23:U162),MAX(O$23:O162)&lt;=TIME(16,0,0)),MAX(O$23:O162,C163),"")</f>
        <v/>
      </c>
      <c r="O163" s="4" t="str">
        <f t="shared" ca="1" si="41"/>
        <v/>
      </c>
      <c r="P163" s="4">
        <f ca="1">IF(AND(MAX(O$23:O162)&gt;MAX(Q$23:Q162),C163&lt;&gt;"",MAX(Q$23:Q162)&lt;=MAX(S$23:S162),MAX(Q$23:Q162)&lt;=MAX(U$23:U162),MAX(Q$23:Q162)&lt;=TIME(16,0,0)),MAX(Q$23:Q162,C163),"")</f>
        <v>0.512324790798941</v>
      </c>
      <c r="Q163" s="4">
        <f t="shared" ca="1" si="42"/>
        <v>0.51349555679149683</v>
      </c>
      <c r="R163" s="4" t="str">
        <f ca="1">IF(AND(MAX(O$23:O162)&gt;MAX(S$23:S162),C163&lt;&gt;"",MAX(Q$23:Q162)&gt;MAX(S$23:S162),MAX(S$23:S162)&lt;=MAX(U$23:U162),MAX(S$23:S162)&lt;=TIME(16,0,0)),MAX(S$23:S162,C163),"")</f>
        <v/>
      </c>
      <c r="S163" s="4" t="str">
        <f t="shared" ca="1" si="43"/>
        <v/>
      </c>
      <c r="T163" s="4" t="str">
        <f ca="1">IF(AND(MAX(O$23:O162)&gt;MAX(U$23:U162),C163&lt;&gt;"",MAX(Q$23:Q162)&gt;MAX(U$23:U162),MAX(S$23:S162)&gt;MAX(U$23:U162),MAX(U$23:U162)&lt;=TIME(16,0,0)),MAX(U$23:U162,C163),"")</f>
        <v/>
      </c>
      <c r="U163" s="4" t="str">
        <f t="shared" ca="1" si="44"/>
        <v/>
      </c>
    </row>
    <row r="164" spans="1:21" x14ac:dyDescent="0.3">
      <c r="A164" s="3">
        <f t="shared" ca="1" si="30"/>
        <v>1.4548727453123256</v>
      </c>
      <c r="B164" s="23" t="str">
        <f t="shared" ca="1" si="31"/>
        <v>касса 4</v>
      </c>
      <c r="C164" s="4">
        <f ca="1">IF(C163="","",IF(C163+(A164)/1440&lt;=$C$23+8/24,C163+(A164)/1440,""))</f>
        <v>0.51333511909429674</v>
      </c>
      <c r="D164">
        <f t="shared" ca="1" si="32"/>
        <v>7.2079580456361523</v>
      </c>
      <c r="E164" s="4">
        <f t="shared" ca="1" si="33"/>
        <v>5.0055264205806612E-3</v>
      </c>
      <c r="F164">
        <f t="shared" ca="1" si="34"/>
        <v>1.0028597180521264</v>
      </c>
      <c r="G164" s="4">
        <f t="shared" ca="1" si="35"/>
        <v>6.9643035975842113E-4</v>
      </c>
      <c r="H164">
        <f t="shared" ca="1" si="36"/>
        <v>3.0681063692263586</v>
      </c>
      <c r="I164" s="4">
        <f t="shared" ca="1" si="37"/>
        <v>2.13062942307386E-3</v>
      </c>
      <c r="J164">
        <f t="shared" ca="1" si="38"/>
        <v>6.3767891048429712</v>
      </c>
      <c r="K164" s="4">
        <f t="shared" ca="1" si="39"/>
        <v>4.4283257672520634E-3</v>
      </c>
      <c r="L164" s="3">
        <f ca="1">IF(C164&lt;&gt;"",SUM(COUNTIF($O$24:$O164,"&gt;"&amp;C164),COUNTIF($Q$24:$Q164,"&gt;"&amp;C164),COUNTIF($S$24:$S164,"&gt;"&amp;C164),COUNTIF($U$24:$U164,"&gt;"&amp;C164)),"")</f>
        <v>4</v>
      </c>
      <c r="M164" s="4">
        <f t="shared" ca="1" si="40"/>
        <v>4.4283257672520504E-3</v>
      </c>
      <c r="N164" s="4" t="str">
        <f ca="1">IF(AND(MAX(O$23:O163)&lt;=MAX(Q$23:Q163),C164&lt;&gt;"",MAX(O$23:O163)&lt;=MAX(S$23:S163),MAX(O$23:O163)&lt;=MAX(U$23:U163),MAX(O$23:O163)&lt;=TIME(16,0,0)),MAX(O$23:O163,C164),"")</f>
        <v/>
      </c>
      <c r="O164" s="4" t="str">
        <f t="shared" ca="1" si="41"/>
        <v/>
      </c>
      <c r="P164" s="4" t="str">
        <f ca="1">IF(AND(MAX(O$23:O163)&gt;MAX(Q$23:Q163),C164&lt;&gt;"",MAX(Q$23:Q163)&lt;=MAX(S$23:S163),MAX(Q$23:Q163)&lt;=MAX(U$23:U163),MAX(Q$23:Q163)&lt;=TIME(16,0,0)),MAX(Q$23:Q163,C164),"")</f>
        <v/>
      </c>
      <c r="Q164" s="4" t="str">
        <f t="shared" ca="1" si="42"/>
        <v/>
      </c>
      <c r="R164" s="4" t="str">
        <f ca="1">IF(AND(MAX(O$23:O163)&gt;MAX(S$23:S163),C164&lt;&gt;"",MAX(Q$23:Q163)&gt;MAX(S$23:S163),MAX(S$23:S163)&lt;=MAX(U$23:U163),MAX(S$23:S163)&lt;=TIME(16,0,0)),MAX(S$23:S163,C164),"")</f>
        <v/>
      </c>
      <c r="S164" s="4" t="str">
        <f t="shared" ca="1" si="43"/>
        <v/>
      </c>
      <c r="T164" s="4">
        <f ca="1">IF(AND(MAX(O$23:O163)&gt;MAX(U$23:U163),C164&lt;&gt;"",MAX(Q$23:Q163)&gt;MAX(U$23:U163),MAX(S$23:S163)&gt;MAX(U$23:U163),MAX(U$23:U163)&lt;=TIME(16,0,0)),MAX(U$23:U163,C164),"")</f>
        <v>0.51333511909429674</v>
      </c>
      <c r="U164" s="4">
        <f t="shared" ca="1" si="44"/>
        <v>0.51776344486154879</v>
      </c>
    </row>
    <row r="165" spans="1:21" x14ac:dyDescent="0.3">
      <c r="A165" s="3">
        <f t="shared" ca="1" si="30"/>
        <v>2.0349285867337081</v>
      </c>
      <c r="B165" s="23" t="str">
        <f t="shared" ca="1" si="31"/>
        <v>касса 2</v>
      </c>
      <c r="C165" s="4">
        <f ca="1">IF(C164="","",IF(C164+(A165)/1440&lt;=$C$23+8/24,C164+(A165)/1440,""))</f>
        <v>0.51474826394619511</v>
      </c>
      <c r="D165">
        <f t="shared" ca="1" si="32"/>
        <v>1.9445217758884914</v>
      </c>
      <c r="E165" s="4">
        <f t="shared" ca="1" si="33"/>
        <v>1.3503623443670079E-3</v>
      </c>
      <c r="F165">
        <f t="shared" ca="1" si="34"/>
        <v>2.8369613953390314</v>
      </c>
      <c r="G165" s="4">
        <f t="shared" ca="1" si="35"/>
        <v>1.9701120800965496E-3</v>
      </c>
      <c r="H165">
        <f t="shared" ca="1" si="36"/>
        <v>1.4779152388584889</v>
      </c>
      <c r="I165" s="4">
        <f t="shared" ca="1" si="37"/>
        <v>1.0263300269850617E-3</v>
      </c>
      <c r="J165">
        <f t="shared" ca="1" si="38"/>
        <v>10.528659738227992</v>
      </c>
      <c r="K165" s="4">
        <f t="shared" ca="1" si="39"/>
        <v>7.3115692626583278E-3</v>
      </c>
      <c r="L165" s="3">
        <f ca="1">IF(C165&lt;&gt;"",SUM(COUNTIF($O$24:$O165,"&gt;"&amp;C165),COUNTIF($Q$24:$Q165,"&gt;"&amp;C165),COUNTIF($S$24:$S165,"&gt;"&amp;C165),COUNTIF($U$24:$U165,"&gt;"&amp;C165)),"")</f>
        <v>2</v>
      </c>
      <c r="M165" s="4">
        <f t="shared" ca="1" si="40"/>
        <v>1.9701120800965644E-3</v>
      </c>
      <c r="N165" s="4" t="str">
        <f ca="1">IF(AND(MAX(O$23:O164)&lt;=MAX(Q$23:Q164),C165&lt;&gt;"",MAX(O$23:O164)&lt;=MAX(S$23:S164),MAX(O$23:O164)&lt;=MAX(U$23:U164),MAX(O$23:O164)&lt;=TIME(16,0,0)),MAX(O$23:O164,C165),"")</f>
        <v/>
      </c>
      <c r="O165" s="4" t="str">
        <f t="shared" ca="1" si="41"/>
        <v/>
      </c>
      <c r="P165" s="4">
        <f ca="1">IF(AND(MAX(O$23:O164)&gt;MAX(Q$23:Q164),C165&lt;&gt;"",MAX(Q$23:Q164)&lt;=MAX(S$23:S164),MAX(Q$23:Q164)&lt;=MAX(U$23:U164),MAX(Q$23:Q164)&lt;=TIME(16,0,0)),MAX(Q$23:Q164,C165),"")</f>
        <v>0.51474826394619511</v>
      </c>
      <c r="Q165" s="4">
        <f t="shared" ca="1" si="42"/>
        <v>0.51671837602629167</v>
      </c>
      <c r="R165" s="4" t="str">
        <f ca="1">IF(AND(MAX(O$23:O164)&gt;MAX(S$23:S164),C165&lt;&gt;"",MAX(Q$23:Q164)&gt;MAX(S$23:S164),MAX(S$23:S164)&lt;=MAX(U$23:U164),MAX(S$23:S164)&lt;=TIME(16,0,0)),MAX(S$23:S164,C165),"")</f>
        <v/>
      </c>
      <c r="S165" s="4" t="str">
        <f t="shared" ca="1" si="43"/>
        <v/>
      </c>
      <c r="T165" s="4" t="str">
        <f ca="1">IF(AND(MAX(O$23:O164)&gt;MAX(U$23:U164),C165&lt;&gt;"",MAX(Q$23:Q164)&gt;MAX(U$23:U164),MAX(S$23:S164)&gt;MAX(U$23:U164),MAX(U$23:U164)&lt;=TIME(16,0,0)),MAX(U$23:U164,C165),"")</f>
        <v/>
      </c>
      <c r="U165" s="4" t="str">
        <f t="shared" ca="1" si="44"/>
        <v/>
      </c>
    </row>
    <row r="166" spans="1:21" x14ac:dyDescent="0.3">
      <c r="A166" s="3">
        <f t="shared" ca="1" si="30"/>
        <v>1.089790861494907</v>
      </c>
      <c r="B166" s="23" t="str">
        <f t="shared" ca="1" si="31"/>
        <v>касса 3</v>
      </c>
      <c r="C166" s="4">
        <f ca="1">IF(C165="","",IF(C165+(A166)/1440&lt;=$C$23+8/24,C165+(A166)/1440,""))</f>
        <v>0.51550506315556655</v>
      </c>
      <c r="D166">
        <f t="shared" ca="1" si="32"/>
        <v>3.3802021019064066</v>
      </c>
      <c r="E166" s="4">
        <f t="shared" ca="1" si="33"/>
        <v>2.3473625707683379E-3</v>
      </c>
      <c r="F166">
        <f t="shared" ca="1" si="34"/>
        <v>2.1124547639850664</v>
      </c>
      <c r="G166" s="4">
        <f t="shared" ca="1" si="35"/>
        <v>1.4669824749896294E-3</v>
      </c>
      <c r="H166">
        <f t="shared" ca="1" si="36"/>
        <v>5.3324895746315661</v>
      </c>
      <c r="I166" s="4">
        <f t="shared" ca="1" si="37"/>
        <v>3.7031177601608099E-3</v>
      </c>
      <c r="J166">
        <f t="shared" ca="1" si="38"/>
        <v>2.2843427811417678</v>
      </c>
      <c r="K166" s="4">
        <f t="shared" ca="1" si="39"/>
        <v>1.5863491535706722E-3</v>
      </c>
      <c r="L166" s="3">
        <f ca="1">IF(C166&lt;&gt;"",SUM(COUNTIF($O$24:$O166,"&gt;"&amp;C166),COUNTIF($Q$24:$Q166,"&gt;"&amp;C166),COUNTIF($S$24:$S166,"&gt;"&amp;C166),COUNTIF($U$24:$U166,"&gt;"&amp;C166)),"")</f>
        <v>3</v>
      </c>
      <c r="M166" s="4">
        <f t="shared" ca="1" si="40"/>
        <v>3.7031177601608567E-3</v>
      </c>
      <c r="N166" s="4" t="str">
        <f ca="1">IF(AND(MAX(O$23:O165)&lt;=MAX(Q$23:Q165),C166&lt;&gt;"",MAX(O$23:O165)&lt;=MAX(S$23:S165),MAX(O$23:O165)&lt;=MAX(U$23:U165),MAX(O$23:O165)&lt;=TIME(16,0,0)),MAX(O$23:O165,C166),"")</f>
        <v/>
      </c>
      <c r="O166" s="4" t="str">
        <f t="shared" ca="1" si="41"/>
        <v/>
      </c>
      <c r="P166" s="4" t="str">
        <f ca="1">IF(AND(MAX(O$23:O165)&gt;MAX(Q$23:Q165),C166&lt;&gt;"",MAX(Q$23:Q165)&lt;=MAX(S$23:S165),MAX(Q$23:Q165)&lt;=MAX(U$23:U165),MAX(Q$23:Q165)&lt;=TIME(16,0,0)),MAX(Q$23:Q165,C166),"")</f>
        <v/>
      </c>
      <c r="Q166" s="4" t="str">
        <f t="shared" ca="1" si="42"/>
        <v/>
      </c>
      <c r="R166" s="4">
        <f ca="1">IF(AND(MAX(O$23:O165)&gt;MAX(S$23:S165),C166&lt;&gt;"",MAX(Q$23:Q165)&gt;MAX(S$23:S165),MAX(S$23:S165)&lt;=MAX(U$23:U165),MAX(S$23:S165)&lt;=TIME(16,0,0)),MAX(S$23:S165,C166),"")</f>
        <v>0.51550506315556655</v>
      </c>
      <c r="S166" s="4">
        <f t="shared" ca="1" si="43"/>
        <v>0.5192081809157274</v>
      </c>
      <c r="T166" s="4" t="str">
        <f ca="1">IF(AND(MAX(O$23:O165)&gt;MAX(U$23:U165),C166&lt;&gt;"",MAX(Q$23:Q165)&gt;MAX(U$23:U165),MAX(S$23:S165)&gt;MAX(U$23:U165),MAX(U$23:U165)&lt;=TIME(16,0,0)),MAX(U$23:U165,C166),"")</f>
        <v/>
      </c>
      <c r="U166" s="4" t="str">
        <f t="shared" ca="1" si="44"/>
        <v/>
      </c>
    </row>
    <row r="167" spans="1:21" x14ac:dyDescent="0.3">
      <c r="A167" s="3">
        <f t="shared" ca="1" si="30"/>
        <v>1.7158935531643869</v>
      </c>
      <c r="B167" s="23" t="str">
        <f t="shared" ca="1" si="31"/>
        <v>касса 1</v>
      </c>
      <c r="C167" s="4">
        <f ca="1">IF(C166="","",IF(C166+(A167)/1440&lt;=$C$23+8/24,C166+(A167)/1440,""))</f>
        <v>0.51669665590081959</v>
      </c>
      <c r="D167">
        <f t="shared" ca="1" si="32"/>
        <v>2.3805351768233027</v>
      </c>
      <c r="E167" s="4">
        <f t="shared" ca="1" si="33"/>
        <v>1.6531494283495158E-3</v>
      </c>
      <c r="F167">
        <f t="shared" ca="1" si="34"/>
        <v>2.3635875615199882</v>
      </c>
      <c r="G167" s="4">
        <f t="shared" ca="1" si="35"/>
        <v>1.6413802510555472E-3</v>
      </c>
      <c r="H167">
        <f t="shared" ca="1" si="36"/>
        <v>6.1312685622901704</v>
      </c>
      <c r="I167" s="4">
        <f t="shared" ca="1" si="37"/>
        <v>4.257825390479285E-3</v>
      </c>
      <c r="J167">
        <f t="shared" ca="1" si="38"/>
        <v>3.8048177895321094</v>
      </c>
      <c r="K167" s="4">
        <f t="shared" ca="1" si="39"/>
        <v>2.642234576063965E-3</v>
      </c>
      <c r="L167" s="3">
        <f ca="1">IF(C167&lt;&gt;"",SUM(COUNTIF($O$24:$O167,"&gt;"&amp;C167),COUNTIF($Q$24:$Q167,"&gt;"&amp;C167),COUNTIF($S$24:$S167,"&gt;"&amp;C167),COUNTIF($U$24:$U167,"&gt;"&amp;C167)),"")</f>
        <v>4</v>
      </c>
      <c r="M167" s="4">
        <f t="shared" ca="1" si="40"/>
        <v>1.6531494283494874E-3</v>
      </c>
      <c r="N167" s="4">
        <f ca="1">IF(AND(MAX(O$23:O166)&lt;=MAX(Q$23:Q166),C167&lt;&gt;"",MAX(O$23:O166)&lt;=MAX(S$23:S166),MAX(O$23:O166)&lt;=MAX(U$23:U166),MAX(O$23:O166)&lt;=TIME(16,0,0)),MAX(O$23:O166,C167),"")</f>
        <v>0.51669665590081959</v>
      </c>
      <c r="O167" s="4">
        <f t="shared" ca="1" si="41"/>
        <v>0.51834980532916908</v>
      </c>
      <c r="P167" s="4" t="str">
        <f ca="1">IF(AND(MAX(O$23:O166)&gt;MAX(Q$23:Q166),C167&lt;&gt;"",MAX(Q$23:Q166)&lt;=MAX(S$23:S166),MAX(Q$23:Q166)&lt;=MAX(U$23:U166),MAX(Q$23:Q166)&lt;=TIME(16,0,0)),MAX(Q$23:Q166,C167),"")</f>
        <v/>
      </c>
      <c r="Q167" s="4" t="str">
        <f t="shared" ca="1" si="42"/>
        <v/>
      </c>
      <c r="R167" s="4" t="str">
        <f ca="1">IF(AND(MAX(O$23:O166)&gt;MAX(S$23:S166),C167&lt;&gt;"",MAX(Q$23:Q166)&gt;MAX(S$23:S166),MAX(S$23:S166)&lt;=MAX(U$23:U166),MAX(S$23:S166)&lt;=TIME(16,0,0)),MAX(S$23:S166,C167),"")</f>
        <v/>
      </c>
      <c r="S167" s="4" t="str">
        <f t="shared" ca="1" si="43"/>
        <v/>
      </c>
      <c r="T167" s="4" t="str">
        <f ca="1">IF(AND(MAX(O$23:O166)&gt;MAX(U$23:U166),C167&lt;&gt;"",MAX(Q$23:Q166)&gt;MAX(U$23:U166),MAX(S$23:S166)&gt;MAX(U$23:U166),MAX(U$23:U166)&lt;=TIME(16,0,0)),MAX(U$23:U166,C167),"")</f>
        <v/>
      </c>
      <c r="U167" s="4" t="str">
        <f t="shared" ca="1" si="44"/>
        <v/>
      </c>
    </row>
    <row r="168" spans="1:21" x14ac:dyDescent="0.3">
      <c r="A168" s="3">
        <f t="shared" ca="1" si="30"/>
        <v>4.8410309190840417</v>
      </c>
      <c r="B168" s="23" t="str">
        <f t="shared" ca="1" si="31"/>
        <v>касса 2</v>
      </c>
      <c r="C168" s="4">
        <f ca="1">IF(C167="","",IF(C167+(A168)/1440&lt;=$C$23+8/24,C167+(A168)/1440,""))</f>
        <v>0.52005848292796131</v>
      </c>
      <c r="D168">
        <f t="shared" ca="1" si="32"/>
        <v>4.4824053291733508</v>
      </c>
      <c r="E168" s="4">
        <f t="shared" ca="1" si="33"/>
        <v>3.1127814785926046E-3</v>
      </c>
      <c r="F168">
        <f t="shared" ca="1" si="34"/>
        <v>3.5041790448866075</v>
      </c>
      <c r="G168" s="4">
        <f t="shared" ca="1" si="35"/>
        <v>2.4334576700601441E-3</v>
      </c>
      <c r="H168">
        <f t="shared" ca="1" si="36"/>
        <v>7.5500447408223668</v>
      </c>
      <c r="I168" s="4">
        <f t="shared" ca="1" si="37"/>
        <v>5.2430866255710881E-3</v>
      </c>
      <c r="J168">
        <f t="shared" ca="1" si="38"/>
        <v>8.069076372236168</v>
      </c>
      <c r="K168" s="4">
        <f t="shared" ca="1" si="39"/>
        <v>5.6035252584973388E-3</v>
      </c>
      <c r="L168" s="3">
        <f ca="1">IF(C168&lt;&gt;"",SUM(COUNTIF($O$24:$O168,"&gt;"&amp;C168),COUNTIF($Q$24:$Q168,"&gt;"&amp;C168),COUNTIF($S$24:$S168,"&gt;"&amp;C168),COUNTIF($U$24:$U168,"&gt;"&amp;C168)),"")</f>
        <v>1</v>
      </c>
      <c r="M168" s="4">
        <f t="shared" ca="1" si="40"/>
        <v>2.4334576700600907E-3</v>
      </c>
      <c r="N168" s="4" t="str">
        <f ca="1">IF(AND(MAX(O$23:O167)&lt;=MAX(Q$23:Q167),C168&lt;&gt;"",MAX(O$23:O167)&lt;=MAX(S$23:S167),MAX(O$23:O167)&lt;=MAX(U$23:U167),MAX(O$23:O167)&lt;=TIME(16,0,0)),MAX(O$23:O167,C168),"")</f>
        <v/>
      </c>
      <c r="O168" s="4" t="str">
        <f t="shared" ca="1" si="41"/>
        <v/>
      </c>
      <c r="P168" s="4">
        <f ca="1">IF(AND(MAX(O$23:O167)&gt;MAX(Q$23:Q167),C168&lt;&gt;"",MAX(Q$23:Q167)&lt;=MAX(S$23:S167),MAX(Q$23:Q167)&lt;=MAX(U$23:U167),MAX(Q$23:Q167)&lt;=TIME(16,0,0)),MAX(Q$23:Q167,C168),"")</f>
        <v>0.52005848292796131</v>
      </c>
      <c r="Q168" s="4">
        <f t="shared" ca="1" si="42"/>
        <v>0.5224919405980214</v>
      </c>
      <c r="R168" s="4" t="str">
        <f ca="1">IF(AND(MAX(O$23:O167)&gt;MAX(S$23:S167),C168&lt;&gt;"",MAX(Q$23:Q167)&gt;MAX(S$23:S167),MAX(S$23:S167)&lt;=MAX(U$23:U167),MAX(S$23:S167)&lt;=TIME(16,0,0)),MAX(S$23:S167,C168),"")</f>
        <v/>
      </c>
      <c r="S168" s="4" t="str">
        <f t="shared" ca="1" si="43"/>
        <v/>
      </c>
      <c r="T168" s="4" t="str">
        <f ca="1">IF(AND(MAX(O$23:O167)&gt;MAX(U$23:U167),C168&lt;&gt;"",MAX(Q$23:Q167)&gt;MAX(U$23:U167),MAX(S$23:S167)&gt;MAX(U$23:U167),MAX(U$23:U167)&lt;=TIME(16,0,0)),MAX(U$23:U167,C168),"")</f>
        <v/>
      </c>
      <c r="U168" s="4" t="str">
        <f t="shared" ca="1" si="44"/>
        <v/>
      </c>
    </row>
    <row r="169" spans="1:21" x14ac:dyDescent="0.3">
      <c r="A169" s="3">
        <f t="shared" ca="1" si="30"/>
        <v>3.2124213584514423</v>
      </c>
      <c r="B169" s="23" t="str">
        <f t="shared" ca="1" si="31"/>
        <v>касса 4</v>
      </c>
      <c r="C169" s="4">
        <f ca="1">IF(C168="","",IF(C168+(A169)/1440&lt;=$C$23+8/24,C168+(A169)/1440,""))</f>
        <v>0.52228933109355258</v>
      </c>
      <c r="D169">
        <f t="shared" ca="1" si="32"/>
        <v>1.4909561129729179</v>
      </c>
      <c r="E169" s="4">
        <f t="shared" ca="1" si="33"/>
        <v>1.0353861895645263E-3</v>
      </c>
      <c r="F169">
        <f t="shared" ca="1" si="34"/>
        <v>5.904433432501305</v>
      </c>
      <c r="G169" s="4">
        <f t="shared" ca="1" si="35"/>
        <v>4.1003009947925733E-3</v>
      </c>
      <c r="H169">
        <f t="shared" ca="1" si="36"/>
        <v>2.1723854632849253</v>
      </c>
      <c r="I169" s="4">
        <f t="shared" ca="1" si="37"/>
        <v>1.508601016170087E-3</v>
      </c>
      <c r="J169">
        <f t="shared" ca="1" si="38"/>
        <v>10.978764326984255</v>
      </c>
      <c r="K169" s="4">
        <f t="shared" ca="1" si="39"/>
        <v>7.6241418937390655E-3</v>
      </c>
      <c r="L169" s="3">
        <f ca="1">IF(C169&lt;&gt;"",SUM(COUNTIF($O$24:$O169,"&gt;"&amp;C169),COUNTIF($Q$24:$Q169,"&gt;"&amp;C169),COUNTIF($S$24:$S169,"&gt;"&amp;C169),COUNTIF($U$24:$U169,"&gt;"&amp;C169)),"")</f>
        <v>2</v>
      </c>
      <c r="M169" s="4">
        <f t="shared" ca="1" si="40"/>
        <v>7.6241418937390559E-3</v>
      </c>
      <c r="N169" s="4" t="str">
        <f ca="1">IF(AND(MAX(O$23:O168)&lt;=MAX(Q$23:Q168),C169&lt;&gt;"",MAX(O$23:O168)&lt;=MAX(S$23:S168),MAX(O$23:O168)&lt;=MAX(U$23:U168),MAX(O$23:O168)&lt;=TIME(16,0,0)),MAX(O$23:O168,C169),"")</f>
        <v/>
      </c>
      <c r="O169" s="4" t="str">
        <f t="shared" ca="1" si="41"/>
        <v/>
      </c>
      <c r="P169" s="4" t="str">
        <f ca="1">IF(AND(MAX(O$23:O168)&gt;MAX(Q$23:Q168),C169&lt;&gt;"",MAX(Q$23:Q168)&lt;=MAX(S$23:S168),MAX(Q$23:Q168)&lt;=MAX(U$23:U168),MAX(Q$23:Q168)&lt;=TIME(16,0,0)),MAX(Q$23:Q168,C169),"")</f>
        <v/>
      </c>
      <c r="Q169" s="4" t="str">
        <f t="shared" ca="1" si="42"/>
        <v/>
      </c>
      <c r="R169" s="4" t="str">
        <f ca="1">IF(AND(MAX(O$23:O168)&gt;MAX(S$23:S168),C169&lt;&gt;"",MAX(Q$23:Q168)&gt;MAX(S$23:S168),MAX(S$23:S168)&lt;=MAX(U$23:U168),MAX(S$23:S168)&lt;=TIME(16,0,0)),MAX(S$23:S168,C169),"")</f>
        <v/>
      </c>
      <c r="S169" s="4" t="str">
        <f t="shared" ca="1" si="43"/>
        <v/>
      </c>
      <c r="T169" s="4">
        <f ca="1">IF(AND(MAX(O$23:O168)&gt;MAX(U$23:U168),C169&lt;&gt;"",MAX(Q$23:Q168)&gt;MAX(U$23:U168),MAX(S$23:S168)&gt;MAX(U$23:U168),MAX(U$23:U168)&lt;=TIME(16,0,0)),MAX(U$23:U168,C169),"")</f>
        <v>0.52228933109355258</v>
      </c>
      <c r="U169" s="4">
        <f t="shared" ca="1" si="44"/>
        <v>0.52991347298729163</v>
      </c>
    </row>
    <row r="170" spans="1:21" x14ac:dyDescent="0.3">
      <c r="A170" s="3">
        <f t="shared" ca="1" si="30"/>
        <v>1.429834615948925</v>
      </c>
      <c r="B170" s="23" t="str">
        <f t="shared" ca="1" si="31"/>
        <v>касса 1</v>
      </c>
      <c r="C170" s="4">
        <f ca="1">IF(C169="","",IF(C169+(A170)/1440&lt;=$C$23+8/24,C169+(A170)/1440,""))</f>
        <v>0.52328227179907272</v>
      </c>
      <c r="D170">
        <f t="shared" ca="1" si="32"/>
        <v>2.9563799957289021</v>
      </c>
      <c r="E170" s="4">
        <f t="shared" ca="1" si="33"/>
        <v>2.0530416637006264E-3</v>
      </c>
      <c r="F170">
        <f t="shared" ca="1" si="34"/>
        <v>3.1170253189114376</v>
      </c>
      <c r="G170" s="4">
        <f t="shared" ca="1" si="35"/>
        <v>2.1646009159107206E-3</v>
      </c>
      <c r="H170">
        <f t="shared" ca="1" si="36"/>
        <v>2.1894205905097266</v>
      </c>
      <c r="I170" s="4">
        <f t="shared" ca="1" si="37"/>
        <v>1.5204309656317546E-3</v>
      </c>
      <c r="J170">
        <f t="shared" ca="1" si="38"/>
        <v>4.6481659340389996</v>
      </c>
      <c r="K170" s="4">
        <f t="shared" ca="1" si="39"/>
        <v>3.2278930097493054E-3</v>
      </c>
      <c r="L170" s="3">
        <f ca="1">IF(C170&lt;&gt;"",SUM(COUNTIF($O$24:$O170,"&gt;"&amp;C170),COUNTIF($Q$24:$Q170,"&gt;"&amp;C170),COUNTIF($S$24:$S170,"&gt;"&amp;C170),COUNTIF($U$24:$U170,"&gt;"&amp;C170)),"")</f>
        <v>2</v>
      </c>
      <c r="M170" s="4">
        <f t="shared" ca="1" si="40"/>
        <v>2.0530416637005722E-3</v>
      </c>
      <c r="N170" s="4">
        <f ca="1">IF(AND(MAX(O$23:O169)&lt;=MAX(Q$23:Q169),C170&lt;&gt;"",MAX(O$23:O169)&lt;=MAX(S$23:S169),MAX(O$23:O169)&lt;=MAX(U$23:U169),MAX(O$23:O169)&lt;=TIME(16,0,0)),MAX(O$23:O169,C170),"")</f>
        <v>0.52328227179907272</v>
      </c>
      <c r="O170" s="4">
        <f t="shared" ca="1" si="41"/>
        <v>0.52533531346277329</v>
      </c>
      <c r="P170" s="4" t="str">
        <f ca="1">IF(AND(MAX(O$23:O169)&gt;MAX(Q$23:Q169),C170&lt;&gt;"",MAX(Q$23:Q169)&lt;=MAX(S$23:S169),MAX(Q$23:Q169)&lt;=MAX(U$23:U169),MAX(Q$23:Q169)&lt;=TIME(16,0,0)),MAX(Q$23:Q169,C170),"")</f>
        <v/>
      </c>
      <c r="Q170" s="4" t="str">
        <f t="shared" ca="1" si="42"/>
        <v/>
      </c>
      <c r="R170" s="4" t="str">
        <f ca="1">IF(AND(MAX(O$23:O169)&gt;MAX(S$23:S169),C170&lt;&gt;"",MAX(Q$23:Q169)&gt;MAX(S$23:S169),MAX(S$23:S169)&lt;=MAX(U$23:U169),MAX(S$23:S169)&lt;=TIME(16,0,0)),MAX(S$23:S169,C170),"")</f>
        <v/>
      </c>
      <c r="S170" s="4" t="str">
        <f t="shared" ca="1" si="43"/>
        <v/>
      </c>
      <c r="T170" s="4" t="str">
        <f ca="1">IF(AND(MAX(O$23:O169)&gt;MAX(U$23:U169),C170&lt;&gt;"",MAX(Q$23:Q169)&gt;MAX(U$23:U169),MAX(S$23:S169)&gt;MAX(U$23:U169),MAX(U$23:U169)&lt;=TIME(16,0,0)),MAX(U$23:U169,C170),"")</f>
        <v/>
      </c>
      <c r="U170" s="4" t="str">
        <f t="shared" ca="1" si="44"/>
        <v/>
      </c>
    </row>
    <row r="171" spans="1:21" x14ac:dyDescent="0.3">
      <c r="A171" s="3">
        <f t="shared" ca="1" si="30"/>
        <v>1.1972757237070339</v>
      </c>
      <c r="B171" s="23" t="str">
        <f t="shared" ca="1" si="31"/>
        <v>касса 3</v>
      </c>
      <c r="C171" s="4">
        <f ca="1">IF(C170="","",IF(C170+(A171)/1440&lt;=$C$23+8/24,C170+(A171)/1440,""))</f>
        <v>0.52411371327386924</v>
      </c>
      <c r="D171">
        <f t="shared" ca="1" si="32"/>
        <v>3.0414247581061709</v>
      </c>
      <c r="E171" s="4">
        <f t="shared" ca="1" si="33"/>
        <v>2.1121005264626187E-3</v>
      </c>
      <c r="F171">
        <f t="shared" ca="1" si="34"/>
        <v>2.6434996872882355</v>
      </c>
      <c r="G171" s="4">
        <f t="shared" ca="1" si="35"/>
        <v>1.8357636717279413E-3</v>
      </c>
      <c r="H171">
        <f t="shared" ca="1" si="36"/>
        <v>10.610635533730742</v>
      </c>
      <c r="I171" s="4">
        <f t="shared" ca="1" si="37"/>
        <v>7.3684968984241263E-3</v>
      </c>
      <c r="J171">
        <f t="shared" ca="1" si="38"/>
        <v>4.2475471400944045</v>
      </c>
      <c r="K171" s="4">
        <f t="shared" ca="1" si="39"/>
        <v>2.9496855139544476E-3</v>
      </c>
      <c r="L171" s="3">
        <f ca="1">IF(C171&lt;&gt;"",SUM(COUNTIF($O$24:$O171,"&gt;"&amp;C171),COUNTIF($Q$24:$Q171,"&gt;"&amp;C171),COUNTIF($S$24:$S171,"&gt;"&amp;C171),COUNTIF($U$24:$U171,"&gt;"&amp;C171)),"")</f>
        <v>3</v>
      </c>
      <c r="M171" s="4">
        <f t="shared" ca="1" si="40"/>
        <v>7.368496898424115E-3</v>
      </c>
      <c r="N171" s="4" t="str">
        <f ca="1">IF(AND(MAX(O$23:O170)&lt;=MAX(Q$23:Q170),C171&lt;&gt;"",MAX(O$23:O170)&lt;=MAX(S$23:S170),MAX(O$23:O170)&lt;=MAX(U$23:U170),MAX(O$23:O170)&lt;=TIME(16,0,0)),MAX(O$23:O170,C171),"")</f>
        <v/>
      </c>
      <c r="O171" s="4" t="str">
        <f t="shared" ca="1" si="41"/>
        <v/>
      </c>
      <c r="P171" s="4" t="str">
        <f ca="1">IF(AND(MAX(O$23:O170)&gt;MAX(Q$23:Q170),C171&lt;&gt;"",MAX(Q$23:Q170)&lt;=MAX(S$23:S170),MAX(Q$23:Q170)&lt;=MAX(U$23:U170),MAX(Q$23:Q170)&lt;=TIME(16,0,0)),MAX(Q$23:Q170,C171),"")</f>
        <v/>
      </c>
      <c r="Q171" s="4" t="str">
        <f t="shared" ca="1" si="42"/>
        <v/>
      </c>
      <c r="R171" s="4">
        <f ca="1">IF(AND(MAX(O$23:O170)&gt;MAX(S$23:S170),C171&lt;&gt;"",MAX(Q$23:Q170)&gt;MAX(S$23:S170),MAX(S$23:S170)&lt;=MAX(U$23:U170),MAX(S$23:S170)&lt;=TIME(16,0,0)),MAX(S$23:S170,C171),"")</f>
        <v>0.52411371327386924</v>
      </c>
      <c r="S171" s="4">
        <f t="shared" ca="1" si="43"/>
        <v>0.53148221017229336</v>
      </c>
      <c r="T171" s="4" t="str">
        <f ca="1">IF(AND(MAX(O$23:O170)&gt;MAX(U$23:U170),C171&lt;&gt;"",MAX(Q$23:Q170)&gt;MAX(U$23:U170),MAX(S$23:S170)&gt;MAX(U$23:U170),MAX(U$23:U170)&lt;=TIME(16,0,0)),MAX(U$23:U170,C171),"")</f>
        <v/>
      </c>
      <c r="U171" s="4" t="str">
        <f t="shared" ca="1" si="44"/>
        <v/>
      </c>
    </row>
    <row r="172" spans="1:21" x14ac:dyDescent="0.3">
      <c r="A172" s="3">
        <f t="shared" ca="1" si="30"/>
        <v>1.8841078922636858</v>
      </c>
      <c r="B172" s="23" t="str">
        <f t="shared" ca="1" si="31"/>
        <v>касса 2</v>
      </c>
      <c r="C172" s="4">
        <f ca="1">IF(C171="","",IF(C171+(A172)/1440&lt;=$C$23+8/24,C171+(A172)/1440,""))</f>
        <v>0.52542212153238566</v>
      </c>
      <c r="D172">
        <f t="shared" ca="1" si="32"/>
        <v>2.5518500097223482</v>
      </c>
      <c r="E172" s="4">
        <f t="shared" ca="1" si="33"/>
        <v>1.7721180623071864E-3</v>
      </c>
      <c r="F172">
        <f t="shared" ca="1" si="34"/>
        <v>3.4301415261560244</v>
      </c>
      <c r="G172" s="4">
        <f t="shared" ca="1" si="35"/>
        <v>2.3820427264972391E-3</v>
      </c>
      <c r="H172">
        <f t="shared" ca="1" si="36"/>
        <v>5.1514963783116094</v>
      </c>
      <c r="I172" s="4">
        <f t="shared" ca="1" si="37"/>
        <v>3.5774280404941732E-3</v>
      </c>
      <c r="J172">
        <f t="shared" ca="1" si="38"/>
        <v>2.481008201636774</v>
      </c>
      <c r="K172" s="4">
        <f t="shared" ca="1" si="39"/>
        <v>1.7229223622477598E-3</v>
      </c>
      <c r="L172" s="3">
        <f ca="1">IF(C172&lt;&gt;"",SUM(COUNTIF($O$24:$O172,"&gt;"&amp;C172),COUNTIF($Q$24:$Q172,"&gt;"&amp;C172),COUNTIF($S$24:$S172,"&gt;"&amp;C172),COUNTIF($U$24:$U172,"&gt;"&amp;C172)),"")</f>
        <v>3</v>
      </c>
      <c r="M172" s="4">
        <f t="shared" ca="1" si="40"/>
        <v>2.3820427264972244E-3</v>
      </c>
      <c r="N172" s="4" t="str">
        <f ca="1">IF(AND(MAX(O$23:O171)&lt;=MAX(Q$23:Q171),C172&lt;&gt;"",MAX(O$23:O171)&lt;=MAX(S$23:S171),MAX(O$23:O171)&lt;=MAX(U$23:U171),MAX(O$23:O171)&lt;=TIME(16,0,0)),MAX(O$23:O171,C172),"")</f>
        <v/>
      </c>
      <c r="O172" s="4" t="str">
        <f t="shared" ca="1" si="41"/>
        <v/>
      </c>
      <c r="P172" s="4">
        <f ca="1">IF(AND(MAX(O$23:O171)&gt;MAX(Q$23:Q171),C172&lt;&gt;"",MAX(Q$23:Q171)&lt;=MAX(S$23:S171),MAX(Q$23:Q171)&lt;=MAX(U$23:U171),MAX(Q$23:Q171)&lt;=TIME(16,0,0)),MAX(Q$23:Q171,C172),"")</f>
        <v>0.52542212153238566</v>
      </c>
      <c r="Q172" s="4">
        <f t="shared" ca="1" si="42"/>
        <v>0.52780416425888288</v>
      </c>
      <c r="R172" s="4" t="str">
        <f ca="1">IF(AND(MAX(O$23:O171)&gt;MAX(S$23:S171),C172&lt;&gt;"",MAX(Q$23:Q171)&gt;MAX(S$23:S171),MAX(S$23:S171)&lt;=MAX(U$23:U171),MAX(S$23:S171)&lt;=TIME(16,0,0)),MAX(S$23:S171,C172),"")</f>
        <v/>
      </c>
      <c r="S172" s="4" t="str">
        <f t="shared" ca="1" si="43"/>
        <v/>
      </c>
      <c r="T172" s="4" t="str">
        <f ca="1">IF(AND(MAX(O$23:O171)&gt;MAX(U$23:U171),C172&lt;&gt;"",MAX(Q$23:Q171)&gt;MAX(U$23:U171),MAX(S$23:S171)&gt;MAX(U$23:U171),MAX(U$23:U171)&lt;=TIME(16,0,0)),MAX(U$23:U171,C172),"")</f>
        <v/>
      </c>
      <c r="U172" s="4" t="str">
        <f t="shared" ca="1" si="44"/>
        <v/>
      </c>
    </row>
    <row r="173" spans="1:21" x14ac:dyDescent="0.3">
      <c r="A173" s="3">
        <f t="shared" ca="1" si="30"/>
        <v>1.0554425764281554</v>
      </c>
      <c r="B173" s="23" t="str">
        <f t="shared" ca="1" si="31"/>
        <v>касса 1</v>
      </c>
      <c r="C173" s="4">
        <f ca="1">IF(C172="","",IF(C172+(A173)/1440&lt;=$C$23+8/24,C172+(A173)/1440,""))</f>
        <v>0.52615506776601628</v>
      </c>
      <c r="D173">
        <f t="shared" ca="1" si="32"/>
        <v>2.5890801487621862</v>
      </c>
      <c r="E173" s="4">
        <f t="shared" ca="1" si="33"/>
        <v>1.7979723255292959E-3</v>
      </c>
      <c r="F173">
        <f t="shared" ca="1" si="34"/>
        <v>2.7305538297381871</v>
      </c>
      <c r="G173" s="4">
        <f t="shared" ca="1" si="35"/>
        <v>1.8962179373181855E-3</v>
      </c>
      <c r="H173">
        <f t="shared" ca="1" si="36"/>
        <v>8.5076297625770216</v>
      </c>
      <c r="I173" s="4">
        <f t="shared" ca="1" si="37"/>
        <v>5.9080762240118203E-3</v>
      </c>
      <c r="J173">
        <f t="shared" ca="1" si="38"/>
        <v>1.3237020438922902</v>
      </c>
      <c r="K173" s="4">
        <f t="shared" ca="1" si="39"/>
        <v>9.1923753048075703E-4</v>
      </c>
      <c r="L173" s="3">
        <f ca="1">IF(C173&lt;&gt;"",SUM(COUNTIF($O$24:$O173,"&gt;"&amp;C173),COUNTIF($Q$24:$Q173,"&gt;"&amp;C173),COUNTIF($S$24:$S173,"&gt;"&amp;C173),COUNTIF($U$24:$U173,"&gt;"&amp;C173)),"")</f>
        <v>4</v>
      </c>
      <c r="M173" s="4">
        <f t="shared" ca="1" si="40"/>
        <v>1.7979723255292512E-3</v>
      </c>
      <c r="N173" s="4">
        <f ca="1">IF(AND(MAX(O$23:O172)&lt;=MAX(Q$23:Q172),C173&lt;&gt;"",MAX(O$23:O172)&lt;=MAX(S$23:S172),MAX(O$23:O172)&lt;=MAX(U$23:U172),MAX(O$23:O172)&lt;=TIME(16,0,0)),MAX(O$23:O172,C173),"")</f>
        <v>0.52615506776601628</v>
      </c>
      <c r="O173" s="4">
        <f t="shared" ca="1" si="41"/>
        <v>0.52795304009154553</v>
      </c>
      <c r="P173" s="4" t="str">
        <f ca="1">IF(AND(MAX(O$23:O172)&gt;MAX(Q$23:Q172),C173&lt;&gt;"",MAX(Q$23:Q172)&lt;=MAX(S$23:S172),MAX(Q$23:Q172)&lt;=MAX(U$23:U172),MAX(Q$23:Q172)&lt;=TIME(16,0,0)),MAX(Q$23:Q172,C173),"")</f>
        <v/>
      </c>
      <c r="Q173" s="4" t="str">
        <f t="shared" ca="1" si="42"/>
        <v/>
      </c>
      <c r="R173" s="4" t="str">
        <f ca="1">IF(AND(MAX(O$23:O172)&gt;MAX(S$23:S172),C173&lt;&gt;"",MAX(Q$23:Q172)&gt;MAX(S$23:S172),MAX(S$23:S172)&lt;=MAX(U$23:U172),MAX(S$23:S172)&lt;=TIME(16,0,0)),MAX(S$23:S172,C173),"")</f>
        <v/>
      </c>
      <c r="S173" s="4" t="str">
        <f t="shared" ca="1" si="43"/>
        <v/>
      </c>
      <c r="T173" s="4" t="str">
        <f ca="1">IF(AND(MAX(O$23:O172)&gt;MAX(U$23:U172),C173&lt;&gt;"",MAX(Q$23:Q172)&gt;MAX(U$23:U172),MAX(S$23:S172)&gt;MAX(U$23:U172),MAX(U$23:U172)&lt;=TIME(16,0,0)),MAX(U$23:U172,C173),"")</f>
        <v/>
      </c>
      <c r="U173" s="4" t="str">
        <f t="shared" ca="1" si="44"/>
        <v/>
      </c>
    </row>
    <row r="174" spans="1:21" x14ac:dyDescent="0.3">
      <c r="A174" s="3">
        <f t="shared" ca="1" si="30"/>
        <v>2.2889563984671928</v>
      </c>
      <c r="B174" s="23" t="str">
        <f t="shared" ca="1" si="31"/>
        <v>касса 2</v>
      </c>
      <c r="C174" s="4">
        <f ca="1">IF(C173="","",IF(C173+(A174)/1440&lt;=$C$23+8/24,C173+(A174)/1440,""))</f>
        <v>0.52774462082050744</v>
      </c>
      <c r="D174">
        <f t="shared" ca="1" si="32"/>
        <v>1.7693669650170283</v>
      </c>
      <c r="E174" s="4">
        <f t="shared" ca="1" si="33"/>
        <v>1.2287270590396031E-3</v>
      </c>
      <c r="F174">
        <f t="shared" ca="1" si="34"/>
        <v>1.1495141457528333</v>
      </c>
      <c r="G174" s="4">
        <f t="shared" ca="1" si="35"/>
        <v>7.9827371232835641E-4</v>
      </c>
      <c r="H174">
        <f t="shared" ca="1" si="36"/>
        <v>7.0389090977634377</v>
      </c>
      <c r="I174" s="4">
        <f t="shared" ca="1" si="37"/>
        <v>4.8881313178912762E-3</v>
      </c>
      <c r="J174">
        <f t="shared" ca="1" si="38"/>
        <v>9.7653468996863566</v>
      </c>
      <c r="K174" s="4">
        <f t="shared" ca="1" si="39"/>
        <v>6.7814909025599697E-3</v>
      </c>
      <c r="L174" s="3">
        <f ca="1">IF(C174&lt;&gt;"",SUM(COUNTIF($O$24:$O174,"&gt;"&amp;C174),COUNTIF($Q$24:$Q174,"&gt;"&amp;C174),COUNTIF($S$24:$S174,"&gt;"&amp;C174),COUNTIF($U$24:$U174,"&gt;"&amp;C174)),"")</f>
        <v>5</v>
      </c>
      <c r="M174" s="4">
        <f t="shared" ca="1" si="40"/>
        <v>8.5781715070376574E-4</v>
      </c>
      <c r="N174" s="4" t="str">
        <f ca="1">IF(AND(MAX(O$23:O173)&lt;=MAX(Q$23:Q173),C174&lt;&gt;"",MAX(O$23:O173)&lt;=MAX(S$23:S173),MAX(O$23:O173)&lt;=MAX(U$23:U173),MAX(O$23:O173)&lt;=TIME(16,0,0)),MAX(O$23:O173,C174),"")</f>
        <v/>
      </c>
      <c r="O174" s="4" t="str">
        <f t="shared" ca="1" si="41"/>
        <v/>
      </c>
      <c r="P174" s="4">
        <f ca="1">IF(AND(MAX(O$23:O173)&gt;MAX(Q$23:Q173),C174&lt;&gt;"",MAX(Q$23:Q173)&lt;=MAX(S$23:S173),MAX(Q$23:Q173)&lt;=MAX(U$23:U173),MAX(Q$23:Q173)&lt;=TIME(16,0,0)),MAX(Q$23:Q173,C174),"")</f>
        <v>0.52780416425888288</v>
      </c>
      <c r="Q174" s="4">
        <f t="shared" ca="1" si="42"/>
        <v>0.5286024379712112</v>
      </c>
      <c r="R174" s="4" t="str">
        <f ca="1">IF(AND(MAX(O$23:O173)&gt;MAX(S$23:S173),C174&lt;&gt;"",MAX(Q$23:Q173)&gt;MAX(S$23:S173),MAX(S$23:S173)&lt;=MAX(U$23:U173),MAX(S$23:S173)&lt;=TIME(16,0,0)),MAX(S$23:S173,C174),"")</f>
        <v/>
      </c>
      <c r="S174" s="4" t="str">
        <f t="shared" ca="1" si="43"/>
        <v/>
      </c>
      <c r="T174" s="4" t="str">
        <f ca="1">IF(AND(MAX(O$23:O173)&gt;MAX(U$23:U173),C174&lt;&gt;"",MAX(Q$23:Q173)&gt;MAX(U$23:U173),MAX(S$23:S173)&gt;MAX(U$23:U173),MAX(U$23:U173)&lt;=TIME(16,0,0)),MAX(U$23:U173,C174),"")</f>
        <v/>
      </c>
      <c r="U174" s="4" t="str">
        <f t="shared" ca="1" si="44"/>
        <v/>
      </c>
    </row>
    <row r="175" spans="1:21" x14ac:dyDescent="0.3">
      <c r="A175" s="3">
        <f t="shared" ca="1" si="30"/>
        <v>1.8551323647662854</v>
      </c>
      <c r="B175" s="23" t="str">
        <f t="shared" ca="1" si="31"/>
        <v>касса 1</v>
      </c>
      <c r="C175" s="4">
        <f ca="1">IF(C174="","",IF(C174+(A175)/1440&lt;=$C$23+8/24,C174+(A175)/1440,""))</f>
        <v>0.52903290718492846</v>
      </c>
      <c r="D175">
        <f t="shared" ca="1" si="32"/>
        <v>1.7409552321019586</v>
      </c>
      <c r="E175" s="4">
        <f t="shared" ca="1" si="33"/>
        <v>1.2089966889596935E-3</v>
      </c>
      <c r="F175">
        <f t="shared" ca="1" si="34"/>
        <v>2.2266726626940159</v>
      </c>
      <c r="G175" s="4">
        <f t="shared" ca="1" si="35"/>
        <v>1.5463004602041777E-3</v>
      </c>
      <c r="H175">
        <f t="shared" ca="1" si="36"/>
        <v>1.4686634414941233</v>
      </c>
      <c r="I175" s="4">
        <f t="shared" ca="1" si="37"/>
        <v>1.0199051677042524E-3</v>
      </c>
      <c r="J175">
        <f t="shared" ca="1" si="38"/>
        <v>2.4064414938857084</v>
      </c>
      <c r="K175" s="4">
        <f t="shared" ca="1" si="39"/>
        <v>1.6711399263095196E-3</v>
      </c>
      <c r="L175" s="3">
        <f ca="1">IF(C175&lt;&gt;"",SUM(COUNTIF($O$24:$O175,"&gt;"&amp;C175),COUNTIF($Q$24:$Q175,"&gt;"&amp;C175),COUNTIF($S$24:$S175,"&gt;"&amp;C175),COUNTIF($U$24:$U175,"&gt;"&amp;C175)),"")</f>
        <v>3</v>
      </c>
      <c r="M175" s="4">
        <f t="shared" ca="1" si="40"/>
        <v>1.2089966889596848E-3</v>
      </c>
      <c r="N175" s="4">
        <f ca="1">IF(AND(MAX(O$23:O174)&lt;=MAX(Q$23:Q174),C175&lt;&gt;"",MAX(O$23:O174)&lt;=MAX(S$23:S174),MAX(O$23:O174)&lt;=MAX(U$23:U174),MAX(O$23:O174)&lt;=TIME(16,0,0)),MAX(O$23:O174,C175),"")</f>
        <v>0.52903290718492846</v>
      </c>
      <c r="O175" s="4">
        <f t="shared" ca="1" si="41"/>
        <v>0.53024190387388814</v>
      </c>
      <c r="P175" s="4" t="str">
        <f ca="1">IF(AND(MAX(O$23:O174)&gt;MAX(Q$23:Q174),C175&lt;&gt;"",MAX(Q$23:Q174)&lt;=MAX(S$23:S174),MAX(Q$23:Q174)&lt;=MAX(U$23:U174),MAX(Q$23:Q174)&lt;=TIME(16,0,0)),MAX(Q$23:Q174,C175),"")</f>
        <v/>
      </c>
      <c r="Q175" s="4" t="str">
        <f t="shared" ca="1" si="42"/>
        <v/>
      </c>
      <c r="R175" s="4" t="str">
        <f ca="1">IF(AND(MAX(O$23:O174)&gt;MAX(S$23:S174),C175&lt;&gt;"",MAX(Q$23:Q174)&gt;MAX(S$23:S174),MAX(S$23:S174)&lt;=MAX(U$23:U174),MAX(S$23:S174)&lt;=TIME(16,0,0)),MAX(S$23:S174,C175),"")</f>
        <v/>
      </c>
      <c r="S175" s="4" t="str">
        <f t="shared" ca="1" si="43"/>
        <v/>
      </c>
      <c r="T175" s="4" t="str">
        <f ca="1">IF(AND(MAX(O$23:O174)&gt;MAX(U$23:U174),C175&lt;&gt;"",MAX(Q$23:Q174)&gt;MAX(U$23:U174),MAX(S$23:S174)&gt;MAX(U$23:U174),MAX(U$23:U174)&lt;=TIME(16,0,0)),MAX(U$23:U174,C175),"")</f>
        <v/>
      </c>
      <c r="U175" s="4" t="str">
        <f t="shared" ca="1" si="44"/>
        <v/>
      </c>
    </row>
    <row r="176" spans="1:21" x14ac:dyDescent="0.3">
      <c r="A176" s="3">
        <f t="shared" ca="1" si="30"/>
        <v>1.8975572531891578</v>
      </c>
      <c r="B176" s="23" t="str">
        <f t="shared" ca="1" si="31"/>
        <v>касса 2</v>
      </c>
      <c r="C176" s="4">
        <f ca="1">IF(C175="","",IF(C175+(A176)/1440&lt;=$C$23+8/24,C175+(A176)/1440,""))</f>
        <v>0.53035065527742098</v>
      </c>
      <c r="D176">
        <f t="shared" ca="1" si="32"/>
        <v>5.8418655312753502</v>
      </c>
      <c r="E176" s="4">
        <f t="shared" ca="1" si="33"/>
        <v>4.0568510633856598E-3</v>
      </c>
      <c r="F176">
        <f t="shared" ca="1" si="34"/>
        <v>6.1594676569057878</v>
      </c>
      <c r="G176" s="4">
        <f t="shared" ca="1" si="35"/>
        <v>4.2774080950734638E-3</v>
      </c>
      <c r="H176">
        <f t="shared" ca="1" si="36"/>
        <v>4.690258845269387</v>
      </c>
      <c r="I176" s="4">
        <f t="shared" ca="1" si="37"/>
        <v>3.257124198103741E-3</v>
      </c>
      <c r="J176">
        <f t="shared" ca="1" si="38"/>
        <v>6.3076649888876251</v>
      </c>
      <c r="K176" s="4">
        <f t="shared" ca="1" si="39"/>
        <v>4.38032290894974E-3</v>
      </c>
      <c r="L176" s="3">
        <f ca="1">IF(C176&lt;&gt;"",SUM(COUNTIF($O$24:$O176,"&gt;"&amp;C176),COUNTIF($Q$24:$Q176,"&gt;"&amp;C176),COUNTIF($S$24:$S176,"&gt;"&amp;C176),COUNTIF($U$24:$U176,"&gt;"&amp;C176)),"")</f>
        <v>2</v>
      </c>
      <c r="M176" s="4">
        <f t="shared" ca="1" si="40"/>
        <v>4.2774080950734872E-3</v>
      </c>
      <c r="N176" s="4" t="str">
        <f ca="1">IF(AND(MAX(O$23:O175)&lt;=MAX(Q$23:Q175),C176&lt;&gt;"",MAX(O$23:O175)&lt;=MAX(S$23:S175),MAX(O$23:O175)&lt;=MAX(U$23:U175),MAX(O$23:O175)&lt;=TIME(16,0,0)),MAX(O$23:O175,C176),"")</f>
        <v/>
      </c>
      <c r="O176" s="4" t="str">
        <f t="shared" ca="1" si="41"/>
        <v/>
      </c>
      <c r="P176" s="4">
        <f ca="1">IF(AND(MAX(O$23:O175)&gt;MAX(Q$23:Q175),C176&lt;&gt;"",MAX(Q$23:Q175)&lt;=MAX(S$23:S175),MAX(Q$23:Q175)&lt;=MAX(U$23:U175),MAX(Q$23:Q175)&lt;=TIME(16,0,0)),MAX(Q$23:Q175,C176),"")</f>
        <v>0.53035065527742098</v>
      </c>
      <c r="Q176" s="4">
        <f t="shared" ca="1" si="42"/>
        <v>0.53462806337249447</v>
      </c>
      <c r="R176" s="4" t="str">
        <f ca="1">IF(AND(MAX(O$23:O175)&gt;MAX(S$23:S175),C176&lt;&gt;"",MAX(Q$23:Q175)&gt;MAX(S$23:S175),MAX(S$23:S175)&lt;=MAX(U$23:U175),MAX(S$23:S175)&lt;=TIME(16,0,0)),MAX(S$23:S175,C176),"")</f>
        <v/>
      </c>
      <c r="S176" s="4" t="str">
        <f t="shared" ca="1" si="43"/>
        <v/>
      </c>
      <c r="T176" s="4" t="str">
        <f ca="1">IF(AND(MAX(O$23:O175)&gt;MAX(U$23:U175),C176&lt;&gt;"",MAX(Q$23:Q175)&gt;MAX(U$23:U175),MAX(S$23:S175)&gt;MAX(U$23:U175),MAX(U$23:U175)&lt;=TIME(16,0,0)),MAX(U$23:U175,C176),"")</f>
        <v/>
      </c>
      <c r="U176" s="4" t="str">
        <f t="shared" ca="1" si="44"/>
        <v/>
      </c>
    </row>
    <row r="177" spans="1:21" x14ac:dyDescent="0.3">
      <c r="A177" s="3">
        <f t="shared" ca="1" si="30"/>
        <v>1.4901735381819918</v>
      </c>
      <c r="B177" s="23" t="str">
        <f t="shared" ca="1" si="31"/>
        <v>касса 4</v>
      </c>
      <c r="C177" s="4">
        <f ca="1">IF(C176="","",IF(C176+(A177)/1440&lt;=$C$23+8/24,C176+(A177)/1440,""))</f>
        <v>0.53138549801226953</v>
      </c>
      <c r="D177">
        <f t="shared" ca="1" si="32"/>
        <v>5.141258534635476</v>
      </c>
      <c r="E177" s="4">
        <f t="shared" ca="1" si="33"/>
        <v>3.5703184268301917E-3</v>
      </c>
      <c r="F177">
        <f t="shared" ca="1" si="34"/>
        <v>2.0354550992861826</v>
      </c>
      <c r="G177" s="4">
        <f t="shared" ca="1" si="35"/>
        <v>1.4135104856154046E-3</v>
      </c>
      <c r="H177">
        <f t="shared" ca="1" si="36"/>
        <v>6.2387541672442577</v>
      </c>
      <c r="I177" s="4">
        <f t="shared" ca="1" si="37"/>
        <v>4.332468171697401E-3</v>
      </c>
      <c r="J177">
        <f t="shared" ca="1" si="38"/>
        <v>3.1420490084945429</v>
      </c>
      <c r="K177" s="4">
        <f t="shared" ca="1" si="39"/>
        <v>2.1819784781212104E-3</v>
      </c>
      <c r="L177" s="3">
        <f ca="1">IF(C177&lt;&gt;"",SUM(COUNTIF($O$24:$O177,"&gt;"&amp;C177),COUNTIF($Q$24:$Q177,"&gt;"&amp;C177),COUNTIF($S$24:$S177,"&gt;"&amp;C177),COUNTIF($U$24:$U177,"&gt;"&amp;C177)),"")</f>
        <v>3</v>
      </c>
      <c r="M177" s="4">
        <f t="shared" ca="1" si="40"/>
        <v>2.1819784781211826E-3</v>
      </c>
      <c r="N177" s="4" t="str">
        <f ca="1">IF(AND(MAX(O$23:O176)&lt;=MAX(Q$23:Q176),C177&lt;&gt;"",MAX(O$23:O176)&lt;=MAX(S$23:S176),MAX(O$23:O176)&lt;=MAX(U$23:U176),MAX(O$23:O176)&lt;=TIME(16,0,0)),MAX(O$23:O176,C177),"")</f>
        <v/>
      </c>
      <c r="O177" s="4" t="str">
        <f t="shared" ca="1" si="41"/>
        <v/>
      </c>
      <c r="P177" s="4" t="str">
        <f ca="1">IF(AND(MAX(O$23:O176)&gt;MAX(Q$23:Q176),C177&lt;&gt;"",MAX(Q$23:Q176)&lt;=MAX(S$23:S176),MAX(Q$23:Q176)&lt;=MAX(U$23:U176),MAX(Q$23:Q176)&lt;=TIME(16,0,0)),MAX(Q$23:Q176,C177),"")</f>
        <v/>
      </c>
      <c r="Q177" s="4" t="str">
        <f t="shared" ca="1" si="42"/>
        <v/>
      </c>
      <c r="R177" s="4" t="str">
        <f ca="1">IF(AND(MAX(O$23:O176)&gt;MAX(S$23:S176),C177&lt;&gt;"",MAX(Q$23:Q176)&gt;MAX(S$23:S176),MAX(S$23:S176)&lt;=MAX(U$23:U176),MAX(S$23:S176)&lt;=TIME(16,0,0)),MAX(S$23:S176,C177),"")</f>
        <v/>
      </c>
      <c r="S177" s="4" t="str">
        <f t="shared" ca="1" si="43"/>
        <v/>
      </c>
      <c r="T177" s="4">
        <f ca="1">IF(AND(MAX(O$23:O176)&gt;MAX(U$23:U176),C177&lt;&gt;"",MAX(Q$23:Q176)&gt;MAX(U$23:U176),MAX(S$23:S176)&gt;MAX(U$23:U176),MAX(U$23:U176)&lt;=TIME(16,0,0)),MAX(U$23:U176,C177),"")</f>
        <v>0.53138549801226953</v>
      </c>
      <c r="U177" s="4">
        <f t="shared" ca="1" si="44"/>
        <v>0.53356747649039071</v>
      </c>
    </row>
    <row r="178" spans="1:21" x14ac:dyDescent="0.3">
      <c r="A178" s="3">
        <f t="shared" ca="1" si="30"/>
        <v>3.7193660412506238</v>
      </c>
      <c r="B178" s="23" t="str">
        <f t="shared" ca="1" si="31"/>
        <v>касса 1</v>
      </c>
      <c r="C178" s="4">
        <f ca="1">IF(C177="","",IF(C177+(A178)/1440&lt;=$C$23+8/24,C177+(A178)/1440,""))</f>
        <v>0.53396839109647132</v>
      </c>
      <c r="D178">
        <f t="shared" ca="1" si="32"/>
        <v>2.8503480529736311</v>
      </c>
      <c r="E178" s="4">
        <f t="shared" ca="1" si="33"/>
        <v>1.9794083701205772E-3</v>
      </c>
      <c r="F178">
        <f t="shared" ca="1" si="34"/>
        <v>1.6902026357505409</v>
      </c>
      <c r="G178" s="4">
        <f t="shared" ca="1" si="35"/>
        <v>1.17375183038232E-3</v>
      </c>
      <c r="H178">
        <f t="shared" ca="1" si="36"/>
        <v>2.6606848651795785</v>
      </c>
      <c r="I178" s="4">
        <f t="shared" ca="1" si="37"/>
        <v>1.8476978230413739E-3</v>
      </c>
      <c r="J178">
        <f t="shared" ca="1" si="38"/>
        <v>2.9359534361859803</v>
      </c>
      <c r="K178" s="4">
        <f t="shared" ca="1" si="39"/>
        <v>2.0388565529069307E-3</v>
      </c>
      <c r="L178" s="3">
        <f ca="1">IF(C178&lt;&gt;"",SUM(COUNTIF($O$24:$O178,"&gt;"&amp;C178),COUNTIF($Q$24:$Q178,"&gt;"&amp;C178),COUNTIF($S$24:$S178,"&gt;"&amp;C178),COUNTIF($U$24:$U178,"&gt;"&amp;C178)),"")</f>
        <v>2</v>
      </c>
      <c r="M178" s="4">
        <f t="shared" ca="1" si="40"/>
        <v>1.9794083701205611E-3</v>
      </c>
      <c r="N178" s="4">
        <f ca="1">IF(AND(MAX(O$23:O177)&lt;=MAX(Q$23:Q177),C178&lt;&gt;"",MAX(O$23:O177)&lt;=MAX(S$23:S177),MAX(O$23:O177)&lt;=MAX(U$23:U177),MAX(O$23:O177)&lt;=TIME(16,0,0)),MAX(O$23:O177,C178),"")</f>
        <v>0.53396839109647132</v>
      </c>
      <c r="O178" s="4">
        <f t="shared" ca="1" si="41"/>
        <v>0.53594779946659188</v>
      </c>
      <c r="P178" s="4" t="str">
        <f ca="1">IF(AND(MAX(O$23:O177)&gt;MAX(Q$23:Q177),C178&lt;&gt;"",MAX(Q$23:Q177)&lt;=MAX(S$23:S177),MAX(Q$23:Q177)&lt;=MAX(U$23:U177),MAX(Q$23:Q177)&lt;=TIME(16,0,0)),MAX(Q$23:Q177,C178),"")</f>
        <v/>
      </c>
      <c r="Q178" s="4" t="str">
        <f t="shared" ca="1" si="42"/>
        <v/>
      </c>
      <c r="R178" s="4" t="str">
        <f ca="1">IF(AND(MAX(O$23:O177)&gt;MAX(S$23:S177),C178&lt;&gt;"",MAX(Q$23:Q177)&gt;MAX(S$23:S177),MAX(S$23:S177)&lt;=MAX(U$23:U177),MAX(S$23:S177)&lt;=TIME(16,0,0)),MAX(S$23:S177,C178),"")</f>
        <v/>
      </c>
      <c r="S178" s="4" t="str">
        <f t="shared" ca="1" si="43"/>
        <v/>
      </c>
      <c r="T178" s="4" t="str">
        <f ca="1">IF(AND(MAX(O$23:O177)&gt;MAX(U$23:U177),C178&lt;&gt;"",MAX(Q$23:Q177)&gt;MAX(U$23:U177),MAX(S$23:S177)&gt;MAX(U$23:U177),MAX(U$23:U177)&lt;=TIME(16,0,0)),MAX(U$23:U177,C178),"")</f>
        <v/>
      </c>
      <c r="U178" s="4" t="str">
        <f t="shared" ca="1" si="44"/>
        <v/>
      </c>
    </row>
    <row r="179" spans="1:21" x14ac:dyDescent="0.3">
      <c r="A179" s="3">
        <f t="shared" ca="1" si="30"/>
        <v>1.4994639435483372</v>
      </c>
      <c r="B179" s="23" t="str">
        <f t="shared" ca="1" si="31"/>
        <v>касса 3</v>
      </c>
      <c r="C179" s="4">
        <f ca="1">IF(C178="","",IF(C178+(A179)/1440&lt;=$C$23+8/24,C178+(A179)/1440,""))</f>
        <v>0.53500968550171324</v>
      </c>
      <c r="D179">
        <f t="shared" ca="1" si="32"/>
        <v>1.5697235847080409</v>
      </c>
      <c r="E179" s="4">
        <f t="shared" ca="1" si="33"/>
        <v>1.0900858227139174E-3</v>
      </c>
      <c r="F179">
        <f t="shared" ca="1" si="34"/>
        <v>3.3600523534625828</v>
      </c>
      <c r="G179" s="4">
        <f t="shared" ca="1" si="35"/>
        <v>2.3333696899045715E-3</v>
      </c>
      <c r="H179">
        <f t="shared" ca="1" si="36"/>
        <v>2.0094479935805709</v>
      </c>
      <c r="I179" s="4">
        <f t="shared" ca="1" si="37"/>
        <v>1.3954499955420631E-3</v>
      </c>
      <c r="J179">
        <f t="shared" ca="1" si="38"/>
        <v>4.4721728256047157</v>
      </c>
      <c r="K179" s="4">
        <f t="shared" ca="1" si="39"/>
        <v>3.1056755733366082E-3</v>
      </c>
      <c r="L179" s="3">
        <f ca="1">IF(C179&lt;&gt;"",SUM(COUNTIF($O$24:$O179,"&gt;"&amp;C179),COUNTIF($Q$24:$Q179,"&gt;"&amp;C179),COUNTIF($S$24:$S179,"&gt;"&amp;C179),COUNTIF($U$24:$U179,"&gt;"&amp;C179)),"")</f>
        <v>2</v>
      </c>
      <c r="M179" s="4">
        <f t="shared" ca="1" si="40"/>
        <v>1.3954499955420863E-3</v>
      </c>
      <c r="N179" s="4" t="str">
        <f ca="1">IF(AND(MAX(O$23:O178)&lt;=MAX(Q$23:Q178),C179&lt;&gt;"",MAX(O$23:O178)&lt;=MAX(S$23:S178),MAX(O$23:O178)&lt;=MAX(U$23:U178),MAX(O$23:O178)&lt;=TIME(16,0,0)),MAX(O$23:O178,C179),"")</f>
        <v/>
      </c>
      <c r="O179" s="4" t="str">
        <f t="shared" ca="1" si="41"/>
        <v/>
      </c>
      <c r="P179" s="4" t="str">
        <f ca="1">IF(AND(MAX(O$23:O178)&gt;MAX(Q$23:Q178),C179&lt;&gt;"",MAX(Q$23:Q178)&lt;=MAX(S$23:S178),MAX(Q$23:Q178)&lt;=MAX(U$23:U178),MAX(Q$23:Q178)&lt;=TIME(16,0,0)),MAX(Q$23:Q178,C179),"")</f>
        <v/>
      </c>
      <c r="Q179" s="4" t="str">
        <f t="shared" ca="1" si="42"/>
        <v/>
      </c>
      <c r="R179" s="4">
        <f ca="1">IF(AND(MAX(O$23:O178)&gt;MAX(S$23:S178),C179&lt;&gt;"",MAX(Q$23:Q178)&gt;MAX(S$23:S178),MAX(S$23:S178)&lt;=MAX(U$23:U178),MAX(S$23:S178)&lt;=TIME(16,0,0)),MAX(S$23:S178,C179),"")</f>
        <v>0.53500968550171324</v>
      </c>
      <c r="S179" s="4">
        <f t="shared" ca="1" si="43"/>
        <v>0.53640513549725533</v>
      </c>
      <c r="T179" s="4" t="str">
        <f ca="1">IF(AND(MAX(O$23:O178)&gt;MAX(U$23:U178),C179&lt;&gt;"",MAX(Q$23:Q178)&gt;MAX(U$23:U178),MAX(S$23:S178)&gt;MAX(U$23:U178),MAX(U$23:U178)&lt;=TIME(16,0,0)),MAX(U$23:U178,C179),"")</f>
        <v/>
      </c>
      <c r="U179" s="4" t="str">
        <f t="shared" ca="1" si="44"/>
        <v/>
      </c>
    </row>
    <row r="180" spans="1:21" x14ac:dyDescent="0.3">
      <c r="A180" s="3">
        <f t="shared" ca="1" si="30"/>
        <v>2.996250717087928</v>
      </c>
      <c r="B180" s="23" t="str">
        <f t="shared" ca="1" si="31"/>
        <v>касса 4</v>
      </c>
      <c r="C180" s="4">
        <f ca="1">IF(C179="","",IF(C179+(A180)/1440&lt;=$C$23+8/24,C179+(A180)/1440,""))</f>
        <v>0.53709041516635758</v>
      </c>
      <c r="D180">
        <f t="shared" ca="1" si="32"/>
        <v>2.6835171542576646</v>
      </c>
      <c r="E180" s="4">
        <f t="shared" ca="1" si="33"/>
        <v>1.8635535793456004E-3</v>
      </c>
      <c r="F180">
        <f t="shared" ca="1" si="34"/>
        <v>1.6000807450689485</v>
      </c>
      <c r="G180" s="4">
        <f t="shared" ca="1" si="35"/>
        <v>1.1111671840756587E-3</v>
      </c>
      <c r="H180">
        <f t="shared" ca="1" si="36"/>
        <v>2.9627399265543595</v>
      </c>
      <c r="I180" s="4">
        <f t="shared" ca="1" si="37"/>
        <v>2.0574582823294162E-3</v>
      </c>
      <c r="J180">
        <f t="shared" ca="1" si="38"/>
        <v>2.7451596325494334</v>
      </c>
      <c r="K180" s="4">
        <f t="shared" ca="1" si="39"/>
        <v>1.9063608559371065E-3</v>
      </c>
      <c r="L180" s="3">
        <f ca="1">IF(C180&lt;&gt;"",SUM(COUNTIF($O$24:$O180,"&gt;"&amp;C180),COUNTIF($Q$24:$Q180,"&gt;"&amp;C180),COUNTIF($S$24:$S180,"&gt;"&amp;C180),COUNTIF($U$24:$U180,"&gt;"&amp;C180)),"")</f>
        <v>1</v>
      </c>
      <c r="M180" s="4">
        <f t="shared" ca="1" si="40"/>
        <v>1.9063608559370948E-3</v>
      </c>
      <c r="N180" s="4" t="str">
        <f ca="1">IF(AND(MAX(O$23:O179)&lt;=MAX(Q$23:Q179),C180&lt;&gt;"",MAX(O$23:O179)&lt;=MAX(S$23:S179),MAX(O$23:O179)&lt;=MAX(U$23:U179),MAX(O$23:O179)&lt;=TIME(16,0,0)),MAX(O$23:O179,C180),"")</f>
        <v/>
      </c>
      <c r="O180" s="4" t="str">
        <f t="shared" ca="1" si="41"/>
        <v/>
      </c>
      <c r="P180" s="4" t="str">
        <f ca="1">IF(AND(MAX(O$23:O179)&gt;MAX(Q$23:Q179),C180&lt;&gt;"",MAX(Q$23:Q179)&lt;=MAX(S$23:S179),MAX(Q$23:Q179)&lt;=MAX(U$23:U179),MAX(Q$23:Q179)&lt;=TIME(16,0,0)),MAX(Q$23:Q179,C180),"")</f>
        <v/>
      </c>
      <c r="Q180" s="4" t="str">
        <f t="shared" ca="1" si="42"/>
        <v/>
      </c>
      <c r="R180" s="4" t="str">
        <f ca="1">IF(AND(MAX(O$23:O179)&gt;MAX(S$23:S179),C180&lt;&gt;"",MAX(Q$23:Q179)&gt;MAX(S$23:S179),MAX(S$23:S179)&lt;=MAX(U$23:U179),MAX(S$23:S179)&lt;=TIME(16,0,0)),MAX(S$23:S179,C180),"")</f>
        <v/>
      </c>
      <c r="S180" s="4" t="str">
        <f t="shared" ca="1" si="43"/>
        <v/>
      </c>
      <c r="T180" s="4">
        <f ca="1">IF(AND(MAX(O$23:O179)&gt;MAX(U$23:U179),C180&lt;&gt;"",MAX(Q$23:Q179)&gt;MAX(U$23:U179),MAX(S$23:S179)&gt;MAX(U$23:U179),MAX(U$23:U179)&lt;=TIME(16,0,0)),MAX(U$23:U179,C180),"")</f>
        <v>0.53709041516635758</v>
      </c>
      <c r="U180" s="4">
        <f t="shared" ca="1" si="44"/>
        <v>0.53899677602229468</v>
      </c>
    </row>
    <row r="181" spans="1:21" x14ac:dyDescent="0.3">
      <c r="A181" s="3">
        <f t="shared" ca="1" si="30"/>
        <v>1.0463462061888369</v>
      </c>
      <c r="B181" s="23" t="str">
        <f t="shared" ca="1" si="31"/>
        <v>касса 2</v>
      </c>
      <c r="C181" s="4">
        <f ca="1">IF(C180="","",IF(C180+(A181)/1440&lt;=$C$23+8/24,C180+(A181)/1440,""))</f>
        <v>0.53781704447621093</v>
      </c>
      <c r="D181">
        <f t="shared" ca="1" si="32"/>
        <v>2.0380756799629918</v>
      </c>
      <c r="E181" s="4">
        <f t="shared" ca="1" si="33"/>
        <v>1.4153303333076332E-3</v>
      </c>
      <c r="F181">
        <f t="shared" ca="1" si="34"/>
        <v>2.2505001259890576</v>
      </c>
      <c r="G181" s="4">
        <f t="shared" ca="1" si="35"/>
        <v>1.5628473097146233E-3</v>
      </c>
      <c r="H181">
        <f t="shared" ca="1" si="36"/>
        <v>2.4429536755189103</v>
      </c>
      <c r="I181" s="4">
        <f t="shared" ca="1" si="37"/>
        <v>1.6964956079992433E-3</v>
      </c>
      <c r="J181">
        <f t="shared" ca="1" si="38"/>
        <v>1.3309458784464827</v>
      </c>
      <c r="K181" s="4">
        <f t="shared" ca="1" si="39"/>
        <v>9.2426797114339074E-4</v>
      </c>
      <c r="L181" s="3">
        <f ca="1">IF(C181&lt;&gt;"",SUM(COUNTIF($O$24:$O181,"&gt;"&amp;C181),COUNTIF($Q$24:$Q181,"&gt;"&amp;C181),COUNTIF($S$24:$S181,"&gt;"&amp;C181),COUNTIF($U$24:$U181,"&gt;"&amp;C181)),"")</f>
        <v>2</v>
      </c>
      <c r="M181" s="4">
        <f t="shared" ca="1" si="40"/>
        <v>1.5628473097146767E-3</v>
      </c>
      <c r="N181" s="4" t="str">
        <f ca="1">IF(AND(MAX(O$23:O180)&lt;=MAX(Q$23:Q180),C181&lt;&gt;"",MAX(O$23:O180)&lt;=MAX(S$23:S180),MAX(O$23:O180)&lt;=MAX(U$23:U180),MAX(O$23:O180)&lt;=TIME(16,0,0)),MAX(O$23:O180,C181),"")</f>
        <v/>
      </c>
      <c r="O181" s="4" t="str">
        <f t="shared" ca="1" si="41"/>
        <v/>
      </c>
      <c r="P181" s="4">
        <f ca="1">IF(AND(MAX(O$23:O180)&gt;MAX(Q$23:Q180),C181&lt;&gt;"",MAX(Q$23:Q180)&lt;=MAX(S$23:S180),MAX(Q$23:Q180)&lt;=MAX(U$23:U180),MAX(Q$23:Q180)&lt;=TIME(16,0,0)),MAX(Q$23:Q180,C181),"")</f>
        <v>0.53781704447621093</v>
      </c>
      <c r="Q181" s="4">
        <f t="shared" ca="1" si="42"/>
        <v>0.5393798917859256</v>
      </c>
      <c r="R181" s="4" t="str">
        <f ca="1">IF(AND(MAX(O$23:O180)&gt;MAX(S$23:S180),C181&lt;&gt;"",MAX(Q$23:Q180)&gt;MAX(S$23:S180),MAX(S$23:S180)&lt;=MAX(U$23:U180),MAX(S$23:S180)&lt;=TIME(16,0,0)),MAX(S$23:S180,C181),"")</f>
        <v/>
      </c>
      <c r="S181" s="4" t="str">
        <f t="shared" ca="1" si="43"/>
        <v/>
      </c>
      <c r="T181" s="4" t="str">
        <f ca="1">IF(AND(MAX(O$23:O180)&gt;MAX(U$23:U180),C181&lt;&gt;"",MAX(Q$23:Q180)&gt;MAX(U$23:U180),MAX(S$23:S180)&gt;MAX(U$23:U180),MAX(U$23:U180)&lt;=TIME(16,0,0)),MAX(U$23:U180,C181),"")</f>
        <v/>
      </c>
      <c r="U181" s="4" t="str">
        <f t="shared" ca="1" si="44"/>
        <v/>
      </c>
    </row>
    <row r="182" spans="1:21" x14ac:dyDescent="0.3">
      <c r="A182" s="3">
        <f t="shared" ca="1" si="30"/>
        <v>1.1341264179271704</v>
      </c>
      <c r="B182" s="23" t="str">
        <f t="shared" ca="1" si="31"/>
        <v>касса 1</v>
      </c>
      <c r="C182" s="4">
        <f ca="1">IF(C181="","",IF(C181+(A182)/1440&lt;=$C$23+8/24,C181+(A182)/1440,""))</f>
        <v>0.53860463226643818</v>
      </c>
      <c r="D182">
        <f t="shared" ca="1" si="32"/>
        <v>1.6638938022526619</v>
      </c>
      <c r="E182" s="4">
        <f t="shared" ca="1" si="33"/>
        <v>1.1554818071199042E-3</v>
      </c>
      <c r="F182">
        <f t="shared" ca="1" si="34"/>
        <v>3.882923122555181</v>
      </c>
      <c r="G182" s="4">
        <f t="shared" ca="1" si="35"/>
        <v>2.6964743906633202E-3</v>
      </c>
      <c r="H182">
        <f t="shared" ca="1" si="36"/>
        <v>2.093546203040658</v>
      </c>
      <c r="I182" s="4">
        <f t="shared" ca="1" si="37"/>
        <v>1.4538515298893459E-3</v>
      </c>
      <c r="J182">
        <f t="shared" ca="1" si="38"/>
        <v>1.5306020595738858</v>
      </c>
      <c r="K182" s="4">
        <f t="shared" ca="1" si="39"/>
        <v>1.0629180969263096E-3</v>
      </c>
      <c r="L182" s="3">
        <f ca="1">IF(C182&lt;&gt;"",SUM(COUNTIF($O$24:$O182,"&gt;"&amp;C182),COUNTIF($Q$24:$Q182,"&gt;"&amp;C182),COUNTIF($S$24:$S182,"&gt;"&amp;C182),COUNTIF($U$24:$U182,"&gt;"&amp;C182)),"")</f>
        <v>3</v>
      </c>
      <c r="M182" s="4">
        <f t="shared" ca="1" si="40"/>
        <v>1.1554818071198847E-3</v>
      </c>
      <c r="N182" s="4">
        <f ca="1">IF(AND(MAX(O$23:O181)&lt;=MAX(Q$23:Q181),C182&lt;&gt;"",MAX(O$23:O181)&lt;=MAX(S$23:S181),MAX(O$23:O181)&lt;=MAX(U$23:U181),MAX(O$23:O181)&lt;=TIME(16,0,0)),MAX(O$23:O181,C182),"")</f>
        <v>0.53860463226643818</v>
      </c>
      <c r="O182" s="4">
        <f t="shared" ca="1" si="41"/>
        <v>0.53976011407355806</v>
      </c>
      <c r="P182" s="4" t="str">
        <f ca="1">IF(AND(MAX(O$23:O181)&gt;MAX(Q$23:Q181),C182&lt;&gt;"",MAX(Q$23:Q181)&lt;=MAX(S$23:S181),MAX(Q$23:Q181)&lt;=MAX(U$23:U181),MAX(Q$23:Q181)&lt;=TIME(16,0,0)),MAX(Q$23:Q181,C182),"")</f>
        <v/>
      </c>
      <c r="Q182" s="4" t="str">
        <f t="shared" ca="1" si="42"/>
        <v/>
      </c>
      <c r="R182" s="4" t="str">
        <f ca="1">IF(AND(MAX(O$23:O181)&gt;MAX(S$23:S181),C182&lt;&gt;"",MAX(Q$23:Q181)&gt;MAX(S$23:S181),MAX(S$23:S181)&lt;=MAX(U$23:U181),MAX(S$23:S181)&lt;=TIME(16,0,0)),MAX(S$23:S181,C182),"")</f>
        <v/>
      </c>
      <c r="S182" s="4" t="str">
        <f t="shared" ca="1" si="43"/>
        <v/>
      </c>
      <c r="T182" s="4" t="str">
        <f ca="1">IF(AND(MAX(O$23:O181)&gt;MAX(U$23:U181),C182&lt;&gt;"",MAX(Q$23:Q181)&gt;MAX(U$23:U181),MAX(S$23:S181)&gt;MAX(U$23:U181),MAX(U$23:U181)&lt;=TIME(16,0,0)),MAX(U$23:U181,C182),"")</f>
        <v/>
      </c>
      <c r="U182" s="4" t="str">
        <f t="shared" ca="1" si="44"/>
        <v/>
      </c>
    </row>
    <row r="183" spans="1:21" x14ac:dyDescent="0.3">
      <c r="A183" s="3">
        <f t="shared" ca="1" si="30"/>
        <v>4.8554495328205647</v>
      </c>
      <c r="B183" s="23" t="str">
        <f t="shared" ca="1" si="31"/>
        <v>касса 3</v>
      </c>
      <c r="C183" s="4">
        <f ca="1">IF(C182="","",IF(C182+(A183)/1440&lt;=$C$23+8/24,C182+(A183)/1440,""))</f>
        <v>0.54197647221978584</v>
      </c>
      <c r="D183">
        <f t="shared" ca="1" si="32"/>
        <v>2.8195381470263161</v>
      </c>
      <c r="E183" s="4">
        <f t="shared" ca="1" si="33"/>
        <v>1.9580126021016084E-3</v>
      </c>
      <c r="F183">
        <f t="shared" ca="1" si="34"/>
        <v>1.0591013737689969</v>
      </c>
      <c r="G183" s="4">
        <f t="shared" ca="1" si="35"/>
        <v>7.3548706511735893E-4</v>
      </c>
      <c r="H183">
        <f t="shared" ca="1" si="36"/>
        <v>4.3724510489659565</v>
      </c>
      <c r="I183" s="4">
        <f t="shared" ca="1" si="37"/>
        <v>3.0364243395596918E-3</v>
      </c>
      <c r="J183">
        <f t="shared" ca="1" si="38"/>
        <v>9.916946538431139</v>
      </c>
      <c r="K183" s="4">
        <f t="shared" ca="1" si="39"/>
        <v>6.8867684294660692E-3</v>
      </c>
      <c r="L183" s="3">
        <f ca="1">IF(C183&lt;&gt;"",SUM(COUNTIF($O$24:$O183,"&gt;"&amp;C183),COUNTIF($Q$24:$Q183,"&gt;"&amp;C183),COUNTIF($S$24:$S183,"&gt;"&amp;C183),COUNTIF($U$24:$U183,"&gt;"&amp;C183)),"")</f>
        <v>1</v>
      </c>
      <c r="M183" s="4">
        <f t="shared" ca="1" si="40"/>
        <v>3.0364243395596402E-3</v>
      </c>
      <c r="N183" s="4" t="str">
        <f ca="1">IF(AND(MAX(O$23:O182)&lt;=MAX(Q$23:Q182),C183&lt;&gt;"",MAX(O$23:O182)&lt;=MAX(S$23:S182),MAX(O$23:O182)&lt;=MAX(U$23:U182),MAX(O$23:O182)&lt;=TIME(16,0,0)),MAX(O$23:O182,C183),"")</f>
        <v/>
      </c>
      <c r="O183" s="4" t="str">
        <f t="shared" ca="1" si="41"/>
        <v/>
      </c>
      <c r="P183" s="4" t="str">
        <f ca="1">IF(AND(MAX(O$23:O182)&gt;MAX(Q$23:Q182),C183&lt;&gt;"",MAX(Q$23:Q182)&lt;=MAX(S$23:S182),MAX(Q$23:Q182)&lt;=MAX(U$23:U182),MAX(Q$23:Q182)&lt;=TIME(16,0,0)),MAX(Q$23:Q182,C183),"")</f>
        <v/>
      </c>
      <c r="Q183" s="4" t="str">
        <f t="shared" ca="1" si="42"/>
        <v/>
      </c>
      <c r="R183" s="4">
        <f ca="1">IF(AND(MAX(O$23:O182)&gt;MAX(S$23:S182),C183&lt;&gt;"",MAX(Q$23:Q182)&gt;MAX(S$23:S182),MAX(S$23:S182)&lt;=MAX(U$23:U182),MAX(S$23:S182)&lt;=TIME(16,0,0)),MAX(S$23:S182,C183),"")</f>
        <v>0.54197647221978584</v>
      </c>
      <c r="S183" s="4">
        <f t="shared" ca="1" si="43"/>
        <v>0.54501289655934548</v>
      </c>
      <c r="T183" s="4" t="str">
        <f ca="1">IF(AND(MAX(O$23:O182)&gt;MAX(U$23:U182),C183&lt;&gt;"",MAX(Q$23:Q182)&gt;MAX(U$23:U182),MAX(S$23:S182)&gt;MAX(U$23:U182),MAX(U$23:U182)&lt;=TIME(16,0,0)),MAX(U$23:U182,C183),"")</f>
        <v/>
      </c>
      <c r="U183" s="4" t="str">
        <f t="shared" ca="1" si="44"/>
        <v/>
      </c>
    </row>
    <row r="184" spans="1:21" x14ac:dyDescent="0.3">
      <c r="A184" s="3">
        <f t="shared" ca="1" si="30"/>
        <v>3.3849330075858437</v>
      </c>
      <c r="B184" s="23" t="str">
        <f t="shared" ca="1" si="31"/>
        <v>касса 4</v>
      </c>
      <c r="C184" s="4">
        <f ca="1">IF(C183="","",IF(C183+(A184)/1440&lt;=$C$23+8/24,C183+(A184)/1440,""))</f>
        <v>0.54432712014172047</v>
      </c>
      <c r="D184">
        <f t="shared" ca="1" si="32"/>
        <v>1.5034188310953127</v>
      </c>
      <c r="E184" s="4">
        <f t="shared" ca="1" si="33"/>
        <v>1.0440408549273006E-3</v>
      </c>
      <c r="F184">
        <f t="shared" ca="1" si="34"/>
        <v>1.6347761863500954</v>
      </c>
      <c r="G184" s="4">
        <f t="shared" ca="1" si="35"/>
        <v>1.1352612405208995E-3</v>
      </c>
      <c r="H184">
        <f t="shared" ca="1" si="36"/>
        <v>5.9396551971885403</v>
      </c>
      <c r="I184" s="4">
        <f t="shared" ca="1" si="37"/>
        <v>4.1247605536031528E-3</v>
      </c>
      <c r="J184">
        <f t="shared" ca="1" si="38"/>
        <v>7.4477177402443093</v>
      </c>
      <c r="K184" s="4">
        <f t="shared" ca="1" si="39"/>
        <v>5.1720262085029924E-3</v>
      </c>
      <c r="L184" s="3">
        <f ca="1">IF(C184&lt;&gt;"",SUM(COUNTIF($O$24:$O184,"&gt;"&amp;C184),COUNTIF($Q$24:$Q184,"&gt;"&amp;C184),COUNTIF($S$24:$S184,"&gt;"&amp;C184),COUNTIF($U$24:$U184,"&gt;"&amp;C184)),"")</f>
        <v>2</v>
      </c>
      <c r="M184" s="4">
        <f t="shared" ca="1" si="40"/>
        <v>5.1720262085029889E-3</v>
      </c>
      <c r="N184" s="4" t="str">
        <f ca="1">IF(AND(MAX(O$23:O183)&lt;=MAX(Q$23:Q183),C184&lt;&gt;"",MAX(O$23:O183)&lt;=MAX(S$23:S183),MAX(O$23:O183)&lt;=MAX(U$23:U183),MAX(O$23:O183)&lt;=TIME(16,0,0)),MAX(O$23:O183,C184),"")</f>
        <v/>
      </c>
      <c r="O184" s="4" t="str">
        <f t="shared" ca="1" si="41"/>
        <v/>
      </c>
      <c r="P184" s="4" t="str">
        <f ca="1">IF(AND(MAX(O$23:O183)&gt;MAX(Q$23:Q183),C184&lt;&gt;"",MAX(Q$23:Q183)&lt;=MAX(S$23:S183),MAX(Q$23:Q183)&lt;=MAX(U$23:U183),MAX(Q$23:Q183)&lt;=TIME(16,0,0)),MAX(Q$23:Q183,C184),"")</f>
        <v/>
      </c>
      <c r="Q184" s="4" t="str">
        <f t="shared" ca="1" si="42"/>
        <v/>
      </c>
      <c r="R184" s="4" t="str">
        <f ca="1">IF(AND(MAX(O$23:O183)&gt;MAX(S$23:S183),C184&lt;&gt;"",MAX(Q$23:Q183)&gt;MAX(S$23:S183),MAX(S$23:S183)&lt;=MAX(U$23:U183),MAX(S$23:S183)&lt;=TIME(16,0,0)),MAX(S$23:S183,C184),"")</f>
        <v/>
      </c>
      <c r="S184" s="4" t="str">
        <f t="shared" ca="1" si="43"/>
        <v/>
      </c>
      <c r="T184" s="4">
        <f ca="1">IF(AND(MAX(O$23:O183)&gt;MAX(U$23:U183),C184&lt;&gt;"",MAX(Q$23:Q183)&gt;MAX(U$23:U183),MAX(S$23:S183)&gt;MAX(U$23:U183),MAX(U$23:U183)&lt;=TIME(16,0,0)),MAX(U$23:U183,C184),"")</f>
        <v>0.54432712014172047</v>
      </c>
      <c r="U184" s="4">
        <f t="shared" ca="1" si="44"/>
        <v>0.54949914635022346</v>
      </c>
    </row>
    <row r="185" spans="1:21" x14ac:dyDescent="0.3">
      <c r="A185" s="3">
        <f t="shared" ca="1" si="30"/>
        <v>1.3835787958015799</v>
      </c>
      <c r="B185" s="23" t="str">
        <f t="shared" ca="1" si="31"/>
        <v>касса 2</v>
      </c>
      <c r="C185" s="4">
        <f ca="1">IF(C184="","",IF(C184+(A185)/1440&lt;=$C$23+8/24,C184+(A185)/1440,""))</f>
        <v>0.54528793874991599</v>
      </c>
      <c r="D185">
        <f t="shared" ca="1" si="32"/>
        <v>5.9521384730350491</v>
      </c>
      <c r="E185" s="4">
        <f t="shared" ca="1" si="33"/>
        <v>4.1334294951632282E-3</v>
      </c>
      <c r="F185">
        <f t="shared" ca="1" si="34"/>
        <v>1.6602320394462757</v>
      </c>
      <c r="G185" s="4">
        <f t="shared" ca="1" si="35"/>
        <v>1.1529389162821359E-3</v>
      </c>
      <c r="H185">
        <f t="shared" ca="1" si="36"/>
        <v>4.1900690620817453</v>
      </c>
      <c r="I185" s="4">
        <f t="shared" ca="1" si="37"/>
        <v>2.9097701820012122E-3</v>
      </c>
      <c r="J185">
        <f t="shared" ca="1" si="38"/>
        <v>4.0785953315199244</v>
      </c>
      <c r="K185" s="4">
        <f t="shared" ca="1" si="39"/>
        <v>2.8323578691110585E-3</v>
      </c>
      <c r="L185" s="3">
        <f ca="1">IF(C185&lt;&gt;"",SUM(COUNTIF($O$24:$O185,"&gt;"&amp;C185),COUNTIF($Q$24:$Q185,"&gt;"&amp;C185),COUNTIF($S$24:$S185,"&gt;"&amp;C185),COUNTIF($U$24:$U185,"&gt;"&amp;C185)),"")</f>
        <v>2</v>
      </c>
      <c r="M185" s="4">
        <f t="shared" ca="1" si="40"/>
        <v>1.152938916282098E-3</v>
      </c>
      <c r="N185" s="4" t="str">
        <f ca="1">IF(AND(MAX(O$23:O184)&lt;=MAX(Q$23:Q184),C185&lt;&gt;"",MAX(O$23:O184)&lt;=MAX(S$23:S184),MAX(O$23:O184)&lt;=MAX(U$23:U184),MAX(O$23:O184)&lt;=TIME(16,0,0)),MAX(O$23:O184,C185),"")</f>
        <v/>
      </c>
      <c r="O185" s="4" t="str">
        <f t="shared" ca="1" si="41"/>
        <v/>
      </c>
      <c r="P185" s="4">
        <f ca="1">IF(AND(MAX(O$23:O184)&gt;MAX(Q$23:Q184),C185&lt;&gt;"",MAX(Q$23:Q184)&lt;=MAX(S$23:S184),MAX(Q$23:Q184)&lt;=MAX(U$23:U184),MAX(Q$23:Q184)&lt;=TIME(16,0,0)),MAX(Q$23:Q184,C185),"")</f>
        <v>0.54528793874991599</v>
      </c>
      <c r="Q185" s="4">
        <f t="shared" ca="1" si="42"/>
        <v>0.54644087766619809</v>
      </c>
      <c r="R185" s="4" t="str">
        <f ca="1">IF(AND(MAX(O$23:O184)&gt;MAX(S$23:S184),C185&lt;&gt;"",MAX(Q$23:Q184)&gt;MAX(S$23:S184),MAX(S$23:S184)&lt;=MAX(U$23:U184),MAX(S$23:S184)&lt;=TIME(16,0,0)),MAX(S$23:S184,C185),"")</f>
        <v/>
      </c>
      <c r="S185" s="4" t="str">
        <f t="shared" ca="1" si="43"/>
        <v/>
      </c>
      <c r="T185" s="4" t="str">
        <f ca="1">IF(AND(MAX(O$23:O184)&gt;MAX(U$23:U184),C185&lt;&gt;"",MAX(Q$23:Q184)&gt;MAX(U$23:U184),MAX(S$23:S184)&gt;MAX(U$23:U184),MAX(U$23:U184)&lt;=TIME(16,0,0)),MAX(U$23:U184,C185),"")</f>
        <v/>
      </c>
      <c r="U185" s="4" t="str">
        <f t="shared" ca="1" si="44"/>
        <v/>
      </c>
    </row>
    <row r="186" spans="1:21" x14ac:dyDescent="0.3">
      <c r="A186" s="3">
        <f t="shared" ca="1" si="30"/>
        <v>1.9675346438061267</v>
      </c>
      <c r="B186" s="23" t="str">
        <f t="shared" ca="1" si="31"/>
        <v>касса 1</v>
      </c>
      <c r="C186" s="4">
        <f ca="1">IF(C185="","",IF(C185+(A186)/1440&lt;=$C$23+8/24,C185+(A186)/1440,""))</f>
        <v>0.54665428225255919</v>
      </c>
      <c r="D186">
        <f t="shared" ca="1" si="32"/>
        <v>1.812476554075799</v>
      </c>
      <c r="E186" s="4">
        <f t="shared" ca="1" si="33"/>
        <v>1.2586642736637493E-3</v>
      </c>
      <c r="F186">
        <f t="shared" ca="1" si="34"/>
        <v>2.786738117742392</v>
      </c>
      <c r="G186" s="4">
        <f t="shared" ca="1" si="35"/>
        <v>1.9352348039877723E-3</v>
      </c>
      <c r="H186">
        <f t="shared" ca="1" si="36"/>
        <v>2.1917071346599846</v>
      </c>
      <c r="I186" s="4">
        <f t="shared" ca="1" si="37"/>
        <v>1.5220188435138781E-3</v>
      </c>
      <c r="J186">
        <f t="shared" ca="1" si="38"/>
        <v>15.547368787355742</v>
      </c>
      <c r="K186" s="4">
        <f t="shared" ca="1" si="39"/>
        <v>1.0796783880108154E-2</v>
      </c>
      <c r="L186" s="3">
        <f ca="1">IF(C186&lt;&gt;"",SUM(COUNTIF($O$24:$O186,"&gt;"&amp;C186),COUNTIF($Q$24:$Q186,"&gt;"&amp;C186),COUNTIF($S$24:$S186,"&gt;"&amp;C186),COUNTIF($U$24:$U186,"&gt;"&amp;C186)),"")</f>
        <v>2</v>
      </c>
      <c r="M186" s="4">
        <f t="shared" ca="1" si="40"/>
        <v>1.2586642736637232E-3</v>
      </c>
      <c r="N186" s="4">
        <f ca="1">IF(AND(MAX(O$23:O185)&lt;=MAX(Q$23:Q185),C186&lt;&gt;"",MAX(O$23:O185)&lt;=MAX(S$23:S185),MAX(O$23:O185)&lt;=MAX(U$23:U185),MAX(O$23:O185)&lt;=TIME(16,0,0)),MAX(O$23:O185,C186),"")</f>
        <v>0.54665428225255919</v>
      </c>
      <c r="O186" s="4">
        <f t="shared" ca="1" si="41"/>
        <v>0.54791294652622291</v>
      </c>
      <c r="P186" s="4" t="str">
        <f ca="1">IF(AND(MAX(O$23:O185)&gt;MAX(Q$23:Q185),C186&lt;&gt;"",MAX(Q$23:Q185)&lt;=MAX(S$23:S185),MAX(Q$23:Q185)&lt;=MAX(U$23:U185),MAX(Q$23:Q185)&lt;=TIME(16,0,0)),MAX(Q$23:Q185,C186),"")</f>
        <v/>
      </c>
      <c r="Q186" s="4" t="str">
        <f t="shared" ca="1" si="42"/>
        <v/>
      </c>
      <c r="R186" s="4" t="str">
        <f ca="1">IF(AND(MAX(O$23:O185)&gt;MAX(S$23:S185),C186&lt;&gt;"",MAX(Q$23:Q185)&gt;MAX(S$23:S185),MAX(S$23:S185)&lt;=MAX(U$23:U185),MAX(S$23:S185)&lt;=TIME(16,0,0)),MAX(S$23:S185,C186),"")</f>
        <v/>
      </c>
      <c r="S186" s="4" t="str">
        <f t="shared" ca="1" si="43"/>
        <v/>
      </c>
      <c r="T186" s="4" t="str">
        <f ca="1">IF(AND(MAX(O$23:O185)&gt;MAX(U$23:U185),C186&lt;&gt;"",MAX(Q$23:Q185)&gt;MAX(U$23:U185),MAX(S$23:S185)&gt;MAX(U$23:U185),MAX(U$23:U185)&lt;=TIME(16,0,0)),MAX(U$23:U185,C186),"")</f>
        <v/>
      </c>
      <c r="U186" s="4" t="str">
        <f t="shared" ca="1" si="44"/>
        <v/>
      </c>
    </row>
    <row r="187" spans="1:21" x14ac:dyDescent="0.3">
      <c r="A187" s="3">
        <f t="shared" ca="1" si="30"/>
        <v>1.1027569466963261</v>
      </c>
      <c r="B187" s="23" t="str">
        <f t="shared" ca="1" si="31"/>
        <v>касса 3</v>
      </c>
      <c r="C187" s="4">
        <f ca="1">IF(C186="","",IF(C186+(A187)/1440&lt;=$C$23+8/24,C186+(A187)/1440,""))</f>
        <v>0.54742008568776501</v>
      </c>
      <c r="D187">
        <f t="shared" ca="1" si="32"/>
        <v>5.3902108168342897</v>
      </c>
      <c r="E187" s="4">
        <f t="shared" ca="1" si="33"/>
        <v>3.7432019561349232E-3</v>
      </c>
      <c r="F187">
        <f t="shared" ca="1" si="34"/>
        <v>4.6836702336792984</v>
      </c>
      <c r="G187" s="4">
        <f t="shared" ca="1" si="35"/>
        <v>3.2525487733884016E-3</v>
      </c>
      <c r="H187">
        <f t="shared" ca="1" si="36"/>
        <v>4.1175367926998883</v>
      </c>
      <c r="I187" s="4">
        <f t="shared" ca="1" si="37"/>
        <v>2.8594005504860337E-3</v>
      </c>
      <c r="J187">
        <f t="shared" ca="1" si="38"/>
        <v>6.7490921950282718</v>
      </c>
      <c r="K187" s="4">
        <f t="shared" ca="1" si="39"/>
        <v>4.6868695798807447E-3</v>
      </c>
      <c r="L187" s="3">
        <f ca="1">IF(C187&lt;&gt;"",SUM(COUNTIF($O$24:$O187,"&gt;"&amp;C187),COUNTIF($Q$24:$Q187,"&gt;"&amp;C187),COUNTIF($S$24:$S187,"&gt;"&amp;C187),COUNTIF($U$24:$U187,"&gt;"&amp;C187)),"")</f>
        <v>3</v>
      </c>
      <c r="M187" s="4">
        <f t="shared" ca="1" si="40"/>
        <v>2.8594005504860576E-3</v>
      </c>
      <c r="N187" s="4" t="str">
        <f ca="1">IF(AND(MAX(O$23:O186)&lt;=MAX(Q$23:Q186),C187&lt;&gt;"",MAX(O$23:O186)&lt;=MAX(S$23:S186),MAX(O$23:O186)&lt;=MAX(U$23:U186),MAX(O$23:O186)&lt;=TIME(16,0,0)),MAX(O$23:O186,C187),"")</f>
        <v/>
      </c>
      <c r="O187" s="4" t="str">
        <f t="shared" ca="1" si="41"/>
        <v/>
      </c>
      <c r="P187" s="4" t="str">
        <f ca="1">IF(AND(MAX(O$23:O186)&gt;MAX(Q$23:Q186),C187&lt;&gt;"",MAX(Q$23:Q186)&lt;=MAX(S$23:S186),MAX(Q$23:Q186)&lt;=MAX(U$23:U186),MAX(Q$23:Q186)&lt;=TIME(16,0,0)),MAX(Q$23:Q186,C187),"")</f>
        <v/>
      </c>
      <c r="Q187" s="4" t="str">
        <f t="shared" ca="1" si="42"/>
        <v/>
      </c>
      <c r="R187" s="4">
        <f ca="1">IF(AND(MAX(O$23:O186)&gt;MAX(S$23:S186),C187&lt;&gt;"",MAX(Q$23:Q186)&gt;MAX(S$23:S186),MAX(S$23:S186)&lt;=MAX(U$23:U186),MAX(S$23:S186)&lt;=TIME(16,0,0)),MAX(S$23:S186,C187),"")</f>
        <v>0.54742008568776501</v>
      </c>
      <c r="S187" s="4">
        <f t="shared" ca="1" si="43"/>
        <v>0.55027948623825107</v>
      </c>
      <c r="T187" s="4" t="str">
        <f ca="1">IF(AND(MAX(O$23:O186)&gt;MAX(U$23:U186),C187&lt;&gt;"",MAX(Q$23:Q186)&gt;MAX(U$23:U186),MAX(S$23:S186)&gt;MAX(U$23:U186),MAX(U$23:U186)&lt;=TIME(16,0,0)),MAX(U$23:U186,C187),"")</f>
        <v/>
      </c>
      <c r="U187" s="4" t="str">
        <f t="shared" ca="1" si="44"/>
        <v/>
      </c>
    </row>
    <row r="188" spans="1:21" x14ac:dyDescent="0.3">
      <c r="A188" s="3">
        <f t="shared" ca="1" si="30"/>
        <v>2.8213974507901241</v>
      </c>
      <c r="B188" s="23" t="str">
        <f t="shared" ca="1" si="31"/>
        <v>касса 2</v>
      </c>
      <c r="C188" s="4">
        <f ca="1">IF(C187="","",IF(C187+(A188)/1440&lt;=$C$23+8/24,C187+(A188)/1440,""))</f>
        <v>0.54937938947303588</v>
      </c>
      <c r="D188">
        <f t="shared" ca="1" si="32"/>
        <v>5.8674990092574646</v>
      </c>
      <c r="E188" s="4">
        <f t="shared" ca="1" si="33"/>
        <v>4.0746520897621281E-3</v>
      </c>
      <c r="F188">
        <f t="shared" ca="1" si="34"/>
        <v>3.6783700095949308</v>
      </c>
      <c r="G188" s="4">
        <f t="shared" ca="1" si="35"/>
        <v>2.5544236177742576E-3</v>
      </c>
      <c r="H188">
        <f t="shared" ca="1" si="36"/>
        <v>7.918616576253469</v>
      </c>
      <c r="I188" s="4">
        <f t="shared" ca="1" si="37"/>
        <v>5.499039289064909E-3</v>
      </c>
      <c r="J188">
        <f t="shared" ca="1" si="38"/>
        <v>1.4011298089404081</v>
      </c>
      <c r="K188" s="4">
        <f t="shared" ca="1" si="39"/>
        <v>9.7300681176417227E-4</v>
      </c>
      <c r="L188" s="3">
        <f ca="1">IF(C188&lt;&gt;"",SUM(COUNTIF($O$24:$O188,"&gt;"&amp;C188),COUNTIF($Q$24:$Q188,"&gt;"&amp;C188),COUNTIF($S$24:$S188,"&gt;"&amp;C188),COUNTIF($U$24:$U188,"&gt;"&amp;C188)),"")</f>
        <v>3</v>
      </c>
      <c r="M188" s="4">
        <f t="shared" ca="1" si="40"/>
        <v>2.5544236177742485E-3</v>
      </c>
      <c r="N188" s="4" t="str">
        <f ca="1">IF(AND(MAX(O$23:O187)&lt;=MAX(Q$23:Q187),C188&lt;&gt;"",MAX(O$23:O187)&lt;=MAX(S$23:S187),MAX(O$23:O187)&lt;=MAX(U$23:U187),MAX(O$23:O187)&lt;=TIME(16,0,0)),MAX(O$23:O187,C188),"")</f>
        <v/>
      </c>
      <c r="O188" s="4" t="str">
        <f t="shared" ca="1" si="41"/>
        <v/>
      </c>
      <c r="P188" s="4">
        <f ca="1">IF(AND(MAX(O$23:O187)&gt;MAX(Q$23:Q187),C188&lt;&gt;"",MAX(Q$23:Q187)&lt;=MAX(S$23:S187),MAX(Q$23:Q187)&lt;=MAX(U$23:U187),MAX(Q$23:Q187)&lt;=TIME(16,0,0)),MAX(Q$23:Q187,C188),"")</f>
        <v>0.54937938947303588</v>
      </c>
      <c r="Q188" s="4">
        <f t="shared" ca="1" si="42"/>
        <v>0.55193381309081013</v>
      </c>
      <c r="R188" s="4" t="str">
        <f ca="1">IF(AND(MAX(O$23:O187)&gt;MAX(S$23:S187),C188&lt;&gt;"",MAX(Q$23:Q187)&gt;MAX(S$23:S187),MAX(S$23:S187)&lt;=MAX(U$23:U187),MAX(S$23:S187)&lt;=TIME(16,0,0)),MAX(S$23:S187,C188),"")</f>
        <v/>
      </c>
      <c r="S188" s="4" t="str">
        <f t="shared" ca="1" si="43"/>
        <v/>
      </c>
      <c r="T188" s="4" t="str">
        <f ca="1">IF(AND(MAX(O$23:O187)&gt;MAX(U$23:U187),C188&lt;&gt;"",MAX(Q$23:Q187)&gt;MAX(U$23:U187),MAX(S$23:S187)&gt;MAX(U$23:U187),MAX(U$23:U187)&lt;=TIME(16,0,0)),MAX(U$23:U187,C188),"")</f>
        <v/>
      </c>
      <c r="U188" s="4" t="str">
        <f t="shared" ca="1" si="44"/>
        <v/>
      </c>
    </row>
    <row r="189" spans="1:21" x14ac:dyDescent="0.3">
      <c r="A189" s="3">
        <f t="shared" ca="1" si="30"/>
        <v>2.1584276431589204</v>
      </c>
      <c r="B189" s="23" t="str">
        <f t="shared" ca="1" si="31"/>
        <v>касса 1</v>
      </c>
      <c r="C189" s="4">
        <f ca="1">IF(C188="","",IF(C188+(A189)/1440&lt;=$C$23+8/24,C188+(A189)/1440,""))</f>
        <v>0.55087829755856288</v>
      </c>
      <c r="D189">
        <f t="shared" ca="1" si="32"/>
        <v>3.3692598442670301</v>
      </c>
      <c r="E189" s="4">
        <f t="shared" ca="1" si="33"/>
        <v>2.339763780740993E-3</v>
      </c>
      <c r="F189">
        <f t="shared" ca="1" si="34"/>
        <v>6.3552795912533551</v>
      </c>
      <c r="G189" s="4">
        <f t="shared" ca="1" si="35"/>
        <v>4.4133886050370524E-3</v>
      </c>
      <c r="H189">
        <f t="shared" ca="1" si="36"/>
        <v>4.7856764648367216</v>
      </c>
      <c r="I189" s="4">
        <f t="shared" ca="1" si="37"/>
        <v>3.3233864339143899E-3</v>
      </c>
      <c r="J189">
        <f t="shared" ca="1" si="38"/>
        <v>3.2309015314595744</v>
      </c>
      <c r="K189" s="4">
        <f t="shared" ca="1" si="39"/>
        <v>2.2436816190691488E-3</v>
      </c>
      <c r="L189" s="3">
        <f ca="1">IF(C189&lt;&gt;"",SUM(COUNTIF($O$24:$O189,"&gt;"&amp;C189),COUNTIF($Q$24:$Q189,"&gt;"&amp;C189),COUNTIF($S$24:$S189,"&gt;"&amp;C189),COUNTIF($U$24:$U189,"&gt;"&amp;C189)),"")</f>
        <v>2</v>
      </c>
      <c r="M189" s="4">
        <f t="shared" ca="1" si="40"/>
        <v>2.3397637807409666E-3</v>
      </c>
      <c r="N189" s="4">
        <f ca="1">IF(AND(MAX(O$23:O188)&lt;=MAX(Q$23:Q188),C189&lt;&gt;"",MAX(O$23:O188)&lt;=MAX(S$23:S188),MAX(O$23:O188)&lt;=MAX(U$23:U188),MAX(O$23:O188)&lt;=TIME(16,0,0)),MAX(O$23:O188,C189),"")</f>
        <v>0.55087829755856288</v>
      </c>
      <c r="O189" s="4">
        <f t="shared" ca="1" si="41"/>
        <v>0.55321806133930385</v>
      </c>
      <c r="P189" s="4" t="str">
        <f ca="1">IF(AND(MAX(O$23:O188)&gt;MAX(Q$23:Q188),C189&lt;&gt;"",MAX(Q$23:Q188)&lt;=MAX(S$23:S188),MAX(Q$23:Q188)&lt;=MAX(U$23:U188),MAX(Q$23:Q188)&lt;=TIME(16,0,0)),MAX(Q$23:Q188,C189),"")</f>
        <v/>
      </c>
      <c r="Q189" s="4" t="str">
        <f t="shared" ca="1" si="42"/>
        <v/>
      </c>
      <c r="R189" s="4" t="str">
        <f ca="1">IF(AND(MAX(O$23:O188)&gt;MAX(S$23:S188),C189&lt;&gt;"",MAX(Q$23:Q188)&gt;MAX(S$23:S188),MAX(S$23:S188)&lt;=MAX(U$23:U188),MAX(S$23:S188)&lt;=TIME(16,0,0)),MAX(S$23:S188,C189),"")</f>
        <v/>
      </c>
      <c r="S189" s="4" t="str">
        <f t="shared" ca="1" si="43"/>
        <v/>
      </c>
      <c r="T189" s="4" t="str">
        <f ca="1">IF(AND(MAX(O$23:O188)&gt;MAX(U$23:U188),C189&lt;&gt;"",MAX(Q$23:Q188)&gt;MAX(U$23:U188),MAX(S$23:S188)&gt;MAX(U$23:U188),MAX(U$23:U188)&lt;=TIME(16,0,0)),MAX(U$23:U188,C189),"")</f>
        <v/>
      </c>
      <c r="U189" s="4" t="str">
        <f t="shared" ca="1" si="44"/>
        <v/>
      </c>
    </row>
    <row r="190" spans="1:21" x14ac:dyDescent="0.3">
      <c r="A190" s="3">
        <f t="shared" ca="1" si="30"/>
        <v>2.6433047971083869</v>
      </c>
      <c r="B190" s="23" t="str">
        <f t="shared" ca="1" si="31"/>
        <v>касса 4</v>
      </c>
      <c r="C190" s="4">
        <f ca="1">IF(C189="","",IF(C189+(A190)/1440&lt;=$C$23+8/24,C189+(A190)/1440,""))</f>
        <v>0.5527139258898881</v>
      </c>
      <c r="D190">
        <f t="shared" ca="1" si="32"/>
        <v>3.390485374064109</v>
      </c>
      <c r="E190" s="4">
        <f t="shared" ca="1" si="33"/>
        <v>2.3545037319889646E-3</v>
      </c>
      <c r="F190">
        <f t="shared" ca="1" si="34"/>
        <v>3.3289418857969792</v>
      </c>
      <c r="G190" s="4">
        <f t="shared" ca="1" si="35"/>
        <v>2.3117651984701244E-3</v>
      </c>
      <c r="H190">
        <f t="shared" ca="1" si="36"/>
        <v>4.6345488700940969</v>
      </c>
      <c r="I190" s="4">
        <f t="shared" ca="1" si="37"/>
        <v>3.2184367153431227E-3</v>
      </c>
      <c r="J190">
        <f t="shared" ca="1" si="38"/>
        <v>3.0118652828741039</v>
      </c>
      <c r="K190" s="4">
        <f t="shared" ca="1" si="39"/>
        <v>2.0915731131070166E-3</v>
      </c>
      <c r="L190" s="3">
        <f ca="1">IF(C190&lt;&gt;"",SUM(COUNTIF($O$24:$O190,"&gt;"&amp;C190),COUNTIF($Q$24:$Q190,"&gt;"&amp;C190),COUNTIF($S$24:$S190,"&gt;"&amp;C190),COUNTIF($U$24:$U190,"&gt;"&amp;C190)),"")</f>
        <v>2</v>
      </c>
      <c r="M190" s="4">
        <f t="shared" ca="1" si="40"/>
        <v>2.091573113107037E-3</v>
      </c>
      <c r="N190" s="4" t="str">
        <f ca="1">IF(AND(MAX(O$23:O189)&lt;=MAX(Q$23:Q189),C190&lt;&gt;"",MAX(O$23:O189)&lt;=MAX(S$23:S189),MAX(O$23:O189)&lt;=MAX(U$23:U189),MAX(O$23:O189)&lt;=TIME(16,0,0)),MAX(O$23:O189,C190),"")</f>
        <v/>
      </c>
      <c r="O190" s="4" t="str">
        <f t="shared" ca="1" si="41"/>
        <v/>
      </c>
      <c r="P190" s="4" t="str">
        <f ca="1">IF(AND(MAX(O$23:O189)&gt;MAX(Q$23:Q189),C190&lt;&gt;"",MAX(Q$23:Q189)&lt;=MAX(S$23:S189),MAX(Q$23:Q189)&lt;=MAX(U$23:U189),MAX(Q$23:Q189)&lt;=TIME(16,0,0)),MAX(Q$23:Q189,C190),"")</f>
        <v/>
      </c>
      <c r="Q190" s="4" t="str">
        <f t="shared" ca="1" si="42"/>
        <v/>
      </c>
      <c r="R190" s="4" t="str">
        <f ca="1">IF(AND(MAX(O$23:O189)&gt;MAX(S$23:S189),C190&lt;&gt;"",MAX(Q$23:Q189)&gt;MAX(S$23:S189),MAX(S$23:S189)&lt;=MAX(U$23:U189),MAX(S$23:S189)&lt;=TIME(16,0,0)),MAX(S$23:S189,C190),"")</f>
        <v/>
      </c>
      <c r="S190" s="4" t="str">
        <f t="shared" ca="1" si="43"/>
        <v/>
      </c>
      <c r="T190" s="4">
        <f ca="1">IF(AND(MAX(O$23:O189)&gt;MAX(U$23:U189),C190&lt;&gt;"",MAX(Q$23:Q189)&gt;MAX(U$23:U189),MAX(S$23:S189)&gt;MAX(U$23:U189),MAX(U$23:U189)&lt;=TIME(16,0,0)),MAX(U$23:U189,C190),"")</f>
        <v>0.5527139258898881</v>
      </c>
      <c r="U190" s="4">
        <f t="shared" ca="1" si="44"/>
        <v>0.55480549900299514</v>
      </c>
    </row>
    <row r="191" spans="1:21" x14ac:dyDescent="0.3">
      <c r="A191" s="3">
        <f t="shared" ca="1" si="30"/>
        <v>2.9680941928206961</v>
      </c>
      <c r="B191" s="23" t="str">
        <f t="shared" ca="1" si="31"/>
        <v>касса 3</v>
      </c>
      <c r="C191" s="4">
        <f ca="1">IF(C190="","",IF(C190+(A191)/1440&lt;=$C$23+8/24,C190+(A191)/1440,""))</f>
        <v>0.55477510241268024</v>
      </c>
      <c r="D191">
        <f t="shared" ca="1" si="32"/>
        <v>4.0241299660640628</v>
      </c>
      <c r="E191" s="4">
        <f t="shared" ca="1" si="33"/>
        <v>2.7945346986555991E-3</v>
      </c>
      <c r="F191">
        <f t="shared" ca="1" si="34"/>
        <v>2.5799107591916477</v>
      </c>
      <c r="G191" s="4">
        <f t="shared" ca="1" si="35"/>
        <v>1.7916046938830886E-3</v>
      </c>
      <c r="H191">
        <f t="shared" ca="1" si="36"/>
        <v>1.8489108271475334</v>
      </c>
      <c r="I191" s="4">
        <f t="shared" ca="1" si="37"/>
        <v>1.2839658521857872E-3</v>
      </c>
      <c r="J191">
        <f t="shared" ca="1" si="38"/>
        <v>2.2750389489595402</v>
      </c>
      <c r="K191" s="4">
        <f t="shared" ca="1" si="39"/>
        <v>1.5798881589996806E-3</v>
      </c>
      <c r="L191" s="3">
        <f ca="1">IF(C191&lt;&gt;"",SUM(COUNTIF($O$24:$O191,"&gt;"&amp;C191),COUNTIF($Q$24:$Q191,"&gt;"&amp;C191),COUNTIF($S$24:$S191,"&gt;"&amp;C191),COUNTIF($U$24:$U191,"&gt;"&amp;C191)),"")</f>
        <v>2</v>
      </c>
      <c r="M191" s="4">
        <f t="shared" ca="1" si="40"/>
        <v>1.2839658521858199E-3</v>
      </c>
      <c r="N191" s="4" t="str">
        <f ca="1">IF(AND(MAX(O$23:O190)&lt;=MAX(Q$23:Q190),C191&lt;&gt;"",MAX(O$23:O190)&lt;=MAX(S$23:S190),MAX(O$23:O190)&lt;=MAX(U$23:U190),MAX(O$23:O190)&lt;=TIME(16,0,0)),MAX(O$23:O190,C191),"")</f>
        <v/>
      </c>
      <c r="O191" s="4" t="str">
        <f t="shared" ca="1" si="41"/>
        <v/>
      </c>
      <c r="P191" s="4" t="str">
        <f ca="1">IF(AND(MAX(O$23:O190)&gt;MAX(Q$23:Q190),C191&lt;&gt;"",MAX(Q$23:Q190)&lt;=MAX(S$23:S190),MAX(Q$23:Q190)&lt;=MAX(U$23:U190),MAX(Q$23:Q190)&lt;=TIME(16,0,0)),MAX(Q$23:Q190,C191),"")</f>
        <v/>
      </c>
      <c r="Q191" s="4" t="str">
        <f t="shared" ca="1" si="42"/>
        <v/>
      </c>
      <c r="R191" s="4">
        <f ca="1">IF(AND(MAX(O$23:O190)&gt;MAX(S$23:S190),C191&lt;&gt;"",MAX(Q$23:Q190)&gt;MAX(S$23:S190),MAX(S$23:S190)&lt;=MAX(U$23:U190),MAX(S$23:S190)&lt;=TIME(16,0,0)),MAX(S$23:S190,C191),"")</f>
        <v>0.55477510241268024</v>
      </c>
      <c r="S191" s="4">
        <f t="shared" ca="1" si="43"/>
        <v>0.55605906826486606</v>
      </c>
      <c r="T191" s="4" t="str">
        <f ca="1">IF(AND(MAX(O$23:O190)&gt;MAX(U$23:U190),C191&lt;&gt;"",MAX(Q$23:Q190)&gt;MAX(U$23:U190),MAX(S$23:S190)&gt;MAX(U$23:U190),MAX(U$23:U190)&lt;=TIME(16,0,0)),MAX(U$23:U190,C191),"")</f>
        <v/>
      </c>
      <c r="U191" s="4" t="str">
        <f t="shared" ca="1" si="44"/>
        <v/>
      </c>
    </row>
    <row r="192" spans="1:21" x14ac:dyDescent="0.3">
      <c r="A192" s="3">
        <f t="shared" ca="1" si="30"/>
        <v>3.0243012153696727</v>
      </c>
      <c r="B192" s="23" t="str">
        <f t="shared" ca="1" si="31"/>
        <v>касса 2</v>
      </c>
      <c r="C192" s="4">
        <f ca="1">IF(C191="","",IF(C191+(A192)/1440&lt;=$C$23+8/24,C191+(A192)/1440,""))</f>
        <v>0.55687531159002024</v>
      </c>
      <c r="D192">
        <f t="shared" ca="1" si="32"/>
        <v>1.2333292735777948</v>
      </c>
      <c r="E192" s="4">
        <f t="shared" ca="1" si="33"/>
        <v>8.5647866220680191E-4</v>
      </c>
      <c r="F192">
        <f t="shared" ca="1" si="34"/>
        <v>2.3035300397081384</v>
      </c>
      <c r="G192" s="4">
        <f t="shared" ca="1" si="35"/>
        <v>1.5996736386862072E-3</v>
      </c>
      <c r="H192">
        <f t="shared" ca="1" si="36"/>
        <v>10.430241026859294</v>
      </c>
      <c r="I192" s="4">
        <f t="shared" ca="1" si="37"/>
        <v>7.2432229353189539E-3</v>
      </c>
      <c r="J192">
        <f t="shared" ca="1" si="38"/>
        <v>9.976607063424435</v>
      </c>
      <c r="K192" s="4">
        <f t="shared" ca="1" si="39"/>
        <v>6.9281993496003022E-3</v>
      </c>
      <c r="L192" s="3">
        <f ca="1">IF(C192&lt;&gt;"",SUM(COUNTIF($O$24:$O192,"&gt;"&amp;C192),COUNTIF($Q$24:$Q192,"&gt;"&amp;C192),COUNTIF($S$24:$S192,"&gt;"&amp;C192),COUNTIF($U$24:$U192,"&gt;"&amp;C192)),"")</f>
        <v>1</v>
      </c>
      <c r="M192" s="4">
        <f t="shared" ca="1" si="40"/>
        <v>1.5996736386861832E-3</v>
      </c>
      <c r="N192" s="4" t="str">
        <f ca="1">IF(AND(MAX(O$23:O191)&lt;=MAX(Q$23:Q191),C192&lt;&gt;"",MAX(O$23:O191)&lt;=MAX(S$23:S191),MAX(O$23:O191)&lt;=MAX(U$23:U191),MAX(O$23:O191)&lt;=TIME(16,0,0)),MAX(O$23:O191,C192),"")</f>
        <v/>
      </c>
      <c r="O192" s="4" t="str">
        <f t="shared" ca="1" si="41"/>
        <v/>
      </c>
      <c r="P192" s="4">
        <f ca="1">IF(AND(MAX(O$23:O191)&gt;MAX(Q$23:Q191),C192&lt;&gt;"",MAX(Q$23:Q191)&lt;=MAX(S$23:S191),MAX(Q$23:Q191)&lt;=MAX(U$23:U191),MAX(Q$23:Q191)&lt;=TIME(16,0,0)),MAX(Q$23:Q191,C192),"")</f>
        <v>0.55687531159002024</v>
      </c>
      <c r="Q192" s="4">
        <f t="shared" ca="1" si="42"/>
        <v>0.55847498522870642</v>
      </c>
      <c r="R192" s="4" t="str">
        <f ca="1">IF(AND(MAX(O$23:O191)&gt;MAX(S$23:S191),C192&lt;&gt;"",MAX(Q$23:Q191)&gt;MAX(S$23:S191),MAX(S$23:S191)&lt;=MAX(U$23:U191),MAX(S$23:S191)&lt;=TIME(16,0,0)),MAX(S$23:S191,C192),"")</f>
        <v/>
      </c>
      <c r="S192" s="4" t="str">
        <f t="shared" ca="1" si="43"/>
        <v/>
      </c>
      <c r="T192" s="4" t="str">
        <f ca="1">IF(AND(MAX(O$23:O191)&gt;MAX(U$23:U191),C192&lt;&gt;"",MAX(Q$23:Q191)&gt;MAX(U$23:U191),MAX(S$23:S191)&gt;MAX(U$23:U191),MAX(U$23:U191)&lt;=TIME(16,0,0)),MAX(U$23:U191,C192),"")</f>
        <v/>
      </c>
      <c r="U192" s="4" t="str">
        <f t="shared" ca="1" si="44"/>
        <v/>
      </c>
    </row>
    <row r="193" spans="1:21" x14ac:dyDescent="0.3">
      <c r="A193" s="3">
        <f t="shared" ca="1" si="30"/>
        <v>5.3783538935510071</v>
      </c>
      <c r="B193" s="23" t="str">
        <f t="shared" ca="1" si="31"/>
        <v>касса 1</v>
      </c>
      <c r="C193" s="4">
        <f ca="1">IF(C192="","",IF(C192+(A193)/1440&lt;=$C$23+8/24,C192+(A193)/1440,""))</f>
        <v>0.56061027957165288</v>
      </c>
      <c r="D193">
        <f t="shared" ca="1" si="32"/>
        <v>1.2293633908043182</v>
      </c>
      <c r="E193" s="4">
        <f t="shared" ca="1" si="33"/>
        <v>8.537245769474432E-4</v>
      </c>
      <c r="F193">
        <f t="shared" ca="1" si="34"/>
        <v>6.1659223438677717</v>
      </c>
      <c r="G193" s="4">
        <f t="shared" ca="1" si="35"/>
        <v>4.2818905165748411E-3</v>
      </c>
      <c r="H193">
        <f t="shared" ca="1" si="36"/>
        <v>2.0935913361814733</v>
      </c>
      <c r="I193" s="4">
        <f t="shared" ca="1" si="37"/>
        <v>1.4538828723482454E-3</v>
      </c>
      <c r="J193">
        <f t="shared" ca="1" si="38"/>
        <v>2.3335117041687017</v>
      </c>
      <c r="K193" s="4">
        <f t="shared" ca="1" si="39"/>
        <v>1.6204942390060429E-3</v>
      </c>
      <c r="L193" s="3">
        <f ca="1">IF(C193&lt;&gt;"",SUM(COUNTIF($O$24:$O193,"&gt;"&amp;C193),COUNTIF($Q$24:$Q193,"&gt;"&amp;C193),COUNTIF($S$24:$S193,"&gt;"&amp;C193),COUNTIF($U$24:$U193,"&gt;"&amp;C193)),"")</f>
        <v>1</v>
      </c>
      <c r="M193" s="4">
        <f t="shared" ca="1" si="40"/>
        <v>8.5372457694743442E-4</v>
      </c>
      <c r="N193" s="4">
        <f ca="1">IF(AND(MAX(O$23:O192)&lt;=MAX(Q$23:Q192),C193&lt;&gt;"",MAX(O$23:O192)&lt;=MAX(S$23:S192),MAX(O$23:O192)&lt;=MAX(U$23:U192),MAX(O$23:O192)&lt;=TIME(16,0,0)),MAX(O$23:O192,C193),"")</f>
        <v>0.56061027957165288</v>
      </c>
      <c r="O193" s="4">
        <f t="shared" ca="1" si="41"/>
        <v>0.56146400414860032</v>
      </c>
      <c r="P193" s="4" t="str">
        <f ca="1">IF(AND(MAX(O$23:O192)&gt;MAX(Q$23:Q192),C193&lt;&gt;"",MAX(Q$23:Q192)&lt;=MAX(S$23:S192),MAX(Q$23:Q192)&lt;=MAX(U$23:U192),MAX(Q$23:Q192)&lt;=TIME(16,0,0)),MAX(Q$23:Q192,C193),"")</f>
        <v/>
      </c>
      <c r="Q193" s="4" t="str">
        <f t="shared" ca="1" si="42"/>
        <v/>
      </c>
      <c r="R193" s="4" t="str">
        <f ca="1">IF(AND(MAX(O$23:O192)&gt;MAX(S$23:S192),C193&lt;&gt;"",MAX(Q$23:Q192)&gt;MAX(S$23:S192),MAX(S$23:S192)&lt;=MAX(U$23:U192),MAX(S$23:S192)&lt;=TIME(16,0,0)),MAX(S$23:S192,C193),"")</f>
        <v/>
      </c>
      <c r="S193" s="4" t="str">
        <f t="shared" ca="1" si="43"/>
        <v/>
      </c>
      <c r="T193" s="4" t="str">
        <f ca="1">IF(AND(MAX(O$23:O192)&gt;MAX(U$23:U192),C193&lt;&gt;"",MAX(Q$23:Q192)&gt;MAX(U$23:U192),MAX(S$23:S192)&gt;MAX(U$23:U192),MAX(U$23:U192)&lt;=TIME(16,0,0)),MAX(U$23:U192,C193),"")</f>
        <v/>
      </c>
      <c r="U193" s="4" t="str">
        <f t="shared" ca="1" si="44"/>
        <v/>
      </c>
    </row>
    <row r="194" spans="1:21" x14ac:dyDescent="0.3">
      <c r="A194" s="3">
        <f t="shared" ca="1" si="30"/>
        <v>1.483378698584422</v>
      </c>
      <c r="B194" s="23" t="str">
        <f t="shared" ca="1" si="31"/>
        <v>касса 4</v>
      </c>
      <c r="C194" s="4">
        <f ca="1">IF(C193="","",IF(C193+(A194)/1440&lt;=$C$23+8/24,C193+(A194)/1440,""))</f>
        <v>0.56164040366789203</v>
      </c>
      <c r="D194">
        <f t="shared" ca="1" si="32"/>
        <v>1.8245524265715296</v>
      </c>
      <c r="E194" s="4">
        <f t="shared" ca="1" si="33"/>
        <v>1.267050296230229E-3</v>
      </c>
      <c r="F194">
        <f t="shared" ca="1" si="34"/>
        <v>1.0192835836879417</v>
      </c>
      <c r="G194" s="4">
        <f t="shared" ca="1" si="35"/>
        <v>7.0783582200551506E-4</v>
      </c>
      <c r="H194">
        <f t="shared" ca="1" si="36"/>
        <v>3.3374047775399651</v>
      </c>
      <c r="I194" s="4">
        <f t="shared" ca="1" si="37"/>
        <v>2.3176422066249758E-3</v>
      </c>
      <c r="J194">
        <f t="shared" ca="1" si="38"/>
        <v>2.1319420723636089</v>
      </c>
      <c r="K194" s="4">
        <f t="shared" ca="1" si="39"/>
        <v>1.4805153280302839E-3</v>
      </c>
      <c r="L194" s="3">
        <f ca="1">IF(C194&lt;&gt;"",SUM(COUNTIF($O$24:$O194,"&gt;"&amp;C194),COUNTIF($Q$24:$Q194,"&gt;"&amp;C194),COUNTIF($S$24:$S194,"&gt;"&amp;C194),COUNTIF($U$24:$U194,"&gt;"&amp;C194)),"")</f>
        <v>1</v>
      </c>
      <c r="M194" s="4">
        <f t="shared" ca="1" si="40"/>
        <v>1.4805153280302852E-3</v>
      </c>
      <c r="N194" s="4" t="str">
        <f ca="1">IF(AND(MAX(O$23:O193)&lt;=MAX(Q$23:Q193),C194&lt;&gt;"",MAX(O$23:O193)&lt;=MAX(S$23:S193),MAX(O$23:O193)&lt;=MAX(U$23:U193),MAX(O$23:O193)&lt;=TIME(16,0,0)),MAX(O$23:O193,C194),"")</f>
        <v/>
      </c>
      <c r="O194" s="4" t="str">
        <f t="shared" ca="1" si="41"/>
        <v/>
      </c>
      <c r="P194" s="4" t="str">
        <f ca="1">IF(AND(MAX(O$23:O193)&gt;MAX(Q$23:Q193),C194&lt;&gt;"",MAX(Q$23:Q193)&lt;=MAX(S$23:S193),MAX(Q$23:Q193)&lt;=MAX(U$23:U193),MAX(Q$23:Q193)&lt;=TIME(16,0,0)),MAX(Q$23:Q193,C194),"")</f>
        <v/>
      </c>
      <c r="Q194" s="4" t="str">
        <f t="shared" ca="1" si="42"/>
        <v/>
      </c>
      <c r="R194" s="4" t="str">
        <f ca="1">IF(AND(MAX(O$23:O193)&gt;MAX(S$23:S193),C194&lt;&gt;"",MAX(Q$23:Q193)&gt;MAX(S$23:S193),MAX(S$23:S193)&lt;=MAX(U$23:U193),MAX(S$23:S193)&lt;=TIME(16,0,0)),MAX(S$23:S193,C194),"")</f>
        <v/>
      </c>
      <c r="S194" s="4" t="str">
        <f t="shared" ca="1" si="43"/>
        <v/>
      </c>
      <c r="T194" s="4">
        <f ca="1">IF(AND(MAX(O$23:O193)&gt;MAX(U$23:U193),C194&lt;&gt;"",MAX(Q$23:Q193)&gt;MAX(U$23:U193),MAX(S$23:S193)&gt;MAX(U$23:U193),MAX(U$23:U193)&lt;=TIME(16,0,0)),MAX(U$23:U193,C194),"")</f>
        <v>0.56164040366789203</v>
      </c>
      <c r="U194" s="4">
        <f t="shared" ca="1" si="44"/>
        <v>0.56312091899592231</v>
      </c>
    </row>
    <row r="195" spans="1:21" x14ac:dyDescent="0.3">
      <c r="A195" s="3">
        <f t="shared" ca="1" si="30"/>
        <v>2.2892703421049605</v>
      </c>
      <c r="B195" s="23" t="str">
        <f t="shared" ca="1" si="31"/>
        <v>касса 3</v>
      </c>
      <c r="C195" s="4">
        <f ca="1">IF(C194="","",IF(C194+(A195)/1440&lt;=$C$23+8/24,C194+(A195)/1440,""))</f>
        <v>0.56323017473879822</v>
      </c>
      <c r="D195">
        <f t="shared" ca="1" si="32"/>
        <v>1.6021100868237474</v>
      </c>
      <c r="E195" s="4">
        <f t="shared" ca="1" si="33"/>
        <v>1.112576449183158E-3</v>
      </c>
      <c r="F195">
        <f t="shared" ca="1" si="34"/>
        <v>1.0180332051583585</v>
      </c>
      <c r="G195" s="4">
        <f t="shared" ca="1" si="35"/>
        <v>7.0696750358219338E-4</v>
      </c>
      <c r="H195">
        <f t="shared" ca="1" si="36"/>
        <v>1.2241439369485823</v>
      </c>
      <c r="I195" s="4">
        <f t="shared" ca="1" si="37"/>
        <v>8.5009995621429329E-4</v>
      </c>
      <c r="J195">
        <f t="shared" ca="1" si="38"/>
        <v>4.8584424479166799</v>
      </c>
      <c r="K195" s="4">
        <f t="shared" ca="1" si="39"/>
        <v>3.3739183666088054E-3</v>
      </c>
      <c r="L195" s="3">
        <f ca="1">IF(C195&lt;&gt;"",SUM(COUNTIF($O$24:$O195,"&gt;"&amp;C195),COUNTIF($Q$24:$Q195,"&gt;"&amp;C195),COUNTIF($S$24:$S195,"&gt;"&amp;C195),COUNTIF($U$24:$U195,"&gt;"&amp;C195)),"")</f>
        <v>1</v>
      </c>
      <c r="M195" s="4">
        <f t="shared" ca="1" si="40"/>
        <v>8.5009995621432299E-4</v>
      </c>
      <c r="N195" s="4" t="str">
        <f ca="1">IF(AND(MAX(O$23:O194)&lt;=MAX(Q$23:Q194),C195&lt;&gt;"",MAX(O$23:O194)&lt;=MAX(S$23:S194),MAX(O$23:O194)&lt;=MAX(U$23:U194),MAX(O$23:O194)&lt;=TIME(16,0,0)),MAX(O$23:O194,C195),"")</f>
        <v/>
      </c>
      <c r="O195" s="4" t="str">
        <f t="shared" ca="1" si="41"/>
        <v/>
      </c>
      <c r="P195" s="4" t="str">
        <f ca="1">IF(AND(MAX(O$23:O194)&gt;MAX(Q$23:Q194),C195&lt;&gt;"",MAX(Q$23:Q194)&lt;=MAX(S$23:S194),MAX(Q$23:Q194)&lt;=MAX(U$23:U194),MAX(Q$23:Q194)&lt;=TIME(16,0,0)),MAX(Q$23:Q194,C195),"")</f>
        <v/>
      </c>
      <c r="Q195" s="4" t="str">
        <f t="shared" ca="1" si="42"/>
        <v/>
      </c>
      <c r="R195" s="4">
        <f ca="1">IF(AND(MAX(O$23:O194)&gt;MAX(S$23:S194),C195&lt;&gt;"",MAX(Q$23:Q194)&gt;MAX(S$23:S194),MAX(S$23:S194)&lt;=MAX(U$23:U194),MAX(S$23:S194)&lt;=TIME(16,0,0)),MAX(S$23:S194,C195),"")</f>
        <v>0.56323017473879822</v>
      </c>
      <c r="S195" s="4">
        <f t="shared" ca="1" si="43"/>
        <v>0.56408027469501254</v>
      </c>
      <c r="T195" s="4" t="str">
        <f ca="1">IF(AND(MAX(O$23:O194)&gt;MAX(U$23:U194),C195&lt;&gt;"",MAX(Q$23:Q194)&gt;MAX(U$23:U194),MAX(S$23:S194)&gt;MAX(U$23:U194),MAX(U$23:U194)&lt;=TIME(16,0,0)),MAX(U$23:U194,C195),"")</f>
        <v/>
      </c>
      <c r="U195" s="4" t="str">
        <f t="shared" ca="1" si="44"/>
        <v/>
      </c>
    </row>
    <row r="196" spans="1:21" x14ac:dyDescent="0.3">
      <c r="A196" s="3">
        <f t="shared" ca="1" si="30"/>
        <v>1.1085778742424395</v>
      </c>
      <c r="B196" s="23" t="str">
        <f t="shared" ca="1" si="31"/>
        <v>касса 2</v>
      </c>
      <c r="C196" s="4">
        <f ca="1">IF(C195="","",IF(C195+(A196)/1440&lt;=$C$23+8/24,C195+(A196)/1440,""))</f>
        <v>0.56400002048479991</v>
      </c>
      <c r="D196">
        <f t="shared" ca="1" si="32"/>
        <v>3.4674071437601599</v>
      </c>
      <c r="E196" s="4">
        <f t="shared" ca="1" si="33"/>
        <v>2.407921627611222E-3</v>
      </c>
      <c r="F196">
        <f t="shared" ca="1" si="34"/>
        <v>1.2705746466814718</v>
      </c>
      <c r="G196" s="4">
        <f t="shared" ca="1" si="35"/>
        <v>8.8234350463991097E-4</v>
      </c>
      <c r="H196">
        <f t="shared" ca="1" si="36"/>
        <v>2.293252489651799</v>
      </c>
      <c r="I196" s="4">
        <f t="shared" ca="1" si="37"/>
        <v>1.5925364511470827E-3</v>
      </c>
      <c r="J196">
        <f t="shared" ca="1" si="38"/>
        <v>1.4274259811056815</v>
      </c>
      <c r="K196" s="4">
        <f t="shared" ca="1" si="39"/>
        <v>9.9126804243450102E-4</v>
      </c>
      <c r="L196" s="3">
        <f ca="1">IF(C196&lt;&gt;"",SUM(COUNTIF($O$24:$O196,"&gt;"&amp;C196),COUNTIF($Q$24:$Q196,"&gt;"&amp;C196),COUNTIF($S$24:$S196,"&gt;"&amp;C196),COUNTIF($U$24:$U196,"&gt;"&amp;C196)),"")</f>
        <v>2</v>
      </c>
      <c r="M196" s="4">
        <f t="shared" ca="1" si="40"/>
        <v>8.8234350463989308E-4</v>
      </c>
      <c r="N196" s="4" t="str">
        <f ca="1">IF(AND(MAX(O$23:O195)&lt;=MAX(Q$23:Q195),C196&lt;&gt;"",MAX(O$23:O195)&lt;=MAX(S$23:S195),MAX(O$23:O195)&lt;=MAX(U$23:U195),MAX(O$23:O195)&lt;=TIME(16,0,0)),MAX(O$23:O195,C196),"")</f>
        <v/>
      </c>
      <c r="O196" s="4" t="str">
        <f t="shared" ca="1" si="41"/>
        <v/>
      </c>
      <c r="P196" s="4">
        <f ca="1">IF(AND(MAX(O$23:O195)&gt;MAX(Q$23:Q195),C196&lt;&gt;"",MAX(Q$23:Q195)&lt;=MAX(S$23:S195),MAX(Q$23:Q195)&lt;=MAX(U$23:U195),MAX(Q$23:Q195)&lt;=TIME(16,0,0)),MAX(Q$23:Q195,C196),"")</f>
        <v>0.56400002048479991</v>
      </c>
      <c r="Q196" s="4">
        <f t="shared" ca="1" si="42"/>
        <v>0.56488236398943981</v>
      </c>
      <c r="R196" s="4" t="str">
        <f ca="1">IF(AND(MAX(O$23:O195)&gt;MAX(S$23:S195),C196&lt;&gt;"",MAX(Q$23:Q195)&gt;MAX(S$23:S195),MAX(S$23:S195)&lt;=MAX(U$23:U195),MAX(S$23:S195)&lt;=TIME(16,0,0)),MAX(S$23:S195,C196),"")</f>
        <v/>
      </c>
      <c r="S196" s="4" t="str">
        <f t="shared" ca="1" si="43"/>
        <v/>
      </c>
      <c r="T196" s="4" t="str">
        <f ca="1">IF(AND(MAX(O$23:O195)&gt;MAX(U$23:U195),C196&lt;&gt;"",MAX(Q$23:Q195)&gt;MAX(U$23:U195),MAX(S$23:S195)&gt;MAX(U$23:U195),MAX(U$23:U195)&lt;=TIME(16,0,0)),MAX(U$23:U195,C196),"")</f>
        <v/>
      </c>
      <c r="U196" s="4" t="str">
        <f t="shared" ca="1" si="44"/>
        <v/>
      </c>
    </row>
    <row r="197" spans="1:21" x14ac:dyDescent="0.3">
      <c r="A197" s="3">
        <f t="shared" ca="1" si="30"/>
        <v>1.1142796279492215</v>
      </c>
      <c r="B197" s="23" t="str">
        <f t="shared" ca="1" si="31"/>
        <v>касса 1</v>
      </c>
      <c r="C197" s="4">
        <f ca="1">IF(C196="","",IF(C196+(A197)/1440&lt;=$C$23+8/24,C196+(A197)/1440,""))</f>
        <v>0.56477382578198687</v>
      </c>
      <c r="D197">
        <f t="shared" ca="1" si="32"/>
        <v>3.3756396407478255</v>
      </c>
      <c r="E197" s="4">
        <f t="shared" ca="1" si="33"/>
        <v>2.3441941949637678E-3</v>
      </c>
      <c r="F197">
        <f t="shared" ca="1" si="34"/>
        <v>2.2168758756603126</v>
      </c>
      <c r="G197" s="4">
        <f t="shared" ca="1" si="35"/>
        <v>1.539497135875217E-3</v>
      </c>
      <c r="H197">
        <f t="shared" ca="1" si="36"/>
        <v>1.8598884967739424</v>
      </c>
      <c r="I197" s="4">
        <f t="shared" ca="1" si="37"/>
        <v>1.2915892338707933E-3</v>
      </c>
      <c r="J197">
        <f t="shared" ca="1" si="38"/>
        <v>1.5215619891958276</v>
      </c>
      <c r="K197" s="4">
        <f t="shared" ca="1" si="39"/>
        <v>1.0566402702748804E-3</v>
      </c>
      <c r="L197" s="3">
        <f ca="1">IF(C197&lt;&gt;"",SUM(COUNTIF($O$24:$O197,"&gt;"&amp;C197),COUNTIF($Q$24:$Q197,"&gt;"&amp;C197),COUNTIF($S$24:$S197,"&gt;"&amp;C197),COUNTIF($U$24:$U197,"&gt;"&amp;C197)),"")</f>
        <v>2</v>
      </c>
      <c r="M197" s="4">
        <f t="shared" ca="1" si="40"/>
        <v>2.344194194963789E-3</v>
      </c>
      <c r="N197" s="4">
        <f ca="1">IF(AND(MAX(O$23:O196)&lt;=MAX(Q$23:Q196),C197&lt;&gt;"",MAX(O$23:O196)&lt;=MAX(S$23:S196),MAX(O$23:O196)&lt;=MAX(U$23:U196),MAX(O$23:O196)&lt;=TIME(16,0,0)),MAX(O$23:O196,C197),"")</f>
        <v>0.56477382578198687</v>
      </c>
      <c r="O197" s="4">
        <f t="shared" ca="1" si="41"/>
        <v>0.56711801997695066</v>
      </c>
      <c r="P197" s="4" t="str">
        <f ca="1">IF(AND(MAX(O$23:O196)&gt;MAX(Q$23:Q196),C197&lt;&gt;"",MAX(Q$23:Q196)&lt;=MAX(S$23:S196),MAX(Q$23:Q196)&lt;=MAX(U$23:U196),MAX(Q$23:Q196)&lt;=TIME(16,0,0)),MAX(Q$23:Q196,C197),"")</f>
        <v/>
      </c>
      <c r="Q197" s="4" t="str">
        <f t="shared" ca="1" si="42"/>
        <v/>
      </c>
      <c r="R197" s="4" t="str">
        <f ca="1">IF(AND(MAX(O$23:O196)&gt;MAX(S$23:S196),C197&lt;&gt;"",MAX(Q$23:Q196)&gt;MAX(S$23:S196),MAX(S$23:S196)&lt;=MAX(U$23:U196),MAX(S$23:S196)&lt;=TIME(16,0,0)),MAX(S$23:S196,C197),"")</f>
        <v/>
      </c>
      <c r="S197" s="4" t="str">
        <f t="shared" ca="1" si="43"/>
        <v/>
      </c>
      <c r="T197" s="4" t="str">
        <f ca="1">IF(AND(MAX(O$23:O196)&gt;MAX(U$23:U196),C197&lt;&gt;"",MAX(Q$23:Q196)&gt;MAX(U$23:U196),MAX(S$23:S196)&gt;MAX(U$23:U196),MAX(U$23:U196)&lt;=TIME(16,0,0)),MAX(U$23:U196,C197),"")</f>
        <v/>
      </c>
      <c r="U197" s="4" t="str">
        <f t="shared" ca="1" si="44"/>
        <v/>
      </c>
    </row>
    <row r="198" spans="1:21" x14ac:dyDescent="0.3">
      <c r="A198" s="3">
        <f t="shared" ca="1" si="30"/>
        <v>3.9237882485251165</v>
      </c>
      <c r="B198" s="23" t="str">
        <f t="shared" ca="1" si="31"/>
        <v>касса 4</v>
      </c>
      <c r="C198" s="4">
        <f ca="1">IF(C197="","",IF(C197+(A198)/1440&lt;=$C$23+8/24,C197+(A198)/1440,""))</f>
        <v>0.56749867873235149</v>
      </c>
      <c r="D198">
        <f t="shared" ca="1" si="32"/>
        <v>1.6632076148182726</v>
      </c>
      <c r="E198" s="4">
        <f t="shared" ca="1" si="33"/>
        <v>1.1550052880682448E-3</v>
      </c>
      <c r="F198">
        <f t="shared" ca="1" si="34"/>
        <v>10.302627124977894</v>
      </c>
      <c r="G198" s="4">
        <f t="shared" ca="1" si="35"/>
        <v>7.1546021701235371E-3</v>
      </c>
      <c r="H198">
        <f t="shared" ca="1" si="36"/>
        <v>1.465403865519848</v>
      </c>
      <c r="I198" s="4">
        <f t="shared" ca="1" si="37"/>
        <v>1.0176415732776722E-3</v>
      </c>
      <c r="J198">
        <f t="shared" ca="1" si="38"/>
        <v>20.152407822418891</v>
      </c>
      <c r="K198" s="4">
        <f t="shared" ca="1" si="39"/>
        <v>1.3994727654457563E-2</v>
      </c>
      <c r="L198" s="3">
        <f ca="1">IF(C198&lt;&gt;"",SUM(COUNTIF($O$24:$O198,"&gt;"&amp;C198),COUNTIF($Q$24:$Q198,"&gt;"&amp;C198),COUNTIF($S$24:$S198,"&gt;"&amp;C198),COUNTIF($U$24:$U198,"&gt;"&amp;C198)),"")</f>
        <v>1</v>
      </c>
      <c r="M198" s="4">
        <f t="shared" ca="1" si="40"/>
        <v>1.3994727654457528E-2</v>
      </c>
      <c r="N198" s="4" t="str">
        <f ca="1">IF(AND(MAX(O$23:O197)&lt;=MAX(Q$23:Q197),C198&lt;&gt;"",MAX(O$23:O197)&lt;=MAX(S$23:S197),MAX(O$23:O197)&lt;=MAX(U$23:U197),MAX(O$23:O197)&lt;=TIME(16,0,0)),MAX(O$23:O197,C198),"")</f>
        <v/>
      </c>
      <c r="O198" s="4" t="str">
        <f t="shared" ca="1" si="41"/>
        <v/>
      </c>
      <c r="P198" s="4" t="str">
        <f ca="1">IF(AND(MAX(O$23:O197)&gt;MAX(Q$23:Q197),C198&lt;&gt;"",MAX(Q$23:Q197)&lt;=MAX(S$23:S197),MAX(Q$23:Q197)&lt;=MAX(U$23:U197),MAX(Q$23:Q197)&lt;=TIME(16,0,0)),MAX(Q$23:Q197,C198),"")</f>
        <v/>
      </c>
      <c r="Q198" s="4" t="str">
        <f t="shared" ca="1" si="42"/>
        <v/>
      </c>
      <c r="R198" s="4" t="str">
        <f ca="1">IF(AND(MAX(O$23:O197)&gt;MAX(S$23:S197),C198&lt;&gt;"",MAX(Q$23:Q197)&gt;MAX(S$23:S197),MAX(S$23:S197)&lt;=MAX(U$23:U197),MAX(S$23:S197)&lt;=TIME(16,0,0)),MAX(S$23:S197,C198),"")</f>
        <v/>
      </c>
      <c r="S198" s="4" t="str">
        <f t="shared" ca="1" si="43"/>
        <v/>
      </c>
      <c r="T198" s="4">
        <f ca="1">IF(AND(MAX(O$23:O197)&gt;MAX(U$23:U197),C198&lt;&gt;"",MAX(Q$23:Q197)&gt;MAX(U$23:U197),MAX(S$23:S197)&gt;MAX(U$23:U197),MAX(U$23:U197)&lt;=TIME(16,0,0)),MAX(U$23:U197,C198),"")</f>
        <v>0.56749867873235149</v>
      </c>
      <c r="U198" s="4">
        <f t="shared" ca="1" si="44"/>
        <v>0.58149340638680902</v>
      </c>
    </row>
    <row r="199" spans="1:21" x14ac:dyDescent="0.3">
      <c r="A199" s="3">
        <f t="shared" ca="1" si="30"/>
        <v>1.1380022672285626</v>
      </c>
      <c r="B199" s="23" t="str">
        <f t="shared" ca="1" si="31"/>
        <v>касса 3</v>
      </c>
      <c r="C199" s="4">
        <f ca="1">IF(C198="","",IF(C198+(A199)/1440&lt;=$C$23+8/24,C198+(A199)/1440,""))</f>
        <v>0.56828895808459357</v>
      </c>
      <c r="D199">
        <f t="shared" ca="1" si="32"/>
        <v>1.4031074294394583</v>
      </c>
      <c r="E199" s="4">
        <f t="shared" ca="1" si="33"/>
        <v>9.7438015933295715E-4</v>
      </c>
      <c r="F199">
        <f t="shared" ca="1" si="34"/>
        <v>2.0411852998869882</v>
      </c>
      <c r="G199" s="4">
        <f t="shared" ca="1" si="35"/>
        <v>1.4174897915881861E-3</v>
      </c>
      <c r="H199">
        <f t="shared" ca="1" si="36"/>
        <v>1.6968812299840723</v>
      </c>
      <c r="I199" s="4">
        <f t="shared" ca="1" si="37"/>
        <v>1.1783897430444946E-3</v>
      </c>
      <c r="J199">
        <f t="shared" ca="1" si="38"/>
        <v>3.8961664963387985</v>
      </c>
      <c r="K199" s="4">
        <f t="shared" ca="1" si="39"/>
        <v>2.7056711780130546E-3</v>
      </c>
      <c r="L199" s="3">
        <f ca="1">IF(C199&lt;&gt;"",SUM(COUNTIF($O$24:$O199,"&gt;"&amp;C199),COUNTIF($Q$24:$Q199,"&gt;"&amp;C199),COUNTIF($S$24:$S199,"&gt;"&amp;C199),COUNTIF($U$24:$U199,"&gt;"&amp;C199)),"")</f>
        <v>2</v>
      </c>
      <c r="M199" s="4">
        <f t="shared" ca="1" si="40"/>
        <v>1.1783897430445167E-3</v>
      </c>
      <c r="N199" s="4" t="str">
        <f ca="1">IF(AND(MAX(O$23:O198)&lt;=MAX(Q$23:Q198),C199&lt;&gt;"",MAX(O$23:O198)&lt;=MAX(S$23:S198),MAX(O$23:O198)&lt;=MAX(U$23:U198),MAX(O$23:O198)&lt;=TIME(16,0,0)),MAX(O$23:O198,C199),"")</f>
        <v/>
      </c>
      <c r="O199" s="4" t="str">
        <f t="shared" ca="1" si="41"/>
        <v/>
      </c>
      <c r="P199" s="4" t="str">
        <f ca="1">IF(AND(MAX(O$23:O198)&gt;MAX(Q$23:Q198),C199&lt;&gt;"",MAX(Q$23:Q198)&lt;=MAX(S$23:S198),MAX(Q$23:Q198)&lt;=MAX(U$23:U198),MAX(Q$23:Q198)&lt;=TIME(16,0,0)),MAX(Q$23:Q198,C199),"")</f>
        <v/>
      </c>
      <c r="Q199" s="4" t="str">
        <f t="shared" ca="1" si="42"/>
        <v/>
      </c>
      <c r="R199" s="4">
        <f ca="1">IF(AND(MAX(O$23:O198)&gt;MAX(S$23:S198),C199&lt;&gt;"",MAX(Q$23:Q198)&gt;MAX(S$23:S198),MAX(S$23:S198)&lt;=MAX(U$23:U198),MAX(S$23:S198)&lt;=TIME(16,0,0)),MAX(S$23:S198,C199),"")</f>
        <v>0.56828895808459357</v>
      </c>
      <c r="S199" s="4">
        <f t="shared" ca="1" si="43"/>
        <v>0.56946734782763808</v>
      </c>
      <c r="T199" s="4" t="str">
        <f ca="1">IF(AND(MAX(O$23:O198)&gt;MAX(U$23:U198),C199&lt;&gt;"",MAX(Q$23:Q198)&gt;MAX(U$23:U198),MAX(S$23:S198)&gt;MAX(U$23:U198),MAX(U$23:U198)&lt;=TIME(16,0,0)),MAX(U$23:U198,C199),"")</f>
        <v/>
      </c>
      <c r="U199" s="4" t="str">
        <f t="shared" ca="1" si="44"/>
        <v/>
      </c>
    </row>
    <row r="200" spans="1:21" x14ac:dyDescent="0.3">
      <c r="A200" s="3">
        <f t="shared" ca="1" si="30"/>
        <v>1.5237235526976871</v>
      </c>
      <c r="B200" s="23" t="str">
        <f t="shared" ca="1" si="31"/>
        <v>касса 2</v>
      </c>
      <c r="C200" s="4">
        <f ca="1">IF(C199="","",IF(C199+(A200)/1440&lt;=$C$23+8/24,C199+(A200)/1440,""))</f>
        <v>0.56934709944063366</v>
      </c>
      <c r="D200">
        <f t="shared" ca="1" si="32"/>
        <v>1.3739900331130466</v>
      </c>
      <c r="E200" s="4">
        <f t="shared" ca="1" si="33"/>
        <v>9.5415974521739343E-4</v>
      </c>
      <c r="F200">
        <f t="shared" ca="1" si="34"/>
        <v>1.3240962153894709</v>
      </c>
      <c r="G200" s="4">
        <f t="shared" ca="1" si="35"/>
        <v>9.195112606871325E-4</v>
      </c>
      <c r="H200">
        <f t="shared" ca="1" si="36"/>
        <v>1.8723284349576361</v>
      </c>
      <c r="I200" s="4">
        <f t="shared" ca="1" si="37"/>
        <v>1.3002280798316917E-3</v>
      </c>
      <c r="J200">
        <f t="shared" ca="1" si="38"/>
        <v>9.5314807816846994</v>
      </c>
      <c r="K200" s="4">
        <f t="shared" ca="1" si="39"/>
        <v>6.6190838761699304E-3</v>
      </c>
      <c r="L200" s="3">
        <f ca="1">IF(C200&lt;&gt;"",SUM(COUNTIF($O$24:$O200,"&gt;"&amp;C200),COUNTIF($Q$24:$Q200,"&gt;"&amp;C200),COUNTIF($S$24:$S200,"&gt;"&amp;C200),COUNTIF($U$24:$U200,"&gt;"&amp;C200)),"")</f>
        <v>3</v>
      </c>
      <c r="M200" s="4">
        <f t="shared" ca="1" si="40"/>
        <v>9.1951126068712252E-4</v>
      </c>
      <c r="N200" s="4" t="str">
        <f ca="1">IF(AND(MAX(O$23:O199)&lt;=MAX(Q$23:Q199),C200&lt;&gt;"",MAX(O$23:O199)&lt;=MAX(S$23:S199),MAX(O$23:O199)&lt;=MAX(U$23:U199),MAX(O$23:O199)&lt;=TIME(16,0,0)),MAX(O$23:O199,C200),"")</f>
        <v/>
      </c>
      <c r="O200" s="4" t="str">
        <f t="shared" ca="1" si="41"/>
        <v/>
      </c>
      <c r="P200" s="4">
        <f ca="1">IF(AND(MAX(O$23:O199)&gt;MAX(Q$23:Q199),C200&lt;&gt;"",MAX(Q$23:Q199)&lt;=MAX(S$23:S199),MAX(Q$23:Q199)&lt;=MAX(U$23:U199),MAX(Q$23:Q199)&lt;=TIME(16,0,0)),MAX(Q$23:Q199,C200),"")</f>
        <v>0.56934709944063366</v>
      </c>
      <c r="Q200" s="4">
        <f t="shared" ca="1" si="42"/>
        <v>0.57026661070132079</v>
      </c>
      <c r="R200" s="4" t="str">
        <f ca="1">IF(AND(MAX(O$23:O199)&gt;MAX(S$23:S199),C200&lt;&gt;"",MAX(Q$23:Q199)&gt;MAX(S$23:S199),MAX(S$23:S199)&lt;=MAX(U$23:U199),MAX(S$23:S199)&lt;=TIME(16,0,0)),MAX(S$23:S199,C200),"")</f>
        <v/>
      </c>
      <c r="S200" s="4" t="str">
        <f t="shared" ca="1" si="43"/>
        <v/>
      </c>
      <c r="T200" s="4" t="str">
        <f ca="1">IF(AND(MAX(O$23:O199)&gt;MAX(U$23:U199),C200&lt;&gt;"",MAX(Q$23:Q199)&gt;MAX(U$23:U199),MAX(S$23:S199)&gt;MAX(U$23:U199),MAX(U$23:U199)&lt;=TIME(16,0,0)),MAX(U$23:U199,C200),"")</f>
        <v/>
      </c>
      <c r="U200" s="4" t="str">
        <f t="shared" ca="1" si="44"/>
        <v/>
      </c>
    </row>
    <row r="201" spans="1:21" x14ac:dyDescent="0.3">
      <c r="A201" s="3">
        <f t="shared" ca="1" si="30"/>
        <v>1.8975751663462526</v>
      </c>
      <c r="B201" s="23" t="str">
        <f t="shared" ca="1" si="31"/>
        <v>касса 1</v>
      </c>
      <c r="C201" s="4">
        <f ca="1">IF(C200="","",IF(C200+(A201)/1440&lt;=$C$23+8/24,C200+(A201)/1440,""))</f>
        <v>0.57066485997281857</v>
      </c>
      <c r="D201">
        <f t="shared" ca="1" si="32"/>
        <v>2.7121336220650489</v>
      </c>
      <c r="E201" s="4">
        <f t="shared" ca="1" si="33"/>
        <v>1.8834261264340617E-3</v>
      </c>
      <c r="F201">
        <f t="shared" ca="1" si="34"/>
        <v>2.7074879864068961</v>
      </c>
      <c r="G201" s="4">
        <f t="shared" ca="1" si="35"/>
        <v>1.8801999905603446E-3</v>
      </c>
      <c r="H201">
        <f t="shared" ca="1" si="36"/>
        <v>4.3705035744110958</v>
      </c>
      <c r="I201" s="4">
        <f t="shared" ca="1" si="37"/>
        <v>3.0350719266743721E-3</v>
      </c>
      <c r="J201">
        <f t="shared" ca="1" si="38"/>
        <v>1.1763412971241405</v>
      </c>
      <c r="K201" s="4">
        <f t="shared" ca="1" si="39"/>
        <v>8.1690367855843092E-4</v>
      </c>
      <c r="L201" s="3">
        <f ca="1">IF(C201&lt;&gt;"",SUM(COUNTIF($O$24:$O201,"&gt;"&amp;C201),COUNTIF($Q$24:$Q201,"&gt;"&amp;C201),COUNTIF($S$24:$S201,"&gt;"&amp;C201),COUNTIF($U$24:$U201,"&gt;"&amp;C201)),"")</f>
        <v>2</v>
      </c>
      <c r="M201" s="4">
        <f t="shared" ca="1" si="40"/>
        <v>1.8834261264341068E-3</v>
      </c>
      <c r="N201" s="4">
        <f ca="1">IF(AND(MAX(O$23:O200)&lt;=MAX(Q$23:Q200),C201&lt;&gt;"",MAX(O$23:O200)&lt;=MAX(S$23:S200),MAX(O$23:O200)&lt;=MAX(U$23:U200),MAX(O$23:O200)&lt;=TIME(16,0,0)),MAX(O$23:O200,C201),"")</f>
        <v>0.57066485997281857</v>
      </c>
      <c r="O201" s="4">
        <f t="shared" ca="1" si="41"/>
        <v>0.57254828609925268</v>
      </c>
      <c r="P201" s="4" t="str">
        <f ca="1">IF(AND(MAX(O$23:O200)&gt;MAX(Q$23:Q200),C201&lt;&gt;"",MAX(Q$23:Q200)&lt;=MAX(S$23:S200),MAX(Q$23:Q200)&lt;=MAX(U$23:U200),MAX(Q$23:Q200)&lt;=TIME(16,0,0)),MAX(Q$23:Q200,C201),"")</f>
        <v/>
      </c>
      <c r="Q201" s="4" t="str">
        <f t="shared" ca="1" si="42"/>
        <v/>
      </c>
      <c r="R201" s="4" t="str">
        <f ca="1">IF(AND(MAX(O$23:O200)&gt;MAX(S$23:S200),C201&lt;&gt;"",MAX(Q$23:Q200)&gt;MAX(S$23:S200),MAX(S$23:S200)&lt;=MAX(U$23:U200),MAX(S$23:S200)&lt;=TIME(16,0,0)),MAX(S$23:S200,C201),"")</f>
        <v/>
      </c>
      <c r="S201" s="4" t="str">
        <f t="shared" ca="1" si="43"/>
        <v/>
      </c>
      <c r="T201" s="4" t="str">
        <f ca="1">IF(AND(MAX(O$23:O200)&gt;MAX(U$23:U200),C201&lt;&gt;"",MAX(Q$23:Q200)&gt;MAX(U$23:U200),MAX(S$23:S200)&gt;MAX(U$23:U200),MAX(U$23:U200)&lt;=TIME(16,0,0)),MAX(U$23:U200,C201),"")</f>
        <v/>
      </c>
      <c r="U201" s="4" t="str">
        <f t="shared" ca="1" si="44"/>
        <v/>
      </c>
    </row>
    <row r="202" spans="1:21" x14ac:dyDescent="0.3">
      <c r="A202" s="3">
        <f t="shared" ca="1" si="30"/>
        <v>1.021199834577821</v>
      </c>
      <c r="B202" s="23" t="str">
        <f t="shared" ca="1" si="31"/>
        <v>касса 3</v>
      </c>
      <c r="C202" s="4">
        <f ca="1">IF(C201="","",IF(C201+(A202)/1440&lt;=$C$23+8/24,C201+(A202)/1440,""))</f>
        <v>0.57137402652460878</v>
      </c>
      <c r="D202">
        <f t="shared" ca="1" si="32"/>
        <v>4.3349375890796864</v>
      </c>
      <c r="E202" s="4">
        <f t="shared" ca="1" si="33"/>
        <v>3.0103733257497824E-3</v>
      </c>
      <c r="F202">
        <f t="shared" ca="1" si="34"/>
        <v>1.4634023418139321</v>
      </c>
      <c r="G202" s="4">
        <f t="shared" ca="1" si="35"/>
        <v>1.0162516262596751E-3</v>
      </c>
      <c r="H202">
        <f t="shared" ca="1" si="36"/>
        <v>12.394065901129492</v>
      </c>
      <c r="I202" s="4">
        <f t="shared" ca="1" si="37"/>
        <v>8.6069902091177024E-3</v>
      </c>
      <c r="J202">
        <f t="shared" ca="1" si="38"/>
        <v>11.304270200156235</v>
      </c>
      <c r="K202" s="4">
        <f t="shared" ca="1" si="39"/>
        <v>7.850187638997386E-3</v>
      </c>
      <c r="L202" s="3">
        <f ca="1">IF(C202&lt;&gt;"",SUM(COUNTIF($O$24:$O202,"&gt;"&amp;C202),COUNTIF($Q$24:$Q202,"&gt;"&amp;C202),COUNTIF($S$24:$S202,"&gt;"&amp;C202),COUNTIF($U$24:$U202,"&gt;"&amp;C202)),"")</f>
        <v>3</v>
      </c>
      <c r="M202" s="4">
        <f t="shared" ca="1" si="40"/>
        <v>8.6069902091177042E-3</v>
      </c>
      <c r="N202" s="4" t="str">
        <f ca="1">IF(AND(MAX(O$23:O201)&lt;=MAX(Q$23:Q201),C202&lt;&gt;"",MAX(O$23:O201)&lt;=MAX(S$23:S201),MAX(O$23:O201)&lt;=MAX(U$23:U201),MAX(O$23:O201)&lt;=TIME(16,0,0)),MAX(O$23:O201,C202),"")</f>
        <v/>
      </c>
      <c r="O202" s="4" t="str">
        <f t="shared" ca="1" si="41"/>
        <v/>
      </c>
      <c r="P202" s="4" t="str">
        <f ca="1">IF(AND(MAX(O$23:O201)&gt;MAX(Q$23:Q201),C202&lt;&gt;"",MAX(Q$23:Q201)&lt;=MAX(S$23:S201),MAX(Q$23:Q201)&lt;=MAX(U$23:U201),MAX(Q$23:Q201)&lt;=TIME(16,0,0)),MAX(Q$23:Q201,C202),"")</f>
        <v/>
      </c>
      <c r="Q202" s="4" t="str">
        <f t="shared" ca="1" si="42"/>
        <v/>
      </c>
      <c r="R202" s="4">
        <f ca="1">IF(AND(MAX(O$23:O201)&gt;MAX(S$23:S201),C202&lt;&gt;"",MAX(Q$23:Q201)&gt;MAX(S$23:S201),MAX(S$23:S201)&lt;=MAX(U$23:U201),MAX(S$23:S201)&lt;=TIME(16,0,0)),MAX(S$23:S201,C202),"")</f>
        <v>0.57137402652460878</v>
      </c>
      <c r="S202" s="4">
        <f t="shared" ca="1" si="43"/>
        <v>0.57998101673372648</v>
      </c>
      <c r="T202" s="4" t="str">
        <f ca="1">IF(AND(MAX(O$23:O201)&gt;MAX(U$23:U201),C202&lt;&gt;"",MAX(Q$23:Q201)&gt;MAX(U$23:U201),MAX(S$23:S201)&gt;MAX(U$23:U201),MAX(U$23:U201)&lt;=TIME(16,0,0)),MAX(U$23:U201,C202),"")</f>
        <v/>
      </c>
      <c r="U202" s="4" t="str">
        <f t="shared" ca="1" si="44"/>
        <v/>
      </c>
    </row>
    <row r="203" spans="1:21" x14ac:dyDescent="0.3">
      <c r="A203" s="3">
        <f t="shared" ca="1" si="30"/>
        <v>2.3391594984246629</v>
      </c>
      <c r="B203" s="23" t="str">
        <f t="shared" ca="1" si="31"/>
        <v>касса 2</v>
      </c>
      <c r="C203" s="4">
        <f ca="1">IF(C202="","",IF(C202+(A203)/1440&lt;=$C$23+8/24,C202+(A203)/1440,""))</f>
        <v>0.5729984428429592</v>
      </c>
      <c r="D203">
        <f t="shared" ca="1" si="32"/>
        <v>3.0593121442668889</v>
      </c>
      <c r="E203" s="4">
        <f t="shared" ca="1" si="33"/>
        <v>2.1245223224075618E-3</v>
      </c>
      <c r="F203">
        <f t="shared" ca="1" si="34"/>
        <v>1.2951843676532921</v>
      </c>
      <c r="G203" s="4">
        <f t="shared" ca="1" si="35"/>
        <v>8.9943358864811955E-4</v>
      </c>
      <c r="H203">
        <f t="shared" ca="1" si="36"/>
        <v>2.8911270264195919</v>
      </c>
      <c r="I203" s="4">
        <f t="shared" ca="1" si="37"/>
        <v>2.0077271016802722E-3</v>
      </c>
      <c r="J203">
        <f t="shared" ca="1" si="38"/>
        <v>8.8624802138978236</v>
      </c>
      <c r="K203" s="4">
        <f t="shared" ca="1" si="39"/>
        <v>6.1545001485401553E-3</v>
      </c>
      <c r="L203" s="3">
        <f ca="1">IF(C203&lt;&gt;"",SUM(COUNTIF($O$24:$O203,"&gt;"&amp;C203),COUNTIF($Q$24:$Q203,"&gt;"&amp;C203),COUNTIF($S$24:$S203,"&gt;"&amp;C203),COUNTIF($U$24:$U203,"&gt;"&amp;C203)),"")</f>
        <v>3</v>
      </c>
      <c r="M203" s="4">
        <f t="shared" ca="1" si="40"/>
        <v>8.9943358864807976E-4</v>
      </c>
      <c r="N203" s="4" t="str">
        <f ca="1">IF(AND(MAX(O$23:O202)&lt;=MAX(Q$23:Q202),C203&lt;&gt;"",MAX(O$23:O202)&lt;=MAX(S$23:S202),MAX(O$23:O202)&lt;=MAX(U$23:U202),MAX(O$23:O202)&lt;=TIME(16,0,0)),MAX(O$23:O202,C203),"")</f>
        <v/>
      </c>
      <c r="O203" s="4" t="str">
        <f t="shared" ca="1" si="41"/>
        <v/>
      </c>
      <c r="P203" s="4">
        <f ca="1">IF(AND(MAX(O$23:O202)&gt;MAX(Q$23:Q202),C203&lt;&gt;"",MAX(Q$23:Q202)&lt;=MAX(S$23:S202),MAX(Q$23:Q202)&lt;=MAX(U$23:U202),MAX(Q$23:Q202)&lt;=TIME(16,0,0)),MAX(Q$23:Q202,C203),"")</f>
        <v>0.5729984428429592</v>
      </c>
      <c r="Q203" s="4">
        <f t="shared" ca="1" si="42"/>
        <v>0.57389787643160728</v>
      </c>
      <c r="R203" s="4" t="str">
        <f ca="1">IF(AND(MAX(O$23:O202)&gt;MAX(S$23:S202),C203&lt;&gt;"",MAX(Q$23:Q202)&gt;MAX(S$23:S202),MAX(S$23:S202)&lt;=MAX(U$23:U202),MAX(S$23:S202)&lt;=TIME(16,0,0)),MAX(S$23:S202,C203),"")</f>
        <v/>
      </c>
      <c r="S203" s="4" t="str">
        <f t="shared" ca="1" si="43"/>
        <v/>
      </c>
      <c r="T203" s="4" t="str">
        <f ca="1">IF(AND(MAX(O$23:O202)&gt;MAX(U$23:U202),C203&lt;&gt;"",MAX(Q$23:Q202)&gt;MAX(U$23:U202),MAX(S$23:S202)&gt;MAX(U$23:U202),MAX(U$23:U202)&lt;=TIME(16,0,0)),MAX(U$23:U202,C203),"")</f>
        <v/>
      </c>
      <c r="U203" s="4" t="str">
        <f t="shared" ca="1" si="44"/>
        <v/>
      </c>
    </row>
    <row r="204" spans="1:21" x14ac:dyDescent="0.3">
      <c r="A204" s="3">
        <f t="shared" ca="1" si="30"/>
        <v>2.1283786345451645</v>
      </c>
      <c r="B204" s="23" t="str">
        <f t="shared" ca="1" si="31"/>
        <v>касса 1</v>
      </c>
      <c r="C204" s="4">
        <f ca="1">IF(C203="","",IF(C203+(A204)/1440&lt;=$C$23+8/24,C203+(A204)/1440,""))</f>
        <v>0.57447648356139336</v>
      </c>
      <c r="D204">
        <f t="shared" ca="1" si="32"/>
        <v>3.9439111262185413</v>
      </c>
      <c r="E204" s="4">
        <f t="shared" ca="1" si="33"/>
        <v>2.7388271709850981E-3</v>
      </c>
      <c r="F204">
        <f t="shared" ca="1" si="34"/>
        <v>12.001707676664813</v>
      </c>
      <c r="G204" s="4">
        <f t="shared" ca="1" si="35"/>
        <v>8.3345192199061197E-3</v>
      </c>
      <c r="H204">
        <f t="shared" ca="1" si="36"/>
        <v>1.0320068680584449</v>
      </c>
      <c r="I204" s="4">
        <f t="shared" ca="1" si="37"/>
        <v>7.1667143615169787E-4</v>
      </c>
      <c r="J204">
        <f t="shared" ca="1" si="38"/>
        <v>7.2548691049373524</v>
      </c>
      <c r="K204" s="4">
        <f t="shared" ca="1" si="39"/>
        <v>5.0381035450953833E-3</v>
      </c>
      <c r="L204" s="3">
        <f ca="1">IF(C204&lt;&gt;"",SUM(COUNTIF($O$24:$O204,"&gt;"&amp;C204),COUNTIF($Q$24:$Q204,"&gt;"&amp;C204),COUNTIF($S$24:$S204,"&gt;"&amp;C204),COUNTIF($U$24:$U204,"&gt;"&amp;C204)),"")</f>
        <v>3</v>
      </c>
      <c r="M204" s="4">
        <f t="shared" ca="1" si="40"/>
        <v>2.7388271709850587E-3</v>
      </c>
      <c r="N204" s="4">
        <f ca="1">IF(AND(MAX(O$23:O203)&lt;=MAX(Q$23:Q203),C204&lt;&gt;"",MAX(O$23:O203)&lt;=MAX(S$23:S203),MAX(O$23:O203)&lt;=MAX(U$23:U203),MAX(O$23:O203)&lt;=TIME(16,0,0)),MAX(O$23:O203,C204),"")</f>
        <v>0.57447648356139336</v>
      </c>
      <c r="O204" s="4">
        <f t="shared" ca="1" si="41"/>
        <v>0.57721531073237842</v>
      </c>
      <c r="P204" s="4" t="str">
        <f ca="1">IF(AND(MAX(O$23:O203)&gt;MAX(Q$23:Q203),C204&lt;&gt;"",MAX(Q$23:Q203)&lt;=MAX(S$23:S203),MAX(Q$23:Q203)&lt;=MAX(U$23:U203),MAX(Q$23:Q203)&lt;=TIME(16,0,0)),MAX(Q$23:Q203,C204),"")</f>
        <v/>
      </c>
      <c r="Q204" s="4" t="str">
        <f t="shared" ca="1" si="42"/>
        <v/>
      </c>
      <c r="R204" s="4" t="str">
        <f ca="1">IF(AND(MAX(O$23:O203)&gt;MAX(S$23:S203),C204&lt;&gt;"",MAX(Q$23:Q203)&gt;MAX(S$23:S203),MAX(S$23:S203)&lt;=MAX(U$23:U203),MAX(S$23:S203)&lt;=TIME(16,0,0)),MAX(S$23:S203,C204),"")</f>
        <v/>
      </c>
      <c r="S204" s="4" t="str">
        <f t="shared" ca="1" si="43"/>
        <v/>
      </c>
      <c r="T204" s="4" t="str">
        <f ca="1">IF(AND(MAX(O$23:O203)&gt;MAX(U$23:U203),C204&lt;&gt;"",MAX(Q$23:Q203)&gt;MAX(U$23:U203),MAX(S$23:S203)&gt;MAX(U$23:U203),MAX(U$23:U203)&lt;=TIME(16,0,0)),MAX(U$23:U203,C204),"")</f>
        <v/>
      </c>
      <c r="U204" s="4" t="str">
        <f t="shared" ca="1" si="44"/>
        <v/>
      </c>
    </row>
    <row r="205" spans="1:21" x14ac:dyDescent="0.3">
      <c r="A205" s="3">
        <f t="shared" ca="1" si="30"/>
        <v>2.4116250809495727</v>
      </c>
      <c r="B205" s="23" t="str">
        <f t="shared" ca="1" si="31"/>
        <v>касса 2</v>
      </c>
      <c r="C205" s="4">
        <f ca="1">IF(C204="","",IF(C204+(A205)/1440&lt;=$C$23+8/24,C204+(A205)/1440,""))</f>
        <v>0.5761512232009417</v>
      </c>
      <c r="D205">
        <f t="shared" ca="1" si="32"/>
        <v>2.418027236679777</v>
      </c>
      <c r="E205" s="4">
        <f t="shared" ca="1" si="33"/>
        <v>1.6791855810276229E-3</v>
      </c>
      <c r="F205">
        <f t="shared" ca="1" si="34"/>
        <v>3.2625990582792044</v>
      </c>
      <c r="G205" s="4">
        <f t="shared" ca="1" si="35"/>
        <v>2.2656937904716695E-3</v>
      </c>
      <c r="H205">
        <f t="shared" ca="1" si="36"/>
        <v>2.0115146701266742</v>
      </c>
      <c r="I205" s="4">
        <f t="shared" ca="1" si="37"/>
        <v>1.3968851875879682E-3</v>
      </c>
      <c r="J205">
        <f t="shared" ca="1" si="38"/>
        <v>2.8395642908561558</v>
      </c>
      <c r="K205" s="4">
        <f t="shared" ca="1" si="39"/>
        <v>1.971919646427886E-3</v>
      </c>
      <c r="L205" s="3">
        <f ca="1">IF(C205&lt;&gt;"",SUM(COUNTIF($O$24:$O205,"&gt;"&amp;C205),COUNTIF($Q$24:$Q205,"&gt;"&amp;C205),COUNTIF($S$24:$S205,"&gt;"&amp;C205),COUNTIF($U$24:$U205,"&gt;"&amp;C205)),"")</f>
        <v>4</v>
      </c>
      <c r="M205" s="4">
        <f t="shared" ca="1" si="40"/>
        <v>2.2656937904717012E-3</v>
      </c>
      <c r="N205" s="4" t="str">
        <f ca="1">IF(AND(MAX(O$23:O204)&lt;=MAX(Q$23:Q204),C205&lt;&gt;"",MAX(O$23:O204)&lt;=MAX(S$23:S204),MAX(O$23:O204)&lt;=MAX(U$23:U204),MAX(O$23:O204)&lt;=TIME(16,0,0)),MAX(O$23:O204,C205),"")</f>
        <v/>
      </c>
      <c r="O205" s="4" t="str">
        <f t="shared" ca="1" si="41"/>
        <v/>
      </c>
      <c r="P205" s="4">
        <f ca="1">IF(AND(MAX(O$23:O204)&gt;MAX(Q$23:Q204),C205&lt;&gt;"",MAX(Q$23:Q204)&lt;=MAX(S$23:S204),MAX(Q$23:Q204)&lt;=MAX(U$23:U204),MAX(Q$23:Q204)&lt;=TIME(16,0,0)),MAX(Q$23:Q204,C205),"")</f>
        <v>0.5761512232009417</v>
      </c>
      <c r="Q205" s="4">
        <f t="shared" ca="1" si="42"/>
        <v>0.5784169169914134</v>
      </c>
      <c r="R205" s="4" t="str">
        <f ca="1">IF(AND(MAX(O$23:O204)&gt;MAX(S$23:S204),C205&lt;&gt;"",MAX(Q$23:Q204)&gt;MAX(S$23:S204),MAX(S$23:S204)&lt;=MAX(U$23:U204),MAX(S$23:S204)&lt;=TIME(16,0,0)),MAX(S$23:S204,C205),"")</f>
        <v/>
      </c>
      <c r="S205" s="4" t="str">
        <f t="shared" ca="1" si="43"/>
        <v/>
      </c>
      <c r="T205" s="4" t="str">
        <f ca="1">IF(AND(MAX(O$23:O204)&gt;MAX(U$23:U204),C205&lt;&gt;"",MAX(Q$23:Q204)&gt;MAX(U$23:U204),MAX(S$23:S204)&gt;MAX(U$23:U204),MAX(U$23:U204)&lt;=TIME(16,0,0)),MAX(U$23:U204,C205),"")</f>
        <v/>
      </c>
      <c r="U205" s="4" t="str">
        <f t="shared" ca="1" si="44"/>
        <v/>
      </c>
    </row>
    <row r="206" spans="1:21" x14ac:dyDescent="0.3">
      <c r="A206" s="3">
        <f t="shared" ca="1" si="30"/>
        <v>1.0370176458390017</v>
      </c>
      <c r="B206" s="23" t="str">
        <f t="shared" ca="1" si="31"/>
        <v>касса 1</v>
      </c>
      <c r="C206" s="4">
        <f ca="1">IF(C205="","",IF(C205+(A206)/1440&lt;=$C$23+8/24,C205+(A206)/1440,""))</f>
        <v>0.57687137434388547</v>
      </c>
      <c r="D206">
        <f t="shared" ca="1" si="32"/>
        <v>12.017337676200249</v>
      </c>
      <c r="E206" s="4">
        <f t="shared" ca="1" si="33"/>
        <v>8.3453733862501722E-3</v>
      </c>
      <c r="F206">
        <f t="shared" ca="1" si="34"/>
        <v>7.6146930889779281</v>
      </c>
      <c r="G206" s="4">
        <f t="shared" ca="1" si="35"/>
        <v>5.2879813117902279E-3</v>
      </c>
      <c r="H206">
        <f t="shared" ca="1" si="36"/>
        <v>5.3974043111035455</v>
      </c>
      <c r="I206" s="4">
        <f t="shared" ca="1" si="37"/>
        <v>3.7481974382663511E-3</v>
      </c>
      <c r="J206">
        <f t="shared" ca="1" si="38"/>
        <v>27.64565898513986</v>
      </c>
      <c r="K206" s="4">
        <f t="shared" ca="1" si="39"/>
        <v>1.9198374295236013E-2</v>
      </c>
      <c r="L206" s="3">
        <f ca="1">IF(C206&lt;&gt;"",SUM(COUNTIF($O$24:$O206,"&gt;"&amp;C206),COUNTIF($Q$24:$Q206,"&gt;"&amp;C206),COUNTIF($S$24:$S206,"&gt;"&amp;C206),COUNTIF($U$24:$U206,"&gt;"&amp;C206)),"")</f>
        <v>5</v>
      </c>
      <c r="M206" s="4">
        <f t="shared" ca="1" si="40"/>
        <v>8.6893097747431369E-3</v>
      </c>
      <c r="N206" s="4">
        <f ca="1">IF(AND(MAX(O$23:O205)&lt;=MAX(Q$23:Q205),C206&lt;&gt;"",MAX(O$23:O205)&lt;=MAX(S$23:S205),MAX(O$23:O205)&lt;=MAX(U$23:U205),MAX(O$23:O205)&lt;=TIME(16,0,0)),MAX(O$23:O205,C206),"")</f>
        <v>0.57721531073237842</v>
      </c>
      <c r="O206" s="4">
        <f t="shared" ca="1" si="41"/>
        <v>0.5855606841186286</v>
      </c>
      <c r="P206" s="4" t="str">
        <f ca="1">IF(AND(MAX(O$23:O205)&gt;MAX(Q$23:Q205),C206&lt;&gt;"",MAX(Q$23:Q205)&lt;=MAX(S$23:S205),MAX(Q$23:Q205)&lt;=MAX(U$23:U205),MAX(Q$23:Q205)&lt;=TIME(16,0,0)),MAX(Q$23:Q205,C206),"")</f>
        <v/>
      </c>
      <c r="Q206" s="4" t="str">
        <f t="shared" ca="1" si="42"/>
        <v/>
      </c>
      <c r="R206" s="4" t="str">
        <f ca="1">IF(AND(MAX(O$23:O205)&gt;MAX(S$23:S205),C206&lt;&gt;"",MAX(Q$23:Q205)&gt;MAX(S$23:S205),MAX(S$23:S205)&lt;=MAX(U$23:U205),MAX(S$23:S205)&lt;=TIME(16,0,0)),MAX(S$23:S205,C206),"")</f>
        <v/>
      </c>
      <c r="S206" s="4" t="str">
        <f t="shared" ca="1" si="43"/>
        <v/>
      </c>
      <c r="T206" s="4" t="str">
        <f ca="1">IF(AND(MAX(O$23:O205)&gt;MAX(U$23:U205),C206&lt;&gt;"",MAX(Q$23:Q205)&gt;MAX(U$23:U205),MAX(S$23:S205)&gt;MAX(U$23:U205),MAX(U$23:U205)&lt;=TIME(16,0,0)),MAX(U$23:U205,C206),"")</f>
        <v/>
      </c>
      <c r="U206" s="4" t="str">
        <f t="shared" ca="1" si="44"/>
        <v/>
      </c>
    </row>
    <row r="207" spans="1:21" x14ac:dyDescent="0.3">
      <c r="A207" s="3">
        <f t="shared" ca="1" si="30"/>
        <v>3.2451128455179434</v>
      </c>
      <c r="B207" s="23" t="str">
        <f t="shared" ca="1" si="31"/>
        <v>касса 2</v>
      </c>
      <c r="C207" s="4">
        <f ca="1">IF(C206="","",IF(C206+(A207)/1440&lt;=$C$23+8/24,C206+(A207)/1440,""))</f>
        <v>0.57912492493105072</v>
      </c>
      <c r="D207">
        <f t="shared" ca="1" si="32"/>
        <v>5.3138726840217414</v>
      </c>
      <c r="E207" s="4">
        <f t="shared" ca="1" si="33"/>
        <v>3.6901893639039872E-3</v>
      </c>
      <c r="F207">
        <f t="shared" ca="1" si="34"/>
        <v>7.4037773433004954</v>
      </c>
      <c r="G207" s="4">
        <f t="shared" ca="1" si="35"/>
        <v>5.141512043958677E-3</v>
      </c>
      <c r="H207">
        <f t="shared" ca="1" si="36"/>
        <v>1.5417223273824998</v>
      </c>
      <c r="I207" s="4">
        <f t="shared" ca="1" si="37"/>
        <v>1.0706405051267359E-3</v>
      </c>
      <c r="J207">
        <f t="shared" ca="1" si="38"/>
        <v>13.60451592647771</v>
      </c>
      <c r="K207" s="4">
        <f t="shared" ca="1" si="39"/>
        <v>9.4475805044984089E-3</v>
      </c>
      <c r="L207" s="3">
        <f ca="1">IF(C207&lt;&gt;"",SUM(COUNTIF($O$24:$O207,"&gt;"&amp;C207),COUNTIF($Q$24:$Q207,"&gt;"&amp;C207),COUNTIF($S$24:$S207,"&gt;"&amp;C207),COUNTIF($U$24:$U207,"&gt;"&amp;C207)),"")</f>
        <v>4</v>
      </c>
      <c r="M207" s="4">
        <f t="shared" ca="1" si="40"/>
        <v>5.1415120439586293E-3</v>
      </c>
      <c r="N207" s="4" t="str">
        <f ca="1">IF(AND(MAX(O$23:O206)&lt;=MAX(Q$23:Q206),C207&lt;&gt;"",MAX(O$23:O206)&lt;=MAX(S$23:S206),MAX(O$23:O206)&lt;=MAX(U$23:U206),MAX(O$23:O206)&lt;=TIME(16,0,0)),MAX(O$23:O206,C207),"")</f>
        <v/>
      </c>
      <c r="O207" s="4" t="str">
        <f t="shared" ca="1" si="41"/>
        <v/>
      </c>
      <c r="P207" s="4">
        <f ca="1">IF(AND(MAX(O$23:O206)&gt;MAX(Q$23:Q206),C207&lt;&gt;"",MAX(Q$23:Q206)&lt;=MAX(S$23:S206),MAX(Q$23:Q206)&lt;=MAX(U$23:U206),MAX(Q$23:Q206)&lt;=TIME(16,0,0)),MAX(Q$23:Q206,C207),"")</f>
        <v>0.57912492493105072</v>
      </c>
      <c r="Q207" s="4">
        <f t="shared" ca="1" si="42"/>
        <v>0.58426643697500935</v>
      </c>
      <c r="R207" s="4" t="str">
        <f ca="1">IF(AND(MAX(O$23:O206)&gt;MAX(S$23:S206),C207&lt;&gt;"",MAX(Q$23:Q206)&gt;MAX(S$23:S206),MAX(S$23:S206)&lt;=MAX(U$23:U206),MAX(S$23:S206)&lt;=TIME(16,0,0)),MAX(S$23:S206,C207),"")</f>
        <v/>
      </c>
      <c r="S207" s="4" t="str">
        <f t="shared" ca="1" si="43"/>
        <v/>
      </c>
      <c r="T207" s="4" t="str">
        <f ca="1">IF(AND(MAX(O$23:O206)&gt;MAX(U$23:U206),C207&lt;&gt;"",MAX(Q$23:Q206)&gt;MAX(U$23:U206),MAX(S$23:S206)&gt;MAX(U$23:U206),MAX(U$23:U206)&lt;=TIME(16,0,0)),MAX(U$23:U206,C207),"")</f>
        <v/>
      </c>
      <c r="U207" s="4" t="str">
        <f t="shared" ca="1" si="44"/>
        <v/>
      </c>
    </row>
    <row r="208" spans="1:21" x14ac:dyDescent="0.3">
      <c r="A208" s="3">
        <f t="shared" ca="1" si="30"/>
        <v>2.375809370393605</v>
      </c>
      <c r="B208" s="23" t="str">
        <f t="shared" ca="1" si="31"/>
        <v>касса 3</v>
      </c>
      <c r="C208" s="4">
        <f ca="1">IF(C207="","",IF(C207+(A208)/1440&lt;=$C$23+8/24,C207+(A208)/1440,""))</f>
        <v>0.58077479254937958</v>
      </c>
      <c r="D208">
        <f t="shared" ca="1" si="32"/>
        <v>2.7100721792942206</v>
      </c>
      <c r="E208" s="4">
        <f t="shared" ca="1" si="33"/>
        <v>1.88199456895432E-3</v>
      </c>
      <c r="F208">
        <f t="shared" ca="1" si="34"/>
        <v>5.4649162309818395</v>
      </c>
      <c r="G208" s="4">
        <f t="shared" ca="1" si="35"/>
        <v>3.7950807159596108E-3</v>
      </c>
      <c r="H208">
        <f t="shared" ca="1" si="36"/>
        <v>1.0721066890688966</v>
      </c>
      <c r="I208" s="4">
        <f t="shared" ca="1" si="37"/>
        <v>7.445185340756226E-4</v>
      </c>
      <c r="J208">
        <f t="shared" ca="1" si="38"/>
        <v>8.8136248008213265</v>
      </c>
      <c r="K208" s="4">
        <f t="shared" ca="1" si="39"/>
        <v>6.1205727783481432E-3</v>
      </c>
      <c r="L208" s="3">
        <f ca="1">IF(C208&lt;&gt;"",SUM(COUNTIF($O$24:$O208,"&gt;"&amp;C208),COUNTIF($Q$24:$Q208,"&gt;"&amp;C208),COUNTIF($S$24:$S208,"&gt;"&amp;C208),COUNTIF($U$24:$U208,"&gt;"&amp;C208)),"")</f>
        <v>4</v>
      </c>
      <c r="M208" s="4">
        <f t="shared" ca="1" si="40"/>
        <v>7.4451853407564439E-4</v>
      </c>
      <c r="N208" s="4" t="str">
        <f ca="1">IF(AND(MAX(O$23:O207)&lt;=MAX(Q$23:Q207),C208&lt;&gt;"",MAX(O$23:O207)&lt;=MAX(S$23:S207),MAX(O$23:O207)&lt;=MAX(U$23:U207),MAX(O$23:O207)&lt;=TIME(16,0,0)),MAX(O$23:O207,C208),"")</f>
        <v/>
      </c>
      <c r="O208" s="4" t="str">
        <f t="shared" ca="1" si="41"/>
        <v/>
      </c>
      <c r="P208" s="4" t="str">
        <f ca="1">IF(AND(MAX(O$23:O207)&gt;MAX(Q$23:Q207),C208&lt;&gt;"",MAX(Q$23:Q207)&lt;=MAX(S$23:S207),MAX(Q$23:Q207)&lt;=MAX(U$23:U207),MAX(Q$23:Q207)&lt;=TIME(16,0,0)),MAX(Q$23:Q207,C208),"")</f>
        <v/>
      </c>
      <c r="Q208" s="4" t="str">
        <f t="shared" ca="1" si="42"/>
        <v/>
      </c>
      <c r="R208" s="4">
        <f ca="1">IF(AND(MAX(O$23:O207)&gt;MAX(S$23:S207),C208&lt;&gt;"",MAX(Q$23:Q207)&gt;MAX(S$23:S207),MAX(S$23:S207)&lt;=MAX(U$23:U207),MAX(S$23:S207)&lt;=TIME(16,0,0)),MAX(S$23:S207,C208),"")</f>
        <v>0.58077479254937958</v>
      </c>
      <c r="S208" s="4">
        <f t="shared" ca="1" si="43"/>
        <v>0.58151931108345523</v>
      </c>
      <c r="T208" s="4" t="str">
        <f ca="1">IF(AND(MAX(O$23:O207)&gt;MAX(U$23:U207),C208&lt;&gt;"",MAX(Q$23:Q207)&gt;MAX(U$23:U207),MAX(S$23:S207)&gt;MAX(U$23:U207),MAX(U$23:U207)&lt;=TIME(16,0,0)),MAX(U$23:U207,C208),"")</f>
        <v/>
      </c>
      <c r="U208" s="4" t="str">
        <f t="shared" ca="1" si="44"/>
        <v/>
      </c>
    </row>
    <row r="209" spans="1:21" x14ac:dyDescent="0.3">
      <c r="A209" s="3">
        <f t="shared" ca="1" si="30"/>
        <v>1.145510611095431</v>
      </c>
      <c r="B209" s="23" t="str">
        <f t="shared" ca="1" si="31"/>
        <v>касса 4</v>
      </c>
      <c r="C209" s="4">
        <f ca="1">IF(C208="","",IF(C208+(A209)/1440&lt;=$C$23+8/24,C208+(A209)/1440,""))</f>
        <v>0.58157028602930694</v>
      </c>
      <c r="D209">
        <f t="shared" ca="1" si="32"/>
        <v>5.2390911173719372</v>
      </c>
      <c r="E209" s="4">
        <f t="shared" ca="1" si="33"/>
        <v>3.6382577203971788E-3</v>
      </c>
      <c r="F209">
        <f t="shared" ca="1" si="34"/>
        <v>10.998977569826025</v>
      </c>
      <c r="G209" s="4">
        <f t="shared" ca="1" si="35"/>
        <v>7.6381788679347395E-3</v>
      </c>
      <c r="H209">
        <f t="shared" ca="1" si="36"/>
        <v>1.4343266491371223</v>
      </c>
      <c r="I209" s="4">
        <f t="shared" ca="1" si="37"/>
        <v>9.9606017301189041E-4</v>
      </c>
      <c r="J209">
        <f t="shared" ca="1" si="38"/>
        <v>4.0462020583903664</v>
      </c>
      <c r="K209" s="4">
        <f t="shared" ca="1" si="39"/>
        <v>2.8098625405488654E-3</v>
      </c>
      <c r="L209" s="3">
        <f ca="1">IF(C209&lt;&gt;"",SUM(COUNTIF($O$24:$O209,"&gt;"&amp;C209),COUNTIF($Q$24:$Q209,"&gt;"&amp;C209),COUNTIF($S$24:$S209,"&gt;"&amp;C209),COUNTIF($U$24:$U209,"&gt;"&amp;C209)),"")</f>
        <v>3</v>
      </c>
      <c r="M209" s="4">
        <f t="shared" ca="1" si="40"/>
        <v>2.8098625405488242E-3</v>
      </c>
      <c r="N209" s="4" t="str">
        <f ca="1">IF(AND(MAX(O$23:O208)&lt;=MAX(Q$23:Q208),C209&lt;&gt;"",MAX(O$23:O208)&lt;=MAX(S$23:S208),MAX(O$23:O208)&lt;=MAX(U$23:U208),MAX(O$23:O208)&lt;=TIME(16,0,0)),MAX(O$23:O208,C209),"")</f>
        <v/>
      </c>
      <c r="O209" s="4" t="str">
        <f t="shared" ca="1" si="41"/>
        <v/>
      </c>
      <c r="P209" s="4" t="str">
        <f ca="1">IF(AND(MAX(O$23:O208)&gt;MAX(Q$23:Q208),C209&lt;&gt;"",MAX(Q$23:Q208)&lt;=MAX(S$23:S208),MAX(Q$23:Q208)&lt;=MAX(U$23:U208),MAX(Q$23:Q208)&lt;=TIME(16,0,0)),MAX(Q$23:Q208,C209),"")</f>
        <v/>
      </c>
      <c r="Q209" s="4" t="str">
        <f t="shared" ca="1" si="42"/>
        <v/>
      </c>
      <c r="R209" s="4" t="str">
        <f ca="1">IF(AND(MAX(O$23:O208)&gt;MAX(S$23:S208),C209&lt;&gt;"",MAX(Q$23:Q208)&gt;MAX(S$23:S208),MAX(S$23:S208)&lt;=MAX(U$23:U208),MAX(S$23:S208)&lt;=TIME(16,0,0)),MAX(S$23:S208,C209),"")</f>
        <v/>
      </c>
      <c r="S209" s="4" t="str">
        <f t="shared" ca="1" si="43"/>
        <v/>
      </c>
      <c r="T209" s="4">
        <f ca="1">IF(AND(MAX(O$23:O208)&gt;MAX(U$23:U208),C209&lt;&gt;"",MAX(Q$23:Q208)&gt;MAX(U$23:U208),MAX(S$23:S208)&gt;MAX(U$23:U208),MAX(U$23:U208)&lt;=TIME(16,0,0)),MAX(U$23:U208,C209),"")</f>
        <v>0.58157028602930694</v>
      </c>
      <c r="U209" s="4">
        <f t="shared" ca="1" si="44"/>
        <v>0.58438014856985576</v>
      </c>
    </row>
    <row r="210" spans="1:21" x14ac:dyDescent="0.3">
      <c r="A210" s="3">
        <f t="shared" ca="1" si="30"/>
        <v>1.6735882956045458</v>
      </c>
      <c r="B210" s="23" t="str">
        <f t="shared" ca="1" si="31"/>
        <v>касса 3</v>
      </c>
      <c r="C210" s="4">
        <f ca="1">IF(C209="","",IF(C209+(A210)/1440&lt;=$C$23+8/24,C209+(A210)/1440,""))</f>
        <v>0.58273250012347677</v>
      </c>
      <c r="D210">
        <f t="shared" ca="1" si="32"/>
        <v>1.9371921138825325</v>
      </c>
      <c r="E210" s="4">
        <f t="shared" ca="1" si="33"/>
        <v>1.3452723013073142E-3</v>
      </c>
      <c r="F210">
        <f t="shared" ca="1" si="34"/>
        <v>2.163809039893235</v>
      </c>
      <c r="G210" s="4">
        <f t="shared" ca="1" si="35"/>
        <v>1.5026451665925244E-3</v>
      </c>
      <c r="H210">
        <f t="shared" ca="1" si="36"/>
        <v>7.6172987996222226</v>
      </c>
      <c r="I210" s="4">
        <f t="shared" ca="1" si="37"/>
        <v>5.289790833070988E-3</v>
      </c>
      <c r="J210">
        <f t="shared" ca="1" si="38"/>
        <v>3.4563714464374229</v>
      </c>
      <c r="K210" s="4">
        <f t="shared" ca="1" si="39"/>
        <v>2.4002579489148771E-3</v>
      </c>
      <c r="L210" s="3">
        <f ca="1">IF(C210&lt;&gt;"",SUM(COUNTIF($O$24:$O210,"&gt;"&amp;C210),COUNTIF($Q$24:$Q210,"&gt;"&amp;C210),COUNTIF($S$24:$S210,"&gt;"&amp;C210),COUNTIF($U$24:$U210,"&gt;"&amp;C210)),"")</f>
        <v>4</v>
      </c>
      <c r="M210" s="4">
        <f t="shared" ca="1" si="40"/>
        <v>5.2897908330710175E-3</v>
      </c>
      <c r="N210" s="4" t="str">
        <f ca="1">IF(AND(MAX(O$23:O209)&lt;=MAX(Q$23:Q209),C210&lt;&gt;"",MAX(O$23:O209)&lt;=MAX(S$23:S209),MAX(O$23:O209)&lt;=MAX(U$23:U209),MAX(O$23:O209)&lt;=TIME(16,0,0)),MAX(O$23:O209,C210),"")</f>
        <v/>
      </c>
      <c r="O210" s="4" t="str">
        <f t="shared" ca="1" si="41"/>
        <v/>
      </c>
      <c r="P210" s="4" t="str">
        <f ca="1">IF(AND(MAX(O$23:O209)&gt;MAX(Q$23:Q209),C210&lt;&gt;"",MAX(Q$23:Q209)&lt;=MAX(S$23:S209),MAX(Q$23:Q209)&lt;=MAX(U$23:U209),MAX(Q$23:Q209)&lt;=TIME(16,0,0)),MAX(Q$23:Q209,C210),"")</f>
        <v/>
      </c>
      <c r="Q210" s="4" t="str">
        <f t="shared" ca="1" si="42"/>
        <v/>
      </c>
      <c r="R210" s="4">
        <f ca="1">IF(AND(MAX(O$23:O209)&gt;MAX(S$23:S209),C210&lt;&gt;"",MAX(Q$23:Q209)&gt;MAX(S$23:S209),MAX(S$23:S209)&lt;=MAX(U$23:U209),MAX(S$23:S209)&lt;=TIME(16,0,0)),MAX(S$23:S209,C210),"")</f>
        <v>0.58273250012347677</v>
      </c>
      <c r="S210" s="4">
        <f t="shared" ca="1" si="43"/>
        <v>0.58802229095654779</v>
      </c>
      <c r="T210" s="4" t="str">
        <f ca="1">IF(AND(MAX(O$23:O209)&gt;MAX(U$23:U209),C210&lt;&gt;"",MAX(Q$23:Q209)&gt;MAX(U$23:U209),MAX(S$23:S209)&gt;MAX(U$23:U209),MAX(U$23:U209)&lt;=TIME(16,0,0)),MAX(U$23:U209,C210),"")</f>
        <v/>
      </c>
      <c r="U210" s="4" t="str">
        <f t="shared" ca="1" si="44"/>
        <v/>
      </c>
    </row>
    <row r="211" spans="1:21" x14ac:dyDescent="0.3">
      <c r="A211" s="3">
        <f t="shared" ca="1" si="30"/>
        <v>1.9241395594127269</v>
      </c>
      <c r="B211" s="23" t="str">
        <f t="shared" ca="1" si="31"/>
        <v>касса 2</v>
      </c>
      <c r="C211" s="4">
        <f ca="1">IF(C210="","",IF(C210+(A211)/1440&lt;=$C$23+8/24,C210+(A211)/1440,""))</f>
        <v>0.58406870815084677</v>
      </c>
      <c r="D211">
        <f t="shared" ca="1" si="32"/>
        <v>1.346733389325542</v>
      </c>
      <c r="E211" s="4">
        <f t="shared" ca="1" si="33"/>
        <v>9.3523152036495969E-4</v>
      </c>
      <c r="F211">
        <f t="shared" ca="1" si="34"/>
        <v>2.0757078778685152</v>
      </c>
      <c r="G211" s="4">
        <f t="shared" ca="1" si="35"/>
        <v>1.4414638040753578E-3</v>
      </c>
      <c r="H211">
        <f t="shared" ca="1" si="36"/>
        <v>13.004395336200329</v>
      </c>
      <c r="I211" s="4">
        <f t="shared" ca="1" si="37"/>
        <v>9.0308300945835616E-3</v>
      </c>
      <c r="J211">
        <f t="shared" ca="1" si="38"/>
        <v>2.212728289906984</v>
      </c>
      <c r="K211" s="4">
        <f t="shared" ca="1" si="39"/>
        <v>1.5366168679909612E-3</v>
      </c>
      <c r="L211" s="3">
        <f ca="1">IF(C211&lt;&gt;"",SUM(COUNTIF($O$24:$O211,"&gt;"&amp;C211),COUNTIF($Q$24:$Q211,"&gt;"&amp;C211),COUNTIF($S$24:$S211,"&gt;"&amp;C211),COUNTIF($U$24:$U211,"&gt;"&amp;C211)),"")</f>
        <v>5</v>
      </c>
      <c r="M211" s="4">
        <f t="shared" ca="1" si="40"/>
        <v>1.6391926282379732E-3</v>
      </c>
      <c r="N211" s="4" t="str">
        <f ca="1">IF(AND(MAX(O$23:O210)&lt;=MAX(Q$23:Q210),C211&lt;&gt;"",MAX(O$23:O210)&lt;=MAX(S$23:S210),MAX(O$23:O210)&lt;=MAX(U$23:U210),MAX(O$23:O210)&lt;=TIME(16,0,0)),MAX(O$23:O210,C211),"")</f>
        <v/>
      </c>
      <c r="O211" s="4" t="str">
        <f t="shared" ca="1" si="41"/>
        <v/>
      </c>
      <c r="P211" s="4">
        <f ca="1">IF(AND(MAX(O$23:O210)&gt;MAX(Q$23:Q210),C211&lt;&gt;"",MAX(Q$23:Q210)&lt;=MAX(S$23:S210),MAX(Q$23:Q210)&lt;=MAX(U$23:U210),MAX(Q$23:Q210)&lt;=TIME(16,0,0)),MAX(Q$23:Q210,C211),"")</f>
        <v>0.58426643697500935</v>
      </c>
      <c r="Q211" s="4">
        <f t="shared" ca="1" si="42"/>
        <v>0.58570790077908474</v>
      </c>
      <c r="R211" s="4" t="str">
        <f ca="1">IF(AND(MAX(O$23:O210)&gt;MAX(S$23:S210),C211&lt;&gt;"",MAX(Q$23:Q210)&gt;MAX(S$23:S210),MAX(S$23:S210)&lt;=MAX(U$23:U210),MAX(S$23:S210)&lt;=TIME(16,0,0)),MAX(S$23:S210,C211),"")</f>
        <v/>
      </c>
      <c r="S211" s="4" t="str">
        <f t="shared" ca="1" si="43"/>
        <v/>
      </c>
      <c r="T211" s="4" t="str">
        <f ca="1">IF(AND(MAX(O$23:O210)&gt;MAX(U$23:U210),C211&lt;&gt;"",MAX(Q$23:Q210)&gt;MAX(U$23:U210),MAX(S$23:S210)&gt;MAX(U$23:U210),MAX(U$23:U210)&lt;=TIME(16,0,0)),MAX(U$23:U210,C211),"")</f>
        <v/>
      </c>
      <c r="U211" s="4" t="str">
        <f t="shared" ca="1" si="44"/>
        <v/>
      </c>
    </row>
    <row r="212" spans="1:21" x14ac:dyDescent="0.3">
      <c r="A212" s="3">
        <f t="shared" ca="1" si="30"/>
        <v>2.6782289194892046</v>
      </c>
      <c r="B212" s="23" t="str">
        <f t="shared" ca="1" si="31"/>
        <v>касса 4</v>
      </c>
      <c r="C212" s="4">
        <f ca="1">IF(C211="","",IF(C211+(A212)/1440&lt;=$C$23+8/24,C211+(A212)/1440,""))</f>
        <v>0.58592858934493652</v>
      </c>
      <c r="D212">
        <f t="shared" ca="1" si="32"/>
        <v>1.3736841239746171</v>
      </c>
      <c r="E212" s="4">
        <f t="shared" ca="1" si="33"/>
        <v>9.5394730831570632E-4</v>
      </c>
      <c r="F212">
        <f t="shared" ca="1" si="34"/>
        <v>3.5777573270778729</v>
      </c>
      <c r="G212" s="4">
        <f t="shared" ca="1" si="35"/>
        <v>2.484553699359634E-3</v>
      </c>
      <c r="H212">
        <f t="shared" ca="1" si="36"/>
        <v>14.146530925963237</v>
      </c>
      <c r="I212" s="4">
        <f t="shared" ca="1" si="37"/>
        <v>9.8239798096966917E-3</v>
      </c>
      <c r="J212">
        <f t="shared" ca="1" si="38"/>
        <v>4.916192320516326</v>
      </c>
      <c r="K212" s="4">
        <f t="shared" ca="1" si="39"/>
        <v>3.4140224448030044E-3</v>
      </c>
      <c r="L212" s="3">
        <f ca="1">IF(C212&lt;&gt;"",SUM(COUNTIF($O$24:$O212,"&gt;"&amp;C212),COUNTIF($Q$24:$Q212,"&gt;"&amp;C212),COUNTIF($S$24:$S212,"&gt;"&amp;C212),COUNTIF($U$24:$U212,"&gt;"&amp;C212)),"")</f>
        <v>2</v>
      </c>
      <c r="M212" s="4">
        <f t="shared" ca="1" si="40"/>
        <v>3.4140224448030443E-3</v>
      </c>
      <c r="N212" s="4" t="str">
        <f ca="1">IF(AND(MAX(O$23:O211)&lt;=MAX(Q$23:Q211),C212&lt;&gt;"",MAX(O$23:O211)&lt;=MAX(S$23:S211),MAX(O$23:O211)&lt;=MAX(U$23:U211),MAX(O$23:O211)&lt;=TIME(16,0,0)),MAX(O$23:O211,C212),"")</f>
        <v/>
      </c>
      <c r="O212" s="4" t="str">
        <f t="shared" ca="1" si="41"/>
        <v/>
      </c>
      <c r="P212" s="4" t="str">
        <f ca="1">IF(AND(MAX(O$23:O211)&gt;MAX(Q$23:Q211),C212&lt;&gt;"",MAX(Q$23:Q211)&lt;=MAX(S$23:S211),MAX(Q$23:Q211)&lt;=MAX(U$23:U211),MAX(Q$23:Q211)&lt;=TIME(16,0,0)),MAX(Q$23:Q211,C212),"")</f>
        <v/>
      </c>
      <c r="Q212" s="4" t="str">
        <f t="shared" ca="1" si="42"/>
        <v/>
      </c>
      <c r="R212" s="4" t="str">
        <f ca="1">IF(AND(MAX(O$23:O211)&gt;MAX(S$23:S211),C212&lt;&gt;"",MAX(Q$23:Q211)&gt;MAX(S$23:S211),MAX(S$23:S211)&lt;=MAX(U$23:U211),MAX(S$23:S211)&lt;=TIME(16,0,0)),MAX(S$23:S211,C212),"")</f>
        <v/>
      </c>
      <c r="S212" s="4" t="str">
        <f t="shared" ca="1" si="43"/>
        <v/>
      </c>
      <c r="T212" s="4">
        <f ca="1">IF(AND(MAX(O$23:O211)&gt;MAX(U$23:U211),C212&lt;&gt;"",MAX(Q$23:Q211)&gt;MAX(U$23:U211),MAX(S$23:S211)&gt;MAX(U$23:U211),MAX(U$23:U211)&lt;=TIME(16,0,0)),MAX(U$23:U211,C212),"")</f>
        <v>0.58592858934493652</v>
      </c>
      <c r="U212" s="4">
        <f t="shared" ca="1" si="44"/>
        <v>0.58934261178973957</v>
      </c>
    </row>
    <row r="213" spans="1:21" x14ac:dyDescent="0.3">
      <c r="A213" s="3">
        <f t="shared" ca="1" si="30"/>
        <v>1.4488887117700813</v>
      </c>
      <c r="B213" s="23" t="str">
        <f t="shared" ca="1" si="31"/>
        <v>касса 1</v>
      </c>
      <c r="C213" s="4">
        <f ca="1">IF(C212="","",IF(C212+(A213)/1440&lt;=$C$23+8/24,C212+(A213)/1440,""))</f>
        <v>0.58693476206144357</v>
      </c>
      <c r="D213">
        <f t="shared" ca="1" si="32"/>
        <v>4.3153710375851801</v>
      </c>
      <c r="E213" s="4">
        <f t="shared" ca="1" si="33"/>
        <v>2.9967854427674864E-3</v>
      </c>
      <c r="F213">
        <f t="shared" ca="1" si="34"/>
        <v>2.3771997378181977</v>
      </c>
      <c r="G213" s="4">
        <f t="shared" ca="1" si="35"/>
        <v>1.6508331512626374E-3</v>
      </c>
      <c r="H213">
        <f t="shared" ca="1" si="36"/>
        <v>3.6355631413652945</v>
      </c>
      <c r="I213" s="4">
        <f t="shared" ca="1" si="37"/>
        <v>2.5246966259481213E-3</v>
      </c>
      <c r="J213">
        <f t="shared" ca="1" si="38"/>
        <v>1.6430312224473056</v>
      </c>
      <c r="K213" s="4">
        <f t="shared" ca="1" si="39"/>
        <v>1.1409939044772954E-3</v>
      </c>
      <c r="L213" s="3">
        <f ca="1">IF(C213&lt;&gt;"",SUM(COUNTIF($O$24:$O213,"&gt;"&amp;C213),COUNTIF($Q$24:$Q213,"&gt;"&amp;C213),COUNTIF($S$24:$S213,"&gt;"&amp;C213),COUNTIF($U$24:$U213,"&gt;"&amp;C213)),"")</f>
        <v>3</v>
      </c>
      <c r="M213" s="4">
        <f t="shared" ca="1" si="40"/>
        <v>2.9967854427674911E-3</v>
      </c>
      <c r="N213" s="4">
        <f ca="1">IF(AND(MAX(O$23:O212)&lt;=MAX(Q$23:Q212),C213&lt;&gt;"",MAX(O$23:O212)&lt;=MAX(S$23:S212),MAX(O$23:O212)&lt;=MAX(U$23:U212),MAX(O$23:O212)&lt;=TIME(16,0,0)),MAX(O$23:O212,C213),"")</f>
        <v>0.58693476206144357</v>
      </c>
      <c r="O213" s="4">
        <f t="shared" ca="1" si="41"/>
        <v>0.58993154750421106</v>
      </c>
      <c r="P213" s="4" t="str">
        <f ca="1">IF(AND(MAX(O$23:O212)&gt;MAX(Q$23:Q212),C213&lt;&gt;"",MAX(Q$23:Q212)&lt;=MAX(S$23:S212),MAX(Q$23:Q212)&lt;=MAX(U$23:U212),MAX(Q$23:Q212)&lt;=TIME(16,0,0)),MAX(Q$23:Q212,C213),"")</f>
        <v/>
      </c>
      <c r="Q213" s="4" t="str">
        <f t="shared" ca="1" si="42"/>
        <v/>
      </c>
      <c r="R213" s="4" t="str">
        <f ca="1">IF(AND(MAX(O$23:O212)&gt;MAX(S$23:S212),C213&lt;&gt;"",MAX(Q$23:Q212)&gt;MAX(S$23:S212),MAX(S$23:S212)&lt;=MAX(U$23:U212),MAX(S$23:S212)&lt;=TIME(16,0,0)),MAX(S$23:S212,C213),"")</f>
        <v/>
      </c>
      <c r="S213" s="4" t="str">
        <f t="shared" ca="1" si="43"/>
        <v/>
      </c>
      <c r="T213" s="4" t="str">
        <f ca="1">IF(AND(MAX(O$23:O212)&gt;MAX(U$23:U212),C213&lt;&gt;"",MAX(Q$23:Q212)&gt;MAX(U$23:U212),MAX(S$23:S212)&gt;MAX(U$23:U212),MAX(U$23:U212)&lt;=TIME(16,0,0)),MAX(U$23:U212,C213),"")</f>
        <v/>
      </c>
      <c r="U213" s="4" t="str">
        <f t="shared" ca="1" si="44"/>
        <v/>
      </c>
    </row>
    <row r="214" spans="1:21" x14ac:dyDescent="0.3">
      <c r="A214" s="3">
        <f t="shared" ca="1" si="30"/>
        <v>4.0050179400976269</v>
      </c>
      <c r="B214" s="23" t="str">
        <f t="shared" ca="1" si="31"/>
        <v>касса 2</v>
      </c>
      <c r="C214" s="4">
        <f ca="1">IF(C213="","",IF(C213+(A214)/1440&lt;=$C$23+8/24,C213+(A214)/1440,""))</f>
        <v>0.58971602451984473</v>
      </c>
      <c r="D214">
        <f t="shared" ca="1" si="32"/>
        <v>3.0425177478244505</v>
      </c>
      <c r="E214" s="4">
        <f t="shared" ca="1" si="33"/>
        <v>2.1128595471003129E-3</v>
      </c>
      <c r="F214">
        <f t="shared" ca="1" si="34"/>
        <v>7.2517132323435813</v>
      </c>
      <c r="G214" s="4">
        <f t="shared" ca="1" si="35"/>
        <v>5.0359119669052647E-3</v>
      </c>
      <c r="H214">
        <f t="shared" ca="1" si="36"/>
        <v>3.1858567604326078</v>
      </c>
      <c r="I214" s="4">
        <f t="shared" ca="1" si="37"/>
        <v>2.2124005280781999E-3</v>
      </c>
      <c r="J214">
        <f t="shared" ca="1" si="38"/>
        <v>1.8307641702326105</v>
      </c>
      <c r="K214" s="4">
        <f t="shared" ca="1" si="39"/>
        <v>1.2713640071059795E-3</v>
      </c>
      <c r="L214" s="3">
        <f ca="1">IF(C214&lt;&gt;"",SUM(COUNTIF($O$24:$O214,"&gt;"&amp;C214),COUNTIF($Q$24:$Q214,"&gt;"&amp;C214),COUNTIF($S$24:$S214,"&gt;"&amp;C214),COUNTIF($U$24:$U214,"&gt;"&amp;C214)),"")</f>
        <v>2</v>
      </c>
      <c r="M214" s="4">
        <f t="shared" ca="1" si="40"/>
        <v>5.0359119669052266E-3</v>
      </c>
      <c r="N214" s="4" t="str">
        <f ca="1">IF(AND(MAX(O$23:O213)&lt;=MAX(Q$23:Q213),C214&lt;&gt;"",MAX(O$23:O213)&lt;=MAX(S$23:S213),MAX(O$23:O213)&lt;=MAX(U$23:U213),MAX(O$23:O213)&lt;=TIME(16,0,0)),MAX(O$23:O213,C214),"")</f>
        <v/>
      </c>
      <c r="O214" s="4" t="str">
        <f t="shared" ca="1" si="41"/>
        <v/>
      </c>
      <c r="P214" s="4">
        <f ca="1">IF(AND(MAX(O$23:O213)&gt;MAX(Q$23:Q213),C214&lt;&gt;"",MAX(Q$23:Q213)&lt;=MAX(S$23:S213),MAX(Q$23:Q213)&lt;=MAX(U$23:U213),MAX(Q$23:Q213)&lt;=TIME(16,0,0)),MAX(Q$23:Q213,C214),"")</f>
        <v>0.58971602451984473</v>
      </c>
      <c r="Q214" s="4">
        <f t="shared" ca="1" si="42"/>
        <v>0.59475193648674995</v>
      </c>
      <c r="R214" s="4" t="str">
        <f ca="1">IF(AND(MAX(O$23:O213)&gt;MAX(S$23:S213),C214&lt;&gt;"",MAX(Q$23:Q213)&gt;MAX(S$23:S213),MAX(S$23:S213)&lt;=MAX(U$23:U213),MAX(S$23:S213)&lt;=TIME(16,0,0)),MAX(S$23:S213,C214),"")</f>
        <v/>
      </c>
      <c r="S214" s="4" t="str">
        <f t="shared" ca="1" si="43"/>
        <v/>
      </c>
      <c r="T214" s="4" t="str">
        <f ca="1">IF(AND(MAX(O$23:O213)&gt;MAX(U$23:U213),C214&lt;&gt;"",MAX(Q$23:Q213)&gt;MAX(U$23:U213),MAX(S$23:S213)&gt;MAX(U$23:U213),MAX(U$23:U213)&lt;=TIME(16,0,0)),MAX(U$23:U213,C214),"")</f>
        <v/>
      </c>
      <c r="U214" s="4" t="str">
        <f t="shared" ca="1" si="44"/>
        <v/>
      </c>
    </row>
    <row r="215" spans="1:21" x14ac:dyDescent="0.3">
      <c r="A215" s="3">
        <f t="shared" ca="1" si="30"/>
        <v>5.125749203624629</v>
      </c>
      <c r="B215" s="23" t="str">
        <f t="shared" ca="1" si="31"/>
        <v>касса 3</v>
      </c>
      <c r="C215" s="4">
        <f ca="1">IF(C214="","",IF(C214+(A215)/1440&lt;=$C$23+8/24,C214+(A215)/1440,""))</f>
        <v>0.59327557257791741</v>
      </c>
      <c r="D215">
        <f t="shared" ca="1" si="32"/>
        <v>4.6983861001301062</v>
      </c>
      <c r="E215" s="4">
        <f t="shared" ca="1" si="33"/>
        <v>3.2627681250903514E-3</v>
      </c>
      <c r="F215">
        <f t="shared" ca="1" si="34"/>
        <v>1.5569230766980784</v>
      </c>
      <c r="G215" s="4">
        <f t="shared" ca="1" si="35"/>
        <v>1.0811965810403321E-3</v>
      </c>
      <c r="H215">
        <f t="shared" ca="1" si="36"/>
        <v>1.2676852371698362</v>
      </c>
      <c r="I215" s="4">
        <f t="shared" ca="1" si="37"/>
        <v>8.8033697025683062E-4</v>
      </c>
      <c r="J215">
        <f t="shared" ca="1" si="38"/>
        <v>19.338609707526913</v>
      </c>
      <c r="K215" s="4">
        <f t="shared" ca="1" si="39"/>
        <v>1.3429590074671467E-2</v>
      </c>
      <c r="L215" s="3">
        <f ca="1">IF(C215&lt;&gt;"",SUM(COUNTIF($O$24:$O215,"&gt;"&amp;C215),COUNTIF($Q$24:$Q215,"&gt;"&amp;C215),COUNTIF($S$24:$S215,"&gt;"&amp;C215),COUNTIF($U$24:$U215,"&gt;"&amp;C215)),"")</f>
        <v>2</v>
      </c>
      <c r="M215" s="4">
        <f t="shared" ca="1" si="40"/>
        <v>8.8033697025680091E-4</v>
      </c>
      <c r="N215" s="4" t="str">
        <f ca="1">IF(AND(MAX(O$23:O214)&lt;=MAX(Q$23:Q214),C215&lt;&gt;"",MAX(O$23:O214)&lt;=MAX(S$23:S214),MAX(O$23:O214)&lt;=MAX(U$23:U214),MAX(O$23:O214)&lt;=TIME(16,0,0)),MAX(O$23:O214,C215),"")</f>
        <v/>
      </c>
      <c r="O215" s="4" t="str">
        <f t="shared" ca="1" si="41"/>
        <v/>
      </c>
      <c r="P215" s="4" t="str">
        <f ca="1">IF(AND(MAX(O$23:O214)&gt;MAX(Q$23:Q214),C215&lt;&gt;"",MAX(Q$23:Q214)&lt;=MAX(S$23:S214),MAX(Q$23:Q214)&lt;=MAX(U$23:U214),MAX(Q$23:Q214)&lt;=TIME(16,0,0)),MAX(Q$23:Q214,C215),"")</f>
        <v/>
      </c>
      <c r="Q215" s="4" t="str">
        <f t="shared" ca="1" si="42"/>
        <v/>
      </c>
      <c r="R215" s="4">
        <f ca="1">IF(AND(MAX(O$23:O214)&gt;MAX(S$23:S214),C215&lt;&gt;"",MAX(Q$23:Q214)&gt;MAX(S$23:S214),MAX(S$23:S214)&lt;=MAX(U$23:U214),MAX(S$23:S214)&lt;=TIME(16,0,0)),MAX(S$23:S214,C215),"")</f>
        <v>0.59327557257791741</v>
      </c>
      <c r="S215" s="4">
        <f t="shared" ca="1" si="43"/>
        <v>0.59415590954817421</v>
      </c>
      <c r="T215" s="4" t="str">
        <f ca="1">IF(AND(MAX(O$23:O214)&gt;MAX(U$23:U214),C215&lt;&gt;"",MAX(Q$23:Q214)&gt;MAX(U$23:U214),MAX(S$23:S214)&gt;MAX(U$23:U214),MAX(U$23:U214)&lt;=TIME(16,0,0)),MAX(U$23:U214,C215),"")</f>
        <v/>
      </c>
      <c r="U215" s="4" t="str">
        <f t="shared" ca="1" si="44"/>
        <v/>
      </c>
    </row>
    <row r="216" spans="1:21" x14ac:dyDescent="0.3">
      <c r="A216" s="3">
        <f t="shared" ca="1" si="30"/>
        <v>1.915290984846564</v>
      </c>
      <c r="B216" s="23" t="str">
        <f t="shared" ca="1" si="31"/>
        <v>касса 4</v>
      </c>
      <c r="C216" s="4">
        <f ca="1">IF(C215="","",IF(C215+(A216)/1440&lt;=$C$23+8/24,C215+(A216)/1440,""))</f>
        <v>0.59460563576183867</v>
      </c>
      <c r="D216">
        <f t="shared" ca="1" si="32"/>
        <v>2.8446870759299427</v>
      </c>
      <c r="E216" s="4">
        <f t="shared" ca="1" si="33"/>
        <v>1.9754771360624601E-3</v>
      </c>
      <c r="F216">
        <f t="shared" ca="1" si="34"/>
        <v>1.6044854671348596</v>
      </c>
      <c r="G216" s="4">
        <f t="shared" ca="1" si="35"/>
        <v>1.1142260188436526E-3</v>
      </c>
      <c r="H216">
        <f t="shared" ca="1" si="36"/>
        <v>5.4558939864925193</v>
      </c>
      <c r="I216" s="4">
        <f t="shared" ca="1" si="37"/>
        <v>3.7888152683975829E-3</v>
      </c>
      <c r="J216">
        <f t="shared" ca="1" si="38"/>
        <v>3.3520723748890595</v>
      </c>
      <c r="K216" s="4">
        <f t="shared" ca="1" si="39"/>
        <v>2.3278280381174026E-3</v>
      </c>
      <c r="L216" s="3">
        <f ca="1">IF(C216&lt;&gt;"",SUM(COUNTIF($O$24:$O216,"&gt;"&amp;C216),COUNTIF($Q$24:$Q216,"&gt;"&amp;C216),COUNTIF($S$24:$S216,"&gt;"&amp;C216),COUNTIF($U$24:$U216,"&gt;"&amp;C216)),"")</f>
        <v>2</v>
      </c>
      <c r="M216" s="4">
        <f t="shared" ca="1" si="40"/>
        <v>2.3278280381173744E-3</v>
      </c>
      <c r="N216" s="4" t="str">
        <f ca="1">IF(AND(MAX(O$23:O215)&lt;=MAX(Q$23:Q215),C216&lt;&gt;"",MAX(O$23:O215)&lt;=MAX(S$23:S215),MAX(O$23:O215)&lt;=MAX(U$23:U215),MAX(O$23:O215)&lt;=TIME(16,0,0)),MAX(O$23:O215,C216),"")</f>
        <v/>
      </c>
      <c r="O216" s="4" t="str">
        <f t="shared" ca="1" si="41"/>
        <v/>
      </c>
      <c r="P216" s="4" t="str">
        <f ca="1">IF(AND(MAX(O$23:O215)&gt;MAX(Q$23:Q215),C216&lt;&gt;"",MAX(Q$23:Q215)&lt;=MAX(S$23:S215),MAX(Q$23:Q215)&lt;=MAX(U$23:U215),MAX(Q$23:Q215)&lt;=TIME(16,0,0)),MAX(Q$23:Q215,C216),"")</f>
        <v/>
      </c>
      <c r="Q216" s="4" t="str">
        <f t="shared" ca="1" si="42"/>
        <v/>
      </c>
      <c r="R216" s="4" t="str">
        <f ca="1">IF(AND(MAX(O$23:O215)&gt;MAX(S$23:S215),C216&lt;&gt;"",MAX(Q$23:Q215)&gt;MAX(S$23:S215),MAX(S$23:S215)&lt;=MAX(U$23:U215),MAX(S$23:S215)&lt;=TIME(16,0,0)),MAX(S$23:S215,C216),"")</f>
        <v/>
      </c>
      <c r="S216" s="4" t="str">
        <f t="shared" ca="1" si="43"/>
        <v/>
      </c>
      <c r="T216" s="4">
        <f ca="1">IF(AND(MAX(O$23:O215)&gt;MAX(U$23:U215),C216&lt;&gt;"",MAX(Q$23:Q215)&gt;MAX(U$23:U215),MAX(S$23:S215)&gt;MAX(U$23:U215),MAX(U$23:U215)&lt;=TIME(16,0,0)),MAX(U$23:U215,C216),"")</f>
        <v>0.59460563576183867</v>
      </c>
      <c r="U216" s="4">
        <f t="shared" ca="1" si="44"/>
        <v>0.59693346379995604</v>
      </c>
    </row>
    <row r="217" spans="1:21" x14ac:dyDescent="0.3">
      <c r="A217" s="3">
        <f t="shared" ref="A217:A280" ca="1" si="45" xml:space="preserve"> -(60/30)*LOG(1-RAND())+1</f>
        <v>1.8774776562733271</v>
      </c>
      <c r="B217" s="23" t="str">
        <f t="shared" ref="B217:B280" ca="1" si="46">IF(N217&lt;&gt;"","касса 1",IF(P217&lt;&gt;"","касса 2",IF(R217&lt;&gt;"","касса 3",IF(T217&lt;&gt;"","касса 4",""))))</f>
        <v>касса 1</v>
      </c>
      <c r="C217" s="4">
        <f ca="1">IF(C216="","",IF(C216+(A217)/1440&lt;=$C$23+8/24,C216+(A217)/1440,""))</f>
        <v>0.59590943968980625</v>
      </c>
      <c r="D217">
        <f t="shared" ref="D217:D280" ca="1" si="47">IF(C217&lt;&gt;"",-5*LOG(1-RAND())+1,"")</f>
        <v>2.4062883238071193</v>
      </c>
      <c r="E217" s="4">
        <f t="shared" ref="E217:E280" ca="1" si="48">IF(D217&lt;&gt;"",D217/1440,"")</f>
        <v>1.6710335581993883E-3</v>
      </c>
      <c r="F217">
        <f t="shared" ref="F217:F280" ca="1" si="49">IF(C217&lt;&gt;"",-6*LOG(1-RAND())+1,"")</f>
        <v>10.763213996240705</v>
      </c>
      <c r="G217" s="4">
        <f t="shared" ref="G217:G280" ca="1" si="50">IF(F217&lt;&gt;"",F217/1440,"")</f>
        <v>7.474454164056045E-3</v>
      </c>
      <c r="H217">
        <f t="shared" ref="H217:H280" ca="1" si="51">IF(C217&lt;&gt;"",-8*LOG(1-RAND())+1,"")</f>
        <v>5.4150652819523497</v>
      </c>
      <c r="I217" s="4">
        <f t="shared" ref="I217:I280" ca="1" si="52">IF(H217&lt;&gt;"",H217/1440,"")</f>
        <v>3.7604620013557983E-3</v>
      </c>
      <c r="J217">
        <f t="shared" ref="J217:J280" ca="1" si="53">IF(C217&lt;&gt;"",-12*LOG(1-RAND())+1,"")</f>
        <v>5.8707674848926494</v>
      </c>
      <c r="K217" s="4">
        <f t="shared" ref="K217:K280" ca="1" si="54">IF(J217&lt;&gt;"",J217/1440,"")</f>
        <v>4.0769218645087847E-3</v>
      </c>
      <c r="L217" s="3">
        <f ca="1">IF(C217&lt;&gt;"",SUM(COUNTIF($O$24:$O217,"&gt;"&amp;C217),COUNTIF($Q$24:$Q217,"&gt;"&amp;C217),COUNTIF($S$24:$S217,"&gt;"&amp;C217),COUNTIF($U$24:$U217,"&gt;"&amp;C217)),"")</f>
        <v>2</v>
      </c>
      <c r="M217" s="4">
        <f t="shared" ref="M217:M280" ca="1" si="55">IF(AND(C217&lt;&gt;"",OR(O217&lt;&gt;"",Q217&lt;&gt;"",S217&lt;&gt;"",U217&lt;&gt;"")),MAX(O217,Q217,S217,U217)-C217,"")</f>
        <v>1.6710335581994196E-3</v>
      </c>
      <c r="N217" s="4">
        <f ca="1">IF(AND(MAX(O$23:O216)&lt;=MAX(Q$23:Q216),C217&lt;&gt;"",MAX(O$23:O216)&lt;=MAX(S$23:S216),MAX(O$23:O216)&lt;=MAX(U$23:U216),MAX(O$23:O216)&lt;=TIME(16,0,0)),MAX(O$23:O216,C217),"")</f>
        <v>0.59590943968980625</v>
      </c>
      <c r="O217" s="4">
        <f t="shared" ref="O217:O280" ca="1" si="56">IF(ISTEXT(N217),"",N217+D217/1440)</f>
        <v>0.59758047324800567</v>
      </c>
      <c r="P217" s="4" t="str">
        <f ca="1">IF(AND(MAX(O$23:O216)&gt;MAX(Q$23:Q216),C217&lt;&gt;"",MAX(Q$23:Q216)&lt;=MAX(S$23:S216),MAX(Q$23:Q216)&lt;=MAX(U$23:U216),MAX(Q$23:Q216)&lt;=TIME(16,0,0)),MAX(Q$23:Q216,C217),"")</f>
        <v/>
      </c>
      <c r="Q217" s="4" t="str">
        <f t="shared" ref="Q217:Q280" ca="1" si="57">IF(ISTEXT(P217),"",P217+F217/1440)</f>
        <v/>
      </c>
      <c r="R217" s="4" t="str">
        <f ca="1">IF(AND(MAX(O$23:O216)&gt;MAX(S$23:S216),C217&lt;&gt;"",MAX(Q$23:Q216)&gt;MAX(S$23:S216),MAX(S$23:S216)&lt;=MAX(U$23:U216),MAX(S$23:S216)&lt;=TIME(16,0,0)),MAX(S$23:S216,C217),"")</f>
        <v/>
      </c>
      <c r="S217" s="4" t="str">
        <f t="shared" ref="S217:S280" ca="1" si="58">IF(ISTEXT(R217),"",R217+H217/1440)</f>
        <v/>
      </c>
      <c r="T217" s="4" t="str">
        <f ca="1">IF(AND(MAX(O$23:O216)&gt;MAX(U$23:U216),C217&lt;&gt;"",MAX(Q$23:Q216)&gt;MAX(U$23:U216),MAX(S$23:S216)&gt;MAX(U$23:U216),MAX(U$23:U216)&lt;=TIME(16,0,0)),MAX(U$23:U216,C217),"")</f>
        <v/>
      </c>
      <c r="U217" s="4" t="str">
        <f t="shared" ref="U217:U280" ca="1" si="59">IF(ISTEXT(T217),"",T217+J217/1440)</f>
        <v/>
      </c>
    </row>
    <row r="218" spans="1:21" x14ac:dyDescent="0.3">
      <c r="A218" s="3">
        <f t="shared" ca="1" si="45"/>
        <v>2.3280135275985869</v>
      </c>
      <c r="B218" s="23" t="str">
        <f t="shared" ca="1" si="46"/>
        <v>касса 3</v>
      </c>
      <c r="C218" s="4">
        <f ca="1">IF(C217="","",IF(C217+(A218)/1440&lt;=$C$23+8/24,C217+(A218)/1440,""))</f>
        <v>0.59752611575063863</v>
      </c>
      <c r="D218">
        <f t="shared" ca="1" si="47"/>
        <v>2.9012895100297516</v>
      </c>
      <c r="E218" s="4">
        <f t="shared" ca="1" si="48"/>
        <v>2.0147843819651053E-3</v>
      </c>
      <c r="F218">
        <f t="shared" ca="1" si="49"/>
        <v>4.3036742462998738</v>
      </c>
      <c r="G218" s="4">
        <f t="shared" ca="1" si="50"/>
        <v>2.9886626710415791E-3</v>
      </c>
      <c r="H218">
        <f t="shared" ca="1" si="51"/>
        <v>3.0821647278843431</v>
      </c>
      <c r="I218" s="4">
        <f t="shared" ca="1" si="52"/>
        <v>2.140392172141905E-3</v>
      </c>
      <c r="J218">
        <f t="shared" ca="1" si="53"/>
        <v>5.2792530432551583</v>
      </c>
      <c r="K218" s="4">
        <f t="shared" ca="1" si="54"/>
        <v>3.6661479467049712E-3</v>
      </c>
      <c r="L218" s="3">
        <f ca="1">IF(C218&lt;&gt;"",SUM(COUNTIF($O$24:$O218,"&gt;"&amp;C218),COUNTIF($Q$24:$Q218,"&gt;"&amp;C218),COUNTIF($S$24:$S218,"&gt;"&amp;C218),COUNTIF($U$24:$U218,"&gt;"&amp;C218)),"")</f>
        <v>2</v>
      </c>
      <c r="M218" s="4">
        <f t="shared" ca="1" si="55"/>
        <v>2.1403921721419028E-3</v>
      </c>
      <c r="N218" s="4" t="str">
        <f ca="1">IF(AND(MAX(O$23:O217)&lt;=MAX(Q$23:Q217),C218&lt;&gt;"",MAX(O$23:O217)&lt;=MAX(S$23:S217),MAX(O$23:O217)&lt;=MAX(U$23:U217),MAX(O$23:O217)&lt;=TIME(16,0,0)),MAX(O$23:O217,C218),"")</f>
        <v/>
      </c>
      <c r="O218" s="4" t="str">
        <f t="shared" ca="1" si="56"/>
        <v/>
      </c>
      <c r="P218" s="4" t="str">
        <f ca="1">IF(AND(MAX(O$23:O217)&gt;MAX(Q$23:Q217),C218&lt;&gt;"",MAX(Q$23:Q217)&lt;=MAX(S$23:S217),MAX(Q$23:Q217)&lt;=MAX(U$23:U217),MAX(Q$23:Q217)&lt;=TIME(16,0,0)),MAX(Q$23:Q217,C218),"")</f>
        <v/>
      </c>
      <c r="Q218" s="4" t="str">
        <f t="shared" ca="1" si="57"/>
        <v/>
      </c>
      <c r="R218" s="4">
        <f ca="1">IF(AND(MAX(O$23:O217)&gt;MAX(S$23:S217),C218&lt;&gt;"",MAX(Q$23:Q217)&gt;MAX(S$23:S217),MAX(S$23:S217)&lt;=MAX(U$23:U217),MAX(S$23:S217)&lt;=TIME(16,0,0)),MAX(S$23:S217,C218),"")</f>
        <v>0.59752611575063863</v>
      </c>
      <c r="S218" s="4">
        <f t="shared" ca="1" si="58"/>
        <v>0.59966650792278053</v>
      </c>
      <c r="T218" s="4" t="str">
        <f ca="1">IF(AND(MAX(O$23:O217)&gt;MAX(U$23:U217),C218&lt;&gt;"",MAX(Q$23:Q217)&gt;MAX(U$23:U217),MAX(S$23:S217)&gt;MAX(U$23:U217),MAX(U$23:U217)&lt;=TIME(16,0,0)),MAX(U$23:U217,C218),"")</f>
        <v/>
      </c>
      <c r="U218" s="4" t="str">
        <f t="shared" ca="1" si="59"/>
        <v/>
      </c>
    </row>
    <row r="219" spans="1:21" x14ac:dyDescent="0.3">
      <c r="A219" s="3">
        <f t="shared" ca="1" si="45"/>
        <v>1.3339626114879317</v>
      </c>
      <c r="B219" s="23" t="str">
        <f t="shared" ca="1" si="46"/>
        <v>касса 2</v>
      </c>
      <c r="C219" s="4">
        <f ca="1">IF(C218="","",IF(C218+(A219)/1440&lt;=$C$23+8/24,C218+(A219)/1440,""))</f>
        <v>0.59845247867528306</v>
      </c>
      <c r="D219">
        <f t="shared" ca="1" si="47"/>
        <v>1.7687656252654695</v>
      </c>
      <c r="E219" s="4">
        <f t="shared" ca="1" si="48"/>
        <v>1.2283094619899093E-3</v>
      </c>
      <c r="F219">
        <f t="shared" ca="1" si="49"/>
        <v>1.2959366178201308</v>
      </c>
      <c r="G219" s="4">
        <f t="shared" ca="1" si="50"/>
        <v>8.999559845973131E-4</v>
      </c>
      <c r="H219">
        <f t="shared" ca="1" si="51"/>
        <v>10.552067153900246</v>
      </c>
      <c r="I219" s="4">
        <f t="shared" ca="1" si="52"/>
        <v>7.3278244124307269E-3</v>
      </c>
      <c r="J219">
        <f t="shared" ca="1" si="53"/>
        <v>2.262632046629955</v>
      </c>
      <c r="K219" s="4">
        <f t="shared" ca="1" si="54"/>
        <v>1.5712722546041354E-3</v>
      </c>
      <c r="L219" s="3">
        <f ca="1">IF(C219&lt;&gt;"",SUM(COUNTIF($O$24:$O219,"&gt;"&amp;C219),COUNTIF($Q$24:$Q219,"&gt;"&amp;C219),COUNTIF($S$24:$S219,"&gt;"&amp;C219),COUNTIF($U$24:$U219,"&gt;"&amp;C219)),"")</f>
        <v>2</v>
      </c>
      <c r="M219" s="4">
        <f t="shared" ca="1" si="55"/>
        <v>8.9995598459735593E-4</v>
      </c>
      <c r="N219" s="4" t="str">
        <f ca="1">IF(AND(MAX(O$23:O218)&lt;=MAX(Q$23:Q218),C219&lt;&gt;"",MAX(O$23:O218)&lt;=MAX(S$23:S218),MAX(O$23:O218)&lt;=MAX(U$23:U218),MAX(O$23:O218)&lt;=TIME(16,0,0)),MAX(O$23:O218,C219),"")</f>
        <v/>
      </c>
      <c r="O219" s="4" t="str">
        <f t="shared" ca="1" si="56"/>
        <v/>
      </c>
      <c r="P219" s="4">
        <f ca="1">IF(AND(MAX(O$23:O218)&gt;MAX(Q$23:Q218),C219&lt;&gt;"",MAX(Q$23:Q218)&lt;=MAX(S$23:S218),MAX(Q$23:Q218)&lt;=MAX(U$23:U218),MAX(Q$23:Q218)&lt;=TIME(16,0,0)),MAX(Q$23:Q218,C219),"")</f>
        <v>0.59845247867528306</v>
      </c>
      <c r="Q219" s="4">
        <f t="shared" ca="1" si="57"/>
        <v>0.59935243465988042</v>
      </c>
      <c r="R219" s="4" t="str">
        <f ca="1">IF(AND(MAX(O$23:O218)&gt;MAX(S$23:S218),C219&lt;&gt;"",MAX(Q$23:Q218)&gt;MAX(S$23:S218),MAX(S$23:S218)&lt;=MAX(U$23:U218),MAX(S$23:S218)&lt;=TIME(16,0,0)),MAX(S$23:S218,C219),"")</f>
        <v/>
      </c>
      <c r="S219" s="4" t="str">
        <f t="shared" ca="1" si="58"/>
        <v/>
      </c>
      <c r="T219" s="4" t="str">
        <f ca="1">IF(AND(MAX(O$23:O218)&gt;MAX(U$23:U218),C219&lt;&gt;"",MAX(Q$23:Q218)&gt;MAX(U$23:U218),MAX(S$23:S218)&gt;MAX(U$23:U218),MAX(U$23:U218)&lt;=TIME(16,0,0)),MAX(U$23:U218,C219),"")</f>
        <v/>
      </c>
      <c r="U219" s="4" t="str">
        <f t="shared" ca="1" si="59"/>
        <v/>
      </c>
    </row>
    <row r="220" spans="1:21" x14ac:dyDescent="0.3">
      <c r="A220" s="3">
        <f t="shared" ca="1" si="45"/>
        <v>1.6088471119982852</v>
      </c>
      <c r="B220" s="23" t="str">
        <f t="shared" ca="1" si="46"/>
        <v>касса 4</v>
      </c>
      <c r="C220" s="4">
        <f ca="1">IF(C219="","",IF(C219+(A220)/1440&lt;=$C$23+8/24,C219+(A220)/1440,""))</f>
        <v>0.59956973361417076</v>
      </c>
      <c r="D220">
        <f t="shared" ca="1" si="47"/>
        <v>1.0810997099800903</v>
      </c>
      <c r="E220" s="4">
        <f t="shared" ca="1" si="48"/>
        <v>7.5076368748617378E-4</v>
      </c>
      <c r="F220">
        <f t="shared" ca="1" si="49"/>
        <v>2.0915512859718364</v>
      </c>
      <c r="G220" s="4">
        <f t="shared" ca="1" si="50"/>
        <v>1.4524661708137754E-3</v>
      </c>
      <c r="H220">
        <f t="shared" ca="1" si="51"/>
        <v>2.3648308518587511</v>
      </c>
      <c r="I220" s="4">
        <f t="shared" ca="1" si="52"/>
        <v>1.6422436471241328E-3</v>
      </c>
      <c r="J220">
        <f t="shared" ca="1" si="53"/>
        <v>3.818490227115086</v>
      </c>
      <c r="K220" s="4">
        <f t="shared" ca="1" si="54"/>
        <v>2.6517293243854762E-3</v>
      </c>
      <c r="L220" s="3">
        <f ca="1">IF(C220&lt;&gt;"",SUM(COUNTIF($O$24:$O220,"&gt;"&amp;C220),COUNTIF($Q$24:$Q220,"&gt;"&amp;C220),COUNTIF($S$24:$S220,"&gt;"&amp;C220),COUNTIF($U$24:$U220,"&gt;"&amp;C220)),"")</f>
        <v>2</v>
      </c>
      <c r="M220" s="4">
        <f t="shared" ca="1" si="55"/>
        <v>2.65172932438551E-3</v>
      </c>
      <c r="N220" s="4" t="str">
        <f ca="1">IF(AND(MAX(O$23:O219)&lt;=MAX(Q$23:Q219),C220&lt;&gt;"",MAX(O$23:O219)&lt;=MAX(S$23:S219),MAX(O$23:O219)&lt;=MAX(U$23:U219),MAX(O$23:O219)&lt;=TIME(16,0,0)),MAX(O$23:O219,C220),"")</f>
        <v/>
      </c>
      <c r="O220" s="4" t="str">
        <f t="shared" ca="1" si="56"/>
        <v/>
      </c>
      <c r="P220" s="4" t="str">
        <f ca="1">IF(AND(MAX(O$23:O219)&gt;MAX(Q$23:Q219),C220&lt;&gt;"",MAX(Q$23:Q219)&lt;=MAX(S$23:S219),MAX(Q$23:Q219)&lt;=MAX(U$23:U219),MAX(Q$23:Q219)&lt;=TIME(16,0,0)),MAX(Q$23:Q219,C220),"")</f>
        <v/>
      </c>
      <c r="Q220" s="4" t="str">
        <f t="shared" ca="1" si="57"/>
        <v/>
      </c>
      <c r="R220" s="4" t="str">
        <f ca="1">IF(AND(MAX(O$23:O219)&gt;MAX(S$23:S219),C220&lt;&gt;"",MAX(Q$23:Q219)&gt;MAX(S$23:S219),MAX(S$23:S219)&lt;=MAX(U$23:U219),MAX(S$23:S219)&lt;=TIME(16,0,0)),MAX(S$23:S219,C220),"")</f>
        <v/>
      </c>
      <c r="S220" s="4" t="str">
        <f t="shared" ca="1" si="58"/>
        <v/>
      </c>
      <c r="T220" s="4">
        <f ca="1">IF(AND(MAX(O$23:O219)&gt;MAX(U$23:U219),C220&lt;&gt;"",MAX(Q$23:Q219)&gt;MAX(U$23:U219),MAX(S$23:S219)&gt;MAX(U$23:U219),MAX(U$23:U219)&lt;=TIME(16,0,0)),MAX(U$23:U219,C220),"")</f>
        <v>0.59956973361417076</v>
      </c>
      <c r="U220" s="4">
        <f t="shared" ca="1" si="59"/>
        <v>0.60222146293855627</v>
      </c>
    </row>
    <row r="221" spans="1:21" x14ac:dyDescent="0.3">
      <c r="A221" s="3">
        <f t="shared" ca="1" si="45"/>
        <v>1.6461949384535266</v>
      </c>
      <c r="B221" s="23" t="str">
        <f t="shared" ca="1" si="46"/>
        <v>касса 1</v>
      </c>
      <c r="C221" s="4">
        <f ca="1">IF(C220="","",IF(C220+(A221)/1440&lt;=$C$23+8/24,C220+(A221)/1440,""))</f>
        <v>0.60071292454365233</v>
      </c>
      <c r="D221">
        <f t="shared" ca="1" si="47"/>
        <v>5.8193005227309964</v>
      </c>
      <c r="E221" s="4">
        <f t="shared" ca="1" si="48"/>
        <v>4.0411809185631918E-3</v>
      </c>
      <c r="F221">
        <f t="shared" ca="1" si="49"/>
        <v>3.3582416264727808</v>
      </c>
      <c r="G221" s="4">
        <f t="shared" ca="1" si="50"/>
        <v>2.3321122406060979E-3</v>
      </c>
      <c r="H221">
        <f t="shared" ca="1" si="51"/>
        <v>1.2173732543172957</v>
      </c>
      <c r="I221" s="4">
        <f t="shared" ca="1" si="52"/>
        <v>8.4539809327589983E-4</v>
      </c>
      <c r="J221">
        <f t="shared" ca="1" si="53"/>
        <v>15.461846418721336</v>
      </c>
      <c r="K221" s="4">
        <f t="shared" ca="1" si="54"/>
        <v>1.0737393346334261E-2</v>
      </c>
      <c r="L221" s="3">
        <f ca="1">IF(C221&lt;&gt;"",SUM(COUNTIF($O$24:$O221,"&gt;"&amp;C221),COUNTIF($Q$24:$Q221,"&gt;"&amp;C221),COUNTIF($S$24:$S221,"&gt;"&amp;C221),COUNTIF($U$24:$U221,"&gt;"&amp;C221)),"")</f>
        <v>2</v>
      </c>
      <c r="M221" s="4">
        <f t="shared" ca="1" si="55"/>
        <v>4.0411809185632031E-3</v>
      </c>
      <c r="N221" s="4">
        <f ca="1">IF(AND(MAX(O$23:O220)&lt;=MAX(Q$23:Q220),C221&lt;&gt;"",MAX(O$23:O220)&lt;=MAX(S$23:S220),MAX(O$23:O220)&lt;=MAX(U$23:U220),MAX(O$23:O220)&lt;=TIME(16,0,0)),MAX(O$23:O220,C221),"")</f>
        <v>0.60071292454365233</v>
      </c>
      <c r="O221" s="4">
        <f t="shared" ca="1" si="56"/>
        <v>0.60475410546221553</v>
      </c>
      <c r="P221" s="4" t="str">
        <f ca="1">IF(AND(MAX(O$23:O220)&gt;MAX(Q$23:Q220),C221&lt;&gt;"",MAX(Q$23:Q220)&lt;=MAX(S$23:S220),MAX(Q$23:Q220)&lt;=MAX(U$23:U220),MAX(Q$23:Q220)&lt;=TIME(16,0,0)),MAX(Q$23:Q220,C221),"")</f>
        <v/>
      </c>
      <c r="Q221" s="4" t="str">
        <f t="shared" ca="1" si="57"/>
        <v/>
      </c>
      <c r="R221" s="4" t="str">
        <f ca="1">IF(AND(MAX(O$23:O220)&gt;MAX(S$23:S220),C221&lt;&gt;"",MAX(Q$23:Q220)&gt;MAX(S$23:S220),MAX(S$23:S220)&lt;=MAX(U$23:U220),MAX(S$23:S220)&lt;=TIME(16,0,0)),MAX(S$23:S220,C221),"")</f>
        <v/>
      </c>
      <c r="S221" s="4" t="str">
        <f t="shared" ca="1" si="58"/>
        <v/>
      </c>
      <c r="T221" s="4" t="str">
        <f ca="1">IF(AND(MAX(O$23:O220)&gt;MAX(U$23:U220),C221&lt;&gt;"",MAX(Q$23:Q220)&gt;MAX(U$23:U220),MAX(S$23:S220)&gt;MAX(U$23:U220),MAX(U$23:U220)&lt;=TIME(16,0,0)),MAX(U$23:U220,C221),"")</f>
        <v/>
      </c>
      <c r="U221" s="4" t="str">
        <f t="shared" ca="1" si="59"/>
        <v/>
      </c>
    </row>
    <row r="222" spans="1:21" x14ac:dyDescent="0.3">
      <c r="A222" s="3">
        <f t="shared" ca="1" si="45"/>
        <v>1.5793178209073844</v>
      </c>
      <c r="B222" s="23" t="str">
        <f t="shared" ca="1" si="46"/>
        <v>касса 2</v>
      </c>
      <c r="C222" s="4">
        <f ca="1">IF(C221="","",IF(C221+(A222)/1440&lt;=$C$23+8/24,C221+(A222)/1440,""))</f>
        <v>0.60180967303039357</v>
      </c>
      <c r="D222">
        <f t="shared" ca="1" si="47"/>
        <v>6.1984193407991661</v>
      </c>
      <c r="E222" s="4">
        <f t="shared" ca="1" si="48"/>
        <v>4.3044578755549769E-3</v>
      </c>
      <c r="F222">
        <f t="shared" ca="1" si="49"/>
        <v>2.0099466229426275</v>
      </c>
      <c r="G222" s="4">
        <f t="shared" ca="1" si="50"/>
        <v>1.3957962659323802E-3</v>
      </c>
      <c r="H222">
        <f t="shared" ca="1" si="51"/>
        <v>2.2187468197187399</v>
      </c>
      <c r="I222" s="4">
        <f t="shared" ca="1" si="52"/>
        <v>1.5407964025824583E-3</v>
      </c>
      <c r="J222">
        <f t="shared" ca="1" si="53"/>
        <v>13.792354169916209</v>
      </c>
      <c r="K222" s="4">
        <f t="shared" ca="1" si="54"/>
        <v>9.5780237291084782E-3</v>
      </c>
      <c r="L222" s="3">
        <f ca="1">IF(C222&lt;&gt;"",SUM(COUNTIF($O$24:$O222,"&gt;"&amp;C222),COUNTIF($Q$24:$Q222,"&gt;"&amp;C222),COUNTIF($S$24:$S222,"&gt;"&amp;C222),COUNTIF($U$24:$U222,"&gt;"&amp;C222)),"")</f>
        <v>3</v>
      </c>
      <c r="M222" s="4">
        <f t="shared" ca="1" si="55"/>
        <v>1.3957962659323364E-3</v>
      </c>
      <c r="N222" s="4" t="str">
        <f ca="1">IF(AND(MAX(O$23:O221)&lt;=MAX(Q$23:Q221),C222&lt;&gt;"",MAX(O$23:O221)&lt;=MAX(S$23:S221),MAX(O$23:O221)&lt;=MAX(U$23:U221),MAX(O$23:O221)&lt;=TIME(16,0,0)),MAX(O$23:O221,C222),"")</f>
        <v/>
      </c>
      <c r="O222" s="4" t="str">
        <f t="shared" ca="1" si="56"/>
        <v/>
      </c>
      <c r="P222" s="4">
        <f ca="1">IF(AND(MAX(O$23:O221)&gt;MAX(Q$23:Q221),C222&lt;&gt;"",MAX(Q$23:Q221)&lt;=MAX(S$23:S221),MAX(Q$23:Q221)&lt;=MAX(U$23:U221),MAX(Q$23:Q221)&lt;=TIME(16,0,0)),MAX(Q$23:Q221,C222),"")</f>
        <v>0.60180967303039357</v>
      </c>
      <c r="Q222" s="4">
        <f t="shared" ca="1" si="57"/>
        <v>0.6032054692963259</v>
      </c>
      <c r="R222" s="4" t="str">
        <f ca="1">IF(AND(MAX(O$23:O221)&gt;MAX(S$23:S221),C222&lt;&gt;"",MAX(Q$23:Q221)&gt;MAX(S$23:S221),MAX(S$23:S221)&lt;=MAX(U$23:U221),MAX(S$23:S221)&lt;=TIME(16,0,0)),MAX(S$23:S221,C222),"")</f>
        <v/>
      </c>
      <c r="S222" s="4" t="str">
        <f t="shared" ca="1" si="58"/>
        <v/>
      </c>
      <c r="T222" s="4" t="str">
        <f ca="1">IF(AND(MAX(O$23:O221)&gt;MAX(U$23:U221),C222&lt;&gt;"",MAX(Q$23:Q221)&gt;MAX(U$23:U221),MAX(S$23:S221)&gt;MAX(U$23:U221),MAX(U$23:U221)&lt;=TIME(16,0,0)),MAX(U$23:U221,C222),"")</f>
        <v/>
      </c>
      <c r="U222" s="4" t="str">
        <f t="shared" ca="1" si="59"/>
        <v/>
      </c>
    </row>
    <row r="223" spans="1:21" x14ac:dyDescent="0.3">
      <c r="A223" s="3">
        <f t="shared" ca="1" si="45"/>
        <v>1.4349732210657575</v>
      </c>
      <c r="B223" s="23" t="str">
        <f t="shared" ca="1" si="46"/>
        <v>касса 3</v>
      </c>
      <c r="C223" s="4">
        <f ca="1">IF(C222="","",IF(C222+(A223)/1440&lt;=$C$23+8/24,C222+(A223)/1440,""))</f>
        <v>0.60280618221168925</v>
      </c>
      <c r="D223">
        <f t="shared" ca="1" si="47"/>
        <v>1.0627810338477641</v>
      </c>
      <c r="E223" s="4">
        <f t="shared" ca="1" si="48"/>
        <v>7.3804238461650288E-4</v>
      </c>
      <c r="F223">
        <f t="shared" ca="1" si="49"/>
        <v>3.644951210223101</v>
      </c>
      <c r="G223" s="4">
        <f t="shared" ca="1" si="50"/>
        <v>2.5312161182104867E-3</v>
      </c>
      <c r="H223">
        <f t="shared" ca="1" si="51"/>
        <v>11.840289076629039</v>
      </c>
      <c r="I223" s="4">
        <f t="shared" ca="1" si="52"/>
        <v>8.2224229698812778E-3</v>
      </c>
      <c r="J223">
        <f t="shared" ca="1" si="53"/>
        <v>3.6868402544297321</v>
      </c>
      <c r="K223" s="4">
        <f t="shared" ca="1" si="54"/>
        <v>2.5603057322428693E-3</v>
      </c>
      <c r="L223" s="3">
        <f ca="1">IF(C223&lt;&gt;"",SUM(COUNTIF($O$24:$O223,"&gt;"&amp;C223),COUNTIF($Q$24:$Q223,"&gt;"&amp;C223),COUNTIF($S$24:$S223,"&gt;"&amp;C223),COUNTIF($U$24:$U223,"&gt;"&amp;C223)),"")</f>
        <v>3</v>
      </c>
      <c r="M223" s="4">
        <f t="shared" ca="1" si="55"/>
        <v>8.2224229698812934E-3</v>
      </c>
      <c r="N223" s="4" t="str">
        <f ca="1">IF(AND(MAX(O$23:O222)&lt;=MAX(Q$23:Q222),C223&lt;&gt;"",MAX(O$23:O222)&lt;=MAX(S$23:S222),MAX(O$23:O222)&lt;=MAX(U$23:U222),MAX(O$23:O222)&lt;=TIME(16,0,0)),MAX(O$23:O222,C223),"")</f>
        <v/>
      </c>
      <c r="O223" s="4" t="str">
        <f t="shared" ca="1" si="56"/>
        <v/>
      </c>
      <c r="P223" s="4" t="str">
        <f ca="1">IF(AND(MAX(O$23:O222)&gt;MAX(Q$23:Q222),C223&lt;&gt;"",MAX(Q$23:Q222)&lt;=MAX(S$23:S222),MAX(Q$23:Q222)&lt;=MAX(U$23:U222),MAX(Q$23:Q222)&lt;=TIME(16,0,0)),MAX(Q$23:Q222,C223),"")</f>
        <v/>
      </c>
      <c r="Q223" s="4" t="str">
        <f t="shared" ca="1" si="57"/>
        <v/>
      </c>
      <c r="R223" s="4">
        <f ca="1">IF(AND(MAX(O$23:O222)&gt;MAX(S$23:S222),C223&lt;&gt;"",MAX(Q$23:Q222)&gt;MAX(S$23:S222),MAX(S$23:S222)&lt;=MAX(U$23:U222),MAX(S$23:S222)&lt;=TIME(16,0,0)),MAX(S$23:S222,C223),"")</f>
        <v>0.60280618221168925</v>
      </c>
      <c r="S223" s="4">
        <f t="shared" ca="1" si="58"/>
        <v>0.61102860518157054</v>
      </c>
      <c r="T223" s="4" t="str">
        <f ca="1">IF(AND(MAX(O$23:O222)&gt;MAX(U$23:U222),C223&lt;&gt;"",MAX(Q$23:Q222)&gt;MAX(U$23:U222),MAX(S$23:S222)&gt;MAX(U$23:U222),MAX(U$23:U222)&lt;=TIME(16,0,0)),MAX(U$23:U222,C223),"")</f>
        <v/>
      </c>
      <c r="U223" s="4" t="str">
        <f t="shared" ca="1" si="59"/>
        <v/>
      </c>
    </row>
    <row r="224" spans="1:21" x14ac:dyDescent="0.3">
      <c r="A224" s="3">
        <f t="shared" ca="1" si="45"/>
        <v>1.7570346883652763</v>
      </c>
      <c r="B224" s="23" t="str">
        <f t="shared" ca="1" si="46"/>
        <v>касса 4</v>
      </c>
      <c r="C224" s="4">
        <f ca="1">IF(C223="","",IF(C223+(A224)/1440&lt;=$C$23+8/24,C223+(A224)/1440,""))</f>
        <v>0.60402634518972065</v>
      </c>
      <c r="D224">
        <f t="shared" ca="1" si="47"/>
        <v>5.6193422168360883</v>
      </c>
      <c r="E224" s="4">
        <f t="shared" ca="1" si="48"/>
        <v>3.9023209839139502E-3</v>
      </c>
      <c r="F224">
        <f t="shared" ca="1" si="49"/>
        <v>1.0083451660185347</v>
      </c>
      <c r="G224" s="4">
        <f t="shared" ca="1" si="50"/>
        <v>7.0023969862398241E-4</v>
      </c>
      <c r="H224">
        <f t="shared" ca="1" si="51"/>
        <v>20.147148796492981</v>
      </c>
      <c r="I224" s="4">
        <f t="shared" ca="1" si="52"/>
        <v>1.3991075553120126E-2</v>
      </c>
      <c r="J224">
        <f t="shared" ca="1" si="53"/>
        <v>4.2978144283648758</v>
      </c>
      <c r="K224" s="4">
        <f t="shared" ca="1" si="54"/>
        <v>2.9845933530311636E-3</v>
      </c>
      <c r="L224" s="3">
        <f ca="1">IF(C224&lt;&gt;"",SUM(COUNTIF($O$24:$O224,"&gt;"&amp;C224),COUNTIF($Q$24:$Q224,"&gt;"&amp;C224),COUNTIF($S$24:$S224,"&gt;"&amp;C224),COUNTIF($U$24:$U224,"&gt;"&amp;C224)),"")</f>
        <v>3</v>
      </c>
      <c r="M224" s="4">
        <f t="shared" ca="1" si="55"/>
        <v>2.9845933530311397E-3</v>
      </c>
      <c r="N224" s="4" t="str">
        <f ca="1">IF(AND(MAX(O$23:O223)&lt;=MAX(Q$23:Q223),C224&lt;&gt;"",MAX(O$23:O223)&lt;=MAX(S$23:S223),MAX(O$23:O223)&lt;=MAX(U$23:U223),MAX(O$23:O223)&lt;=TIME(16,0,0)),MAX(O$23:O223,C224),"")</f>
        <v/>
      </c>
      <c r="O224" s="4" t="str">
        <f t="shared" ca="1" si="56"/>
        <v/>
      </c>
      <c r="P224" s="4" t="str">
        <f ca="1">IF(AND(MAX(O$23:O223)&gt;MAX(Q$23:Q223),C224&lt;&gt;"",MAX(Q$23:Q223)&lt;=MAX(S$23:S223),MAX(Q$23:Q223)&lt;=MAX(U$23:U223),MAX(Q$23:Q223)&lt;=TIME(16,0,0)),MAX(Q$23:Q223,C224),"")</f>
        <v/>
      </c>
      <c r="Q224" s="4" t="str">
        <f t="shared" ca="1" si="57"/>
        <v/>
      </c>
      <c r="R224" s="4" t="str">
        <f ca="1">IF(AND(MAX(O$23:O223)&gt;MAX(S$23:S223),C224&lt;&gt;"",MAX(Q$23:Q223)&gt;MAX(S$23:S223),MAX(S$23:S223)&lt;=MAX(U$23:U223),MAX(S$23:S223)&lt;=TIME(16,0,0)),MAX(S$23:S223,C224),"")</f>
        <v/>
      </c>
      <c r="S224" s="4" t="str">
        <f t="shared" ca="1" si="58"/>
        <v/>
      </c>
      <c r="T224" s="4">
        <f ca="1">IF(AND(MAX(O$23:O223)&gt;MAX(U$23:U223),C224&lt;&gt;"",MAX(Q$23:Q223)&gt;MAX(U$23:U223),MAX(S$23:S223)&gt;MAX(U$23:U223),MAX(U$23:U223)&lt;=TIME(16,0,0)),MAX(U$23:U223,C224),"")</f>
        <v>0.60402634518972065</v>
      </c>
      <c r="U224" s="4">
        <f t="shared" ca="1" si="59"/>
        <v>0.60701093854275179</v>
      </c>
    </row>
    <row r="225" spans="1:21" x14ac:dyDescent="0.3">
      <c r="A225" s="3">
        <f t="shared" ca="1" si="45"/>
        <v>1.3570122013081805</v>
      </c>
      <c r="B225" s="23" t="str">
        <f t="shared" ca="1" si="46"/>
        <v>касса 2</v>
      </c>
      <c r="C225" s="4">
        <f ca="1">IF(C224="","",IF(C224+(A225)/1440&lt;=$C$23+8/24,C224+(A225)/1440,""))</f>
        <v>0.60496871477396241</v>
      </c>
      <c r="D225">
        <f t="shared" ca="1" si="47"/>
        <v>1.959893165293848</v>
      </c>
      <c r="E225" s="4">
        <f t="shared" ca="1" si="48"/>
        <v>1.36103692034295E-3</v>
      </c>
      <c r="F225">
        <f t="shared" ca="1" si="49"/>
        <v>2.6466945184173465</v>
      </c>
      <c r="G225" s="4">
        <f t="shared" ca="1" si="50"/>
        <v>1.8379823044564906E-3</v>
      </c>
      <c r="H225">
        <f t="shared" ca="1" si="51"/>
        <v>6.4220972008378441</v>
      </c>
      <c r="I225" s="4">
        <f t="shared" ca="1" si="52"/>
        <v>4.4597897228040584E-3</v>
      </c>
      <c r="J225">
        <f t="shared" ca="1" si="53"/>
        <v>8.6412705132100776</v>
      </c>
      <c r="K225" s="4">
        <f t="shared" ca="1" si="54"/>
        <v>6.0008823008403317E-3</v>
      </c>
      <c r="L225" s="3">
        <f ca="1">IF(C225&lt;&gt;"",SUM(COUNTIF($O$24:$O225,"&gt;"&amp;C225),COUNTIF($Q$24:$Q225,"&gt;"&amp;C225),COUNTIF($S$24:$S225,"&gt;"&amp;C225),COUNTIF($U$24:$U225,"&gt;"&amp;C225)),"")</f>
        <v>3</v>
      </c>
      <c r="M225" s="4">
        <f t="shared" ca="1" si="55"/>
        <v>1.8379823044565313E-3</v>
      </c>
      <c r="N225" s="4" t="str">
        <f ca="1">IF(AND(MAX(O$23:O224)&lt;=MAX(Q$23:Q224),C225&lt;&gt;"",MAX(O$23:O224)&lt;=MAX(S$23:S224),MAX(O$23:O224)&lt;=MAX(U$23:U224),MAX(O$23:O224)&lt;=TIME(16,0,0)),MAX(O$23:O224,C225),"")</f>
        <v/>
      </c>
      <c r="O225" s="4" t="str">
        <f t="shared" ca="1" si="56"/>
        <v/>
      </c>
      <c r="P225" s="4">
        <f ca="1">IF(AND(MAX(O$23:O224)&gt;MAX(Q$23:Q224),C225&lt;&gt;"",MAX(Q$23:Q224)&lt;=MAX(S$23:S224),MAX(Q$23:Q224)&lt;=MAX(U$23:U224),MAX(Q$23:Q224)&lt;=TIME(16,0,0)),MAX(Q$23:Q224,C225),"")</f>
        <v>0.60496871477396241</v>
      </c>
      <c r="Q225" s="4">
        <f t="shared" ca="1" si="57"/>
        <v>0.60680669707841894</v>
      </c>
      <c r="R225" s="4" t="str">
        <f ca="1">IF(AND(MAX(O$23:O224)&gt;MAX(S$23:S224),C225&lt;&gt;"",MAX(Q$23:Q224)&gt;MAX(S$23:S224),MAX(S$23:S224)&lt;=MAX(U$23:U224),MAX(S$23:S224)&lt;=TIME(16,0,0)),MAX(S$23:S224,C225),"")</f>
        <v/>
      </c>
      <c r="S225" s="4" t="str">
        <f t="shared" ca="1" si="58"/>
        <v/>
      </c>
      <c r="T225" s="4" t="str">
        <f ca="1">IF(AND(MAX(O$23:O224)&gt;MAX(U$23:U224),C225&lt;&gt;"",MAX(Q$23:Q224)&gt;MAX(U$23:U224),MAX(S$23:S224)&gt;MAX(U$23:U224),MAX(U$23:U224)&lt;=TIME(16,0,0)),MAX(U$23:U224,C225),"")</f>
        <v/>
      </c>
      <c r="U225" s="4" t="str">
        <f t="shared" ca="1" si="59"/>
        <v/>
      </c>
    </row>
    <row r="226" spans="1:21" x14ac:dyDescent="0.3">
      <c r="A226" s="3">
        <f t="shared" ca="1" si="45"/>
        <v>1.3956709204889566</v>
      </c>
      <c r="B226" s="23" t="str">
        <f t="shared" ca="1" si="46"/>
        <v>касса 1</v>
      </c>
      <c r="C226" s="4">
        <f ca="1">IF(C225="","",IF(C225+(A226)/1440&lt;=$C$23+8/24,C225+(A226)/1440,""))</f>
        <v>0.60593793069096868</v>
      </c>
      <c r="D226">
        <f t="shared" ca="1" si="47"/>
        <v>5.1271038462740393</v>
      </c>
      <c r="E226" s="4">
        <f t="shared" ca="1" si="48"/>
        <v>3.5604887821347494E-3</v>
      </c>
      <c r="F226">
        <f t="shared" ca="1" si="49"/>
        <v>1.8191442996963643</v>
      </c>
      <c r="G226" s="4">
        <f t="shared" ca="1" si="50"/>
        <v>1.2632946525669196E-3</v>
      </c>
      <c r="H226">
        <f t="shared" ca="1" si="51"/>
        <v>1.9415102859584028</v>
      </c>
      <c r="I226" s="4">
        <f t="shared" ca="1" si="52"/>
        <v>1.3482710319155575E-3</v>
      </c>
      <c r="J226">
        <f t="shared" ca="1" si="53"/>
        <v>5.3629121079659861</v>
      </c>
      <c r="K226" s="4">
        <f t="shared" ca="1" si="54"/>
        <v>3.7242445194208234E-3</v>
      </c>
      <c r="L226" s="3">
        <f ca="1">IF(C226&lt;&gt;"",SUM(COUNTIF($O$24:$O226,"&gt;"&amp;C226),COUNTIF($Q$24:$Q226,"&gt;"&amp;C226),COUNTIF($S$24:$S226,"&gt;"&amp;C226),COUNTIF($U$24:$U226,"&gt;"&amp;C226)),"")</f>
        <v>4</v>
      </c>
      <c r="M226" s="4">
        <f t="shared" ca="1" si="55"/>
        <v>3.5604887821347742E-3</v>
      </c>
      <c r="N226" s="4">
        <f ca="1">IF(AND(MAX(O$23:O225)&lt;=MAX(Q$23:Q225),C226&lt;&gt;"",MAX(O$23:O225)&lt;=MAX(S$23:S225),MAX(O$23:O225)&lt;=MAX(U$23:U225),MAX(O$23:O225)&lt;=TIME(16,0,0)),MAX(O$23:O225,C226),"")</f>
        <v>0.60593793069096868</v>
      </c>
      <c r="O226" s="4">
        <f t="shared" ca="1" si="56"/>
        <v>0.60949841947310346</v>
      </c>
      <c r="P226" s="4" t="str">
        <f ca="1">IF(AND(MAX(O$23:O225)&gt;MAX(Q$23:Q225),C226&lt;&gt;"",MAX(Q$23:Q225)&lt;=MAX(S$23:S225),MAX(Q$23:Q225)&lt;=MAX(U$23:U225),MAX(Q$23:Q225)&lt;=TIME(16,0,0)),MAX(Q$23:Q225,C226),"")</f>
        <v/>
      </c>
      <c r="Q226" s="4" t="str">
        <f t="shared" ca="1" si="57"/>
        <v/>
      </c>
      <c r="R226" s="4" t="str">
        <f ca="1">IF(AND(MAX(O$23:O225)&gt;MAX(S$23:S225),C226&lt;&gt;"",MAX(Q$23:Q225)&gt;MAX(S$23:S225),MAX(S$23:S225)&lt;=MAX(U$23:U225),MAX(S$23:S225)&lt;=TIME(16,0,0)),MAX(S$23:S225,C226),"")</f>
        <v/>
      </c>
      <c r="S226" s="4" t="str">
        <f t="shared" ca="1" si="58"/>
        <v/>
      </c>
      <c r="T226" s="4" t="str">
        <f ca="1">IF(AND(MAX(O$23:O225)&gt;MAX(U$23:U225),C226&lt;&gt;"",MAX(Q$23:Q225)&gt;MAX(U$23:U225),MAX(S$23:S225)&gt;MAX(U$23:U225),MAX(U$23:U225)&lt;=TIME(16,0,0)),MAX(U$23:U225,C226),"")</f>
        <v/>
      </c>
      <c r="U226" s="4" t="str">
        <f t="shared" ca="1" si="59"/>
        <v/>
      </c>
    </row>
    <row r="227" spans="1:21" x14ac:dyDescent="0.3">
      <c r="A227" s="3">
        <f t="shared" ca="1" si="45"/>
        <v>1.5026897890894109</v>
      </c>
      <c r="B227" s="23" t="str">
        <f t="shared" ca="1" si="46"/>
        <v>касса 2</v>
      </c>
      <c r="C227" s="4">
        <f ca="1">IF(C226="","",IF(C226+(A227)/1440&lt;=$C$23+8/24,C226+(A227)/1440,""))</f>
        <v>0.60698146526672525</v>
      </c>
      <c r="D227">
        <f t="shared" ca="1" si="47"/>
        <v>1.378098195496849</v>
      </c>
      <c r="E227" s="4">
        <f t="shared" ca="1" si="48"/>
        <v>9.570126357617007E-4</v>
      </c>
      <c r="F227">
        <f t="shared" ca="1" si="49"/>
        <v>1.5964141214806895</v>
      </c>
      <c r="G227" s="4">
        <f t="shared" ca="1" si="50"/>
        <v>1.1086209176949234E-3</v>
      </c>
      <c r="H227">
        <f t="shared" ca="1" si="51"/>
        <v>6.8414169937452494</v>
      </c>
      <c r="I227" s="4">
        <f t="shared" ca="1" si="52"/>
        <v>4.7509840234342005E-3</v>
      </c>
      <c r="J227">
        <f t="shared" ca="1" si="53"/>
        <v>10.360605701437079</v>
      </c>
      <c r="K227" s="4">
        <f t="shared" ca="1" si="54"/>
        <v>7.1948650704424157E-3</v>
      </c>
      <c r="L227" s="3">
        <f ca="1">IF(C227&lt;&gt;"",SUM(COUNTIF($O$24:$O227,"&gt;"&amp;C227),COUNTIF($Q$24:$Q227,"&gt;"&amp;C227),COUNTIF($S$24:$S227,"&gt;"&amp;C227),COUNTIF($U$24:$U227,"&gt;"&amp;C227)),"")</f>
        <v>4</v>
      </c>
      <c r="M227" s="4">
        <f t="shared" ca="1" si="55"/>
        <v>1.1086209176949247E-3</v>
      </c>
      <c r="N227" s="4" t="str">
        <f ca="1">IF(AND(MAX(O$23:O226)&lt;=MAX(Q$23:Q226),C227&lt;&gt;"",MAX(O$23:O226)&lt;=MAX(S$23:S226),MAX(O$23:O226)&lt;=MAX(U$23:U226),MAX(O$23:O226)&lt;=TIME(16,0,0)),MAX(O$23:O226,C227),"")</f>
        <v/>
      </c>
      <c r="O227" s="4" t="str">
        <f t="shared" ca="1" si="56"/>
        <v/>
      </c>
      <c r="P227" s="4">
        <f ca="1">IF(AND(MAX(O$23:O226)&gt;MAX(Q$23:Q226),C227&lt;&gt;"",MAX(Q$23:Q226)&lt;=MAX(S$23:S226),MAX(Q$23:Q226)&lt;=MAX(U$23:U226),MAX(Q$23:Q226)&lt;=TIME(16,0,0)),MAX(Q$23:Q226,C227),"")</f>
        <v>0.60698146526672525</v>
      </c>
      <c r="Q227" s="4">
        <f t="shared" ca="1" si="57"/>
        <v>0.60809008618442018</v>
      </c>
      <c r="R227" s="4" t="str">
        <f ca="1">IF(AND(MAX(O$23:O226)&gt;MAX(S$23:S226),C227&lt;&gt;"",MAX(Q$23:Q226)&gt;MAX(S$23:S226),MAX(S$23:S226)&lt;=MAX(U$23:U226),MAX(S$23:S226)&lt;=TIME(16,0,0)),MAX(S$23:S226,C227),"")</f>
        <v/>
      </c>
      <c r="S227" s="4" t="str">
        <f t="shared" ca="1" si="58"/>
        <v/>
      </c>
      <c r="T227" s="4" t="str">
        <f ca="1">IF(AND(MAX(O$23:O226)&gt;MAX(U$23:U226),C227&lt;&gt;"",MAX(Q$23:Q226)&gt;MAX(U$23:U226),MAX(S$23:S226)&gt;MAX(U$23:U226),MAX(U$23:U226)&lt;=TIME(16,0,0)),MAX(U$23:U226,C227),"")</f>
        <v/>
      </c>
      <c r="U227" s="4" t="str">
        <f t="shared" ca="1" si="59"/>
        <v/>
      </c>
    </row>
    <row r="228" spans="1:21" x14ac:dyDescent="0.3">
      <c r="A228" s="3">
        <f t="shared" ca="1" si="45"/>
        <v>1.4410855793557698</v>
      </c>
      <c r="B228" s="23" t="str">
        <f t="shared" ca="1" si="46"/>
        <v>касса 4</v>
      </c>
      <c r="C228" s="4">
        <f ca="1">IF(C227="","",IF(C227+(A228)/1440&lt;=$C$23+8/24,C227+(A228)/1440,""))</f>
        <v>0.60798221914127781</v>
      </c>
      <c r="D228">
        <f t="shared" ca="1" si="47"/>
        <v>1.739420601639984</v>
      </c>
      <c r="E228" s="4">
        <f t="shared" ca="1" si="48"/>
        <v>1.2079309733610999E-3</v>
      </c>
      <c r="F228">
        <f t="shared" ca="1" si="49"/>
        <v>13.671530262347583</v>
      </c>
      <c r="G228" s="4">
        <f t="shared" ca="1" si="50"/>
        <v>9.4941182377413762E-3</v>
      </c>
      <c r="H228">
        <f t="shared" ca="1" si="51"/>
        <v>1.0205370632385746</v>
      </c>
      <c r="I228" s="4">
        <f t="shared" ca="1" si="52"/>
        <v>7.0870629391567687E-4</v>
      </c>
      <c r="J228">
        <f t="shared" ca="1" si="53"/>
        <v>7.6129503702532668</v>
      </c>
      <c r="K228" s="4">
        <f t="shared" ca="1" si="54"/>
        <v>5.2867710904536576E-3</v>
      </c>
      <c r="L228" s="3">
        <f ca="1">IF(C228&lt;&gt;"",SUM(COUNTIF($O$24:$O228,"&gt;"&amp;C228),COUNTIF($Q$24:$Q228,"&gt;"&amp;C228),COUNTIF($S$24:$S228,"&gt;"&amp;C228),COUNTIF($U$24:$U228,"&gt;"&amp;C228)),"")</f>
        <v>4</v>
      </c>
      <c r="M228" s="4">
        <f t="shared" ca="1" si="55"/>
        <v>5.2867710904536125E-3</v>
      </c>
      <c r="N228" s="4" t="str">
        <f ca="1">IF(AND(MAX(O$23:O227)&lt;=MAX(Q$23:Q227),C228&lt;&gt;"",MAX(O$23:O227)&lt;=MAX(S$23:S227),MAX(O$23:O227)&lt;=MAX(U$23:U227),MAX(O$23:O227)&lt;=TIME(16,0,0)),MAX(O$23:O227,C228),"")</f>
        <v/>
      </c>
      <c r="O228" s="4" t="str">
        <f t="shared" ca="1" si="56"/>
        <v/>
      </c>
      <c r="P228" s="4" t="str">
        <f ca="1">IF(AND(MAX(O$23:O227)&gt;MAX(Q$23:Q227),C228&lt;&gt;"",MAX(Q$23:Q227)&lt;=MAX(S$23:S227),MAX(Q$23:Q227)&lt;=MAX(U$23:U227),MAX(Q$23:Q227)&lt;=TIME(16,0,0)),MAX(Q$23:Q227,C228),"")</f>
        <v/>
      </c>
      <c r="Q228" s="4" t="str">
        <f t="shared" ca="1" si="57"/>
        <v/>
      </c>
      <c r="R228" s="4" t="str">
        <f ca="1">IF(AND(MAX(O$23:O227)&gt;MAX(S$23:S227),C228&lt;&gt;"",MAX(Q$23:Q227)&gt;MAX(S$23:S227),MAX(S$23:S227)&lt;=MAX(U$23:U227),MAX(S$23:S227)&lt;=TIME(16,0,0)),MAX(S$23:S227,C228),"")</f>
        <v/>
      </c>
      <c r="S228" s="4" t="str">
        <f t="shared" ca="1" si="58"/>
        <v/>
      </c>
      <c r="T228" s="4">
        <f ca="1">IF(AND(MAX(O$23:O227)&gt;MAX(U$23:U227),C228&lt;&gt;"",MAX(Q$23:Q227)&gt;MAX(U$23:U227),MAX(S$23:S227)&gt;MAX(U$23:U227),MAX(U$23:U227)&lt;=TIME(16,0,0)),MAX(U$23:U227,C228),"")</f>
        <v>0.60798221914127781</v>
      </c>
      <c r="U228" s="4">
        <f t="shared" ca="1" si="59"/>
        <v>0.61326899023173143</v>
      </c>
    </row>
    <row r="229" spans="1:21" x14ac:dyDescent="0.3">
      <c r="A229" s="3">
        <f t="shared" ca="1" si="45"/>
        <v>2.44735134036479</v>
      </c>
      <c r="B229" s="23" t="str">
        <f t="shared" ca="1" si="46"/>
        <v>касса 2</v>
      </c>
      <c r="C229" s="4">
        <f ca="1">IF(C228="","",IF(C228+(A229)/1440&lt;=$C$23+8/24,C228+(A229)/1440,""))</f>
        <v>0.60968176868319779</v>
      </c>
      <c r="D229">
        <f t="shared" ca="1" si="47"/>
        <v>5.1479312267788133</v>
      </c>
      <c r="E229" s="4">
        <f t="shared" ca="1" si="48"/>
        <v>3.5749522408186204E-3</v>
      </c>
      <c r="F229">
        <f t="shared" ca="1" si="49"/>
        <v>3.3165744789324716</v>
      </c>
      <c r="G229" s="4">
        <f t="shared" ca="1" si="50"/>
        <v>2.3031767214808829E-3</v>
      </c>
      <c r="H229">
        <f t="shared" ca="1" si="51"/>
        <v>4.6238996183392622</v>
      </c>
      <c r="I229" s="4">
        <f t="shared" ca="1" si="52"/>
        <v>3.2110414016244876E-3</v>
      </c>
      <c r="J229">
        <f t="shared" ca="1" si="53"/>
        <v>2.2034931885822004</v>
      </c>
      <c r="K229" s="4">
        <f t="shared" ca="1" si="54"/>
        <v>1.5302036031820837E-3</v>
      </c>
      <c r="L229" s="3">
        <f ca="1">IF(C229&lt;&gt;"",SUM(COUNTIF($O$24:$O229,"&gt;"&amp;C229),COUNTIF($Q$24:$Q229,"&gt;"&amp;C229),COUNTIF($S$24:$S229,"&gt;"&amp;C229),COUNTIF($U$24:$U229,"&gt;"&amp;C229)),"")</f>
        <v>3</v>
      </c>
      <c r="M229" s="4">
        <f t="shared" ca="1" si="55"/>
        <v>2.3031767214808374E-3</v>
      </c>
      <c r="N229" s="4" t="str">
        <f ca="1">IF(AND(MAX(O$23:O228)&lt;=MAX(Q$23:Q228),C229&lt;&gt;"",MAX(O$23:O228)&lt;=MAX(S$23:S228),MAX(O$23:O228)&lt;=MAX(U$23:U228),MAX(O$23:O228)&lt;=TIME(16,0,0)),MAX(O$23:O228,C229),"")</f>
        <v/>
      </c>
      <c r="O229" s="4" t="str">
        <f t="shared" ca="1" si="56"/>
        <v/>
      </c>
      <c r="P229" s="4">
        <f ca="1">IF(AND(MAX(O$23:O228)&gt;MAX(Q$23:Q228),C229&lt;&gt;"",MAX(Q$23:Q228)&lt;=MAX(S$23:S228),MAX(Q$23:Q228)&lt;=MAX(U$23:U228),MAX(Q$23:Q228)&lt;=TIME(16,0,0)),MAX(Q$23:Q228,C229),"")</f>
        <v>0.60968176868319779</v>
      </c>
      <c r="Q229" s="4">
        <f t="shared" ca="1" si="57"/>
        <v>0.61198494540467863</v>
      </c>
      <c r="R229" s="4" t="str">
        <f ca="1">IF(AND(MAX(O$23:O228)&gt;MAX(S$23:S228),C229&lt;&gt;"",MAX(Q$23:Q228)&gt;MAX(S$23:S228),MAX(S$23:S228)&lt;=MAX(U$23:U228),MAX(S$23:S228)&lt;=TIME(16,0,0)),MAX(S$23:S228,C229),"")</f>
        <v/>
      </c>
      <c r="S229" s="4" t="str">
        <f t="shared" ca="1" si="58"/>
        <v/>
      </c>
      <c r="T229" s="4" t="str">
        <f ca="1">IF(AND(MAX(O$23:O228)&gt;MAX(U$23:U228),C229&lt;&gt;"",MAX(Q$23:Q228)&gt;MAX(U$23:U228),MAX(S$23:S228)&gt;MAX(U$23:U228),MAX(U$23:U228)&lt;=TIME(16,0,0)),MAX(U$23:U228,C229),"")</f>
        <v/>
      </c>
      <c r="U229" s="4" t="str">
        <f t="shared" ca="1" si="59"/>
        <v/>
      </c>
    </row>
    <row r="230" spans="1:21" x14ac:dyDescent="0.3">
      <c r="A230" s="3">
        <f t="shared" ca="1" si="45"/>
        <v>1.2878524560183719</v>
      </c>
      <c r="B230" s="23" t="str">
        <f t="shared" ca="1" si="46"/>
        <v>касса 1</v>
      </c>
      <c r="C230" s="4">
        <f ca="1">IF(C229="","",IF(C229+(A230)/1440&lt;=$C$23+8/24,C229+(A230)/1440,""))</f>
        <v>0.61057611066654383</v>
      </c>
      <c r="D230">
        <f t="shared" ca="1" si="47"/>
        <v>6.1879518798381783</v>
      </c>
      <c r="E230" s="4">
        <f t="shared" ca="1" si="48"/>
        <v>4.2971888054431796E-3</v>
      </c>
      <c r="F230">
        <f t="shared" ca="1" si="49"/>
        <v>4.7249287128145161</v>
      </c>
      <c r="G230" s="4">
        <f t="shared" ca="1" si="50"/>
        <v>3.2812004950100804E-3</v>
      </c>
      <c r="H230">
        <f t="shared" ca="1" si="51"/>
        <v>4.8655537865571326</v>
      </c>
      <c r="I230" s="4">
        <f t="shared" ca="1" si="52"/>
        <v>3.3788567962202308E-3</v>
      </c>
      <c r="J230">
        <f t="shared" ca="1" si="53"/>
        <v>3.9669223229393649</v>
      </c>
      <c r="K230" s="4">
        <f t="shared" ca="1" si="54"/>
        <v>2.7548071687078925E-3</v>
      </c>
      <c r="L230" s="3">
        <f ca="1">IF(C230&lt;&gt;"",SUM(COUNTIF($O$24:$O230,"&gt;"&amp;C230),COUNTIF($Q$24:$Q230,"&gt;"&amp;C230),COUNTIF($S$24:$S230,"&gt;"&amp;C230),COUNTIF($U$24:$U230,"&gt;"&amp;C230)),"")</f>
        <v>4</v>
      </c>
      <c r="M230" s="4">
        <f t="shared" ca="1" si="55"/>
        <v>4.297188805443164E-3</v>
      </c>
      <c r="N230" s="4">
        <f ca="1">IF(AND(MAX(O$23:O229)&lt;=MAX(Q$23:Q229),C230&lt;&gt;"",MAX(O$23:O229)&lt;=MAX(S$23:S229),MAX(O$23:O229)&lt;=MAX(U$23:U229),MAX(O$23:O229)&lt;=TIME(16,0,0)),MAX(O$23:O229,C230),"")</f>
        <v>0.61057611066654383</v>
      </c>
      <c r="O230" s="4">
        <f t="shared" ca="1" si="56"/>
        <v>0.61487329947198699</v>
      </c>
      <c r="P230" s="4" t="str">
        <f ca="1">IF(AND(MAX(O$23:O229)&gt;MAX(Q$23:Q229),C230&lt;&gt;"",MAX(Q$23:Q229)&lt;=MAX(S$23:S229),MAX(Q$23:Q229)&lt;=MAX(U$23:U229),MAX(Q$23:Q229)&lt;=TIME(16,0,0)),MAX(Q$23:Q229,C230),"")</f>
        <v/>
      </c>
      <c r="Q230" s="4" t="str">
        <f t="shared" ca="1" si="57"/>
        <v/>
      </c>
      <c r="R230" s="4" t="str">
        <f ca="1">IF(AND(MAX(O$23:O229)&gt;MAX(S$23:S229),C230&lt;&gt;"",MAX(Q$23:Q229)&gt;MAX(S$23:S229),MAX(S$23:S229)&lt;=MAX(U$23:U229),MAX(S$23:S229)&lt;=TIME(16,0,0)),MAX(S$23:S229,C230),"")</f>
        <v/>
      </c>
      <c r="S230" s="4" t="str">
        <f t="shared" ca="1" si="58"/>
        <v/>
      </c>
      <c r="T230" s="4" t="str">
        <f ca="1">IF(AND(MAX(O$23:O229)&gt;MAX(U$23:U229),C230&lt;&gt;"",MAX(Q$23:Q229)&gt;MAX(U$23:U229),MAX(S$23:S229)&gt;MAX(U$23:U229),MAX(U$23:U229)&lt;=TIME(16,0,0)),MAX(U$23:U229,C230),"")</f>
        <v/>
      </c>
      <c r="U230" s="4" t="str">
        <f t="shared" ca="1" si="59"/>
        <v/>
      </c>
    </row>
    <row r="231" spans="1:21" x14ac:dyDescent="0.3">
      <c r="A231" s="3">
        <f t="shared" ca="1" si="45"/>
        <v>1.5139893214510867</v>
      </c>
      <c r="B231" s="23" t="str">
        <f t="shared" ca="1" si="46"/>
        <v>касса 3</v>
      </c>
      <c r="C231" s="4">
        <f ca="1">IF(C230="","",IF(C230+(A231)/1440&lt;=$C$23+8/24,C230+(A231)/1440,""))</f>
        <v>0.61162749213977374</v>
      </c>
      <c r="D231">
        <f t="shared" ca="1" si="47"/>
        <v>2.0301725221668709</v>
      </c>
      <c r="E231" s="4">
        <f t="shared" ca="1" si="48"/>
        <v>1.4098420292825492E-3</v>
      </c>
      <c r="F231">
        <f t="shared" ca="1" si="49"/>
        <v>5.0572186306421703</v>
      </c>
      <c r="G231" s="4">
        <f t="shared" ca="1" si="50"/>
        <v>3.5119573823903958E-3</v>
      </c>
      <c r="H231">
        <f t="shared" ca="1" si="51"/>
        <v>13.861631124108193</v>
      </c>
      <c r="I231" s="4">
        <f t="shared" ca="1" si="52"/>
        <v>9.6261327250751344E-3</v>
      </c>
      <c r="J231">
        <f t="shared" ca="1" si="53"/>
        <v>10.936413344160499</v>
      </c>
      <c r="K231" s="4">
        <f t="shared" ca="1" si="54"/>
        <v>7.5947314890003467E-3</v>
      </c>
      <c r="L231" s="3">
        <f ca="1">IF(C231&lt;&gt;"",SUM(COUNTIF($O$24:$O231,"&gt;"&amp;C231),COUNTIF($Q$24:$Q231,"&gt;"&amp;C231),COUNTIF($S$24:$S231,"&gt;"&amp;C231),COUNTIF($U$24:$U231,"&gt;"&amp;C231)),"")</f>
        <v>4</v>
      </c>
      <c r="M231" s="4">
        <f t="shared" ca="1" si="55"/>
        <v>9.626132725075176E-3</v>
      </c>
      <c r="N231" s="4" t="str">
        <f ca="1">IF(AND(MAX(O$23:O230)&lt;=MAX(Q$23:Q230),C231&lt;&gt;"",MAX(O$23:O230)&lt;=MAX(S$23:S230),MAX(O$23:O230)&lt;=MAX(U$23:U230),MAX(O$23:O230)&lt;=TIME(16,0,0)),MAX(O$23:O230,C231),"")</f>
        <v/>
      </c>
      <c r="O231" s="4" t="str">
        <f t="shared" ca="1" si="56"/>
        <v/>
      </c>
      <c r="P231" s="4" t="str">
        <f ca="1">IF(AND(MAX(O$23:O230)&gt;MAX(Q$23:Q230),C231&lt;&gt;"",MAX(Q$23:Q230)&lt;=MAX(S$23:S230),MAX(Q$23:Q230)&lt;=MAX(U$23:U230),MAX(Q$23:Q230)&lt;=TIME(16,0,0)),MAX(Q$23:Q230,C231),"")</f>
        <v/>
      </c>
      <c r="Q231" s="4" t="str">
        <f t="shared" ca="1" si="57"/>
        <v/>
      </c>
      <c r="R231" s="4">
        <f ca="1">IF(AND(MAX(O$23:O230)&gt;MAX(S$23:S230),C231&lt;&gt;"",MAX(Q$23:Q230)&gt;MAX(S$23:S230),MAX(S$23:S230)&lt;=MAX(U$23:U230),MAX(S$23:S230)&lt;=TIME(16,0,0)),MAX(S$23:S230,C231),"")</f>
        <v>0.61162749213977374</v>
      </c>
      <c r="S231" s="4">
        <f t="shared" ca="1" si="58"/>
        <v>0.62125362486484892</v>
      </c>
      <c r="T231" s="4" t="str">
        <f ca="1">IF(AND(MAX(O$23:O230)&gt;MAX(U$23:U230),C231&lt;&gt;"",MAX(Q$23:Q230)&gt;MAX(U$23:U230),MAX(S$23:S230)&gt;MAX(U$23:U230),MAX(U$23:U230)&lt;=TIME(16,0,0)),MAX(U$23:U230,C231),"")</f>
        <v/>
      </c>
      <c r="U231" s="4" t="str">
        <f t="shared" ca="1" si="59"/>
        <v/>
      </c>
    </row>
    <row r="232" spans="1:21" x14ac:dyDescent="0.3">
      <c r="A232" s="3">
        <f t="shared" ca="1" si="45"/>
        <v>1.8521627514809964</v>
      </c>
      <c r="B232" s="23" t="str">
        <f t="shared" ca="1" si="46"/>
        <v>касса 2</v>
      </c>
      <c r="C232" s="4">
        <f ca="1">IF(C231="","",IF(C231+(A232)/1440&lt;=$C$23+8/24,C231+(A232)/1440,""))</f>
        <v>0.61291371627274671</v>
      </c>
      <c r="D232">
        <f t="shared" ca="1" si="47"/>
        <v>1.2204010957950457</v>
      </c>
      <c r="E232" s="4">
        <f t="shared" ca="1" si="48"/>
        <v>8.4750076096878175E-4</v>
      </c>
      <c r="F232">
        <f t="shared" ca="1" si="49"/>
        <v>3.0760274552698297</v>
      </c>
      <c r="G232" s="4">
        <f t="shared" ca="1" si="50"/>
        <v>2.136130177270715E-3</v>
      </c>
      <c r="H232">
        <f t="shared" ca="1" si="51"/>
        <v>3.0467175321976914</v>
      </c>
      <c r="I232" s="4">
        <f t="shared" ca="1" si="52"/>
        <v>2.1157760640261748E-3</v>
      </c>
      <c r="J232">
        <f t="shared" ca="1" si="53"/>
        <v>5.2229739837026372</v>
      </c>
      <c r="K232" s="4">
        <f t="shared" ca="1" si="54"/>
        <v>3.6270652664601648E-3</v>
      </c>
      <c r="L232" s="3">
        <f ca="1">IF(C232&lt;&gt;"",SUM(COUNTIF($O$24:$O232,"&gt;"&amp;C232),COUNTIF($Q$24:$Q232,"&gt;"&amp;C232),COUNTIF($S$24:$S232,"&gt;"&amp;C232),COUNTIF($U$24:$U232,"&gt;"&amp;C232)),"")</f>
        <v>4</v>
      </c>
      <c r="M232" s="4">
        <f t="shared" ca="1" si="55"/>
        <v>2.1361301772707675E-3</v>
      </c>
      <c r="N232" s="4" t="str">
        <f ca="1">IF(AND(MAX(O$23:O231)&lt;=MAX(Q$23:Q231),C232&lt;&gt;"",MAX(O$23:O231)&lt;=MAX(S$23:S231),MAX(O$23:O231)&lt;=MAX(U$23:U231),MAX(O$23:O231)&lt;=TIME(16,0,0)),MAX(O$23:O231,C232),"")</f>
        <v/>
      </c>
      <c r="O232" s="4" t="str">
        <f t="shared" ca="1" si="56"/>
        <v/>
      </c>
      <c r="P232" s="4">
        <f ca="1">IF(AND(MAX(O$23:O231)&gt;MAX(Q$23:Q231),C232&lt;&gt;"",MAX(Q$23:Q231)&lt;=MAX(S$23:S231),MAX(Q$23:Q231)&lt;=MAX(U$23:U231),MAX(Q$23:Q231)&lt;=TIME(16,0,0)),MAX(Q$23:Q231,C232),"")</f>
        <v>0.61291371627274671</v>
      </c>
      <c r="Q232" s="4">
        <f t="shared" ca="1" si="57"/>
        <v>0.61504984645001748</v>
      </c>
      <c r="R232" s="4" t="str">
        <f ca="1">IF(AND(MAX(O$23:O231)&gt;MAX(S$23:S231),C232&lt;&gt;"",MAX(Q$23:Q231)&gt;MAX(S$23:S231),MAX(S$23:S231)&lt;=MAX(U$23:U231),MAX(S$23:S231)&lt;=TIME(16,0,0)),MAX(S$23:S231,C232),"")</f>
        <v/>
      </c>
      <c r="S232" s="4" t="str">
        <f t="shared" ca="1" si="58"/>
        <v/>
      </c>
      <c r="T232" s="4" t="str">
        <f ca="1">IF(AND(MAX(O$23:O231)&gt;MAX(U$23:U231),C232&lt;&gt;"",MAX(Q$23:Q231)&gt;MAX(U$23:U231),MAX(S$23:S231)&gt;MAX(U$23:U231),MAX(U$23:U231)&lt;=TIME(16,0,0)),MAX(U$23:U231,C232),"")</f>
        <v/>
      </c>
      <c r="U232" s="4" t="str">
        <f t="shared" ca="1" si="59"/>
        <v/>
      </c>
    </row>
    <row r="233" spans="1:21" x14ac:dyDescent="0.3">
      <c r="A233" s="3">
        <f t="shared" ca="1" si="45"/>
        <v>3.0788356293359973</v>
      </c>
      <c r="B233" s="23" t="str">
        <f t="shared" ca="1" si="46"/>
        <v>касса 4</v>
      </c>
      <c r="C233" s="4">
        <f ca="1">IF(C232="","",IF(C232+(A233)/1440&lt;=$C$23+8/24,C232+(A233)/1440,""))</f>
        <v>0.6150517965708967</v>
      </c>
      <c r="D233">
        <f t="shared" ca="1" si="47"/>
        <v>2.1718401774250395</v>
      </c>
      <c r="E233" s="4">
        <f t="shared" ca="1" si="48"/>
        <v>1.5082223454340553E-3</v>
      </c>
      <c r="F233">
        <f t="shared" ca="1" si="49"/>
        <v>3.4025638166030703</v>
      </c>
      <c r="G233" s="4">
        <f t="shared" ca="1" si="50"/>
        <v>2.3628915393076877E-3</v>
      </c>
      <c r="H233">
        <f t="shared" ca="1" si="51"/>
        <v>2.7847129426024053</v>
      </c>
      <c r="I233" s="4">
        <f t="shared" ca="1" si="52"/>
        <v>1.9338284323627815E-3</v>
      </c>
      <c r="J233">
        <f t="shared" ca="1" si="53"/>
        <v>1.9524485305303543</v>
      </c>
      <c r="K233" s="4">
        <f t="shared" ca="1" si="54"/>
        <v>1.3558670350905238E-3</v>
      </c>
      <c r="L233" s="3">
        <f ca="1">IF(C233&lt;&gt;"",SUM(COUNTIF($O$24:$O233,"&gt;"&amp;C233),COUNTIF($Q$24:$Q233,"&gt;"&amp;C233),COUNTIF($S$24:$S233,"&gt;"&amp;C233),COUNTIF($U$24:$U233,"&gt;"&amp;C233)),"")</f>
        <v>2</v>
      </c>
      <c r="M233" s="4">
        <f t="shared" ca="1" si="55"/>
        <v>1.3558670350904967E-3</v>
      </c>
      <c r="N233" s="4" t="str">
        <f ca="1">IF(AND(MAX(O$23:O232)&lt;=MAX(Q$23:Q232),C233&lt;&gt;"",MAX(O$23:O232)&lt;=MAX(S$23:S232),MAX(O$23:O232)&lt;=MAX(U$23:U232),MAX(O$23:O232)&lt;=TIME(16,0,0)),MAX(O$23:O232,C233),"")</f>
        <v/>
      </c>
      <c r="O233" s="4" t="str">
        <f t="shared" ca="1" si="56"/>
        <v/>
      </c>
      <c r="P233" s="4" t="str">
        <f ca="1">IF(AND(MAX(O$23:O232)&gt;MAX(Q$23:Q232),C233&lt;&gt;"",MAX(Q$23:Q232)&lt;=MAX(S$23:S232),MAX(Q$23:Q232)&lt;=MAX(U$23:U232),MAX(Q$23:Q232)&lt;=TIME(16,0,0)),MAX(Q$23:Q232,C233),"")</f>
        <v/>
      </c>
      <c r="Q233" s="4" t="str">
        <f t="shared" ca="1" si="57"/>
        <v/>
      </c>
      <c r="R233" s="4" t="str">
        <f ca="1">IF(AND(MAX(O$23:O232)&gt;MAX(S$23:S232),C233&lt;&gt;"",MAX(Q$23:Q232)&gt;MAX(S$23:S232),MAX(S$23:S232)&lt;=MAX(U$23:U232),MAX(S$23:S232)&lt;=TIME(16,0,0)),MAX(S$23:S232,C233),"")</f>
        <v/>
      </c>
      <c r="S233" s="4" t="str">
        <f t="shared" ca="1" si="58"/>
        <v/>
      </c>
      <c r="T233" s="4">
        <f ca="1">IF(AND(MAX(O$23:O232)&gt;MAX(U$23:U232),C233&lt;&gt;"",MAX(Q$23:Q232)&gt;MAX(U$23:U232),MAX(S$23:S232)&gt;MAX(U$23:U232),MAX(U$23:U232)&lt;=TIME(16,0,0)),MAX(U$23:U232,C233),"")</f>
        <v>0.6150517965708967</v>
      </c>
      <c r="U233" s="4">
        <f t="shared" ca="1" si="59"/>
        <v>0.6164076636059872</v>
      </c>
    </row>
    <row r="234" spans="1:21" x14ac:dyDescent="0.3">
      <c r="A234" s="3">
        <f t="shared" ca="1" si="45"/>
        <v>3.2787739459068095</v>
      </c>
      <c r="B234" s="23" t="str">
        <f t="shared" ca="1" si="46"/>
        <v>касса 1</v>
      </c>
      <c r="C234" s="4">
        <f ca="1">IF(C233="","",IF(C233+(A234)/1440&lt;=$C$23+8/24,C233+(A234)/1440,""))</f>
        <v>0.61732872292222085</v>
      </c>
      <c r="D234">
        <f t="shared" ca="1" si="47"/>
        <v>1.7988580387644737</v>
      </c>
      <c r="E234" s="4">
        <f t="shared" ca="1" si="48"/>
        <v>1.2492069713642179E-3</v>
      </c>
      <c r="F234">
        <f t="shared" ca="1" si="49"/>
        <v>9.7549908517707458</v>
      </c>
      <c r="G234" s="4">
        <f t="shared" ca="1" si="50"/>
        <v>6.7742992026185731E-3</v>
      </c>
      <c r="H234">
        <f t="shared" ca="1" si="51"/>
        <v>3.6682839639621938</v>
      </c>
      <c r="I234" s="4">
        <f t="shared" ca="1" si="52"/>
        <v>2.5474194194181903E-3</v>
      </c>
      <c r="J234">
        <f t="shared" ca="1" si="53"/>
        <v>2.4545098126157168</v>
      </c>
      <c r="K234" s="4">
        <f t="shared" ca="1" si="54"/>
        <v>1.7045207032053589E-3</v>
      </c>
      <c r="L234" s="3">
        <f ca="1">IF(C234&lt;&gt;"",SUM(COUNTIF($O$24:$O234,"&gt;"&amp;C234),COUNTIF($Q$24:$Q234,"&gt;"&amp;C234),COUNTIF($S$24:$S234,"&gt;"&amp;C234),COUNTIF($U$24:$U234,"&gt;"&amp;C234)),"")</f>
        <v>2</v>
      </c>
      <c r="M234" s="4">
        <f t="shared" ca="1" si="55"/>
        <v>1.249206971364214E-3</v>
      </c>
      <c r="N234" s="4">
        <f ca="1">IF(AND(MAX(O$23:O233)&lt;=MAX(Q$23:Q233),C234&lt;&gt;"",MAX(O$23:O233)&lt;=MAX(S$23:S233),MAX(O$23:O233)&lt;=MAX(U$23:U233),MAX(O$23:O233)&lt;=TIME(16,0,0)),MAX(O$23:O233,C234),"")</f>
        <v>0.61732872292222085</v>
      </c>
      <c r="O234" s="4">
        <f t="shared" ca="1" si="56"/>
        <v>0.61857792989358507</v>
      </c>
      <c r="P234" s="4" t="str">
        <f ca="1">IF(AND(MAX(O$23:O233)&gt;MAX(Q$23:Q233),C234&lt;&gt;"",MAX(Q$23:Q233)&lt;=MAX(S$23:S233),MAX(Q$23:Q233)&lt;=MAX(U$23:U233),MAX(Q$23:Q233)&lt;=TIME(16,0,0)),MAX(Q$23:Q233,C234),"")</f>
        <v/>
      </c>
      <c r="Q234" s="4" t="str">
        <f t="shared" ca="1" si="57"/>
        <v/>
      </c>
      <c r="R234" s="4" t="str">
        <f ca="1">IF(AND(MAX(O$23:O233)&gt;MAX(S$23:S233),C234&lt;&gt;"",MAX(Q$23:Q233)&gt;MAX(S$23:S233),MAX(S$23:S233)&lt;=MAX(U$23:U233),MAX(S$23:S233)&lt;=TIME(16,0,0)),MAX(S$23:S233,C234),"")</f>
        <v/>
      </c>
      <c r="S234" s="4" t="str">
        <f t="shared" ca="1" si="58"/>
        <v/>
      </c>
      <c r="T234" s="4" t="str">
        <f ca="1">IF(AND(MAX(O$23:O233)&gt;MAX(U$23:U233),C234&lt;&gt;"",MAX(Q$23:Q233)&gt;MAX(U$23:U233),MAX(S$23:S233)&gt;MAX(U$23:U233),MAX(U$23:U233)&lt;=TIME(16,0,0)),MAX(U$23:U233,C234),"")</f>
        <v/>
      </c>
      <c r="U234" s="4" t="str">
        <f t="shared" ca="1" si="59"/>
        <v/>
      </c>
    </row>
    <row r="235" spans="1:21" x14ac:dyDescent="0.3">
      <c r="A235" s="3">
        <f t="shared" ca="1" si="45"/>
        <v>1.2950743844090646</v>
      </c>
      <c r="B235" s="23" t="str">
        <f t="shared" ca="1" si="46"/>
        <v>касса 2</v>
      </c>
      <c r="C235" s="4">
        <f ca="1">IF(C234="","",IF(C234+(A235)/1440&lt;=$C$23+8/24,C234+(A235)/1440,""))</f>
        <v>0.61822808013361608</v>
      </c>
      <c r="D235">
        <f t="shared" ca="1" si="47"/>
        <v>2.3795645694436578</v>
      </c>
      <c r="E235" s="4">
        <f t="shared" ca="1" si="48"/>
        <v>1.6524753954469847E-3</v>
      </c>
      <c r="F235">
        <f t="shared" ca="1" si="49"/>
        <v>1.8793508753101287</v>
      </c>
      <c r="G235" s="4">
        <f t="shared" ca="1" si="50"/>
        <v>1.3051047745209227E-3</v>
      </c>
      <c r="H235">
        <f t="shared" ca="1" si="51"/>
        <v>1.1661964560228966</v>
      </c>
      <c r="I235" s="4">
        <f t="shared" ca="1" si="52"/>
        <v>8.0985865001590037E-4</v>
      </c>
      <c r="J235">
        <f t="shared" ca="1" si="53"/>
        <v>1.2776330493477817</v>
      </c>
      <c r="K235" s="4">
        <f t="shared" ca="1" si="54"/>
        <v>8.8724517315818174E-4</v>
      </c>
      <c r="L235" s="3">
        <f ca="1">IF(C235&lt;&gt;"",SUM(COUNTIF($O$24:$O235,"&gt;"&amp;C235),COUNTIF($Q$24:$Q235,"&gt;"&amp;C235),COUNTIF($S$24:$S235,"&gt;"&amp;C235),COUNTIF($U$24:$U235,"&gt;"&amp;C235)),"")</f>
        <v>3</v>
      </c>
      <c r="M235" s="4">
        <f t="shared" ca="1" si="55"/>
        <v>1.3051047745209488E-3</v>
      </c>
      <c r="N235" s="4" t="str">
        <f ca="1">IF(AND(MAX(O$23:O234)&lt;=MAX(Q$23:Q234),C235&lt;&gt;"",MAX(O$23:O234)&lt;=MAX(S$23:S234),MAX(O$23:O234)&lt;=MAX(U$23:U234),MAX(O$23:O234)&lt;=TIME(16,0,0)),MAX(O$23:O234,C235),"")</f>
        <v/>
      </c>
      <c r="O235" s="4" t="str">
        <f t="shared" ca="1" si="56"/>
        <v/>
      </c>
      <c r="P235" s="4">
        <f ca="1">IF(AND(MAX(O$23:O234)&gt;MAX(Q$23:Q234),C235&lt;&gt;"",MAX(Q$23:Q234)&lt;=MAX(S$23:S234),MAX(Q$23:Q234)&lt;=MAX(U$23:U234),MAX(Q$23:Q234)&lt;=TIME(16,0,0)),MAX(Q$23:Q234,C235),"")</f>
        <v>0.61822808013361608</v>
      </c>
      <c r="Q235" s="4">
        <f t="shared" ca="1" si="57"/>
        <v>0.61953318490813702</v>
      </c>
      <c r="R235" s="4" t="str">
        <f ca="1">IF(AND(MAX(O$23:O234)&gt;MAX(S$23:S234),C235&lt;&gt;"",MAX(Q$23:Q234)&gt;MAX(S$23:S234),MAX(S$23:S234)&lt;=MAX(U$23:U234),MAX(S$23:S234)&lt;=TIME(16,0,0)),MAX(S$23:S234,C235),"")</f>
        <v/>
      </c>
      <c r="S235" s="4" t="str">
        <f t="shared" ca="1" si="58"/>
        <v/>
      </c>
      <c r="T235" s="4" t="str">
        <f ca="1">IF(AND(MAX(O$23:O234)&gt;MAX(U$23:U234),C235&lt;&gt;"",MAX(Q$23:Q234)&gt;MAX(U$23:U234),MAX(S$23:S234)&gt;MAX(U$23:U234),MAX(U$23:U234)&lt;=TIME(16,0,0)),MAX(U$23:U234,C235),"")</f>
        <v/>
      </c>
      <c r="U235" s="4" t="str">
        <f t="shared" ca="1" si="59"/>
        <v/>
      </c>
    </row>
    <row r="236" spans="1:21" x14ac:dyDescent="0.3">
      <c r="A236" s="3">
        <f t="shared" ca="1" si="45"/>
        <v>1.0310154663026931</v>
      </c>
      <c r="B236" s="23" t="str">
        <f t="shared" ca="1" si="46"/>
        <v>касса 4</v>
      </c>
      <c r="C236" s="4">
        <f ca="1">IF(C235="","",IF(C235+(A236)/1440&lt;=$C$23+8/24,C235+(A236)/1440,""))</f>
        <v>0.61894406309632632</v>
      </c>
      <c r="D236">
        <f t="shared" ca="1" si="47"/>
        <v>5.7370742583890593</v>
      </c>
      <c r="E236" s="4">
        <f t="shared" ca="1" si="48"/>
        <v>3.9840793461035136E-3</v>
      </c>
      <c r="F236">
        <f t="shared" ca="1" si="49"/>
        <v>1.4696620449250843</v>
      </c>
      <c r="G236" s="4">
        <f t="shared" ca="1" si="50"/>
        <v>1.0205986423090863E-3</v>
      </c>
      <c r="H236">
        <f t="shared" ca="1" si="51"/>
        <v>1.7037103080008311</v>
      </c>
      <c r="I236" s="4">
        <f t="shared" ca="1" si="52"/>
        <v>1.1831321583339106E-3</v>
      </c>
      <c r="J236">
        <f t="shared" ca="1" si="53"/>
        <v>4.6900945664336255</v>
      </c>
      <c r="K236" s="4">
        <f t="shared" ca="1" si="54"/>
        <v>3.2570101155789065E-3</v>
      </c>
      <c r="L236" s="3">
        <f ca="1">IF(C236&lt;&gt;"",SUM(COUNTIF($O$24:$O236,"&gt;"&amp;C236),COUNTIF($Q$24:$Q236,"&gt;"&amp;C236),COUNTIF($S$24:$S236,"&gt;"&amp;C236),COUNTIF($U$24:$U236,"&gt;"&amp;C236)),"")</f>
        <v>3</v>
      </c>
      <c r="M236" s="4">
        <f t="shared" ca="1" si="55"/>
        <v>3.2570101155788844E-3</v>
      </c>
      <c r="N236" s="4" t="str">
        <f ca="1">IF(AND(MAX(O$23:O235)&lt;=MAX(Q$23:Q235),C236&lt;&gt;"",MAX(O$23:O235)&lt;=MAX(S$23:S235),MAX(O$23:O235)&lt;=MAX(U$23:U235),MAX(O$23:O235)&lt;=TIME(16,0,0)),MAX(O$23:O235,C236),"")</f>
        <v/>
      </c>
      <c r="O236" s="4" t="str">
        <f t="shared" ca="1" si="56"/>
        <v/>
      </c>
      <c r="P236" s="4" t="str">
        <f ca="1">IF(AND(MAX(O$23:O235)&gt;MAX(Q$23:Q235),C236&lt;&gt;"",MAX(Q$23:Q235)&lt;=MAX(S$23:S235),MAX(Q$23:Q235)&lt;=MAX(U$23:U235),MAX(Q$23:Q235)&lt;=TIME(16,0,0)),MAX(Q$23:Q235,C236),"")</f>
        <v/>
      </c>
      <c r="Q236" s="4" t="str">
        <f t="shared" ca="1" si="57"/>
        <v/>
      </c>
      <c r="R236" s="4" t="str">
        <f ca="1">IF(AND(MAX(O$23:O235)&gt;MAX(S$23:S235),C236&lt;&gt;"",MAX(Q$23:Q235)&gt;MAX(S$23:S235),MAX(S$23:S235)&lt;=MAX(U$23:U235),MAX(S$23:S235)&lt;=TIME(16,0,0)),MAX(S$23:S235,C236),"")</f>
        <v/>
      </c>
      <c r="S236" s="4" t="str">
        <f t="shared" ca="1" si="58"/>
        <v/>
      </c>
      <c r="T236" s="4">
        <f ca="1">IF(AND(MAX(O$23:O235)&gt;MAX(U$23:U235),C236&lt;&gt;"",MAX(Q$23:Q235)&gt;MAX(U$23:U235),MAX(S$23:S235)&gt;MAX(U$23:U235),MAX(U$23:U235)&lt;=TIME(16,0,0)),MAX(U$23:U235,C236),"")</f>
        <v>0.61894406309632632</v>
      </c>
      <c r="U236" s="4">
        <f t="shared" ca="1" si="59"/>
        <v>0.62220107321190521</v>
      </c>
    </row>
    <row r="237" spans="1:21" x14ac:dyDescent="0.3">
      <c r="A237" s="3">
        <f t="shared" ca="1" si="45"/>
        <v>1.4730158017096593</v>
      </c>
      <c r="B237" s="23" t="str">
        <f t="shared" ca="1" si="46"/>
        <v>касса 1</v>
      </c>
      <c r="C237" s="4">
        <f ca="1">IF(C236="","",IF(C236+(A237)/1440&lt;=$C$23+8/24,C236+(A237)/1440,""))</f>
        <v>0.61996699073640249</v>
      </c>
      <c r="D237">
        <f t="shared" ca="1" si="47"/>
        <v>1.4797058249148463</v>
      </c>
      <c r="E237" s="4">
        <f t="shared" ca="1" si="48"/>
        <v>1.0275734895241989E-3</v>
      </c>
      <c r="F237">
        <f t="shared" ca="1" si="49"/>
        <v>1.402741026982115</v>
      </c>
      <c r="G237" s="4">
        <f t="shared" ca="1" si="50"/>
        <v>9.7412571318202434E-4</v>
      </c>
      <c r="H237">
        <f t="shared" ca="1" si="51"/>
        <v>2.7081641594165138</v>
      </c>
      <c r="I237" s="4">
        <f t="shared" ca="1" si="52"/>
        <v>1.8806695551503569E-3</v>
      </c>
      <c r="J237">
        <f t="shared" ca="1" si="53"/>
        <v>2.0244503288894409</v>
      </c>
      <c r="K237" s="4">
        <f t="shared" ca="1" si="54"/>
        <v>1.4058682839510005E-3</v>
      </c>
      <c r="L237" s="3">
        <f ca="1">IF(C237&lt;&gt;"",SUM(COUNTIF($O$24:$O237,"&gt;"&amp;C237),COUNTIF($Q$24:$Q237,"&gt;"&amp;C237),COUNTIF($S$24:$S237,"&gt;"&amp;C237),COUNTIF($U$24:$U237,"&gt;"&amp;C237)),"")</f>
        <v>3</v>
      </c>
      <c r="M237" s="4">
        <f t="shared" ca="1" si="55"/>
        <v>1.0275734895242028E-3</v>
      </c>
      <c r="N237" s="4">
        <f ca="1">IF(AND(MAX(O$23:O236)&lt;=MAX(Q$23:Q236),C237&lt;&gt;"",MAX(O$23:O236)&lt;=MAX(S$23:S236),MAX(O$23:O236)&lt;=MAX(U$23:U236),MAX(O$23:O236)&lt;=TIME(16,0,0)),MAX(O$23:O236,C237),"")</f>
        <v>0.61996699073640249</v>
      </c>
      <c r="O237" s="4">
        <f t="shared" ca="1" si="56"/>
        <v>0.62099456422592669</v>
      </c>
      <c r="P237" s="4" t="str">
        <f ca="1">IF(AND(MAX(O$23:O236)&gt;MAX(Q$23:Q236),C237&lt;&gt;"",MAX(Q$23:Q236)&lt;=MAX(S$23:S236),MAX(Q$23:Q236)&lt;=MAX(U$23:U236),MAX(Q$23:Q236)&lt;=TIME(16,0,0)),MAX(Q$23:Q236,C237),"")</f>
        <v/>
      </c>
      <c r="Q237" s="4" t="str">
        <f t="shared" ca="1" si="57"/>
        <v/>
      </c>
      <c r="R237" s="4" t="str">
        <f ca="1">IF(AND(MAX(O$23:O236)&gt;MAX(S$23:S236),C237&lt;&gt;"",MAX(Q$23:Q236)&gt;MAX(S$23:S236),MAX(S$23:S236)&lt;=MAX(U$23:U236),MAX(S$23:S236)&lt;=TIME(16,0,0)),MAX(S$23:S236,C237),"")</f>
        <v/>
      </c>
      <c r="S237" s="4" t="str">
        <f t="shared" ca="1" si="58"/>
        <v/>
      </c>
      <c r="T237" s="4" t="str">
        <f ca="1">IF(AND(MAX(O$23:O236)&gt;MAX(U$23:U236),C237&lt;&gt;"",MAX(Q$23:Q236)&gt;MAX(U$23:U236),MAX(S$23:S236)&gt;MAX(U$23:U236),MAX(U$23:U236)&lt;=TIME(16,0,0)),MAX(U$23:U236,C237),"")</f>
        <v/>
      </c>
      <c r="U237" s="4" t="str">
        <f t="shared" ca="1" si="59"/>
        <v/>
      </c>
    </row>
    <row r="238" spans="1:21" x14ac:dyDescent="0.3">
      <c r="A238" s="3">
        <f t="shared" ca="1" si="45"/>
        <v>1.0502998869525861</v>
      </c>
      <c r="B238" s="23" t="str">
        <f t="shared" ca="1" si="46"/>
        <v>касса 2</v>
      </c>
      <c r="C238" s="4">
        <f ca="1">IF(C237="","",IF(C237+(A238)/1440&lt;=$C$23+8/24,C237+(A238)/1440,""))</f>
        <v>0.62069636565789732</v>
      </c>
      <c r="D238">
        <f t="shared" ca="1" si="47"/>
        <v>1.0754481749405511</v>
      </c>
      <c r="E238" s="4">
        <f t="shared" ca="1" si="48"/>
        <v>7.4683901037538275E-4</v>
      </c>
      <c r="F238">
        <f t="shared" ca="1" si="49"/>
        <v>4.3013726751570411</v>
      </c>
      <c r="G238" s="4">
        <f t="shared" ca="1" si="50"/>
        <v>2.9870643577479452E-3</v>
      </c>
      <c r="H238">
        <f t="shared" ca="1" si="51"/>
        <v>2.1515233606069155</v>
      </c>
      <c r="I238" s="4">
        <f t="shared" ca="1" si="52"/>
        <v>1.4941134448659135E-3</v>
      </c>
      <c r="J238">
        <f t="shared" ca="1" si="53"/>
        <v>18.676915739357309</v>
      </c>
      <c r="K238" s="4">
        <f t="shared" ca="1" si="54"/>
        <v>1.2970080374553687E-2</v>
      </c>
      <c r="L238" s="3">
        <f ca="1">IF(C238&lt;&gt;"",SUM(COUNTIF($O$24:$O238,"&gt;"&amp;C238),COUNTIF($Q$24:$Q238,"&gt;"&amp;C238),COUNTIF($S$24:$S238,"&gt;"&amp;C238),COUNTIF($U$24:$U238,"&gt;"&amp;C238)),"")</f>
        <v>4</v>
      </c>
      <c r="M238" s="4">
        <f t="shared" ca="1" si="55"/>
        <v>2.9870643577479816E-3</v>
      </c>
      <c r="N238" s="4" t="str">
        <f ca="1">IF(AND(MAX(O$23:O237)&lt;=MAX(Q$23:Q237),C238&lt;&gt;"",MAX(O$23:O237)&lt;=MAX(S$23:S237),MAX(O$23:O237)&lt;=MAX(U$23:U237),MAX(O$23:O237)&lt;=TIME(16,0,0)),MAX(O$23:O237,C238),"")</f>
        <v/>
      </c>
      <c r="O238" s="4" t="str">
        <f t="shared" ca="1" si="56"/>
        <v/>
      </c>
      <c r="P238" s="4">
        <f ca="1">IF(AND(MAX(O$23:O237)&gt;MAX(Q$23:Q237),C238&lt;&gt;"",MAX(Q$23:Q237)&lt;=MAX(S$23:S237),MAX(Q$23:Q237)&lt;=MAX(U$23:U237),MAX(Q$23:Q237)&lt;=TIME(16,0,0)),MAX(Q$23:Q237,C238),"")</f>
        <v>0.62069636565789732</v>
      </c>
      <c r="Q238" s="4">
        <f t="shared" ca="1" si="57"/>
        <v>0.6236834300156453</v>
      </c>
      <c r="R238" s="4" t="str">
        <f ca="1">IF(AND(MAX(O$23:O237)&gt;MAX(S$23:S237),C238&lt;&gt;"",MAX(Q$23:Q237)&gt;MAX(S$23:S237),MAX(S$23:S237)&lt;=MAX(U$23:U237),MAX(S$23:S237)&lt;=TIME(16,0,0)),MAX(S$23:S237,C238),"")</f>
        <v/>
      </c>
      <c r="S238" s="4" t="str">
        <f t="shared" ca="1" si="58"/>
        <v/>
      </c>
      <c r="T238" s="4" t="str">
        <f ca="1">IF(AND(MAX(O$23:O237)&gt;MAX(U$23:U237),C238&lt;&gt;"",MAX(Q$23:Q237)&gt;MAX(U$23:U237),MAX(S$23:S237)&gt;MAX(U$23:U237),MAX(U$23:U237)&lt;=TIME(16,0,0)),MAX(U$23:U237,C238),"")</f>
        <v/>
      </c>
      <c r="U238" s="4" t="str">
        <f t="shared" ca="1" si="59"/>
        <v/>
      </c>
    </row>
    <row r="239" spans="1:21" x14ac:dyDescent="0.3">
      <c r="A239" s="3">
        <f t="shared" ca="1" si="45"/>
        <v>2.0889536552797314</v>
      </c>
      <c r="B239" s="23" t="str">
        <f t="shared" ca="1" si="46"/>
        <v>касса 1</v>
      </c>
      <c r="C239" s="4">
        <f ca="1">IF(C238="","",IF(C238+(A239)/1440&lt;=$C$23+8/24,C238+(A239)/1440,""))</f>
        <v>0.62214702791850829</v>
      </c>
      <c r="D239">
        <f t="shared" ca="1" si="47"/>
        <v>8.7359652869509272</v>
      </c>
      <c r="E239" s="4">
        <f t="shared" ca="1" si="48"/>
        <v>6.0666425603825881E-3</v>
      </c>
      <c r="F239">
        <f t="shared" ca="1" si="49"/>
        <v>2.0978714616614238</v>
      </c>
      <c r="G239" s="4">
        <f t="shared" ca="1" si="50"/>
        <v>1.456855181709322E-3</v>
      </c>
      <c r="H239">
        <f t="shared" ca="1" si="51"/>
        <v>7.3230530513627876</v>
      </c>
      <c r="I239" s="4">
        <f t="shared" ca="1" si="52"/>
        <v>5.0854535078908251E-3</v>
      </c>
      <c r="J239">
        <f t="shared" ca="1" si="53"/>
        <v>4.2855221457922124</v>
      </c>
      <c r="K239" s="4">
        <f t="shared" ca="1" si="54"/>
        <v>2.9760570456890362E-3</v>
      </c>
      <c r="L239" s="3">
        <f ca="1">IF(C239&lt;&gt;"",SUM(COUNTIF($O$24:$O239,"&gt;"&amp;C239),COUNTIF($Q$24:$Q239,"&gt;"&amp;C239),COUNTIF($S$24:$S239,"&gt;"&amp;C239),COUNTIF($U$24:$U239,"&gt;"&amp;C239)),"")</f>
        <v>3</v>
      </c>
      <c r="M239" s="4">
        <f t="shared" ca="1" si="55"/>
        <v>6.0666425603825846E-3</v>
      </c>
      <c r="N239" s="4">
        <f ca="1">IF(AND(MAX(O$23:O238)&lt;=MAX(Q$23:Q238),C239&lt;&gt;"",MAX(O$23:O238)&lt;=MAX(S$23:S238),MAX(O$23:O238)&lt;=MAX(U$23:U238),MAX(O$23:O238)&lt;=TIME(16,0,0)),MAX(O$23:O238,C239),"")</f>
        <v>0.62214702791850829</v>
      </c>
      <c r="O239" s="4">
        <f t="shared" ca="1" si="56"/>
        <v>0.62821367047889087</v>
      </c>
      <c r="P239" s="4" t="str">
        <f ca="1">IF(AND(MAX(O$23:O238)&gt;MAX(Q$23:Q238),C239&lt;&gt;"",MAX(Q$23:Q238)&lt;=MAX(S$23:S238),MAX(Q$23:Q238)&lt;=MAX(U$23:U238),MAX(Q$23:Q238)&lt;=TIME(16,0,0)),MAX(Q$23:Q238,C239),"")</f>
        <v/>
      </c>
      <c r="Q239" s="4" t="str">
        <f t="shared" ca="1" si="57"/>
        <v/>
      </c>
      <c r="R239" s="4" t="str">
        <f ca="1">IF(AND(MAX(O$23:O238)&gt;MAX(S$23:S238),C239&lt;&gt;"",MAX(Q$23:Q238)&gt;MAX(S$23:S238),MAX(S$23:S238)&lt;=MAX(U$23:U238),MAX(S$23:S238)&lt;=TIME(16,0,0)),MAX(S$23:S238,C239),"")</f>
        <v/>
      </c>
      <c r="S239" s="4" t="str">
        <f t="shared" ca="1" si="58"/>
        <v/>
      </c>
      <c r="T239" s="4" t="str">
        <f ca="1">IF(AND(MAX(O$23:O238)&gt;MAX(U$23:U238),C239&lt;&gt;"",MAX(Q$23:Q238)&gt;MAX(U$23:U238),MAX(S$23:S238)&gt;MAX(U$23:U238),MAX(U$23:U238)&lt;=TIME(16,0,0)),MAX(U$23:U238,C239),"")</f>
        <v/>
      </c>
      <c r="U239" s="4" t="str">
        <f t="shared" ca="1" si="59"/>
        <v/>
      </c>
    </row>
    <row r="240" spans="1:21" x14ac:dyDescent="0.3">
      <c r="A240" s="3">
        <f t="shared" ca="1" si="45"/>
        <v>2.9010556822999107</v>
      </c>
      <c r="B240" s="23" t="str">
        <f t="shared" ca="1" si="46"/>
        <v>касса 3</v>
      </c>
      <c r="C240" s="4">
        <f ca="1">IF(C239="","",IF(C239+(A240)/1440&lt;=$C$23+8/24,C239+(A240)/1440,""))</f>
        <v>0.62416164992010548</v>
      </c>
      <c r="D240">
        <f t="shared" ca="1" si="47"/>
        <v>3.4195550911186987</v>
      </c>
      <c r="E240" s="4">
        <f t="shared" ca="1" si="48"/>
        <v>2.3746910354990962E-3</v>
      </c>
      <c r="F240">
        <f t="shared" ca="1" si="49"/>
        <v>5.8950071071947932</v>
      </c>
      <c r="G240" s="4">
        <f t="shared" ca="1" si="50"/>
        <v>4.0937549355519395E-3</v>
      </c>
      <c r="H240">
        <f t="shared" ca="1" si="51"/>
        <v>2.6082229958838181</v>
      </c>
      <c r="I240" s="4">
        <f t="shared" ca="1" si="52"/>
        <v>1.8112659693637625E-3</v>
      </c>
      <c r="J240">
        <f t="shared" ca="1" si="53"/>
        <v>7.1370608395756072</v>
      </c>
      <c r="K240" s="4">
        <f t="shared" ca="1" si="54"/>
        <v>4.9562922497052827E-3</v>
      </c>
      <c r="L240" s="3">
        <f ca="1">IF(C240&lt;&gt;"",SUM(COUNTIF($O$24:$O240,"&gt;"&amp;C240),COUNTIF($Q$24:$Q240,"&gt;"&amp;C240),COUNTIF($S$24:$S240,"&gt;"&amp;C240),COUNTIF($U$24:$U240,"&gt;"&amp;C240)),"")</f>
        <v>2</v>
      </c>
      <c r="M240" s="4">
        <f t="shared" ca="1" si="55"/>
        <v>1.8112659693637623E-3</v>
      </c>
      <c r="N240" s="4" t="str">
        <f ca="1">IF(AND(MAX(O$23:O239)&lt;=MAX(Q$23:Q239),C240&lt;&gt;"",MAX(O$23:O239)&lt;=MAX(S$23:S239),MAX(O$23:O239)&lt;=MAX(U$23:U239),MAX(O$23:O239)&lt;=TIME(16,0,0)),MAX(O$23:O239,C240),"")</f>
        <v/>
      </c>
      <c r="O240" s="4" t="str">
        <f t="shared" ca="1" si="56"/>
        <v/>
      </c>
      <c r="P240" s="4" t="str">
        <f ca="1">IF(AND(MAX(O$23:O239)&gt;MAX(Q$23:Q239),C240&lt;&gt;"",MAX(Q$23:Q239)&lt;=MAX(S$23:S239),MAX(Q$23:Q239)&lt;=MAX(U$23:U239),MAX(Q$23:Q239)&lt;=TIME(16,0,0)),MAX(Q$23:Q239,C240),"")</f>
        <v/>
      </c>
      <c r="Q240" s="4" t="str">
        <f t="shared" ca="1" si="57"/>
        <v/>
      </c>
      <c r="R240" s="4">
        <f ca="1">IF(AND(MAX(O$23:O239)&gt;MAX(S$23:S239),C240&lt;&gt;"",MAX(Q$23:Q239)&gt;MAX(S$23:S239),MAX(S$23:S239)&lt;=MAX(U$23:U239),MAX(S$23:S239)&lt;=TIME(16,0,0)),MAX(S$23:S239,C240),"")</f>
        <v>0.62416164992010548</v>
      </c>
      <c r="S240" s="4">
        <f t="shared" ca="1" si="58"/>
        <v>0.62597291588946924</v>
      </c>
      <c r="T240" s="4" t="str">
        <f ca="1">IF(AND(MAX(O$23:O239)&gt;MAX(U$23:U239),C240&lt;&gt;"",MAX(Q$23:Q239)&gt;MAX(U$23:U239),MAX(S$23:S239)&gt;MAX(U$23:U239),MAX(U$23:U239)&lt;=TIME(16,0,0)),MAX(U$23:U239,C240),"")</f>
        <v/>
      </c>
      <c r="U240" s="4" t="str">
        <f t="shared" ca="1" si="59"/>
        <v/>
      </c>
    </row>
    <row r="241" spans="1:21" x14ac:dyDescent="0.3">
      <c r="A241" s="3">
        <f t="shared" ca="1" si="45"/>
        <v>1.0673845920756495</v>
      </c>
      <c r="B241" s="23" t="str">
        <f t="shared" ca="1" si="46"/>
        <v>касса 4</v>
      </c>
      <c r="C241" s="4">
        <f ca="1">IF(C240="","",IF(C240+(A241)/1440&lt;=$C$23+8/24,C240+(A241)/1440,""))</f>
        <v>0.62490288922015802</v>
      </c>
      <c r="D241">
        <f t="shared" ca="1" si="47"/>
        <v>1.702840741177658</v>
      </c>
      <c r="E241" s="4">
        <f t="shared" ca="1" si="48"/>
        <v>1.1825282924844847E-3</v>
      </c>
      <c r="F241">
        <f t="shared" ca="1" si="49"/>
        <v>5.377988822432882</v>
      </c>
      <c r="G241" s="4">
        <f t="shared" ca="1" si="50"/>
        <v>3.7347144600228346E-3</v>
      </c>
      <c r="H241">
        <f t="shared" ca="1" si="51"/>
        <v>1.0616639468987361</v>
      </c>
      <c r="I241" s="4">
        <f t="shared" ca="1" si="52"/>
        <v>7.3726662979078895E-4</v>
      </c>
      <c r="J241">
        <f t="shared" ca="1" si="53"/>
        <v>9.3250530949583919</v>
      </c>
      <c r="K241" s="4">
        <f t="shared" ca="1" si="54"/>
        <v>6.4757313159433273E-3</v>
      </c>
      <c r="L241" s="3">
        <f ca="1">IF(C241&lt;&gt;"",SUM(COUNTIF($O$24:$O241,"&gt;"&amp;C241),COUNTIF($Q$24:$Q241,"&gt;"&amp;C241),COUNTIF($S$24:$S241,"&gt;"&amp;C241),COUNTIF($U$24:$U241,"&gt;"&amp;C241)),"")</f>
        <v>3</v>
      </c>
      <c r="M241" s="4">
        <f t="shared" ca="1" si="55"/>
        <v>6.4757313159433672E-3</v>
      </c>
      <c r="N241" s="4" t="str">
        <f ca="1">IF(AND(MAX(O$23:O240)&lt;=MAX(Q$23:Q240),C241&lt;&gt;"",MAX(O$23:O240)&lt;=MAX(S$23:S240),MAX(O$23:O240)&lt;=MAX(U$23:U240),MAX(O$23:O240)&lt;=TIME(16,0,0)),MAX(O$23:O240,C241),"")</f>
        <v/>
      </c>
      <c r="O241" s="4" t="str">
        <f t="shared" ca="1" si="56"/>
        <v/>
      </c>
      <c r="P241" s="4" t="str">
        <f ca="1">IF(AND(MAX(O$23:O240)&gt;MAX(Q$23:Q240),C241&lt;&gt;"",MAX(Q$23:Q240)&lt;=MAX(S$23:S240),MAX(Q$23:Q240)&lt;=MAX(U$23:U240),MAX(Q$23:Q240)&lt;=TIME(16,0,0)),MAX(Q$23:Q240,C241),"")</f>
        <v/>
      </c>
      <c r="Q241" s="4" t="str">
        <f t="shared" ca="1" si="57"/>
        <v/>
      </c>
      <c r="R241" s="4" t="str">
        <f ca="1">IF(AND(MAX(O$23:O240)&gt;MAX(S$23:S240),C241&lt;&gt;"",MAX(Q$23:Q240)&gt;MAX(S$23:S240),MAX(S$23:S240)&lt;=MAX(U$23:U240),MAX(S$23:S240)&lt;=TIME(16,0,0)),MAX(S$23:S240,C241),"")</f>
        <v/>
      </c>
      <c r="S241" s="4" t="str">
        <f t="shared" ca="1" si="58"/>
        <v/>
      </c>
      <c r="T241" s="4">
        <f ca="1">IF(AND(MAX(O$23:O240)&gt;MAX(U$23:U240),C241&lt;&gt;"",MAX(Q$23:Q240)&gt;MAX(U$23:U240),MAX(S$23:S240)&gt;MAX(U$23:U240),MAX(U$23:U240)&lt;=TIME(16,0,0)),MAX(U$23:U240,C241),"")</f>
        <v>0.62490288922015802</v>
      </c>
      <c r="U241" s="4">
        <f t="shared" ca="1" si="59"/>
        <v>0.63137862053610139</v>
      </c>
    </row>
    <row r="242" spans="1:21" x14ac:dyDescent="0.3">
      <c r="A242" s="3">
        <f t="shared" ca="1" si="45"/>
        <v>1.5339914264140295</v>
      </c>
      <c r="B242" s="23" t="str">
        <f t="shared" ca="1" si="46"/>
        <v>касса 2</v>
      </c>
      <c r="C242" s="4">
        <f ca="1">IF(C241="","",IF(C241+(A242)/1440&lt;=$C$23+8/24,C241+(A242)/1440,""))</f>
        <v>0.62596816104405661</v>
      </c>
      <c r="D242">
        <f t="shared" ca="1" si="47"/>
        <v>1.8996483689370982</v>
      </c>
      <c r="E242" s="4">
        <f t="shared" ca="1" si="48"/>
        <v>1.3192002562063183E-3</v>
      </c>
      <c r="F242">
        <f t="shared" ca="1" si="49"/>
        <v>1.0780879079443231</v>
      </c>
      <c r="G242" s="4">
        <f t="shared" ca="1" si="50"/>
        <v>7.4867215829466885E-4</v>
      </c>
      <c r="H242">
        <f t="shared" ca="1" si="51"/>
        <v>3.3765602192134923</v>
      </c>
      <c r="I242" s="4">
        <f t="shared" ca="1" si="52"/>
        <v>2.3448334855649252E-3</v>
      </c>
      <c r="J242">
        <f t="shared" ca="1" si="53"/>
        <v>8.1835612728840843</v>
      </c>
      <c r="K242" s="4">
        <f t="shared" ca="1" si="54"/>
        <v>5.6830286617250581E-3</v>
      </c>
      <c r="L242" s="3">
        <f ca="1">IF(C242&lt;&gt;"",SUM(COUNTIF($O$24:$O242,"&gt;"&amp;C242),COUNTIF($Q$24:$Q242,"&gt;"&amp;C242),COUNTIF($S$24:$S242,"&gt;"&amp;C242),COUNTIF($U$24:$U242,"&gt;"&amp;C242)),"")</f>
        <v>4</v>
      </c>
      <c r="M242" s="4">
        <f t="shared" ca="1" si="55"/>
        <v>7.4867215829466094E-4</v>
      </c>
      <c r="N242" s="4" t="str">
        <f ca="1">IF(AND(MAX(O$23:O241)&lt;=MAX(Q$23:Q241),C242&lt;&gt;"",MAX(O$23:O241)&lt;=MAX(S$23:S241),MAX(O$23:O241)&lt;=MAX(U$23:U241),MAX(O$23:O241)&lt;=TIME(16,0,0)),MAX(O$23:O241,C242),"")</f>
        <v/>
      </c>
      <c r="O242" s="4" t="str">
        <f t="shared" ca="1" si="56"/>
        <v/>
      </c>
      <c r="P242" s="4">
        <f ca="1">IF(AND(MAX(O$23:O241)&gt;MAX(Q$23:Q241),C242&lt;&gt;"",MAX(Q$23:Q241)&lt;=MAX(S$23:S241),MAX(Q$23:Q241)&lt;=MAX(U$23:U241),MAX(Q$23:Q241)&lt;=TIME(16,0,0)),MAX(Q$23:Q241,C242),"")</f>
        <v>0.62596816104405661</v>
      </c>
      <c r="Q242" s="4">
        <f t="shared" ca="1" si="57"/>
        <v>0.62671683320235128</v>
      </c>
      <c r="R242" s="4" t="str">
        <f ca="1">IF(AND(MAX(O$23:O241)&gt;MAX(S$23:S241),C242&lt;&gt;"",MAX(Q$23:Q241)&gt;MAX(S$23:S241),MAX(S$23:S241)&lt;=MAX(U$23:U241),MAX(S$23:S241)&lt;=TIME(16,0,0)),MAX(S$23:S241,C242),"")</f>
        <v/>
      </c>
      <c r="S242" s="4" t="str">
        <f t="shared" ca="1" si="58"/>
        <v/>
      </c>
      <c r="T242" s="4" t="str">
        <f ca="1">IF(AND(MAX(O$23:O241)&gt;MAX(U$23:U241),C242&lt;&gt;"",MAX(Q$23:Q241)&gt;MAX(U$23:U241),MAX(S$23:S241)&gt;MAX(U$23:U241),MAX(U$23:U241)&lt;=TIME(16,0,0)),MAX(U$23:U241,C242),"")</f>
        <v/>
      </c>
      <c r="U242" s="4" t="str">
        <f t="shared" ca="1" si="59"/>
        <v/>
      </c>
    </row>
    <row r="243" spans="1:21" x14ac:dyDescent="0.3">
      <c r="A243" s="3">
        <f t="shared" ca="1" si="45"/>
        <v>3.1174284899749285</v>
      </c>
      <c r="B243" s="23" t="str">
        <f t="shared" ca="1" si="46"/>
        <v>касса 3</v>
      </c>
      <c r="C243" s="4">
        <f ca="1">IF(C242="","",IF(C242+(A243)/1440&lt;=$C$23+8/24,C242+(A243)/1440,""))</f>
        <v>0.62813304193987252</v>
      </c>
      <c r="D243">
        <f t="shared" ca="1" si="47"/>
        <v>2.5961555338907734</v>
      </c>
      <c r="E243" s="4">
        <f t="shared" ca="1" si="48"/>
        <v>1.8028857874241482E-3</v>
      </c>
      <c r="F243">
        <f t="shared" ca="1" si="49"/>
        <v>1.1011595838482224</v>
      </c>
      <c r="G243" s="4">
        <f t="shared" ca="1" si="50"/>
        <v>7.6469415545015449E-4</v>
      </c>
      <c r="H243">
        <f t="shared" ca="1" si="51"/>
        <v>3.399916963079189</v>
      </c>
      <c r="I243" s="4">
        <f t="shared" ca="1" si="52"/>
        <v>2.36105344658277E-3</v>
      </c>
      <c r="J243">
        <f t="shared" ca="1" si="53"/>
        <v>12.016112267269197</v>
      </c>
      <c r="K243" s="4">
        <f t="shared" ca="1" si="54"/>
        <v>8.3445224078258304E-3</v>
      </c>
      <c r="L243" s="3">
        <f ca="1">IF(C243&lt;&gt;"",SUM(COUNTIF($O$24:$O243,"&gt;"&amp;C243),COUNTIF($Q$24:$Q243,"&gt;"&amp;C243),COUNTIF($S$24:$S243,"&gt;"&amp;C243),COUNTIF($U$24:$U243,"&gt;"&amp;C243)),"")</f>
        <v>3</v>
      </c>
      <c r="M243" s="4">
        <f t="shared" ca="1" si="55"/>
        <v>2.3610534465827726E-3</v>
      </c>
      <c r="N243" s="4" t="str">
        <f ca="1">IF(AND(MAX(O$23:O242)&lt;=MAX(Q$23:Q242),C243&lt;&gt;"",MAX(O$23:O242)&lt;=MAX(S$23:S242),MAX(O$23:O242)&lt;=MAX(U$23:U242),MAX(O$23:O242)&lt;=TIME(16,0,0)),MAX(O$23:O242,C243),"")</f>
        <v/>
      </c>
      <c r="O243" s="4" t="str">
        <f t="shared" ca="1" si="56"/>
        <v/>
      </c>
      <c r="P243" s="4" t="str">
        <f ca="1">IF(AND(MAX(O$23:O242)&gt;MAX(Q$23:Q242),C243&lt;&gt;"",MAX(Q$23:Q242)&lt;=MAX(S$23:S242),MAX(Q$23:Q242)&lt;=MAX(U$23:U242),MAX(Q$23:Q242)&lt;=TIME(16,0,0)),MAX(Q$23:Q242,C243),"")</f>
        <v/>
      </c>
      <c r="Q243" s="4" t="str">
        <f t="shared" ca="1" si="57"/>
        <v/>
      </c>
      <c r="R243" s="4">
        <f ca="1">IF(AND(MAX(O$23:O242)&gt;MAX(S$23:S242),C243&lt;&gt;"",MAX(Q$23:Q242)&gt;MAX(S$23:S242),MAX(S$23:S242)&lt;=MAX(U$23:U242),MAX(S$23:S242)&lt;=TIME(16,0,0)),MAX(S$23:S242,C243),"")</f>
        <v>0.62813304193987252</v>
      </c>
      <c r="S243" s="4">
        <f t="shared" ca="1" si="58"/>
        <v>0.63049409538645529</v>
      </c>
      <c r="T243" s="4" t="str">
        <f ca="1">IF(AND(MAX(O$23:O242)&gt;MAX(U$23:U242),C243&lt;&gt;"",MAX(Q$23:Q242)&gt;MAX(U$23:U242),MAX(S$23:S242)&gt;MAX(U$23:U242),MAX(U$23:U242)&lt;=TIME(16,0,0)),MAX(U$23:U242,C243),"")</f>
        <v/>
      </c>
      <c r="U243" s="4" t="str">
        <f t="shared" ca="1" si="59"/>
        <v/>
      </c>
    </row>
    <row r="244" spans="1:21" x14ac:dyDescent="0.3">
      <c r="A244" s="3">
        <f t="shared" ca="1" si="45"/>
        <v>4.690338040381393</v>
      </c>
      <c r="B244" s="23" t="str">
        <f t="shared" ca="1" si="46"/>
        <v>касса 2</v>
      </c>
      <c r="C244" s="4">
        <f ca="1">IF(C243="","",IF(C243+(A244)/1440&lt;=$C$23+8/24,C243+(A244)/1440,""))</f>
        <v>0.63139022113458176</v>
      </c>
      <c r="D244">
        <f t="shared" ca="1" si="47"/>
        <v>6.5858339633059542</v>
      </c>
      <c r="E244" s="4">
        <f t="shared" ca="1" si="48"/>
        <v>4.5734958078513573E-3</v>
      </c>
      <c r="F244">
        <f t="shared" ca="1" si="49"/>
        <v>2.6966706055869829</v>
      </c>
      <c r="G244" s="4">
        <f t="shared" ca="1" si="50"/>
        <v>1.8726879205465158E-3</v>
      </c>
      <c r="H244">
        <f t="shared" ca="1" si="51"/>
        <v>6.4451754106019337</v>
      </c>
      <c r="I244" s="4">
        <f t="shared" ca="1" si="52"/>
        <v>4.4758162573624539E-3</v>
      </c>
      <c r="J244">
        <f t="shared" ca="1" si="53"/>
        <v>11.290554126902393</v>
      </c>
      <c r="K244" s="4">
        <f t="shared" ca="1" si="54"/>
        <v>7.8406625881266619E-3</v>
      </c>
      <c r="L244" s="3">
        <f ca="1">IF(C244&lt;&gt;"",SUM(COUNTIF($O$24:$O244,"&gt;"&amp;C244),COUNTIF($Q$24:$Q244,"&gt;"&amp;C244),COUNTIF($S$24:$S244,"&gt;"&amp;C244),COUNTIF($U$24:$U244,"&gt;"&amp;C244)),"")</f>
        <v>1</v>
      </c>
      <c r="M244" s="4">
        <f t="shared" ca="1" si="55"/>
        <v>1.8726879205465119E-3</v>
      </c>
      <c r="N244" s="4" t="str">
        <f ca="1">IF(AND(MAX(O$23:O243)&lt;=MAX(Q$23:Q243),C244&lt;&gt;"",MAX(O$23:O243)&lt;=MAX(S$23:S243),MAX(O$23:O243)&lt;=MAX(U$23:U243),MAX(O$23:O243)&lt;=TIME(16,0,0)),MAX(O$23:O243,C244),"")</f>
        <v/>
      </c>
      <c r="O244" s="4" t="str">
        <f t="shared" ca="1" si="56"/>
        <v/>
      </c>
      <c r="P244" s="4">
        <f ca="1">IF(AND(MAX(O$23:O243)&gt;MAX(Q$23:Q243),C244&lt;&gt;"",MAX(Q$23:Q243)&lt;=MAX(S$23:S243),MAX(Q$23:Q243)&lt;=MAX(U$23:U243),MAX(Q$23:Q243)&lt;=TIME(16,0,0)),MAX(Q$23:Q243,C244),"")</f>
        <v>0.63139022113458176</v>
      </c>
      <c r="Q244" s="4">
        <f t="shared" ca="1" si="57"/>
        <v>0.63326290905512828</v>
      </c>
      <c r="R244" s="4" t="str">
        <f ca="1">IF(AND(MAX(O$23:O243)&gt;MAX(S$23:S243),C244&lt;&gt;"",MAX(Q$23:Q243)&gt;MAX(S$23:S243),MAX(S$23:S243)&lt;=MAX(U$23:U243),MAX(S$23:S243)&lt;=TIME(16,0,0)),MAX(S$23:S243,C244),"")</f>
        <v/>
      </c>
      <c r="S244" s="4" t="str">
        <f t="shared" ca="1" si="58"/>
        <v/>
      </c>
      <c r="T244" s="4" t="str">
        <f ca="1">IF(AND(MAX(O$23:O243)&gt;MAX(U$23:U243),C244&lt;&gt;"",MAX(Q$23:Q243)&gt;MAX(U$23:U243),MAX(S$23:S243)&gt;MAX(U$23:U243),MAX(U$23:U243)&lt;=TIME(16,0,0)),MAX(U$23:U243,C244),"")</f>
        <v/>
      </c>
      <c r="U244" s="4" t="str">
        <f t="shared" ca="1" si="59"/>
        <v/>
      </c>
    </row>
    <row r="245" spans="1:21" x14ac:dyDescent="0.3">
      <c r="A245" s="3">
        <f t="shared" ca="1" si="45"/>
        <v>1.417770407622887</v>
      </c>
      <c r="B245" s="23" t="str">
        <f t="shared" ca="1" si="46"/>
        <v>касса 1</v>
      </c>
      <c r="C245" s="4">
        <f ca="1">IF(C244="","",IF(C244+(A245)/1440&lt;=$C$23+8/24,C244+(A245)/1440,""))</f>
        <v>0.63237478391765323</v>
      </c>
      <c r="D245">
        <f t="shared" ca="1" si="47"/>
        <v>2.7748425974335893</v>
      </c>
      <c r="E245" s="4">
        <f t="shared" ca="1" si="48"/>
        <v>1.9269740259955481E-3</v>
      </c>
      <c r="F245">
        <f t="shared" ca="1" si="49"/>
        <v>2.3531678381069154</v>
      </c>
      <c r="G245" s="4">
        <f t="shared" ca="1" si="50"/>
        <v>1.6341443320186913E-3</v>
      </c>
      <c r="H245">
        <f t="shared" ca="1" si="51"/>
        <v>2.788317578685465</v>
      </c>
      <c r="I245" s="4">
        <f t="shared" ca="1" si="52"/>
        <v>1.9363316518649064E-3</v>
      </c>
      <c r="J245">
        <f t="shared" ca="1" si="53"/>
        <v>4.4932576265529001</v>
      </c>
      <c r="K245" s="4">
        <f t="shared" ca="1" si="54"/>
        <v>3.1203177962172918E-3</v>
      </c>
      <c r="L245" s="3">
        <f ca="1">IF(C245&lt;&gt;"",SUM(COUNTIF($O$24:$O245,"&gt;"&amp;C245),COUNTIF($Q$24:$Q245,"&gt;"&amp;C245),COUNTIF($S$24:$S245,"&gt;"&amp;C245),COUNTIF($U$24:$U245,"&gt;"&amp;C245)),"")</f>
        <v>2</v>
      </c>
      <c r="M245" s="4">
        <f t="shared" ca="1" si="55"/>
        <v>1.9269740259955093E-3</v>
      </c>
      <c r="N245" s="4">
        <f ca="1">IF(AND(MAX(O$23:O244)&lt;=MAX(Q$23:Q244),C245&lt;&gt;"",MAX(O$23:O244)&lt;=MAX(S$23:S244),MAX(O$23:O244)&lt;=MAX(U$23:U244),MAX(O$23:O244)&lt;=TIME(16,0,0)),MAX(O$23:O244,C245),"")</f>
        <v>0.63237478391765323</v>
      </c>
      <c r="O245" s="4">
        <f t="shared" ca="1" si="56"/>
        <v>0.63430175794364874</v>
      </c>
      <c r="P245" s="4" t="str">
        <f ca="1">IF(AND(MAX(O$23:O244)&gt;MAX(Q$23:Q244),C245&lt;&gt;"",MAX(Q$23:Q244)&lt;=MAX(S$23:S244),MAX(Q$23:Q244)&lt;=MAX(U$23:U244),MAX(Q$23:Q244)&lt;=TIME(16,0,0)),MAX(Q$23:Q244,C245),"")</f>
        <v/>
      </c>
      <c r="Q245" s="4" t="str">
        <f t="shared" ca="1" si="57"/>
        <v/>
      </c>
      <c r="R245" s="4" t="str">
        <f ca="1">IF(AND(MAX(O$23:O244)&gt;MAX(S$23:S244),C245&lt;&gt;"",MAX(Q$23:Q244)&gt;MAX(S$23:S244),MAX(S$23:S244)&lt;=MAX(U$23:U244),MAX(S$23:S244)&lt;=TIME(16,0,0)),MAX(S$23:S244,C245),"")</f>
        <v/>
      </c>
      <c r="S245" s="4" t="str">
        <f t="shared" ca="1" si="58"/>
        <v/>
      </c>
      <c r="T245" s="4" t="str">
        <f ca="1">IF(AND(MAX(O$23:O244)&gt;MAX(U$23:U244),C245&lt;&gt;"",MAX(Q$23:Q244)&gt;MAX(U$23:U244),MAX(S$23:S244)&gt;MAX(U$23:U244),MAX(U$23:U244)&lt;=TIME(16,0,0)),MAX(U$23:U244,C245),"")</f>
        <v/>
      </c>
      <c r="U245" s="4" t="str">
        <f t="shared" ca="1" si="59"/>
        <v/>
      </c>
    </row>
    <row r="246" spans="1:21" x14ac:dyDescent="0.3">
      <c r="A246" s="3">
        <f t="shared" ca="1" si="45"/>
        <v>1.1409532416604342</v>
      </c>
      <c r="B246" s="23" t="str">
        <f t="shared" ca="1" si="46"/>
        <v>касса 3</v>
      </c>
      <c r="C246" s="4">
        <f ca="1">IF(C245="","",IF(C245+(A246)/1440&lt;=$C$23+8/24,C245+(A246)/1440,""))</f>
        <v>0.6331671125576952</v>
      </c>
      <c r="D246">
        <f t="shared" ca="1" si="47"/>
        <v>2.3302503782173023</v>
      </c>
      <c r="E246" s="4">
        <f t="shared" ca="1" si="48"/>
        <v>1.618229429317571E-3</v>
      </c>
      <c r="F246">
        <f t="shared" ca="1" si="49"/>
        <v>4.9673616353839547</v>
      </c>
      <c r="G246" s="4">
        <f t="shared" ca="1" si="50"/>
        <v>3.4495566912388573E-3</v>
      </c>
      <c r="H246">
        <f t="shared" ca="1" si="51"/>
        <v>1.5446371326300568</v>
      </c>
      <c r="I246" s="4">
        <f t="shared" ca="1" si="52"/>
        <v>1.0726646754375393E-3</v>
      </c>
      <c r="J246">
        <f t="shared" ca="1" si="53"/>
        <v>6.0407880129807854</v>
      </c>
      <c r="K246" s="4">
        <f t="shared" ca="1" si="54"/>
        <v>4.1949916756811008E-3</v>
      </c>
      <c r="L246" s="3">
        <f ca="1">IF(C246&lt;&gt;"",SUM(COUNTIF($O$24:$O246,"&gt;"&amp;C246),COUNTIF($Q$24:$Q246,"&gt;"&amp;C246),COUNTIF($S$24:$S246,"&gt;"&amp;C246),COUNTIF($U$24:$U246,"&gt;"&amp;C246)),"")</f>
        <v>3</v>
      </c>
      <c r="M246" s="4">
        <f t="shared" ca="1" si="55"/>
        <v>1.0726646754375402E-3</v>
      </c>
      <c r="N246" s="4" t="str">
        <f ca="1">IF(AND(MAX(O$23:O245)&lt;=MAX(Q$23:Q245),C246&lt;&gt;"",MAX(O$23:O245)&lt;=MAX(S$23:S245),MAX(O$23:O245)&lt;=MAX(U$23:U245),MAX(O$23:O245)&lt;=TIME(16,0,0)),MAX(O$23:O245,C246),"")</f>
        <v/>
      </c>
      <c r="O246" s="4" t="str">
        <f t="shared" ca="1" si="56"/>
        <v/>
      </c>
      <c r="P246" s="4" t="str">
        <f ca="1">IF(AND(MAX(O$23:O245)&gt;MAX(Q$23:Q245),C246&lt;&gt;"",MAX(Q$23:Q245)&lt;=MAX(S$23:S245),MAX(Q$23:Q245)&lt;=MAX(U$23:U245),MAX(Q$23:Q245)&lt;=TIME(16,0,0)),MAX(Q$23:Q245,C246),"")</f>
        <v/>
      </c>
      <c r="Q246" s="4" t="str">
        <f t="shared" ca="1" si="57"/>
        <v/>
      </c>
      <c r="R246" s="4">
        <f ca="1">IF(AND(MAX(O$23:O245)&gt;MAX(S$23:S245),C246&lt;&gt;"",MAX(Q$23:Q245)&gt;MAX(S$23:S245),MAX(S$23:S245)&lt;=MAX(U$23:U245),MAX(S$23:S245)&lt;=TIME(16,0,0)),MAX(S$23:S245,C246),"")</f>
        <v>0.6331671125576952</v>
      </c>
      <c r="S246" s="4">
        <f t="shared" ca="1" si="58"/>
        <v>0.63423977723313274</v>
      </c>
      <c r="T246" s="4" t="str">
        <f ca="1">IF(AND(MAX(O$23:O245)&gt;MAX(U$23:U245),C246&lt;&gt;"",MAX(Q$23:Q245)&gt;MAX(U$23:U245),MAX(S$23:S245)&gt;MAX(U$23:U245),MAX(U$23:U245)&lt;=TIME(16,0,0)),MAX(U$23:U245,C246),"")</f>
        <v/>
      </c>
      <c r="U246" s="4" t="str">
        <f t="shared" ca="1" si="59"/>
        <v/>
      </c>
    </row>
    <row r="247" spans="1:21" x14ac:dyDescent="0.3">
      <c r="A247" s="3">
        <f t="shared" ca="1" si="45"/>
        <v>2.3283256559115451</v>
      </c>
      <c r="B247" s="23" t="str">
        <f t="shared" ca="1" si="46"/>
        <v>касса 4</v>
      </c>
      <c r="C247" s="4">
        <f ca="1">IF(C246="","",IF(C246+(A247)/1440&lt;=$C$23+8/24,C246+(A247)/1440,""))</f>
        <v>0.63478400537430046</v>
      </c>
      <c r="D247">
        <f t="shared" ca="1" si="47"/>
        <v>1.0286872978952424</v>
      </c>
      <c r="E247" s="4">
        <f t="shared" ca="1" si="48"/>
        <v>7.1436617909391832E-4</v>
      </c>
      <c r="F247">
        <f t="shared" ca="1" si="49"/>
        <v>1.3690340014470821</v>
      </c>
      <c r="G247" s="4">
        <f t="shared" ca="1" si="50"/>
        <v>9.5071805656047367E-4</v>
      </c>
      <c r="H247">
        <f t="shared" ca="1" si="51"/>
        <v>3.8090817543814017</v>
      </c>
      <c r="I247" s="4">
        <f t="shared" ca="1" si="52"/>
        <v>2.6451956627648624E-3</v>
      </c>
      <c r="J247">
        <f t="shared" ca="1" si="53"/>
        <v>10.279946799208409</v>
      </c>
      <c r="K247" s="4">
        <f t="shared" ca="1" si="54"/>
        <v>7.1388519438947279E-3</v>
      </c>
      <c r="L247" s="3">
        <f ca="1">IF(C247&lt;&gt;"",SUM(COUNTIF($O$24:$O247,"&gt;"&amp;C247),COUNTIF($Q$24:$Q247,"&gt;"&amp;C247),COUNTIF($S$24:$S247,"&gt;"&amp;C247),COUNTIF($U$24:$U247,"&gt;"&amp;C247)),"")</f>
        <v>1</v>
      </c>
      <c r="M247" s="4">
        <f t="shared" ca="1" si="55"/>
        <v>7.1388519438947418E-3</v>
      </c>
      <c r="N247" s="4" t="str">
        <f ca="1">IF(AND(MAX(O$23:O246)&lt;=MAX(Q$23:Q246),C247&lt;&gt;"",MAX(O$23:O246)&lt;=MAX(S$23:S246),MAX(O$23:O246)&lt;=MAX(U$23:U246),MAX(O$23:O246)&lt;=TIME(16,0,0)),MAX(O$23:O246,C247),"")</f>
        <v/>
      </c>
      <c r="O247" s="4" t="str">
        <f t="shared" ca="1" si="56"/>
        <v/>
      </c>
      <c r="P247" s="4" t="str">
        <f ca="1">IF(AND(MAX(O$23:O246)&gt;MAX(Q$23:Q246),C247&lt;&gt;"",MAX(Q$23:Q246)&lt;=MAX(S$23:S246),MAX(Q$23:Q246)&lt;=MAX(U$23:U246),MAX(Q$23:Q246)&lt;=TIME(16,0,0)),MAX(Q$23:Q246,C247),"")</f>
        <v/>
      </c>
      <c r="Q247" s="4" t="str">
        <f t="shared" ca="1" si="57"/>
        <v/>
      </c>
      <c r="R247" s="4" t="str">
        <f ca="1">IF(AND(MAX(O$23:O246)&gt;MAX(S$23:S246),C247&lt;&gt;"",MAX(Q$23:Q246)&gt;MAX(S$23:S246),MAX(S$23:S246)&lt;=MAX(U$23:U246),MAX(S$23:S246)&lt;=TIME(16,0,0)),MAX(S$23:S246,C247),"")</f>
        <v/>
      </c>
      <c r="S247" s="4" t="str">
        <f t="shared" ca="1" si="58"/>
        <v/>
      </c>
      <c r="T247" s="4">
        <f ca="1">IF(AND(MAX(O$23:O246)&gt;MAX(U$23:U246),C247&lt;&gt;"",MAX(Q$23:Q246)&gt;MAX(U$23:U246),MAX(S$23:S246)&gt;MAX(U$23:U246),MAX(U$23:U246)&lt;=TIME(16,0,0)),MAX(U$23:U246,C247),"")</f>
        <v>0.63478400537430046</v>
      </c>
      <c r="U247" s="4">
        <f t="shared" ca="1" si="59"/>
        <v>0.64192285731819521</v>
      </c>
    </row>
    <row r="248" spans="1:21" x14ac:dyDescent="0.3">
      <c r="A248" s="3">
        <f t="shared" ca="1" si="45"/>
        <v>2.0436922387012535</v>
      </c>
      <c r="B248" s="23" t="str">
        <f t="shared" ca="1" si="46"/>
        <v>касса 2</v>
      </c>
      <c r="C248" s="4">
        <f ca="1">IF(C247="","",IF(C247+(A248)/1440&lt;=$C$23+8/24,C247+(A248)/1440,""))</f>
        <v>0.63620323609562079</v>
      </c>
      <c r="D248">
        <f t="shared" ca="1" si="47"/>
        <v>5.9248444913149951</v>
      </c>
      <c r="E248" s="4">
        <f t="shared" ca="1" si="48"/>
        <v>4.114475341190969E-3</v>
      </c>
      <c r="F248">
        <f t="shared" ca="1" si="49"/>
        <v>4.7215127010923954</v>
      </c>
      <c r="G248" s="4">
        <f t="shared" ca="1" si="50"/>
        <v>3.2788282646474967E-3</v>
      </c>
      <c r="H248">
        <f t="shared" ca="1" si="51"/>
        <v>2.6152032113467873</v>
      </c>
      <c r="I248" s="4">
        <f t="shared" ca="1" si="52"/>
        <v>1.8161133412130468E-3</v>
      </c>
      <c r="J248">
        <f t="shared" ca="1" si="53"/>
        <v>7.1604514894331022</v>
      </c>
      <c r="K248" s="4">
        <f t="shared" ca="1" si="54"/>
        <v>4.9725357565507658E-3</v>
      </c>
      <c r="L248" s="3">
        <f ca="1">IF(C248&lt;&gt;"",SUM(COUNTIF($O$24:$O248,"&gt;"&amp;C248),COUNTIF($Q$24:$Q248,"&gt;"&amp;C248),COUNTIF($S$24:$S248,"&gt;"&amp;C248),COUNTIF($U$24:$U248,"&gt;"&amp;C248)),"")</f>
        <v>2</v>
      </c>
      <c r="M248" s="4">
        <f t="shared" ca="1" si="55"/>
        <v>3.2788282646475375E-3</v>
      </c>
      <c r="N248" s="4" t="str">
        <f ca="1">IF(AND(MAX(O$23:O247)&lt;=MAX(Q$23:Q247),C248&lt;&gt;"",MAX(O$23:O247)&lt;=MAX(S$23:S247),MAX(O$23:O247)&lt;=MAX(U$23:U247),MAX(O$23:O247)&lt;=TIME(16,0,0)),MAX(O$23:O247,C248),"")</f>
        <v/>
      </c>
      <c r="O248" s="4" t="str">
        <f t="shared" ca="1" si="56"/>
        <v/>
      </c>
      <c r="P248" s="4">
        <f ca="1">IF(AND(MAX(O$23:O247)&gt;MAX(Q$23:Q247),C248&lt;&gt;"",MAX(Q$23:Q247)&lt;=MAX(S$23:S247),MAX(Q$23:Q247)&lt;=MAX(U$23:U247),MAX(Q$23:Q247)&lt;=TIME(16,0,0)),MAX(Q$23:Q247,C248),"")</f>
        <v>0.63620323609562079</v>
      </c>
      <c r="Q248" s="4">
        <f t="shared" ca="1" si="57"/>
        <v>0.63948206436026833</v>
      </c>
      <c r="R248" s="4" t="str">
        <f ca="1">IF(AND(MAX(O$23:O247)&gt;MAX(S$23:S247),C248&lt;&gt;"",MAX(Q$23:Q247)&gt;MAX(S$23:S247),MAX(S$23:S247)&lt;=MAX(U$23:U247),MAX(S$23:S247)&lt;=TIME(16,0,0)),MAX(S$23:S247,C248),"")</f>
        <v/>
      </c>
      <c r="S248" s="4" t="str">
        <f t="shared" ca="1" si="58"/>
        <v/>
      </c>
      <c r="T248" s="4" t="str">
        <f ca="1">IF(AND(MAX(O$23:O247)&gt;MAX(U$23:U247),C248&lt;&gt;"",MAX(Q$23:Q247)&gt;MAX(U$23:U247),MAX(S$23:S247)&gt;MAX(U$23:U247),MAX(U$23:U247)&lt;=TIME(16,0,0)),MAX(U$23:U247,C248),"")</f>
        <v/>
      </c>
      <c r="U248" s="4" t="str">
        <f t="shared" ca="1" si="59"/>
        <v/>
      </c>
    </row>
    <row r="249" spans="1:21" x14ac:dyDescent="0.3">
      <c r="A249" s="3">
        <f t="shared" ca="1" si="45"/>
        <v>1.7253106828270279</v>
      </c>
      <c r="B249" s="23" t="str">
        <f t="shared" ca="1" si="46"/>
        <v>касса 3</v>
      </c>
      <c r="C249" s="4">
        <f ca="1">IF(C248="","",IF(C248+(A249)/1440&lt;=$C$23+8/24,C248+(A249)/1440,""))</f>
        <v>0.63740136851425067</v>
      </c>
      <c r="D249">
        <f t="shared" ca="1" si="47"/>
        <v>1.1622491685838161</v>
      </c>
      <c r="E249" s="4">
        <f t="shared" ca="1" si="48"/>
        <v>8.0711747818320559E-4</v>
      </c>
      <c r="F249">
        <f t="shared" ca="1" si="49"/>
        <v>3.0926233586032632</v>
      </c>
      <c r="G249" s="4">
        <f t="shared" ca="1" si="50"/>
        <v>2.1476551101411549E-3</v>
      </c>
      <c r="H249">
        <f t="shared" ca="1" si="51"/>
        <v>5.27288675449023</v>
      </c>
      <c r="I249" s="4">
        <f t="shared" ca="1" si="52"/>
        <v>3.6617269128404375E-3</v>
      </c>
      <c r="J249">
        <f t="shared" ca="1" si="53"/>
        <v>1.6902890508446089</v>
      </c>
      <c r="K249" s="4">
        <f t="shared" ca="1" si="54"/>
        <v>1.1738118408643116E-3</v>
      </c>
      <c r="L249" s="3">
        <f ca="1">IF(C249&lt;&gt;"",SUM(COUNTIF($O$24:$O249,"&gt;"&amp;C249),COUNTIF($Q$24:$Q249,"&gt;"&amp;C249),COUNTIF($S$24:$S249,"&gt;"&amp;C249),COUNTIF($U$24:$U249,"&gt;"&amp;C249)),"")</f>
        <v>3</v>
      </c>
      <c r="M249" s="4">
        <f t="shared" ca="1" si="55"/>
        <v>3.6617269128403906E-3</v>
      </c>
      <c r="N249" s="4" t="str">
        <f ca="1">IF(AND(MAX(O$23:O248)&lt;=MAX(Q$23:Q248),C249&lt;&gt;"",MAX(O$23:O248)&lt;=MAX(S$23:S248),MAX(O$23:O248)&lt;=MAX(U$23:U248),MAX(O$23:O248)&lt;=TIME(16,0,0)),MAX(O$23:O248,C249),"")</f>
        <v/>
      </c>
      <c r="O249" s="4" t="str">
        <f t="shared" ca="1" si="56"/>
        <v/>
      </c>
      <c r="P249" s="4" t="str">
        <f ca="1">IF(AND(MAX(O$23:O248)&gt;MAX(Q$23:Q248),C249&lt;&gt;"",MAX(Q$23:Q248)&lt;=MAX(S$23:S248),MAX(Q$23:Q248)&lt;=MAX(U$23:U248),MAX(Q$23:Q248)&lt;=TIME(16,0,0)),MAX(Q$23:Q248,C249),"")</f>
        <v/>
      </c>
      <c r="Q249" s="4" t="str">
        <f t="shared" ca="1" si="57"/>
        <v/>
      </c>
      <c r="R249" s="4">
        <f ca="1">IF(AND(MAX(O$23:O248)&gt;MAX(S$23:S248),C249&lt;&gt;"",MAX(Q$23:Q248)&gt;MAX(S$23:S248),MAX(S$23:S248)&lt;=MAX(U$23:U248),MAX(S$23:S248)&lt;=TIME(16,0,0)),MAX(S$23:S248,C249),"")</f>
        <v>0.63740136851425067</v>
      </c>
      <c r="S249" s="4">
        <f t="shared" ca="1" si="58"/>
        <v>0.64106309542709106</v>
      </c>
      <c r="T249" s="4" t="str">
        <f ca="1">IF(AND(MAX(O$23:O248)&gt;MAX(U$23:U248),C249&lt;&gt;"",MAX(Q$23:Q248)&gt;MAX(U$23:U248),MAX(S$23:S248)&gt;MAX(U$23:U248),MAX(U$23:U248)&lt;=TIME(16,0,0)),MAX(U$23:U248,C249),"")</f>
        <v/>
      </c>
      <c r="U249" s="4" t="str">
        <f t="shared" ca="1" si="59"/>
        <v/>
      </c>
    </row>
    <row r="250" spans="1:21" x14ac:dyDescent="0.3">
      <c r="A250" s="3">
        <f t="shared" ca="1" si="45"/>
        <v>1.9092092601850998</v>
      </c>
      <c r="B250" s="23" t="str">
        <f t="shared" ca="1" si="46"/>
        <v>касса 1</v>
      </c>
      <c r="C250" s="4">
        <f ca="1">IF(C249="","",IF(C249+(A250)/1440&lt;=$C$23+8/24,C249+(A250)/1440,""))</f>
        <v>0.63872720827826812</v>
      </c>
      <c r="D250">
        <f t="shared" ca="1" si="47"/>
        <v>2.1371177427765176</v>
      </c>
      <c r="E250" s="4">
        <f t="shared" ca="1" si="48"/>
        <v>1.4841095435948039E-3</v>
      </c>
      <c r="F250">
        <f t="shared" ca="1" si="49"/>
        <v>3.6827640391609586</v>
      </c>
      <c r="G250" s="4">
        <f t="shared" ca="1" si="50"/>
        <v>2.5574750271951103E-3</v>
      </c>
      <c r="H250">
        <f t="shared" ca="1" si="51"/>
        <v>7.8223665064081445</v>
      </c>
      <c r="I250" s="4">
        <f t="shared" ca="1" si="52"/>
        <v>5.4321989627834338E-3</v>
      </c>
      <c r="J250">
        <f t="shared" ca="1" si="53"/>
        <v>15.096795541042395</v>
      </c>
      <c r="K250" s="4">
        <f t="shared" ca="1" si="54"/>
        <v>1.0483885792390553E-2</v>
      </c>
      <c r="L250" s="3">
        <f ca="1">IF(C250&lt;&gt;"",SUM(COUNTIF($O$24:$O250,"&gt;"&amp;C250),COUNTIF($Q$24:$Q250,"&gt;"&amp;C250),COUNTIF($S$24:$S250,"&gt;"&amp;C250),COUNTIF($U$24:$U250,"&gt;"&amp;C250)),"")</f>
        <v>4</v>
      </c>
      <c r="M250" s="4">
        <f t="shared" ca="1" si="55"/>
        <v>1.4841095435947915E-3</v>
      </c>
      <c r="N250" s="4">
        <f ca="1">IF(AND(MAX(O$23:O249)&lt;=MAX(Q$23:Q249),C250&lt;&gt;"",MAX(O$23:O249)&lt;=MAX(S$23:S249),MAX(O$23:O249)&lt;=MAX(U$23:U249),MAX(O$23:O249)&lt;=TIME(16,0,0)),MAX(O$23:O249,C250),"")</f>
        <v>0.63872720827826812</v>
      </c>
      <c r="O250" s="4">
        <f t="shared" ca="1" si="56"/>
        <v>0.64021131782186291</v>
      </c>
      <c r="P250" s="4" t="str">
        <f ca="1">IF(AND(MAX(O$23:O249)&gt;MAX(Q$23:Q249),C250&lt;&gt;"",MAX(Q$23:Q249)&lt;=MAX(S$23:S249),MAX(Q$23:Q249)&lt;=MAX(U$23:U249),MAX(Q$23:Q249)&lt;=TIME(16,0,0)),MAX(Q$23:Q249,C250),"")</f>
        <v/>
      </c>
      <c r="Q250" s="4" t="str">
        <f t="shared" ca="1" si="57"/>
        <v/>
      </c>
      <c r="R250" s="4" t="str">
        <f ca="1">IF(AND(MAX(O$23:O249)&gt;MAX(S$23:S249),C250&lt;&gt;"",MAX(Q$23:Q249)&gt;MAX(S$23:S249),MAX(S$23:S249)&lt;=MAX(U$23:U249),MAX(S$23:S249)&lt;=TIME(16,0,0)),MAX(S$23:S249,C250),"")</f>
        <v/>
      </c>
      <c r="S250" s="4" t="str">
        <f t="shared" ca="1" si="58"/>
        <v/>
      </c>
      <c r="T250" s="4" t="str">
        <f ca="1">IF(AND(MAX(O$23:O249)&gt;MAX(U$23:U249),C250&lt;&gt;"",MAX(Q$23:Q249)&gt;MAX(U$23:U249),MAX(S$23:S249)&gt;MAX(U$23:U249),MAX(U$23:U249)&lt;=TIME(16,0,0)),MAX(U$23:U249,C250),"")</f>
        <v/>
      </c>
      <c r="U250" s="4" t="str">
        <f t="shared" ca="1" si="59"/>
        <v/>
      </c>
    </row>
    <row r="251" spans="1:21" x14ac:dyDescent="0.3">
      <c r="A251" s="3">
        <f t="shared" ca="1" si="45"/>
        <v>1.1236028243711023</v>
      </c>
      <c r="B251" s="23" t="str">
        <f t="shared" ca="1" si="46"/>
        <v>касса 2</v>
      </c>
      <c r="C251" s="4">
        <f ca="1">IF(C250="","",IF(C250+(A251)/1440&lt;=$C$23+8/24,C250+(A251)/1440,""))</f>
        <v>0.63950748801741475</v>
      </c>
      <c r="D251">
        <f t="shared" ca="1" si="47"/>
        <v>2.370849326913488</v>
      </c>
      <c r="E251" s="4">
        <f t="shared" ca="1" si="48"/>
        <v>1.6464231436899223E-3</v>
      </c>
      <c r="F251">
        <f t="shared" ca="1" si="49"/>
        <v>4.4833347930152234</v>
      </c>
      <c r="G251" s="4">
        <f t="shared" ca="1" si="50"/>
        <v>3.1134269395939052E-3</v>
      </c>
      <c r="H251">
        <f t="shared" ca="1" si="51"/>
        <v>1.2111375104324158</v>
      </c>
      <c r="I251" s="4">
        <f t="shared" ca="1" si="52"/>
        <v>8.4106771557806656E-4</v>
      </c>
      <c r="J251">
        <f t="shared" ca="1" si="53"/>
        <v>2.2181813287771255</v>
      </c>
      <c r="K251" s="4">
        <f t="shared" ca="1" si="54"/>
        <v>1.5404037005396704E-3</v>
      </c>
      <c r="L251" s="3">
        <f ca="1">IF(C251&lt;&gt;"",SUM(COUNTIF($O$24:$O251,"&gt;"&amp;C251),COUNTIF($Q$24:$Q251,"&gt;"&amp;C251),COUNTIF($S$24:$S251,"&gt;"&amp;C251),COUNTIF($U$24:$U251,"&gt;"&amp;C251)),"")</f>
        <v>4</v>
      </c>
      <c r="M251" s="4">
        <f t="shared" ca="1" si="55"/>
        <v>3.1134269395939329E-3</v>
      </c>
      <c r="N251" s="4" t="str">
        <f ca="1">IF(AND(MAX(O$23:O250)&lt;=MAX(Q$23:Q250),C251&lt;&gt;"",MAX(O$23:O250)&lt;=MAX(S$23:S250),MAX(O$23:O250)&lt;=MAX(U$23:U250),MAX(O$23:O250)&lt;=TIME(16,0,0)),MAX(O$23:O250,C251),"")</f>
        <v/>
      </c>
      <c r="O251" s="4" t="str">
        <f t="shared" ca="1" si="56"/>
        <v/>
      </c>
      <c r="P251" s="4">
        <f ca="1">IF(AND(MAX(O$23:O250)&gt;MAX(Q$23:Q250),C251&lt;&gt;"",MAX(Q$23:Q250)&lt;=MAX(S$23:S250),MAX(Q$23:Q250)&lt;=MAX(U$23:U250),MAX(Q$23:Q250)&lt;=TIME(16,0,0)),MAX(Q$23:Q250,C251),"")</f>
        <v>0.63950748801741475</v>
      </c>
      <c r="Q251" s="4">
        <f t="shared" ca="1" si="57"/>
        <v>0.64262091495700868</v>
      </c>
      <c r="R251" s="4" t="str">
        <f ca="1">IF(AND(MAX(O$23:O250)&gt;MAX(S$23:S250),C251&lt;&gt;"",MAX(Q$23:Q250)&gt;MAX(S$23:S250),MAX(S$23:S250)&lt;=MAX(U$23:U250),MAX(S$23:S250)&lt;=TIME(16,0,0)),MAX(S$23:S250,C251),"")</f>
        <v/>
      </c>
      <c r="S251" s="4" t="str">
        <f t="shared" ca="1" si="58"/>
        <v/>
      </c>
      <c r="T251" s="4" t="str">
        <f ca="1">IF(AND(MAX(O$23:O250)&gt;MAX(U$23:U250),C251&lt;&gt;"",MAX(Q$23:Q250)&gt;MAX(U$23:U250),MAX(S$23:S250)&gt;MAX(U$23:U250),MAX(U$23:U250)&lt;=TIME(16,0,0)),MAX(U$23:U250,C251),"")</f>
        <v/>
      </c>
      <c r="U251" s="4" t="str">
        <f t="shared" ca="1" si="59"/>
        <v/>
      </c>
    </row>
    <row r="252" spans="1:21" x14ac:dyDescent="0.3">
      <c r="A252" s="3">
        <f t="shared" ca="1" si="45"/>
        <v>1.8709555732357752</v>
      </c>
      <c r="B252" s="23" t="str">
        <f t="shared" ca="1" si="46"/>
        <v>касса 1</v>
      </c>
      <c r="C252" s="4">
        <f ca="1">IF(C251="","",IF(C251+(A252)/1440&lt;=$C$23+8/24,C251+(A252)/1440,""))</f>
        <v>0.64080676272105075</v>
      </c>
      <c r="D252">
        <f t="shared" ca="1" si="47"/>
        <v>1.529834348443349</v>
      </c>
      <c r="E252" s="4">
        <f t="shared" ca="1" si="48"/>
        <v>1.0623849641967702E-3</v>
      </c>
      <c r="F252">
        <f t="shared" ca="1" si="49"/>
        <v>1.293740100483721</v>
      </c>
      <c r="G252" s="4">
        <f t="shared" ca="1" si="50"/>
        <v>8.9843062533591735E-4</v>
      </c>
      <c r="H252">
        <f t="shared" ca="1" si="51"/>
        <v>2.6103655020847425</v>
      </c>
      <c r="I252" s="4">
        <f t="shared" ca="1" si="52"/>
        <v>1.8127538208921822E-3</v>
      </c>
      <c r="J252">
        <f t="shared" ca="1" si="53"/>
        <v>4.379999228787522</v>
      </c>
      <c r="K252" s="4">
        <f t="shared" ca="1" si="54"/>
        <v>3.0416661311024459E-3</v>
      </c>
      <c r="L252" s="3">
        <f ca="1">IF(C252&lt;&gt;"",SUM(COUNTIF($O$24:$O252,"&gt;"&amp;C252),COUNTIF($Q$24:$Q252,"&gt;"&amp;C252),COUNTIF($S$24:$S252,"&gt;"&amp;C252),COUNTIF($U$24:$U252,"&gt;"&amp;C252)),"")</f>
        <v>4</v>
      </c>
      <c r="M252" s="4">
        <f t="shared" ca="1" si="55"/>
        <v>1.0623849641967498E-3</v>
      </c>
      <c r="N252" s="4">
        <f ca="1">IF(AND(MAX(O$23:O251)&lt;=MAX(Q$23:Q251),C252&lt;&gt;"",MAX(O$23:O251)&lt;=MAX(S$23:S251),MAX(O$23:O251)&lt;=MAX(U$23:U251),MAX(O$23:O251)&lt;=TIME(16,0,0)),MAX(O$23:O251,C252),"")</f>
        <v>0.64080676272105075</v>
      </c>
      <c r="O252" s="4">
        <f t="shared" ca="1" si="56"/>
        <v>0.6418691476852475</v>
      </c>
      <c r="P252" s="4" t="str">
        <f ca="1">IF(AND(MAX(O$23:O251)&gt;MAX(Q$23:Q251),C252&lt;&gt;"",MAX(Q$23:Q251)&lt;=MAX(S$23:S251),MAX(Q$23:Q251)&lt;=MAX(U$23:U251),MAX(Q$23:Q251)&lt;=TIME(16,0,0)),MAX(Q$23:Q251,C252),"")</f>
        <v/>
      </c>
      <c r="Q252" s="4" t="str">
        <f t="shared" ca="1" si="57"/>
        <v/>
      </c>
      <c r="R252" s="4" t="str">
        <f ca="1">IF(AND(MAX(O$23:O251)&gt;MAX(S$23:S251),C252&lt;&gt;"",MAX(Q$23:Q251)&gt;MAX(S$23:S251),MAX(S$23:S251)&lt;=MAX(U$23:U251),MAX(S$23:S251)&lt;=TIME(16,0,0)),MAX(S$23:S251,C252),"")</f>
        <v/>
      </c>
      <c r="S252" s="4" t="str">
        <f t="shared" ca="1" si="58"/>
        <v/>
      </c>
      <c r="T252" s="4" t="str">
        <f ca="1">IF(AND(MAX(O$23:O251)&gt;MAX(U$23:U251),C252&lt;&gt;"",MAX(Q$23:Q251)&gt;MAX(U$23:U251),MAX(S$23:S251)&gt;MAX(U$23:U251),MAX(U$23:U251)&lt;=TIME(16,0,0)),MAX(U$23:U251,C252),"")</f>
        <v/>
      </c>
      <c r="U252" s="4" t="str">
        <f t="shared" ca="1" si="59"/>
        <v/>
      </c>
    </row>
    <row r="253" spans="1:21" x14ac:dyDescent="0.3">
      <c r="A253" s="3">
        <f t="shared" ca="1" si="45"/>
        <v>1.4514299152525632</v>
      </c>
      <c r="B253" s="23" t="str">
        <f t="shared" ca="1" si="46"/>
        <v>касса 3</v>
      </c>
      <c r="C253" s="4">
        <f ca="1">IF(C252="","",IF(C252+(A253)/1440&lt;=$C$23+8/24,C252+(A253)/1440,""))</f>
        <v>0.64181470016219833</v>
      </c>
      <c r="D253">
        <f t="shared" ca="1" si="47"/>
        <v>3.8654988318317915</v>
      </c>
      <c r="E253" s="4">
        <f t="shared" ca="1" si="48"/>
        <v>2.6843741887720776E-3</v>
      </c>
      <c r="F253">
        <f t="shared" ca="1" si="49"/>
        <v>2.3153878797409297</v>
      </c>
      <c r="G253" s="4">
        <f t="shared" ca="1" si="50"/>
        <v>1.6079082498200901E-3</v>
      </c>
      <c r="H253">
        <f t="shared" ca="1" si="51"/>
        <v>2.8907464959700624</v>
      </c>
      <c r="I253" s="4">
        <f t="shared" ca="1" si="52"/>
        <v>2.0074628444236545E-3</v>
      </c>
      <c r="J253">
        <f t="shared" ca="1" si="53"/>
        <v>5.5835255447694454</v>
      </c>
      <c r="K253" s="4">
        <f t="shared" ca="1" si="54"/>
        <v>3.8774482949787813E-3</v>
      </c>
      <c r="L253" s="3">
        <f ca="1">IF(C253&lt;&gt;"",SUM(COUNTIF($O$24:$O253,"&gt;"&amp;C253),COUNTIF($Q$24:$Q253,"&gt;"&amp;C253),COUNTIF($S$24:$S253,"&gt;"&amp;C253),COUNTIF($U$24:$U253,"&gt;"&amp;C253)),"")</f>
        <v>4</v>
      </c>
      <c r="M253" s="4">
        <f t="shared" ca="1" si="55"/>
        <v>2.0074628444236575E-3</v>
      </c>
      <c r="N253" s="4" t="str">
        <f ca="1">IF(AND(MAX(O$23:O252)&lt;=MAX(Q$23:Q252),C253&lt;&gt;"",MAX(O$23:O252)&lt;=MAX(S$23:S252),MAX(O$23:O252)&lt;=MAX(U$23:U252),MAX(O$23:O252)&lt;=TIME(16,0,0)),MAX(O$23:O252,C253),"")</f>
        <v/>
      </c>
      <c r="O253" s="4" t="str">
        <f t="shared" ca="1" si="56"/>
        <v/>
      </c>
      <c r="P253" s="4" t="str">
        <f ca="1">IF(AND(MAX(O$23:O252)&gt;MAX(Q$23:Q252),C253&lt;&gt;"",MAX(Q$23:Q252)&lt;=MAX(S$23:S252),MAX(Q$23:Q252)&lt;=MAX(U$23:U252),MAX(Q$23:Q252)&lt;=TIME(16,0,0)),MAX(Q$23:Q252,C253),"")</f>
        <v/>
      </c>
      <c r="Q253" s="4" t="str">
        <f t="shared" ca="1" si="57"/>
        <v/>
      </c>
      <c r="R253" s="4">
        <f ca="1">IF(AND(MAX(O$23:O252)&gt;MAX(S$23:S252),C253&lt;&gt;"",MAX(Q$23:Q252)&gt;MAX(S$23:S252),MAX(S$23:S252)&lt;=MAX(U$23:U252),MAX(S$23:S252)&lt;=TIME(16,0,0)),MAX(S$23:S252,C253),"")</f>
        <v>0.64181470016219833</v>
      </c>
      <c r="S253" s="4">
        <f t="shared" ca="1" si="58"/>
        <v>0.64382216300662198</v>
      </c>
      <c r="T253" s="4" t="str">
        <f ca="1">IF(AND(MAX(O$23:O252)&gt;MAX(U$23:U252),C253&lt;&gt;"",MAX(Q$23:Q252)&gt;MAX(U$23:U252),MAX(S$23:S252)&gt;MAX(U$23:U252),MAX(U$23:U252)&lt;=TIME(16,0,0)),MAX(U$23:U252,C253),"")</f>
        <v/>
      </c>
      <c r="U253" s="4" t="str">
        <f t="shared" ca="1" si="59"/>
        <v/>
      </c>
    </row>
    <row r="254" spans="1:21" x14ac:dyDescent="0.3">
      <c r="A254" s="3">
        <f t="shared" ca="1" si="45"/>
        <v>3.0257042124509348</v>
      </c>
      <c r="B254" s="23" t="str">
        <f t="shared" ca="1" si="46"/>
        <v>касса 1</v>
      </c>
      <c r="C254" s="4">
        <f ca="1">IF(C253="","",IF(C253+(A254)/1440&lt;=$C$23+8/24,C253+(A254)/1440,""))</f>
        <v>0.64391588364306707</v>
      </c>
      <c r="D254">
        <f t="shared" ca="1" si="47"/>
        <v>1.1000846409437561</v>
      </c>
      <c r="E254" s="4">
        <f t="shared" ca="1" si="48"/>
        <v>7.6394766732205282E-4</v>
      </c>
      <c r="F254">
        <f t="shared" ca="1" si="49"/>
        <v>6.3430786792586629</v>
      </c>
      <c r="G254" s="4">
        <f t="shared" ca="1" si="50"/>
        <v>4.4049157494851828E-3</v>
      </c>
      <c r="H254">
        <f t="shared" ca="1" si="51"/>
        <v>6.1311720594744461</v>
      </c>
      <c r="I254" s="4">
        <f t="shared" ca="1" si="52"/>
        <v>4.2577583746350317E-3</v>
      </c>
      <c r="J254">
        <f t="shared" ca="1" si="53"/>
        <v>3.4431538097614731</v>
      </c>
      <c r="K254" s="4">
        <f t="shared" ca="1" si="54"/>
        <v>2.3910790345565785E-3</v>
      </c>
      <c r="L254" s="3">
        <f ca="1">IF(C254&lt;&gt;"",SUM(COUNTIF($O$24:$O254,"&gt;"&amp;C254),COUNTIF($Q$24:$Q254,"&gt;"&amp;C254),COUNTIF($S$24:$S254,"&gt;"&amp;C254),COUNTIF($U$24:$U254,"&gt;"&amp;C254)),"")</f>
        <v>1</v>
      </c>
      <c r="M254" s="4">
        <f t="shared" ca="1" si="55"/>
        <v>7.6394766732201802E-4</v>
      </c>
      <c r="N254" s="4">
        <f ca="1">IF(AND(MAX(O$23:O253)&lt;=MAX(Q$23:Q253),C254&lt;&gt;"",MAX(O$23:O253)&lt;=MAX(S$23:S253),MAX(O$23:O253)&lt;=MAX(U$23:U253),MAX(O$23:O253)&lt;=TIME(16,0,0)),MAX(O$23:O253,C254),"")</f>
        <v>0.64391588364306707</v>
      </c>
      <c r="O254" s="4">
        <f t="shared" ca="1" si="56"/>
        <v>0.64467983131038908</v>
      </c>
      <c r="P254" s="4" t="str">
        <f ca="1">IF(AND(MAX(O$23:O253)&gt;MAX(Q$23:Q253),C254&lt;&gt;"",MAX(Q$23:Q253)&lt;=MAX(S$23:S253),MAX(Q$23:Q253)&lt;=MAX(U$23:U253),MAX(Q$23:Q253)&lt;=TIME(16,0,0)),MAX(Q$23:Q253,C254),"")</f>
        <v/>
      </c>
      <c r="Q254" s="4" t="str">
        <f t="shared" ca="1" si="57"/>
        <v/>
      </c>
      <c r="R254" s="4" t="str">
        <f ca="1">IF(AND(MAX(O$23:O253)&gt;MAX(S$23:S253),C254&lt;&gt;"",MAX(Q$23:Q253)&gt;MAX(S$23:S253),MAX(S$23:S253)&lt;=MAX(U$23:U253),MAX(S$23:S253)&lt;=TIME(16,0,0)),MAX(S$23:S253,C254),"")</f>
        <v/>
      </c>
      <c r="S254" s="4" t="str">
        <f t="shared" ca="1" si="58"/>
        <v/>
      </c>
      <c r="T254" s="4" t="str">
        <f ca="1">IF(AND(MAX(O$23:O253)&gt;MAX(U$23:U253),C254&lt;&gt;"",MAX(Q$23:Q253)&gt;MAX(U$23:U253),MAX(S$23:S253)&gt;MAX(U$23:U253),MAX(U$23:U253)&lt;=TIME(16,0,0)),MAX(U$23:U253,C254),"")</f>
        <v/>
      </c>
      <c r="U254" s="4" t="str">
        <f t="shared" ca="1" si="59"/>
        <v/>
      </c>
    </row>
    <row r="255" spans="1:21" x14ac:dyDescent="0.3">
      <c r="A255" s="3">
        <f t="shared" ca="1" si="45"/>
        <v>3.6324372301151207</v>
      </c>
      <c r="B255" s="23" t="str">
        <f t="shared" ca="1" si="46"/>
        <v>касса 4</v>
      </c>
      <c r="C255" s="4">
        <f ca="1">IF(C254="","",IF(C254+(A255)/1440&lt;=$C$23+8/24,C254+(A255)/1440,""))</f>
        <v>0.64643840949731368</v>
      </c>
      <c r="D255">
        <f t="shared" ca="1" si="47"/>
        <v>1.6882471765231621</v>
      </c>
      <c r="E255" s="4">
        <f t="shared" ca="1" si="48"/>
        <v>1.1723938725855293E-3</v>
      </c>
      <c r="F255">
        <f t="shared" ca="1" si="49"/>
        <v>21.155055654398048</v>
      </c>
      <c r="G255" s="4">
        <f t="shared" ca="1" si="50"/>
        <v>1.4691010871109755E-2</v>
      </c>
      <c r="H255">
        <f t="shared" ca="1" si="51"/>
        <v>2.6016521030291031</v>
      </c>
      <c r="I255" s="4">
        <f t="shared" ca="1" si="52"/>
        <v>1.8067028493257661E-3</v>
      </c>
      <c r="J255">
        <f t="shared" ca="1" si="53"/>
        <v>34.810405466403381</v>
      </c>
      <c r="K255" s="4">
        <f t="shared" ca="1" si="54"/>
        <v>2.4173892685002349E-2</v>
      </c>
      <c r="L255" s="3">
        <f ca="1">IF(C255&lt;&gt;"",SUM(COUNTIF($O$24:$O255,"&gt;"&amp;C255),COUNTIF($Q$24:$Q255,"&gt;"&amp;C255),COUNTIF($S$24:$S255,"&gt;"&amp;C255),COUNTIF($U$24:$U255,"&gt;"&amp;C255)),"")</f>
        <v>1</v>
      </c>
      <c r="M255" s="4">
        <f t="shared" ca="1" si="55"/>
        <v>2.4173892685002363E-2</v>
      </c>
      <c r="N255" s="4" t="str">
        <f ca="1">IF(AND(MAX(O$23:O254)&lt;=MAX(Q$23:Q254),C255&lt;&gt;"",MAX(O$23:O254)&lt;=MAX(S$23:S254),MAX(O$23:O254)&lt;=MAX(U$23:U254),MAX(O$23:O254)&lt;=TIME(16,0,0)),MAX(O$23:O254,C255),"")</f>
        <v/>
      </c>
      <c r="O255" s="4" t="str">
        <f t="shared" ca="1" si="56"/>
        <v/>
      </c>
      <c r="P255" s="4" t="str">
        <f ca="1">IF(AND(MAX(O$23:O254)&gt;MAX(Q$23:Q254),C255&lt;&gt;"",MAX(Q$23:Q254)&lt;=MAX(S$23:S254),MAX(Q$23:Q254)&lt;=MAX(U$23:U254),MAX(Q$23:Q254)&lt;=TIME(16,0,0)),MAX(Q$23:Q254,C255),"")</f>
        <v/>
      </c>
      <c r="Q255" s="4" t="str">
        <f t="shared" ca="1" si="57"/>
        <v/>
      </c>
      <c r="R255" s="4" t="str">
        <f ca="1">IF(AND(MAX(O$23:O254)&gt;MAX(S$23:S254),C255&lt;&gt;"",MAX(Q$23:Q254)&gt;MAX(S$23:S254),MAX(S$23:S254)&lt;=MAX(U$23:U254),MAX(S$23:S254)&lt;=TIME(16,0,0)),MAX(S$23:S254,C255),"")</f>
        <v/>
      </c>
      <c r="S255" s="4" t="str">
        <f t="shared" ca="1" si="58"/>
        <v/>
      </c>
      <c r="T255" s="4">
        <f ca="1">IF(AND(MAX(O$23:O254)&gt;MAX(U$23:U254),C255&lt;&gt;"",MAX(Q$23:Q254)&gt;MAX(U$23:U254),MAX(S$23:S254)&gt;MAX(U$23:U254),MAX(U$23:U254)&lt;=TIME(16,0,0)),MAX(U$23:U254,C255),"")</f>
        <v>0.64643840949731368</v>
      </c>
      <c r="U255" s="4">
        <f t="shared" ca="1" si="59"/>
        <v>0.67061230218231604</v>
      </c>
    </row>
    <row r="256" spans="1:21" x14ac:dyDescent="0.3">
      <c r="A256" s="3">
        <f t="shared" ca="1" si="45"/>
        <v>3.6374175787863998</v>
      </c>
      <c r="B256" s="23" t="str">
        <f t="shared" ca="1" si="46"/>
        <v>касса 2</v>
      </c>
      <c r="C256" s="4">
        <f ca="1">IF(C255="","",IF(C255+(A256)/1440&lt;=$C$23+8/24,C255+(A256)/1440,""))</f>
        <v>0.64896439392702643</v>
      </c>
      <c r="D256">
        <f t="shared" ca="1" si="47"/>
        <v>2.1645005233321521</v>
      </c>
      <c r="E256" s="4">
        <f t="shared" ca="1" si="48"/>
        <v>1.5031253634251057E-3</v>
      </c>
      <c r="F256">
        <f t="shared" ca="1" si="49"/>
        <v>3.2115916013688683</v>
      </c>
      <c r="G256" s="4">
        <f t="shared" ca="1" si="50"/>
        <v>2.2302719453950477E-3</v>
      </c>
      <c r="H256">
        <f t="shared" ca="1" si="51"/>
        <v>6.4855024245872528</v>
      </c>
      <c r="I256" s="4">
        <f t="shared" ca="1" si="52"/>
        <v>4.5038211281855922E-3</v>
      </c>
      <c r="J256">
        <f t="shared" ca="1" si="53"/>
        <v>3.554265733406432</v>
      </c>
      <c r="K256" s="4">
        <f t="shared" ca="1" si="54"/>
        <v>2.4682400926433557E-3</v>
      </c>
      <c r="L256" s="3">
        <f ca="1">IF(C256&lt;&gt;"",SUM(COUNTIF($O$24:$O256,"&gt;"&amp;C256),COUNTIF($Q$24:$Q256,"&gt;"&amp;C256),COUNTIF($S$24:$S256,"&gt;"&amp;C256),COUNTIF($U$24:$U256,"&gt;"&amp;C256)),"")</f>
        <v>2</v>
      </c>
      <c r="M256" s="4">
        <f t="shared" ca="1" si="55"/>
        <v>2.2302719453950459E-3</v>
      </c>
      <c r="N256" s="4" t="str">
        <f ca="1">IF(AND(MAX(O$23:O255)&lt;=MAX(Q$23:Q255),C256&lt;&gt;"",MAX(O$23:O255)&lt;=MAX(S$23:S255),MAX(O$23:O255)&lt;=MAX(U$23:U255),MAX(O$23:O255)&lt;=TIME(16,0,0)),MAX(O$23:O255,C256),"")</f>
        <v/>
      </c>
      <c r="O256" s="4" t="str">
        <f t="shared" ca="1" si="56"/>
        <v/>
      </c>
      <c r="P256" s="4">
        <f ca="1">IF(AND(MAX(O$23:O255)&gt;MAX(Q$23:Q255),C256&lt;&gt;"",MAX(Q$23:Q255)&lt;=MAX(S$23:S255),MAX(Q$23:Q255)&lt;=MAX(U$23:U255),MAX(Q$23:Q255)&lt;=TIME(16,0,0)),MAX(Q$23:Q255,C256),"")</f>
        <v>0.64896439392702643</v>
      </c>
      <c r="Q256" s="4">
        <f t="shared" ca="1" si="57"/>
        <v>0.65119466587242147</v>
      </c>
      <c r="R256" s="4" t="str">
        <f ca="1">IF(AND(MAX(O$23:O255)&gt;MAX(S$23:S255),C256&lt;&gt;"",MAX(Q$23:Q255)&gt;MAX(S$23:S255),MAX(S$23:S255)&lt;=MAX(U$23:U255),MAX(S$23:S255)&lt;=TIME(16,0,0)),MAX(S$23:S255,C256),"")</f>
        <v/>
      </c>
      <c r="S256" s="4" t="str">
        <f t="shared" ca="1" si="58"/>
        <v/>
      </c>
      <c r="T256" s="4" t="str">
        <f ca="1">IF(AND(MAX(O$23:O255)&gt;MAX(U$23:U255),C256&lt;&gt;"",MAX(Q$23:Q255)&gt;MAX(U$23:U255),MAX(S$23:S255)&gt;MAX(U$23:U255),MAX(U$23:U255)&lt;=TIME(16,0,0)),MAX(U$23:U255,C256),"")</f>
        <v/>
      </c>
      <c r="U256" s="4" t="str">
        <f t="shared" ca="1" si="59"/>
        <v/>
      </c>
    </row>
    <row r="257" spans="1:21" x14ac:dyDescent="0.3">
      <c r="A257" s="3">
        <f t="shared" ca="1" si="45"/>
        <v>2.1784655249025953</v>
      </c>
      <c r="B257" s="23" t="str">
        <f t="shared" ca="1" si="46"/>
        <v>касса 3</v>
      </c>
      <c r="C257" s="4">
        <f ca="1">IF(C256="","",IF(C256+(A257)/1440&lt;=$C$23+8/24,C256+(A257)/1440,""))</f>
        <v>0.65047721720820884</v>
      </c>
      <c r="D257">
        <f t="shared" ca="1" si="47"/>
        <v>4.1066107406077244</v>
      </c>
      <c r="E257" s="4">
        <f t="shared" ca="1" si="48"/>
        <v>2.8518130143109196E-3</v>
      </c>
      <c r="F257">
        <f t="shared" ca="1" si="49"/>
        <v>3.8486445701731773</v>
      </c>
      <c r="G257" s="4">
        <f t="shared" ca="1" si="50"/>
        <v>2.6726698403980397E-3</v>
      </c>
      <c r="H257">
        <f t="shared" ca="1" si="51"/>
        <v>2.4667687330194705</v>
      </c>
      <c r="I257" s="4">
        <f t="shared" ca="1" si="52"/>
        <v>1.7130338423746324E-3</v>
      </c>
      <c r="J257">
        <f t="shared" ca="1" si="53"/>
        <v>5.3417112553456167</v>
      </c>
      <c r="K257" s="4">
        <f t="shared" ca="1" si="54"/>
        <v>3.7095217051011228E-3</v>
      </c>
      <c r="L257" s="3">
        <f ca="1">IF(C257&lt;&gt;"",SUM(COUNTIF($O$24:$O257,"&gt;"&amp;C257),COUNTIF($Q$24:$Q257,"&gt;"&amp;C257),COUNTIF($S$24:$S257,"&gt;"&amp;C257),COUNTIF($U$24:$U257,"&gt;"&amp;C257)),"")</f>
        <v>3</v>
      </c>
      <c r="M257" s="4">
        <f t="shared" ca="1" si="55"/>
        <v>1.713033842374645E-3</v>
      </c>
      <c r="N257" s="4" t="str">
        <f ca="1">IF(AND(MAX(O$23:O256)&lt;=MAX(Q$23:Q256),C257&lt;&gt;"",MAX(O$23:O256)&lt;=MAX(S$23:S256),MAX(O$23:O256)&lt;=MAX(U$23:U256),MAX(O$23:O256)&lt;=TIME(16,0,0)),MAX(O$23:O256,C257),"")</f>
        <v/>
      </c>
      <c r="O257" s="4" t="str">
        <f t="shared" ca="1" si="56"/>
        <v/>
      </c>
      <c r="P257" s="4" t="str">
        <f ca="1">IF(AND(MAX(O$23:O256)&gt;MAX(Q$23:Q256),C257&lt;&gt;"",MAX(Q$23:Q256)&lt;=MAX(S$23:S256),MAX(Q$23:Q256)&lt;=MAX(U$23:U256),MAX(Q$23:Q256)&lt;=TIME(16,0,0)),MAX(Q$23:Q256,C257),"")</f>
        <v/>
      </c>
      <c r="Q257" s="4" t="str">
        <f t="shared" ca="1" si="57"/>
        <v/>
      </c>
      <c r="R257" s="4">
        <f ca="1">IF(AND(MAX(O$23:O256)&gt;MAX(S$23:S256),C257&lt;&gt;"",MAX(Q$23:Q256)&gt;MAX(S$23:S256),MAX(S$23:S256)&lt;=MAX(U$23:U256),MAX(S$23:S256)&lt;=TIME(16,0,0)),MAX(S$23:S256,C257),"")</f>
        <v>0.65047721720820884</v>
      </c>
      <c r="S257" s="4">
        <f t="shared" ca="1" si="58"/>
        <v>0.65219025105058348</v>
      </c>
      <c r="T257" s="4" t="str">
        <f ca="1">IF(AND(MAX(O$23:O256)&gt;MAX(U$23:U256),C257&lt;&gt;"",MAX(Q$23:Q256)&gt;MAX(U$23:U256),MAX(S$23:S256)&gt;MAX(U$23:U256),MAX(U$23:U256)&lt;=TIME(16,0,0)),MAX(U$23:U256,C257),"")</f>
        <v/>
      </c>
      <c r="U257" s="4" t="str">
        <f t="shared" ca="1" si="59"/>
        <v/>
      </c>
    </row>
    <row r="258" spans="1:21" x14ac:dyDescent="0.3">
      <c r="A258" s="3">
        <f t="shared" ca="1" si="45"/>
        <v>1.618153264259238</v>
      </c>
      <c r="B258" s="23" t="str">
        <f t="shared" ca="1" si="46"/>
        <v>касса 1</v>
      </c>
      <c r="C258" s="4">
        <f ca="1">IF(C257="","",IF(C257+(A258)/1440&lt;=$C$23+8/24,C257+(A258)/1440,""))</f>
        <v>0.65160093475283332</v>
      </c>
      <c r="D258">
        <f t="shared" ca="1" si="47"/>
        <v>2.4950523638753044</v>
      </c>
      <c r="E258" s="4">
        <f t="shared" ca="1" si="48"/>
        <v>1.7326752526911837E-3</v>
      </c>
      <c r="F258">
        <f t="shared" ca="1" si="49"/>
        <v>3.6635419829597766</v>
      </c>
      <c r="G258" s="4">
        <f t="shared" ca="1" si="50"/>
        <v>2.5441263770554006E-3</v>
      </c>
      <c r="H258">
        <f t="shared" ca="1" si="51"/>
        <v>1.0409304179674661</v>
      </c>
      <c r="I258" s="4">
        <f t="shared" ca="1" si="52"/>
        <v>7.2286834581074039E-4</v>
      </c>
      <c r="J258">
        <f t="shared" ca="1" si="53"/>
        <v>2.875451175313867</v>
      </c>
      <c r="K258" s="4">
        <f t="shared" ca="1" si="54"/>
        <v>1.9968410939679633E-3</v>
      </c>
      <c r="L258" s="3">
        <f ca="1">IF(C258&lt;&gt;"",SUM(COUNTIF($O$24:$O258,"&gt;"&amp;C258),COUNTIF($Q$24:$Q258,"&gt;"&amp;C258),COUNTIF($S$24:$S258,"&gt;"&amp;C258),COUNTIF($U$24:$U258,"&gt;"&amp;C258)),"")</f>
        <v>3</v>
      </c>
      <c r="M258" s="4">
        <f t="shared" ca="1" si="55"/>
        <v>1.7326752526911626E-3</v>
      </c>
      <c r="N258" s="4">
        <f ca="1">IF(AND(MAX(O$23:O257)&lt;=MAX(Q$23:Q257),C258&lt;&gt;"",MAX(O$23:O257)&lt;=MAX(S$23:S257),MAX(O$23:O257)&lt;=MAX(U$23:U257),MAX(O$23:O257)&lt;=TIME(16,0,0)),MAX(O$23:O257,C258),"")</f>
        <v>0.65160093475283332</v>
      </c>
      <c r="O258" s="4">
        <f t="shared" ca="1" si="56"/>
        <v>0.65333361000552448</v>
      </c>
      <c r="P258" s="4" t="str">
        <f ca="1">IF(AND(MAX(O$23:O257)&gt;MAX(Q$23:Q257),C258&lt;&gt;"",MAX(Q$23:Q257)&lt;=MAX(S$23:S257),MAX(Q$23:Q257)&lt;=MAX(U$23:U257),MAX(Q$23:Q257)&lt;=TIME(16,0,0)),MAX(Q$23:Q257,C258),"")</f>
        <v/>
      </c>
      <c r="Q258" s="4" t="str">
        <f t="shared" ca="1" si="57"/>
        <v/>
      </c>
      <c r="R258" s="4" t="str">
        <f ca="1">IF(AND(MAX(O$23:O257)&gt;MAX(S$23:S257),C258&lt;&gt;"",MAX(Q$23:Q257)&gt;MAX(S$23:S257),MAX(S$23:S257)&lt;=MAX(U$23:U257),MAX(S$23:S257)&lt;=TIME(16,0,0)),MAX(S$23:S257,C258),"")</f>
        <v/>
      </c>
      <c r="S258" s="4" t="str">
        <f t="shared" ca="1" si="58"/>
        <v/>
      </c>
      <c r="T258" s="4" t="str">
        <f ca="1">IF(AND(MAX(O$23:O257)&gt;MAX(U$23:U257),C258&lt;&gt;"",MAX(Q$23:Q257)&gt;MAX(U$23:U257),MAX(S$23:S257)&gt;MAX(U$23:U257),MAX(U$23:U257)&lt;=TIME(16,0,0)),MAX(U$23:U257,C258),"")</f>
        <v/>
      </c>
      <c r="U258" s="4" t="str">
        <f t="shared" ca="1" si="59"/>
        <v/>
      </c>
    </row>
    <row r="259" spans="1:21" x14ac:dyDescent="0.3">
      <c r="A259" s="3">
        <f t="shared" ca="1" si="45"/>
        <v>1.6499920841554827</v>
      </c>
      <c r="B259" s="23" t="str">
        <f t="shared" ca="1" si="46"/>
        <v>касса 2</v>
      </c>
      <c r="C259" s="4">
        <f ca="1">IF(C258="","",IF(C258+(A259)/1440&lt;=$C$23+8/24,C258+(A259)/1440,""))</f>
        <v>0.6527467625890524</v>
      </c>
      <c r="D259">
        <f t="shared" ca="1" si="47"/>
        <v>1.2935505054309138</v>
      </c>
      <c r="E259" s="4">
        <f t="shared" ca="1" si="48"/>
        <v>8.9829896210480127E-4</v>
      </c>
      <c r="F259">
        <f t="shared" ca="1" si="49"/>
        <v>2.9264546934458231</v>
      </c>
      <c r="G259" s="4">
        <f t="shared" ca="1" si="50"/>
        <v>2.0322602037818214E-3</v>
      </c>
      <c r="H259">
        <f t="shared" ca="1" si="51"/>
        <v>2.0900429665188058</v>
      </c>
      <c r="I259" s="4">
        <f t="shared" ca="1" si="52"/>
        <v>1.4514187267491707E-3</v>
      </c>
      <c r="J259">
        <f t="shared" ca="1" si="53"/>
        <v>3.460831291991818</v>
      </c>
      <c r="K259" s="4">
        <f t="shared" ca="1" si="54"/>
        <v>2.4033550638832071E-3</v>
      </c>
      <c r="L259" s="3">
        <f ca="1">IF(C259&lt;&gt;"",SUM(COUNTIF($O$24:$O259,"&gt;"&amp;C259),COUNTIF($Q$24:$Q259,"&gt;"&amp;C259),COUNTIF($S$24:$S259,"&gt;"&amp;C259),COUNTIF($U$24:$U259,"&gt;"&amp;C259)),"")</f>
        <v>3</v>
      </c>
      <c r="M259" s="4">
        <f t="shared" ca="1" si="55"/>
        <v>2.0322602037817772E-3</v>
      </c>
      <c r="N259" s="4" t="str">
        <f ca="1">IF(AND(MAX(O$23:O258)&lt;=MAX(Q$23:Q258),C259&lt;&gt;"",MAX(O$23:O258)&lt;=MAX(S$23:S258),MAX(O$23:O258)&lt;=MAX(U$23:U258),MAX(O$23:O258)&lt;=TIME(16,0,0)),MAX(O$23:O258,C259),"")</f>
        <v/>
      </c>
      <c r="O259" s="4" t="str">
        <f t="shared" ca="1" si="56"/>
        <v/>
      </c>
      <c r="P259" s="4">
        <f ca="1">IF(AND(MAX(O$23:O258)&gt;MAX(Q$23:Q258),C259&lt;&gt;"",MAX(Q$23:Q258)&lt;=MAX(S$23:S258),MAX(Q$23:Q258)&lt;=MAX(U$23:U258),MAX(Q$23:Q258)&lt;=TIME(16,0,0)),MAX(Q$23:Q258,C259),"")</f>
        <v>0.6527467625890524</v>
      </c>
      <c r="Q259" s="4">
        <f t="shared" ca="1" si="57"/>
        <v>0.65477902279283418</v>
      </c>
      <c r="R259" s="4" t="str">
        <f ca="1">IF(AND(MAX(O$23:O258)&gt;MAX(S$23:S258),C259&lt;&gt;"",MAX(Q$23:Q258)&gt;MAX(S$23:S258),MAX(S$23:S258)&lt;=MAX(U$23:U258),MAX(S$23:S258)&lt;=TIME(16,0,0)),MAX(S$23:S258,C259),"")</f>
        <v/>
      </c>
      <c r="S259" s="4" t="str">
        <f t="shared" ca="1" si="58"/>
        <v/>
      </c>
      <c r="T259" s="4" t="str">
        <f ca="1">IF(AND(MAX(O$23:O258)&gt;MAX(U$23:U258),C259&lt;&gt;"",MAX(Q$23:Q258)&gt;MAX(U$23:U258),MAX(S$23:S258)&gt;MAX(U$23:U258),MAX(U$23:U258)&lt;=TIME(16,0,0)),MAX(U$23:U258,C259),"")</f>
        <v/>
      </c>
      <c r="U259" s="4" t="str">
        <f t="shared" ca="1" si="59"/>
        <v/>
      </c>
    </row>
    <row r="260" spans="1:21" x14ac:dyDescent="0.3">
      <c r="A260" s="3">
        <f t="shared" ca="1" si="45"/>
        <v>1.5242797043496656</v>
      </c>
      <c r="B260" s="23" t="str">
        <f t="shared" ca="1" si="46"/>
        <v>касса 3</v>
      </c>
      <c r="C260" s="4">
        <f ca="1">IF(C259="","",IF(C259+(A260)/1440&lt;=$C$23+8/24,C259+(A260)/1440,""))</f>
        <v>0.65380529016151745</v>
      </c>
      <c r="D260">
        <f t="shared" ca="1" si="47"/>
        <v>2.3748889250753837</v>
      </c>
      <c r="E260" s="4">
        <f t="shared" ca="1" si="48"/>
        <v>1.6492284201912388E-3</v>
      </c>
      <c r="F260">
        <f t="shared" ca="1" si="49"/>
        <v>4.389115811340238</v>
      </c>
      <c r="G260" s="4">
        <f t="shared" ca="1" si="50"/>
        <v>3.0479970912084984E-3</v>
      </c>
      <c r="H260">
        <f t="shared" ca="1" si="51"/>
        <v>9.8818791040149776</v>
      </c>
      <c r="I260" s="4">
        <f t="shared" ca="1" si="52"/>
        <v>6.8624160444548457E-3</v>
      </c>
      <c r="J260">
        <f t="shared" ca="1" si="53"/>
        <v>3.7690125633147451</v>
      </c>
      <c r="K260" s="4">
        <f t="shared" ca="1" si="54"/>
        <v>2.6173698356352399E-3</v>
      </c>
      <c r="L260" s="3">
        <f ca="1">IF(C260&lt;&gt;"",SUM(COUNTIF($O$24:$O260,"&gt;"&amp;C260),COUNTIF($Q$24:$Q260,"&gt;"&amp;C260),COUNTIF($S$24:$S260,"&gt;"&amp;C260),COUNTIF($U$24:$U260,"&gt;"&amp;C260)),"")</f>
        <v>3</v>
      </c>
      <c r="M260" s="4">
        <f t="shared" ca="1" si="55"/>
        <v>6.862416044454811E-3</v>
      </c>
      <c r="N260" s="4" t="str">
        <f ca="1">IF(AND(MAX(O$23:O259)&lt;=MAX(Q$23:Q259),C260&lt;&gt;"",MAX(O$23:O259)&lt;=MAX(S$23:S259),MAX(O$23:O259)&lt;=MAX(U$23:U259),MAX(O$23:O259)&lt;=TIME(16,0,0)),MAX(O$23:O259,C260),"")</f>
        <v/>
      </c>
      <c r="O260" s="4" t="str">
        <f t="shared" ca="1" si="56"/>
        <v/>
      </c>
      <c r="P260" s="4" t="str">
        <f ca="1">IF(AND(MAX(O$23:O259)&gt;MAX(Q$23:Q259),C260&lt;&gt;"",MAX(Q$23:Q259)&lt;=MAX(S$23:S259),MAX(Q$23:Q259)&lt;=MAX(U$23:U259),MAX(Q$23:Q259)&lt;=TIME(16,0,0)),MAX(Q$23:Q259,C260),"")</f>
        <v/>
      </c>
      <c r="Q260" s="4" t="str">
        <f t="shared" ca="1" si="57"/>
        <v/>
      </c>
      <c r="R260" s="4">
        <f ca="1">IF(AND(MAX(O$23:O259)&gt;MAX(S$23:S259),C260&lt;&gt;"",MAX(Q$23:Q259)&gt;MAX(S$23:S259),MAX(S$23:S259)&lt;=MAX(U$23:U259),MAX(S$23:S259)&lt;=TIME(16,0,0)),MAX(S$23:S259,C260),"")</f>
        <v>0.65380529016151745</v>
      </c>
      <c r="S260" s="4">
        <f t="shared" ca="1" si="58"/>
        <v>0.66066770620597226</v>
      </c>
      <c r="T260" s="4" t="str">
        <f ca="1">IF(AND(MAX(O$23:O259)&gt;MAX(U$23:U259),C260&lt;&gt;"",MAX(Q$23:Q259)&gt;MAX(U$23:U259),MAX(S$23:S259)&gt;MAX(U$23:U259),MAX(U$23:U259)&lt;=TIME(16,0,0)),MAX(U$23:U259,C260),"")</f>
        <v/>
      </c>
      <c r="U260" s="4" t="str">
        <f t="shared" ca="1" si="59"/>
        <v/>
      </c>
    </row>
    <row r="261" spans="1:21" x14ac:dyDescent="0.3">
      <c r="A261" s="3">
        <f t="shared" ca="1" si="45"/>
        <v>2.6911693409016895</v>
      </c>
      <c r="B261" s="23" t="str">
        <f t="shared" ca="1" si="46"/>
        <v>касса 1</v>
      </c>
      <c r="C261" s="4">
        <f ca="1">IF(C260="","",IF(C260+(A261)/1440&lt;=$C$23+8/24,C260+(A261)/1440,""))</f>
        <v>0.65567415775936588</v>
      </c>
      <c r="D261">
        <f t="shared" ca="1" si="47"/>
        <v>1.9643448261215788</v>
      </c>
      <c r="E261" s="4">
        <f t="shared" ca="1" si="48"/>
        <v>1.3641283514733186E-3</v>
      </c>
      <c r="F261">
        <f t="shared" ca="1" si="49"/>
        <v>8.2197219543406312</v>
      </c>
      <c r="G261" s="4">
        <f t="shared" ca="1" si="50"/>
        <v>5.7081402460698828E-3</v>
      </c>
      <c r="H261">
        <f t="shared" ca="1" si="51"/>
        <v>4.6753594236162614</v>
      </c>
      <c r="I261" s="4">
        <f t="shared" ca="1" si="52"/>
        <v>3.2467773775112928E-3</v>
      </c>
      <c r="J261">
        <f t="shared" ca="1" si="53"/>
        <v>24.483795935029779</v>
      </c>
      <c r="K261" s="4">
        <f t="shared" ca="1" si="54"/>
        <v>1.70026360659929E-2</v>
      </c>
      <c r="L261" s="3">
        <f ca="1">IF(C261&lt;&gt;"",SUM(COUNTIF($O$24:$O261,"&gt;"&amp;C261),COUNTIF($Q$24:$Q261,"&gt;"&amp;C261),COUNTIF($S$24:$S261,"&gt;"&amp;C261),COUNTIF($U$24:$U261,"&gt;"&amp;C261)),"")</f>
        <v>3</v>
      </c>
      <c r="M261" s="4">
        <f t="shared" ca="1" si="55"/>
        <v>1.3641283514733704E-3</v>
      </c>
      <c r="N261" s="4">
        <f ca="1">IF(AND(MAX(O$23:O260)&lt;=MAX(Q$23:Q260),C261&lt;&gt;"",MAX(O$23:O260)&lt;=MAX(S$23:S260),MAX(O$23:O260)&lt;=MAX(U$23:U260),MAX(O$23:O260)&lt;=TIME(16,0,0)),MAX(O$23:O260,C261),"")</f>
        <v>0.65567415775936588</v>
      </c>
      <c r="O261" s="4">
        <f t="shared" ca="1" si="56"/>
        <v>0.65703828611083925</v>
      </c>
      <c r="P261" s="4" t="str">
        <f ca="1">IF(AND(MAX(O$23:O260)&gt;MAX(Q$23:Q260),C261&lt;&gt;"",MAX(Q$23:Q260)&lt;=MAX(S$23:S260),MAX(Q$23:Q260)&lt;=MAX(U$23:U260),MAX(Q$23:Q260)&lt;=TIME(16,0,0)),MAX(Q$23:Q260,C261),"")</f>
        <v/>
      </c>
      <c r="Q261" s="4" t="str">
        <f t="shared" ca="1" si="57"/>
        <v/>
      </c>
      <c r="R261" s="4" t="str">
        <f ca="1">IF(AND(MAX(O$23:O260)&gt;MAX(S$23:S260),C261&lt;&gt;"",MAX(Q$23:Q260)&gt;MAX(S$23:S260),MAX(S$23:S260)&lt;=MAX(U$23:U260),MAX(S$23:S260)&lt;=TIME(16,0,0)),MAX(S$23:S260,C261),"")</f>
        <v/>
      </c>
      <c r="S261" s="4" t="str">
        <f t="shared" ca="1" si="58"/>
        <v/>
      </c>
      <c r="T261" s="4" t="str">
        <f ca="1">IF(AND(MAX(O$23:O260)&gt;MAX(U$23:U260),C261&lt;&gt;"",MAX(Q$23:Q260)&gt;MAX(U$23:U260),MAX(S$23:S260)&gt;MAX(U$23:U260),MAX(U$23:U260)&lt;=TIME(16,0,0)),MAX(U$23:U260,C261),"")</f>
        <v/>
      </c>
      <c r="U261" s="4" t="str">
        <f t="shared" ca="1" si="59"/>
        <v/>
      </c>
    </row>
    <row r="262" spans="1:21" x14ac:dyDescent="0.3">
      <c r="A262" s="3">
        <f t="shared" ca="1" si="45"/>
        <v>2.1801489483507552</v>
      </c>
      <c r="B262" s="23" t="str">
        <f t="shared" ca="1" si="46"/>
        <v>касса 2</v>
      </c>
      <c r="C262" s="4">
        <f ca="1">IF(C261="","",IF(C261+(A262)/1440&lt;=$C$23+8/24,C261+(A262)/1440,""))</f>
        <v>0.65718815008460951</v>
      </c>
      <c r="D262">
        <f t="shared" ca="1" si="47"/>
        <v>4.4691147001185083</v>
      </c>
      <c r="E262" s="4">
        <f t="shared" ca="1" si="48"/>
        <v>3.1035518750822974E-3</v>
      </c>
      <c r="F262">
        <f t="shared" ca="1" si="49"/>
        <v>1.1608385609424461</v>
      </c>
      <c r="G262" s="4">
        <f t="shared" ca="1" si="50"/>
        <v>8.0613788954336536E-4</v>
      </c>
      <c r="H262">
        <f t="shared" ca="1" si="51"/>
        <v>2.1571029573220573</v>
      </c>
      <c r="I262" s="4">
        <f t="shared" ca="1" si="52"/>
        <v>1.4979881648069843E-3</v>
      </c>
      <c r="J262">
        <f t="shared" ca="1" si="53"/>
        <v>3.9135022947465914</v>
      </c>
      <c r="K262" s="4">
        <f t="shared" ca="1" si="54"/>
        <v>2.7177099269073551E-3</v>
      </c>
      <c r="L262" s="3">
        <f ca="1">IF(C262&lt;&gt;"",SUM(COUNTIF($O$24:$O262,"&gt;"&amp;C262),COUNTIF($Q$24:$Q262,"&gt;"&amp;C262),COUNTIF($S$24:$S262,"&gt;"&amp;C262),COUNTIF($U$24:$U262,"&gt;"&amp;C262)),"")</f>
        <v>3</v>
      </c>
      <c r="M262" s="4">
        <f t="shared" ca="1" si="55"/>
        <v>8.0613788954331245E-4</v>
      </c>
      <c r="N262" s="4" t="str">
        <f ca="1">IF(AND(MAX(O$23:O261)&lt;=MAX(Q$23:Q261),C262&lt;&gt;"",MAX(O$23:O261)&lt;=MAX(S$23:S261),MAX(O$23:O261)&lt;=MAX(U$23:U261),MAX(O$23:O261)&lt;=TIME(16,0,0)),MAX(O$23:O261,C262),"")</f>
        <v/>
      </c>
      <c r="O262" s="4" t="str">
        <f t="shared" ca="1" si="56"/>
        <v/>
      </c>
      <c r="P262" s="4">
        <f ca="1">IF(AND(MAX(O$23:O261)&gt;MAX(Q$23:Q261),C262&lt;&gt;"",MAX(Q$23:Q261)&lt;=MAX(S$23:S261),MAX(Q$23:Q261)&lt;=MAX(U$23:U261),MAX(Q$23:Q261)&lt;=TIME(16,0,0)),MAX(Q$23:Q261,C262),"")</f>
        <v>0.65718815008460951</v>
      </c>
      <c r="Q262" s="4">
        <f t="shared" ca="1" si="57"/>
        <v>0.65799428797415282</v>
      </c>
      <c r="R262" s="4" t="str">
        <f ca="1">IF(AND(MAX(O$23:O261)&gt;MAX(S$23:S261),C262&lt;&gt;"",MAX(Q$23:Q261)&gt;MAX(S$23:S261),MAX(S$23:S261)&lt;=MAX(U$23:U261),MAX(S$23:S261)&lt;=TIME(16,0,0)),MAX(S$23:S261,C262),"")</f>
        <v/>
      </c>
      <c r="S262" s="4" t="str">
        <f t="shared" ca="1" si="58"/>
        <v/>
      </c>
      <c r="T262" s="4" t="str">
        <f ca="1">IF(AND(MAX(O$23:O261)&gt;MAX(U$23:U261),C262&lt;&gt;"",MAX(Q$23:Q261)&gt;MAX(U$23:U261),MAX(S$23:S261)&gt;MAX(U$23:U261),MAX(U$23:U261)&lt;=TIME(16,0,0)),MAX(U$23:U261,C262),"")</f>
        <v/>
      </c>
      <c r="U262" s="4" t="str">
        <f t="shared" ca="1" si="59"/>
        <v/>
      </c>
    </row>
    <row r="263" spans="1:21" x14ac:dyDescent="0.3">
      <c r="A263" s="3">
        <f t="shared" ca="1" si="45"/>
        <v>1.2196143744369421</v>
      </c>
      <c r="B263" s="23" t="str">
        <f t="shared" ca="1" si="46"/>
        <v>касса 1</v>
      </c>
      <c r="C263" s="4">
        <f ca="1">IF(C262="","",IF(C262+(A263)/1440&lt;=$C$23+8/24,C262+(A263)/1440,""))</f>
        <v>0.65803510451130187</v>
      </c>
      <c r="D263">
        <f t="shared" ca="1" si="47"/>
        <v>1.2387041771002198</v>
      </c>
      <c r="E263" s="4">
        <f t="shared" ca="1" si="48"/>
        <v>8.6021123409737489E-4</v>
      </c>
      <c r="F263">
        <f t="shared" ca="1" si="49"/>
        <v>10.909300545431194</v>
      </c>
      <c r="G263" s="4">
        <f t="shared" ca="1" si="50"/>
        <v>7.5759031565494402E-3</v>
      </c>
      <c r="H263">
        <f t="shared" ca="1" si="51"/>
        <v>4.7410145722462129</v>
      </c>
      <c r="I263" s="4">
        <f t="shared" ca="1" si="52"/>
        <v>3.2923712307265369E-3</v>
      </c>
      <c r="J263">
        <f t="shared" ca="1" si="53"/>
        <v>9.1523080879872403</v>
      </c>
      <c r="K263" s="4">
        <f t="shared" ca="1" si="54"/>
        <v>6.3557695055466946E-3</v>
      </c>
      <c r="L263" s="3">
        <f ca="1">IF(C263&lt;&gt;"",SUM(COUNTIF($O$24:$O263,"&gt;"&amp;C263),COUNTIF($Q$24:$Q263,"&gt;"&amp;C263),COUNTIF($S$24:$S263,"&gt;"&amp;C263),COUNTIF($U$24:$U263,"&gt;"&amp;C263)),"")</f>
        <v>3</v>
      </c>
      <c r="M263" s="4">
        <f t="shared" ca="1" si="55"/>
        <v>8.6021123409740774E-4</v>
      </c>
      <c r="N263" s="4">
        <f ca="1">IF(AND(MAX(O$23:O262)&lt;=MAX(Q$23:Q262),C263&lt;&gt;"",MAX(O$23:O262)&lt;=MAX(S$23:S262),MAX(O$23:O262)&lt;=MAX(U$23:U262),MAX(O$23:O262)&lt;=TIME(16,0,0)),MAX(O$23:O262,C263),"")</f>
        <v>0.65803510451130187</v>
      </c>
      <c r="O263" s="4">
        <f t="shared" ca="1" si="56"/>
        <v>0.65889531574539928</v>
      </c>
      <c r="P263" s="4" t="str">
        <f ca="1">IF(AND(MAX(O$23:O262)&gt;MAX(Q$23:Q262),C263&lt;&gt;"",MAX(Q$23:Q262)&lt;=MAX(S$23:S262),MAX(Q$23:Q262)&lt;=MAX(U$23:U262),MAX(Q$23:Q262)&lt;=TIME(16,0,0)),MAX(Q$23:Q262,C263),"")</f>
        <v/>
      </c>
      <c r="Q263" s="4" t="str">
        <f t="shared" ca="1" si="57"/>
        <v/>
      </c>
      <c r="R263" s="4" t="str">
        <f ca="1">IF(AND(MAX(O$23:O262)&gt;MAX(S$23:S262),C263&lt;&gt;"",MAX(Q$23:Q262)&gt;MAX(S$23:S262),MAX(S$23:S262)&lt;=MAX(U$23:U262),MAX(S$23:S262)&lt;=TIME(16,0,0)),MAX(S$23:S262,C263),"")</f>
        <v/>
      </c>
      <c r="S263" s="4" t="str">
        <f t="shared" ca="1" si="58"/>
        <v/>
      </c>
      <c r="T263" s="4" t="str">
        <f ca="1">IF(AND(MAX(O$23:O262)&gt;MAX(U$23:U262),C263&lt;&gt;"",MAX(Q$23:Q262)&gt;MAX(U$23:U262),MAX(S$23:S262)&gt;MAX(U$23:U262),MAX(U$23:U262)&lt;=TIME(16,0,0)),MAX(U$23:U262,C263),"")</f>
        <v/>
      </c>
      <c r="U263" s="4" t="str">
        <f t="shared" ca="1" si="59"/>
        <v/>
      </c>
    </row>
    <row r="264" spans="1:21" x14ac:dyDescent="0.3">
      <c r="A264" s="3">
        <f t="shared" ca="1" si="45"/>
        <v>1.1645795173288509</v>
      </c>
      <c r="B264" s="23" t="str">
        <f t="shared" ca="1" si="46"/>
        <v>касса 2</v>
      </c>
      <c r="C264" s="4">
        <f ca="1">IF(C263="","",IF(C263+(A264)/1440&lt;=$C$23+8/24,C263+(A264)/1440,""))</f>
        <v>0.65884384028722465</v>
      </c>
      <c r="D264">
        <f t="shared" ca="1" si="47"/>
        <v>4.5609535293827879</v>
      </c>
      <c r="E264" s="4">
        <f t="shared" ca="1" si="48"/>
        <v>3.1673288398491582E-3</v>
      </c>
      <c r="F264">
        <f t="shared" ca="1" si="49"/>
        <v>2.9001097224764187</v>
      </c>
      <c r="G264" s="4">
        <f t="shared" ca="1" si="50"/>
        <v>2.0139650850530687E-3</v>
      </c>
      <c r="H264">
        <f t="shared" ca="1" si="51"/>
        <v>1.1708401190453102</v>
      </c>
      <c r="I264" s="4">
        <f t="shared" ca="1" si="52"/>
        <v>8.1308341600368759E-4</v>
      </c>
      <c r="J264">
        <f t="shared" ca="1" si="53"/>
        <v>4.5895678975007064</v>
      </c>
      <c r="K264" s="4">
        <f t="shared" ca="1" si="54"/>
        <v>3.187199928819935E-3</v>
      </c>
      <c r="L264" s="3">
        <f ca="1">IF(C264&lt;&gt;"",SUM(COUNTIF($O$24:$O264,"&gt;"&amp;C264),COUNTIF($Q$24:$Q264,"&gt;"&amp;C264),COUNTIF($S$24:$S264,"&gt;"&amp;C264),COUNTIF($U$24:$U264,"&gt;"&amp;C264)),"")</f>
        <v>4</v>
      </c>
      <c r="M264" s="4">
        <f t="shared" ca="1" si="55"/>
        <v>2.0139650850530266E-3</v>
      </c>
      <c r="N264" s="4" t="str">
        <f ca="1">IF(AND(MAX(O$23:O263)&lt;=MAX(Q$23:Q263),C264&lt;&gt;"",MAX(O$23:O263)&lt;=MAX(S$23:S263),MAX(O$23:O263)&lt;=MAX(U$23:U263),MAX(O$23:O263)&lt;=TIME(16,0,0)),MAX(O$23:O263,C264),"")</f>
        <v/>
      </c>
      <c r="O264" s="4" t="str">
        <f t="shared" ca="1" si="56"/>
        <v/>
      </c>
      <c r="P264" s="4">
        <f ca="1">IF(AND(MAX(O$23:O263)&gt;MAX(Q$23:Q263),C264&lt;&gt;"",MAX(Q$23:Q263)&lt;=MAX(S$23:S263),MAX(Q$23:Q263)&lt;=MAX(U$23:U263),MAX(Q$23:Q263)&lt;=TIME(16,0,0)),MAX(Q$23:Q263,C264),"")</f>
        <v>0.65884384028722465</v>
      </c>
      <c r="Q264" s="4">
        <f t="shared" ca="1" si="57"/>
        <v>0.66085780537227767</v>
      </c>
      <c r="R264" s="4" t="str">
        <f ca="1">IF(AND(MAX(O$23:O263)&gt;MAX(S$23:S263),C264&lt;&gt;"",MAX(Q$23:Q263)&gt;MAX(S$23:S263),MAX(S$23:S263)&lt;=MAX(U$23:U263),MAX(S$23:S263)&lt;=TIME(16,0,0)),MAX(S$23:S263,C264),"")</f>
        <v/>
      </c>
      <c r="S264" s="4" t="str">
        <f t="shared" ca="1" si="58"/>
        <v/>
      </c>
      <c r="T264" s="4" t="str">
        <f ca="1">IF(AND(MAX(O$23:O263)&gt;MAX(U$23:U263),C264&lt;&gt;"",MAX(Q$23:Q263)&gt;MAX(U$23:U263),MAX(S$23:S263)&gt;MAX(U$23:U263),MAX(U$23:U263)&lt;=TIME(16,0,0)),MAX(U$23:U263,C264),"")</f>
        <v/>
      </c>
      <c r="U264" s="4" t="str">
        <f t="shared" ca="1" si="59"/>
        <v/>
      </c>
    </row>
    <row r="265" spans="1:21" x14ac:dyDescent="0.3">
      <c r="A265" s="3">
        <f t="shared" ca="1" si="45"/>
        <v>5.511996882922241</v>
      </c>
      <c r="B265" s="23" t="str">
        <f t="shared" ca="1" si="46"/>
        <v>касса 1</v>
      </c>
      <c r="C265" s="4">
        <f ca="1">IF(C264="","",IF(C264+(A265)/1440&lt;=$C$23+8/24,C264+(A265)/1440,""))</f>
        <v>0.66267161590036505</v>
      </c>
      <c r="D265">
        <f t="shared" ca="1" si="47"/>
        <v>1.0735889145813855</v>
      </c>
      <c r="E265" s="4">
        <f t="shared" ca="1" si="48"/>
        <v>7.4554785734818436E-4</v>
      </c>
      <c r="F265">
        <f t="shared" ca="1" si="49"/>
        <v>2.410773793686027</v>
      </c>
      <c r="G265" s="4">
        <f t="shared" ca="1" si="50"/>
        <v>1.6741484678375188E-3</v>
      </c>
      <c r="H265">
        <f t="shared" ca="1" si="51"/>
        <v>1.7344958009826781</v>
      </c>
      <c r="I265" s="4">
        <f t="shared" ca="1" si="52"/>
        <v>1.2045109729046375E-3</v>
      </c>
      <c r="J265">
        <f t="shared" ca="1" si="53"/>
        <v>1.6476271200874648</v>
      </c>
      <c r="K265" s="4">
        <f t="shared" ca="1" si="54"/>
        <v>1.1441855000607394E-3</v>
      </c>
      <c r="L265" s="3">
        <f ca="1">IF(C265&lt;&gt;"",SUM(COUNTIF($O$24:$O265,"&gt;"&amp;C265),COUNTIF($Q$24:$Q265,"&gt;"&amp;C265),COUNTIF($S$24:$S265,"&gt;"&amp;C265),COUNTIF($U$24:$U265,"&gt;"&amp;C265)),"")</f>
        <v>2</v>
      </c>
      <c r="M265" s="4">
        <f t="shared" ca="1" si="55"/>
        <v>7.4554785734814999E-4</v>
      </c>
      <c r="N265" s="4">
        <f ca="1">IF(AND(MAX(O$23:O264)&lt;=MAX(Q$23:Q264),C265&lt;&gt;"",MAX(O$23:O264)&lt;=MAX(S$23:S264),MAX(O$23:O264)&lt;=MAX(U$23:U264),MAX(O$23:O264)&lt;=TIME(16,0,0)),MAX(O$23:O264,C265),"")</f>
        <v>0.66267161590036505</v>
      </c>
      <c r="O265" s="4">
        <f t="shared" ca="1" si="56"/>
        <v>0.6634171637577132</v>
      </c>
      <c r="P265" s="4" t="str">
        <f ca="1">IF(AND(MAX(O$23:O264)&gt;MAX(Q$23:Q264),C265&lt;&gt;"",MAX(Q$23:Q264)&lt;=MAX(S$23:S264),MAX(Q$23:Q264)&lt;=MAX(U$23:U264),MAX(Q$23:Q264)&lt;=TIME(16,0,0)),MAX(Q$23:Q264,C265),"")</f>
        <v/>
      </c>
      <c r="Q265" s="4" t="str">
        <f t="shared" ca="1" si="57"/>
        <v/>
      </c>
      <c r="R265" s="4" t="str">
        <f ca="1">IF(AND(MAX(O$23:O264)&gt;MAX(S$23:S264),C265&lt;&gt;"",MAX(Q$23:Q264)&gt;MAX(S$23:S264),MAX(S$23:S264)&lt;=MAX(U$23:U264),MAX(S$23:S264)&lt;=TIME(16,0,0)),MAX(S$23:S264,C265),"")</f>
        <v/>
      </c>
      <c r="S265" s="4" t="str">
        <f t="shared" ca="1" si="58"/>
        <v/>
      </c>
      <c r="T265" s="4" t="str">
        <f ca="1">IF(AND(MAX(O$23:O264)&gt;MAX(U$23:U264),C265&lt;&gt;"",MAX(Q$23:Q264)&gt;MAX(U$23:U264),MAX(S$23:S264)&gt;MAX(U$23:U264),MAX(U$23:U264)&lt;=TIME(16,0,0)),MAX(U$23:U264,C265),"")</f>
        <v/>
      </c>
      <c r="U265" s="4" t="str">
        <f t="shared" ca="1" si="59"/>
        <v/>
      </c>
    </row>
    <row r="266" spans="1:21" x14ac:dyDescent="0.3">
      <c r="A266" s="3">
        <f t="shared" ca="1" si="45"/>
        <v>1.644743350443596</v>
      </c>
      <c r="B266" s="23" t="str">
        <f t="shared" ca="1" si="46"/>
        <v>касса 3</v>
      </c>
      <c r="C266" s="4">
        <f ca="1">IF(C265="","",IF(C265+(A266)/1440&lt;=$C$23+8/24,C265+(A266)/1440,""))</f>
        <v>0.66381379878261759</v>
      </c>
      <c r="D266">
        <f t="shared" ca="1" si="47"/>
        <v>1.1880174276212969</v>
      </c>
      <c r="E266" s="4">
        <f t="shared" ca="1" si="48"/>
        <v>8.2501210251478949E-4</v>
      </c>
      <c r="F266">
        <f t="shared" ca="1" si="49"/>
        <v>2.7003057323570419</v>
      </c>
      <c r="G266" s="4">
        <f t="shared" ca="1" si="50"/>
        <v>1.8752123141368346E-3</v>
      </c>
      <c r="H266">
        <f t="shared" ca="1" si="51"/>
        <v>2.8603336997149915</v>
      </c>
      <c r="I266" s="4">
        <f t="shared" ca="1" si="52"/>
        <v>1.9863428470242995E-3</v>
      </c>
      <c r="J266">
        <f t="shared" ca="1" si="53"/>
        <v>11.395938538664304</v>
      </c>
      <c r="K266" s="4">
        <f t="shared" ca="1" si="54"/>
        <v>7.9138462074057666E-3</v>
      </c>
      <c r="L266" s="3">
        <f ca="1">IF(C266&lt;&gt;"",SUM(COUNTIF($O$24:$O266,"&gt;"&amp;C266),COUNTIF($Q$24:$Q266,"&gt;"&amp;C266),COUNTIF($S$24:$S266,"&gt;"&amp;C266),COUNTIF($U$24:$U266,"&gt;"&amp;C266)),"")</f>
        <v>2</v>
      </c>
      <c r="M266" s="4">
        <f t="shared" ca="1" si="55"/>
        <v>1.9863428470242583E-3</v>
      </c>
      <c r="N266" s="4" t="str">
        <f ca="1">IF(AND(MAX(O$23:O265)&lt;=MAX(Q$23:Q265),C266&lt;&gt;"",MAX(O$23:O265)&lt;=MAX(S$23:S265),MAX(O$23:O265)&lt;=MAX(U$23:U265),MAX(O$23:O265)&lt;=TIME(16,0,0)),MAX(O$23:O265,C266),"")</f>
        <v/>
      </c>
      <c r="O266" s="4" t="str">
        <f t="shared" ca="1" si="56"/>
        <v/>
      </c>
      <c r="P266" s="4" t="str">
        <f ca="1">IF(AND(MAX(O$23:O265)&gt;MAX(Q$23:Q265),C266&lt;&gt;"",MAX(Q$23:Q265)&lt;=MAX(S$23:S265),MAX(Q$23:Q265)&lt;=MAX(U$23:U265),MAX(Q$23:Q265)&lt;=TIME(16,0,0)),MAX(Q$23:Q265,C266),"")</f>
        <v/>
      </c>
      <c r="Q266" s="4" t="str">
        <f t="shared" ca="1" si="57"/>
        <v/>
      </c>
      <c r="R266" s="4">
        <f ca="1">IF(AND(MAX(O$23:O265)&gt;MAX(S$23:S265),C266&lt;&gt;"",MAX(Q$23:Q265)&gt;MAX(S$23:S265),MAX(S$23:S265)&lt;=MAX(U$23:U265),MAX(S$23:S265)&lt;=TIME(16,0,0)),MAX(S$23:S265,C266),"")</f>
        <v>0.66381379878261759</v>
      </c>
      <c r="S266" s="4">
        <f t="shared" ca="1" si="58"/>
        <v>0.66580014162964185</v>
      </c>
      <c r="T266" s="4" t="str">
        <f ca="1">IF(AND(MAX(O$23:O265)&gt;MAX(U$23:U265),C266&lt;&gt;"",MAX(Q$23:Q265)&gt;MAX(U$23:U265),MAX(S$23:S265)&gt;MAX(U$23:U265),MAX(U$23:U265)&lt;=TIME(16,0,0)),MAX(U$23:U265,C266),"")</f>
        <v/>
      </c>
      <c r="U266" s="4" t="str">
        <f t="shared" ca="1" si="59"/>
        <v/>
      </c>
    </row>
    <row r="267" spans="1:21" x14ac:dyDescent="0.3">
      <c r="A267" s="3">
        <f t="shared" ca="1" si="45"/>
        <v>1.124998871066164</v>
      </c>
      <c r="B267" s="23" t="str">
        <f t="shared" ca="1" si="46"/>
        <v>касса 2</v>
      </c>
      <c r="C267" s="4">
        <f ca="1">IF(C266="","",IF(C266+(A267)/1440&lt;=$C$23+8/24,C266+(A267)/1440,""))</f>
        <v>0.66459504799863578</v>
      </c>
      <c r="D267">
        <f t="shared" ca="1" si="47"/>
        <v>1.9970808539589324</v>
      </c>
      <c r="E267" s="4">
        <f t="shared" ca="1" si="48"/>
        <v>1.3868617041381476E-3</v>
      </c>
      <c r="F267">
        <f t="shared" ca="1" si="49"/>
        <v>1.5271477147594243</v>
      </c>
      <c r="G267" s="4">
        <f t="shared" ca="1" si="50"/>
        <v>1.0605192463607113E-3</v>
      </c>
      <c r="H267">
        <f t="shared" ca="1" si="51"/>
        <v>1.6388504368218229</v>
      </c>
      <c r="I267" s="4">
        <f t="shared" ca="1" si="52"/>
        <v>1.1380905811262658E-3</v>
      </c>
      <c r="J267">
        <f t="shared" ca="1" si="53"/>
        <v>3.0838847288159146</v>
      </c>
      <c r="K267" s="4">
        <f t="shared" ca="1" si="54"/>
        <v>2.1415866172332741E-3</v>
      </c>
      <c r="L267" s="3">
        <f ca="1">IF(C267&lt;&gt;"",SUM(COUNTIF($O$24:$O267,"&gt;"&amp;C267),COUNTIF($Q$24:$Q267,"&gt;"&amp;C267),COUNTIF($S$24:$S267,"&gt;"&amp;C267),COUNTIF($U$24:$U267,"&gt;"&amp;C267)),"")</f>
        <v>3</v>
      </c>
      <c r="M267" s="4">
        <f t="shared" ca="1" si="55"/>
        <v>1.0605192463607471E-3</v>
      </c>
      <c r="N267" s="4" t="str">
        <f ca="1">IF(AND(MAX(O$23:O266)&lt;=MAX(Q$23:Q266),C267&lt;&gt;"",MAX(O$23:O266)&lt;=MAX(S$23:S266),MAX(O$23:O266)&lt;=MAX(U$23:U266),MAX(O$23:O266)&lt;=TIME(16,0,0)),MAX(O$23:O266,C267),"")</f>
        <v/>
      </c>
      <c r="O267" s="4" t="str">
        <f t="shared" ca="1" si="56"/>
        <v/>
      </c>
      <c r="P267" s="4">
        <f ca="1">IF(AND(MAX(O$23:O266)&gt;MAX(Q$23:Q266),C267&lt;&gt;"",MAX(Q$23:Q266)&lt;=MAX(S$23:S266),MAX(Q$23:Q266)&lt;=MAX(U$23:U266),MAX(Q$23:Q266)&lt;=TIME(16,0,0)),MAX(Q$23:Q266,C267),"")</f>
        <v>0.66459504799863578</v>
      </c>
      <c r="Q267" s="4">
        <f t="shared" ca="1" si="57"/>
        <v>0.66565556724499653</v>
      </c>
      <c r="R267" s="4" t="str">
        <f ca="1">IF(AND(MAX(O$23:O266)&gt;MAX(S$23:S266),C267&lt;&gt;"",MAX(Q$23:Q266)&gt;MAX(S$23:S266),MAX(S$23:S266)&lt;=MAX(U$23:U266),MAX(S$23:S266)&lt;=TIME(16,0,0)),MAX(S$23:S266,C267),"")</f>
        <v/>
      </c>
      <c r="S267" s="4" t="str">
        <f t="shared" ca="1" si="58"/>
        <v/>
      </c>
      <c r="T267" s="4" t="str">
        <f ca="1">IF(AND(MAX(O$23:O266)&gt;MAX(U$23:U266),C267&lt;&gt;"",MAX(Q$23:Q266)&gt;MAX(U$23:U266),MAX(S$23:S266)&gt;MAX(U$23:U266),MAX(U$23:U266)&lt;=TIME(16,0,0)),MAX(U$23:U266,C267),"")</f>
        <v/>
      </c>
      <c r="U267" s="4" t="str">
        <f t="shared" ca="1" si="59"/>
        <v/>
      </c>
    </row>
    <row r="268" spans="1:21" x14ac:dyDescent="0.3">
      <c r="A268" s="3">
        <f t="shared" ca="1" si="45"/>
        <v>1.7174851448638937</v>
      </c>
      <c r="B268" s="23" t="str">
        <f t="shared" ca="1" si="46"/>
        <v>касса 1</v>
      </c>
      <c r="C268" s="4">
        <f ca="1">IF(C267="","",IF(C267+(A268)/1440&lt;=$C$23+8/24,C267+(A268)/1440,""))</f>
        <v>0.6657877460159024</v>
      </c>
      <c r="D268">
        <f t="shared" ca="1" si="47"/>
        <v>1.6692957257076577</v>
      </c>
      <c r="E268" s="4">
        <f t="shared" ca="1" si="48"/>
        <v>1.1592331428525401E-3</v>
      </c>
      <c r="F268">
        <f t="shared" ca="1" si="49"/>
        <v>1.3250801005287993</v>
      </c>
      <c r="G268" s="4">
        <f t="shared" ca="1" si="50"/>
        <v>9.2019451425611062E-4</v>
      </c>
      <c r="H268">
        <f t="shared" ca="1" si="51"/>
        <v>2.9641089363837447</v>
      </c>
      <c r="I268" s="4">
        <f t="shared" ca="1" si="52"/>
        <v>2.0584089835998225E-3</v>
      </c>
      <c r="J268">
        <f t="shared" ca="1" si="53"/>
        <v>14.73835014710443</v>
      </c>
      <c r="K268" s="4">
        <f t="shared" ca="1" si="54"/>
        <v>1.0234965379933632E-2</v>
      </c>
      <c r="L268" s="3">
        <f ca="1">IF(C268&lt;&gt;"",SUM(COUNTIF($O$24:$O268,"&gt;"&amp;C268),COUNTIF($Q$24:$Q268,"&gt;"&amp;C268),COUNTIF($S$24:$S268,"&gt;"&amp;C268),COUNTIF($U$24:$U268,"&gt;"&amp;C268)),"")</f>
        <v>3</v>
      </c>
      <c r="M268" s="4">
        <f t="shared" ca="1" si="55"/>
        <v>1.1592331428524894E-3</v>
      </c>
      <c r="N268" s="4">
        <f ca="1">IF(AND(MAX(O$23:O267)&lt;=MAX(Q$23:Q267),C268&lt;&gt;"",MAX(O$23:O267)&lt;=MAX(S$23:S267),MAX(O$23:O267)&lt;=MAX(U$23:U267),MAX(O$23:O267)&lt;=TIME(16,0,0)),MAX(O$23:O267,C268),"")</f>
        <v>0.6657877460159024</v>
      </c>
      <c r="O268" s="4">
        <f t="shared" ca="1" si="56"/>
        <v>0.66694697915875489</v>
      </c>
      <c r="P268" s="4" t="str">
        <f ca="1">IF(AND(MAX(O$23:O267)&gt;MAX(Q$23:Q267),C268&lt;&gt;"",MAX(Q$23:Q267)&lt;=MAX(S$23:S267),MAX(Q$23:Q267)&lt;=MAX(U$23:U267),MAX(Q$23:Q267)&lt;=TIME(16,0,0)),MAX(Q$23:Q267,C268),"")</f>
        <v/>
      </c>
      <c r="Q268" s="4" t="str">
        <f t="shared" ca="1" si="57"/>
        <v/>
      </c>
      <c r="R268" s="4" t="str">
        <f ca="1">IF(AND(MAX(O$23:O267)&gt;MAX(S$23:S267),C268&lt;&gt;"",MAX(Q$23:Q267)&gt;MAX(S$23:S267),MAX(S$23:S267)&lt;=MAX(U$23:U267),MAX(S$23:S267)&lt;=TIME(16,0,0)),MAX(S$23:S267,C268),"")</f>
        <v/>
      </c>
      <c r="S268" s="4" t="str">
        <f t="shared" ca="1" si="58"/>
        <v/>
      </c>
      <c r="T268" s="4" t="str">
        <f ca="1">IF(AND(MAX(O$23:O267)&gt;MAX(U$23:U267),C268&lt;&gt;"",MAX(Q$23:Q267)&gt;MAX(U$23:U267),MAX(S$23:S267)&gt;MAX(U$23:U267),MAX(U$23:U267)&lt;=TIME(16,0,0)),MAX(U$23:U267,C268),"")</f>
        <v/>
      </c>
      <c r="U268" s="4" t="str">
        <f t="shared" ca="1" si="59"/>
        <v/>
      </c>
    </row>
    <row r="269" spans="1:21" x14ac:dyDescent="0.3">
      <c r="A269" s="3">
        <f t="shared" ca="1" si="45"/>
        <v>2.2065829493549556</v>
      </c>
      <c r="B269" s="23" t="str">
        <f t="shared" ca="1" si="46"/>
        <v/>
      </c>
      <c r="C269" s="4" t="str">
        <f ca="1">IF(C268="","",IF(C268+(A269)/1440&lt;=$C$23+8/24,C268+(A269)/1440,""))</f>
        <v/>
      </c>
      <c r="D269" t="str">
        <f t="shared" ca="1" si="47"/>
        <v/>
      </c>
      <c r="E269" s="4" t="str">
        <f t="shared" ca="1" si="48"/>
        <v/>
      </c>
      <c r="F269" t="str">
        <f t="shared" ca="1" si="49"/>
        <v/>
      </c>
      <c r="G269" s="4" t="str">
        <f t="shared" ca="1" si="50"/>
        <v/>
      </c>
      <c r="H269" t="str">
        <f t="shared" ca="1" si="51"/>
        <v/>
      </c>
      <c r="I269" s="4" t="str">
        <f t="shared" ca="1" si="52"/>
        <v/>
      </c>
      <c r="J269" t="str">
        <f t="shared" ca="1" si="53"/>
        <v/>
      </c>
      <c r="K269" s="4" t="str">
        <f t="shared" ca="1" si="54"/>
        <v/>
      </c>
      <c r="L269" s="3" t="str">
        <f ca="1">IF(C269&lt;&gt;"",SUM(COUNTIF($O$24:$O269,"&gt;"&amp;C269),COUNTIF($Q$24:$Q269,"&gt;"&amp;C269),COUNTIF($S$24:$S269,"&gt;"&amp;C269),COUNTIF($U$24:$U269,"&gt;"&amp;C269)),"")</f>
        <v/>
      </c>
      <c r="M269" s="4" t="str">
        <f t="shared" ca="1" si="55"/>
        <v/>
      </c>
      <c r="N269" s="4" t="str">
        <f ca="1">IF(AND(MAX(O$23:O268)&lt;=MAX(Q$23:Q268),C269&lt;&gt;"",MAX(O$23:O268)&lt;=MAX(S$23:S268),MAX(O$23:O268)&lt;=MAX(U$23:U268),MAX(O$23:O268)&lt;=TIME(16,0,0)),MAX(O$23:O268,C269),"")</f>
        <v/>
      </c>
      <c r="O269" s="4" t="str">
        <f t="shared" ca="1" si="56"/>
        <v/>
      </c>
      <c r="P269" s="4" t="str">
        <f ca="1">IF(AND(MAX(O$23:O268)&gt;MAX(Q$23:Q268),C269&lt;&gt;"",MAX(Q$23:Q268)&lt;=MAX(S$23:S268),MAX(Q$23:Q268)&lt;=MAX(U$23:U268),MAX(Q$23:Q268)&lt;=TIME(16,0,0)),MAX(Q$23:Q268,C269),"")</f>
        <v/>
      </c>
      <c r="Q269" s="4" t="str">
        <f t="shared" ca="1" si="57"/>
        <v/>
      </c>
      <c r="R269" s="4" t="str">
        <f ca="1">IF(AND(MAX(O$23:O268)&gt;MAX(S$23:S268),C269&lt;&gt;"",MAX(Q$23:Q268)&gt;MAX(S$23:S268),MAX(S$23:S268)&lt;=MAX(U$23:U268),MAX(S$23:S268)&lt;=TIME(16,0,0)),MAX(S$23:S268,C269),"")</f>
        <v/>
      </c>
      <c r="S269" s="4" t="str">
        <f t="shared" ca="1" si="58"/>
        <v/>
      </c>
      <c r="T269" s="4" t="str">
        <f ca="1">IF(AND(MAX(O$23:O268)&gt;MAX(U$23:U268),C269&lt;&gt;"",MAX(Q$23:Q268)&gt;MAX(U$23:U268),MAX(S$23:S268)&gt;MAX(U$23:U268),MAX(U$23:U268)&lt;=TIME(16,0,0)),MAX(U$23:U268,C269),"")</f>
        <v/>
      </c>
      <c r="U269" s="4" t="str">
        <f t="shared" ca="1" si="59"/>
        <v/>
      </c>
    </row>
    <row r="270" spans="1:21" x14ac:dyDescent="0.3">
      <c r="A270" s="3">
        <f t="shared" ca="1" si="45"/>
        <v>1.3565127564134603</v>
      </c>
      <c r="B270" s="23" t="str">
        <f t="shared" ca="1" si="46"/>
        <v/>
      </c>
      <c r="C270" s="4" t="str">
        <f ca="1">IF(C269="","",IF(C269+(A270)/1440&lt;=$C$23+8/24,C269+(A270)/1440,""))</f>
        <v/>
      </c>
      <c r="D270" t="str">
        <f t="shared" ca="1" si="47"/>
        <v/>
      </c>
      <c r="E270" s="4" t="str">
        <f t="shared" ca="1" si="48"/>
        <v/>
      </c>
      <c r="F270" t="str">
        <f t="shared" ca="1" si="49"/>
        <v/>
      </c>
      <c r="G270" s="4" t="str">
        <f t="shared" ca="1" si="50"/>
        <v/>
      </c>
      <c r="H270" t="str">
        <f t="shared" ca="1" si="51"/>
        <v/>
      </c>
      <c r="I270" s="4" t="str">
        <f t="shared" ca="1" si="52"/>
        <v/>
      </c>
      <c r="J270" t="str">
        <f t="shared" ca="1" si="53"/>
        <v/>
      </c>
      <c r="K270" s="4" t="str">
        <f t="shared" ca="1" si="54"/>
        <v/>
      </c>
      <c r="L270" s="3" t="str">
        <f ca="1">IF(C270&lt;&gt;"",SUM(COUNTIF($O$24:$O270,"&gt;"&amp;C270),COUNTIF($Q$24:$Q270,"&gt;"&amp;C270),COUNTIF($S$24:$S270,"&gt;"&amp;C270),COUNTIF($U$24:$U270,"&gt;"&amp;C270)),"")</f>
        <v/>
      </c>
      <c r="M270" s="4" t="str">
        <f t="shared" ca="1" si="55"/>
        <v/>
      </c>
      <c r="N270" s="4" t="str">
        <f ca="1">IF(AND(MAX(O$23:O269)&lt;=MAX(Q$23:Q269),C270&lt;&gt;"",MAX(O$23:O269)&lt;=MAX(S$23:S269),MAX(O$23:O269)&lt;=MAX(U$23:U269),MAX(O$23:O269)&lt;=TIME(16,0,0)),MAX(O$23:O269,C270),"")</f>
        <v/>
      </c>
      <c r="O270" s="4" t="str">
        <f t="shared" ca="1" si="56"/>
        <v/>
      </c>
      <c r="P270" s="4" t="str">
        <f ca="1">IF(AND(MAX(O$23:O269)&gt;MAX(Q$23:Q269),C270&lt;&gt;"",MAX(Q$23:Q269)&lt;=MAX(S$23:S269),MAX(Q$23:Q269)&lt;=MAX(U$23:U269),MAX(Q$23:Q269)&lt;=TIME(16,0,0)),MAX(Q$23:Q269,C270),"")</f>
        <v/>
      </c>
      <c r="Q270" s="4" t="str">
        <f t="shared" ca="1" si="57"/>
        <v/>
      </c>
      <c r="R270" s="4" t="str">
        <f ca="1">IF(AND(MAX(O$23:O269)&gt;MAX(S$23:S269),C270&lt;&gt;"",MAX(Q$23:Q269)&gt;MAX(S$23:S269),MAX(S$23:S269)&lt;=MAX(U$23:U269),MAX(S$23:S269)&lt;=TIME(16,0,0)),MAX(S$23:S269,C270),"")</f>
        <v/>
      </c>
      <c r="S270" s="4" t="str">
        <f t="shared" ca="1" si="58"/>
        <v/>
      </c>
      <c r="T270" s="4" t="str">
        <f ca="1">IF(AND(MAX(O$23:O269)&gt;MAX(U$23:U269),C270&lt;&gt;"",MAX(Q$23:Q269)&gt;MAX(U$23:U269),MAX(S$23:S269)&gt;MAX(U$23:U269),MAX(U$23:U269)&lt;=TIME(16,0,0)),MAX(U$23:U269,C270),"")</f>
        <v/>
      </c>
      <c r="U270" s="4" t="str">
        <f t="shared" ca="1" si="59"/>
        <v/>
      </c>
    </row>
    <row r="271" spans="1:21" x14ac:dyDescent="0.3">
      <c r="A271" s="3">
        <f t="shared" ca="1" si="45"/>
        <v>1.6004293310392912</v>
      </c>
      <c r="B271" s="23" t="str">
        <f t="shared" ca="1" si="46"/>
        <v/>
      </c>
      <c r="C271" s="4" t="str">
        <f ca="1">IF(C270="","",IF(C270+(A271)/1440&lt;=$C$23+8/24,C270+(A271)/1440,""))</f>
        <v/>
      </c>
      <c r="D271" t="str">
        <f t="shared" ca="1" si="47"/>
        <v/>
      </c>
      <c r="E271" s="4" t="str">
        <f t="shared" ca="1" si="48"/>
        <v/>
      </c>
      <c r="F271" t="str">
        <f t="shared" ca="1" si="49"/>
        <v/>
      </c>
      <c r="G271" s="4" t="str">
        <f t="shared" ca="1" si="50"/>
        <v/>
      </c>
      <c r="H271" t="str">
        <f t="shared" ca="1" si="51"/>
        <v/>
      </c>
      <c r="I271" s="4" t="str">
        <f t="shared" ca="1" si="52"/>
        <v/>
      </c>
      <c r="J271" t="str">
        <f t="shared" ca="1" si="53"/>
        <v/>
      </c>
      <c r="K271" s="4" t="str">
        <f t="shared" ca="1" si="54"/>
        <v/>
      </c>
      <c r="L271" s="3" t="str">
        <f ca="1">IF(C271&lt;&gt;"",SUM(COUNTIF($O$24:$O271,"&gt;"&amp;C271),COUNTIF($Q$24:$Q271,"&gt;"&amp;C271),COUNTIF($S$24:$S271,"&gt;"&amp;C271),COUNTIF($U$24:$U271,"&gt;"&amp;C271)),"")</f>
        <v/>
      </c>
      <c r="M271" s="4" t="str">
        <f t="shared" ca="1" si="55"/>
        <v/>
      </c>
      <c r="N271" s="4" t="str">
        <f ca="1">IF(AND(MAX(O$23:O270)&lt;=MAX(Q$23:Q270),C271&lt;&gt;"",MAX(O$23:O270)&lt;=MAX(S$23:S270),MAX(O$23:O270)&lt;=MAX(U$23:U270),MAX(O$23:O270)&lt;=TIME(16,0,0)),MAX(O$23:O270,C271),"")</f>
        <v/>
      </c>
      <c r="O271" s="4" t="str">
        <f t="shared" ca="1" si="56"/>
        <v/>
      </c>
      <c r="P271" s="4" t="str">
        <f ca="1">IF(AND(MAX(O$23:O270)&gt;MAX(Q$23:Q270),C271&lt;&gt;"",MAX(Q$23:Q270)&lt;=MAX(S$23:S270),MAX(Q$23:Q270)&lt;=MAX(U$23:U270),MAX(Q$23:Q270)&lt;=TIME(16,0,0)),MAX(Q$23:Q270,C271),"")</f>
        <v/>
      </c>
      <c r="Q271" s="4" t="str">
        <f t="shared" ca="1" si="57"/>
        <v/>
      </c>
      <c r="R271" s="4" t="str">
        <f ca="1">IF(AND(MAX(O$23:O270)&gt;MAX(S$23:S270),C271&lt;&gt;"",MAX(Q$23:Q270)&gt;MAX(S$23:S270),MAX(S$23:S270)&lt;=MAX(U$23:U270),MAX(S$23:S270)&lt;=TIME(16,0,0)),MAX(S$23:S270,C271),"")</f>
        <v/>
      </c>
      <c r="S271" s="4" t="str">
        <f t="shared" ca="1" si="58"/>
        <v/>
      </c>
      <c r="T271" s="4" t="str">
        <f ca="1">IF(AND(MAX(O$23:O270)&gt;MAX(U$23:U270),C271&lt;&gt;"",MAX(Q$23:Q270)&gt;MAX(U$23:U270),MAX(S$23:S270)&gt;MAX(U$23:U270),MAX(U$23:U270)&lt;=TIME(16,0,0)),MAX(U$23:U270,C271),"")</f>
        <v/>
      </c>
      <c r="U271" s="4" t="str">
        <f t="shared" ca="1" si="59"/>
        <v/>
      </c>
    </row>
    <row r="272" spans="1:21" x14ac:dyDescent="0.3">
      <c r="A272" s="3">
        <f t="shared" ca="1" si="45"/>
        <v>1.1539556726902986</v>
      </c>
      <c r="B272" s="23" t="str">
        <f t="shared" ca="1" si="46"/>
        <v/>
      </c>
      <c r="C272" s="4" t="str">
        <f ca="1">IF(C271="","",IF(C271+(A272)/1440&lt;=$C$23+8/24,C271+(A272)/1440,""))</f>
        <v/>
      </c>
      <c r="D272" t="str">
        <f t="shared" ca="1" si="47"/>
        <v/>
      </c>
      <c r="E272" s="4" t="str">
        <f t="shared" ca="1" si="48"/>
        <v/>
      </c>
      <c r="F272" t="str">
        <f t="shared" ca="1" si="49"/>
        <v/>
      </c>
      <c r="G272" s="4" t="str">
        <f t="shared" ca="1" si="50"/>
        <v/>
      </c>
      <c r="H272" t="str">
        <f t="shared" ca="1" si="51"/>
        <v/>
      </c>
      <c r="I272" s="4" t="str">
        <f t="shared" ca="1" si="52"/>
        <v/>
      </c>
      <c r="J272" t="str">
        <f t="shared" ca="1" si="53"/>
        <v/>
      </c>
      <c r="K272" s="4" t="str">
        <f t="shared" ca="1" si="54"/>
        <v/>
      </c>
      <c r="L272" s="3" t="str">
        <f ca="1">IF(C272&lt;&gt;"",SUM(COUNTIF($O$24:$O272,"&gt;"&amp;C272),COUNTIF($Q$24:$Q272,"&gt;"&amp;C272),COUNTIF($S$24:$S272,"&gt;"&amp;C272),COUNTIF($U$24:$U272,"&gt;"&amp;C272)),"")</f>
        <v/>
      </c>
      <c r="M272" s="4" t="str">
        <f t="shared" ca="1" si="55"/>
        <v/>
      </c>
      <c r="N272" s="4" t="str">
        <f ca="1">IF(AND(MAX(O$23:O271)&lt;=MAX(Q$23:Q271),C272&lt;&gt;"",MAX(O$23:O271)&lt;=MAX(S$23:S271),MAX(O$23:O271)&lt;=MAX(U$23:U271),MAX(O$23:O271)&lt;=TIME(16,0,0)),MAX(O$23:O271,C272),"")</f>
        <v/>
      </c>
      <c r="O272" s="4" t="str">
        <f t="shared" ca="1" si="56"/>
        <v/>
      </c>
      <c r="P272" s="4" t="str">
        <f ca="1">IF(AND(MAX(O$23:O271)&gt;MAX(Q$23:Q271),C272&lt;&gt;"",MAX(Q$23:Q271)&lt;=MAX(S$23:S271),MAX(Q$23:Q271)&lt;=MAX(U$23:U271),MAX(Q$23:Q271)&lt;=TIME(16,0,0)),MAX(Q$23:Q271,C272),"")</f>
        <v/>
      </c>
      <c r="Q272" s="4" t="str">
        <f t="shared" ca="1" si="57"/>
        <v/>
      </c>
      <c r="R272" s="4" t="str">
        <f ca="1">IF(AND(MAX(O$23:O271)&gt;MAX(S$23:S271),C272&lt;&gt;"",MAX(Q$23:Q271)&gt;MAX(S$23:S271),MAX(S$23:S271)&lt;=MAX(U$23:U271),MAX(S$23:S271)&lt;=TIME(16,0,0)),MAX(S$23:S271,C272),"")</f>
        <v/>
      </c>
      <c r="S272" s="4" t="str">
        <f t="shared" ca="1" si="58"/>
        <v/>
      </c>
      <c r="T272" s="4" t="str">
        <f ca="1">IF(AND(MAX(O$23:O271)&gt;MAX(U$23:U271),C272&lt;&gt;"",MAX(Q$23:Q271)&gt;MAX(U$23:U271),MAX(S$23:S271)&gt;MAX(U$23:U271),MAX(U$23:U271)&lt;=TIME(16,0,0)),MAX(U$23:U271,C272),"")</f>
        <v/>
      </c>
      <c r="U272" s="4" t="str">
        <f t="shared" ca="1" si="59"/>
        <v/>
      </c>
    </row>
    <row r="273" spans="1:21" x14ac:dyDescent="0.3">
      <c r="A273" s="3">
        <f t="shared" ca="1" si="45"/>
        <v>1.7802323839198904</v>
      </c>
      <c r="B273" s="23" t="str">
        <f t="shared" ca="1" si="46"/>
        <v/>
      </c>
      <c r="C273" s="4" t="str">
        <f ca="1">IF(C272="","",IF(C272+(A273)/1440&lt;=$C$23+8/24,C272+(A273)/1440,""))</f>
        <v/>
      </c>
      <c r="D273" t="str">
        <f t="shared" ca="1" si="47"/>
        <v/>
      </c>
      <c r="E273" s="4" t="str">
        <f t="shared" ca="1" si="48"/>
        <v/>
      </c>
      <c r="F273" t="str">
        <f t="shared" ca="1" si="49"/>
        <v/>
      </c>
      <c r="G273" s="4" t="str">
        <f t="shared" ca="1" si="50"/>
        <v/>
      </c>
      <c r="H273" t="str">
        <f t="shared" ca="1" si="51"/>
        <v/>
      </c>
      <c r="I273" s="4" t="str">
        <f t="shared" ca="1" si="52"/>
        <v/>
      </c>
      <c r="J273" t="str">
        <f t="shared" ca="1" si="53"/>
        <v/>
      </c>
      <c r="K273" s="4" t="str">
        <f t="shared" ca="1" si="54"/>
        <v/>
      </c>
      <c r="L273" s="3" t="str">
        <f ca="1">IF(C273&lt;&gt;"",SUM(COUNTIF($O$24:$O273,"&gt;"&amp;C273),COUNTIF($Q$24:$Q273,"&gt;"&amp;C273),COUNTIF($S$24:$S273,"&gt;"&amp;C273),COUNTIF($U$24:$U273,"&gt;"&amp;C273)),"")</f>
        <v/>
      </c>
      <c r="M273" s="4" t="str">
        <f t="shared" ca="1" si="55"/>
        <v/>
      </c>
      <c r="N273" s="4" t="str">
        <f ca="1">IF(AND(MAX(O$23:O272)&lt;=MAX(Q$23:Q272),C273&lt;&gt;"",MAX(O$23:O272)&lt;=MAX(S$23:S272),MAX(O$23:O272)&lt;=MAX(U$23:U272),MAX(O$23:O272)&lt;=TIME(16,0,0)),MAX(O$23:O272,C273),"")</f>
        <v/>
      </c>
      <c r="O273" s="4" t="str">
        <f t="shared" ca="1" si="56"/>
        <v/>
      </c>
      <c r="P273" s="4" t="str">
        <f ca="1">IF(AND(MAX(O$23:O272)&gt;MAX(Q$23:Q272),C273&lt;&gt;"",MAX(Q$23:Q272)&lt;=MAX(S$23:S272),MAX(Q$23:Q272)&lt;=MAX(U$23:U272),MAX(Q$23:Q272)&lt;=TIME(16,0,0)),MAX(Q$23:Q272,C273),"")</f>
        <v/>
      </c>
      <c r="Q273" s="4" t="str">
        <f t="shared" ca="1" si="57"/>
        <v/>
      </c>
      <c r="R273" s="4" t="str">
        <f ca="1">IF(AND(MAX(O$23:O272)&gt;MAX(S$23:S272),C273&lt;&gt;"",MAX(Q$23:Q272)&gt;MAX(S$23:S272),MAX(S$23:S272)&lt;=MAX(U$23:U272),MAX(S$23:S272)&lt;=TIME(16,0,0)),MAX(S$23:S272,C273),"")</f>
        <v/>
      </c>
      <c r="S273" s="4" t="str">
        <f t="shared" ca="1" si="58"/>
        <v/>
      </c>
      <c r="T273" s="4" t="str">
        <f ca="1">IF(AND(MAX(O$23:O272)&gt;MAX(U$23:U272),C273&lt;&gt;"",MAX(Q$23:Q272)&gt;MAX(U$23:U272),MAX(S$23:S272)&gt;MAX(U$23:U272),MAX(U$23:U272)&lt;=TIME(16,0,0)),MAX(U$23:U272,C273),"")</f>
        <v/>
      </c>
      <c r="U273" s="4" t="str">
        <f t="shared" ca="1" si="59"/>
        <v/>
      </c>
    </row>
    <row r="274" spans="1:21" x14ac:dyDescent="0.3">
      <c r="A274" s="3">
        <f t="shared" ca="1" si="45"/>
        <v>2.2387144661540241</v>
      </c>
      <c r="B274" s="23" t="str">
        <f t="shared" ca="1" si="46"/>
        <v/>
      </c>
      <c r="C274" s="4" t="str">
        <f ca="1">IF(C273="","",IF(C273+(A274)/1440&lt;=$C$23+8/24,C273+(A274)/1440,""))</f>
        <v/>
      </c>
      <c r="D274" t="str">
        <f t="shared" ca="1" si="47"/>
        <v/>
      </c>
      <c r="E274" s="4" t="str">
        <f t="shared" ca="1" si="48"/>
        <v/>
      </c>
      <c r="F274" t="str">
        <f t="shared" ca="1" si="49"/>
        <v/>
      </c>
      <c r="G274" s="4" t="str">
        <f t="shared" ca="1" si="50"/>
        <v/>
      </c>
      <c r="H274" t="str">
        <f t="shared" ca="1" si="51"/>
        <v/>
      </c>
      <c r="I274" s="4" t="str">
        <f t="shared" ca="1" si="52"/>
        <v/>
      </c>
      <c r="J274" t="str">
        <f t="shared" ca="1" si="53"/>
        <v/>
      </c>
      <c r="K274" s="4" t="str">
        <f t="shared" ca="1" si="54"/>
        <v/>
      </c>
      <c r="L274" s="3" t="str">
        <f ca="1">IF(C274&lt;&gt;"",SUM(COUNTIF($O$24:$O274,"&gt;"&amp;C274),COUNTIF($Q$24:$Q274,"&gt;"&amp;C274),COUNTIF($S$24:$S274,"&gt;"&amp;C274),COUNTIF($U$24:$U274,"&gt;"&amp;C274)),"")</f>
        <v/>
      </c>
      <c r="M274" s="4" t="str">
        <f t="shared" ca="1" si="55"/>
        <v/>
      </c>
      <c r="N274" s="4" t="str">
        <f ca="1">IF(AND(MAX(O$23:O273)&lt;=MAX(Q$23:Q273),C274&lt;&gt;"",MAX(O$23:O273)&lt;=MAX(S$23:S273),MAX(O$23:O273)&lt;=MAX(U$23:U273),MAX(O$23:O273)&lt;=TIME(16,0,0)),MAX(O$23:O273,C274),"")</f>
        <v/>
      </c>
      <c r="O274" s="4" t="str">
        <f t="shared" ca="1" si="56"/>
        <v/>
      </c>
      <c r="P274" s="4" t="str">
        <f ca="1">IF(AND(MAX(O$23:O273)&gt;MAX(Q$23:Q273),C274&lt;&gt;"",MAX(Q$23:Q273)&lt;=MAX(S$23:S273),MAX(Q$23:Q273)&lt;=MAX(U$23:U273),MAX(Q$23:Q273)&lt;=TIME(16,0,0)),MAX(Q$23:Q273,C274),"")</f>
        <v/>
      </c>
      <c r="Q274" s="4" t="str">
        <f t="shared" ca="1" si="57"/>
        <v/>
      </c>
      <c r="R274" s="4" t="str">
        <f ca="1">IF(AND(MAX(O$23:O273)&gt;MAX(S$23:S273),C274&lt;&gt;"",MAX(Q$23:Q273)&gt;MAX(S$23:S273),MAX(S$23:S273)&lt;=MAX(U$23:U273),MAX(S$23:S273)&lt;=TIME(16,0,0)),MAX(S$23:S273,C274),"")</f>
        <v/>
      </c>
      <c r="S274" s="4" t="str">
        <f t="shared" ca="1" si="58"/>
        <v/>
      </c>
      <c r="T274" s="4" t="str">
        <f ca="1">IF(AND(MAX(O$23:O273)&gt;MAX(U$23:U273),C274&lt;&gt;"",MAX(Q$23:Q273)&gt;MAX(U$23:U273),MAX(S$23:S273)&gt;MAX(U$23:U273),MAX(U$23:U273)&lt;=TIME(16,0,0)),MAX(U$23:U273,C274),"")</f>
        <v/>
      </c>
      <c r="U274" s="4" t="str">
        <f t="shared" ca="1" si="59"/>
        <v/>
      </c>
    </row>
    <row r="275" spans="1:21" x14ac:dyDescent="0.3">
      <c r="A275" s="3">
        <f t="shared" ca="1" si="45"/>
        <v>1.0562124068136627</v>
      </c>
      <c r="B275" s="23" t="str">
        <f t="shared" ca="1" si="46"/>
        <v/>
      </c>
      <c r="C275" s="4" t="str">
        <f ca="1">IF(C274="","",IF(C274+(A275)/1440&lt;=$C$23+8/24,C274+(A275)/1440,""))</f>
        <v/>
      </c>
      <c r="D275" t="str">
        <f t="shared" ca="1" si="47"/>
        <v/>
      </c>
      <c r="E275" s="4" t="str">
        <f t="shared" ca="1" si="48"/>
        <v/>
      </c>
      <c r="F275" t="str">
        <f t="shared" ca="1" si="49"/>
        <v/>
      </c>
      <c r="G275" s="4" t="str">
        <f t="shared" ca="1" si="50"/>
        <v/>
      </c>
      <c r="H275" t="str">
        <f t="shared" ca="1" si="51"/>
        <v/>
      </c>
      <c r="I275" s="4" t="str">
        <f t="shared" ca="1" si="52"/>
        <v/>
      </c>
      <c r="J275" t="str">
        <f t="shared" ca="1" si="53"/>
        <v/>
      </c>
      <c r="K275" s="4" t="str">
        <f t="shared" ca="1" si="54"/>
        <v/>
      </c>
      <c r="L275" s="3" t="str">
        <f ca="1">IF(C275&lt;&gt;"",SUM(COUNTIF($O$24:$O275,"&gt;"&amp;C275),COUNTIF($Q$24:$Q275,"&gt;"&amp;C275),COUNTIF($S$24:$S275,"&gt;"&amp;C275),COUNTIF($U$24:$U275,"&gt;"&amp;C275)),"")</f>
        <v/>
      </c>
      <c r="M275" s="4" t="str">
        <f t="shared" ca="1" si="55"/>
        <v/>
      </c>
      <c r="N275" s="4" t="str">
        <f ca="1">IF(AND(MAX(O$23:O274)&lt;=MAX(Q$23:Q274),C275&lt;&gt;"",MAX(O$23:O274)&lt;=MAX(S$23:S274),MAX(O$23:O274)&lt;=MAX(U$23:U274),MAX(O$23:O274)&lt;=TIME(16,0,0)),MAX(O$23:O274,C275),"")</f>
        <v/>
      </c>
      <c r="O275" s="4" t="str">
        <f t="shared" ca="1" si="56"/>
        <v/>
      </c>
      <c r="P275" s="4" t="str">
        <f ca="1">IF(AND(MAX(O$23:O274)&gt;MAX(Q$23:Q274),C275&lt;&gt;"",MAX(Q$23:Q274)&lt;=MAX(S$23:S274),MAX(Q$23:Q274)&lt;=MAX(U$23:U274),MAX(Q$23:Q274)&lt;=TIME(16,0,0)),MAX(Q$23:Q274,C275),"")</f>
        <v/>
      </c>
      <c r="Q275" s="4" t="str">
        <f t="shared" ca="1" si="57"/>
        <v/>
      </c>
      <c r="R275" s="4" t="str">
        <f ca="1">IF(AND(MAX(O$23:O274)&gt;MAX(S$23:S274),C275&lt;&gt;"",MAX(Q$23:Q274)&gt;MAX(S$23:S274),MAX(S$23:S274)&lt;=MAX(U$23:U274),MAX(S$23:S274)&lt;=TIME(16,0,0)),MAX(S$23:S274,C275),"")</f>
        <v/>
      </c>
      <c r="S275" s="4" t="str">
        <f t="shared" ca="1" si="58"/>
        <v/>
      </c>
      <c r="T275" s="4" t="str">
        <f ca="1">IF(AND(MAX(O$23:O274)&gt;MAX(U$23:U274),C275&lt;&gt;"",MAX(Q$23:Q274)&gt;MAX(U$23:U274),MAX(S$23:S274)&gt;MAX(U$23:U274),MAX(U$23:U274)&lt;=TIME(16,0,0)),MAX(U$23:U274,C275),"")</f>
        <v/>
      </c>
      <c r="U275" s="4" t="str">
        <f t="shared" ca="1" si="59"/>
        <v/>
      </c>
    </row>
    <row r="276" spans="1:21" x14ac:dyDescent="0.3">
      <c r="A276" s="3">
        <f t="shared" ca="1" si="45"/>
        <v>1.8554529992712165</v>
      </c>
      <c r="B276" s="23" t="str">
        <f t="shared" ca="1" si="46"/>
        <v/>
      </c>
      <c r="C276" s="4" t="str">
        <f ca="1">IF(C275="","",IF(C275+(A276)/1440&lt;=$C$23+8/24,C275+(A276)/1440,""))</f>
        <v/>
      </c>
      <c r="D276" t="str">
        <f t="shared" ca="1" si="47"/>
        <v/>
      </c>
      <c r="E276" s="4" t="str">
        <f t="shared" ca="1" si="48"/>
        <v/>
      </c>
      <c r="F276" t="str">
        <f t="shared" ca="1" si="49"/>
        <v/>
      </c>
      <c r="G276" s="4" t="str">
        <f t="shared" ca="1" si="50"/>
        <v/>
      </c>
      <c r="H276" t="str">
        <f t="shared" ca="1" si="51"/>
        <v/>
      </c>
      <c r="I276" s="4" t="str">
        <f t="shared" ca="1" si="52"/>
        <v/>
      </c>
      <c r="J276" t="str">
        <f t="shared" ca="1" si="53"/>
        <v/>
      </c>
      <c r="K276" s="4" t="str">
        <f t="shared" ca="1" si="54"/>
        <v/>
      </c>
      <c r="L276" s="3" t="str">
        <f ca="1">IF(C276&lt;&gt;"",SUM(COUNTIF($O$24:$O276,"&gt;"&amp;C276),COUNTIF($Q$24:$Q276,"&gt;"&amp;C276),COUNTIF($S$24:$S276,"&gt;"&amp;C276),COUNTIF($U$24:$U276,"&gt;"&amp;C276)),"")</f>
        <v/>
      </c>
      <c r="M276" s="4" t="str">
        <f t="shared" ca="1" si="55"/>
        <v/>
      </c>
      <c r="N276" s="4" t="str">
        <f ca="1">IF(AND(MAX(O$23:O275)&lt;=MAX(Q$23:Q275),C276&lt;&gt;"",MAX(O$23:O275)&lt;=MAX(S$23:S275),MAX(O$23:O275)&lt;=MAX(U$23:U275),MAX(O$23:O275)&lt;=TIME(16,0,0)),MAX(O$23:O275,C276),"")</f>
        <v/>
      </c>
      <c r="O276" s="4" t="str">
        <f t="shared" ca="1" si="56"/>
        <v/>
      </c>
      <c r="P276" s="4" t="str">
        <f ca="1">IF(AND(MAX(O$23:O275)&gt;MAX(Q$23:Q275),C276&lt;&gt;"",MAX(Q$23:Q275)&lt;=MAX(S$23:S275),MAX(Q$23:Q275)&lt;=MAX(U$23:U275),MAX(Q$23:Q275)&lt;=TIME(16,0,0)),MAX(Q$23:Q275,C276),"")</f>
        <v/>
      </c>
      <c r="Q276" s="4" t="str">
        <f t="shared" ca="1" si="57"/>
        <v/>
      </c>
      <c r="R276" s="4" t="str">
        <f ca="1">IF(AND(MAX(O$23:O275)&gt;MAX(S$23:S275),C276&lt;&gt;"",MAX(Q$23:Q275)&gt;MAX(S$23:S275),MAX(S$23:S275)&lt;=MAX(U$23:U275),MAX(S$23:S275)&lt;=TIME(16,0,0)),MAX(S$23:S275,C276),"")</f>
        <v/>
      </c>
      <c r="S276" s="4" t="str">
        <f t="shared" ca="1" si="58"/>
        <v/>
      </c>
      <c r="T276" s="4" t="str">
        <f ca="1">IF(AND(MAX(O$23:O275)&gt;MAX(U$23:U275),C276&lt;&gt;"",MAX(Q$23:Q275)&gt;MAX(U$23:U275),MAX(S$23:S275)&gt;MAX(U$23:U275),MAX(U$23:U275)&lt;=TIME(16,0,0)),MAX(U$23:U275,C276),"")</f>
        <v/>
      </c>
      <c r="U276" s="4" t="str">
        <f t="shared" ca="1" si="59"/>
        <v/>
      </c>
    </row>
    <row r="277" spans="1:21" x14ac:dyDescent="0.3">
      <c r="A277" s="3">
        <f t="shared" ca="1" si="45"/>
        <v>2.6277501910162879</v>
      </c>
      <c r="B277" s="23" t="str">
        <f t="shared" ca="1" si="46"/>
        <v/>
      </c>
      <c r="C277" s="4" t="str">
        <f ca="1">IF(C276="","",IF(C276+(A277)/1440&lt;=$C$23+8/24,C276+(A277)/1440,""))</f>
        <v/>
      </c>
      <c r="D277" t="str">
        <f t="shared" ca="1" si="47"/>
        <v/>
      </c>
      <c r="E277" s="4" t="str">
        <f t="shared" ca="1" si="48"/>
        <v/>
      </c>
      <c r="F277" t="str">
        <f t="shared" ca="1" si="49"/>
        <v/>
      </c>
      <c r="G277" s="4" t="str">
        <f t="shared" ca="1" si="50"/>
        <v/>
      </c>
      <c r="H277" t="str">
        <f t="shared" ca="1" si="51"/>
        <v/>
      </c>
      <c r="I277" s="4" t="str">
        <f t="shared" ca="1" si="52"/>
        <v/>
      </c>
      <c r="J277" t="str">
        <f t="shared" ca="1" si="53"/>
        <v/>
      </c>
      <c r="K277" s="4" t="str">
        <f t="shared" ca="1" si="54"/>
        <v/>
      </c>
      <c r="L277" s="3" t="str">
        <f ca="1">IF(C277&lt;&gt;"",SUM(COUNTIF($O$24:$O277,"&gt;"&amp;C277),COUNTIF($Q$24:$Q277,"&gt;"&amp;C277),COUNTIF($S$24:$S277,"&gt;"&amp;C277),COUNTIF($U$24:$U277,"&gt;"&amp;C277)),"")</f>
        <v/>
      </c>
      <c r="M277" s="4" t="str">
        <f t="shared" ca="1" si="55"/>
        <v/>
      </c>
      <c r="N277" s="4" t="str">
        <f ca="1">IF(AND(MAX(O$23:O276)&lt;=MAX(Q$23:Q276),C277&lt;&gt;"",MAX(O$23:O276)&lt;=MAX(S$23:S276),MAX(O$23:O276)&lt;=MAX(U$23:U276),MAX(O$23:O276)&lt;=TIME(16,0,0)),MAX(O$23:O276,C277),"")</f>
        <v/>
      </c>
      <c r="O277" s="4" t="str">
        <f t="shared" ca="1" si="56"/>
        <v/>
      </c>
      <c r="P277" s="4" t="str">
        <f ca="1">IF(AND(MAX(O$23:O276)&gt;MAX(Q$23:Q276),C277&lt;&gt;"",MAX(Q$23:Q276)&lt;=MAX(S$23:S276),MAX(Q$23:Q276)&lt;=MAX(U$23:U276),MAX(Q$23:Q276)&lt;=TIME(16,0,0)),MAX(Q$23:Q276,C277),"")</f>
        <v/>
      </c>
      <c r="Q277" s="4" t="str">
        <f t="shared" ca="1" si="57"/>
        <v/>
      </c>
      <c r="R277" s="4" t="str">
        <f ca="1">IF(AND(MAX(O$23:O276)&gt;MAX(S$23:S276),C277&lt;&gt;"",MAX(Q$23:Q276)&gt;MAX(S$23:S276),MAX(S$23:S276)&lt;=MAX(U$23:U276),MAX(S$23:S276)&lt;=TIME(16,0,0)),MAX(S$23:S276,C277),"")</f>
        <v/>
      </c>
      <c r="S277" s="4" t="str">
        <f t="shared" ca="1" si="58"/>
        <v/>
      </c>
      <c r="T277" s="4" t="str">
        <f ca="1">IF(AND(MAX(O$23:O276)&gt;MAX(U$23:U276),C277&lt;&gt;"",MAX(Q$23:Q276)&gt;MAX(U$23:U276),MAX(S$23:S276)&gt;MAX(U$23:U276),MAX(U$23:U276)&lt;=TIME(16,0,0)),MAX(U$23:U276,C277),"")</f>
        <v/>
      </c>
      <c r="U277" s="4" t="str">
        <f t="shared" ca="1" si="59"/>
        <v/>
      </c>
    </row>
    <row r="278" spans="1:21" x14ac:dyDescent="0.3">
      <c r="A278" s="3">
        <f t="shared" ca="1" si="45"/>
        <v>1.0222491995654859</v>
      </c>
      <c r="B278" s="23" t="str">
        <f t="shared" ca="1" si="46"/>
        <v/>
      </c>
      <c r="C278" s="4" t="str">
        <f ca="1">IF(C277="","",IF(C277+(A278)/1440&lt;=$C$23+8/24,C277+(A278)/1440,""))</f>
        <v/>
      </c>
      <c r="D278" t="str">
        <f t="shared" ca="1" si="47"/>
        <v/>
      </c>
      <c r="E278" s="4" t="str">
        <f t="shared" ca="1" si="48"/>
        <v/>
      </c>
      <c r="F278" t="str">
        <f t="shared" ca="1" si="49"/>
        <v/>
      </c>
      <c r="G278" s="4" t="str">
        <f t="shared" ca="1" si="50"/>
        <v/>
      </c>
      <c r="H278" t="str">
        <f t="shared" ca="1" si="51"/>
        <v/>
      </c>
      <c r="I278" s="4" t="str">
        <f t="shared" ca="1" si="52"/>
        <v/>
      </c>
      <c r="J278" t="str">
        <f t="shared" ca="1" si="53"/>
        <v/>
      </c>
      <c r="K278" s="4" t="str">
        <f t="shared" ca="1" si="54"/>
        <v/>
      </c>
      <c r="L278" s="3" t="str">
        <f ca="1">IF(C278&lt;&gt;"",SUM(COUNTIF($O$24:$O278,"&gt;"&amp;C278),COUNTIF($Q$24:$Q278,"&gt;"&amp;C278),COUNTIF($S$24:$S278,"&gt;"&amp;C278),COUNTIF($U$24:$U278,"&gt;"&amp;C278)),"")</f>
        <v/>
      </c>
      <c r="M278" s="4" t="str">
        <f t="shared" ca="1" si="55"/>
        <v/>
      </c>
      <c r="N278" s="4" t="str">
        <f ca="1">IF(AND(MAX(O$23:O277)&lt;=MAX(Q$23:Q277),C278&lt;&gt;"",MAX(O$23:O277)&lt;=MAX(S$23:S277),MAX(O$23:O277)&lt;=MAX(U$23:U277),MAX(O$23:O277)&lt;=TIME(16,0,0)),MAX(O$23:O277,C278),"")</f>
        <v/>
      </c>
      <c r="O278" s="4" t="str">
        <f t="shared" ca="1" si="56"/>
        <v/>
      </c>
      <c r="P278" s="4" t="str">
        <f ca="1">IF(AND(MAX(O$23:O277)&gt;MAX(Q$23:Q277),C278&lt;&gt;"",MAX(Q$23:Q277)&lt;=MAX(S$23:S277),MAX(Q$23:Q277)&lt;=MAX(U$23:U277),MAX(Q$23:Q277)&lt;=TIME(16,0,0)),MAX(Q$23:Q277,C278),"")</f>
        <v/>
      </c>
      <c r="Q278" s="4" t="str">
        <f t="shared" ca="1" si="57"/>
        <v/>
      </c>
      <c r="R278" s="4" t="str">
        <f ca="1">IF(AND(MAX(O$23:O277)&gt;MAX(S$23:S277),C278&lt;&gt;"",MAX(Q$23:Q277)&gt;MAX(S$23:S277),MAX(S$23:S277)&lt;=MAX(U$23:U277),MAX(S$23:S277)&lt;=TIME(16,0,0)),MAX(S$23:S277,C278),"")</f>
        <v/>
      </c>
      <c r="S278" s="4" t="str">
        <f t="shared" ca="1" si="58"/>
        <v/>
      </c>
      <c r="T278" s="4" t="str">
        <f ca="1">IF(AND(MAX(O$23:O277)&gt;MAX(U$23:U277),C278&lt;&gt;"",MAX(Q$23:Q277)&gt;MAX(U$23:U277),MAX(S$23:S277)&gt;MAX(U$23:U277),MAX(U$23:U277)&lt;=TIME(16,0,0)),MAX(U$23:U277,C278),"")</f>
        <v/>
      </c>
      <c r="U278" s="4" t="str">
        <f t="shared" ca="1" si="59"/>
        <v/>
      </c>
    </row>
    <row r="279" spans="1:21" x14ac:dyDescent="0.3">
      <c r="A279" s="3">
        <f t="shared" ca="1" si="45"/>
        <v>1.1089806107043394</v>
      </c>
      <c r="B279" s="23" t="str">
        <f t="shared" ca="1" si="46"/>
        <v/>
      </c>
      <c r="C279" s="4" t="str">
        <f ca="1">IF(C278="","",IF(C278+(A279)/1440&lt;=$C$23+8/24,C278+(A279)/1440,""))</f>
        <v/>
      </c>
      <c r="D279" t="str">
        <f t="shared" ca="1" si="47"/>
        <v/>
      </c>
      <c r="E279" s="4" t="str">
        <f t="shared" ca="1" si="48"/>
        <v/>
      </c>
      <c r="F279" t="str">
        <f t="shared" ca="1" si="49"/>
        <v/>
      </c>
      <c r="G279" s="4" t="str">
        <f t="shared" ca="1" si="50"/>
        <v/>
      </c>
      <c r="H279" t="str">
        <f t="shared" ca="1" si="51"/>
        <v/>
      </c>
      <c r="I279" s="4" t="str">
        <f t="shared" ca="1" si="52"/>
        <v/>
      </c>
      <c r="J279" t="str">
        <f t="shared" ca="1" si="53"/>
        <v/>
      </c>
      <c r="K279" s="4" t="str">
        <f t="shared" ca="1" si="54"/>
        <v/>
      </c>
      <c r="L279" s="3" t="str">
        <f ca="1">IF(C279&lt;&gt;"",SUM(COUNTIF($O$24:$O279,"&gt;"&amp;C279),COUNTIF($Q$24:$Q279,"&gt;"&amp;C279),COUNTIF($S$24:$S279,"&gt;"&amp;C279),COUNTIF($U$24:$U279,"&gt;"&amp;C279)),"")</f>
        <v/>
      </c>
      <c r="M279" s="4" t="str">
        <f t="shared" ca="1" si="55"/>
        <v/>
      </c>
      <c r="N279" s="4" t="str">
        <f ca="1">IF(AND(MAX(O$23:O278)&lt;=MAX(Q$23:Q278),C279&lt;&gt;"",MAX(O$23:O278)&lt;=MAX(S$23:S278),MAX(O$23:O278)&lt;=MAX(U$23:U278),MAX(O$23:O278)&lt;=TIME(16,0,0)),MAX(O$23:O278,C279),"")</f>
        <v/>
      </c>
      <c r="O279" s="4" t="str">
        <f t="shared" ca="1" si="56"/>
        <v/>
      </c>
      <c r="P279" s="4" t="str">
        <f ca="1">IF(AND(MAX(O$23:O278)&gt;MAX(Q$23:Q278),C279&lt;&gt;"",MAX(Q$23:Q278)&lt;=MAX(S$23:S278),MAX(Q$23:Q278)&lt;=MAX(U$23:U278),MAX(Q$23:Q278)&lt;=TIME(16,0,0)),MAX(Q$23:Q278,C279),"")</f>
        <v/>
      </c>
      <c r="Q279" s="4" t="str">
        <f t="shared" ca="1" si="57"/>
        <v/>
      </c>
      <c r="R279" s="4" t="str">
        <f ca="1">IF(AND(MAX(O$23:O278)&gt;MAX(S$23:S278),C279&lt;&gt;"",MAX(Q$23:Q278)&gt;MAX(S$23:S278),MAX(S$23:S278)&lt;=MAX(U$23:U278),MAX(S$23:S278)&lt;=TIME(16,0,0)),MAX(S$23:S278,C279),"")</f>
        <v/>
      </c>
      <c r="S279" s="4" t="str">
        <f t="shared" ca="1" si="58"/>
        <v/>
      </c>
      <c r="T279" s="4" t="str">
        <f ca="1">IF(AND(MAX(O$23:O278)&gt;MAX(U$23:U278),C279&lt;&gt;"",MAX(Q$23:Q278)&gt;MAX(U$23:U278),MAX(S$23:S278)&gt;MAX(U$23:U278),MAX(U$23:U278)&lt;=TIME(16,0,0)),MAX(U$23:U278,C279),"")</f>
        <v/>
      </c>
      <c r="U279" s="4" t="str">
        <f t="shared" ca="1" si="59"/>
        <v/>
      </c>
    </row>
    <row r="280" spans="1:21" x14ac:dyDescent="0.3">
      <c r="A280" s="3">
        <f t="shared" ca="1" si="45"/>
        <v>1.0334242744772315</v>
      </c>
      <c r="B280" s="23" t="str">
        <f t="shared" ca="1" si="46"/>
        <v/>
      </c>
      <c r="C280" s="4" t="str">
        <f ca="1">IF(C279="","",IF(C279+(A280)/1440&lt;=$C$23+8/24,C279+(A280)/1440,""))</f>
        <v/>
      </c>
      <c r="D280" t="str">
        <f t="shared" ca="1" si="47"/>
        <v/>
      </c>
      <c r="E280" s="4" t="str">
        <f t="shared" ca="1" si="48"/>
        <v/>
      </c>
      <c r="F280" t="str">
        <f t="shared" ca="1" si="49"/>
        <v/>
      </c>
      <c r="G280" s="4" t="str">
        <f t="shared" ca="1" si="50"/>
        <v/>
      </c>
      <c r="H280" t="str">
        <f t="shared" ca="1" si="51"/>
        <v/>
      </c>
      <c r="I280" s="4" t="str">
        <f t="shared" ca="1" si="52"/>
        <v/>
      </c>
      <c r="J280" t="str">
        <f t="shared" ca="1" si="53"/>
        <v/>
      </c>
      <c r="K280" s="4" t="str">
        <f t="shared" ca="1" si="54"/>
        <v/>
      </c>
      <c r="L280" s="3" t="str">
        <f ca="1">IF(C280&lt;&gt;"",SUM(COUNTIF($O$24:$O280,"&gt;"&amp;C280),COUNTIF($Q$24:$Q280,"&gt;"&amp;C280),COUNTIF($S$24:$S280,"&gt;"&amp;C280),COUNTIF($U$24:$U280,"&gt;"&amp;C280)),"")</f>
        <v/>
      </c>
      <c r="M280" s="4" t="str">
        <f t="shared" ca="1" si="55"/>
        <v/>
      </c>
      <c r="N280" s="4" t="str">
        <f ca="1">IF(AND(MAX(O$23:O279)&lt;=MAX(Q$23:Q279),C280&lt;&gt;"",MAX(O$23:O279)&lt;=MAX(S$23:S279),MAX(O$23:O279)&lt;=MAX(U$23:U279),MAX(O$23:O279)&lt;=TIME(16,0,0)),MAX(O$23:O279,C280),"")</f>
        <v/>
      </c>
      <c r="O280" s="4" t="str">
        <f t="shared" ca="1" si="56"/>
        <v/>
      </c>
      <c r="P280" s="4" t="str">
        <f ca="1">IF(AND(MAX(O$23:O279)&gt;MAX(Q$23:Q279),C280&lt;&gt;"",MAX(Q$23:Q279)&lt;=MAX(S$23:S279),MAX(Q$23:Q279)&lt;=MAX(U$23:U279),MAX(Q$23:Q279)&lt;=TIME(16,0,0)),MAX(Q$23:Q279,C280),"")</f>
        <v/>
      </c>
      <c r="Q280" s="4" t="str">
        <f t="shared" ca="1" si="57"/>
        <v/>
      </c>
      <c r="R280" s="4" t="str">
        <f ca="1">IF(AND(MAX(O$23:O279)&gt;MAX(S$23:S279),C280&lt;&gt;"",MAX(Q$23:Q279)&gt;MAX(S$23:S279),MAX(S$23:S279)&lt;=MAX(U$23:U279),MAX(S$23:S279)&lt;=TIME(16,0,0)),MAX(S$23:S279,C280),"")</f>
        <v/>
      </c>
      <c r="S280" s="4" t="str">
        <f t="shared" ca="1" si="58"/>
        <v/>
      </c>
      <c r="T280" s="4" t="str">
        <f ca="1">IF(AND(MAX(O$23:O279)&gt;MAX(U$23:U279),C280&lt;&gt;"",MAX(Q$23:Q279)&gt;MAX(U$23:U279),MAX(S$23:S279)&gt;MAX(U$23:U279),MAX(U$23:U279)&lt;=TIME(16,0,0)),MAX(U$23:U279,C280),"")</f>
        <v/>
      </c>
      <c r="U280" s="4" t="str">
        <f t="shared" ca="1" si="59"/>
        <v/>
      </c>
    </row>
    <row r="281" spans="1:21" x14ac:dyDescent="0.3">
      <c r="A281" s="3">
        <f t="shared" ref="A281:A344" ca="1" si="60" xml:space="preserve"> -(60/30)*LOG(1-RAND())+1</f>
        <v>1.2192175906553704</v>
      </c>
      <c r="B281" s="23" t="str">
        <f t="shared" ref="B281:B344" ca="1" si="61">IF(N281&lt;&gt;"","касса 1",IF(P281&lt;&gt;"","касса 2",IF(R281&lt;&gt;"","касса 3",IF(T281&lt;&gt;"","касса 4",""))))</f>
        <v/>
      </c>
      <c r="C281" s="4" t="str">
        <f ca="1">IF(C280="","",IF(C280+(A281)/1440&lt;=$C$23+8/24,C280+(A281)/1440,""))</f>
        <v/>
      </c>
      <c r="D281" t="str">
        <f t="shared" ref="D281:D344" ca="1" si="62">IF(C281&lt;&gt;"",-5*LOG(1-RAND())+1,"")</f>
        <v/>
      </c>
      <c r="E281" s="4" t="str">
        <f t="shared" ref="E281:E344" ca="1" si="63">IF(D281&lt;&gt;"",D281/1440,"")</f>
        <v/>
      </c>
      <c r="F281" t="str">
        <f t="shared" ref="F281:F344" ca="1" si="64">IF(C281&lt;&gt;"",-6*LOG(1-RAND())+1,"")</f>
        <v/>
      </c>
      <c r="G281" s="4" t="str">
        <f t="shared" ref="G281:G344" ca="1" si="65">IF(F281&lt;&gt;"",F281/1440,"")</f>
        <v/>
      </c>
      <c r="H281" t="str">
        <f t="shared" ref="H281:H344" ca="1" si="66">IF(C281&lt;&gt;"",-8*LOG(1-RAND())+1,"")</f>
        <v/>
      </c>
      <c r="I281" s="4" t="str">
        <f t="shared" ref="I281:I344" ca="1" si="67">IF(H281&lt;&gt;"",H281/1440,"")</f>
        <v/>
      </c>
      <c r="J281" t="str">
        <f t="shared" ref="J281:J344" ca="1" si="68">IF(C281&lt;&gt;"",-12*LOG(1-RAND())+1,"")</f>
        <v/>
      </c>
      <c r="K281" s="4" t="str">
        <f t="shared" ref="K281:K344" ca="1" si="69">IF(J281&lt;&gt;"",J281/1440,"")</f>
        <v/>
      </c>
      <c r="L281" s="3" t="str">
        <f ca="1">IF(C281&lt;&gt;"",SUM(COUNTIF($O$24:$O281,"&gt;"&amp;C281),COUNTIF($Q$24:$Q281,"&gt;"&amp;C281),COUNTIF($S$24:$S281,"&gt;"&amp;C281),COUNTIF($U$24:$U281,"&gt;"&amp;C281)),"")</f>
        <v/>
      </c>
      <c r="M281" s="4" t="str">
        <f t="shared" ref="M281:M344" ca="1" si="70">IF(AND(C281&lt;&gt;"",OR(O281&lt;&gt;"",Q281&lt;&gt;"",S281&lt;&gt;"",U281&lt;&gt;"")),MAX(O281,Q281,S281,U281)-C281,"")</f>
        <v/>
      </c>
      <c r="N281" s="4" t="str">
        <f ca="1">IF(AND(MAX(O$23:O280)&lt;=MAX(Q$23:Q280),C281&lt;&gt;"",MAX(O$23:O280)&lt;=MAX(S$23:S280),MAX(O$23:O280)&lt;=MAX(U$23:U280),MAX(O$23:O280)&lt;=TIME(16,0,0)),MAX(O$23:O280,C281),"")</f>
        <v/>
      </c>
      <c r="O281" s="4" t="str">
        <f t="shared" ref="O281:O344" ca="1" si="71">IF(ISTEXT(N281),"",N281+D281/1440)</f>
        <v/>
      </c>
      <c r="P281" s="4" t="str">
        <f ca="1">IF(AND(MAX(O$23:O280)&gt;MAX(Q$23:Q280),C281&lt;&gt;"",MAX(Q$23:Q280)&lt;=MAX(S$23:S280),MAX(Q$23:Q280)&lt;=MAX(U$23:U280),MAX(Q$23:Q280)&lt;=TIME(16,0,0)),MAX(Q$23:Q280,C281),"")</f>
        <v/>
      </c>
      <c r="Q281" s="4" t="str">
        <f t="shared" ref="Q281:Q344" ca="1" si="72">IF(ISTEXT(P281),"",P281+F281/1440)</f>
        <v/>
      </c>
      <c r="R281" s="4" t="str">
        <f ca="1">IF(AND(MAX(O$23:O280)&gt;MAX(S$23:S280),C281&lt;&gt;"",MAX(Q$23:Q280)&gt;MAX(S$23:S280),MAX(S$23:S280)&lt;=MAX(U$23:U280),MAX(S$23:S280)&lt;=TIME(16,0,0)),MAX(S$23:S280,C281),"")</f>
        <v/>
      </c>
      <c r="S281" s="4" t="str">
        <f t="shared" ref="S281:S344" ca="1" si="73">IF(ISTEXT(R281),"",R281+H281/1440)</f>
        <v/>
      </c>
      <c r="T281" s="4" t="str">
        <f ca="1">IF(AND(MAX(O$23:O280)&gt;MAX(U$23:U280),C281&lt;&gt;"",MAX(Q$23:Q280)&gt;MAX(U$23:U280),MAX(S$23:S280)&gt;MAX(U$23:U280),MAX(U$23:U280)&lt;=TIME(16,0,0)),MAX(U$23:U280,C281),"")</f>
        <v/>
      </c>
      <c r="U281" s="4" t="str">
        <f t="shared" ref="U281:U344" ca="1" si="74">IF(ISTEXT(T281),"",T281+J281/1440)</f>
        <v/>
      </c>
    </row>
    <row r="282" spans="1:21" x14ac:dyDescent="0.3">
      <c r="A282" s="3">
        <f t="shared" ca="1" si="60"/>
        <v>1.7176438791170123</v>
      </c>
      <c r="B282" s="23" t="str">
        <f t="shared" ca="1" si="61"/>
        <v/>
      </c>
      <c r="C282" s="4" t="str">
        <f ca="1">IF(C281="","",IF(C281+(A282)/1440&lt;=$C$23+8/24,C281+(A282)/1440,""))</f>
        <v/>
      </c>
      <c r="D282" t="str">
        <f t="shared" ca="1" si="62"/>
        <v/>
      </c>
      <c r="E282" s="4" t="str">
        <f t="shared" ca="1" si="63"/>
        <v/>
      </c>
      <c r="F282" t="str">
        <f t="shared" ca="1" si="64"/>
        <v/>
      </c>
      <c r="G282" s="4" t="str">
        <f t="shared" ca="1" si="65"/>
        <v/>
      </c>
      <c r="H282" t="str">
        <f t="shared" ca="1" si="66"/>
        <v/>
      </c>
      <c r="I282" s="4" t="str">
        <f t="shared" ca="1" si="67"/>
        <v/>
      </c>
      <c r="J282" t="str">
        <f t="shared" ca="1" si="68"/>
        <v/>
      </c>
      <c r="K282" s="4" t="str">
        <f t="shared" ca="1" si="69"/>
        <v/>
      </c>
      <c r="L282" s="3" t="str">
        <f ca="1">IF(C282&lt;&gt;"",SUM(COUNTIF($O$24:$O282,"&gt;"&amp;C282),COUNTIF($Q$24:$Q282,"&gt;"&amp;C282),COUNTIF($S$24:$S282,"&gt;"&amp;C282),COUNTIF($U$24:$U282,"&gt;"&amp;C282)),"")</f>
        <v/>
      </c>
      <c r="M282" s="4" t="str">
        <f t="shared" ca="1" si="70"/>
        <v/>
      </c>
      <c r="N282" s="4" t="str">
        <f ca="1">IF(AND(MAX(O$23:O281)&lt;=MAX(Q$23:Q281),C282&lt;&gt;"",MAX(O$23:O281)&lt;=MAX(S$23:S281),MAX(O$23:O281)&lt;=MAX(U$23:U281),MAX(O$23:O281)&lt;=TIME(16,0,0)),MAX(O$23:O281,C282),"")</f>
        <v/>
      </c>
      <c r="O282" s="4" t="str">
        <f t="shared" ca="1" si="71"/>
        <v/>
      </c>
      <c r="P282" s="4" t="str">
        <f ca="1">IF(AND(MAX(O$23:O281)&gt;MAX(Q$23:Q281),C282&lt;&gt;"",MAX(Q$23:Q281)&lt;=MAX(S$23:S281),MAX(Q$23:Q281)&lt;=MAX(U$23:U281),MAX(Q$23:Q281)&lt;=TIME(16,0,0)),MAX(Q$23:Q281,C282),"")</f>
        <v/>
      </c>
      <c r="Q282" s="4" t="str">
        <f t="shared" ca="1" si="72"/>
        <v/>
      </c>
      <c r="R282" s="4" t="str">
        <f ca="1">IF(AND(MAX(O$23:O281)&gt;MAX(S$23:S281),C282&lt;&gt;"",MAX(Q$23:Q281)&gt;MAX(S$23:S281),MAX(S$23:S281)&lt;=MAX(U$23:U281),MAX(S$23:S281)&lt;=TIME(16,0,0)),MAX(S$23:S281,C282),"")</f>
        <v/>
      </c>
      <c r="S282" s="4" t="str">
        <f t="shared" ca="1" si="73"/>
        <v/>
      </c>
      <c r="T282" s="4" t="str">
        <f ca="1">IF(AND(MAX(O$23:O281)&gt;MAX(U$23:U281),C282&lt;&gt;"",MAX(Q$23:Q281)&gt;MAX(U$23:U281),MAX(S$23:S281)&gt;MAX(U$23:U281),MAX(U$23:U281)&lt;=TIME(16,0,0)),MAX(U$23:U281,C282),"")</f>
        <v/>
      </c>
      <c r="U282" s="4" t="str">
        <f t="shared" ca="1" si="74"/>
        <v/>
      </c>
    </row>
    <row r="283" spans="1:21" x14ac:dyDescent="0.3">
      <c r="A283" s="3">
        <f t="shared" ca="1" si="60"/>
        <v>1.128348564493884</v>
      </c>
      <c r="B283" s="23" t="str">
        <f t="shared" ca="1" si="61"/>
        <v/>
      </c>
      <c r="C283" s="4" t="str">
        <f ca="1">IF(C282="","",IF(C282+(A283)/1440&lt;=$C$23+8/24,C282+(A283)/1440,""))</f>
        <v/>
      </c>
      <c r="D283" t="str">
        <f t="shared" ca="1" si="62"/>
        <v/>
      </c>
      <c r="E283" s="4" t="str">
        <f t="shared" ca="1" si="63"/>
        <v/>
      </c>
      <c r="F283" t="str">
        <f t="shared" ca="1" si="64"/>
        <v/>
      </c>
      <c r="G283" s="4" t="str">
        <f t="shared" ca="1" si="65"/>
        <v/>
      </c>
      <c r="H283" t="str">
        <f t="shared" ca="1" si="66"/>
        <v/>
      </c>
      <c r="I283" s="4" t="str">
        <f t="shared" ca="1" si="67"/>
        <v/>
      </c>
      <c r="J283" t="str">
        <f t="shared" ca="1" si="68"/>
        <v/>
      </c>
      <c r="K283" s="4" t="str">
        <f t="shared" ca="1" si="69"/>
        <v/>
      </c>
      <c r="L283" s="3" t="str">
        <f ca="1">IF(C283&lt;&gt;"",SUM(COUNTIF($O$24:$O283,"&gt;"&amp;C283),COUNTIF($Q$24:$Q283,"&gt;"&amp;C283),COUNTIF($S$24:$S283,"&gt;"&amp;C283),COUNTIF($U$24:$U283,"&gt;"&amp;C283)),"")</f>
        <v/>
      </c>
      <c r="M283" s="4" t="str">
        <f t="shared" ca="1" si="70"/>
        <v/>
      </c>
      <c r="N283" s="4" t="str">
        <f ca="1">IF(AND(MAX(O$23:O282)&lt;=MAX(Q$23:Q282),C283&lt;&gt;"",MAX(O$23:O282)&lt;=MAX(S$23:S282),MAX(O$23:O282)&lt;=MAX(U$23:U282),MAX(O$23:O282)&lt;=TIME(16,0,0)),MAX(O$23:O282,C283),"")</f>
        <v/>
      </c>
      <c r="O283" s="4" t="str">
        <f t="shared" ca="1" si="71"/>
        <v/>
      </c>
      <c r="P283" s="4" t="str">
        <f ca="1">IF(AND(MAX(O$23:O282)&gt;MAX(Q$23:Q282),C283&lt;&gt;"",MAX(Q$23:Q282)&lt;=MAX(S$23:S282),MAX(Q$23:Q282)&lt;=MAX(U$23:U282),MAX(Q$23:Q282)&lt;=TIME(16,0,0)),MAX(Q$23:Q282,C283),"")</f>
        <v/>
      </c>
      <c r="Q283" s="4" t="str">
        <f t="shared" ca="1" si="72"/>
        <v/>
      </c>
      <c r="R283" s="4" t="str">
        <f ca="1">IF(AND(MAX(O$23:O282)&gt;MAX(S$23:S282),C283&lt;&gt;"",MAX(Q$23:Q282)&gt;MAX(S$23:S282),MAX(S$23:S282)&lt;=MAX(U$23:U282),MAX(S$23:S282)&lt;=TIME(16,0,0)),MAX(S$23:S282,C283),"")</f>
        <v/>
      </c>
      <c r="S283" s="4" t="str">
        <f t="shared" ca="1" si="73"/>
        <v/>
      </c>
      <c r="T283" s="4" t="str">
        <f ca="1">IF(AND(MAX(O$23:O282)&gt;MAX(U$23:U282),C283&lt;&gt;"",MAX(Q$23:Q282)&gt;MAX(U$23:U282),MAX(S$23:S282)&gt;MAX(U$23:U282),MAX(U$23:U282)&lt;=TIME(16,0,0)),MAX(U$23:U282,C283),"")</f>
        <v/>
      </c>
      <c r="U283" s="4" t="str">
        <f t="shared" ca="1" si="74"/>
        <v/>
      </c>
    </row>
    <row r="284" spans="1:21" x14ac:dyDescent="0.3">
      <c r="A284" s="3">
        <f t="shared" ca="1" si="60"/>
        <v>5.9667732598090524</v>
      </c>
      <c r="B284" s="23" t="str">
        <f t="shared" ca="1" si="61"/>
        <v/>
      </c>
      <c r="C284" s="4" t="str">
        <f ca="1">IF(C283="","",IF(C283+(A284)/1440&lt;=$C$23+8/24,C283+(A284)/1440,""))</f>
        <v/>
      </c>
      <c r="D284" t="str">
        <f t="shared" ca="1" si="62"/>
        <v/>
      </c>
      <c r="E284" s="4" t="str">
        <f t="shared" ca="1" si="63"/>
        <v/>
      </c>
      <c r="F284" t="str">
        <f t="shared" ca="1" si="64"/>
        <v/>
      </c>
      <c r="G284" s="4" t="str">
        <f t="shared" ca="1" si="65"/>
        <v/>
      </c>
      <c r="H284" t="str">
        <f t="shared" ca="1" si="66"/>
        <v/>
      </c>
      <c r="I284" s="4" t="str">
        <f t="shared" ca="1" si="67"/>
        <v/>
      </c>
      <c r="J284" t="str">
        <f t="shared" ca="1" si="68"/>
        <v/>
      </c>
      <c r="K284" s="4" t="str">
        <f t="shared" ca="1" si="69"/>
        <v/>
      </c>
      <c r="L284" s="3" t="str">
        <f ca="1">IF(C284&lt;&gt;"",SUM(COUNTIF($O$24:$O284,"&gt;"&amp;C284),COUNTIF($Q$24:$Q284,"&gt;"&amp;C284),COUNTIF($S$24:$S284,"&gt;"&amp;C284),COUNTIF($U$24:$U284,"&gt;"&amp;C284)),"")</f>
        <v/>
      </c>
      <c r="M284" s="4" t="str">
        <f t="shared" ca="1" si="70"/>
        <v/>
      </c>
      <c r="N284" s="4" t="str">
        <f ca="1">IF(AND(MAX(O$23:O283)&lt;=MAX(Q$23:Q283),C284&lt;&gt;"",MAX(O$23:O283)&lt;=MAX(S$23:S283),MAX(O$23:O283)&lt;=MAX(U$23:U283),MAX(O$23:O283)&lt;=TIME(16,0,0)),MAX(O$23:O283,C284),"")</f>
        <v/>
      </c>
      <c r="O284" s="4" t="str">
        <f t="shared" ca="1" si="71"/>
        <v/>
      </c>
      <c r="P284" s="4" t="str">
        <f ca="1">IF(AND(MAX(O$23:O283)&gt;MAX(Q$23:Q283),C284&lt;&gt;"",MAX(Q$23:Q283)&lt;=MAX(S$23:S283),MAX(Q$23:Q283)&lt;=MAX(U$23:U283),MAX(Q$23:Q283)&lt;=TIME(16,0,0)),MAX(Q$23:Q283,C284),"")</f>
        <v/>
      </c>
      <c r="Q284" s="4" t="str">
        <f t="shared" ca="1" si="72"/>
        <v/>
      </c>
      <c r="R284" s="4" t="str">
        <f ca="1">IF(AND(MAX(O$23:O283)&gt;MAX(S$23:S283),C284&lt;&gt;"",MAX(Q$23:Q283)&gt;MAX(S$23:S283),MAX(S$23:S283)&lt;=MAX(U$23:U283),MAX(S$23:S283)&lt;=TIME(16,0,0)),MAX(S$23:S283,C284),"")</f>
        <v/>
      </c>
      <c r="S284" s="4" t="str">
        <f t="shared" ca="1" si="73"/>
        <v/>
      </c>
      <c r="T284" s="4" t="str">
        <f ca="1">IF(AND(MAX(O$23:O283)&gt;MAX(U$23:U283),C284&lt;&gt;"",MAX(Q$23:Q283)&gt;MAX(U$23:U283),MAX(S$23:S283)&gt;MAX(U$23:U283),MAX(U$23:U283)&lt;=TIME(16,0,0)),MAX(U$23:U283,C284),"")</f>
        <v/>
      </c>
      <c r="U284" s="4" t="str">
        <f t="shared" ca="1" si="74"/>
        <v/>
      </c>
    </row>
    <row r="285" spans="1:21" x14ac:dyDescent="0.3">
      <c r="A285" s="3">
        <f t="shared" ca="1" si="60"/>
        <v>1.1337324623170257</v>
      </c>
      <c r="B285" s="23" t="str">
        <f t="shared" ca="1" si="61"/>
        <v/>
      </c>
      <c r="C285" s="4" t="str">
        <f ca="1">IF(C284="","",IF(C284+(A285)/1440&lt;=$C$23+8/24,C284+(A285)/1440,""))</f>
        <v/>
      </c>
      <c r="D285" t="str">
        <f t="shared" ca="1" si="62"/>
        <v/>
      </c>
      <c r="E285" s="4" t="str">
        <f t="shared" ca="1" si="63"/>
        <v/>
      </c>
      <c r="F285" t="str">
        <f t="shared" ca="1" si="64"/>
        <v/>
      </c>
      <c r="G285" s="4" t="str">
        <f t="shared" ca="1" si="65"/>
        <v/>
      </c>
      <c r="H285" t="str">
        <f t="shared" ca="1" si="66"/>
        <v/>
      </c>
      <c r="I285" s="4" t="str">
        <f t="shared" ca="1" si="67"/>
        <v/>
      </c>
      <c r="J285" t="str">
        <f t="shared" ca="1" si="68"/>
        <v/>
      </c>
      <c r="K285" s="4" t="str">
        <f t="shared" ca="1" si="69"/>
        <v/>
      </c>
      <c r="L285" s="3" t="str">
        <f ca="1">IF(C285&lt;&gt;"",SUM(COUNTIF($O$24:$O285,"&gt;"&amp;C285),COUNTIF($Q$24:$Q285,"&gt;"&amp;C285),COUNTIF($S$24:$S285,"&gt;"&amp;C285),COUNTIF($U$24:$U285,"&gt;"&amp;C285)),"")</f>
        <v/>
      </c>
      <c r="M285" s="4" t="str">
        <f t="shared" ca="1" si="70"/>
        <v/>
      </c>
      <c r="N285" s="4" t="str">
        <f ca="1">IF(AND(MAX(O$23:O284)&lt;=MAX(Q$23:Q284),C285&lt;&gt;"",MAX(O$23:O284)&lt;=MAX(S$23:S284),MAX(O$23:O284)&lt;=MAX(U$23:U284),MAX(O$23:O284)&lt;=TIME(16,0,0)),MAX(O$23:O284,C285),"")</f>
        <v/>
      </c>
      <c r="O285" s="4" t="str">
        <f t="shared" ca="1" si="71"/>
        <v/>
      </c>
      <c r="P285" s="4" t="str">
        <f ca="1">IF(AND(MAX(O$23:O284)&gt;MAX(Q$23:Q284),C285&lt;&gt;"",MAX(Q$23:Q284)&lt;=MAX(S$23:S284),MAX(Q$23:Q284)&lt;=MAX(U$23:U284),MAX(Q$23:Q284)&lt;=TIME(16,0,0)),MAX(Q$23:Q284,C285),"")</f>
        <v/>
      </c>
      <c r="Q285" s="4" t="str">
        <f t="shared" ca="1" si="72"/>
        <v/>
      </c>
      <c r="R285" s="4" t="str">
        <f ca="1">IF(AND(MAX(O$23:O284)&gt;MAX(S$23:S284),C285&lt;&gt;"",MAX(Q$23:Q284)&gt;MAX(S$23:S284),MAX(S$23:S284)&lt;=MAX(U$23:U284),MAX(S$23:S284)&lt;=TIME(16,0,0)),MAX(S$23:S284,C285),"")</f>
        <v/>
      </c>
      <c r="S285" s="4" t="str">
        <f t="shared" ca="1" si="73"/>
        <v/>
      </c>
      <c r="T285" s="4" t="str">
        <f ca="1">IF(AND(MAX(O$23:O284)&gt;MAX(U$23:U284),C285&lt;&gt;"",MAX(Q$23:Q284)&gt;MAX(U$23:U284),MAX(S$23:S284)&gt;MAX(U$23:U284),MAX(U$23:U284)&lt;=TIME(16,0,0)),MAX(U$23:U284,C285),"")</f>
        <v/>
      </c>
      <c r="U285" s="4" t="str">
        <f t="shared" ca="1" si="74"/>
        <v/>
      </c>
    </row>
    <row r="286" spans="1:21" x14ac:dyDescent="0.3">
      <c r="A286" s="3">
        <f t="shared" ca="1" si="60"/>
        <v>1.4430576939492625</v>
      </c>
      <c r="B286" s="23" t="str">
        <f t="shared" ca="1" si="61"/>
        <v/>
      </c>
      <c r="C286" s="4" t="str">
        <f ca="1">IF(C285="","",IF(C285+(A286)/1440&lt;=$C$23+8/24,C285+(A286)/1440,""))</f>
        <v/>
      </c>
      <c r="D286" t="str">
        <f t="shared" ca="1" si="62"/>
        <v/>
      </c>
      <c r="E286" s="4" t="str">
        <f t="shared" ca="1" si="63"/>
        <v/>
      </c>
      <c r="F286" t="str">
        <f t="shared" ca="1" si="64"/>
        <v/>
      </c>
      <c r="G286" s="4" t="str">
        <f t="shared" ca="1" si="65"/>
        <v/>
      </c>
      <c r="H286" t="str">
        <f t="shared" ca="1" si="66"/>
        <v/>
      </c>
      <c r="I286" s="4" t="str">
        <f t="shared" ca="1" si="67"/>
        <v/>
      </c>
      <c r="J286" t="str">
        <f t="shared" ca="1" si="68"/>
        <v/>
      </c>
      <c r="K286" s="4" t="str">
        <f t="shared" ca="1" si="69"/>
        <v/>
      </c>
      <c r="L286" s="3" t="str">
        <f ca="1">IF(C286&lt;&gt;"",SUM(COUNTIF($O$24:$O286,"&gt;"&amp;C286),COUNTIF($Q$24:$Q286,"&gt;"&amp;C286),COUNTIF($S$24:$S286,"&gt;"&amp;C286),COUNTIF($U$24:$U286,"&gt;"&amp;C286)),"")</f>
        <v/>
      </c>
      <c r="M286" s="4" t="str">
        <f t="shared" ca="1" si="70"/>
        <v/>
      </c>
      <c r="N286" s="4" t="str">
        <f ca="1">IF(AND(MAX(O$23:O285)&lt;=MAX(Q$23:Q285),C286&lt;&gt;"",MAX(O$23:O285)&lt;=MAX(S$23:S285),MAX(O$23:O285)&lt;=MAX(U$23:U285),MAX(O$23:O285)&lt;=TIME(16,0,0)),MAX(O$23:O285,C286),"")</f>
        <v/>
      </c>
      <c r="O286" s="4" t="str">
        <f t="shared" ca="1" si="71"/>
        <v/>
      </c>
      <c r="P286" s="4" t="str">
        <f ca="1">IF(AND(MAX(O$23:O285)&gt;MAX(Q$23:Q285),C286&lt;&gt;"",MAX(Q$23:Q285)&lt;=MAX(S$23:S285),MAX(Q$23:Q285)&lt;=MAX(U$23:U285),MAX(Q$23:Q285)&lt;=TIME(16,0,0)),MAX(Q$23:Q285,C286),"")</f>
        <v/>
      </c>
      <c r="Q286" s="4" t="str">
        <f t="shared" ca="1" si="72"/>
        <v/>
      </c>
      <c r="R286" s="4" t="str">
        <f ca="1">IF(AND(MAX(O$23:O285)&gt;MAX(S$23:S285),C286&lt;&gt;"",MAX(Q$23:Q285)&gt;MAX(S$23:S285),MAX(S$23:S285)&lt;=MAX(U$23:U285),MAX(S$23:S285)&lt;=TIME(16,0,0)),MAX(S$23:S285,C286),"")</f>
        <v/>
      </c>
      <c r="S286" s="4" t="str">
        <f t="shared" ca="1" si="73"/>
        <v/>
      </c>
      <c r="T286" s="4" t="str">
        <f ca="1">IF(AND(MAX(O$23:O285)&gt;MAX(U$23:U285),C286&lt;&gt;"",MAX(Q$23:Q285)&gt;MAX(U$23:U285),MAX(S$23:S285)&gt;MAX(U$23:U285),MAX(U$23:U285)&lt;=TIME(16,0,0)),MAX(U$23:U285,C286),"")</f>
        <v/>
      </c>
      <c r="U286" s="4" t="str">
        <f t="shared" ca="1" si="74"/>
        <v/>
      </c>
    </row>
    <row r="287" spans="1:21" x14ac:dyDescent="0.3">
      <c r="A287" s="3">
        <f t="shared" ca="1" si="60"/>
        <v>1.2952097852682296</v>
      </c>
      <c r="B287" s="23" t="str">
        <f t="shared" ca="1" si="61"/>
        <v/>
      </c>
      <c r="C287" s="4" t="str">
        <f ca="1">IF(C286="","",IF(C286+(A287)/1440&lt;=$C$23+8/24,C286+(A287)/1440,""))</f>
        <v/>
      </c>
      <c r="D287" t="str">
        <f t="shared" ca="1" si="62"/>
        <v/>
      </c>
      <c r="E287" s="4" t="str">
        <f t="shared" ca="1" si="63"/>
        <v/>
      </c>
      <c r="F287" t="str">
        <f t="shared" ca="1" si="64"/>
        <v/>
      </c>
      <c r="G287" s="4" t="str">
        <f t="shared" ca="1" si="65"/>
        <v/>
      </c>
      <c r="H287" t="str">
        <f t="shared" ca="1" si="66"/>
        <v/>
      </c>
      <c r="I287" s="4" t="str">
        <f t="shared" ca="1" si="67"/>
        <v/>
      </c>
      <c r="J287" t="str">
        <f t="shared" ca="1" si="68"/>
        <v/>
      </c>
      <c r="K287" s="4" t="str">
        <f t="shared" ca="1" si="69"/>
        <v/>
      </c>
      <c r="L287" s="3" t="str">
        <f ca="1">IF(C287&lt;&gt;"",SUM(COUNTIF($O$24:$O287,"&gt;"&amp;C287),COUNTIF($Q$24:$Q287,"&gt;"&amp;C287),COUNTIF($S$24:$S287,"&gt;"&amp;C287),COUNTIF($U$24:$U287,"&gt;"&amp;C287)),"")</f>
        <v/>
      </c>
      <c r="M287" s="4" t="str">
        <f t="shared" ca="1" si="70"/>
        <v/>
      </c>
      <c r="N287" s="4" t="str">
        <f ca="1">IF(AND(MAX(O$23:O286)&lt;=MAX(Q$23:Q286),C287&lt;&gt;"",MAX(O$23:O286)&lt;=MAX(S$23:S286),MAX(O$23:O286)&lt;=MAX(U$23:U286),MAX(O$23:O286)&lt;=TIME(16,0,0)),MAX(O$23:O286,C287),"")</f>
        <v/>
      </c>
      <c r="O287" s="4" t="str">
        <f t="shared" ca="1" si="71"/>
        <v/>
      </c>
      <c r="P287" s="4" t="str">
        <f ca="1">IF(AND(MAX(O$23:O286)&gt;MAX(Q$23:Q286),C287&lt;&gt;"",MAX(Q$23:Q286)&lt;=MAX(S$23:S286),MAX(Q$23:Q286)&lt;=MAX(U$23:U286),MAX(Q$23:Q286)&lt;=TIME(16,0,0)),MAX(Q$23:Q286,C287),"")</f>
        <v/>
      </c>
      <c r="Q287" s="4" t="str">
        <f t="shared" ca="1" si="72"/>
        <v/>
      </c>
      <c r="R287" s="4" t="str">
        <f ca="1">IF(AND(MAX(O$23:O286)&gt;MAX(S$23:S286),C287&lt;&gt;"",MAX(Q$23:Q286)&gt;MAX(S$23:S286),MAX(S$23:S286)&lt;=MAX(U$23:U286),MAX(S$23:S286)&lt;=TIME(16,0,0)),MAX(S$23:S286,C287),"")</f>
        <v/>
      </c>
      <c r="S287" s="4" t="str">
        <f t="shared" ca="1" si="73"/>
        <v/>
      </c>
      <c r="T287" s="4" t="str">
        <f ca="1">IF(AND(MAX(O$23:O286)&gt;MAX(U$23:U286),C287&lt;&gt;"",MAX(Q$23:Q286)&gt;MAX(U$23:U286),MAX(S$23:S286)&gt;MAX(U$23:U286),MAX(U$23:U286)&lt;=TIME(16,0,0)),MAX(U$23:U286,C287),"")</f>
        <v/>
      </c>
      <c r="U287" s="4" t="str">
        <f t="shared" ca="1" si="74"/>
        <v/>
      </c>
    </row>
    <row r="288" spans="1:21" x14ac:dyDescent="0.3">
      <c r="A288" s="3">
        <f t="shared" ca="1" si="60"/>
        <v>1.8985145357785136</v>
      </c>
      <c r="B288" s="23" t="str">
        <f t="shared" ca="1" si="61"/>
        <v/>
      </c>
      <c r="C288" s="4" t="str">
        <f ca="1">IF(C287="","",IF(C287+(A288)/1440&lt;=$C$23+8/24,C287+(A288)/1440,""))</f>
        <v/>
      </c>
      <c r="D288" t="str">
        <f t="shared" ca="1" si="62"/>
        <v/>
      </c>
      <c r="E288" s="4" t="str">
        <f t="shared" ca="1" si="63"/>
        <v/>
      </c>
      <c r="F288" t="str">
        <f t="shared" ca="1" si="64"/>
        <v/>
      </c>
      <c r="G288" s="4" t="str">
        <f t="shared" ca="1" si="65"/>
        <v/>
      </c>
      <c r="H288" t="str">
        <f t="shared" ca="1" si="66"/>
        <v/>
      </c>
      <c r="I288" s="4" t="str">
        <f t="shared" ca="1" si="67"/>
        <v/>
      </c>
      <c r="J288" t="str">
        <f t="shared" ca="1" si="68"/>
        <v/>
      </c>
      <c r="K288" s="4" t="str">
        <f t="shared" ca="1" si="69"/>
        <v/>
      </c>
      <c r="L288" s="3" t="str">
        <f ca="1">IF(C288&lt;&gt;"",SUM(COUNTIF($O$24:$O288,"&gt;"&amp;C288),COUNTIF($Q$24:$Q288,"&gt;"&amp;C288),COUNTIF($S$24:$S288,"&gt;"&amp;C288),COUNTIF($U$24:$U288,"&gt;"&amp;C288)),"")</f>
        <v/>
      </c>
      <c r="M288" s="4" t="str">
        <f t="shared" ca="1" si="70"/>
        <v/>
      </c>
      <c r="N288" s="4" t="str">
        <f ca="1">IF(AND(MAX(O$23:O287)&lt;=MAX(Q$23:Q287),C288&lt;&gt;"",MAX(O$23:O287)&lt;=MAX(S$23:S287),MAX(O$23:O287)&lt;=MAX(U$23:U287),MAX(O$23:O287)&lt;=TIME(16,0,0)),MAX(O$23:O287,C288),"")</f>
        <v/>
      </c>
      <c r="O288" s="4" t="str">
        <f t="shared" ca="1" si="71"/>
        <v/>
      </c>
      <c r="P288" s="4" t="str">
        <f ca="1">IF(AND(MAX(O$23:O287)&gt;MAX(Q$23:Q287),C288&lt;&gt;"",MAX(Q$23:Q287)&lt;=MAX(S$23:S287),MAX(Q$23:Q287)&lt;=MAX(U$23:U287),MAX(Q$23:Q287)&lt;=TIME(16,0,0)),MAX(Q$23:Q287,C288),"")</f>
        <v/>
      </c>
      <c r="Q288" s="4" t="str">
        <f t="shared" ca="1" si="72"/>
        <v/>
      </c>
      <c r="R288" s="4" t="str">
        <f ca="1">IF(AND(MAX(O$23:O287)&gt;MAX(S$23:S287),C288&lt;&gt;"",MAX(Q$23:Q287)&gt;MAX(S$23:S287),MAX(S$23:S287)&lt;=MAX(U$23:U287),MAX(S$23:S287)&lt;=TIME(16,0,0)),MAX(S$23:S287,C288),"")</f>
        <v/>
      </c>
      <c r="S288" s="4" t="str">
        <f t="shared" ca="1" si="73"/>
        <v/>
      </c>
      <c r="T288" s="4" t="str">
        <f ca="1">IF(AND(MAX(O$23:O287)&gt;MAX(U$23:U287),C288&lt;&gt;"",MAX(Q$23:Q287)&gt;MAX(U$23:U287),MAX(S$23:S287)&gt;MAX(U$23:U287),MAX(U$23:U287)&lt;=TIME(16,0,0)),MAX(U$23:U287,C288),"")</f>
        <v/>
      </c>
      <c r="U288" s="4" t="str">
        <f t="shared" ca="1" si="74"/>
        <v/>
      </c>
    </row>
    <row r="289" spans="1:21" x14ac:dyDescent="0.3">
      <c r="A289" s="3">
        <f t="shared" ca="1" si="60"/>
        <v>1.3300789665274024</v>
      </c>
      <c r="B289" s="23" t="str">
        <f t="shared" ca="1" si="61"/>
        <v/>
      </c>
      <c r="C289" s="4" t="str">
        <f ca="1">IF(C288="","",IF(C288+(A289)/1440&lt;=$C$23+8/24,C288+(A289)/1440,""))</f>
        <v/>
      </c>
      <c r="D289" t="str">
        <f t="shared" ca="1" si="62"/>
        <v/>
      </c>
      <c r="E289" s="4" t="str">
        <f t="shared" ca="1" si="63"/>
        <v/>
      </c>
      <c r="F289" t="str">
        <f t="shared" ca="1" si="64"/>
        <v/>
      </c>
      <c r="G289" s="4" t="str">
        <f t="shared" ca="1" si="65"/>
        <v/>
      </c>
      <c r="H289" t="str">
        <f t="shared" ca="1" si="66"/>
        <v/>
      </c>
      <c r="I289" s="4" t="str">
        <f t="shared" ca="1" si="67"/>
        <v/>
      </c>
      <c r="J289" t="str">
        <f t="shared" ca="1" si="68"/>
        <v/>
      </c>
      <c r="K289" s="4" t="str">
        <f t="shared" ca="1" si="69"/>
        <v/>
      </c>
      <c r="L289" s="3" t="str">
        <f ca="1">IF(C289&lt;&gt;"",SUM(COUNTIF($O$24:$O289,"&gt;"&amp;C289),COUNTIF($Q$24:$Q289,"&gt;"&amp;C289),COUNTIF($S$24:$S289,"&gt;"&amp;C289),COUNTIF($U$24:$U289,"&gt;"&amp;C289)),"")</f>
        <v/>
      </c>
      <c r="M289" s="4" t="str">
        <f t="shared" ca="1" si="70"/>
        <v/>
      </c>
      <c r="N289" s="4" t="str">
        <f ca="1">IF(AND(MAX(O$23:O288)&lt;=MAX(Q$23:Q288),C289&lt;&gt;"",MAX(O$23:O288)&lt;=MAX(S$23:S288),MAX(O$23:O288)&lt;=MAX(U$23:U288),MAX(O$23:O288)&lt;=TIME(16,0,0)),MAX(O$23:O288,C289),"")</f>
        <v/>
      </c>
      <c r="O289" s="4" t="str">
        <f t="shared" ca="1" si="71"/>
        <v/>
      </c>
      <c r="P289" s="4" t="str">
        <f ca="1">IF(AND(MAX(O$23:O288)&gt;MAX(Q$23:Q288),C289&lt;&gt;"",MAX(Q$23:Q288)&lt;=MAX(S$23:S288),MAX(Q$23:Q288)&lt;=MAX(U$23:U288),MAX(Q$23:Q288)&lt;=TIME(16,0,0)),MAX(Q$23:Q288,C289),"")</f>
        <v/>
      </c>
      <c r="Q289" s="4" t="str">
        <f t="shared" ca="1" si="72"/>
        <v/>
      </c>
      <c r="R289" s="4" t="str">
        <f ca="1">IF(AND(MAX(O$23:O288)&gt;MAX(S$23:S288),C289&lt;&gt;"",MAX(Q$23:Q288)&gt;MAX(S$23:S288),MAX(S$23:S288)&lt;=MAX(U$23:U288),MAX(S$23:S288)&lt;=TIME(16,0,0)),MAX(S$23:S288,C289),"")</f>
        <v/>
      </c>
      <c r="S289" s="4" t="str">
        <f t="shared" ca="1" si="73"/>
        <v/>
      </c>
      <c r="T289" s="4" t="str">
        <f ca="1">IF(AND(MAX(O$23:O288)&gt;MAX(U$23:U288),C289&lt;&gt;"",MAX(Q$23:Q288)&gt;MAX(U$23:U288),MAX(S$23:S288)&gt;MAX(U$23:U288),MAX(U$23:U288)&lt;=TIME(16,0,0)),MAX(U$23:U288,C289),"")</f>
        <v/>
      </c>
      <c r="U289" s="4" t="str">
        <f t="shared" ca="1" si="74"/>
        <v/>
      </c>
    </row>
    <row r="290" spans="1:21" x14ac:dyDescent="0.3">
      <c r="A290" s="3">
        <f t="shared" ca="1" si="60"/>
        <v>1.0801459433158536</v>
      </c>
      <c r="B290" s="23" t="str">
        <f t="shared" ca="1" si="61"/>
        <v/>
      </c>
      <c r="C290" s="4" t="str">
        <f ca="1">IF(C289="","",IF(C289+(A290)/1440&lt;=$C$23+8/24,C289+(A290)/1440,""))</f>
        <v/>
      </c>
      <c r="D290" t="str">
        <f t="shared" ca="1" si="62"/>
        <v/>
      </c>
      <c r="E290" s="4" t="str">
        <f t="shared" ca="1" si="63"/>
        <v/>
      </c>
      <c r="F290" t="str">
        <f t="shared" ca="1" si="64"/>
        <v/>
      </c>
      <c r="G290" s="4" t="str">
        <f t="shared" ca="1" si="65"/>
        <v/>
      </c>
      <c r="H290" t="str">
        <f t="shared" ca="1" si="66"/>
        <v/>
      </c>
      <c r="I290" s="4" t="str">
        <f t="shared" ca="1" si="67"/>
        <v/>
      </c>
      <c r="J290" t="str">
        <f t="shared" ca="1" si="68"/>
        <v/>
      </c>
      <c r="K290" s="4" t="str">
        <f t="shared" ca="1" si="69"/>
        <v/>
      </c>
      <c r="L290" s="3" t="str">
        <f ca="1">IF(C290&lt;&gt;"",SUM(COUNTIF($O$24:$O290,"&gt;"&amp;C290),COUNTIF($Q$24:$Q290,"&gt;"&amp;C290),COUNTIF($S$24:$S290,"&gt;"&amp;C290),COUNTIF($U$24:$U290,"&gt;"&amp;C290)),"")</f>
        <v/>
      </c>
      <c r="M290" s="4" t="str">
        <f t="shared" ca="1" si="70"/>
        <v/>
      </c>
      <c r="N290" s="4" t="str">
        <f ca="1">IF(AND(MAX(O$23:O289)&lt;=MAX(Q$23:Q289),C290&lt;&gt;"",MAX(O$23:O289)&lt;=MAX(S$23:S289),MAX(O$23:O289)&lt;=MAX(U$23:U289),MAX(O$23:O289)&lt;=TIME(16,0,0)),MAX(O$23:O289,C290),"")</f>
        <v/>
      </c>
      <c r="O290" s="4" t="str">
        <f t="shared" ca="1" si="71"/>
        <v/>
      </c>
      <c r="P290" s="4" t="str">
        <f ca="1">IF(AND(MAX(O$23:O289)&gt;MAX(Q$23:Q289),C290&lt;&gt;"",MAX(Q$23:Q289)&lt;=MAX(S$23:S289),MAX(Q$23:Q289)&lt;=MAX(U$23:U289),MAX(Q$23:Q289)&lt;=TIME(16,0,0)),MAX(Q$23:Q289,C290),"")</f>
        <v/>
      </c>
      <c r="Q290" s="4" t="str">
        <f t="shared" ca="1" si="72"/>
        <v/>
      </c>
      <c r="R290" s="4" t="str">
        <f ca="1">IF(AND(MAX(O$23:O289)&gt;MAX(S$23:S289),C290&lt;&gt;"",MAX(Q$23:Q289)&gt;MAX(S$23:S289),MAX(S$23:S289)&lt;=MAX(U$23:U289),MAX(S$23:S289)&lt;=TIME(16,0,0)),MAX(S$23:S289,C290),"")</f>
        <v/>
      </c>
      <c r="S290" s="4" t="str">
        <f t="shared" ca="1" si="73"/>
        <v/>
      </c>
      <c r="T290" s="4" t="str">
        <f ca="1">IF(AND(MAX(O$23:O289)&gt;MAX(U$23:U289),C290&lt;&gt;"",MAX(Q$23:Q289)&gt;MAX(U$23:U289),MAX(S$23:S289)&gt;MAX(U$23:U289),MAX(U$23:U289)&lt;=TIME(16,0,0)),MAX(U$23:U289,C290),"")</f>
        <v/>
      </c>
      <c r="U290" s="4" t="str">
        <f t="shared" ca="1" si="74"/>
        <v/>
      </c>
    </row>
    <row r="291" spans="1:21" x14ac:dyDescent="0.3">
      <c r="A291" s="3">
        <f t="shared" ca="1" si="60"/>
        <v>2.2843193704386184</v>
      </c>
      <c r="B291" s="23" t="str">
        <f t="shared" ca="1" si="61"/>
        <v/>
      </c>
      <c r="C291" s="4" t="str">
        <f ca="1">IF(C290="","",IF(C290+(A291)/1440&lt;=$C$23+8/24,C290+(A291)/1440,""))</f>
        <v/>
      </c>
      <c r="D291" t="str">
        <f t="shared" ca="1" si="62"/>
        <v/>
      </c>
      <c r="E291" s="4" t="str">
        <f t="shared" ca="1" si="63"/>
        <v/>
      </c>
      <c r="F291" t="str">
        <f t="shared" ca="1" si="64"/>
        <v/>
      </c>
      <c r="G291" s="4" t="str">
        <f t="shared" ca="1" si="65"/>
        <v/>
      </c>
      <c r="H291" t="str">
        <f t="shared" ca="1" si="66"/>
        <v/>
      </c>
      <c r="I291" s="4" t="str">
        <f t="shared" ca="1" si="67"/>
        <v/>
      </c>
      <c r="J291" t="str">
        <f t="shared" ca="1" si="68"/>
        <v/>
      </c>
      <c r="K291" s="4" t="str">
        <f t="shared" ca="1" si="69"/>
        <v/>
      </c>
      <c r="L291" s="3" t="str">
        <f ca="1">IF(C291&lt;&gt;"",SUM(COUNTIF($O$24:$O291,"&gt;"&amp;C291),COUNTIF($Q$24:$Q291,"&gt;"&amp;C291),COUNTIF($S$24:$S291,"&gt;"&amp;C291),COUNTIF($U$24:$U291,"&gt;"&amp;C291)),"")</f>
        <v/>
      </c>
      <c r="M291" s="4" t="str">
        <f t="shared" ca="1" si="70"/>
        <v/>
      </c>
      <c r="N291" s="4" t="str">
        <f ca="1">IF(AND(MAX(O$23:O290)&lt;=MAX(Q$23:Q290),C291&lt;&gt;"",MAX(O$23:O290)&lt;=MAX(S$23:S290),MAX(O$23:O290)&lt;=MAX(U$23:U290),MAX(O$23:O290)&lt;=TIME(16,0,0)),MAX(O$23:O290,C291),"")</f>
        <v/>
      </c>
      <c r="O291" s="4" t="str">
        <f t="shared" ca="1" si="71"/>
        <v/>
      </c>
      <c r="P291" s="4" t="str">
        <f ca="1">IF(AND(MAX(O$23:O290)&gt;MAX(Q$23:Q290),C291&lt;&gt;"",MAX(Q$23:Q290)&lt;=MAX(S$23:S290),MAX(Q$23:Q290)&lt;=MAX(U$23:U290),MAX(Q$23:Q290)&lt;=TIME(16,0,0)),MAX(Q$23:Q290,C291),"")</f>
        <v/>
      </c>
      <c r="Q291" s="4" t="str">
        <f t="shared" ca="1" si="72"/>
        <v/>
      </c>
      <c r="R291" s="4" t="str">
        <f ca="1">IF(AND(MAX(O$23:O290)&gt;MAX(S$23:S290),C291&lt;&gt;"",MAX(Q$23:Q290)&gt;MAX(S$23:S290),MAX(S$23:S290)&lt;=MAX(U$23:U290),MAX(S$23:S290)&lt;=TIME(16,0,0)),MAX(S$23:S290,C291),"")</f>
        <v/>
      </c>
      <c r="S291" s="4" t="str">
        <f t="shared" ca="1" si="73"/>
        <v/>
      </c>
      <c r="T291" s="4" t="str">
        <f ca="1">IF(AND(MAX(O$23:O290)&gt;MAX(U$23:U290),C291&lt;&gt;"",MAX(Q$23:Q290)&gt;MAX(U$23:U290),MAX(S$23:S290)&gt;MAX(U$23:U290),MAX(U$23:U290)&lt;=TIME(16,0,0)),MAX(U$23:U290,C291),"")</f>
        <v/>
      </c>
      <c r="U291" s="4" t="str">
        <f t="shared" ca="1" si="74"/>
        <v/>
      </c>
    </row>
    <row r="292" spans="1:21" x14ac:dyDescent="0.3">
      <c r="A292" s="3">
        <f t="shared" ca="1" si="60"/>
        <v>1.9482558695066854</v>
      </c>
      <c r="B292" s="23" t="str">
        <f t="shared" ca="1" si="61"/>
        <v/>
      </c>
      <c r="C292" s="4" t="str">
        <f ca="1">IF(C291="","",IF(C291+(A292)/1440&lt;=$C$23+8/24,C291+(A292)/1440,""))</f>
        <v/>
      </c>
      <c r="D292" t="str">
        <f t="shared" ca="1" si="62"/>
        <v/>
      </c>
      <c r="E292" s="4" t="str">
        <f t="shared" ca="1" si="63"/>
        <v/>
      </c>
      <c r="F292" t="str">
        <f t="shared" ca="1" si="64"/>
        <v/>
      </c>
      <c r="G292" s="4" t="str">
        <f t="shared" ca="1" si="65"/>
        <v/>
      </c>
      <c r="H292" t="str">
        <f t="shared" ca="1" si="66"/>
        <v/>
      </c>
      <c r="I292" s="4" t="str">
        <f t="shared" ca="1" si="67"/>
        <v/>
      </c>
      <c r="J292" t="str">
        <f t="shared" ca="1" si="68"/>
        <v/>
      </c>
      <c r="K292" s="4" t="str">
        <f t="shared" ca="1" si="69"/>
        <v/>
      </c>
      <c r="L292" s="3" t="str">
        <f ca="1">IF(C292&lt;&gt;"",SUM(COUNTIF($O$24:$O292,"&gt;"&amp;C292),COUNTIF($Q$24:$Q292,"&gt;"&amp;C292),COUNTIF($S$24:$S292,"&gt;"&amp;C292),COUNTIF($U$24:$U292,"&gt;"&amp;C292)),"")</f>
        <v/>
      </c>
      <c r="M292" s="4" t="str">
        <f t="shared" ca="1" si="70"/>
        <v/>
      </c>
      <c r="N292" s="4" t="str">
        <f ca="1">IF(AND(MAX(O$23:O291)&lt;=MAX(Q$23:Q291),C292&lt;&gt;"",MAX(O$23:O291)&lt;=MAX(S$23:S291),MAX(O$23:O291)&lt;=MAX(U$23:U291),MAX(O$23:O291)&lt;=TIME(16,0,0)),MAX(O$23:O291,C292),"")</f>
        <v/>
      </c>
      <c r="O292" s="4" t="str">
        <f t="shared" ca="1" si="71"/>
        <v/>
      </c>
      <c r="P292" s="4" t="str">
        <f ca="1">IF(AND(MAX(O$23:O291)&gt;MAX(Q$23:Q291),C292&lt;&gt;"",MAX(Q$23:Q291)&lt;=MAX(S$23:S291),MAX(Q$23:Q291)&lt;=MAX(U$23:U291),MAX(Q$23:Q291)&lt;=TIME(16,0,0)),MAX(Q$23:Q291,C292),"")</f>
        <v/>
      </c>
      <c r="Q292" s="4" t="str">
        <f t="shared" ca="1" si="72"/>
        <v/>
      </c>
      <c r="R292" s="4" t="str">
        <f ca="1">IF(AND(MAX(O$23:O291)&gt;MAX(S$23:S291),C292&lt;&gt;"",MAX(Q$23:Q291)&gt;MAX(S$23:S291),MAX(S$23:S291)&lt;=MAX(U$23:U291),MAX(S$23:S291)&lt;=TIME(16,0,0)),MAX(S$23:S291,C292),"")</f>
        <v/>
      </c>
      <c r="S292" s="4" t="str">
        <f t="shared" ca="1" si="73"/>
        <v/>
      </c>
      <c r="T292" s="4" t="str">
        <f ca="1">IF(AND(MAX(O$23:O291)&gt;MAX(U$23:U291),C292&lt;&gt;"",MAX(Q$23:Q291)&gt;MAX(U$23:U291),MAX(S$23:S291)&gt;MAX(U$23:U291),MAX(U$23:U291)&lt;=TIME(16,0,0)),MAX(U$23:U291,C292),"")</f>
        <v/>
      </c>
      <c r="U292" s="4" t="str">
        <f t="shared" ca="1" si="74"/>
        <v/>
      </c>
    </row>
    <row r="293" spans="1:21" x14ac:dyDescent="0.3">
      <c r="A293" s="3">
        <f t="shared" ca="1" si="60"/>
        <v>1.4881868692778555</v>
      </c>
      <c r="B293" s="23" t="str">
        <f t="shared" ca="1" si="61"/>
        <v/>
      </c>
      <c r="C293" s="4" t="str">
        <f ca="1">IF(C292="","",IF(C292+(A293)/1440&lt;=$C$23+8/24,C292+(A293)/1440,""))</f>
        <v/>
      </c>
      <c r="D293" t="str">
        <f t="shared" ca="1" si="62"/>
        <v/>
      </c>
      <c r="E293" s="4" t="str">
        <f t="shared" ca="1" si="63"/>
        <v/>
      </c>
      <c r="F293" t="str">
        <f t="shared" ca="1" si="64"/>
        <v/>
      </c>
      <c r="G293" s="4" t="str">
        <f t="shared" ca="1" si="65"/>
        <v/>
      </c>
      <c r="H293" t="str">
        <f t="shared" ca="1" si="66"/>
        <v/>
      </c>
      <c r="I293" s="4" t="str">
        <f t="shared" ca="1" si="67"/>
        <v/>
      </c>
      <c r="J293" t="str">
        <f t="shared" ca="1" si="68"/>
        <v/>
      </c>
      <c r="K293" s="4" t="str">
        <f t="shared" ca="1" si="69"/>
        <v/>
      </c>
      <c r="L293" s="3" t="str">
        <f ca="1">IF(C293&lt;&gt;"",SUM(COUNTIF($O$24:$O293,"&gt;"&amp;C293),COUNTIF($Q$24:$Q293,"&gt;"&amp;C293),COUNTIF($S$24:$S293,"&gt;"&amp;C293),COUNTIF($U$24:$U293,"&gt;"&amp;C293)),"")</f>
        <v/>
      </c>
      <c r="M293" s="4" t="str">
        <f t="shared" ca="1" si="70"/>
        <v/>
      </c>
      <c r="N293" s="4" t="str">
        <f ca="1">IF(AND(MAX(O$23:O292)&lt;=MAX(Q$23:Q292),C293&lt;&gt;"",MAX(O$23:O292)&lt;=MAX(S$23:S292),MAX(O$23:O292)&lt;=MAX(U$23:U292),MAX(O$23:O292)&lt;=TIME(16,0,0)),MAX(O$23:O292,C293),"")</f>
        <v/>
      </c>
      <c r="O293" s="4" t="str">
        <f t="shared" ca="1" si="71"/>
        <v/>
      </c>
      <c r="P293" s="4" t="str">
        <f ca="1">IF(AND(MAX(O$23:O292)&gt;MAX(Q$23:Q292),C293&lt;&gt;"",MAX(Q$23:Q292)&lt;=MAX(S$23:S292),MAX(Q$23:Q292)&lt;=MAX(U$23:U292),MAX(Q$23:Q292)&lt;=TIME(16,0,0)),MAX(Q$23:Q292,C293),"")</f>
        <v/>
      </c>
      <c r="Q293" s="4" t="str">
        <f t="shared" ca="1" si="72"/>
        <v/>
      </c>
      <c r="R293" s="4" t="str">
        <f ca="1">IF(AND(MAX(O$23:O292)&gt;MAX(S$23:S292),C293&lt;&gt;"",MAX(Q$23:Q292)&gt;MAX(S$23:S292),MAX(S$23:S292)&lt;=MAX(U$23:U292),MAX(S$23:S292)&lt;=TIME(16,0,0)),MAX(S$23:S292,C293),"")</f>
        <v/>
      </c>
      <c r="S293" s="4" t="str">
        <f t="shared" ca="1" si="73"/>
        <v/>
      </c>
      <c r="T293" s="4" t="str">
        <f ca="1">IF(AND(MAX(O$23:O292)&gt;MAX(U$23:U292),C293&lt;&gt;"",MAX(Q$23:Q292)&gt;MAX(U$23:U292),MAX(S$23:S292)&gt;MAX(U$23:U292),MAX(U$23:U292)&lt;=TIME(16,0,0)),MAX(U$23:U292,C293),"")</f>
        <v/>
      </c>
      <c r="U293" s="4" t="str">
        <f t="shared" ca="1" si="74"/>
        <v/>
      </c>
    </row>
    <row r="294" spans="1:21" x14ac:dyDescent="0.3">
      <c r="A294" s="3">
        <f t="shared" ca="1" si="60"/>
        <v>1.1352140868831502</v>
      </c>
      <c r="B294" s="23" t="str">
        <f t="shared" ca="1" si="61"/>
        <v/>
      </c>
      <c r="C294" s="4" t="str">
        <f ca="1">IF(C293="","",IF(C293+(A294)/1440&lt;=$C$23+8/24,C293+(A294)/1440,""))</f>
        <v/>
      </c>
      <c r="D294" t="str">
        <f t="shared" ca="1" si="62"/>
        <v/>
      </c>
      <c r="E294" s="4" t="str">
        <f t="shared" ca="1" si="63"/>
        <v/>
      </c>
      <c r="F294" t="str">
        <f t="shared" ca="1" si="64"/>
        <v/>
      </c>
      <c r="G294" s="4" t="str">
        <f t="shared" ca="1" si="65"/>
        <v/>
      </c>
      <c r="H294" t="str">
        <f t="shared" ca="1" si="66"/>
        <v/>
      </c>
      <c r="I294" s="4" t="str">
        <f t="shared" ca="1" si="67"/>
        <v/>
      </c>
      <c r="J294" t="str">
        <f t="shared" ca="1" si="68"/>
        <v/>
      </c>
      <c r="K294" s="4" t="str">
        <f t="shared" ca="1" si="69"/>
        <v/>
      </c>
      <c r="L294" s="3" t="str">
        <f ca="1">IF(C294&lt;&gt;"",SUM(COUNTIF($O$24:$O294,"&gt;"&amp;C294),COUNTIF($Q$24:$Q294,"&gt;"&amp;C294),COUNTIF($S$24:$S294,"&gt;"&amp;C294),COUNTIF($U$24:$U294,"&gt;"&amp;C294)),"")</f>
        <v/>
      </c>
      <c r="M294" s="4" t="str">
        <f t="shared" ca="1" si="70"/>
        <v/>
      </c>
      <c r="N294" s="4" t="str">
        <f ca="1">IF(AND(MAX(O$23:O293)&lt;=MAX(Q$23:Q293),C294&lt;&gt;"",MAX(O$23:O293)&lt;=MAX(S$23:S293),MAX(O$23:O293)&lt;=MAX(U$23:U293),MAX(O$23:O293)&lt;=TIME(16,0,0)),MAX(O$23:O293,C294),"")</f>
        <v/>
      </c>
      <c r="O294" s="4" t="str">
        <f t="shared" ca="1" si="71"/>
        <v/>
      </c>
      <c r="P294" s="4" t="str">
        <f ca="1">IF(AND(MAX(O$23:O293)&gt;MAX(Q$23:Q293),C294&lt;&gt;"",MAX(Q$23:Q293)&lt;=MAX(S$23:S293),MAX(Q$23:Q293)&lt;=MAX(U$23:U293),MAX(Q$23:Q293)&lt;=TIME(16,0,0)),MAX(Q$23:Q293,C294),"")</f>
        <v/>
      </c>
      <c r="Q294" s="4" t="str">
        <f t="shared" ca="1" si="72"/>
        <v/>
      </c>
      <c r="R294" s="4" t="str">
        <f ca="1">IF(AND(MAX(O$23:O293)&gt;MAX(S$23:S293),C294&lt;&gt;"",MAX(Q$23:Q293)&gt;MAX(S$23:S293),MAX(S$23:S293)&lt;=MAX(U$23:U293),MAX(S$23:S293)&lt;=TIME(16,0,0)),MAX(S$23:S293,C294),"")</f>
        <v/>
      </c>
      <c r="S294" s="4" t="str">
        <f t="shared" ca="1" si="73"/>
        <v/>
      </c>
      <c r="T294" s="4" t="str">
        <f ca="1">IF(AND(MAX(O$23:O293)&gt;MAX(U$23:U293),C294&lt;&gt;"",MAX(Q$23:Q293)&gt;MAX(U$23:U293),MAX(S$23:S293)&gt;MAX(U$23:U293),MAX(U$23:U293)&lt;=TIME(16,0,0)),MAX(U$23:U293,C294),"")</f>
        <v/>
      </c>
      <c r="U294" s="4" t="str">
        <f t="shared" ca="1" si="74"/>
        <v/>
      </c>
    </row>
    <row r="295" spans="1:21" x14ac:dyDescent="0.3">
      <c r="A295" s="3">
        <f t="shared" ca="1" si="60"/>
        <v>2.4934216268651781</v>
      </c>
      <c r="B295" s="23" t="str">
        <f t="shared" ca="1" si="61"/>
        <v/>
      </c>
      <c r="C295" s="4" t="str">
        <f ca="1">IF(C294="","",IF(C294+(A295)/1440&lt;=$C$23+8/24,C294+(A295)/1440,""))</f>
        <v/>
      </c>
      <c r="D295" t="str">
        <f t="shared" ca="1" si="62"/>
        <v/>
      </c>
      <c r="E295" s="4" t="str">
        <f t="shared" ca="1" si="63"/>
        <v/>
      </c>
      <c r="F295" t="str">
        <f t="shared" ca="1" si="64"/>
        <v/>
      </c>
      <c r="G295" s="4" t="str">
        <f t="shared" ca="1" si="65"/>
        <v/>
      </c>
      <c r="H295" t="str">
        <f t="shared" ca="1" si="66"/>
        <v/>
      </c>
      <c r="I295" s="4" t="str">
        <f t="shared" ca="1" si="67"/>
        <v/>
      </c>
      <c r="J295" t="str">
        <f t="shared" ca="1" si="68"/>
        <v/>
      </c>
      <c r="K295" s="4" t="str">
        <f t="shared" ca="1" si="69"/>
        <v/>
      </c>
      <c r="L295" s="3" t="str">
        <f ca="1">IF(C295&lt;&gt;"",SUM(COUNTIF($O$24:$O295,"&gt;"&amp;C295),COUNTIF($Q$24:$Q295,"&gt;"&amp;C295),COUNTIF($S$24:$S295,"&gt;"&amp;C295),COUNTIF($U$24:$U295,"&gt;"&amp;C295)),"")</f>
        <v/>
      </c>
      <c r="M295" s="4" t="str">
        <f t="shared" ca="1" si="70"/>
        <v/>
      </c>
      <c r="N295" s="4" t="str">
        <f ca="1">IF(AND(MAX(O$23:O294)&lt;=MAX(Q$23:Q294),C295&lt;&gt;"",MAX(O$23:O294)&lt;=MAX(S$23:S294),MAX(O$23:O294)&lt;=MAX(U$23:U294),MAX(O$23:O294)&lt;=TIME(16,0,0)),MAX(O$23:O294,C295),"")</f>
        <v/>
      </c>
      <c r="O295" s="4" t="str">
        <f t="shared" ca="1" si="71"/>
        <v/>
      </c>
      <c r="P295" s="4" t="str">
        <f ca="1">IF(AND(MAX(O$23:O294)&gt;MAX(Q$23:Q294),C295&lt;&gt;"",MAX(Q$23:Q294)&lt;=MAX(S$23:S294),MAX(Q$23:Q294)&lt;=MAX(U$23:U294),MAX(Q$23:Q294)&lt;=TIME(16,0,0)),MAX(Q$23:Q294,C295),"")</f>
        <v/>
      </c>
      <c r="Q295" s="4" t="str">
        <f t="shared" ca="1" si="72"/>
        <v/>
      </c>
      <c r="R295" s="4" t="str">
        <f ca="1">IF(AND(MAX(O$23:O294)&gt;MAX(S$23:S294),C295&lt;&gt;"",MAX(Q$23:Q294)&gt;MAX(S$23:S294),MAX(S$23:S294)&lt;=MAX(U$23:U294),MAX(S$23:S294)&lt;=TIME(16,0,0)),MAX(S$23:S294,C295),"")</f>
        <v/>
      </c>
      <c r="S295" s="4" t="str">
        <f t="shared" ca="1" si="73"/>
        <v/>
      </c>
      <c r="T295" s="4" t="str">
        <f ca="1">IF(AND(MAX(O$23:O294)&gt;MAX(U$23:U294),C295&lt;&gt;"",MAX(Q$23:Q294)&gt;MAX(U$23:U294),MAX(S$23:S294)&gt;MAX(U$23:U294),MAX(U$23:U294)&lt;=TIME(16,0,0)),MAX(U$23:U294,C295),"")</f>
        <v/>
      </c>
      <c r="U295" s="4" t="str">
        <f t="shared" ca="1" si="74"/>
        <v/>
      </c>
    </row>
    <row r="296" spans="1:21" x14ac:dyDescent="0.3">
      <c r="A296" s="3">
        <f t="shared" ca="1" si="60"/>
        <v>1.1384135416827168</v>
      </c>
      <c r="B296" s="23" t="str">
        <f t="shared" ca="1" si="61"/>
        <v/>
      </c>
      <c r="C296" s="4" t="str">
        <f ca="1">IF(C295="","",IF(C295+(A296)/1440&lt;=$C$23+8/24,C295+(A296)/1440,""))</f>
        <v/>
      </c>
      <c r="D296" t="str">
        <f t="shared" ca="1" si="62"/>
        <v/>
      </c>
      <c r="E296" s="4" t="str">
        <f t="shared" ca="1" si="63"/>
        <v/>
      </c>
      <c r="F296" t="str">
        <f t="shared" ca="1" si="64"/>
        <v/>
      </c>
      <c r="G296" s="4" t="str">
        <f t="shared" ca="1" si="65"/>
        <v/>
      </c>
      <c r="H296" t="str">
        <f t="shared" ca="1" si="66"/>
        <v/>
      </c>
      <c r="I296" s="4" t="str">
        <f t="shared" ca="1" si="67"/>
        <v/>
      </c>
      <c r="J296" t="str">
        <f t="shared" ca="1" si="68"/>
        <v/>
      </c>
      <c r="K296" s="4" t="str">
        <f t="shared" ca="1" si="69"/>
        <v/>
      </c>
      <c r="L296" s="3" t="str">
        <f ca="1">IF(C296&lt;&gt;"",SUM(COUNTIF($O$24:$O296,"&gt;"&amp;C296),COUNTIF($Q$24:$Q296,"&gt;"&amp;C296),COUNTIF($S$24:$S296,"&gt;"&amp;C296),COUNTIF($U$24:$U296,"&gt;"&amp;C296)),"")</f>
        <v/>
      </c>
      <c r="M296" s="4" t="str">
        <f t="shared" ca="1" si="70"/>
        <v/>
      </c>
      <c r="N296" s="4" t="str">
        <f ca="1">IF(AND(MAX(O$23:O295)&lt;=MAX(Q$23:Q295),C296&lt;&gt;"",MAX(O$23:O295)&lt;=MAX(S$23:S295),MAX(O$23:O295)&lt;=MAX(U$23:U295),MAX(O$23:O295)&lt;=TIME(16,0,0)),MAX(O$23:O295,C296),"")</f>
        <v/>
      </c>
      <c r="O296" s="4" t="str">
        <f t="shared" ca="1" si="71"/>
        <v/>
      </c>
      <c r="P296" s="4" t="str">
        <f ca="1">IF(AND(MAX(O$23:O295)&gt;MAX(Q$23:Q295),C296&lt;&gt;"",MAX(Q$23:Q295)&lt;=MAX(S$23:S295),MAX(Q$23:Q295)&lt;=MAX(U$23:U295),MAX(Q$23:Q295)&lt;=TIME(16,0,0)),MAX(Q$23:Q295,C296),"")</f>
        <v/>
      </c>
      <c r="Q296" s="4" t="str">
        <f t="shared" ca="1" si="72"/>
        <v/>
      </c>
      <c r="R296" s="4" t="str">
        <f ca="1">IF(AND(MAX(O$23:O295)&gt;MAX(S$23:S295),C296&lt;&gt;"",MAX(Q$23:Q295)&gt;MAX(S$23:S295),MAX(S$23:S295)&lt;=MAX(U$23:U295),MAX(S$23:S295)&lt;=TIME(16,0,0)),MAX(S$23:S295,C296),"")</f>
        <v/>
      </c>
      <c r="S296" s="4" t="str">
        <f t="shared" ca="1" si="73"/>
        <v/>
      </c>
      <c r="T296" s="4" t="str">
        <f ca="1">IF(AND(MAX(O$23:O295)&gt;MAX(U$23:U295),C296&lt;&gt;"",MAX(Q$23:Q295)&gt;MAX(U$23:U295),MAX(S$23:S295)&gt;MAX(U$23:U295),MAX(U$23:U295)&lt;=TIME(16,0,0)),MAX(U$23:U295,C296),"")</f>
        <v/>
      </c>
      <c r="U296" s="4" t="str">
        <f t="shared" ca="1" si="74"/>
        <v/>
      </c>
    </row>
    <row r="297" spans="1:21" x14ac:dyDescent="0.3">
      <c r="A297" s="3">
        <f t="shared" ca="1" si="60"/>
        <v>1.5353262060990476</v>
      </c>
      <c r="B297" s="23" t="str">
        <f t="shared" ca="1" si="61"/>
        <v/>
      </c>
      <c r="C297" s="4" t="str">
        <f ca="1">IF(C296="","",IF(C296+(A297)/1440&lt;=$C$23+8/24,C296+(A297)/1440,""))</f>
        <v/>
      </c>
      <c r="D297" t="str">
        <f t="shared" ca="1" si="62"/>
        <v/>
      </c>
      <c r="E297" s="4" t="str">
        <f t="shared" ca="1" si="63"/>
        <v/>
      </c>
      <c r="F297" t="str">
        <f t="shared" ca="1" si="64"/>
        <v/>
      </c>
      <c r="G297" s="4" t="str">
        <f t="shared" ca="1" si="65"/>
        <v/>
      </c>
      <c r="H297" t="str">
        <f t="shared" ca="1" si="66"/>
        <v/>
      </c>
      <c r="I297" s="4" t="str">
        <f t="shared" ca="1" si="67"/>
        <v/>
      </c>
      <c r="J297" t="str">
        <f t="shared" ca="1" si="68"/>
        <v/>
      </c>
      <c r="K297" s="4" t="str">
        <f t="shared" ca="1" si="69"/>
        <v/>
      </c>
      <c r="L297" s="3" t="str">
        <f ca="1">IF(C297&lt;&gt;"",SUM(COUNTIF($O$24:$O297,"&gt;"&amp;C297),COUNTIF($Q$24:$Q297,"&gt;"&amp;C297),COUNTIF($S$24:$S297,"&gt;"&amp;C297),COUNTIF($U$24:$U297,"&gt;"&amp;C297)),"")</f>
        <v/>
      </c>
      <c r="M297" s="4" t="str">
        <f t="shared" ca="1" si="70"/>
        <v/>
      </c>
      <c r="N297" s="4" t="str">
        <f ca="1">IF(AND(MAX(O$23:O296)&lt;=MAX(Q$23:Q296),C297&lt;&gt;"",MAX(O$23:O296)&lt;=MAX(S$23:S296),MAX(O$23:O296)&lt;=MAX(U$23:U296),MAX(O$23:O296)&lt;=TIME(16,0,0)),MAX(O$23:O296,C297),"")</f>
        <v/>
      </c>
      <c r="O297" s="4" t="str">
        <f t="shared" ca="1" si="71"/>
        <v/>
      </c>
      <c r="P297" s="4" t="str">
        <f ca="1">IF(AND(MAX(O$23:O296)&gt;MAX(Q$23:Q296),C297&lt;&gt;"",MAX(Q$23:Q296)&lt;=MAX(S$23:S296),MAX(Q$23:Q296)&lt;=MAX(U$23:U296),MAX(Q$23:Q296)&lt;=TIME(16,0,0)),MAX(Q$23:Q296,C297),"")</f>
        <v/>
      </c>
      <c r="Q297" s="4" t="str">
        <f t="shared" ca="1" si="72"/>
        <v/>
      </c>
      <c r="R297" s="4" t="str">
        <f ca="1">IF(AND(MAX(O$23:O296)&gt;MAX(S$23:S296),C297&lt;&gt;"",MAX(Q$23:Q296)&gt;MAX(S$23:S296),MAX(S$23:S296)&lt;=MAX(U$23:U296),MAX(S$23:S296)&lt;=TIME(16,0,0)),MAX(S$23:S296,C297),"")</f>
        <v/>
      </c>
      <c r="S297" s="4" t="str">
        <f t="shared" ca="1" si="73"/>
        <v/>
      </c>
      <c r="T297" s="4" t="str">
        <f ca="1">IF(AND(MAX(O$23:O296)&gt;MAX(U$23:U296),C297&lt;&gt;"",MAX(Q$23:Q296)&gt;MAX(U$23:U296),MAX(S$23:S296)&gt;MAX(U$23:U296),MAX(U$23:U296)&lt;=TIME(16,0,0)),MAX(U$23:U296,C297),"")</f>
        <v/>
      </c>
      <c r="U297" s="4" t="str">
        <f t="shared" ca="1" si="74"/>
        <v/>
      </c>
    </row>
    <row r="298" spans="1:21" x14ac:dyDescent="0.3">
      <c r="A298" s="3">
        <f t="shared" ca="1" si="60"/>
        <v>2.3905864683208806</v>
      </c>
      <c r="B298" s="23" t="str">
        <f t="shared" ca="1" si="61"/>
        <v/>
      </c>
      <c r="C298" s="4" t="str">
        <f ca="1">IF(C297="","",IF(C297+(A298)/1440&lt;=$C$23+8/24,C297+(A298)/1440,""))</f>
        <v/>
      </c>
      <c r="D298" t="str">
        <f t="shared" ca="1" si="62"/>
        <v/>
      </c>
      <c r="E298" s="4" t="str">
        <f t="shared" ca="1" si="63"/>
        <v/>
      </c>
      <c r="F298" t="str">
        <f t="shared" ca="1" si="64"/>
        <v/>
      </c>
      <c r="G298" s="4" t="str">
        <f t="shared" ca="1" si="65"/>
        <v/>
      </c>
      <c r="H298" t="str">
        <f t="shared" ca="1" si="66"/>
        <v/>
      </c>
      <c r="I298" s="4" t="str">
        <f t="shared" ca="1" si="67"/>
        <v/>
      </c>
      <c r="J298" t="str">
        <f t="shared" ca="1" si="68"/>
        <v/>
      </c>
      <c r="K298" s="4" t="str">
        <f t="shared" ca="1" si="69"/>
        <v/>
      </c>
      <c r="L298" s="3" t="str">
        <f ca="1">IF(C298&lt;&gt;"",SUM(COUNTIF($O$24:$O298,"&gt;"&amp;C298),COUNTIF($Q$24:$Q298,"&gt;"&amp;C298),COUNTIF($S$24:$S298,"&gt;"&amp;C298),COUNTIF($U$24:$U298,"&gt;"&amp;C298)),"")</f>
        <v/>
      </c>
      <c r="M298" s="4" t="str">
        <f t="shared" ca="1" si="70"/>
        <v/>
      </c>
      <c r="N298" s="4" t="str">
        <f ca="1">IF(AND(MAX(O$23:O297)&lt;=MAX(Q$23:Q297),C298&lt;&gt;"",MAX(O$23:O297)&lt;=MAX(S$23:S297),MAX(O$23:O297)&lt;=MAX(U$23:U297),MAX(O$23:O297)&lt;=TIME(16,0,0)),MAX(O$23:O297,C298),"")</f>
        <v/>
      </c>
      <c r="O298" s="4" t="str">
        <f t="shared" ca="1" si="71"/>
        <v/>
      </c>
      <c r="P298" s="4" t="str">
        <f ca="1">IF(AND(MAX(O$23:O297)&gt;MAX(Q$23:Q297),C298&lt;&gt;"",MAX(Q$23:Q297)&lt;=MAX(S$23:S297),MAX(Q$23:Q297)&lt;=MAX(U$23:U297),MAX(Q$23:Q297)&lt;=TIME(16,0,0)),MAX(Q$23:Q297,C298),"")</f>
        <v/>
      </c>
      <c r="Q298" s="4" t="str">
        <f t="shared" ca="1" si="72"/>
        <v/>
      </c>
      <c r="R298" s="4" t="str">
        <f ca="1">IF(AND(MAX(O$23:O297)&gt;MAX(S$23:S297),C298&lt;&gt;"",MAX(Q$23:Q297)&gt;MAX(S$23:S297),MAX(S$23:S297)&lt;=MAX(U$23:U297),MAX(S$23:S297)&lt;=TIME(16,0,0)),MAX(S$23:S297,C298),"")</f>
        <v/>
      </c>
      <c r="S298" s="4" t="str">
        <f t="shared" ca="1" si="73"/>
        <v/>
      </c>
      <c r="T298" s="4" t="str">
        <f ca="1">IF(AND(MAX(O$23:O297)&gt;MAX(U$23:U297),C298&lt;&gt;"",MAX(Q$23:Q297)&gt;MAX(U$23:U297),MAX(S$23:S297)&gt;MAX(U$23:U297),MAX(U$23:U297)&lt;=TIME(16,0,0)),MAX(U$23:U297,C298),"")</f>
        <v/>
      </c>
      <c r="U298" s="4" t="str">
        <f t="shared" ca="1" si="74"/>
        <v/>
      </c>
    </row>
    <row r="299" spans="1:21" x14ac:dyDescent="0.3">
      <c r="A299" s="3">
        <f t="shared" ca="1" si="60"/>
        <v>3.7329278360314033</v>
      </c>
      <c r="B299" s="23" t="str">
        <f t="shared" ca="1" si="61"/>
        <v/>
      </c>
      <c r="C299" s="4" t="str">
        <f ca="1">IF(C298="","",IF(C298+(A299)/1440&lt;=$C$23+8/24,C298+(A299)/1440,""))</f>
        <v/>
      </c>
      <c r="D299" t="str">
        <f t="shared" ca="1" si="62"/>
        <v/>
      </c>
      <c r="E299" s="4" t="str">
        <f t="shared" ca="1" si="63"/>
        <v/>
      </c>
      <c r="F299" t="str">
        <f t="shared" ca="1" si="64"/>
        <v/>
      </c>
      <c r="G299" s="4" t="str">
        <f t="shared" ca="1" si="65"/>
        <v/>
      </c>
      <c r="H299" t="str">
        <f t="shared" ca="1" si="66"/>
        <v/>
      </c>
      <c r="I299" s="4" t="str">
        <f t="shared" ca="1" si="67"/>
        <v/>
      </c>
      <c r="J299" t="str">
        <f t="shared" ca="1" si="68"/>
        <v/>
      </c>
      <c r="K299" s="4" t="str">
        <f t="shared" ca="1" si="69"/>
        <v/>
      </c>
      <c r="L299" s="3" t="str">
        <f ca="1">IF(C299&lt;&gt;"",SUM(COUNTIF($O$24:$O299,"&gt;"&amp;C299),COUNTIF($Q$24:$Q299,"&gt;"&amp;C299),COUNTIF($S$24:$S299,"&gt;"&amp;C299),COUNTIF($U$24:$U299,"&gt;"&amp;C299)),"")</f>
        <v/>
      </c>
      <c r="M299" s="4" t="str">
        <f t="shared" ca="1" si="70"/>
        <v/>
      </c>
      <c r="N299" s="4" t="str">
        <f ca="1">IF(AND(MAX(O$23:O298)&lt;=MAX(Q$23:Q298),C299&lt;&gt;"",MAX(O$23:O298)&lt;=MAX(S$23:S298),MAX(O$23:O298)&lt;=MAX(U$23:U298),MAX(O$23:O298)&lt;=TIME(16,0,0)),MAX(O$23:O298,C299),"")</f>
        <v/>
      </c>
      <c r="O299" s="4" t="str">
        <f t="shared" ca="1" si="71"/>
        <v/>
      </c>
      <c r="P299" s="4" t="str">
        <f ca="1">IF(AND(MAX(O$23:O298)&gt;MAX(Q$23:Q298),C299&lt;&gt;"",MAX(Q$23:Q298)&lt;=MAX(S$23:S298),MAX(Q$23:Q298)&lt;=MAX(U$23:U298),MAX(Q$23:Q298)&lt;=TIME(16,0,0)),MAX(Q$23:Q298,C299),"")</f>
        <v/>
      </c>
      <c r="Q299" s="4" t="str">
        <f t="shared" ca="1" si="72"/>
        <v/>
      </c>
      <c r="R299" s="4" t="str">
        <f ca="1">IF(AND(MAX(O$23:O298)&gt;MAX(S$23:S298),C299&lt;&gt;"",MAX(Q$23:Q298)&gt;MAX(S$23:S298),MAX(S$23:S298)&lt;=MAX(U$23:U298),MAX(S$23:S298)&lt;=TIME(16,0,0)),MAX(S$23:S298,C299),"")</f>
        <v/>
      </c>
      <c r="S299" s="4" t="str">
        <f t="shared" ca="1" si="73"/>
        <v/>
      </c>
      <c r="T299" s="4" t="str">
        <f ca="1">IF(AND(MAX(O$23:O298)&gt;MAX(U$23:U298),C299&lt;&gt;"",MAX(Q$23:Q298)&gt;MAX(U$23:U298),MAX(S$23:S298)&gt;MAX(U$23:U298),MAX(U$23:U298)&lt;=TIME(16,0,0)),MAX(U$23:U298,C299),"")</f>
        <v/>
      </c>
      <c r="U299" s="4" t="str">
        <f t="shared" ca="1" si="74"/>
        <v/>
      </c>
    </row>
    <row r="300" spans="1:21" x14ac:dyDescent="0.3">
      <c r="A300" s="3">
        <f t="shared" ca="1" si="60"/>
        <v>1.0541574036901116</v>
      </c>
      <c r="B300" s="23" t="str">
        <f t="shared" ca="1" si="61"/>
        <v/>
      </c>
      <c r="C300" s="4" t="str">
        <f ca="1">IF(C299="","",IF(C299+(A300)/1440&lt;=$C$23+8/24,C299+(A300)/1440,""))</f>
        <v/>
      </c>
      <c r="D300" t="str">
        <f t="shared" ca="1" si="62"/>
        <v/>
      </c>
      <c r="E300" s="4" t="str">
        <f t="shared" ca="1" si="63"/>
        <v/>
      </c>
      <c r="F300" t="str">
        <f t="shared" ca="1" si="64"/>
        <v/>
      </c>
      <c r="G300" s="4" t="str">
        <f t="shared" ca="1" si="65"/>
        <v/>
      </c>
      <c r="H300" t="str">
        <f t="shared" ca="1" si="66"/>
        <v/>
      </c>
      <c r="I300" s="4" t="str">
        <f t="shared" ca="1" si="67"/>
        <v/>
      </c>
      <c r="J300" t="str">
        <f t="shared" ca="1" si="68"/>
        <v/>
      </c>
      <c r="K300" s="4" t="str">
        <f t="shared" ca="1" si="69"/>
        <v/>
      </c>
      <c r="L300" s="3" t="str">
        <f ca="1">IF(C300&lt;&gt;"",SUM(COUNTIF($O$24:$O300,"&gt;"&amp;C300),COUNTIF($Q$24:$Q300,"&gt;"&amp;C300),COUNTIF($S$24:$S300,"&gt;"&amp;C300),COUNTIF($U$24:$U300,"&gt;"&amp;C300)),"")</f>
        <v/>
      </c>
      <c r="M300" s="4" t="str">
        <f t="shared" ca="1" si="70"/>
        <v/>
      </c>
      <c r="N300" s="4" t="str">
        <f ca="1">IF(AND(MAX(O$23:O299)&lt;=MAX(Q$23:Q299),C300&lt;&gt;"",MAX(O$23:O299)&lt;=MAX(S$23:S299),MAX(O$23:O299)&lt;=MAX(U$23:U299),MAX(O$23:O299)&lt;=TIME(16,0,0)),MAX(O$23:O299,C300),"")</f>
        <v/>
      </c>
      <c r="O300" s="4" t="str">
        <f t="shared" ca="1" si="71"/>
        <v/>
      </c>
      <c r="P300" s="4" t="str">
        <f ca="1">IF(AND(MAX(O$23:O299)&gt;MAX(Q$23:Q299),C300&lt;&gt;"",MAX(Q$23:Q299)&lt;=MAX(S$23:S299),MAX(Q$23:Q299)&lt;=MAX(U$23:U299),MAX(Q$23:Q299)&lt;=TIME(16,0,0)),MAX(Q$23:Q299,C300),"")</f>
        <v/>
      </c>
      <c r="Q300" s="4" t="str">
        <f t="shared" ca="1" si="72"/>
        <v/>
      </c>
      <c r="R300" s="4" t="str">
        <f ca="1">IF(AND(MAX(O$23:O299)&gt;MAX(S$23:S299),C300&lt;&gt;"",MAX(Q$23:Q299)&gt;MAX(S$23:S299),MAX(S$23:S299)&lt;=MAX(U$23:U299),MAX(S$23:S299)&lt;=TIME(16,0,0)),MAX(S$23:S299,C300),"")</f>
        <v/>
      </c>
      <c r="S300" s="4" t="str">
        <f t="shared" ca="1" si="73"/>
        <v/>
      </c>
      <c r="T300" s="4" t="str">
        <f ca="1">IF(AND(MAX(O$23:O299)&gt;MAX(U$23:U299),C300&lt;&gt;"",MAX(Q$23:Q299)&gt;MAX(U$23:U299),MAX(S$23:S299)&gt;MAX(U$23:U299),MAX(U$23:U299)&lt;=TIME(16,0,0)),MAX(U$23:U299,C300),"")</f>
        <v/>
      </c>
      <c r="U300" s="4" t="str">
        <f t="shared" ca="1" si="74"/>
        <v/>
      </c>
    </row>
    <row r="301" spans="1:21" x14ac:dyDescent="0.3">
      <c r="A301" s="3">
        <f t="shared" ca="1" si="60"/>
        <v>2.6974190745657181</v>
      </c>
      <c r="B301" s="23" t="str">
        <f t="shared" ca="1" si="61"/>
        <v/>
      </c>
      <c r="C301" s="4" t="str">
        <f ca="1">IF(C300="","",IF(C300+(A301)/1440&lt;=$C$23+8/24,C300+(A301)/1440,""))</f>
        <v/>
      </c>
      <c r="D301" t="str">
        <f t="shared" ca="1" si="62"/>
        <v/>
      </c>
      <c r="E301" s="4" t="str">
        <f t="shared" ca="1" si="63"/>
        <v/>
      </c>
      <c r="F301" t="str">
        <f t="shared" ca="1" si="64"/>
        <v/>
      </c>
      <c r="G301" s="4" t="str">
        <f t="shared" ca="1" si="65"/>
        <v/>
      </c>
      <c r="H301" t="str">
        <f t="shared" ca="1" si="66"/>
        <v/>
      </c>
      <c r="I301" s="4" t="str">
        <f t="shared" ca="1" si="67"/>
        <v/>
      </c>
      <c r="J301" t="str">
        <f t="shared" ca="1" si="68"/>
        <v/>
      </c>
      <c r="K301" s="4" t="str">
        <f t="shared" ca="1" si="69"/>
        <v/>
      </c>
      <c r="L301" s="3" t="str">
        <f ca="1">IF(C301&lt;&gt;"",SUM(COUNTIF($O$24:$O301,"&gt;"&amp;C301),COUNTIF($Q$24:$Q301,"&gt;"&amp;C301),COUNTIF($S$24:$S301,"&gt;"&amp;C301),COUNTIF($U$24:$U301,"&gt;"&amp;C301)),"")</f>
        <v/>
      </c>
      <c r="M301" s="4" t="str">
        <f t="shared" ca="1" si="70"/>
        <v/>
      </c>
      <c r="N301" s="4" t="str">
        <f ca="1">IF(AND(MAX(O$23:O300)&lt;=MAX(Q$23:Q300),C301&lt;&gt;"",MAX(O$23:O300)&lt;=MAX(S$23:S300),MAX(O$23:O300)&lt;=MAX(U$23:U300),MAX(O$23:O300)&lt;=TIME(16,0,0)),MAX(O$23:O300,C301),"")</f>
        <v/>
      </c>
      <c r="O301" s="4" t="str">
        <f t="shared" ca="1" si="71"/>
        <v/>
      </c>
      <c r="P301" s="4" t="str">
        <f ca="1">IF(AND(MAX(O$23:O300)&gt;MAX(Q$23:Q300),C301&lt;&gt;"",MAX(Q$23:Q300)&lt;=MAX(S$23:S300),MAX(Q$23:Q300)&lt;=MAX(U$23:U300),MAX(Q$23:Q300)&lt;=TIME(16,0,0)),MAX(Q$23:Q300,C301),"")</f>
        <v/>
      </c>
      <c r="Q301" s="4" t="str">
        <f t="shared" ca="1" si="72"/>
        <v/>
      </c>
      <c r="R301" s="4" t="str">
        <f ca="1">IF(AND(MAX(O$23:O300)&gt;MAX(S$23:S300),C301&lt;&gt;"",MAX(Q$23:Q300)&gt;MAX(S$23:S300),MAX(S$23:S300)&lt;=MAX(U$23:U300),MAX(S$23:S300)&lt;=TIME(16,0,0)),MAX(S$23:S300,C301),"")</f>
        <v/>
      </c>
      <c r="S301" s="4" t="str">
        <f t="shared" ca="1" si="73"/>
        <v/>
      </c>
      <c r="T301" s="4" t="str">
        <f ca="1">IF(AND(MAX(O$23:O300)&gt;MAX(U$23:U300),C301&lt;&gt;"",MAX(Q$23:Q300)&gt;MAX(U$23:U300),MAX(S$23:S300)&gt;MAX(U$23:U300),MAX(U$23:U300)&lt;=TIME(16,0,0)),MAX(U$23:U300,C301),"")</f>
        <v/>
      </c>
      <c r="U301" s="4" t="str">
        <f t="shared" ca="1" si="74"/>
        <v/>
      </c>
    </row>
    <row r="302" spans="1:21" x14ac:dyDescent="0.3">
      <c r="A302" s="3">
        <f t="shared" ca="1" si="60"/>
        <v>1.8073582354457285</v>
      </c>
      <c r="B302" s="23" t="str">
        <f t="shared" ca="1" si="61"/>
        <v/>
      </c>
      <c r="C302" s="4" t="str">
        <f ca="1">IF(C301="","",IF(C301+(A302)/1440&lt;=$C$23+8/24,C301+(A302)/1440,""))</f>
        <v/>
      </c>
      <c r="D302" t="str">
        <f t="shared" ca="1" si="62"/>
        <v/>
      </c>
      <c r="E302" s="4" t="str">
        <f t="shared" ca="1" si="63"/>
        <v/>
      </c>
      <c r="F302" t="str">
        <f t="shared" ca="1" si="64"/>
        <v/>
      </c>
      <c r="G302" s="4" t="str">
        <f t="shared" ca="1" si="65"/>
        <v/>
      </c>
      <c r="H302" t="str">
        <f t="shared" ca="1" si="66"/>
        <v/>
      </c>
      <c r="I302" s="4" t="str">
        <f t="shared" ca="1" si="67"/>
        <v/>
      </c>
      <c r="J302" t="str">
        <f t="shared" ca="1" si="68"/>
        <v/>
      </c>
      <c r="K302" s="4" t="str">
        <f t="shared" ca="1" si="69"/>
        <v/>
      </c>
      <c r="L302" s="3" t="str">
        <f ca="1">IF(C302&lt;&gt;"",SUM(COUNTIF($O$24:$O302,"&gt;"&amp;C302),COUNTIF($Q$24:$Q302,"&gt;"&amp;C302),COUNTIF($S$24:$S302,"&gt;"&amp;C302),COUNTIF($U$24:$U302,"&gt;"&amp;C302)),"")</f>
        <v/>
      </c>
      <c r="M302" s="4" t="str">
        <f t="shared" ca="1" si="70"/>
        <v/>
      </c>
      <c r="N302" s="4" t="str">
        <f ca="1">IF(AND(MAX(O$23:O301)&lt;=MAX(Q$23:Q301),C302&lt;&gt;"",MAX(O$23:O301)&lt;=MAX(S$23:S301),MAX(O$23:O301)&lt;=MAX(U$23:U301),MAX(O$23:O301)&lt;=TIME(16,0,0)),MAX(O$23:O301,C302),"")</f>
        <v/>
      </c>
      <c r="O302" s="4" t="str">
        <f t="shared" ca="1" si="71"/>
        <v/>
      </c>
      <c r="P302" s="4" t="str">
        <f ca="1">IF(AND(MAX(O$23:O301)&gt;MAX(Q$23:Q301),C302&lt;&gt;"",MAX(Q$23:Q301)&lt;=MAX(S$23:S301),MAX(Q$23:Q301)&lt;=MAX(U$23:U301),MAX(Q$23:Q301)&lt;=TIME(16,0,0)),MAX(Q$23:Q301,C302),"")</f>
        <v/>
      </c>
      <c r="Q302" s="4" t="str">
        <f t="shared" ca="1" si="72"/>
        <v/>
      </c>
      <c r="R302" s="4" t="str">
        <f ca="1">IF(AND(MAX(O$23:O301)&gt;MAX(S$23:S301),C302&lt;&gt;"",MAX(Q$23:Q301)&gt;MAX(S$23:S301),MAX(S$23:S301)&lt;=MAX(U$23:U301),MAX(S$23:S301)&lt;=TIME(16,0,0)),MAX(S$23:S301,C302),"")</f>
        <v/>
      </c>
      <c r="S302" s="4" t="str">
        <f t="shared" ca="1" si="73"/>
        <v/>
      </c>
      <c r="T302" s="4" t="str">
        <f ca="1">IF(AND(MAX(O$23:O301)&gt;MAX(U$23:U301),C302&lt;&gt;"",MAX(Q$23:Q301)&gt;MAX(U$23:U301),MAX(S$23:S301)&gt;MAX(U$23:U301),MAX(U$23:U301)&lt;=TIME(16,0,0)),MAX(U$23:U301,C302),"")</f>
        <v/>
      </c>
      <c r="U302" s="4" t="str">
        <f t="shared" ca="1" si="74"/>
        <v/>
      </c>
    </row>
    <row r="303" spans="1:21" x14ac:dyDescent="0.3">
      <c r="A303" s="3">
        <f t="shared" ca="1" si="60"/>
        <v>1.0932871533562398</v>
      </c>
      <c r="B303" s="23" t="str">
        <f t="shared" ca="1" si="61"/>
        <v/>
      </c>
      <c r="C303" s="4" t="str">
        <f ca="1">IF(C302="","",IF(C302+(A303)/1440&lt;=$C$23+8/24,C302+(A303)/1440,""))</f>
        <v/>
      </c>
      <c r="D303" t="str">
        <f t="shared" ca="1" si="62"/>
        <v/>
      </c>
      <c r="E303" s="4" t="str">
        <f t="shared" ca="1" si="63"/>
        <v/>
      </c>
      <c r="F303" t="str">
        <f t="shared" ca="1" si="64"/>
        <v/>
      </c>
      <c r="G303" s="4" t="str">
        <f t="shared" ca="1" si="65"/>
        <v/>
      </c>
      <c r="H303" t="str">
        <f t="shared" ca="1" si="66"/>
        <v/>
      </c>
      <c r="I303" s="4" t="str">
        <f t="shared" ca="1" si="67"/>
        <v/>
      </c>
      <c r="J303" t="str">
        <f t="shared" ca="1" si="68"/>
        <v/>
      </c>
      <c r="K303" s="4" t="str">
        <f t="shared" ca="1" si="69"/>
        <v/>
      </c>
      <c r="L303" s="3" t="str">
        <f ca="1">IF(C303&lt;&gt;"",SUM(COUNTIF($O$24:$O303,"&gt;"&amp;C303),COUNTIF($Q$24:$Q303,"&gt;"&amp;C303),COUNTIF($S$24:$S303,"&gt;"&amp;C303),COUNTIF($U$24:$U303,"&gt;"&amp;C303)),"")</f>
        <v/>
      </c>
      <c r="M303" s="4" t="str">
        <f t="shared" ca="1" si="70"/>
        <v/>
      </c>
      <c r="N303" s="4" t="str">
        <f ca="1">IF(AND(MAX(O$23:O302)&lt;=MAX(Q$23:Q302),C303&lt;&gt;"",MAX(O$23:O302)&lt;=MAX(S$23:S302),MAX(O$23:O302)&lt;=MAX(U$23:U302),MAX(O$23:O302)&lt;=TIME(16,0,0)),MAX(O$23:O302,C303),"")</f>
        <v/>
      </c>
      <c r="O303" s="4" t="str">
        <f t="shared" ca="1" si="71"/>
        <v/>
      </c>
      <c r="P303" s="4" t="str">
        <f ca="1">IF(AND(MAX(O$23:O302)&gt;MAX(Q$23:Q302),C303&lt;&gt;"",MAX(Q$23:Q302)&lt;=MAX(S$23:S302),MAX(Q$23:Q302)&lt;=MAX(U$23:U302),MAX(Q$23:Q302)&lt;=TIME(16,0,0)),MAX(Q$23:Q302,C303),"")</f>
        <v/>
      </c>
      <c r="Q303" s="4" t="str">
        <f t="shared" ca="1" si="72"/>
        <v/>
      </c>
      <c r="R303" s="4" t="str">
        <f ca="1">IF(AND(MAX(O$23:O302)&gt;MAX(S$23:S302),C303&lt;&gt;"",MAX(Q$23:Q302)&gt;MAX(S$23:S302),MAX(S$23:S302)&lt;=MAX(U$23:U302),MAX(S$23:S302)&lt;=TIME(16,0,0)),MAX(S$23:S302,C303),"")</f>
        <v/>
      </c>
      <c r="S303" s="4" t="str">
        <f t="shared" ca="1" si="73"/>
        <v/>
      </c>
      <c r="T303" s="4" t="str">
        <f ca="1">IF(AND(MAX(O$23:O302)&gt;MAX(U$23:U302),C303&lt;&gt;"",MAX(Q$23:Q302)&gt;MAX(U$23:U302),MAX(S$23:S302)&gt;MAX(U$23:U302),MAX(U$23:U302)&lt;=TIME(16,0,0)),MAX(U$23:U302,C303),"")</f>
        <v/>
      </c>
      <c r="U303" s="4" t="str">
        <f t="shared" ca="1" si="74"/>
        <v/>
      </c>
    </row>
    <row r="304" spans="1:21" x14ac:dyDescent="0.3">
      <c r="A304" s="3">
        <f t="shared" ca="1" si="60"/>
        <v>1.6581247052390595</v>
      </c>
      <c r="B304" s="23" t="str">
        <f t="shared" ca="1" si="61"/>
        <v/>
      </c>
      <c r="C304" s="4" t="str">
        <f ca="1">IF(C303="","",IF(C303+(A304)/1440&lt;=$C$23+8/24,C303+(A304)/1440,""))</f>
        <v/>
      </c>
      <c r="D304" t="str">
        <f t="shared" ca="1" si="62"/>
        <v/>
      </c>
      <c r="E304" s="4" t="str">
        <f t="shared" ca="1" si="63"/>
        <v/>
      </c>
      <c r="F304" t="str">
        <f t="shared" ca="1" si="64"/>
        <v/>
      </c>
      <c r="G304" s="4" t="str">
        <f t="shared" ca="1" si="65"/>
        <v/>
      </c>
      <c r="H304" t="str">
        <f t="shared" ca="1" si="66"/>
        <v/>
      </c>
      <c r="I304" s="4" t="str">
        <f t="shared" ca="1" si="67"/>
        <v/>
      </c>
      <c r="J304" t="str">
        <f t="shared" ca="1" si="68"/>
        <v/>
      </c>
      <c r="K304" s="4" t="str">
        <f t="shared" ca="1" si="69"/>
        <v/>
      </c>
      <c r="L304" s="3" t="str">
        <f ca="1">IF(C304&lt;&gt;"",SUM(COUNTIF($O$24:$O304,"&gt;"&amp;C304),COUNTIF($Q$24:$Q304,"&gt;"&amp;C304),COUNTIF($S$24:$S304,"&gt;"&amp;C304),COUNTIF($U$24:$U304,"&gt;"&amp;C304)),"")</f>
        <v/>
      </c>
      <c r="M304" s="4" t="str">
        <f t="shared" ca="1" si="70"/>
        <v/>
      </c>
      <c r="N304" s="4" t="str">
        <f ca="1">IF(AND(MAX(O$23:O303)&lt;=MAX(Q$23:Q303),C304&lt;&gt;"",MAX(O$23:O303)&lt;=MAX(S$23:S303),MAX(O$23:O303)&lt;=MAX(U$23:U303),MAX(O$23:O303)&lt;=TIME(16,0,0)),MAX(O$23:O303,C304),"")</f>
        <v/>
      </c>
      <c r="O304" s="4" t="str">
        <f t="shared" ca="1" si="71"/>
        <v/>
      </c>
      <c r="P304" s="4" t="str">
        <f ca="1">IF(AND(MAX(O$23:O303)&gt;MAX(Q$23:Q303),C304&lt;&gt;"",MAX(Q$23:Q303)&lt;=MAX(S$23:S303),MAX(Q$23:Q303)&lt;=MAX(U$23:U303),MAX(Q$23:Q303)&lt;=TIME(16,0,0)),MAX(Q$23:Q303,C304),"")</f>
        <v/>
      </c>
      <c r="Q304" s="4" t="str">
        <f t="shared" ca="1" si="72"/>
        <v/>
      </c>
      <c r="R304" s="4" t="str">
        <f ca="1">IF(AND(MAX(O$23:O303)&gt;MAX(S$23:S303),C304&lt;&gt;"",MAX(Q$23:Q303)&gt;MAX(S$23:S303),MAX(S$23:S303)&lt;=MAX(U$23:U303),MAX(S$23:S303)&lt;=TIME(16,0,0)),MAX(S$23:S303,C304),"")</f>
        <v/>
      </c>
      <c r="S304" s="4" t="str">
        <f t="shared" ca="1" si="73"/>
        <v/>
      </c>
      <c r="T304" s="4" t="str">
        <f ca="1">IF(AND(MAX(O$23:O303)&gt;MAX(U$23:U303),C304&lt;&gt;"",MAX(Q$23:Q303)&gt;MAX(U$23:U303),MAX(S$23:S303)&gt;MAX(U$23:U303),MAX(U$23:U303)&lt;=TIME(16,0,0)),MAX(U$23:U303,C304),"")</f>
        <v/>
      </c>
      <c r="U304" s="4" t="str">
        <f t="shared" ca="1" si="74"/>
        <v/>
      </c>
    </row>
    <row r="305" spans="1:21" x14ac:dyDescent="0.3">
      <c r="A305" s="3">
        <f t="shared" ca="1" si="60"/>
        <v>1.2368709507070181</v>
      </c>
      <c r="B305" s="23" t="str">
        <f t="shared" ca="1" si="61"/>
        <v/>
      </c>
      <c r="C305" s="4" t="str">
        <f ca="1">IF(C304="","",IF(C304+(A305)/1440&lt;=$C$23+8/24,C304+(A305)/1440,""))</f>
        <v/>
      </c>
      <c r="D305" t="str">
        <f t="shared" ca="1" si="62"/>
        <v/>
      </c>
      <c r="E305" s="4" t="str">
        <f t="shared" ca="1" si="63"/>
        <v/>
      </c>
      <c r="F305" t="str">
        <f t="shared" ca="1" si="64"/>
        <v/>
      </c>
      <c r="G305" s="4" t="str">
        <f t="shared" ca="1" si="65"/>
        <v/>
      </c>
      <c r="H305" t="str">
        <f t="shared" ca="1" si="66"/>
        <v/>
      </c>
      <c r="I305" s="4" t="str">
        <f t="shared" ca="1" si="67"/>
        <v/>
      </c>
      <c r="J305" t="str">
        <f t="shared" ca="1" si="68"/>
        <v/>
      </c>
      <c r="K305" s="4" t="str">
        <f t="shared" ca="1" si="69"/>
        <v/>
      </c>
      <c r="L305" s="3" t="str">
        <f ca="1">IF(C305&lt;&gt;"",SUM(COUNTIF($O$24:$O305,"&gt;"&amp;C305),COUNTIF($Q$24:$Q305,"&gt;"&amp;C305),COUNTIF($S$24:$S305,"&gt;"&amp;C305),COUNTIF($U$24:$U305,"&gt;"&amp;C305)),"")</f>
        <v/>
      </c>
      <c r="M305" s="4" t="str">
        <f t="shared" ca="1" si="70"/>
        <v/>
      </c>
      <c r="N305" s="4" t="str">
        <f ca="1">IF(AND(MAX(O$23:O304)&lt;=MAX(Q$23:Q304),C305&lt;&gt;"",MAX(O$23:O304)&lt;=MAX(S$23:S304),MAX(O$23:O304)&lt;=MAX(U$23:U304),MAX(O$23:O304)&lt;=TIME(16,0,0)),MAX(O$23:O304,C305),"")</f>
        <v/>
      </c>
      <c r="O305" s="4" t="str">
        <f t="shared" ca="1" si="71"/>
        <v/>
      </c>
      <c r="P305" s="4" t="str">
        <f ca="1">IF(AND(MAX(O$23:O304)&gt;MAX(Q$23:Q304),C305&lt;&gt;"",MAX(Q$23:Q304)&lt;=MAX(S$23:S304),MAX(Q$23:Q304)&lt;=MAX(U$23:U304),MAX(Q$23:Q304)&lt;=TIME(16,0,0)),MAX(Q$23:Q304,C305),"")</f>
        <v/>
      </c>
      <c r="Q305" s="4" t="str">
        <f t="shared" ca="1" si="72"/>
        <v/>
      </c>
      <c r="R305" s="4" t="str">
        <f ca="1">IF(AND(MAX(O$23:O304)&gt;MAX(S$23:S304),C305&lt;&gt;"",MAX(Q$23:Q304)&gt;MAX(S$23:S304),MAX(S$23:S304)&lt;=MAX(U$23:U304),MAX(S$23:S304)&lt;=TIME(16,0,0)),MAX(S$23:S304,C305),"")</f>
        <v/>
      </c>
      <c r="S305" s="4" t="str">
        <f t="shared" ca="1" si="73"/>
        <v/>
      </c>
      <c r="T305" s="4" t="str">
        <f ca="1">IF(AND(MAX(O$23:O304)&gt;MAX(U$23:U304),C305&lt;&gt;"",MAX(Q$23:Q304)&gt;MAX(U$23:U304),MAX(S$23:S304)&gt;MAX(U$23:U304),MAX(U$23:U304)&lt;=TIME(16,0,0)),MAX(U$23:U304,C305),"")</f>
        <v/>
      </c>
      <c r="U305" s="4" t="str">
        <f t="shared" ca="1" si="74"/>
        <v/>
      </c>
    </row>
    <row r="306" spans="1:21" x14ac:dyDescent="0.3">
      <c r="A306" s="3">
        <f t="shared" ca="1" si="60"/>
        <v>1.1761673180706573</v>
      </c>
      <c r="B306" s="23" t="str">
        <f t="shared" ca="1" si="61"/>
        <v/>
      </c>
      <c r="C306" s="4" t="str">
        <f ca="1">IF(C305="","",IF(C305+(A306)/1440&lt;=$C$23+8/24,C305+(A306)/1440,""))</f>
        <v/>
      </c>
      <c r="D306" t="str">
        <f t="shared" ca="1" si="62"/>
        <v/>
      </c>
      <c r="E306" s="4" t="str">
        <f t="shared" ca="1" si="63"/>
        <v/>
      </c>
      <c r="F306" t="str">
        <f t="shared" ca="1" si="64"/>
        <v/>
      </c>
      <c r="G306" s="4" t="str">
        <f t="shared" ca="1" si="65"/>
        <v/>
      </c>
      <c r="H306" t="str">
        <f t="shared" ca="1" si="66"/>
        <v/>
      </c>
      <c r="I306" s="4" t="str">
        <f t="shared" ca="1" si="67"/>
        <v/>
      </c>
      <c r="J306" t="str">
        <f t="shared" ca="1" si="68"/>
        <v/>
      </c>
      <c r="K306" s="4" t="str">
        <f t="shared" ca="1" si="69"/>
        <v/>
      </c>
      <c r="L306" s="3" t="str">
        <f ca="1">IF(C306&lt;&gt;"",SUM(COUNTIF($O$24:$O306,"&gt;"&amp;C306),COUNTIF($Q$24:$Q306,"&gt;"&amp;C306),COUNTIF($S$24:$S306,"&gt;"&amp;C306),COUNTIF($U$24:$U306,"&gt;"&amp;C306)),"")</f>
        <v/>
      </c>
      <c r="M306" s="4" t="str">
        <f t="shared" ca="1" si="70"/>
        <v/>
      </c>
      <c r="N306" s="4" t="str">
        <f ca="1">IF(AND(MAX(O$23:O305)&lt;=MAX(Q$23:Q305),C306&lt;&gt;"",MAX(O$23:O305)&lt;=MAX(S$23:S305),MAX(O$23:O305)&lt;=MAX(U$23:U305),MAX(O$23:O305)&lt;=TIME(16,0,0)),MAX(O$23:O305,C306),"")</f>
        <v/>
      </c>
      <c r="O306" s="4" t="str">
        <f t="shared" ca="1" si="71"/>
        <v/>
      </c>
      <c r="P306" s="4" t="str">
        <f ca="1">IF(AND(MAX(O$23:O305)&gt;MAX(Q$23:Q305),C306&lt;&gt;"",MAX(Q$23:Q305)&lt;=MAX(S$23:S305),MAX(Q$23:Q305)&lt;=MAX(U$23:U305),MAX(Q$23:Q305)&lt;=TIME(16,0,0)),MAX(Q$23:Q305,C306),"")</f>
        <v/>
      </c>
      <c r="Q306" s="4" t="str">
        <f t="shared" ca="1" si="72"/>
        <v/>
      </c>
      <c r="R306" s="4" t="str">
        <f ca="1">IF(AND(MAX(O$23:O305)&gt;MAX(S$23:S305),C306&lt;&gt;"",MAX(Q$23:Q305)&gt;MAX(S$23:S305),MAX(S$23:S305)&lt;=MAX(U$23:U305),MAX(S$23:S305)&lt;=TIME(16,0,0)),MAX(S$23:S305,C306),"")</f>
        <v/>
      </c>
      <c r="S306" s="4" t="str">
        <f t="shared" ca="1" si="73"/>
        <v/>
      </c>
      <c r="T306" s="4" t="str">
        <f ca="1">IF(AND(MAX(O$23:O305)&gt;MAX(U$23:U305),C306&lt;&gt;"",MAX(Q$23:Q305)&gt;MAX(U$23:U305),MAX(S$23:S305)&gt;MAX(U$23:U305),MAX(U$23:U305)&lt;=TIME(16,0,0)),MAX(U$23:U305,C306),"")</f>
        <v/>
      </c>
      <c r="U306" s="4" t="str">
        <f t="shared" ca="1" si="74"/>
        <v/>
      </c>
    </row>
    <row r="307" spans="1:21" x14ac:dyDescent="0.3">
      <c r="A307" s="3">
        <f t="shared" ca="1" si="60"/>
        <v>3.9802254389965759</v>
      </c>
      <c r="B307" s="23" t="str">
        <f t="shared" ca="1" si="61"/>
        <v/>
      </c>
      <c r="C307" s="4" t="str">
        <f ca="1">IF(C306="","",IF(C306+(A307)/1440&lt;=$C$23+8/24,C306+(A307)/1440,""))</f>
        <v/>
      </c>
      <c r="D307" t="str">
        <f t="shared" ca="1" si="62"/>
        <v/>
      </c>
      <c r="E307" s="4" t="str">
        <f t="shared" ca="1" si="63"/>
        <v/>
      </c>
      <c r="F307" t="str">
        <f t="shared" ca="1" si="64"/>
        <v/>
      </c>
      <c r="G307" s="4" t="str">
        <f t="shared" ca="1" si="65"/>
        <v/>
      </c>
      <c r="H307" t="str">
        <f t="shared" ca="1" si="66"/>
        <v/>
      </c>
      <c r="I307" s="4" t="str">
        <f t="shared" ca="1" si="67"/>
        <v/>
      </c>
      <c r="J307" t="str">
        <f t="shared" ca="1" si="68"/>
        <v/>
      </c>
      <c r="K307" s="4" t="str">
        <f t="shared" ca="1" si="69"/>
        <v/>
      </c>
      <c r="L307" s="3" t="str">
        <f ca="1">IF(C307&lt;&gt;"",SUM(COUNTIF($O$24:$O307,"&gt;"&amp;C307),COUNTIF($Q$24:$Q307,"&gt;"&amp;C307),COUNTIF($S$24:$S307,"&gt;"&amp;C307),COUNTIF($U$24:$U307,"&gt;"&amp;C307)),"")</f>
        <v/>
      </c>
      <c r="M307" s="4" t="str">
        <f t="shared" ca="1" si="70"/>
        <v/>
      </c>
      <c r="N307" s="4" t="str">
        <f ca="1">IF(AND(MAX(O$23:O306)&lt;=MAX(Q$23:Q306),C307&lt;&gt;"",MAX(O$23:O306)&lt;=MAX(S$23:S306),MAX(O$23:O306)&lt;=MAX(U$23:U306),MAX(O$23:O306)&lt;=TIME(16,0,0)),MAX(O$23:O306,C307),"")</f>
        <v/>
      </c>
      <c r="O307" s="4" t="str">
        <f t="shared" ca="1" si="71"/>
        <v/>
      </c>
      <c r="P307" s="4" t="str">
        <f ca="1">IF(AND(MAX(O$23:O306)&gt;MAX(Q$23:Q306),C307&lt;&gt;"",MAX(Q$23:Q306)&lt;=MAX(S$23:S306),MAX(Q$23:Q306)&lt;=MAX(U$23:U306),MAX(Q$23:Q306)&lt;=TIME(16,0,0)),MAX(Q$23:Q306,C307),"")</f>
        <v/>
      </c>
      <c r="Q307" s="4" t="str">
        <f t="shared" ca="1" si="72"/>
        <v/>
      </c>
      <c r="R307" s="4" t="str">
        <f ca="1">IF(AND(MAX(O$23:O306)&gt;MAX(S$23:S306),C307&lt;&gt;"",MAX(Q$23:Q306)&gt;MAX(S$23:S306),MAX(S$23:S306)&lt;=MAX(U$23:U306),MAX(S$23:S306)&lt;=TIME(16,0,0)),MAX(S$23:S306,C307),"")</f>
        <v/>
      </c>
      <c r="S307" s="4" t="str">
        <f t="shared" ca="1" si="73"/>
        <v/>
      </c>
      <c r="T307" s="4" t="str">
        <f ca="1">IF(AND(MAX(O$23:O306)&gt;MAX(U$23:U306),C307&lt;&gt;"",MAX(Q$23:Q306)&gt;MAX(U$23:U306),MAX(S$23:S306)&gt;MAX(U$23:U306),MAX(U$23:U306)&lt;=TIME(16,0,0)),MAX(U$23:U306,C307),"")</f>
        <v/>
      </c>
      <c r="U307" s="4" t="str">
        <f t="shared" ca="1" si="74"/>
        <v/>
      </c>
    </row>
    <row r="308" spans="1:21" x14ac:dyDescent="0.3">
      <c r="A308" s="3">
        <f t="shared" ca="1" si="60"/>
        <v>2.7077119824771949</v>
      </c>
      <c r="B308" s="23" t="str">
        <f t="shared" ca="1" si="61"/>
        <v/>
      </c>
      <c r="C308" s="4" t="str">
        <f ca="1">IF(C307="","",IF(C307+(A308)/1440&lt;=$C$23+8/24,C307+(A308)/1440,""))</f>
        <v/>
      </c>
      <c r="D308" t="str">
        <f t="shared" ca="1" si="62"/>
        <v/>
      </c>
      <c r="E308" s="4" t="str">
        <f t="shared" ca="1" si="63"/>
        <v/>
      </c>
      <c r="F308" t="str">
        <f t="shared" ca="1" si="64"/>
        <v/>
      </c>
      <c r="G308" s="4" t="str">
        <f t="shared" ca="1" si="65"/>
        <v/>
      </c>
      <c r="H308" t="str">
        <f t="shared" ca="1" si="66"/>
        <v/>
      </c>
      <c r="I308" s="4" t="str">
        <f t="shared" ca="1" si="67"/>
        <v/>
      </c>
      <c r="J308" t="str">
        <f t="shared" ca="1" si="68"/>
        <v/>
      </c>
      <c r="K308" s="4" t="str">
        <f t="shared" ca="1" si="69"/>
        <v/>
      </c>
      <c r="L308" s="3" t="str">
        <f ca="1">IF(C308&lt;&gt;"",SUM(COUNTIF($O$24:$O308,"&gt;"&amp;C308),COUNTIF($Q$24:$Q308,"&gt;"&amp;C308),COUNTIF($S$24:$S308,"&gt;"&amp;C308),COUNTIF($U$24:$U308,"&gt;"&amp;C308)),"")</f>
        <v/>
      </c>
      <c r="M308" s="4" t="str">
        <f t="shared" ca="1" si="70"/>
        <v/>
      </c>
      <c r="N308" s="4" t="str">
        <f ca="1">IF(AND(MAX(O$23:O307)&lt;=MAX(Q$23:Q307),C308&lt;&gt;"",MAX(O$23:O307)&lt;=MAX(S$23:S307),MAX(O$23:O307)&lt;=MAX(U$23:U307),MAX(O$23:O307)&lt;=TIME(16,0,0)),MAX(O$23:O307,C308),"")</f>
        <v/>
      </c>
      <c r="O308" s="4" t="str">
        <f t="shared" ca="1" si="71"/>
        <v/>
      </c>
      <c r="P308" s="4" t="str">
        <f ca="1">IF(AND(MAX(O$23:O307)&gt;MAX(Q$23:Q307),C308&lt;&gt;"",MAX(Q$23:Q307)&lt;=MAX(S$23:S307),MAX(Q$23:Q307)&lt;=MAX(U$23:U307),MAX(Q$23:Q307)&lt;=TIME(16,0,0)),MAX(Q$23:Q307,C308),"")</f>
        <v/>
      </c>
      <c r="Q308" s="4" t="str">
        <f t="shared" ca="1" si="72"/>
        <v/>
      </c>
      <c r="R308" s="4" t="str">
        <f ca="1">IF(AND(MAX(O$23:O307)&gt;MAX(S$23:S307),C308&lt;&gt;"",MAX(Q$23:Q307)&gt;MAX(S$23:S307),MAX(S$23:S307)&lt;=MAX(U$23:U307),MAX(S$23:S307)&lt;=TIME(16,0,0)),MAX(S$23:S307,C308),"")</f>
        <v/>
      </c>
      <c r="S308" s="4" t="str">
        <f t="shared" ca="1" si="73"/>
        <v/>
      </c>
      <c r="T308" s="4" t="str">
        <f ca="1">IF(AND(MAX(O$23:O307)&gt;MAX(U$23:U307),C308&lt;&gt;"",MAX(Q$23:Q307)&gt;MAX(U$23:U307),MAX(S$23:S307)&gt;MAX(U$23:U307),MAX(U$23:U307)&lt;=TIME(16,0,0)),MAX(U$23:U307,C308),"")</f>
        <v/>
      </c>
      <c r="U308" s="4" t="str">
        <f t="shared" ca="1" si="74"/>
        <v/>
      </c>
    </row>
    <row r="309" spans="1:21" x14ac:dyDescent="0.3">
      <c r="A309" s="3">
        <f t="shared" ca="1" si="60"/>
        <v>4.392044093014956</v>
      </c>
      <c r="B309" s="23" t="str">
        <f t="shared" ca="1" si="61"/>
        <v/>
      </c>
      <c r="C309" s="4" t="str">
        <f ca="1">IF(C308="","",IF(C308+(A309)/1440&lt;=$C$23+8/24,C308+(A309)/1440,""))</f>
        <v/>
      </c>
      <c r="D309" t="str">
        <f t="shared" ca="1" si="62"/>
        <v/>
      </c>
      <c r="E309" s="4" t="str">
        <f t="shared" ca="1" si="63"/>
        <v/>
      </c>
      <c r="F309" t="str">
        <f t="shared" ca="1" si="64"/>
        <v/>
      </c>
      <c r="G309" s="4" t="str">
        <f t="shared" ca="1" si="65"/>
        <v/>
      </c>
      <c r="H309" t="str">
        <f t="shared" ca="1" si="66"/>
        <v/>
      </c>
      <c r="I309" s="4" t="str">
        <f t="shared" ca="1" si="67"/>
        <v/>
      </c>
      <c r="J309" t="str">
        <f t="shared" ca="1" si="68"/>
        <v/>
      </c>
      <c r="K309" s="4" t="str">
        <f t="shared" ca="1" si="69"/>
        <v/>
      </c>
      <c r="L309" s="3" t="str">
        <f ca="1">IF(C309&lt;&gt;"",SUM(COUNTIF($O$24:$O309,"&gt;"&amp;C309),COUNTIF($Q$24:$Q309,"&gt;"&amp;C309),COUNTIF($S$24:$S309,"&gt;"&amp;C309),COUNTIF($U$24:$U309,"&gt;"&amp;C309)),"")</f>
        <v/>
      </c>
      <c r="M309" s="4" t="str">
        <f t="shared" ca="1" si="70"/>
        <v/>
      </c>
      <c r="N309" s="4" t="str">
        <f ca="1">IF(AND(MAX(O$23:O308)&lt;=MAX(Q$23:Q308),C309&lt;&gt;"",MAX(O$23:O308)&lt;=MAX(S$23:S308),MAX(O$23:O308)&lt;=MAX(U$23:U308),MAX(O$23:O308)&lt;=TIME(16,0,0)),MAX(O$23:O308,C309),"")</f>
        <v/>
      </c>
      <c r="O309" s="4" t="str">
        <f t="shared" ca="1" si="71"/>
        <v/>
      </c>
      <c r="P309" s="4" t="str">
        <f ca="1">IF(AND(MAX(O$23:O308)&gt;MAX(Q$23:Q308),C309&lt;&gt;"",MAX(Q$23:Q308)&lt;=MAX(S$23:S308),MAX(Q$23:Q308)&lt;=MAX(U$23:U308),MAX(Q$23:Q308)&lt;=TIME(16,0,0)),MAX(Q$23:Q308,C309),"")</f>
        <v/>
      </c>
      <c r="Q309" s="4" t="str">
        <f t="shared" ca="1" si="72"/>
        <v/>
      </c>
      <c r="R309" s="4" t="str">
        <f ca="1">IF(AND(MAX(O$23:O308)&gt;MAX(S$23:S308),C309&lt;&gt;"",MAX(Q$23:Q308)&gt;MAX(S$23:S308),MAX(S$23:S308)&lt;=MAX(U$23:U308),MAX(S$23:S308)&lt;=TIME(16,0,0)),MAX(S$23:S308,C309),"")</f>
        <v/>
      </c>
      <c r="S309" s="4" t="str">
        <f t="shared" ca="1" si="73"/>
        <v/>
      </c>
      <c r="T309" s="4" t="str">
        <f ca="1">IF(AND(MAX(O$23:O308)&gt;MAX(U$23:U308),C309&lt;&gt;"",MAX(Q$23:Q308)&gt;MAX(U$23:U308),MAX(S$23:S308)&gt;MAX(U$23:U308),MAX(U$23:U308)&lt;=TIME(16,0,0)),MAX(U$23:U308,C309),"")</f>
        <v/>
      </c>
      <c r="U309" s="4" t="str">
        <f t="shared" ca="1" si="74"/>
        <v/>
      </c>
    </row>
    <row r="310" spans="1:21" x14ac:dyDescent="0.3">
      <c r="A310" s="3">
        <f t="shared" ca="1" si="60"/>
        <v>2.7212613692807603</v>
      </c>
      <c r="B310" s="23" t="str">
        <f t="shared" ca="1" si="61"/>
        <v/>
      </c>
      <c r="C310" s="4" t="str">
        <f ca="1">IF(C309="","",IF(C309+(A310)/1440&lt;=$C$23+8/24,C309+(A310)/1440,""))</f>
        <v/>
      </c>
      <c r="D310" t="str">
        <f t="shared" ca="1" si="62"/>
        <v/>
      </c>
      <c r="E310" s="4" t="str">
        <f t="shared" ca="1" si="63"/>
        <v/>
      </c>
      <c r="F310" t="str">
        <f t="shared" ca="1" si="64"/>
        <v/>
      </c>
      <c r="G310" s="4" t="str">
        <f t="shared" ca="1" si="65"/>
        <v/>
      </c>
      <c r="H310" t="str">
        <f t="shared" ca="1" si="66"/>
        <v/>
      </c>
      <c r="I310" s="4" t="str">
        <f t="shared" ca="1" si="67"/>
        <v/>
      </c>
      <c r="J310" t="str">
        <f t="shared" ca="1" si="68"/>
        <v/>
      </c>
      <c r="K310" s="4" t="str">
        <f t="shared" ca="1" si="69"/>
        <v/>
      </c>
      <c r="L310" s="3" t="str">
        <f ca="1">IF(C310&lt;&gt;"",SUM(COUNTIF($O$24:$O310,"&gt;"&amp;C310),COUNTIF($Q$24:$Q310,"&gt;"&amp;C310),COUNTIF($S$24:$S310,"&gt;"&amp;C310),COUNTIF($U$24:$U310,"&gt;"&amp;C310)),"")</f>
        <v/>
      </c>
      <c r="M310" s="4" t="str">
        <f t="shared" ca="1" si="70"/>
        <v/>
      </c>
      <c r="N310" s="4" t="str">
        <f ca="1">IF(AND(MAX(O$23:O309)&lt;=MAX(Q$23:Q309),C310&lt;&gt;"",MAX(O$23:O309)&lt;=MAX(S$23:S309),MAX(O$23:O309)&lt;=MAX(U$23:U309),MAX(O$23:O309)&lt;=TIME(16,0,0)),MAX(O$23:O309,C310),"")</f>
        <v/>
      </c>
      <c r="O310" s="4" t="str">
        <f t="shared" ca="1" si="71"/>
        <v/>
      </c>
      <c r="P310" s="4" t="str">
        <f ca="1">IF(AND(MAX(O$23:O309)&gt;MAX(Q$23:Q309),C310&lt;&gt;"",MAX(Q$23:Q309)&lt;=MAX(S$23:S309),MAX(Q$23:Q309)&lt;=MAX(U$23:U309),MAX(Q$23:Q309)&lt;=TIME(16,0,0)),MAX(Q$23:Q309,C310),"")</f>
        <v/>
      </c>
      <c r="Q310" s="4" t="str">
        <f t="shared" ca="1" si="72"/>
        <v/>
      </c>
      <c r="R310" s="4" t="str">
        <f ca="1">IF(AND(MAX(O$23:O309)&gt;MAX(S$23:S309),C310&lt;&gt;"",MAX(Q$23:Q309)&gt;MAX(S$23:S309),MAX(S$23:S309)&lt;=MAX(U$23:U309),MAX(S$23:S309)&lt;=TIME(16,0,0)),MAX(S$23:S309,C310),"")</f>
        <v/>
      </c>
      <c r="S310" s="4" t="str">
        <f t="shared" ca="1" si="73"/>
        <v/>
      </c>
      <c r="T310" s="4" t="str">
        <f ca="1">IF(AND(MAX(O$23:O309)&gt;MAX(U$23:U309),C310&lt;&gt;"",MAX(Q$23:Q309)&gt;MAX(U$23:U309),MAX(S$23:S309)&gt;MAX(U$23:U309),MAX(U$23:U309)&lt;=TIME(16,0,0)),MAX(U$23:U309,C310),"")</f>
        <v/>
      </c>
      <c r="U310" s="4" t="str">
        <f t="shared" ca="1" si="74"/>
        <v/>
      </c>
    </row>
    <row r="311" spans="1:21" x14ac:dyDescent="0.3">
      <c r="A311" s="3">
        <f t="shared" ca="1" si="60"/>
        <v>1.4824973077757158</v>
      </c>
      <c r="B311" s="23" t="str">
        <f t="shared" ca="1" si="61"/>
        <v/>
      </c>
      <c r="C311" s="4" t="str">
        <f ca="1">IF(C310="","",IF(C310+(A311)/1440&lt;=$C$23+8/24,C310+(A311)/1440,""))</f>
        <v/>
      </c>
      <c r="D311" t="str">
        <f t="shared" ca="1" si="62"/>
        <v/>
      </c>
      <c r="E311" s="4" t="str">
        <f t="shared" ca="1" si="63"/>
        <v/>
      </c>
      <c r="F311" t="str">
        <f t="shared" ca="1" si="64"/>
        <v/>
      </c>
      <c r="G311" s="4" t="str">
        <f t="shared" ca="1" si="65"/>
        <v/>
      </c>
      <c r="H311" t="str">
        <f t="shared" ca="1" si="66"/>
        <v/>
      </c>
      <c r="I311" s="4" t="str">
        <f t="shared" ca="1" si="67"/>
        <v/>
      </c>
      <c r="J311" t="str">
        <f t="shared" ca="1" si="68"/>
        <v/>
      </c>
      <c r="K311" s="4" t="str">
        <f t="shared" ca="1" si="69"/>
        <v/>
      </c>
      <c r="L311" s="3" t="str">
        <f ca="1">IF(C311&lt;&gt;"",SUM(COUNTIF($O$24:$O311,"&gt;"&amp;C311),COUNTIF($Q$24:$Q311,"&gt;"&amp;C311),COUNTIF($S$24:$S311,"&gt;"&amp;C311),COUNTIF($U$24:$U311,"&gt;"&amp;C311)),"")</f>
        <v/>
      </c>
      <c r="M311" s="4" t="str">
        <f t="shared" ca="1" si="70"/>
        <v/>
      </c>
      <c r="N311" s="4" t="str">
        <f ca="1">IF(AND(MAX(O$23:O310)&lt;=MAX(Q$23:Q310),C311&lt;&gt;"",MAX(O$23:O310)&lt;=MAX(S$23:S310),MAX(O$23:O310)&lt;=MAX(U$23:U310),MAX(O$23:O310)&lt;=TIME(16,0,0)),MAX(O$23:O310,C311),"")</f>
        <v/>
      </c>
      <c r="O311" s="4" t="str">
        <f t="shared" ca="1" si="71"/>
        <v/>
      </c>
      <c r="P311" s="4" t="str">
        <f ca="1">IF(AND(MAX(O$23:O310)&gt;MAX(Q$23:Q310),C311&lt;&gt;"",MAX(Q$23:Q310)&lt;=MAX(S$23:S310),MAX(Q$23:Q310)&lt;=MAX(U$23:U310),MAX(Q$23:Q310)&lt;=TIME(16,0,0)),MAX(Q$23:Q310,C311),"")</f>
        <v/>
      </c>
      <c r="Q311" s="4" t="str">
        <f t="shared" ca="1" si="72"/>
        <v/>
      </c>
      <c r="R311" s="4" t="str">
        <f ca="1">IF(AND(MAX(O$23:O310)&gt;MAX(S$23:S310),C311&lt;&gt;"",MAX(Q$23:Q310)&gt;MAX(S$23:S310),MAX(S$23:S310)&lt;=MAX(U$23:U310),MAX(S$23:S310)&lt;=TIME(16,0,0)),MAX(S$23:S310,C311),"")</f>
        <v/>
      </c>
      <c r="S311" s="4" t="str">
        <f t="shared" ca="1" si="73"/>
        <v/>
      </c>
      <c r="T311" s="4" t="str">
        <f ca="1">IF(AND(MAX(O$23:O310)&gt;MAX(U$23:U310),C311&lt;&gt;"",MAX(Q$23:Q310)&gt;MAX(U$23:U310),MAX(S$23:S310)&gt;MAX(U$23:U310),MAX(U$23:U310)&lt;=TIME(16,0,0)),MAX(U$23:U310,C311),"")</f>
        <v/>
      </c>
      <c r="U311" s="4" t="str">
        <f t="shared" ca="1" si="74"/>
        <v/>
      </c>
    </row>
    <row r="312" spans="1:21" x14ac:dyDescent="0.3">
      <c r="A312" s="3">
        <f t="shared" ca="1" si="60"/>
        <v>1.3808686135391048</v>
      </c>
      <c r="B312" s="23" t="str">
        <f t="shared" ca="1" si="61"/>
        <v/>
      </c>
      <c r="C312" s="4" t="str">
        <f ca="1">IF(C311="","",IF(C311+(A312)/1440&lt;=$C$23+8/24,C311+(A312)/1440,""))</f>
        <v/>
      </c>
      <c r="D312" t="str">
        <f t="shared" ca="1" si="62"/>
        <v/>
      </c>
      <c r="E312" s="4" t="str">
        <f t="shared" ca="1" si="63"/>
        <v/>
      </c>
      <c r="F312" t="str">
        <f t="shared" ca="1" si="64"/>
        <v/>
      </c>
      <c r="G312" s="4" t="str">
        <f t="shared" ca="1" si="65"/>
        <v/>
      </c>
      <c r="H312" t="str">
        <f t="shared" ca="1" si="66"/>
        <v/>
      </c>
      <c r="I312" s="4" t="str">
        <f t="shared" ca="1" si="67"/>
        <v/>
      </c>
      <c r="J312" t="str">
        <f t="shared" ca="1" si="68"/>
        <v/>
      </c>
      <c r="K312" s="4" t="str">
        <f t="shared" ca="1" si="69"/>
        <v/>
      </c>
      <c r="L312" s="3" t="str">
        <f ca="1">IF(C312&lt;&gt;"",SUM(COUNTIF($O$24:$O312,"&gt;"&amp;C312),COUNTIF($Q$24:$Q312,"&gt;"&amp;C312),COUNTIF($S$24:$S312,"&gt;"&amp;C312),COUNTIF($U$24:$U312,"&gt;"&amp;C312)),"")</f>
        <v/>
      </c>
      <c r="M312" s="4" t="str">
        <f t="shared" ca="1" si="70"/>
        <v/>
      </c>
      <c r="N312" s="4" t="str">
        <f ca="1">IF(AND(MAX(O$23:O311)&lt;=MAX(Q$23:Q311),C312&lt;&gt;"",MAX(O$23:O311)&lt;=MAX(S$23:S311),MAX(O$23:O311)&lt;=MAX(U$23:U311),MAX(O$23:O311)&lt;=TIME(16,0,0)),MAX(O$23:O311,C312),"")</f>
        <v/>
      </c>
      <c r="O312" s="4" t="str">
        <f t="shared" ca="1" si="71"/>
        <v/>
      </c>
      <c r="P312" s="4" t="str">
        <f ca="1">IF(AND(MAX(O$23:O311)&gt;MAX(Q$23:Q311),C312&lt;&gt;"",MAX(Q$23:Q311)&lt;=MAX(S$23:S311),MAX(Q$23:Q311)&lt;=MAX(U$23:U311),MAX(Q$23:Q311)&lt;=TIME(16,0,0)),MAX(Q$23:Q311,C312),"")</f>
        <v/>
      </c>
      <c r="Q312" s="4" t="str">
        <f t="shared" ca="1" si="72"/>
        <v/>
      </c>
      <c r="R312" s="4" t="str">
        <f ca="1">IF(AND(MAX(O$23:O311)&gt;MAX(S$23:S311),C312&lt;&gt;"",MAX(Q$23:Q311)&gt;MAX(S$23:S311),MAX(S$23:S311)&lt;=MAX(U$23:U311),MAX(S$23:S311)&lt;=TIME(16,0,0)),MAX(S$23:S311,C312),"")</f>
        <v/>
      </c>
      <c r="S312" s="4" t="str">
        <f t="shared" ca="1" si="73"/>
        <v/>
      </c>
      <c r="T312" s="4" t="str">
        <f ca="1">IF(AND(MAX(O$23:O311)&gt;MAX(U$23:U311),C312&lt;&gt;"",MAX(Q$23:Q311)&gt;MAX(U$23:U311),MAX(S$23:S311)&gt;MAX(U$23:U311),MAX(U$23:U311)&lt;=TIME(16,0,0)),MAX(U$23:U311,C312),"")</f>
        <v/>
      </c>
      <c r="U312" s="4" t="str">
        <f t="shared" ca="1" si="74"/>
        <v/>
      </c>
    </row>
    <row r="313" spans="1:21" x14ac:dyDescent="0.3">
      <c r="A313" s="3">
        <f t="shared" ca="1" si="60"/>
        <v>1.2329205063700837</v>
      </c>
      <c r="B313" s="23" t="str">
        <f t="shared" ca="1" si="61"/>
        <v/>
      </c>
      <c r="C313" s="4" t="str">
        <f ca="1">IF(C312="","",IF(C312+(A313)/1440&lt;=$C$23+8/24,C312+(A313)/1440,""))</f>
        <v/>
      </c>
      <c r="D313" t="str">
        <f t="shared" ca="1" si="62"/>
        <v/>
      </c>
      <c r="E313" s="4" t="str">
        <f t="shared" ca="1" si="63"/>
        <v/>
      </c>
      <c r="F313" t="str">
        <f t="shared" ca="1" si="64"/>
        <v/>
      </c>
      <c r="G313" s="4" t="str">
        <f t="shared" ca="1" si="65"/>
        <v/>
      </c>
      <c r="H313" t="str">
        <f t="shared" ca="1" si="66"/>
        <v/>
      </c>
      <c r="I313" s="4" t="str">
        <f t="shared" ca="1" si="67"/>
        <v/>
      </c>
      <c r="J313" t="str">
        <f t="shared" ca="1" si="68"/>
        <v/>
      </c>
      <c r="K313" s="4" t="str">
        <f t="shared" ca="1" si="69"/>
        <v/>
      </c>
      <c r="L313" s="3" t="str">
        <f ca="1">IF(C313&lt;&gt;"",SUM(COUNTIF($O$24:$O313,"&gt;"&amp;C313),COUNTIF($Q$24:$Q313,"&gt;"&amp;C313),COUNTIF($S$24:$S313,"&gt;"&amp;C313),COUNTIF($U$24:$U313,"&gt;"&amp;C313)),"")</f>
        <v/>
      </c>
      <c r="M313" s="4" t="str">
        <f t="shared" ca="1" si="70"/>
        <v/>
      </c>
      <c r="N313" s="4" t="str">
        <f ca="1">IF(AND(MAX(O$23:O312)&lt;=MAX(Q$23:Q312),C313&lt;&gt;"",MAX(O$23:O312)&lt;=MAX(S$23:S312),MAX(O$23:O312)&lt;=MAX(U$23:U312),MAX(O$23:O312)&lt;=TIME(16,0,0)),MAX(O$23:O312,C313),"")</f>
        <v/>
      </c>
      <c r="O313" s="4" t="str">
        <f t="shared" ca="1" si="71"/>
        <v/>
      </c>
      <c r="P313" s="4" t="str">
        <f ca="1">IF(AND(MAX(O$23:O312)&gt;MAX(Q$23:Q312),C313&lt;&gt;"",MAX(Q$23:Q312)&lt;=MAX(S$23:S312),MAX(Q$23:Q312)&lt;=MAX(U$23:U312),MAX(Q$23:Q312)&lt;=TIME(16,0,0)),MAX(Q$23:Q312,C313),"")</f>
        <v/>
      </c>
      <c r="Q313" s="4" t="str">
        <f t="shared" ca="1" si="72"/>
        <v/>
      </c>
      <c r="R313" s="4" t="str">
        <f ca="1">IF(AND(MAX(O$23:O312)&gt;MAX(S$23:S312),C313&lt;&gt;"",MAX(Q$23:Q312)&gt;MAX(S$23:S312),MAX(S$23:S312)&lt;=MAX(U$23:U312),MAX(S$23:S312)&lt;=TIME(16,0,0)),MAX(S$23:S312,C313),"")</f>
        <v/>
      </c>
      <c r="S313" s="4" t="str">
        <f t="shared" ca="1" si="73"/>
        <v/>
      </c>
      <c r="T313" s="4" t="str">
        <f ca="1">IF(AND(MAX(O$23:O312)&gt;MAX(U$23:U312),C313&lt;&gt;"",MAX(Q$23:Q312)&gt;MAX(U$23:U312),MAX(S$23:S312)&gt;MAX(U$23:U312),MAX(U$23:U312)&lt;=TIME(16,0,0)),MAX(U$23:U312,C313),"")</f>
        <v/>
      </c>
      <c r="U313" s="4" t="str">
        <f t="shared" ca="1" si="74"/>
        <v/>
      </c>
    </row>
    <row r="314" spans="1:21" x14ac:dyDescent="0.3">
      <c r="A314" s="3">
        <f t="shared" ca="1" si="60"/>
        <v>2.2697200926903567</v>
      </c>
      <c r="B314" s="23" t="str">
        <f t="shared" ca="1" si="61"/>
        <v/>
      </c>
      <c r="C314" s="4" t="str">
        <f ca="1">IF(C313="","",IF(C313+(A314)/1440&lt;=$C$23+8/24,C313+(A314)/1440,""))</f>
        <v/>
      </c>
      <c r="D314" t="str">
        <f t="shared" ca="1" si="62"/>
        <v/>
      </c>
      <c r="E314" s="4" t="str">
        <f t="shared" ca="1" si="63"/>
        <v/>
      </c>
      <c r="F314" t="str">
        <f t="shared" ca="1" si="64"/>
        <v/>
      </c>
      <c r="G314" s="4" t="str">
        <f t="shared" ca="1" si="65"/>
        <v/>
      </c>
      <c r="H314" t="str">
        <f t="shared" ca="1" si="66"/>
        <v/>
      </c>
      <c r="I314" s="4" t="str">
        <f t="shared" ca="1" si="67"/>
        <v/>
      </c>
      <c r="J314" t="str">
        <f t="shared" ca="1" si="68"/>
        <v/>
      </c>
      <c r="K314" s="4" t="str">
        <f t="shared" ca="1" si="69"/>
        <v/>
      </c>
      <c r="L314" s="3" t="str">
        <f ca="1">IF(C314&lt;&gt;"",SUM(COUNTIF($O$24:$O314,"&gt;"&amp;C314),COUNTIF($Q$24:$Q314,"&gt;"&amp;C314),COUNTIF($S$24:$S314,"&gt;"&amp;C314),COUNTIF($U$24:$U314,"&gt;"&amp;C314)),"")</f>
        <v/>
      </c>
      <c r="M314" s="4" t="str">
        <f t="shared" ca="1" si="70"/>
        <v/>
      </c>
      <c r="N314" s="4" t="str">
        <f ca="1">IF(AND(MAX(O$23:O313)&lt;=MAX(Q$23:Q313),C314&lt;&gt;"",MAX(O$23:O313)&lt;=MAX(S$23:S313),MAX(O$23:O313)&lt;=MAX(U$23:U313),MAX(O$23:O313)&lt;=TIME(16,0,0)),MAX(O$23:O313,C314),"")</f>
        <v/>
      </c>
      <c r="O314" s="4" t="str">
        <f t="shared" ca="1" si="71"/>
        <v/>
      </c>
      <c r="P314" s="4" t="str">
        <f ca="1">IF(AND(MAX(O$23:O313)&gt;MAX(Q$23:Q313),C314&lt;&gt;"",MAX(Q$23:Q313)&lt;=MAX(S$23:S313),MAX(Q$23:Q313)&lt;=MAX(U$23:U313),MAX(Q$23:Q313)&lt;=TIME(16,0,0)),MAX(Q$23:Q313,C314),"")</f>
        <v/>
      </c>
      <c r="Q314" s="4" t="str">
        <f t="shared" ca="1" si="72"/>
        <v/>
      </c>
      <c r="R314" s="4" t="str">
        <f ca="1">IF(AND(MAX(O$23:O313)&gt;MAX(S$23:S313),C314&lt;&gt;"",MAX(Q$23:Q313)&gt;MAX(S$23:S313),MAX(S$23:S313)&lt;=MAX(U$23:U313),MAX(S$23:S313)&lt;=TIME(16,0,0)),MAX(S$23:S313,C314),"")</f>
        <v/>
      </c>
      <c r="S314" s="4" t="str">
        <f t="shared" ca="1" si="73"/>
        <v/>
      </c>
      <c r="T314" s="4" t="str">
        <f ca="1">IF(AND(MAX(O$23:O313)&gt;MAX(U$23:U313),C314&lt;&gt;"",MAX(Q$23:Q313)&gt;MAX(U$23:U313),MAX(S$23:S313)&gt;MAX(U$23:U313),MAX(U$23:U313)&lt;=TIME(16,0,0)),MAX(U$23:U313,C314),"")</f>
        <v/>
      </c>
      <c r="U314" s="4" t="str">
        <f t="shared" ca="1" si="74"/>
        <v/>
      </c>
    </row>
    <row r="315" spans="1:21" x14ac:dyDescent="0.3">
      <c r="A315" s="3">
        <f t="shared" ca="1" si="60"/>
        <v>1.1963338351164505</v>
      </c>
      <c r="B315" s="23" t="str">
        <f t="shared" ca="1" si="61"/>
        <v/>
      </c>
      <c r="C315" s="4" t="str">
        <f ca="1">IF(C314="","",IF(C314+(A315)/1440&lt;=$C$23+8/24,C314+(A315)/1440,""))</f>
        <v/>
      </c>
      <c r="D315" t="str">
        <f t="shared" ca="1" si="62"/>
        <v/>
      </c>
      <c r="E315" s="4" t="str">
        <f t="shared" ca="1" si="63"/>
        <v/>
      </c>
      <c r="F315" t="str">
        <f t="shared" ca="1" si="64"/>
        <v/>
      </c>
      <c r="G315" s="4" t="str">
        <f t="shared" ca="1" si="65"/>
        <v/>
      </c>
      <c r="H315" t="str">
        <f t="shared" ca="1" si="66"/>
        <v/>
      </c>
      <c r="I315" s="4" t="str">
        <f t="shared" ca="1" si="67"/>
        <v/>
      </c>
      <c r="J315" t="str">
        <f t="shared" ca="1" si="68"/>
        <v/>
      </c>
      <c r="K315" s="4" t="str">
        <f t="shared" ca="1" si="69"/>
        <v/>
      </c>
      <c r="L315" s="3" t="str">
        <f ca="1">IF(C315&lt;&gt;"",SUM(COUNTIF($O$24:$O315,"&gt;"&amp;C315),COUNTIF($Q$24:$Q315,"&gt;"&amp;C315),COUNTIF($S$24:$S315,"&gt;"&amp;C315),COUNTIF($U$24:$U315,"&gt;"&amp;C315)),"")</f>
        <v/>
      </c>
      <c r="M315" s="4" t="str">
        <f t="shared" ca="1" si="70"/>
        <v/>
      </c>
      <c r="N315" s="4" t="str">
        <f ca="1">IF(AND(MAX(O$23:O314)&lt;=MAX(Q$23:Q314),C315&lt;&gt;"",MAX(O$23:O314)&lt;=MAX(S$23:S314),MAX(O$23:O314)&lt;=MAX(U$23:U314),MAX(O$23:O314)&lt;=TIME(16,0,0)),MAX(O$23:O314,C315),"")</f>
        <v/>
      </c>
      <c r="O315" s="4" t="str">
        <f t="shared" ca="1" si="71"/>
        <v/>
      </c>
      <c r="P315" s="4" t="str">
        <f ca="1">IF(AND(MAX(O$23:O314)&gt;MAX(Q$23:Q314),C315&lt;&gt;"",MAX(Q$23:Q314)&lt;=MAX(S$23:S314),MAX(Q$23:Q314)&lt;=MAX(U$23:U314),MAX(Q$23:Q314)&lt;=TIME(16,0,0)),MAX(Q$23:Q314,C315),"")</f>
        <v/>
      </c>
      <c r="Q315" s="4" t="str">
        <f t="shared" ca="1" si="72"/>
        <v/>
      </c>
      <c r="R315" s="4" t="str">
        <f ca="1">IF(AND(MAX(O$23:O314)&gt;MAX(S$23:S314),C315&lt;&gt;"",MAX(Q$23:Q314)&gt;MAX(S$23:S314),MAX(S$23:S314)&lt;=MAX(U$23:U314),MAX(S$23:S314)&lt;=TIME(16,0,0)),MAX(S$23:S314,C315),"")</f>
        <v/>
      </c>
      <c r="S315" s="4" t="str">
        <f t="shared" ca="1" si="73"/>
        <v/>
      </c>
      <c r="T315" s="4" t="str">
        <f ca="1">IF(AND(MAX(O$23:O314)&gt;MAX(U$23:U314),C315&lt;&gt;"",MAX(Q$23:Q314)&gt;MAX(U$23:U314),MAX(S$23:S314)&gt;MAX(U$23:U314),MAX(U$23:U314)&lt;=TIME(16,0,0)),MAX(U$23:U314,C315),"")</f>
        <v/>
      </c>
      <c r="U315" s="4" t="str">
        <f t="shared" ca="1" si="74"/>
        <v/>
      </c>
    </row>
    <row r="316" spans="1:21" x14ac:dyDescent="0.3">
      <c r="A316" s="3">
        <f t="shared" ca="1" si="60"/>
        <v>3.1877816631713074</v>
      </c>
      <c r="B316" s="23" t="str">
        <f t="shared" ca="1" si="61"/>
        <v/>
      </c>
      <c r="C316" s="4" t="str">
        <f ca="1">IF(C315="","",IF(C315+(A316)/1440&lt;=$C$23+8/24,C315+(A316)/1440,""))</f>
        <v/>
      </c>
      <c r="D316" t="str">
        <f t="shared" ca="1" si="62"/>
        <v/>
      </c>
      <c r="E316" s="4" t="str">
        <f t="shared" ca="1" si="63"/>
        <v/>
      </c>
      <c r="F316" t="str">
        <f t="shared" ca="1" si="64"/>
        <v/>
      </c>
      <c r="G316" s="4" t="str">
        <f t="shared" ca="1" si="65"/>
        <v/>
      </c>
      <c r="H316" t="str">
        <f t="shared" ca="1" si="66"/>
        <v/>
      </c>
      <c r="I316" s="4" t="str">
        <f t="shared" ca="1" si="67"/>
        <v/>
      </c>
      <c r="J316" t="str">
        <f t="shared" ca="1" si="68"/>
        <v/>
      </c>
      <c r="K316" s="4" t="str">
        <f t="shared" ca="1" si="69"/>
        <v/>
      </c>
      <c r="L316" s="3" t="str">
        <f ca="1">IF(C316&lt;&gt;"",SUM(COUNTIF($O$24:$O316,"&gt;"&amp;C316),COUNTIF($Q$24:$Q316,"&gt;"&amp;C316),COUNTIF($S$24:$S316,"&gt;"&amp;C316),COUNTIF($U$24:$U316,"&gt;"&amp;C316)),"")</f>
        <v/>
      </c>
      <c r="M316" s="4" t="str">
        <f t="shared" ca="1" si="70"/>
        <v/>
      </c>
      <c r="N316" s="4" t="str">
        <f ca="1">IF(AND(MAX(O$23:O315)&lt;=MAX(Q$23:Q315),C316&lt;&gt;"",MAX(O$23:O315)&lt;=MAX(S$23:S315),MAX(O$23:O315)&lt;=MAX(U$23:U315),MAX(O$23:O315)&lt;=TIME(16,0,0)),MAX(O$23:O315,C316),"")</f>
        <v/>
      </c>
      <c r="O316" s="4" t="str">
        <f t="shared" ca="1" si="71"/>
        <v/>
      </c>
      <c r="P316" s="4" t="str">
        <f ca="1">IF(AND(MAX(O$23:O315)&gt;MAX(Q$23:Q315),C316&lt;&gt;"",MAX(Q$23:Q315)&lt;=MAX(S$23:S315),MAX(Q$23:Q315)&lt;=MAX(U$23:U315),MAX(Q$23:Q315)&lt;=TIME(16,0,0)),MAX(Q$23:Q315,C316),"")</f>
        <v/>
      </c>
      <c r="Q316" s="4" t="str">
        <f t="shared" ca="1" si="72"/>
        <v/>
      </c>
      <c r="R316" s="4" t="str">
        <f ca="1">IF(AND(MAX(O$23:O315)&gt;MAX(S$23:S315),C316&lt;&gt;"",MAX(Q$23:Q315)&gt;MAX(S$23:S315),MAX(S$23:S315)&lt;=MAX(U$23:U315),MAX(S$23:S315)&lt;=TIME(16,0,0)),MAX(S$23:S315,C316),"")</f>
        <v/>
      </c>
      <c r="S316" s="4" t="str">
        <f t="shared" ca="1" si="73"/>
        <v/>
      </c>
      <c r="T316" s="4" t="str">
        <f ca="1">IF(AND(MAX(O$23:O315)&gt;MAX(U$23:U315),C316&lt;&gt;"",MAX(Q$23:Q315)&gt;MAX(U$23:U315),MAX(S$23:S315)&gt;MAX(U$23:U315),MAX(U$23:U315)&lt;=TIME(16,0,0)),MAX(U$23:U315,C316),"")</f>
        <v/>
      </c>
      <c r="U316" s="4" t="str">
        <f t="shared" ca="1" si="74"/>
        <v/>
      </c>
    </row>
    <row r="317" spans="1:21" x14ac:dyDescent="0.3">
      <c r="A317" s="3">
        <f t="shared" ca="1" si="60"/>
        <v>1.8498311793911064</v>
      </c>
      <c r="B317" s="23" t="str">
        <f t="shared" ca="1" si="61"/>
        <v/>
      </c>
      <c r="C317" s="4" t="str">
        <f ca="1">IF(C316="","",IF(C316+(A317)/1440&lt;=$C$23+8/24,C316+(A317)/1440,""))</f>
        <v/>
      </c>
      <c r="D317" t="str">
        <f t="shared" ca="1" si="62"/>
        <v/>
      </c>
      <c r="E317" s="4" t="str">
        <f t="shared" ca="1" si="63"/>
        <v/>
      </c>
      <c r="F317" t="str">
        <f t="shared" ca="1" si="64"/>
        <v/>
      </c>
      <c r="G317" s="4" t="str">
        <f t="shared" ca="1" si="65"/>
        <v/>
      </c>
      <c r="H317" t="str">
        <f t="shared" ca="1" si="66"/>
        <v/>
      </c>
      <c r="I317" s="4" t="str">
        <f t="shared" ca="1" si="67"/>
        <v/>
      </c>
      <c r="J317" t="str">
        <f t="shared" ca="1" si="68"/>
        <v/>
      </c>
      <c r="K317" s="4" t="str">
        <f t="shared" ca="1" si="69"/>
        <v/>
      </c>
      <c r="L317" s="3" t="str">
        <f ca="1">IF(C317&lt;&gt;"",SUM(COUNTIF($O$24:$O317,"&gt;"&amp;C317),COUNTIF($Q$24:$Q317,"&gt;"&amp;C317),COUNTIF($S$24:$S317,"&gt;"&amp;C317),COUNTIF($U$24:$U317,"&gt;"&amp;C317)),"")</f>
        <v/>
      </c>
      <c r="M317" s="4" t="str">
        <f t="shared" ca="1" si="70"/>
        <v/>
      </c>
      <c r="N317" s="4" t="str">
        <f ca="1">IF(AND(MAX(O$23:O316)&lt;=MAX(Q$23:Q316),C317&lt;&gt;"",MAX(O$23:O316)&lt;=MAX(S$23:S316),MAX(O$23:O316)&lt;=MAX(U$23:U316),MAX(O$23:O316)&lt;=TIME(16,0,0)),MAX(O$23:O316,C317),"")</f>
        <v/>
      </c>
      <c r="O317" s="4" t="str">
        <f t="shared" ca="1" si="71"/>
        <v/>
      </c>
      <c r="P317" s="4" t="str">
        <f ca="1">IF(AND(MAX(O$23:O316)&gt;MAX(Q$23:Q316),C317&lt;&gt;"",MAX(Q$23:Q316)&lt;=MAX(S$23:S316),MAX(Q$23:Q316)&lt;=MAX(U$23:U316),MAX(Q$23:Q316)&lt;=TIME(16,0,0)),MAX(Q$23:Q316,C317),"")</f>
        <v/>
      </c>
      <c r="Q317" s="4" t="str">
        <f t="shared" ca="1" si="72"/>
        <v/>
      </c>
      <c r="R317" s="4" t="str">
        <f ca="1">IF(AND(MAX(O$23:O316)&gt;MAX(S$23:S316),C317&lt;&gt;"",MAX(Q$23:Q316)&gt;MAX(S$23:S316),MAX(S$23:S316)&lt;=MAX(U$23:U316),MAX(S$23:S316)&lt;=TIME(16,0,0)),MAX(S$23:S316,C317),"")</f>
        <v/>
      </c>
      <c r="S317" s="4" t="str">
        <f t="shared" ca="1" si="73"/>
        <v/>
      </c>
      <c r="T317" s="4" t="str">
        <f ca="1">IF(AND(MAX(O$23:O316)&gt;MAX(U$23:U316),C317&lt;&gt;"",MAX(Q$23:Q316)&gt;MAX(U$23:U316),MAX(S$23:S316)&gt;MAX(U$23:U316),MAX(U$23:U316)&lt;=TIME(16,0,0)),MAX(U$23:U316,C317),"")</f>
        <v/>
      </c>
      <c r="U317" s="4" t="str">
        <f t="shared" ca="1" si="74"/>
        <v/>
      </c>
    </row>
    <row r="318" spans="1:21" x14ac:dyDescent="0.3">
      <c r="A318" s="3">
        <f t="shared" ca="1" si="60"/>
        <v>1.2283098520812665</v>
      </c>
      <c r="B318" s="23" t="str">
        <f t="shared" ca="1" si="61"/>
        <v/>
      </c>
      <c r="C318" s="4" t="str">
        <f ca="1">IF(C317="","",IF(C317+(A318)/1440&lt;=$C$23+8/24,C317+(A318)/1440,""))</f>
        <v/>
      </c>
      <c r="D318" t="str">
        <f t="shared" ca="1" si="62"/>
        <v/>
      </c>
      <c r="E318" s="4" t="str">
        <f t="shared" ca="1" si="63"/>
        <v/>
      </c>
      <c r="F318" t="str">
        <f t="shared" ca="1" si="64"/>
        <v/>
      </c>
      <c r="G318" s="4" t="str">
        <f t="shared" ca="1" si="65"/>
        <v/>
      </c>
      <c r="H318" t="str">
        <f t="shared" ca="1" si="66"/>
        <v/>
      </c>
      <c r="I318" s="4" t="str">
        <f t="shared" ca="1" si="67"/>
        <v/>
      </c>
      <c r="J318" t="str">
        <f t="shared" ca="1" si="68"/>
        <v/>
      </c>
      <c r="K318" s="4" t="str">
        <f t="shared" ca="1" si="69"/>
        <v/>
      </c>
      <c r="L318" s="3" t="str">
        <f ca="1">IF(C318&lt;&gt;"",SUM(COUNTIF($O$24:$O318,"&gt;"&amp;C318),COUNTIF($Q$24:$Q318,"&gt;"&amp;C318),COUNTIF($S$24:$S318,"&gt;"&amp;C318),COUNTIF($U$24:$U318,"&gt;"&amp;C318)),"")</f>
        <v/>
      </c>
      <c r="M318" s="4" t="str">
        <f t="shared" ca="1" si="70"/>
        <v/>
      </c>
      <c r="N318" s="4" t="str">
        <f ca="1">IF(AND(MAX(O$23:O317)&lt;=MAX(Q$23:Q317),C318&lt;&gt;"",MAX(O$23:O317)&lt;=MAX(S$23:S317),MAX(O$23:O317)&lt;=MAX(U$23:U317),MAX(O$23:O317)&lt;=TIME(16,0,0)),MAX(O$23:O317,C318),"")</f>
        <v/>
      </c>
      <c r="O318" s="4" t="str">
        <f t="shared" ca="1" si="71"/>
        <v/>
      </c>
      <c r="P318" s="4" t="str">
        <f ca="1">IF(AND(MAX(O$23:O317)&gt;MAX(Q$23:Q317),C318&lt;&gt;"",MAX(Q$23:Q317)&lt;=MAX(S$23:S317),MAX(Q$23:Q317)&lt;=MAX(U$23:U317),MAX(Q$23:Q317)&lt;=TIME(16,0,0)),MAX(Q$23:Q317,C318),"")</f>
        <v/>
      </c>
      <c r="Q318" s="4" t="str">
        <f t="shared" ca="1" si="72"/>
        <v/>
      </c>
      <c r="R318" s="4" t="str">
        <f ca="1">IF(AND(MAX(O$23:O317)&gt;MAX(S$23:S317),C318&lt;&gt;"",MAX(Q$23:Q317)&gt;MAX(S$23:S317),MAX(S$23:S317)&lt;=MAX(U$23:U317),MAX(S$23:S317)&lt;=TIME(16,0,0)),MAX(S$23:S317,C318),"")</f>
        <v/>
      </c>
      <c r="S318" s="4" t="str">
        <f t="shared" ca="1" si="73"/>
        <v/>
      </c>
      <c r="T318" s="4" t="str">
        <f ca="1">IF(AND(MAX(O$23:O317)&gt;MAX(U$23:U317),C318&lt;&gt;"",MAX(Q$23:Q317)&gt;MAX(U$23:U317),MAX(S$23:S317)&gt;MAX(U$23:U317),MAX(U$23:U317)&lt;=TIME(16,0,0)),MAX(U$23:U317,C318),"")</f>
        <v/>
      </c>
      <c r="U318" s="4" t="str">
        <f t="shared" ca="1" si="74"/>
        <v/>
      </c>
    </row>
    <row r="319" spans="1:21" x14ac:dyDescent="0.3">
      <c r="A319" s="3">
        <f t="shared" ca="1" si="60"/>
        <v>1.584416839446001</v>
      </c>
      <c r="B319" s="23" t="str">
        <f t="shared" ca="1" si="61"/>
        <v/>
      </c>
      <c r="C319" s="4" t="str">
        <f ca="1">IF(C318="","",IF(C318+(A319)/1440&lt;=$C$23+8/24,C318+(A319)/1440,""))</f>
        <v/>
      </c>
      <c r="D319" t="str">
        <f t="shared" ca="1" si="62"/>
        <v/>
      </c>
      <c r="E319" s="4" t="str">
        <f t="shared" ca="1" si="63"/>
        <v/>
      </c>
      <c r="F319" t="str">
        <f t="shared" ca="1" si="64"/>
        <v/>
      </c>
      <c r="G319" s="4" t="str">
        <f t="shared" ca="1" si="65"/>
        <v/>
      </c>
      <c r="H319" t="str">
        <f t="shared" ca="1" si="66"/>
        <v/>
      </c>
      <c r="I319" s="4" t="str">
        <f t="shared" ca="1" si="67"/>
        <v/>
      </c>
      <c r="J319" t="str">
        <f t="shared" ca="1" si="68"/>
        <v/>
      </c>
      <c r="K319" s="4" t="str">
        <f t="shared" ca="1" si="69"/>
        <v/>
      </c>
      <c r="L319" s="3" t="str">
        <f ca="1">IF(C319&lt;&gt;"",SUM(COUNTIF($O$24:$O319,"&gt;"&amp;C319),COUNTIF($Q$24:$Q319,"&gt;"&amp;C319),COUNTIF($S$24:$S319,"&gt;"&amp;C319),COUNTIF($U$24:$U319,"&gt;"&amp;C319)),"")</f>
        <v/>
      </c>
      <c r="M319" s="4" t="str">
        <f t="shared" ca="1" si="70"/>
        <v/>
      </c>
      <c r="N319" s="4" t="str">
        <f ca="1">IF(AND(MAX(O$23:O318)&lt;=MAX(Q$23:Q318),C319&lt;&gt;"",MAX(O$23:O318)&lt;=MAX(S$23:S318),MAX(O$23:O318)&lt;=MAX(U$23:U318),MAX(O$23:O318)&lt;=TIME(16,0,0)),MAX(O$23:O318,C319),"")</f>
        <v/>
      </c>
      <c r="O319" s="4" t="str">
        <f t="shared" ca="1" si="71"/>
        <v/>
      </c>
      <c r="P319" s="4" t="str">
        <f ca="1">IF(AND(MAX(O$23:O318)&gt;MAX(Q$23:Q318),C319&lt;&gt;"",MAX(Q$23:Q318)&lt;=MAX(S$23:S318),MAX(Q$23:Q318)&lt;=MAX(U$23:U318),MAX(Q$23:Q318)&lt;=TIME(16,0,0)),MAX(Q$23:Q318,C319),"")</f>
        <v/>
      </c>
      <c r="Q319" s="4" t="str">
        <f t="shared" ca="1" si="72"/>
        <v/>
      </c>
      <c r="R319" s="4" t="str">
        <f ca="1">IF(AND(MAX(O$23:O318)&gt;MAX(S$23:S318),C319&lt;&gt;"",MAX(Q$23:Q318)&gt;MAX(S$23:S318),MAX(S$23:S318)&lt;=MAX(U$23:U318),MAX(S$23:S318)&lt;=TIME(16,0,0)),MAX(S$23:S318,C319),"")</f>
        <v/>
      </c>
      <c r="S319" s="4" t="str">
        <f t="shared" ca="1" si="73"/>
        <v/>
      </c>
      <c r="T319" s="4" t="str">
        <f ca="1">IF(AND(MAX(O$23:O318)&gt;MAX(U$23:U318),C319&lt;&gt;"",MAX(Q$23:Q318)&gt;MAX(U$23:U318),MAX(S$23:S318)&gt;MAX(U$23:U318),MAX(U$23:U318)&lt;=TIME(16,0,0)),MAX(U$23:U318,C319),"")</f>
        <v/>
      </c>
      <c r="U319" s="4" t="str">
        <f t="shared" ca="1" si="74"/>
        <v/>
      </c>
    </row>
    <row r="320" spans="1:21" x14ac:dyDescent="0.3">
      <c r="A320" s="3">
        <f t="shared" ca="1" si="60"/>
        <v>1.1491574731704934</v>
      </c>
      <c r="B320" s="23" t="str">
        <f t="shared" ca="1" si="61"/>
        <v/>
      </c>
      <c r="C320" s="4" t="str">
        <f ca="1">IF(C319="","",IF(C319+(A320)/1440&lt;=$C$23+8/24,C319+(A320)/1440,""))</f>
        <v/>
      </c>
      <c r="D320" t="str">
        <f t="shared" ca="1" si="62"/>
        <v/>
      </c>
      <c r="E320" s="4" t="str">
        <f t="shared" ca="1" si="63"/>
        <v/>
      </c>
      <c r="F320" t="str">
        <f t="shared" ca="1" si="64"/>
        <v/>
      </c>
      <c r="G320" s="4" t="str">
        <f t="shared" ca="1" si="65"/>
        <v/>
      </c>
      <c r="H320" t="str">
        <f t="shared" ca="1" si="66"/>
        <v/>
      </c>
      <c r="I320" s="4" t="str">
        <f t="shared" ca="1" si="67"/>
        <v/>
      </c>
      <c r="J320" t="str">
        <f t="shared" ca="1" si="68"/>
        <v/>
      </c>
      <c r="K320" s="4" t="str">
        <f t="shared" ca="1" si="69"/>
        <v/>
      </c>
      <c r="L320" s="3" t="str">
        <f ca="1">IF(C320&lt;&gt;"",SUM(COUNTIF($O$24:$O320,"&gt;"&amp;C320),COUNTIF($Q$24:$Q320,"&gt;"&amp;C320),COUNTIF($S$24:$S320,"&gt;"&amp;C320),COUNTIF($U$24:$U320,"&gt;"&amp;C320)),"")</f>
        <v/>
      </c>
      <c r="M320" s="4" t="str">
        <f t="shared" ca="1" si="70"/>
        <v/>
      </c>
      <c r="N320" s="4" t="str">
        <f ca="1">IF(AND(MAX(O$23:O319)&lt;=MAX(Q$23:Q319),C320&lt;&gt;"",MAX(O$23:O319)&lt;=MAX(S$23:S319),MAX(O$23:O319)&lt;=MAX(U$23:U319),MAX(O$23:O319)&lt;=TIME(16,0,0)),MAX(O$23:O319,C320),"")</f>
        <v/>
      </c>
      <c r="O320" s="4" t="str">
        <f t="shared" ca="1" si="71"/>
        <v/>
      </c>
      <c r="P320" s="4" t="str">
        <f ca="1">IF(AND(MAX(O$23:O319)&gt;MAX(Q$23:Q319),C320&lt;&gt;"",MAX(Q$23:Q319)&lt;=MAX(S$23:S319),MAX(Q$23:Q319)&lt;=MAX(U$23:U319),MAX(Q$23:Q319)&lt;=TIME(16,0,0)),MAX(Q$23:Q319,C320),"")</f>
        <v/>
      </c>
      <c r="Q320" s="4" t="str">
        <f t="shared" ca="1" si="72"/>
        <v/>
      </c>
      <c r="R320" s="4" t="str">
        <f ca="1">IF(AND(MAX(O$23:O319)&gt;MAX(S$23:S319),C320&lt;&gt;"",MAX(Q$23:Q319)&gt;MAX(S$23:S319),MAX(S$23:S319)&lt;=MAX(U$23:U319),MAX(S$23:S319)&lt;=TIME(16,0,0)),MAX(S$23:S319,C320),"")</f>
        <v/>
      </c>
      <c r="S320" s="4" t="str">
        <f t="shared" ca="1" si="73"/>
        <v/>
      </c>
      <c r="T320" s="4" t="str">
        <f ca="1">IF(AND(MAX(O$23:O319)&gt;MAX(U$23:U319),C320&lt;&gt;"",MAX(Q$23:Q319)&gt;MAX(U$23:U319),MAX(S$23:S319)&gt;MAX(U$23:U319),MAX(U$23:U319)&lt;=TIME(16,0,0)),MAX(U$23:U319,C320),"")</f>
        <v/>
      </c>
      <c r="U320" s="4" t="str">
        <f t="shared" ca="1" si="74"/>
        <v/>
      </c>
    </row>
    <row r="321" spans="1:21" x14ac:dyDescent="0.3">
      <c r="A321" s="3">
        <f t="shared" ca="1" si="60"/>
        <v>2.9061429237609357</v>
      </c>
      <c r="B321" s="23" t="str">
        <f t="shared" ca="1" si="61"/>
        <v/>
      </c>
      <c r="C321" s="4" t="str">
        <f ca="1">IF(C320="","",IF(C320+(A321)/1440&lt;=$C$23+8/24,C320+(A321)/1440,""))</f>
        <v/>
      </c>
      <c r="D321" t="str">
        <f t="shared" ca="1" si="62"/>
        <v/>
      </c>
      <c r="E321" s="4" t="str">
        <f t="shared" ca="1" si="63"/>
        <v/>
      </c>
      <c r="F321" t="str">
        <f t="shared" ca="1" si="64"/>
        <v/>
      </c>
      <c r="G321" s="4" t="str">
        <f t="shared" ca="1" si="65"/>
        <v/>
      </c>
      <c r="H321" t="str">
        <f t="shared" ca="1" si="66"/>
        <v/>
      </c>
      <c r="I321" s="4" t="str">
        <f t="shared" ca="1" si="67"/>
        <v/>
      </c>
      <c r="J321" t="str">
        <f t="shared" ca="1" si="68"/>
        <v/>
      </c>
      <c r="K321" s="4" t="str">
        <f t="shared" ca="1" si="69"/>
        <v/>
      </c>
      <c r="L321" s="3" t="str">
        <f ca="1">IF(C321&lt;&gt;"",SUM(COUNTIF($O$24:$O321,"&gt;"&amp;C321),COUNTIF($Q$24:$Q321,"&gt;"&amp;C321),COUNTIF($S$24:$S321,"&gt;"&amp;C321),COUNTIF($U$24:$U321,"&gt;"&amp;C321)),"")</f>
        <v/>
      </c>
      <c r="M321" s="4" t="str">
        <f t="shared" ca="1" si="70"/>
        <v/>
      </c>
      <c r="N321" s="4" t="str">
        <f ca="1">IF(AND(MAX(O$23:O320)&lt;=MAX(Q$23:Q320),C321&lt;&gt;"",MAX(O$23:O320)&lt;=MAX(S$23:S320),MAX(O$23:O320)&lt;=MAX(U$23:U320),MAX(O$23:O320)&lt;=TIME(16,0,0)),MAX(O$23:O320,C321),"")</f>
        <v/>
      </c>
      <c r="O321" s="4" t="str">
        <f t="shared" ca="1" si="71"/>
        <v/>
      </c>
      <c r="P321" s="4" t="str">
        <f ca="1">IF(AND(MAX(O$23:O320)&gt;MAX(Q$23:Q320),C321&lt;&gt;"",MAX(Q$23:Q320)&lt;=MAX(S$23:S320),MAX(Q$23:Q320)&lt;=MAX(U$23:U320),MAX(Q$23:Q320)&lt;=TIME(16,0,0)),MAX(Q$23:Q320,C321),"")</f>
        <v/>
      </c>
      <c r="Q321" s="4" t="str">
        <f t="shared" ca="1" si="72"/>
        <v/>
      </c>
      <c r="R321" s="4" t="str">
        <f ca="1">IF(AND(MAX(O$23:O320)&gt;MAX(S$23:S320),C321&lt;&gt;"",MAX(Q$23:Q320)&gt;MAX(S$23:S320),MAX(S$23:S320)&lt;=MAX(U$23:U320),MAX(S$23:S320)&lt;=TIME(16,0,0)),MAX(S$23:S320,C321),"")</f>
        <v/>
      </c>
      <c r="S321" s="4" t="str">
        <f t="shared" ca="1" si="73"/>
        <v/>
      </c>
      <c r="T321" s="4" t="str">
        <f ca="1">IF(AND(MAX(O$23:O320)&gt;MAX(U$23:U320),C321&lt;&gt;"",MAX(Q$23:Q320)&gt;MAX(U$23:U320),MAX(S$23:S320)&gt;MAX(U$23:U320),MAX(U$23:U320)&lt;=TIME(16,0,0)),MAX(U$23:U320,C321),"")</f>
        <v/>
      </c>
      <c r="U321" s="4" t="str">
        <f t="shared" ca="1" si="74"/>
        <v/>
      </c>
    </row>
    <row r="322" spans="1:21" x14ac:dyDescent="0.3">
      <c r="A322" s="3">
        <f t="shared" ca="1" si="60"/>
        <v>3.1176742763676453</v>
      </c>
      <c r="B322" s="23" t="str">
        <f t="shared" ca="1" si="61"/>
        <v/>
      </c>
      <c r="C322" s="4" t="str">
        <f ca="1">IF(C321="","",IF(C321+(A322)/1440&lt;=$C$23+8/24,C321+(A322)/1440,""))</f>
        <v/>
      </c>
      <c r="D322" t="str">
        <f t="shared" ca="1" si="62"/>
        <v/>
      </c>
      <c r="E322" s="4" t="str">
        <f t="shared" ca="1" si="63"/>
        <v/>
      </c>
      <c r="F322" t="str">
        <f t="shared" ca="1" si="64"/>
        <v/>
      </c>
      <c r="G322" s="4" t="str">
        <f t="shared" ca="1" si="65"/>
        <v/>
      </c>
      <c r="H322" t="str">
        <f t="shared" ca="1" si="66"/>
        <v/>
      </c>
      <c r="I322" s="4" t="str">
        <f t="shared" ca="1" si="67"/>
        <v/>
      </c>
      <c r="J322" t="str">
        <f t="shared" ca="1" si="68"/>
        <v/>
      </c>
      <c r="K322" s="4" t="str">
        <f t="shared" ca="1" si="69"/>
        <v/>
      </c>
      <c r="L322" s="3" t="str">
        <f ca="1">IF(C322&lt;&gt;"",SUM(COUNTIF($O$24:$O322,"&gt;"&amp;C322),COUNTIF($Q$24:$Q322,"&gt;"&amp;C322),COUNTIF($S$24:$S322,"&gt;"&amp;C322),COUNTIF($U$24:$U322,"&gt;"&amp;C322)),"")</f>
        <v/>
      </c>
      <c r="M322" s="4" t="str">
        <f t="shared" ca="1" si="70"/>
        <v/>
      </c>
      <c r="N322" s="4" t="str">
        <f ca="1">IF(AND(MAX(O$23:O321)&lt;=MAX(Q$23:Q321),C322&lt;&gt;"",MAX(O$23:O321)&lt;=MAX(S$23:S321),MAX(O$23:O321)&lt;=MAX(U$23:U321),MAX(O$23:O321)&lt;=TIME(16,0,0)),MAX(O$23:O321,C322),"")</f>
        <v/>
      </c>
      <c r="O322" s="4" t="str">
        <f t="shared" ca="1" si="71"/>
        <v/>
      </c>
      <c r="P322" s="4" t="str">
        <f ca="1">IF(AND(MAX(O$23:O321)&gt;MAX(Q$23:Q321),C322&lt;&gt;"",MAX(Q$23:Q321)&lt;=MAX(S$23:S321),MAX(Q$23:Q321)&lt;=MAX(U$23:U321),MAX(Q$23:Q321)&lt;=TIME(16,0,0)),MAX(Q$23:Q321,C322),"")</f>
        <v/>
      </c>
      <c r="Q322" s="4" t="str">
        <f t="shared" ca="1" si="72"/>
        <v/>
      </c>
      <c r="R322" s="4" t="str">
        <f ca="1">IF(AND(MAX(O$23:O321)&gt;MAX(S$23:S321),C322&lt;&gt;"",MAX(Q$23:Q321)&gt;MAX(S$23:S321),MAX(S$23:S321)&lt;=MAX(U$23:U321),MAX(S$23:S321)&lt;=TIME(16,0,0)),MAX(S$23:S321,C322),"")</f>
        <v/>
      </c>
      <c r="S322" s="4" t="str">
        <f t="shared" ca="1" si="73"/>
        <v/>
      </c>
      <c r="T322" s="4" t="str">
        <f ca="1">IF(AND(MAX(O$23:O321)&gt;MAX(U$23:U321),C322&lt;&gt;"",MAX(Q$23:Q321)&gt;MAX(U$23:U321),MAX(S$23:S321)&gt;MAX(U$23:U321),MAX(U$23:U321)&lt;=TIME(16,0,0)),MAX(U$23:U321,C322),"")</f>
        <v/>
      </c>
      <c r="U322" s="4" t="str">
        <f t="shared" ca="1" si="74"/>
        <v/>
      </c>
    </row>
    <row r="323" spans="1:21" x14ac:dyDescent="0.3">
      <c r="A323" s="3">
        <f t="shared" ca="1" si="60"/>
        <v>1.2278798805140059</v>
      </c>
      <c r="B323" s="23" t="str">
        <f t="shared" ca="1" si="61"/>
        <v/>
      </c>
      <c r="C323" s="4" t="str">
        <f ca="1">IF(C322="","",IF(C322+(A323)/1440&lt;=$C$23+8/24,C322+(A323)/1440,""))</f>
        <v/>
      </c>
      <c r="D323" t="str">
        <f t="shared" ca="1" si="62"/>
        <v/>
      </c>
      <c r="E323" s="4" t="str">
        <f t="shared" ca="1" si="63"/>
        <v/>
      </c>
      <c r="F323" t="str">
        <f t="shared" ca="1" si="64"/>
        <v/>
      </c>
      <c r="G323" s="4" t="str">
        <f t="shared" ca="1" si="65"/>
        <v/>
      </c>
      <c r="H323" t="str">
        <f t="shared" ca="1" si="66"/>
        <v/>
      </c>
      <c r="I323" s="4" t="str">
        <f t="shared" ca="1" si="67"/>
        <v/>
      </c>
      <c r="J323" t="str">
        <f t="shared" ca="1" si="68"/>
        <v/>
      </c>
      <c r="K323" s="4" t="str">
        <f t="shared" ca="1" si="69"/>
        <v/>
      </c>
      <c r="L323" s="3" t="str">
        <f ca="1">IF(C323&lt;&gt;"",SUM(COUNTIF($O$24:$O323,"&gt;"&amp;C323),COUNTIF($Q$24:$Q323,"&gt;"&amp;C323),COUNTIF($S$24:$S323,"&gt;"&amp;C323),COUNTIF($U$24:$U323,"&gt;"&amp;C323)),"")</f>
        <v/>
      </c>
      <c r="M323" s="4" t="str">
        <f t="shared" ca="1" si="70"/>
        <v/>
      </c>
      <c r="N323" s="4" t="str">
        <f ca="1">IF(AND(MAX(O$23:O322)&lt;=MAX(Q$23:Q322),C323&lt;&gt;"",MAX(O$23:O322)&lt;=MAX(S$23:S322),MAX(O$23:O322)&lt;=MAX(U$23:U322),MAX(O$23:O322)&lt;=TIME(16,0,0)),MAX(O$23:O322,C323),"")</f>
        <v/>
      </c>
      <c r="O323" s="4" t="str">
        <f t="shared" ca="1" si="71"/>
        <v/>
      </c>
      <c r="P323" s="4" t="str">
        <f ca="1">IF(AND(MAX(O$23:O322)&gt;MAX(Q$23:Q322),C323&lt;&gt;"",MAX(Q$23:Q322)&lt;=MAX(S$23:S322),MAX(Q$23:Q322)&lt;=MAX(U$23:U322),MAX(Q$23:Q322)&lt;=TIME(16,0,0)),MAX(Q$23:Q322,C323),"")</f>
        <v/>
      </c>
      <c r="Q323" s="4" t="str">
        <f t="shared" ca="1" si="72"/>
        <v/>
      </c>
      <c r="R323" s="4" t="str">
        <f ca="1">IF(AND(MAX(O$23:O322)&gt;MAX(S$23:S322),C323&lt;&gt;"",MAX(Q$23:Q322)&gt;MAX(S$23:S322),MAX(S$23:S322)&lt;=MAX(U$23:U322),MAX(S$23:S322)&lt;=TIME(16,0,0)),MAX(S$23:S322,C323),"")</f>
        <v/>
      </c>
      <c r="S323" s="4" t="str">
        <f t="shared" ca="1" si="73"/>
        <v/>
      </c>
      <c r="T323" s="4" t="str">
        <f ca="1">IF(AND(MAX(O$23:O322)&gt;MAX(U$23:U322),C323&lt;&gt;"",MAX(Q$23:Q322)&gt;MAX(U$23:U322),MAX(S$23:S322)&gt;MAX(U$23:U322),MAX(U$23:U322)&lt;=TIME(16,0,0)),MAX(U$23:U322,C323),"")</f>
        <v/>
      </c>
      <c r="U323" s="4" t="str">
        <f t="shared" ca="1" si="74"/>
        <v/>
      </c>
    </row>
    <row r="324" spans="1:21" x14ac:dyDescent="0.3">
      <c r="A324" s="3">
        <f t="shared" ca="1" si="60"/>
        <v>2.9572235760063723</v>
      </c>
      <c r="B324" s="23" t="str">
        <f t="shared" ca="1" si="61"/>
        <v/>
      </c>
      <c r="C324" s="4" t="str">
        <f ca="1">IF(C323="","",IF(C323+(A324)/1440&lt;=$C$23+8/24,C323+(A324)/1440,""))</f>
        <v/>
      </c>
      <c r="D324" t="str">
        <f t="shared" ca="1" si="62"/>
        <v/>
      </c>
      <c r="E324" s="4" t="str">
        <f t="shared" ca="1" si="63"/>
        <v/>
      </c>
      <c r="F324" t="str">
        <f t="shared" ca="1" si="64"/>
        <v/>
      </c>
      <c r="G324" s="4" t="str">
        <f t="shared" ca="1" si="65"/>
        <v/>
      </c>
      <c r="H324" t="str">
        <f t="shared" ca="1" si="66"/>
        <v/>
      </c>
      <c r="I324" s="4" t="str">
        <f t="shared" ca="1" si="67"/>
        <v/>
      </c>
      <c r="J324" t="str">
        <f t="shared" ca="1" si="68"/>
        <v/>
      </c>
      <c r="K324" s="4" t="str">
        <f t="shared" ca="1" si="69"/>
        <v/>
      </c>
      <c r="L324" s="3" t="str">
        <f ca="1">IF(C324&lt;&gt;"",SUM(COUNTIF($O$24:$O324,"&gt;"&amp;C324),COUNTIF($Q$24:$Q324,"&gt;"&amp;C324),COUNTIF($S$24:$S324,"&gt;"&amp;C324),COUNTIF($U$24:$U324,"&gt;"&amp;C324)),"")</f>
        <v/>
      </c>
      <c r="M324" s="4" t="str">
        <f t="shared" ca="1" si="70"/>
        <v/>
      </c>
      <c r="N324" s="4" t="str">
        <f ca="1">IF(AND(MAX(O$23:O323)&lt;=MAX(Q$23:Q323),C324&lt;&gt;"",MAX(O$23:O323)&lt;=MAX(S$23:S323),MAX(O$23:O323)&lt;=MAX(U$23:U323),MAX(O$23:O323)&lt;=TIME(16,0,0)),MAX(O$23:O323,C324),"")</f>
        <v/>
      </c>
      <c r="O324" s="4" t="str">
        <f t="shared" ca="1" si="71"/>
        <v/>
      </c>
      <c r="P324" s="4" t="str">
        <f ca="1">IF(AND(MAX(O$23:O323)&gt;MAX(Q$23:Q323),C324&lt;&gt;"",MAX(Q$23:Q323)&lt;=MAX(S$23:S323),MAX(Q$23:Q323)&lt;=MAX(U$23:U323),MAX(Q$23:Q323)&lt;=TIME(16,0,0)),MAX(Q$23:Q323,C324),"")</f>
        <v/>
      </c>
      <c r="Q324" s="4" t="str">
        <f t="shared" ca="1" si="72"/>
        <v/>
      </c>
      <c r="R324" s="4" t="str">
        <f ca="1">IF(AND(MAX(O$23:O323)&gt;MAX(S$23:S323),C324&lt;&gt;"",MAX(Q$23:Q323)&gt;MAX(S$23:S323),MAX(S$23:S323)&lt;=MAX(U$23:U323),MAX(S$23:S323)&lt;=TIME(16,0,0)),MAX(S$23:S323,C324),"")</f>
        <v/>
      </c>
      <c r="S324" s="4" t="str">
        <f t="shared" ca="1" si="73"/>
        <v/>
      </c>
      <c r="T324" s="4" t="str">
        <f ca="1">IF(AND(MAX(O$23:O323)&gt;MAX(U$23:U323),C324&lt;&gt;"",MAX(Q$23:Q323)&gt;MAX(U$23:U323),MAX(S$23:S323)&gt;MAX(U$23:U323),MAX(U$23:U323)&lt;=TIME(16,0,0)),MAX(U$23:U323,C324),"")</f>
        <v/>
      </c>
      <c r="U324" s="4" t="str">
        <f t="shared" ca="1" si="74"/>
        <v/>
      </c>
    </row>
    <row r="325" spans="1:21" x14ac:dyDescent="0.3">
      <c r="A325" s="3">
        <f t="shared" ca="1" si="60"/>
        <v>1.284395421708542</v>
      </c>
      <c r="B325" s="23" t="str">
        <f t="shared" ca="1" si="61"/>
        <v/>
      </c>
      <c r="C325" s="4" t="str">
        <f ca="1">IF(C324="","",IF(C324+(A325)/1440&lt;=$C$23+8/24,C324+(A325)/1440,""))</f>
        <v/>
      </c>
      <c r="D325" t="str">
        <f t="shared" ca="1" si="62"/>
        <v/>
      </c>
      <c r="E325" s="4" t="str">
        <f t="shared" ca="1" si="63"/>
        <v/>
      </c>
      <c r="F325" t="str">
        <f t="shared" ca="1" si="64"/>
        <v/>
      </c>
      <c r="G325" s="4" t="str">
        <f t="shared" ca="1" si="65"/>
        <v/>
      </c>
      <c r="H325" t="str">
        <f t="shared" ca="1" si="66"/>
        <v/>
      </c>
      <c r="I325" s="4" t="str">
        <f t="shared" ca="1" si="67"/>
        <v/>
      </c>
      <c r="J325" t="str">
        <f t="shared" ca="1" si="68"/>
        <v/>
      </c>
      <c r="K325" s="4" t="str">
        <f t="shared" ca="1" si="69"/>
        <v/>
      </c>
      <c r="L325" s="3" t="str">
        <f ca="1">IF(C325&lt;&gt;"",SUM(COUNTIF($O$24:$O325,"&gt;"&amp;C325),COUNTIF($Q$24:$Q325,"&gt;"&amp;C325),COUNTIF($S$24:$S325,"&gt;"&amp;C325),COUNTIF($U$24:$U325,"&gt;"&amp;C325)),"")</f>
        <v/>
      </c>
      <c r="M325" s="4" t="str">
        <f t="shared" ca="1" si="70"/>
        <v/>
      </c>
      <c r="N325" s="4" t="str">
        <f ca="1">IF(AND(MAX(O$23:O324)&lt;=MAX(Q$23:Q324),C325&lt;&gt;"",MAX(O$23:O324)&lt;=MAX(S$23:S324),MAX(O$23:O324)&lt;=MAX(U$23:U324),MAX(O$23:O324)&lt;=TIME(16,0,0)),MAX(O$23:O324,C325),"")</f>
        <v/>
      </c>
      <c r="O325" s="4" t="str">
        <f t="shared" ca="1" si="71"/>
        <v/>
      </c>
      <c r="P325" s="4" t="str">
        <f ca="1">IF(AND(MAX(O$23:O324)&gt;MAX(Q$23:Q324),C325&lt;&gt;"",MAX(Q$23:Q324)&lt;=MAX(S$23:S324),MAX(Q$23:Q324)&lt;=MAX(U$23:U324),MAX(Q$23:Q324)&lt;=TIME(16,0,0)),MAX(Q$23:Q324,C325),"")</f>
        <v/>
      </c>
      <c r="Q325" s="4" t="str">
        <f t="shared" ca="1" si="72"/>
        <v/>
      </c>
      <c r="R325" s="4" t="str">
        <f ca="1">IF(AND(MAX(O$23:O324)&gt;MAX(S$23:S324),C325&lt;&gt;"",MAX(Q$23:Q324)&gt;MAX(S$23:S324),MAX(S$23:S324)&lt;=MAX(U$23:U324),MAX(S$23:S324)&lt;=TIME(16,0,0)),MAX(S$23:S324,C325),"")</f>
        <v/>
      </c>
      <c r="S325" s="4" t="str">
        <f t="shared" ca="1" si="73"/>
        <v/>
      </c>
      <c r="T325" s="4" t="str">
        <f ca="1">IF(AND(MAX(O$23:O324)&gt;MAX(U$23:U324),C325&lt;&gt;"",MAX(Q$23:Q324)&gt;MAX(U$23:U324),MAX(S$23:S324)&gt;MAX(U$23:U324),MAX(U$23:U324)&lt;=TIME(16,0,0)),MAX(U$23:U324,C325),"")</f>
        <v/>
      </c>
      <c r="U325" s="4" t="str">
        <f t="shared" ca="1" si="74"/>
        <v/>
      </c>
    </row>
    <row r="326" spans="1:21" x14ac:dyDescent="0.3">
      <c r="A326" s="3">
        <f t="shared" ca="1" si="60"/>
        <v>2.6051627802087181</v>
      </c>
      <c r="B326" s="23" t="str">
        <f t="shared" ca="1" si="61"/>
        <v/>
      </c>
      <c r="C326" s="4" t="str">
        <f ca="1">IF(C325="","",IF(C325+(A326)/1440&lt;=$C$23+8/24,C325+(A326)/1440,""))</f>
        <v/>
      </c>
      <c r="D326" t="str">
        <f t="shared" ca="1" si="62"/>
        <v/>
      </c>
      <c r="E326" s="4" t="str">
        <f t="shared" ca="1" si="63"/>
        <v/>
      </c>
      <c r="F326" t="str">
        <f t="shared" ca="1" si="64"/>
        <v/>
      </c>
      <c r="G326" s="4" t="str">
        <f t="shared" ca="1" si="65"/>
        <v/>
      </c>
      <c r="H326" t="str">
        <f t="shared" ca="1" si="66"/>
        <v/>
      </c>
      <c r="I326" s="4" t="str">
        <f t="shared" ca="1" si="67"/>
        <v/>
      </c>
      <c r="J326" t="str">
        <f t="shared" ca="1" si="68"/>
        <v/>
      </c>
      <c r="K326" s="4" t="str">
        <f t="shared" ca="1" si="69"/>
        <v/>
      </c>
      <c r="L326" s="3" t="str">
        <f ca="1">IF(C326&lt;&gt;"",SUM(COUNTIF($O$24:$O326,"&gt;"&amp;C326),COUNTIF($Q$24:$Q326,"&gt;"&amp;C326),COUNTIF($S$24:$S326,"&gt;"&amp;C326),COUNTIF($U$24:$U326,"&gt;"&amp;C326)),"")</f>
        <v/>
      </c>
      <c r="M326" s="4" t="str">
        <f t="shared" ca="1" si="70"/>
        <v/>
      </c>
      <c r="N326" s="4" t="str">
        <f ca="1">IF(AND(MAX(O$23:O325)&lt;=MAX(Q$23:Q325),C326&lt;&gt;"",MAX(O$23:O325)&lt;=MAX(S$23:S325),MAX(O$23:O325)&lt;=MAX(U$23:U325),MAX(O$23:O325)&lt;=TIME(16,0,0)),MAX(O$23:O325,C326),"")</f>
        <v/>
      </c>
      <c r="O326" s="4" t="str">
        <f t="shared" ca="1" si="71"/>
        <v/>
      </c>
      <c r="P326" s="4" t="str">
        <f ca="1">IF(AND(MAX(O$23:O325)&gt;MAX(Q$23:Q325),C326&lt;&gt;"",MAX(Q$23:Q325)&lt;=MAX(S$23:S325),MAX(Q$23:Q325)&lt;=MAX(U$23:U325),MAX(Q$23:Q325)&lt;=TIME(16,0,0)),MAX(Q$23:Q325,C326),"")</f>
        <v/>
      </c>
      <c r="Q326" s="4" t="str">
        <f t="shared" ca="1" si="72"/>
        <v/>
      </c>
      <c r="R326" s="4" t="str">
        <f ca="1">IF(AND(MAX(O$23:O325)&gt;MAX(S$23:S325),C326&lt;&gt;"",MAX(Q$23:Q325)&gt;MAX(S$23:S325),MAX(S$23:S325)&lt;=MAX(U$23:U325),MAX(S$23:S325)&lt;=TIME(16,0,0)),MAX(S$23:S325,C326),"")</f>
        <v/>
      </c>
      <c r="S326" s="4" t="str">
        <f t="shared" ca="1" si="73"/>
        <v/>
      </c>
      <c r="T326" s="4" t="str">
        <f ca="1">IF(AND(MAX(O$23:O325)&gt;MAX(U$23:U325),C326&lt;&gt;"",MAX(Q$23:Q325)&gt;MAX(U$23:U325),MAX(S$23:S325)&gt;MAX(U$23:U325),MAX(U$23:U325)&lt;=TIME(16,0,0)),MAX(U$23:U325,C326),"")</f>
        <v/>
      </c>
      <c r="U326" s="4" t="str">
        <f t="shared" ca="1" si="74"/>
        <v/>
      </c>
    </row>
    <row r="327" spans="1:21" x14ac:dyDescent="0.3">
      <c r="A327" s="3">
        <f t="shared" ca="1" si="60"/>
        <v>1.0403338086683505</v>
      </c>
      <c r="B327" s="23" t="str">
        <f t="shared" ca="1" si="61"/>
        <v/>
      </c>
      <c r="C327" s="4" t="str">
        <f ca="1">IF(C326="","",IF(C326+(A327)/1440&lt;=$C$23+8/24,C326+(A327)/1440,""))</f>
        <v/>
      </c>
      <c r="D327" t="str">
        <f t="shared" ca="1" si="62"/>
        <v/>
      </c>
      <c r="E327" s="4" t="str">
        <f t="shared" ca="1" si="63"/>
        <v/>
      </c>
      <c r="F327" t="str">
        <f t="shared" ca="1" si="64"/>
        <v/>
      </c>
      <c r="G327" s="4" t="str">
        <f t="shared" ca="1" si="65"/>
        <v/>
      </c>
      <c r="H327" t="str">
        <f t="shared" ca="1" si="66"/>
        <v/>
      </c>
      <c r="I327" s="4" t="str">
        <f t="shared" ca="1" si="67"/>
        <v/>
      </c>
      <c r="J327" t="str">
        <f t="shared" ca="1" si="68"/>
        <v/>
      </c>
      <c r="K327" s="4" t="str">
        <f t="shared" ca="1" si="69"/>
        <v/>
      </c>
      <c r="L327" s="3" t="str">
        <f ca="1">IF(C327&lt;&gt;"",SUM(COUNTIF($O$24:$O327,"&gt;"&amp;C327),COUNTIF($Q$24:$Q327,"&gt;"&amp;C327),COUNTIF($S$24:$S327,"&gt;"&amp;C327),COUNTIF($U$24:$U327,"&gt;"&amp;C327)),"")</f>
        <v/>
      </c>
      <c r="M327" s="4" t="str">
        <f t="shared" ca="1" si="70"/>
        <v/>
      </c>
      <c r="N327" s="4" t="str">
        <f ca="1">IF(AND(MAX(O$23:O326)&lt;=MAX(Q$23:Q326),C327&lt;&gt;"",MAX(O$23:O326)&lt;=MAX(S$23:S326),MAX(O$23:O326)&lt;=MAX(U$23:U326),MAX(O$23:O326)&lt;=TIME(16,0,0)),MAX(O$23:O326,C327),"")</f>
        <v/>
      </c>
      <c r="O327" s="4" t="str">
        <f t="shared" ca="1" si="71"/>
        <v/>
      </c>
      <c r="P327" s="4" t="str">
        <f ca="1">IF(AND(MAX(O$23:O326)&gt;MAX(Q$23:Q326),C327&lt;&gt;"",MAX(Q$23:Q326)&lt;=MAX(S$23:S326),MAX(Q$23:Q326)&lt;=MAX(U$23:U326),MAX(Q$23:Q326)&lt;=TIME(16,0,0)),MAX(Q$23:Q326,C327),"")</f>
        <v/>
      </c>
      <c r="Q327" s="4" t="str">
        <f t="shared" ca="1" si="72"/>
        <v/>
      </c>
      <c r="R327" s="4" t="str">
        <f ca="1">IF(AND(MAX(O$23:O326)&gt;MAX(S$23:S326),C327&lt;&gt;"",MAX(Q$23:Q326)&gt;MAX(S$23:S326),MAX(S$23:S326)&lt;=MAX(U$23:U326),MAX(S$23:S326)&lt;=TIME(16,0,0)),MAX(S$23:S326,C327),"")</f>
        <v/>
      </c>
      <c r="S327" s="4" t="str">
        <f t="shared" ca="1" si="73"/>
        <v/>
      </c>
      <c r="T327" s="4" t="str">
        <f ca="1">IF(AND(MAX(O$23:O326)&gt;MAX(U$23:U326),C327&lt;&gt;"",MAX(Q$23:Q326)&gt;MAX(U$23:U326),MAX(S$23:S326)&gt;MAX(U$23:U326),MAX(U$23:U326)&lt;=TIME(16,0,0)),MAX(U$23:U326,C327),"")</f>
        <v/>
      </c>
      <c r="U327" s="4" t="str">
        <f t="shared" ca="1" si="74"/>
        <v/>
      </c>
    </row>
    <row r="328" spans="1:21" x14ac:dyDescent="0.3">
      <c r="A328" s="3">
        <f t="shared" ca="1" si="60"/>
        <v>1.2487896724535037</v>
      </c>
      <c r="B328" s="23" t="str">
        <f t="shared" ca="1" si="61"/>
        <v/>
      </c>
      <c r="C328" s="4" t="str">
        <f ca="1">IF(C327="","",IF(C327+(A328)/1440&lt;=$C$23+8/24,C327+(A328)/1440,""))</f>
        <v/>
      </c>
      <c r="D328" t="str">
        <f t="shared" ca="1" si="62"/>
        <v/>
      </c>
      <c r="E328" s="4" t="str">
        <f t="shared" ca="1" si="63"/>
        <v/>
      </c>
      <c r="F328" t="str">
        <f t="shared" ca="1" si="64"/>
        <v/>
      </c>
      <c r="G328" s="4" t="str">
        <f t="shared" ca="1" si="65"/>
        <v/>
      </c>
      <c r="H328" t="str">
        <f t="shared" ca="1" si="66"/>
        <v/>
      </c>
      <c r="I328" s="4" t="str">
        <f t="shared" ca="1" si="67"/>
        <v/>
      </c>
      <c r="J328" t="str">
        <f t="shared" ca="1" si="68"/>
        <v/>
      </c>
      <c r="K328" s="4" t="str">
        <f t="shared" ca="1" si="69"/>
        <v/>
      </c>
      <c r="L328" s="3" t="str">
        <f ca="1">IF(C328&lt;&gt;"",SUM(COUNTIF($O$24:$O328,"&gt;"&amp;C328),COUNTIF($Q$24:$Q328,"&gt;"&amp;C328),COUNTIF($S$24:$S328,"&gt;"&amp;C328),COUNTIF($U$24:$U328,"&gt;"&amp;C328)),"")</f>
        <v/>
      </c>
      <c r="M328" s="4" t="str">
        <f t="shared" ca="1" si="70"/>
        <v/>
      </c>
      <c r="N328" s="4" t="str">
        <f ca="1">IF(AND(MAX(O$23:O327)&lt;=MAX(Q$23:Q327),C328&lt;&gt;"",MAX(O$23:O327)&lt;=MAX(S$23:S327),MAX(O$23:O327)&lt;=MAX(U$23:U327),MAX(O$23:O327)&lt;=TIME(16,0,0)),MAX(O$23:O327,C328),"")</f>
        <v/>
      </c>
      <c r="O328" s="4" t="str">
        <f t="shared" ca="1" si="71"/>
        <v/>
      </c>
      <c r="P328" s="4" t="str">
        <f ca="1">IF(AND(MAX(O$23:O327)&gt;MAX(Q$23:Q327),C328&lt;&gt;"",MAX(Q$23:Q327)&lt;=MAX(S$23:S327),MAX(Q$23:Q327)&lt;=MAX(U$23:U327),MAX(Q$23:Q327)&lt;=TIME(16,0,0)),MAX(Q$23:Q327,C328),"")</f>
        <v/>
      </c>
      <c r="Q328" s="4" t="str">
        <f t="shared" ca="1" si="72"/>
        <v/>
      </c>
      <c r="R328" s="4" t="str">
        <f ca="1">IF(AND(MAX(O$23:O327)&gt;MAX(S$23:S327),C328&lt;&gt;"",MAX(Q$23:Q327)&gt;MAX(S$23:S327),MAX(S$23:S327)&lt;=MAX(U$23:U327),MAX(S$23:S327)&lt;=TIME(16,0,0)),MAX(S$23:S327,C328),"")</f>
        <v/>
      </c>
      <c r="S328" s="4" t="str">
        <f t="shared" ca="1" si="73"/>
        <v/>
      </c>
      <c r="T328" s="4" t="str">
        <f ca="1">IF(AND(MAX(O$23:O327)&gt;MAX(U$23:U327),C328&lt;&gt;"",MAX(Q$23:Q327)&gt;MAX(U$23:U327),MAX(S$23:S327)&gt;MAX(U$23:U327),MAX(U$23:U327)&lt;=TIME(16,0,0)),MAX(U$23:U327,C328),"")</f>
        <v/>
      </c>
      <c r="U328" s="4" t="str">
        <f t="shared" ca="1" si="74"/>
        <v/>
      </c>
    </row>
    <row r="329" spans="1:21" x14ac:dyDescent="0.3">
      <c r="A329" s="3">
        <f t="shared" ca="1" si="60"/>
        <v>1.5717793305161976</v>
      </c>
      <c r="B329" s="23" t="str">
        <f t="shared" ca="1" si="61"/>
        <v/>
      </c>
      <c r="C329" s="4" t="str">
        <f ca="1">IF(C328="","",IF(C328+(A329)/1440&lt;=$C$23+8/24,C328+(A329)/1440,""))</f>
        <v/>
      </c>
      <c r="D329" t="str">
        <f t="shared" ca="1" si="62"/>
        <v/>
      </c>
      <c r="E329" s="4" t="str">
        <f t="shared" ca="1" si="63"/>
        <v/>
      </c>
      <c r="F329" t="str">
        <f t="shared" ca="1" si="64"/>
        <v/>
      </c>
      <c r="G329" s="4" t="str">
        <f t="shared" ca="1" si="65"/>
        <v/>
      </c>
      <c r="H329" t="str">
        <f t="shared" ca="1" si="66"/>
        <v/>
      </c>
      <c r="I329" s="4" t="str">
        <f t="shared" ca="1" si="67"/>
        <v/>
      </c>
      <c r="J329" t="str">
        <f t="shared" ca="1" si="68"/>
        <v/>
      </c>
      <c r="K329" s="4" t="str">
        <f t="shared" ca="1" si="69"/>
        <v/>
      </c>
      <c r="L329" s="3" t="str">
        <f ca="1">IF(C329&lt;&gt;"",SUM(COUNTIF($O$24:$O329,"&gt;"&amp;C329),COUNTIF($Q$24:$Q329,"&gt;"&amp;C329),COUNTIF($S$24:$S329,"&gt;"&amp;C329),COUNTIF($U$24:$U329,"&gt;"&amp;C329)),"")</f>
        <v/>
      </c>
      <c r="M329" s="4" t="str">
        <f t="shared" ca="1" si="70"/>
        <v/>
      </c>
      <c r="N329" s="4" t="str">
        <f ca="1">IF(AND(MAX(O$23:O328)&lt;=MAX(Q$23:Q328),C329&lt;&gt;"",MAX(O$23:O328)&lt;=MAX(S$23:S328),MAX(O$23:O328)&lt;=MAX(U$23:U328),MAX(O$23:O328)&lt;=TIME(16,0,0)),MAX(O$23:O328,C329),"")</f>
        <v/>
      </c>
      <c r="O329" s="4" t="str">
        <f t="shared" ca="1" si="71"/>
        <v/>
      </c>
      <c r="P329" s="4" t="str">
        <f ca="1">IF(AND(MAX(O$23:O328)&gt;MAX(Q$23:Q328),C329&lt;&gt;"",MAX(Q$23:Q328)&lt;=MAX(S$23:S328),MAX(Q$23:Q328)&lt;=MAX(U$23:U328),MAX(Q$23:Q328)&lt;=TIME(16,0,0)),MAX(Q$23:Q328,C329),"")</f>
        <v/>
      </c>
      <c r="Q329" s="4" t="str">
        <f t="shared" ca="1" si="72"/>
        <v/>
      </c>
      <c r="R329" s="4" t="str">
        <f ca="1">IF(AND(MAX(O$23:O328)&gt;MAX(S$23:S328),C329&lt;&gt;"",MAX(Q$23:Q328)&gt;MAX(S$23:S328),MAX(S$23:S328)&lt;=MAX(U$23:U328),MAX(S$23:S328)&lt;=TIME(16,0,0)),MAX(S$23:S328,C329),"")</f>
        <v/>
      </c>
      <c r="S329" s="4" t="str">
        <f t="shared" ca="1" si="73"/>
        <v/>
      </c>
      <c r="T329" s="4" t="str">
        <f ca="1">IF(AND(MAX(O$23:O328)&gt;MAX(U$23:U328),C329&lt;&gt;"",MAX(Q$23:Q328)&gt;MAX(U$23:U328),MAX(S$23:S328)&gt;MAX(U$23:U328),MAX(U$23:U328)&lt;=TIME(16,0,0)),MAX(U$23:U328,C329),"")</f>
        <v/>
      </c>
      <c r="U329" s="4" t="str">
        <f t="shared" ca="1" si="74"/>
        <v/>
      </c>
    </row>
    <row r="330" spans="1:21" x14ac:dyDescent="0.3">
      <c r="A330" s="3">
        <f t="shared" ca="1" si="60"/>
        <v>1.1173587607719133</v>
      </c>
      <c r="B330" s="23" t="str">
        <f t="shared" ca="1" si="61"/>
        <v/>
      </c>
      <c r="C330" s="4" t="str">
        <f ca="1">IF(C329="","",IF(C329+(A330)/1440&lt;=$C$23+8/24,C329+(A330)/1440,""))</f>
        <v/>
      </c>
      <c r="D330" t="str">
        <f t="shared" ca="1" si="62"/>
        <v/>
      </c>
      <c r="E330" s="4" t="str">
        <f t="shared" ca="1" si="63"/>
        <v/>
      </c>
      <c r="F330" t="str">
        <f t="shared" ca="1" si="64"/>
        <v/>
      </c>
      <c r="G330" s="4" t="str">
        <f t="shared" ca="1" si="65"/>
        <v/>
      </c>
      <c r="H330" t="str">
        <f t="shared" ca="1" si="66"/>
        <v/>
      </c>
      <c r="I330" s="4" t="str">
        <f t="shared" ca="1" si="67"/>
        <v/>
      </c>
      <c r="J330" t="str">
        <f t="shared" ca="1" si="68"/>
        <v/>
      </c>
      <c r="K330" s="4" t="str">
        <f t="shared" ca="1" si="69"/>
        <v/>
      </c>
      <c r="L330" s="3" t="str">
        <f ca="1">IF(C330&lt;&gt;"",SUM(COUNTIF($O$24:$O330,"&gt;"&amp;C330),COUNTIF($Q$24:$Q330,"&gt;"&amp;C330),COUNTIF($S$24:$S330,"&gt;"&amp;C330),COUNTIF($U$24:$U330,"&gt;"&amp;C330)),"")</f>
        <v/>
      </c>
      <c r="M330" s="4" t="str">
        <f t="shared" ca="1" si="70"/>
        <v/>
      </c>
      <c r="N330" s="4" t="str">
        <f ca="1">IF(AND(MAX(O$23:O329)&lt;=MAX(Q$23:Q329),C330&lt;&gt;"",MAX(O$23:O329)&lt;=MAX(S$23:S329),MAX(O$23:O329)&lt;=MAX(U$23:U329),MAX(O$23:O329)&lt;=TIME(16,0,0)),MAX(O$23:O329,C330),"")</f>
        <v/>
      </c>
      <c r="O330" s="4" t="str">
        <f t="shared" ca="1" si="71"/>
        <v/>
      </c>
      <c r="P330" s="4" t="str">
        <f ca="1">IF(AND(MAX(O$23:O329)&gt;MAX(Q$23:Q329),C330&lt;&gt;"",MAX(Q$23:Q329)&lt;=MAX(S$23:S329),MAX(Q$23:Q329)&lt;=MAX(U$23:U329),MAX(Q$23:Q329)&lt;=TIME(16,0,0)),MAX(Q$23:Q329,C330),"")</f>
        <v/>
      </c>
      <c r="Q330" s="4" t="str">
        <f t="shared" ca="1" si="72"/>
        <v/>
      </c>
      <c r="R330" s="4" t="str">
        <f ca="1">IF(AND(MAX(O$23:O329)&gt;MAX(S$23:S329),C330&lt;&gt;"",MAX(Q$23:Q329)&gt;MAX(S$23:S329),MAX(S$23:S329)&lt;=MAX(U$23:U329),MAX(S$23:S329)&lt;=TIME(16,0,0)),MAX(S$23:S329,C330),"")</f>
        <v/>
      </c>
      <c r="S330" s="4" t="str">
        <f t="shared" ca="1" si="73"/>
        <v/>
      </c>
      <c r="T330" s="4" t="str">
        <f ca="1">IF(AND(MAX(O$23:O329)&gt;MAX(U$23:U329),C330&lt;&gt;"",MAX(Q$23:Q329)&gt;MAX(U$23:U329),MAX(S$23:S329)&gt;MAX(U$23:U329),MAX(U$23:U329)&lt;=TIME(16,0,0)),MAX(U$23:U329,C330),"")</f>
        <v/>
      </c>
      <c r="U330" s="4" t="str">
        <f t="shared" ca="1" si="74"/>
        <v/>
      </c>
    </row>
    <row r="331" spans="1:21" x14ac:dyDescent="0.3">
      <c r="A331" s="3">
        <f t="shared" ca="1" si="60"/>
        <v>1.1995780009380999</v>
      </c>
      <c r="B331" s="23" t="str">
        <f t="shared" ca="1" si="61"/>
        <v/>
      </c>
      <c r="C331" s="4" t="str">
        <f ca="1">IF(C330="","",IF(C330+(A331)/1440&lt;=$C$23+8/24,C330+(A331)/1440,""))</f>
        <v/>
      </c>
      <c r="D331" t="str">
        <f t="shared" ca="1" si="62"/>
        <v/>
      </c>
      <c r="E331" s="4" t="str">
        <f t="shared" ca="1" si="63"/>
        <v/>
      </c>
      <c r="F331" t="str">
        <f t="shared" ca="1" si="64"/>
        <v/>
      </c>
      <c r="G331" s="4" t="str">
        <f t="shared" ca="1" si="65"/>
        <v/>
      </c>
      <c r="H331" t="str">
        <f t="shared" ca="1" si="66"/>
        <v/>
      </c>
      <c r="I331" s="4" t="str">
        <f t="shared" ca="1" si="67"/>
        <v/>
      </c>
      <c r="J331" t="str">
        <f t="shared" ca="1" si="68"/>
        <v/>
      </c>
      <c r="K331" s="4" t="str">
        <f t="shared" ca="1" si="69"/>
        <v/>
      </c>
      <c r="L331" s="3" t="str">
        <f ca="1">IF(C331&lt;&gt;"",SUM(COUNTIF($O$24:$O331,"&gt;"&amp;C331),COUNTIF($Q$24:$Q331,"&gt;"&amp;C331),COUNTIF($S$24:$S331,"&gt;"&amp;C331),COUNTIF($U$24:$U331,"&gt;"&amp;C331)),"")</f>
        <v/>
      </c>
      <c r="M331" s="4" t="str">
        <f t="shared" ca="1" si="70"/>
        <v/>
      </c>
      <c r="N331" s="4" t="str">
        <f ca="1">IF(AND(MAX(O$23:O330)&lt;=MAX(Q$23:Q330),C331&lt;&gt;"",MAX(O$23:O330)&lt;=MAX(S$23:S330),MAX(O$23:O330)&lt;=MAX(U$23:U330),MAX(O$23:O330)&lt;=TIME(16,0,0)),MAX(O$23:O330,C331),"")</f>
        <v/>
      </c>
      <c r="O331" s="4" t="str">
        <f t="shared" ca="1" si="71"/>
        <v/>
      </c>
      <c r="P331" s="4" t="str">
        <f ca="1">IF(AND(MAX(O$23:O330)&gt;MAX(Q$23:Q330),C331&lt;&gt;"",MAX(Q$23:Q330)&lt;=MAX(S$23:S330),MAX(Q$23:Q330)&lt;=MAX(U$23:U330),MAX(Q$23:Q330)&lt;=TIME(16,0,0)),MAX(Q$23:Q330,C331),"")</f>
        <v/>
      </c>
      <c r="Q331" s="4" t="str">
        <f t="shared" ca="1" si="72"/>
        <v/>
      </c>
      <c r="R331" s="4" t="str">
        <f ca="1">IF(AND(MAX(O$23:O330)&gt;MAX(S$23:S330),C331&lt;&gt;"",MAX(Q$23:Q330)&gt;MAX(S$23:S330),MAX(S$23:S330)&lt;=MAX(U$23:U330),MAX(S$23:S330)&lt;=TIME(16,0,0)),MAX(S$23:S330,C331),"")</f>
        <v/>
      </c>
      <c r="S331" s="4" t="str">
        <f t="shared" ca="1" si="73"/>
        <v/>
      </c>
      <c r="T331" s="4" t="str">
        <f ca="1">IF(AND(MAX(O$23:O330)&gt;MAX(U$23:U330),C331&lt;&gt;"",MAX(Q$23:Q330)&gt;MAX(U$23:U330),MAX(S$23:S330)&gt;MAX(U$23:U330),MAX(U$23:U330)&lt;=TIME(16,0,0)),MAX(U$23:U330,C331),"")</f>
        <v/>
      </c>
      <c r="U331" s="4" t="str">
        <f t="shared" ca="1" si="74"/>
        <v/>
      </c>
    </row>
    <row r="332" spans="1:21" x14ac:dyDescent="0.3">
      <c r="A332" s="3">
        <f t="shared" ca="1" si="60"/>
        <v>2.2667699554453264</v>
      </c>
      <c r="B332" s="23" t="str">
        <f t="shared" ca="1" si="61"/>
        <v/>
      </c>
      <c r="C332" s="4" t="str">
        <f ca="1">IF(C331="","",IF(C331+(A332)/1440&lt;=$C$23+8/24,C331+(A332)/1440,""))</f>
        <v/>
      </c>
      <c r="D332" t="str">
        <f t="shared" ca="1" si="62"/>
        <v/>
      </c>
      <c r="E332" s="4" t="str">
        <f t="shared" ca="1" si="63"/>
        <v/>
      </c>
      <c r="F332" t="str">
        <f t="shared" ca="1" si="64"/>
        <v/>
      </c>
      <c r="G332" s="4" t="str">
        <f t="shared" ca="1" si="65"/>
        <v/>
      </c>
      <c r="H332" t="str">
        <f t="shared" ca="1" si="66"/>
        <v/>
      </c>
      <c r="I332" s="4" t="str">
        <f t="shared" ca="1" si="67"/>
        <v/>
      </c>
      <c r="J332" t="str">
        <f t="shared" ca="1" si="68"/>
        <v/>
      </c>
      <c r="K332" s="4" t="str">
        <f t="shared" ca="1" si="69"/>
        <v/>
      </c>
      <c r="L332" s="3" t="str">
        <f ca="1">IF(C332&lt;&gt;"",SUM(COUNTIF($O$24:$O332,"&gt;"&amp;C332),COUNTIF($Q$24:$Q332,"&gt;"&amp;C332),COUNTIF($S$24:$S332,"&gt;"&amp;C332),COUNTIF($U$24:$U332,"&gt;"&amp;C332)),"")</f>
        <v/>
      </c>
      <c r="M332" s="4" t="str">
        <f t="shared" ca="1" si="70"/>
        <v/>
      </c>
      <c r="N332" s="4" t="str">
        <f ca="1">IF(AND(MAX(O$23:O331)&lt;=MAX(Q$23:Q331),C332&lt;&gt;"",MAX(O$23:O331)&lt;=MAX(S$23:S331),MAX(O$23:O331)&lt;=MAX(U$23:U331),MAX(O$23:O331)&lt;=TIME(16,0,0)),MAX(O$23:O331,C332),"")</f>
        <v/>
      </c>
      <c r="O332" s="4" t="str">
        <f t="shared" ca="1" si="71"/>
        <v/>
      </c>
      <c r="P332" s="4" t="str">
        <f ca="1">IF(AND(MAX(O$23:O331)&gt;MAX(Q$23:Q331),C332&lt;&gt;"",MAX(Q$23:Q331)&lt;=MAX(S$23:S331),MAX(Q$23:Q331)&lt;=MAX(U$23:U331),MAX(Q$23:Q331)&lt;=TIME(16,0,0)),MAX(Q$23:Q331,C332),"")</f>
        <v/>
      </c>
      <c r="Q332" s="4" t="str">
        <f t="shared" ca="1" si="72"/>
        <v/>
      </c>
      <c r="R332" s="4" t="str">
        <f ca="1">IF(AND(MAX(O$23:O331)&gt;MAX(S$23:S331),C332&lt;&gt;"",MAX(Q$23:Q331)&gt;MAX(S$23:S331),MAX(S$23:S331)&lt;=MAX(U$23:U331),MAX(S$23:S331)&lt;=TIME(16,0,0)),MAX(S$23:S331,C332),"")</f>
        <v/>
      </c>
      <c r="S332" s="4" t="str">
        <f t="shared" ca="1" si="73"/>
        <v/>
      </c>
      <c r="T332" s="4" t="str">
        <f ca="1">IF(AND(MAX(O$23:O331)&gt;MAX(U$23:U331),C332&lt;&gt;"",MAX(Q$23:Q331)&gt;MAX(U$23:U331),MAX(S$23:S331)&gt;MAX(U$23:U331),MAX(U$23:U331)&lt;=TIME(16,0,0)),MAX(U$23:U331,C332),"")</f>
        <v/>
      </c>
      <c r="U332" s="4" t="str">
        <f t="shared" ca="1" si="74"/>
        <v/>
      </c>
    </row>
    <row r="333" spans="1:21" x14ac:dyDescent="0.3">
      <c r="A333" s="3">
        <f t="shared" ca="1" si="60"/>
        <v>1.0390715674235187</v>
      </c>
      <c r="B333" s="23" t="str">
        <f t="shared" ca="1" si="61"/>
        <v/>
      </c>
      <c r="C333" s="4" t="str">
        <f ca="1">IF(C332="","",IF(C332+(A333)/1440&lt;=$C$23+8/24,C332+(A333)/1440,""))</f>
        <v/>
      </c>
      <c r="D333" t="str">
        <f t="shared" ca="1" si="62"/>
        <v/>
      </c>
      <c r="E333" s="4" t="str">
        <f t="shared" ca="1" si="63"/>
        <v/>
      </c>
      <c r="F333" t="str">
        <f t="shared" ca="1" si="64"/>
        <v/>
      </c>
      <c r="G333" s="4" t="str">
        <f t="shared" ca="1" si="65"/>
        <v/>
      </c>
      <c r="H333" t="str">
        <f t="shared" ca="1" si="66"/>
        <v/>
      </c>
      <c r="I333" s="4" t="str">
        <f t="shared" ca="1" si="67"/>
        <v/>
      </c>
      <c r="J333" t="str">
        <f t="shared" ca="1" si="68"/>
        <v/>
      </c>
      <c r="K333" s="4" t="str">
        <f t="shared" ca="1" si="69"/>
        <v/>
      </c>
      <c r="L333" s="3" t="str">
        <f ca="1">IF(C333&lt;&gt;"",SUM(COUNTIF($O$24:$O333,"&gt;"&amp;C333),COUNTIF($Q$24:$Q333,"&gt;"&amp;C333),COUNTIF($S$24:$S333,"&gt;"&amp;C333),COUNTIF($U$24:$U333,"&gt;"&amp;C333)),"")</f>
        <v/>
      </c>
      <c r="M333" s="4" t="str">
        <f t="shared" ca="1" si="70"/>
        <v/>
      </c>
      <c r="N333" s="4" t="str">
        <f ca="1">IF(AND(MAX(O$23:O332)&lt;=MAX(Q$23:Q332),C333&lt;&gt;"",MAX(O$23:O332)&lt;=MAX(S$23:S332),MAX(O$23:O332)&lt;=MAX(U$23:U332),MAX(O$23:O332)&lt;=TIME(16,0,0)),MAX(O$23:O332,C333),"")</f>
        <v/>
      </c>
      <c r="O333" s="4" t="str">
        <f t="shared" ca="1" si="71"/>
        <v/>
      </c>
      <c r="P333" s="4" t="str">
        <f ca="1">IF(AND(MAX(O$23:O332)&gt;MAX(Q$23:Q332),C333&lt;&gt;"",MAX(Q$23:Q332)&lt;=MAX(S$23:S332),MAX(Q$23:Q332)&lt;=MAX(U$23:U332),MAX(Q$23:Q332)&lt;=TIME(16,0,0)),MAX(Q$23:Q332,C333),"")</f>
        <v/>
      </c>
      <c r="Q333" s="4" t="str">
        <f t="shared" ca="1" si="72"/>
        <v/>
      </c>
      <c r="R333" s="4" t="str">
        <f ca="1">IF(AND(MAX(O$23:O332)&gt;MAX(S$23:S332),C333&lt;&gt;"",MAX(Q$23:Q332)&gt;MAX(S$23:S332),MAX(S$23:S332)&lt;=MAX(U$23:U332),MAX(S$23:S332)&lt;=TIME(16,0,0)),MAX(S$23:S332,C333),"")</f>
        <v/>
      </c>
      <c r="S333" s="4" t="str">
        <f t="shared" ca="1" si="73"/>
        <v/>
      </c>
      <c r="T333" s="4" t="str">
        <f ca="1">IF(AND(MAX(O$23:O332)&gt;MAX(U$23:U332),C333&lt;&gt;"",MAX(Q$23:Q332)&gt;MAX(U$23:U332),MAX(S$23:S332)&gt;MAX(U$23:U332),MAX(U$23:U332)&lt;=TIME(16,0,0)),MAX(U$23:U332,C333),"")</f>
        <v/>
      </c>
      <c r="U333" s="4" t="str">
        <f t="shared" ca="1" si="74"/>
        <v/>
      </c>
    </row>
    <row r="334" spans="1:21" x14ac:dyDescent="0.3">
      <c r="A334" s="3">
        <f t="shared" ca="1" si="60"/>
        <v>7.5306848978563563</v>
      </c>
      <c r="B334" s="23" t="str">
        <f t="shared" ca="1" si="61"/>
        <v/>
      </c>
      <c r="C334" s="4" t="str">
        <f ca="1">IF(C333="","",IF(C333+(A334)/1440&lt;=$C$23+8/24,C333+(A334)/1440,""))</f>
        <v/>
      </c>
      <c r="D334" t="str">
        <f t="shared" ca="1" si="62"/>
        <v/>
      </c>
      <c r="E334" s="4" t="str">
        <f t="shared" ca="1" si="63"/>
        <v/>
      </c>
      <c r="F334" t="str">
        <f t="shared" ca="1" si="64"/>
        <v/>
      </c>
      <c r="G334" s="4" t="str">
        <f t="shared" ca="1" si="65"/>
        <v/>
      </c>
      <c r="H334" t="str">
        <f t="shared" ca="1" si="66"/>
        <v/>
      </c>
      <c r="I334" s="4" t="str">
        <f t="shared" ca="1" si="67"/>
        <v/>
      </c>
      <c r="J334" t="str">
        <f t="shared" ca="1" si="68"/>
        <v/>
      </c>
      <c r="K334" s="4" t="str">
        <f t="shared" ca="1" si="69"/>
        <v/>
      </c>
      <c r="L334" s="3" t="str">
        <f ca="1">IF(C334&lt;&gt;"",SUM(COUNTIF($O$24:$O334,"&gt;"&amp;C334),COUNTIF($Q$24:$Q334,"&gt;"&amp;C334),COUNTIF($S$24:$S334,"&gt;"&amp;C334),COUNTIF($U$24:$U334,"&gt;"&amp;C334)),"")</f>
        <v/>
      </c>
      <c r="M334" s="4" t="str">
        <f t="shared" ca="1" si="70"/>
        <v/>
      </c>
      <c r="N334" s="4" t="str">
        <f ca="1">IF(AND(MAX(O$23:O333)&lt;=MAX(Q$23:Q333),C334&lt;&gt;"",MAX(O$23:O333)&lt;=MAX(S$23:S333),MAX(O$23:O333)&lt;=MAX(U$23:U333),MAX(O$23:O333)&lt;=TIME(16,0,0)),MAX(O$23:O333,C334),"")</f>
        <v/>
      </c>
      <c r="O334" s="4" t="str">
        <f t="shared" ca="1" si="71"/>
        <v/>
      </c>
      <c r="P334" s="4" t="str">
        <f ca="1">IF(AND(MAX(O$23:O333)&gt;MAX(Q$23:Q333),C334&lt;&gt;"",MAX(Q$23:Q333)&lt;=MAX(S$23:S333),MAX(Q$23:Q333)&lt;=MAX(U$23:U333),MAX(Q$23:Q333)&lt;=TIME(16,0,0)),MAX(Q$23:Q333,C334),"")</f>
        <v/>
      </c>
      <c r="Q334" s="4" t="str">
        <f t="shared" ca="1" si="72"/>
        <v/>
      </c>
      <c r="R334" s="4" t="str">
        <f ca="1">IF(AND(MAX(O$23:O333)&gt;MAX(S$23:S333),C334&lt;&gt;"",MAX(Q$23:Q333)&gt;MAX(S$23:S333),MAX(S$23:S333)&lt;=MAX(U$23:U333),MAX(S$23:S333)&lt;=TIME(16,0,0)),MAX(S$23:S333,C334),"")</f>
        <v/>
      </c>
      <c r="S334" s="4" t="str">
        <f t="shared" ca="1" si="73"/>
        <v/>
      </c>
      <c r="T334" s="4" t="str">
        <f ca="1">IF(AND(MAX(O$23:O333)&gt;MAX(U$23:U333),C334&lt;&gt;"",MAX(Q$23:Q333)&gt;MAX(U$23:U333),MAX(S$23:S333)&gt;MAX(U$23:U333),MAX(U$23:U333)&lt;=TIME(16,0,0)),MAX(U$23:U333,C334),"")</f>
        <v/>
      </c>
      <c r="U334" s="4" t="str">
        <f t="shared" ca="1" si="74"/>
        <v/>
      </c>
    </row>
    <row r="335" spans="1:21" x14ac:dyDescent="0.3">
      <c r="A335" s="3">
        <f t="shared" ca="1" si="60"/>
        <v>2.3742427573487914</v>
      </c>
      <c r="B335" s="23" t="str">
        <f t="shared" ca="1" si="61"/>
        <v/>
      </c>
      <c r="C335" s="4" t="str">
        <f ca="1">IF(C334="","",IF(C334+(A335)/1440&lt;=$C$23+8/24,C334+(A335)/1440,""))</f>
        <v/>
      </c>
      <c r="D335" t="str">
        <f t="shared" ca="1" si="62"/>
        <v/>
      </c>
      <c r="E335" s="4" t="str">
        <f t="shared" ca="1" si="63"/>
        <v/>
      </c>
      <c r="F335" t="str">
        <f t="shared" ca="1" si="64"/>
        <v/>
      </c>
      <c r="G335" s="4" t="str">
        <f t="shared" ca="1" si="65"/>
        <v/>
      </c>
      <c r="H335" t="str">
        <f t="shared" ca="1" si="66"/>
        <v/>
      </c>
      <c r="I335" s="4" t="str">
        <f t="shared" ca="1" si="67"/>
        <v/>
      </c>
      <c r="J335" t="str">
        <f t="shared" ca="1" si="68"/>
        <v/>
      </c>
      <c r="K335" s="4" t="str">
        <f t="shared" ca="1" si="69"/>
        <v/>
      </c>
      <c r="L335" s="3" t="str">
        <f ca="1">IF(C335&lt;&gt;"",SUM(COUNTIF($O$24:$O335,"&gt;"&amp;C335),COUNTIF($Q$24:$Q335,"&gt;"&amp;C335),COUNTIF($S$24:$S335,"&gt;"&amp;C335),COUNTIF($U$24:$U335,"&gt;"&amp;C335)),"")</f>
        <v/>
      </c>
      <c r="M335" s="4" t="str">
        <f t="shared" ca="1" si="70"/>
        <v/>
      </c>
      <c r="N335" s="4" t="str">
        <f ca="1">IF(AND(MAX(O$23:O334)&lt;=MAX(Q$23:Q334),C335&lt;&gt;"",MAX(O$23:O334)&lt;=MAX(S$23:S334),MAX(O$23:O334)&lt;=MAX(U$23:U334),MAX(O$23:O334)&lt;=TIME(16,0,0)),MAX(O$23:O334,C335),"")</f>
        <v/>
      </c>
      <c r="O335" s="4" t="str">
        <f t="shared" ca="1" si="71"/>
        <v/>
      </c>
      <c r="P335" s="4" t="str">
        <f ca="1">IF(AND(MAX(O$23:O334)&gt;MAX(Q$23:Q334),C335&lt;&gt;"",MAX(Q$23:Q334)&lt;=MAX(S$23:S334),MAX(Q$23:Q334)&lt;=MAX(U$23:U334),MAX(Q$23:Q334)&lt;=TIME(16,0,0)),MAX(Q$23:Q334,C335),"")</f>
        <v/>
      </c>
      <c r="Q335" s="4" t="str">
        <f t="shared" ca="1" si="72"/>
        <v/>
      </c>
      <c r="R335" s="4" t="str">
        <f ca="1">IF(AND(MAX(O$23:O334)&gt;MAX(S$23:S334),C335&lt;&gt;"",MAX(Q$23:Q334)&gt;MAX(S$23:S334),MAX(S$23:S334)&lt;=MAX(U$23:U334),MAX(S$23:S334)&lt;=TIME(16,0,0)),MAX(S$23:S334,C335),"")</f>
        <v/>
      </c>
      <c r="S335" s="4" t="str">
        <f t="shared" ca="1" si="73"/>
        <v/>
      </c>
      <c r="T335" s="4" t="str">
        <f ca="1">IF(AND(MAX(O$23:O334)&gt;MAX(U$23:U334),C335&lt;&gt;"",MAX(Q$23:Q334)&gt;MAX(U$23:U334),MAX(S$23:S334)&gt;MAX(U$23:U334),MAX(U$23:U334)&lt;=TIME(16,0,0)),MAX(U$23:U334,C335),"")</f>
        <v/>
      </c>
      <c r="U335" s="4" t="str">
        <f t="shared" ca="1" si="74"/>
        <v/>
      </c>
    </row>
    <row r="336" spans="1:21" x14ac:dyDescent="0.3">
      <c r="A336" s="3">
        <f t="shared" ca="1" si="60"/>
        <v>1.2768877895622592</v>
      </c>
      <c r="B336" s="23" t="str">
        <f t="shared" ca="1" si="61"/>
        <v/>
      </c>
      <c r="C336" s="4" t="str">
        <f ca="1">IF(C335="","",IF(C335+(A336)/1440&lt;=$C$23+8/24,C335+(A336)/1440,""))</f>
        <v/>
      </c>
      <c r="D336" t="str">
        <f t="shared" ca="1" si="62"/>
        <v/>
      </c>
      <c r="E336" s="4" t="str">
        <f t="shared" ca="1" si="63"/>
        <v/>
      </c>
      <c r="F336" t="str">
        <f t="shared" ca="1" si="64"/>
        <v/>
      </c>
      <c r="G336" s="4" t="str">
        <f t="shared" ca="1" si="65"/>
        <v/>
      </c>
      <c r="H336" t="str">
        <f t="shared" ca="1" si="66"/>
        <v/>
      </c>
      <c r="I336" s="4" t="str">
        <f t="shared" ca="1" si="67"/>
        <v/>
      </c>
      <c r="J336" t="str">
        <f t="shared" ca="1" si="68"/>
        <v/>
      </c>
      <c r="K336" s="4" t="str">
        <f t="shared" ca="1" si="69"/>
        <v/>
      </c>
      <c r="L336" s="3" t="str">
        <f ca="1">IF(C336&lt;&gt;"",SUM(COUNTIF($O$24:$O336,"&gt;"&amp;C336),COUNTIF($Q$24:$Q336,"&gt;"&amp;C336),COUNTIF($S$24:$S336,"&gt;"&amp;C336),COUNTIF($U$24:$U336,"&gt;"&amp;C336)),"")</f>
        <v/>
      </c>
      <c r="M336" s="4" t="str">
        <f t="shared" ca="1" si="70"/>
        <v/>
      </c>
      <c r="N336" s="4" t="str">
        <f ca="1">IF(AND(MAX(O$23:O335)&lt;=MAX(Q$23:Q335),C336&lt;&gt;"",MAX(O$23:O335)&lt;=MAX(S$23:S335),MAX(O$23:O335)&lt;=MAX(U$23:U335),MAX(O$23:O335)&lt;=TIME(16,0,0)),MAX(O$23:O335,C336),"")</f>
        <v/>
      </c>
      <c r="O336" s="4" t="str">
        <f t="shared" ca="1" si="71"/>
        <v/>
      </c>
      <c r="P336" s="4" t="str">
        <f ca="1">IF(AND(MAX(O$23:O335)&gt;MAX(Q$23:Q335),C336&lt;&gt;"",MAX(Q$23:Q335)&lt;=MAX(S$23:S335),MAX(Q$23:Q335)&lt;=MAX(U$23:U335),MAX(Q$23:Q335)&lt;=TIME(16,0,0)),MAX(Q$23:Q335,C336),"")</f>
        <v/>
      </c>
      <c r="Q336" s="4" t="str">
        <f t="shared" ca="1" si="72"/>
        <v/>
      </c>
      <c r="R336" s="4" t="str">
        <f ca="1">IF(AND(MAX(O$23:O335)&gt;MAX(S$23:S335),C336&lt;&gt;"",MAX(Q$23:Q335)&gt;MAX(S$23:S335),MAX(S$23:S335)&lt;=MAX(U$23:U335),MAX(S$23:S335)&lt;=TIME(16,0,0)),MAX(S$23:S335,C336),"")</f>
        <v/>
      </c>
      <c r="S336" s="4" t="str">
        <f t="shared" ca="1" si="73"/>
        <v/>
      </c>
      <c r="T336" s="4" t="str">
        <f ca="1">IF(AND(MAX(O$23:O335)&gt;MAX(U$23:U335),C336&lt;&gt;"",MAX(Q$23:Q335)&gt;MAX(U$23:U335),MAX(S$23:S335)&gt;MAX(U$23:U335),MAX(U$23:U335)&lt;=TIME(16,0,0)),MAX(U$23:U335,C336),"")</f>
        <v/>
      </c>
      <c r="U336" s="4" t="str">
        <f t="shared" ca="1" si="74"/>
        <v/>
      </c>
    </row>
    <row r="337" spans="1:21" x14ac:dyDescent="0.3">
      <c r="A337" s="3">
        <f t="shared" ca="1" si="60"/>
        <v>1.4564259154864816</v>
      </c>
      <c r="B337" s="23" t="str">
        <f t="shared" ca="1" si="61"/>
        <v/>
      </c>
      <c r="C337" s="4" t="str">
        <f ca="1">IF(C336="","",IF(C336+(A337)/1440&lt;=$C$23+8/24,C336+(A337)/1440,""))</f>
        <v/>
      </c>
      <c r="D337" t="str">
        <f t="shared" ca="1" si="62"/>
        <v/>
      </c>
      <c r="E337" s="4" t="str">
        <f t="shared" ca="1" si="63"/>
        <v/>
      </c>
      <c r="F337" t="str">
        <f t="shared" ca="1" si="64"/>
        <v/>
      </c>
      <c r="G337" s="4" t="str">
        <f t="shared" ca="1" si="65"/>
        <v/>
      </c>
      <c r="H337" t="str">
        <f t="shared" ca="1" si="66"/>
        <v/>
      </c>
      <c r="I337" s="4" t="str">
        <f t="shared" ca="1" si="67"/>
        <v/>
      </c>
      <c r="J337" t="str">
        <f t="shared" ca="1" si="68"/>
        <v/>
      </c>
      <c r="K337" s="4" t="str">
        <f t="shared" ca="1" si="69"/>
        <v/>
      </c>
      <c r="L337" s="3" t="str">
        <f ca="1">IF(C337&lt;&gt;"",SUM(COUNTIF($O$24:$O337,"&gt;"&amp;C337),COUNTIF($Q$24:$Q337,"&gt;"&amp;C337),COUNTIF($S$24:$S337,"&gt;"&amp;C337),COUNTIF($U$24:$U337,"&gt;"&amp;C337)),"")</f>
        <v/>
      </c>
      <c r="M337" s="4" t="str">
        <f t="shared" ca="1" si="70"/>
        <v/>
      </c>
      <c r="N337" s="4" t="str">
        <f ca="1">IF(AND(MAX(O$23:O336)&lt;=MAX(Q$23:Q336),C337&lt;&gt;"",MAX(O$23:O336)&lt;=MAX(S$23:S336),MAX(O$23:O336)&lt;=MAX(U$23:U336),MAX(O$23:O336)&lt;=TIME(16,0,0)),MAX(O$23:O336,C337),"")</f>
        <v/>
      </c>
      <c r="O337" s="4" t="str">
        <f t="shared" ca="1" si="71"/>
        <v/>
      </c>
      <c r="P337" s="4" t="str">
        <f ca="1">IF(AND(MAX(O$23:O336)&gt;MAX(Q$23:Q336),C337&lt;&gt;"",MAX(Q$23:Q336)&lt;=MAX(S$23:S336),MAX(Q$23:Q336)&lt;=MAX(U$23:U336),MAX(Q$23:Q336)&lt;=TIME(16,0,0)),MAX(Q$23:Q336,C337),"")</f>
        <v/>
      </c>
      <c r="Q337" s="4" t="str">
        <f t="shared" ca="1" si="72"/>
        <v/>
      </c>
      <c r="R337" s="4" t="str">
        <f ca="1">IF(AND(MAX(O$23:O336)&gt;MAX(S$23:S336),C337&lt;&gt;"",MAX(Q$23:Q336)&gt;MAX(S$23:S336),MAX(S$23:S336)&lt;=MAX(U$23:U336),MAX(S$23:S336)&lt;=TIME(16,0,0)),MAX(S$23:S336,C337),"")</f>
        <v/>
      </c>
      <c r="S337" s="4" t="str">
        <f t="shared" ca="1" si="73"/>
        <v/>
      </c>
      <c r="T337" s="4" t="str">
        <f ca="1">IF(AND(MAX(O$23:O336)&gt;MAX(U$23:U336),C337&lt;&gt;"",MAX(Q$23:Q336)&gt;MAX(U$23:U336),MAX(S$23:S336)&gt;MAX(U$23:U336),MAX(U$23:U336)&lt;=TIME(16,0,0)),MAX(U$23:U336,C337),"")</f>
        <v/>
      </c>
      <c r="U337" s="4" t="str">
        <f t="shared" ca="1" si="74"/>
        <v/>
      </c>
    </row>
    <row r="338" spans="1:21" x14ac:dyDescent="0.3">
      <c r="A338" s="3">
        <f t="shared" ca="1" si="60"/>
        <v>1.2308996126358176</v>
      </c>
      <c r="B338" s="23" t="str">
        <f t="shared" ca="1" si="61"/>
        <v/>
      </c>
      <c r="C338" s="4" t="str">
        <f ca="1">IF(C337="","",IF(C337+(A338)/1440&lt;=$C$23+8/24,C337+(A338)/1440,""))</f>
        <v/>
      </c>
      <c r="D338" t="str">
        <f t="shared" ca="1" si="62"/>
        <v/>
      </c>
      <c r="E338" s="4" t="str">
        <f t="shared" ca="1" si="63"/>
        <v/>
      </c>
      <c r="F338" t="str">
        <f t="shared" ca="1" si="64"/>
        <v/>
      </c>
      <c r="G338" s="4" t="str">
        <f t="shared" ca="1" si="65"/>
        <v/>
      </c>
      <c r="H338" t="str">
        <f t="shared" ca="1" si="66"/>
        <v/>
      </c>
      <c r="I338" s="4" t="str">
        <f t="shared" ca="1" si="67"/>
        <v/>
      </c>
      <c r="J338" t="str">
        <f t="shared" ca="1" si="68"/>
        <v/>
      </c>
      <c r="K338" s="4" t="str">
        <f t="shared" ca="1" si="69"/>
        <v/>
      </c>
      <c r="L338" s="3" t="str">
        <f ca="1">IF(C338&lt;&gt;"",SUM(COUNTIF($O$24:$O338,"&gt;"&amp;C338),COUNTIF($Q$24:$Q338,"&gt;"&amp;C338),COUNTIF($S$24:$S338,"&gt;"&amp;C338),COUNTIF($U$24:$U338,"&gt;"&amp;C338)),"")</f>
        <v/>
      </c>
      <c r="M338" s="4" t="str">
        <f t="shared" ca="1" si="70"/>
        <v/>
      </c>
      <c r="N338" s="4" t="str">
        <f ca="1">IF(AND(MAX(O$23:O337)&lt;=MAX(Q$23:Q337),C338&lt;&gt;"",MAX(O$23:O337)&lt;=MAX(S$23:S337),MAX(O$23:O337)&lt;=MAX(U$23:U337),MAX(O$23:O337)&lt;=TIME(16,0,0)),MAX(O$23:O337,C338),"")</f>
        <v/>
      </c>
      <c r="O338" s="4" t="str">
        <f t="shared" ca="1" si="71"/>
        <v/>
      </c>
      <c r="P338" s="4" t="str">
        <f ca="1">IF(AND(MAX(O$23:O337)&gt;MAX(Q$23:Q337),C338&lt;&gt;"",MAX(Q$23:Q337)&lt;=MAX(S$23:S337),MAX(Q$23:Q337)&lt;=MAX(U$23:U337),MAX(Q$23:Q337)&lt;=TIME(16,0,0)),MAX(Q$23:Q337,C338),"")</f>
        <v/>
      </c>
      <c r="Q338" s="4" t="str">
        <f t="shared" ca="1" si="72"/>
        <v/>
      </c>
      <c r="R338" s="4" t="str">
        <f ca="1">IF(AND(MAX(O$23:O337)&gt;MAX(S$23:S337),C338&lt;&gt;"",MAX(Q$23:Q337)&gt;MAX(S$23:S337),MAX(S$23:S337)&lt;=MAX(U$23:U337),MAX(S$23:S337)&lt;=TIME(16,0,0)),MAX(S$23:S337,C338),"")</f>
        <v/>
      </c>
      <c r="S338" s="4" t="str">
        <f t="shared" ca="1" si="73"/>
        <v/>
      </c>
      <c r="T338" s="4" t="str">
        <f ca="1">IF(AND(MAX(O$23:O337)&gt;MAX(U$23:U337),C338&lt;&gt;"",MAX(Q$23:Q337)&gt;MAX(U$23:U337),MAX(S$23:S337)&gt;MAX(U$23:U337),MAX(U$23:U337)&lt;=TIME(16,0,0)),MAX(U$23:U337,C338),"")</f>
        <v/>
      </c>
      <c r="U338" s="4" t="str">
        <f t="shared" ca="1" si="74"/>
        <v/>
      </c>
    </row>
    <row r="339" spans="1:21" x14ac:dyDescent="0.3">
      <c r="A339" s="3">
        <f t="shared" ca="1" si="60"/>
        <v>1.0239409884209691</v>
      </c>
      <c r="B339" s="23" t="str">
        <f t="shared" ca="1" si="61"/>
        <v/>
      </c>
      <c r="C339" s="4" t="str">
        <f ca="1">IF(C338="","",IF(C338+(A339)/1440&lt;=$C$23+8/24,C338+(A339)/1440,""))</f>
        <v/>
      </c>
      <c r="D339" t="str">
        <f t="shared" ca="1" si="62"/>
        <v/>
      </c>
      <c r="E339" s="4" t="str">
        <f t="shared" ca="1" si="63"/>
        <v/>
      </c>
      <c r="F339" t="str">
        <f t="shared" ca="1" si="64"/>
        <v/>
      </c>
      <c r="G339" s="4" t="str">
        <f t="shared" ca="1" si="65"/>
        <v/>
      </c>
      <c r="H339" t="str">
        <f t="shared" ca="1" si="66"/>
        <v/>
      </c>
      <c r="I339" s="4" t="str">
        <f t="shared" ca="1" si="67"/>
        <v/>
      </c>
      <c r="J339" t="str">
        <f t="shared" ca="1" si="68"/>
        <v/>
      </c>
      <c r="K339" s="4" t="str">
        <f t="shared" ca="1" si="69"/>
        <v/>
      </c>
      <c r="L339" s="3" t="str">
        <f ca="1">IF(C339&lt;&gt;"",SUM(COUNTIF($O$24:$O339,"&gt;"&amp;C339),COUNTIF($Q$24:$Q339,"&gt;"&amp;C339),COUNTIF($S$24:$S339,"&gt;"&amp;C339),COUNTIF($U$24:$U339,"&gt;"&amp;C339)),"")</f>
        <v/>
      </c>
      <c r="M339" s="4" t="str">
        <f t="shared" ca="1" si="70"/>
        <v/>
      </c>
      <c r="N339" s="4" t="str">
        <f ca="1">IF(AND(MAX(O$23:O338)&lt;=MAX(Q$23:Q338),C339&lt;&gt;"",MAX(O$23:O338)&lt;=MAX(S$23:S338),MAX(O$23:O338)&lt;=MAX(U$23:U338),MAX(O$23:O338)&lt;=TIME(16,0,0)),MAX(O$23:O338,C339),"")</f>
        <v/>
      </c>
      <c r="O339" s="4" t="str">
        <f t="shared" ca="1" si="71"/>
        <v/>
      </c>
      <c r="P339" s="4" t="str">
        <f ca="1">IF(AND(MAX(O$23:O338)&gt;MAX(Q$23:Q338),C339&lt;&gt;"",MAX(Q$23:Q338)&lt;=MAX(S$23:S338),MAX(Q$23:Q338)&lt;=MAX(U$23:U338),MAX(Q$23:Q338)&lt;=TIME(16,0,0)),MAX(Q$23:Q338,C339),"")</f>
        <v/>
      </c>
      <c r="Q339" s="4" t="str">
        <f t="shared" ca="1" si="72"/>
        <v/>
      </c>
      <c r="R339" s="4" t="str">
        <f ca="1">IF(AND(MAX(O$23:O338)&gt;MAX(S$23:S338),C339&lt;&gt;"",MAX(Q$23:Q338)&gt;MAX(S$23:S338),MAX(S$23:S338)&lt;=MAX(U$23:U338),MAX(S$23:S338)&lt;=TIME(16,0,0)),MAX(S$23:S338,C339),"")</f>
        <v/>
      </c>
      <c r="S339" s="4" t="str">
        <f t="shared" ca="1" si="73"/>
        <v/>
      </c>
      <c r="T339" s="4" t="str">
        <f ca="1">IF(AND(MAX(O$23:O338)&gt;MAX(U$23:U338),C339&lt;&gt;"",MAX(Q$23:Q338)&gt;MAX(U$23:U338),MAX(S$23:S338)&gt;MAX(U$23:U338),MAX(U$23:U338)&lt;=TIME(16,0,0)),MAX(U$23:U338,C339),"")</f>
        <v/>
      </c>
      <c r="U339" s="4" t="str">
        <f t="shared" ca="1" si="74"/>
        <v/>
      </c>
    </row>
    <row r="340" spans="1:21" x14ac:dyDescent="0.3">
      <c r="A340" s="3">
        <f t="shared" ca="1" si="60"/>
        <v>1.1144074808335287</v>
      </c>
      <c r="B340" s="23" t="str">
        <f t="shared" ca="1" si="61"/>
        <v/>
      </c>
      <c r="C340" s="4" t="str">
        <f ca="1">IF(C339="","",IF(C339+(A340)/1440&lt;=$C$23+8/24,C339+(A340)/1440,""))</f>
        <v/>
      </c>
      <c r="D340" t="str">
        <f t="shared" ca="1" si="62"/>
        <v/>
      </c>
      <c r="E340" s="4" t="str">
        <f t="shared" ca="1" si="63"/>
        <v/>
      </c>
      <c r="F340" t="str">
        <f t="shared" ca="1" si="64"/>
        <v/>
      </c>
      <c r="G340" s="4" t="str">
        <f t="shared" ca="1" si="65"/>
        <v/>
      </c>
      <c r="H340" t="str">
        <f t="shared" ca="1" si="66"/>
        <v/>
      </c>
      <c r="I340" s="4" t="str">
        <f t="shared" ca="1" si="67"/>
        <v/>
      </c>
      <c r="J340" t="str">
        <f t="shared" ca="1" si="68"/>
        <v/>
      </c>
      <c r="K340" s="4" t="str">
        <f t="shared" ca="1" si="69"/>
        <v/>
      </c>
      <c r="L340" s="3" t="str">
        <f ca="1">IF(C340&lt;&gt;"",SUM(COUNTIF($O$24:$O340,"&gt;"&amp;C340),COUNTIF($Q$24:$Q340,"&gt;"&amp;C340),COUNTIF($S$24:$S340,"&gt;"&amp;C340),COUNTIF($U$24:$U340,"&gt;"&amp;C340)),"")</f>
        <v/>
      </c>
      <c r="M340" s="4" t="str">
        <f t="shared" ca="1" si="70"/>
        <v/>
      </c>
      <c r="N340" s="4" t="str">
        <f ca="1">IF(AND(MAX(O$23:O339)&lt;=MAX(Q$23:Q339),C340&lt;&gt;"",MAX(O$23:O339)&lt;=MAX(S$23:S339),MAX(O$23:O339)&lt;=MAX(U$23:U339),MAX(O$23:O339)&lt;=TIME(16,0,0)),MAX(O$23:O339,C340),"")</f>
        <v/>
      </c>
      <c r="O340" s="4" t="str">
        <f t="shared" ca="1" si="71"/>
        <v/>
      </c>
      <c r="P340" s="4" t="str">
        <f ca="1">IF(AND(MAX(O$23:O339)&gt;MAX(Q$23:Q339),C340&lt;&gt;"",MAX(Q$23:Q339)&lt;=MAX(S$23:S339),MAX(Q$23:Q339)&lt;=MAX(U$23:U339),MAX(Q$23:Q339)&lt;=TIME(16,0,0)),MAX(Q$23:Q339,C340),"")</f>
        <v/>
      </c>
      <c r="Q340" s="4" t="str">
        <f t="shared" ca="1" si="72"/>
        <v/>
      </c>
      <c r="R340" s="4" t="str">
        <f ca="1">IF(AND(MAX(O$23:O339)&gt;MAX(S$23:S339),C340&lt;&gt;"",MAX(Q$23:Q339)&gt;MAX(S$23:S339),MAX(S$23:S339)&lt;=MAX(U$23:U339),MAX(S$23:S339)&lt;=TIME(16,0,0)),MAX(S$23:S339,C340),"")</f>
        <v/>
      </c>
      <c r="S340" s="4" t="str">
        <f t="shared" ca="1" si="73"/>
        <v/>
      </c>
      <c r="T340" s="4" t="str">
        <f ca="1">IF(AND(MAX(O$23:O339)&gt;MAX(U$23:U339),C340&lt;&gt;"",MAX(Q$23:Q339)&gt;MAX(U$23:U339),MAX(S$23:S339)&gt;MAX(U$23:U339),MAX(U$23:U339)&lt;=TIME(16,0,0)),MAX(U$23:U339,C340),"")</f>
        <v/>
      </c>
      <c r="U340" s="4" t="str">
        <f t="shared" ca="1" si="74"/>
        <v/>
      </c>
    </row>
    <row r="341" spans="1:21" x14ac:dyDescent="0.3">
      <c r="A341" s="3">
        <f t="shared" ca="1" si="60"/>
        <v>1.1977671120558111</v>
      </c>
      <c r="B341" s="23" t="str">
        <f t="shared" ca="1" si="61"/>
        <v/>
      </c>
      <c r="C341" s="4" t="str">
        <f ca="1">IF(C340="","",IF(C340+(A341)/1440&lt;=$C$23+8/24,C340+(A341)/1440,""))</f>
        <v/>
      </c>
      <c r="D341" t="str">
        <f t="shared" ca="1" si="62"/>
        <v/>
      </c>
      <c r="E341" s="4" t="str">
        <f t="shared" ca="1" si="63"/>
        <v/>
      </c>
      <c r="F341" t="str">
        <f t="shared" ca="1" si="64"/>
        <v/>
      </c>
      <c r="G341" s="4" t="str">
        <f t="shared" ca="1" si="65"/>
        <v/>
      </c>
      <c r="H341" t="str">
        <f t="shared" ca="1" si="66"/>
        <v/>
      </c>
      <c r="I341" s="4" t="str">
        <f t="shared" ca="1" si="67"/>
        <v/>
      </c>
      <c r="J341" t="str">
        <f t="shared" ca="1" si="68"/>
        <v/>
      </c>
      <c r="K341" s="4" t="str">
        <f t="shared" ca="1" si="69"/>
        <v/>
      </c>
      <c r="L341" s="3" t="str">
        <f ca="1">IF(C341&lt;&gt;"",SUM(COUNTIF($O$24:$O341,"&gt;"&amp;C341),COUNTIF($Q$24:$Q341,"&gt;"&amp;C341),COUNTIF($S$24:$S341,"&gt;"&amp;C341),COUNTIF($U$24:$U341,"&gt;"&amp;C341)),"")</f>
        <v/>
      </c>
      <c r="M341" s="4" t="str">
        <f t="shared" ca="1" si="70"/>
        <v/>
      </c>
      <c r="N341" s="4" t="str">
        <f ca="1">IF(AND(MAX(O$23:O340)&lt;=MAX(Q$23:Q340),C341&lt;&gt;"",MAX(O$23:O340)&lt;=MAX(S$23:S340),MAX(O$23:O340)&lt;=MAX(U$23:U340),MAX(O$23:O340)&lt;=TIME(16,0,0)),MAX(O$23:O340,C341),"")</f>
        <v/>
      </c>
      <c r="O341" s="4" t="str">
        <f t="shared" ca="1" si="71"/>
        <v/>
      </c>
      <c r="P341" s="4" t="str">
        <f ca="1">IF(AND(MAX(O$23:O340)&gt;MAX(Q$23:Q340),C341&lt;&gt;"",MAX(Q$23:Q340)&lt;=MAX(S$23:S340),MAX(Q$23:Q340)&lt;=MAX(U$23:U340),MAX(Q$23:Q340)&lt;=TIME(16,0,0)),MAX(Q$23:Q340,C341),"")</f>
        <v/>
      </c>
      <c r="Q341" s="4" t="str">
        <f t="shared" ca="1" si="72"/>
        <v/>
      </c>
      <c r="R341" s="4" t="str">
        <f ca="1">IF(AND(MAX(O$23:O340)&gt;MAX(S$23:S340),C341&lt;&gt;"",MAX(Q$23:Q340)&gt;MAX(S$23:S340),MAX(S$23:S340)&lt;=MAX(U$23:U340),MAX(S$23:S340)&lt;=TIME(16,0,0)),MAX(S$23:S340,C341),"")</f>
        <v/>
      </c>
      <c r="S341" s="4" t="str">
        <f t="shared" ca="1" si="73"/>
        <v/>
      </c>
      <c r="T341" s="4" t="str">
        <f ca="1">IF(AND(MAX(O$23:O340)&gt;MAX(U$23:U340),C341&lt;&gt;"",MAX(Q$23:Q340)&gt;MAX(U$23:U340),MAX(S$23:S340)&gt;MAX(U$23:U340),MAX(U$23:U340)&lt;=TIME(16,0,0)),MAX(U$23:U340,C341),"")</f>
        <v/>
      </c>
      <c r="U341" s="4" t="str">
        <f t="shared" ca="1" si="74"/>
        <v/>
      </c>
    </row>
    <row r="342" spans="1:21" x14ac:dyDescent="0.3">
      <c r="A342" s="3">
        <f t="shared" ca="1" si="60"/>
        <v>2.4429935088299599</v>
      </c>
      <c r="B342" s="23" t="str">
        <f t="shared" ca="1" si="61"/>
        <v/>
      </c>
      <c r="C342" s="4" t="str">
        <f ca="1">IF(C341="","",IF(C341+(A342)/1440&lt;=$C$23+8/24,C341+(A342)/1440,""))</f>
        <v/>
      </c>
      <c r="D342" t="str">
        <f t="shared" ca="1" si="62"/>
        <v/>
      </c>
      <c r="E342" s="4" t="str">
        <f t="shared" ca="1" si="63"/>
        <v/>
      </c>
      <c r="F342" t="str">
        <f t="shared" ca="1" si="64"/>
        <v/>
      </c>
      <c r="G342" s="4" t="str">
        <f t="shared" ca="1" si="65"/>
        <v/>
      </c>
      <c r="H342" t="str">
        <f t="shared" ca="1" si="66"/>
        <v/>
      </c>
      <c r="I342" s="4" t="str">
        <f t="shared" ca="1" si="67"/>
        <v/>
      </c>
      <c r="J342" t="str">
        <f t="shared" ca="1" si="68"/>
        <v/>
      </c>
      <c r="K342" s="4" t="str">
        <f t="shared" ca="1" si="69"/>
        <v/>
      </c>
      <c r="L342" s="3" t="str">
        <f ca="1">IF(C342&lt;&gt;"",SUM(COUNTIF($O$24:$O342,"&gt;"&amp;C342),COUNTIF($Q$24:$Q342,"&gt;"&amp;C342),COUNTIF($S$24:$S342,"&gt;"&amp;C342),COUNTIF($U$24:$U342,"&gt;"&amp;C342)),"")</f>
        <v/>
      </c>
      <c r="M342" s="4" t="str">
        <f t="shared" ca="1" si="70"/>
        <v/>
      </c>
      <c r="N342" s="4" t="str">
        <f ca="1">IF(AND(MAX(O$23:O341)&lt;=MAX(Q$23:Q341),C342&lt;&gt;"",MAX(O$23:O341)&lt;=MAX(S$23:S341),MAX(O$23:O341)&lt;=MAX(U$23:U341),MAX(O$23:O341)&lt;=TIME(16,0,0)),MAX(O$23:O341,C342),"")</f>
        <v/>
      </c>
      <c r="O342" s="4" t="str">
        <f t="shared" ca="1" si="71"/>
        <v/>
      </c>
      <c r="P342" s="4" t="str">
        <f ca="1">IF(AND(MAX(O$23:O341)&gt;MAX(Q$23:Q341),C342&lt;&gt;"",MAX(Q$23:Q341)&lt;=MAX(S$23:S341),MAX(Q$23:Q341)&lt;=MAX(U$23:U341),MAX(Q$23:Q341)&lt;=TIME(16,0,0)),MAX(Q$23:Q341,C342),"")</f>
        <v/>
      </c>
      <c r="Q342" s="4" t="str">
        <f t="shared" ca="1" si="72"/>
        <v/>
      </c>
      <c r="R342" s="4" t="str">
        <f ca="1">IF(AND(MAX(O$23:O341)&gt;MAX(S$23:S341),C342&lt;&gt;"",MAX(Q$23:Q341)&gt;MAX(S$23:S341),MAX(S$23:S341)&lt;=MAX(U$23:U341),MAX(S$23:S341)&lt;=TIME(16,0,0)),MAX(S$23:S341,C342),"")</f>
        <v/>
      </c>
      <c r="S342" s="4" t="str">
        <f t="shared" ca="1" si="73"/>
        <v/>
      </c>
      <c r="T342" s="4" t="str">
        <f ca="1">IF(AND(MAX(O$23:O341)&gt;MAX(U$23:U341),C342&lt;&gt;"",MAX(Q$23:Q341)&gt;MAX(U$23:U341),MAX(S$23:S341)&gt;MAX(U$23:U341),MAX(U$23:U341)&lt;=TIME(16,0,0)),MAX(U$23:U341,C342),"")</f>
        <v/>
      </c>
      <c r="U342" s="4" t="str">
        <f t="shared" ca="1" si="74"/>
        <v/>
      </c>
    </row>
    <row r="343" spans="1:21" x14ac:dyDescent="0.3">
      <c r="A343" s="3">
        <f t="shared" ca="1" si="60"/>
        <v>1.7408240963290824</v>
      </c>
      <c r="B343" s="23" t="str">
        <f t="shared" ca="1" si="61"/>
        <v/>
      </c>
      <c r="C343" s="4" t="str">
        <f ca="1">IF(C342="","",IF(C342+(A343)/1440&lt;=$C$23+8/24,C342+(A343)/1440,""))</f>
        <v/>
      </c>
      <c r="D343" t="str">
        <f t="shared" ca="1" si="62"/>
        <v/>
      </c>
      <c r="E343" s="4" t="str">
        <f t="shared" ca="1" si="63"/>
        <v/>
      </c>
      <c r="F343" t="str">
        <f t="shared" ca="1" si="64"/>
        <v/>
      </c>
      <c r="G343" s="4" t="str">
        <f t="shared" ca="1" si="65"/>
        <v/>
      </c>
      <c r="H343" t="str">
        <f t="shared" ca="1" si="66"/>
        <v/>
      </c>
      <c r="I343" s="4" t="str">
        <f t="shared" ca="1" si="67"/>
        <v/>
      </c>
      <c r="J343" t="str">
        <f t="shared" ca="1" si="68"/>
        <v/>
      </c>
      <c r="K343" s="4" t="str">
        <f t="shared" ca="1" si="69"/>
        <v/>
      </c>
      <c r="L343" s="3" t="str">
        <f ca="1">IF(C343&lt;&gt;"",SUM(COUNTIF($O$24:$O343,"&gt;"&amp;C343),COUNTIF($Q$24:$Q343,"&gt;"&amp;C343),COUNTIF($S$24:$S343,"&gt;"&amp;C343),COUNTIF($U$24:$U343,"&gt;"&amp;C343)),"")</f>
        <v/>
      </c>
      <c r="M343" s="4" t="str">
        <f t="shared" ca="1" si="70"/>
        <v/>
      </c>
      <c r="N343" s="4" t="str">
        <f ca="1">IF(AND(MAX(O$23:O342)&lt;=MAX(Q$23:Q342),C343&lt;&gt;"",MAX(O$23:O342)&lt;=MAX(S$23:S342),MAX(O$23:O342)&lt;=MAX(U$23:U342),MAX(O$23:O342)&lt;=TIME(16,0,0)),MAX(O$23:O342,C343),"")</f>
        <v/>
      </c>
      <c r="O343" s="4" t="str">
        <f t="shared" ca="1" si="71"/>
        <v/>
      </c>
      <c r="P343" s="4" t="str">
        <f ca="1">IF(AND(MAX(O$23:O342)&gt;MAX(Q$23:Q342),C343&lt;&gt;"",MAX(Q$23:Q342)&lt;=MAX(S$23:S342),MAX(Q$23:Q342)&lt;=MAX(U$23:U342),MAX(Q$23:Q342)&lt;=TIME(16,0,0)),MAX(Q$23:Q342,C343),"")</f>
        <v/>
      </c>
      <c r="Q343" s="4" t="str">
        <f t="shared" ca="1" si="72"/>
        <v/>
      </c>
      <c r="R343" s="4" t="str">
        <f ca="1">IF(AND(MAX(O$23:O342)&gt;MAX(S$23:S342),C343&lt;&gt;"",MAX(Q$23:Q342)&gt;MAX(S$23:S342),MAX(S$23:S342)&lt;=MAX(U$23:U342),MAX(S$23:S342)&lt;=TIME(16,0,0)),MAX(S$23:S342,C343),"")</f>
        <v/>
      </c>
      <c r="S343" s="4" t="str">
        <f t="shared" ca="1" si="73"/>
        <v/>
      </c>
      <c r="T343" s="4" t="str">
        <f ca="1">IF(AND(MAX(O$23:O342)&gt;MAX(U$23:U342),C343&lt;&gt;"",MAX(Q$23:Q342)&gt;MAX(U$23:U342),MAX(S$23:S342)&gt;MAX(U$23:U342),MAX(U$23:U342)&lt;=TIME(16,0,0)),MAX(U$23:U342,C343),"")</f>
        <v/>
      </c>
      <c r="U343" s="4" t="str">
        <f t="shared" ca="1" si="74"/>
        <v/>
      </c>
    </row>
    <row r="344" spans="1:21" x14ac:dyDescent="0.3">
      <c r="A344" s="3">
        <f t="shared" ca="1" si="60"/>
        <v>4.8147363738108808</v>
      </c>
      <c r="B344" s="23" t="str">
        <f t="shared" ca="1" si="61"/>
        <v/>
      </c>
      <c r="C344" s="4" t="str">
        <f ca="1">IF(C343="","",IF(C343+(A344)/1440&lt;=$C$23+8/24,C343+(A344)/1440,""))</f>
        <v/>
      </c>
      <c r="D344" t="str">
        <f t="shared" ca="1" si="62"/>
        <v/>
      </c>
      <c r="E344" s="4" t="str">
        <f t="shared" ca="1" si="63"/>
        <v/>
      </c>
      <c r="F344" t="str">
        <f t="shared" ca="1" si="64"/>
        <v/>
      </c>
      <c r="G344" s="4" t="str">
        <f t="shared" ca="1" si="65"/>
        <v/>
      </c>
      <c r="H344" t="str">
        <f t="shared" ca="1" si="66"/>
        <v/>
      </c>
      <c r="I344" s="4" t="str">
        <f t="shared" ca="1" si="67"/>
        <v/>
      </c>
      <c r="J344" t="str">
        <f t="shared" ca="1" si="68"/>
        <v/>
      </c>
      <c r="K344" s="4" t="str">
        <f t="shared" ca="1" si="69"/>
        <v/>
      </c>
      <c r="L344" s="3" t="str">
        <f ca="1">IF(C344&lt;&gt;"",SUM(COUNTIF($O$24:$O344,"&gt;"&amp;C344),COUNTIF($Q$24:$Q344,"&gt;"&amp;C344),COUNTIF($S$24:$S344,"&gt;"&amp;C344),COUNTIF($U$24:$U344,"&gt;"&amp;C344)),"")</f>
        <v/>
      </c>
      <c r="M344" s="4" t="str">
        <f t="shared" ca="1" si="70"/>
        <v/>
      </c>
      <c r="N344" s="4" t="str">
        <f ca="1">IF(AND(MAX(O$23:O343)&lt;=MAX(Q$23:Q343),C344&lt;&gt;"",MAX(O$23:O343)&lt;=MAX(S$23:S343),MAX(O$23:O343)&lt;=MAX(U$23:U343),MAX(O$23:O343)&lt;=TIME(16,0,0)),MAX(O$23:O343,C344),"")</f>
        <v/>
      </c>
      <c r="O344" s="4" t="str">
        <f t="shared" ca="1" si="71"/>
        <v/>
      </c>
      <c r="P344" s="4" t="str">
        <f ca="1">IF(AND(MAX(O$23:O343)&gt;MAX(Q$23:Q343),C344&lt;&gt;"",MAX(Q$23:Q343)&lt;=MAX(S$23:S343),MAX(Q$23:Q343)&lt;=MAX(U$23:U343),MAX(Q$23:Q343)&lt;=TIME(16,0,0)),MAX(Q$23:Q343,C344),"")</f>
        <v/>
      </c>
      <c r="Q344" s="4" t="str">
        <f t="shared" ca="1" si="72"/>
        <v/>
      </c>
      <c r="R344" s="4" t="str">
        <f ca="1">IF(AND(MAX(O$23:O343)&gt;MAX(S$23:S343),C344&lt;&gt;"",MAX(Q$23:Q343)&gt;MAX(S$23:S343),MAX(S$23:S343)&lt;=MAX(U$23:U343),MAX(S$23:S343)&lt;=TIME(16,0,0)),MAX(S$23:S343,C344),"")</f>
        <v/>
      </c>
      <c r="S344" s="4" t="str">
        <f t="shared" ca="1" si="73"/>
        <v/>
      </c>
      <c r="T344" s="4" t="str">
        <f ca="1">IF(AND(MAX(O$23:O343)&gt;MAX(U$23:U343),C344&lt;&gt;"",MAX(Q$23:Q343)&gt;MAX(U$23:U343),MAX(S$23:S343)&gt;MAX(U$23:U343),MAX(U$23:U343)&lt;=TIME(16,0,0)),MAX(U$23:U343,C344),"")</f>
        <v/>
      </c>
      <c r="U344" s="4" t="str">
        <f t="shared" ca="1" si="74"/>
        <v/>
      </c>
    </row>
    <row r="345" spans="1:21" x14ac:dyDescent="0.3">
      <c r="A345" s="3">
        <f t="shared" ref="A345:A400" ca="1" si="75" xml:space="preserve"> -(60/30)*LOG(1-RAND())+1</f>
        <v>2.3444140639391682</v>
      </c>
      <c r="B345" s="23" t="str">
        <f t="shared" ref="B345:B400" ca="1" si="76">IF(N345&lt;&gt;"","касса 1",IF(P345&lt;&gt;"","касса 2",IF(R345&lt;&gt;"","касса 3",IF(T345&lt;&gt;"","касса 4",""))))</f>
        <v/>
      </c>
      <c r="C345" s="4" t="str">
        <f ca="1">IF(C344="","",IF(C344+(A345)/1440&lt;=$C$23+8/24,C344+(A345)/1440,""))</f>
        <v/>
      </c>
      <c r="D345" t="str">
        <f t="shared" ref="D345:D400" ca="1" si="77">IF(C345&lt;&gt;"",-5*LOG(1-RAND())+1,"")</f>
        <v/>
      </c>
      <c r="E345" s="4" t="str">
        <f t="shared" ref="E345:E400" ca="1" si="78">IF(D345&lt;&gt;"",D345/1440,"")</f>
        <v/>
      </c>
      <c r="F345" t="str">
        <f t="shared" ref="F345:F400" ca="1" si="79">IF(C345&lt;&gt;"",-6*LOG(1-RAND())+1,"")</f>
        <v/>
      </c>
      <c r="G345" s="4" t="str">
        <f t="shared" ref="G345:G400" ca="1" si="80">IF(F345&lt;&gt;"",F345/1440,"")</f>
        <v/>
      </c>
      <c r="H345" t="str">
        <f t="shared" ref="H345:H400" ca="1" si="81">IF(C345&lt;&gt;"",-8*LOG(1-RAND())+1,"")</f>
        <v/>
      </c>
      <c r="I345" s="4" t="str">
        <f t="shared" ref="I345:I400" ca="1" si="82">IF(H345&lt;&gt;"",H345/1440,"")</f>
        <v/>
      </c>
      <c r="J345" t="str">
        <f t="shared" ref="J345:J400" ca="1" si="83">IF(C345&lt;&gt;"",-12*LOG(1-RAND())+1,"")</f>
        <v/>
      </c>
      <c r="K345" s="4" t="str">
        <f t="shared" ref="K345:K400" ca="1" si="84">IF(J345&lt;&gt;"",J345/1440,"")</f>
        <v/>
      </c>
      <c r="L345" s="3" t="str">
        <f ca="1">IF(C345&lt;&gt;"",SUM(COUNTIF($O$24:$O345,"&gt;"&amp;C345),COUNTIF($Q$24:$Q345,"&gt;"&amp;C345),COUNTIF($S$24:$S345,"&gt;"&amp;C345),COUNTIF($U$24:$U345,"&gt;"&amp;C345)),"")</f>
        <v/>
      </c>
      <c r="M345" s="4" t="str">
        <f t="shared" ref="M345:M400" ca="1" si="85">IF(AND(C345&lt;&gt;"",OR(O345&lt;&gt;"",Q345&lt;&gt;"",S345&lt;&gt;"",U345&lt;&gt;"")),MAX(O345,Q345,S345,U345)-C345,"")</f>
        <v/>
      </c>
      <c r="N345" s="4" t="str">
        <f ca="1">IF(AND(MAX(O$23:O344)&lt;=MAX(Q$23:Q344),C345&lt;&gt;"",MAX(O$23:O344)&lt;=MAX(S$23:S344),MAX(O$23:O344)&lt;=MAX(U$23:U344),MAX(O$23:O344)&lt;=TIME(16,0,0)),MAX(O$23:O344,C345),"")</f>
        <v/>
      </c>
      <c r="O345" s="4" t="str">
        <f t="shared" ref="O345:O400" ca="1" si="86">IF(ISTEXT(N345),"",N345+D345/1440)</f>
        <v/>
      </c>
      <c r="P345" s="4" t="str">
        <f ca="1">IF(AND(MAX(O$23:O344)&gt;MAX(Q$23:Q344),C345&lt;&gt;"",MAX(Q$23:Q344)&lt;=MAX(S$23:S344),MAX(Q$23:Q344)&lt;=MAX(U$23:U344),MAX(Q$23:Q344)&lt;=TIME(16,0,0)),MAX(Q$23:Q344,C345),"")</f>
        <v/>
      </c>
      <c r="Q345" s="4" t="str">
        <f t="shared" ref="Q345:Q400" ca="1" si="87">IF(ISTEXT(P345),"",P345+F345/1440)</f>
        <v/>
      </c>
      <c r="R345" s="4" t="str">
        <f ca="1">IF(AND(MAX(O$23:O344)&gt;MAX(S$23:S344),C345&lt;&gt;"",MAX(Q$23:Q344)&gt;MAX(S$23:S344),MAX(S$23:S344)&lt;=MAX(U$23:U344),MAX(S$23:S344)&lt;=TIME(16,0,0)),MAX(S$23:S344,C345),"")</f>
        <v/>
      </c>
      <c r="S345" s="4" t="str">
        <f t="shared" ref="S345:S400" ca="1" si="88">IF(ISTEXT(R345),"",R345+H345/1440)</f>
        <v/>
      </c>
      <c r="T345" s="4" t="str">
        <f ca="1">IF(AND(MAX(O$23:O344)&gt;MAX(U$23:U344),C345&lt;&gt;"",MAX(Q$23:Q344)&gt;MAX(U$23:U344),MAX(S$23:S344)&gt;MAX(U$23:U344),MAX(U$23:U344)&lt;=TIME(16,0,0)),MAX(U$23:U344,C345),"")</f>
        <v/>
      </c>
      <c r="U345" s="4" t="str">
        <f t="shared" ref="U345:U400" ca="1" si="89">IF(ISTEXT(T345),"",T345+J345/1440)</f>
        <v/>
      </c>
    </row>
    <row r="346" spans="1:21" x14ac:dyDescent="0.3">
      <c r="A346" s="3">
        <f t="shared" ca="1" si="75"/>
        <v>1.5257566612581908</v>
      </c>
      <c r="B346" s="23" t="str">
        <f t="shared" ca="1" si="76"/>
        <v/>
      </c>
      <c r="C346" s="4" t="str">
        <f ca="1">IF(C345="","",IF(C345+(A346)/1440&lt;=$C$23+8/24,C345+(A346)/1440,""))</f>
        <v/>
      </c>
      <c r="D346" t="str">
        <f t="shared" ca="1" si="77"/>
        <v/>
      </c>
      <c r="E346" s="4" t="str">
        <f t="shared" ca="1" si="78"/>
        <v/>
      </c>
      <c r="F346" t="str">
        <f t="shared" ca="1" si="79"/>
        <v/>
      </c>
      <c r="G346" s="4" t="str">
        <f t="shared" ca="1" si="80"/>
        <v/>
      </c>
      <c r="H346" t="str">
        <f t="shared" ca="1" si="81"/>
        <v/>
      </c>
      <c r="I346" s="4" t="str">
        <f t="shared" ca="1" si="82"/>
        <v/>
      </c>
      <c r="J346" t="str">
        <f t="shared" ca="1" si="83"/>
        <v/>
      </c>
      <c r="K346" s="4" t="str">
        <f t="shared" ca="1" si="84"/>
        <v/>
      </c>
      <c r="L346" s="3" t="str">
        <f ca="1">IF(C346&lt;&gt;"",SUM(COUNTIF($O$24:$O346,"&gt;"&amp;C346),COUNTIF($Q$24:$Q346,"&gt;"&amp;C346),COUNTIF($S$24:$S346,"&gt;"&amp;C346),COUNTIF($U$24:$U346,"&gt;"&amp;C346)),"")</f>
        <v/>
      </c>
      <c r="M346" s="4" t="str">
        <f t="shared" ca="1" si="85"/>
        <v/>
      </c>
      <c r="N346" s="4" t="str">
        <f ca="1">IF(AND(MAX(O$23:O345)&lt;=MAX(Q$23:Q345),C346&lt;&gt;"",MAX(O$23:O345)&lt;=MAX(S$23:S345),MAX(O$23:O345)&lt;=MAX(U$23:U345),MAX(O$23:O345)&lt;=TIME(16,0,0)),MAX(O$23:O345,C346),"")</f>
        <v/>
      </c>
      <c r="O346" s="4" t="str">
        <f t="shared" ca="1" si="86"/>
        <v/>
      </c>
      <c r="P346" s="4" t="str">
        <f ca="1">IF(AND(MAX(O$23:O345)&gt;MAX(Q$23:Q345),C346&lt;&gt;"",MAX(Q$23:Q345)&lt;=MAX(S$23:S345),MAX(Q$23:Q345)&lt;=MAX(U$23:U345),MAX(Q$23:Q345)&lt;=TIME(16,0,0)),MAX(Q$23:Q345,C346),"")</f>
        <v/>
      </c>
      <c r="Q346" s="4" t="str">
        <f t="shared" ca="1" si="87"/>
        <v/>
      </c>
      <c r="R346" s="4" t="str">
        <f ca="1">IF(AND(MAX(O$23:O345)&gt;MAX(S$23:S345),C346&lt;&gt;"",MAX(Q$23:Q345)&gt;MAX(S$23:S345),MAX(S$23:S345)&lt;=MAX(U$23:U345),MAX(S$23:S345)&lt;=TIME(16,0,0)),MAX(S$23:S345,C346),"")</f>
        <v/>
      </c>
      <c r="S346" s="4" t="str">
        <f t="shared" ca="1" si="88"/>
        <v/>
      </c>
      <c r="T346" s="4" t="str">
        <f ca="1">IF(AND(MAX(O$23:O345)&gt;MAX(U$23:U345),C346&lt;&gt;"",MAX(Q$23:Q345)&gt;MAX(U$23:U345),MAX(S$23:S345)&gt;MAX(U$23:U345),MAX(U$23:U345)&lt;=TIME(16,0,0)),MAX(U$23:U345,C346),"")</f>
        <v/>
      </c>
      <c r="U346" s="4" t="str">
        <f t="shared" ca="1" si="89"/>
        <v/>
      </c>
    </row>
    <row r="347" spans="1:21" x14ac:dyDescent="0.3">
      <c r="A347" s="3">
        <f t="shared" ca="1" si="75"/>
        <v>1.0250597337410157</v>
      </c>
      <c r="B347" s="23" t="str">
        <f t="shared" ca="1" si="76"/>
        <v/>
      </c>
      <c r="C347" s="4" t="str">
        <f ca="1">IF(C346="","",IF(C346+(A347)/1440&lt;=$C$23+8/24,C346+(A347)/1440,""))</f>
        <v/>
      </c>
      <c r="D347" t="str">
        <f t="shared" ca="1" si="77"/>
        <v/>
      </c>
      <c r="E347" s="4" t="str">
        <f t="shared" ca="1" si="78"/>
        <v/>
      </c>
      <c r="F347" t="str">
        <f t="shared" ca="1" si="79"/>
        <v/>
      </c>
      <c r="G347" s="4" t="str">
        <f t="shared" ca="1" si="80"/>
        <v/>
      </c>
      <c r="H347" t="str">
        <f t="shared" ca="1" si="81"/>
        <v/>
      </c>
      <c r="I347" s="4" t="str">
        <f t="shared" ca="1" si="82"/>
        <v/>
      </c>
      <c r="J347" t="str">
        <f t="shared" ca="1" si="83"/>
        <v/>
      </c>
      <c r="K347" s="4" t="str">
        <f t="shared" ca="1" si="84"/>
        <v/>
      </c>
      <c r="L347" s="3" t="str">
        <f ca="1">IF(C347&lt;&gt;"",SUM(COUNTIF($O$24:$O347,"&gt;"&amp;C347),COUNTIF($Q$24:$Q347,"&gt;"&amp;C347),COUNTIF($S$24:$S347,"&gt;"&amp;C347),COUNTIF($U$24:$U347,"&gt;"&amp;C347)),"")</f>
        <v/>
      </c>
      <c r="M347" s="4" t="str">
        <f t="shared" ca="1" si="85"/>
        <v/>
      </c>
      <c r="N347" s="4" t="str">
        <f ca="1">IF(AND(MAX(O$23:O346)&lt;=MAX(Q$23:Q346),C347&lt;&gt;"",MAX(O$23:O346)&lt;=MAX(S$23:S346),MAX(O$23:O346)&lt;=MAX(U$23:U346),MAX(O$23:O346)&lt;=TIME(16,0,0)),MAX(O$23:O346,C347),"")</f>
        <v/>
      </c>
      <c r="O347" s="4" t="str">
        <f t="shared" ca="1" si="86"/>
        <v/>
      </c>
      <c r="P347" s="4" t="str">
        <f ca="1">IF(AND(MAX(O$23:O346)&gt;MAX(Q$23:Q346),C347&lt;&gt;"",MAX(Q$23:Q346)&lt;=MAX(S$23:S346),MAX(Q$23:Q346)&lt;=MAX(U$23:U346),MAX(Q$23:Q346)&lt;=TIME(16,0,0)),MAX(Q$23:Q346,C347),"")</f>
        <v/>
      </c>
      <c r="Q347" s="4" t="str">
        <f t="shared" ca="1" si="87"/>
        <v/>
      </c>
      <c r="R347" s="4" t="str">
        <f ca="1">IF(AND(MAX(O$23:O346)&gt;MAX(S$23:S346),C347&lt;&gt;"",MAX(Q$23:Q346)&gt;MAX(S$23:S346),MAX(S$23:S346)&lt;=MAX(U$23:U346),MAX(S$23:S346)&lt;=TIME(16,0,0)),MAX(S$23:S346,C347),"")</f>
        <v/>
      </c>
      <c r="S347" s="4" t="str">
        <f t="shared" ca="1" si="88"/>
        <v/>
      </c>
      <c r="T347" s="4" t="str">
        <f ca="1">IF(AND(MAX(O$23:O346)&gt;MAX(U$23:U346),C347&lt;&gt;"",MAX(Q$23:Q346)&gt;MAX(U$23:U346),MAX(S$23:S346)&gt;MAX(U$23:U346),MAX(U$23:U346)&lt;=TIME(16,0,0)),MAX(U$23:U346,C347),"")</f>
        <v/>
      </c>
      <c r="U347" s="4" t="str">
        <f t="shared" ca="1" si="89"/>
        <v/>
      </c>
    </row>
    <row r="348" spans="1:21" x14ac:dyDescent="0.3">
      <c r="A348" s="3">
        <f t="shared" ca="1" si="75"/>
        <v>1.2447195432398404</v>
      </c>
      <c r="B348" s="23" t="str">
        <f t="shared" ca="1" si="76"/>
        <v/>
      </c>
      <c r="C348" s="4" t="str">
        <f ca="1">IF(C347="","",IF(C347+(A348)/1440&lt;=$C$23+8/24,C347+(A348)/1440,""))</f>
        <v/>
      </c>
      <c r="D348" t="str">
        <f t="shared" ca="1" si="77"/>
        <v/>
      </c>
      <c r="E348" s="4" t="str">
        <f t="shared" ca="1" si="78"/>
        <v/>
      </c>
      <c r="F348" t="str">
        <f t="shared" ca="1" si="79"/>
        <v/>
      </c>
      <c r="G348" s="4" t="str">
        <f t="shared" ca="1" si="80"/>
        <v/>
      </c>
      <c r="H348" t="str">
        <f t="shared" ca="1" si="81"/>
        <v/>
      </c>
      <c r="I348" s="4" t="str">
        <f t="shared" ca="1" si="82"/>
        <v/>
      </c>
      <c r="J348" t="str">
        <f t="shared" ca="1" si="83"/>
        <v/>
      </c>
      <c r="K348" s="4" t="str">
        <f t="shared" ca="1" si="84"/>
        <v/>
      </c>
      <c r="L348" s="3" t="str">
        <f ca="1">IF(C348&lt;&gt;"",SUM(COUNTIF($O$24:$O348,"&gt;"&amp;C348),COUNTIF($Q$24:$Q348,"&gt;"&amp;C348),COUNTIF($S$24:$S348,"&gt;"&amp;C348),COUNTIF($U$24:$U348,"&gt;"&amp;C348)),"")</f>
        <v/>
      </c>
      <c r="M348" s="4" t="str">
        <f t="shared" ca="1" si="85"/>
        <v/>
      </c>
      <c r="N348" s="4" t="str">
        <f ca="1">IF(AND(MAX(O$23:O347)&lt;=MAX(Q$23:Q347),C348&lt;&gt;"",MAX(O$23:O347)&lt;=MAX(S$23:S347),MAX(O$23:O347)&lt;=MAX(U$23:U347),MAX(O$23:O347)&lt;=TIME(16,0,0)),MAX(O$23:O347,C348),"")</f>
        <v/>
      </c>
      <c r="O348" s="4" t="str">
        <f t="shared" ca="1" si="86"/>
        <v/>
      </c>
      <c r="P348" s="4" t="str">
        <f ca="1">IF(AND(MAX(O$23:O347)&gt;MAX(Q$23:Q347),C348&lt;&gt;"",MAX(Q$23:Q347)&lt;=MAX(S$23:S347),MAX(Q$23:Q347)&lt;=MAX(U$23:U347),MAX(Q$23:Q347)&lt;=TIME(16,0,0)),MAX(Q$23:Q347,C348),"")</f>
        <v/>
      </c>
      <c r="Q348" s="4" t="str">
        <f t="shared" ca="1" si="87"/>
        <v/>
      </c>
      <c r="R348" s="4" t="str">
        <f ca="1">IF(AND(MAX(O$23:O347)&gt;MAX(S$23:S347),C348&lt;&gt;"",MAX(Q$23:Q347)&gt;MAX(S$23:S347),MAX(S$23:S347)&lt;=MAX(U$23:U347),MAX(S$23:S347)&lt;=TIME(16,0,0)),MAX(S$23:S347,C348),"")</f>
        <v/>
      </c>
      <c r="S348" s="4" t="str">
        <f t="shared" ca="1" si="88"/>
        <v/>
      </c>
      <c r="T348" s="4" t="str">
        <f ca="1">IF(AND(MAX(O$23:O347)&gt;MAX(U$23:U347),C348&lt;&gt;"",MAX(Q$23:Q347)&gt;MAX(U$23:U347),MAX(S$23:S347)&gt;MAX(U$23:U347),MAX(U$23:U347)&lt;=TIME(16,0,0)),MAX(U$23:U347,C348),"")</f>
        <v/>
      </c>
      <c r="U348" s="4" t="str">
        <f t="shared" ca="1" si="89"/>
        <v/>
      </c>
    </row>
    <row r="349" spans="1:21" x14ac:dyDescent="0.3">
      <c r="A349" s="3">
        <f t="shared" ca="1" si="75"/>
        <v>1.3746461280973969</v>
      </c>
      <c r="B349" s="23" t="str">
        <f t="shared" ca="1" si="76"/>
        <v/>
      </c>
      <c r="C349" s="4" t="str">
        <f ca="1">IF(C348="","",IF(C348+(A349)/1440&lt;=$C$23+8/24,C348+(A349)/1440,""))</f>
        <v/>
      </c>
      <c r="D349" t="str">
        <f t="shared" ca="1" si="77"/>
        <v/>
      </c>
      <c r="E349" s="4" t="str">
        <f t="shared" ca="1" si="78"/>
        <v/>
      </c>
      <c r="F349" t="str">
        <f t="shared" ca="1" si="79"/>
        <v/>
      </c>
      <c r="G349" s="4" t="str">
        <f t="shared" ca="1" si="80"/>
        <v/>
      </c>
      <c r="H349" t="str">
        <f t="shared" ca="1" si="81"/>
        <v/>
      </c>
      <c r="I349" s="4" t="str">
        <f t="shared" ca="1" si="82"/>
        <v/>
      </c>
      <c r="J349" t="str">
        <f t="shared" ca="1" si="83"/>
        <v/>
      </c>
      <c r="K349" s="4" t="str">
        <f t="shared" ca="1" si="84"/>
        <v/>
      </c>
      <c r="L349" s="3" t="str">
        <f ca="1">IF(C349&lt;&gt;"",SUM(COUNTIF($O$24:$O349,"&gt;"&amp;C349),COUNTIF($Q$24:$Q349,"&gt;"&amp;C349),COUNTIF($S$24:$S349,"&gt;"&amp;C349),COUNTIF($U$24:$U349,"&gt;"&amp;C349)),"")</f>
        <v/>
      </c>
      <c r="M349" s="4" t="str">
        <f t="shared" ca="1" si="85"/>
        <v/>
      </c>
      <c r="N349" s="4" t="str">
        <f ca="1">IF(AND(MAX(O$23:O348)&lt;=MAX(Q$23:Q348),C349&lt;&gt;"",MAX(O$23:O348)&lt;=MAX(S$23:S348),MAX(O$23:O348)&lt;=MAX(U$23:U348),MAX(O$23:O348)&lt;=TIME(16,0,0)),MAX(O$23:O348,C349),"")</f>
        <v/>
      </c>
      <c r="O349" s="4" t="str">
        <f t="shared" ca="1" si="86"/>
        <v/>
      </c>
      <c r="P349" s="4" t="str">
        <f ca="1">IF(AND(MAX(O$23:O348)&gt;MAX(Q$23:Q348),C349&lt;&gt;"",MAX(Q$23:Q348)&lt;=MAX(S$23:S348),MAX(Q$23:Q348)&lt;=MAX(U$23:U348),MAX(Q$23:Q348)&lt;=TIME(16,0,0)),MAX(Q$23:Q348,C349),"")</f>
        <v/>
      </c>
      <c r="Q349" s="4" t="str">
        <f t="shared" ca="1" si="87"/>
        <v/>
      </c>
      <c r="R349" s="4" t="str">
        <f ca="1">IF(AND(MAX(O$23:O348)&gt;MAX(S$23:S348),C349&lt;&gt;"",MAX(Q$23:Q348)&gt;MAX(S$23:S348),MAX(S$23:S348)&lt;=MAX(U$23:U348),MAX(S$23:S348)&lt;=TIME(16,0,0)),MAX(S$23:S348,C349),"")</f>
        <v/>
      </c>
      <c r="S349" s="4" t="str">
        <f t="shared" ca="1" si="88"/>
        <v/>
      </c>
      <c r="T349" s="4" t="str">
        <f ca="1">IF(AND(MAX(O$23:O348)&gt;MAX(U$23:U348),C349&lt;&gt;"",MAX(Q$23:Q348)&gt;MAX(U$23:U348),MAX(S$23:S348)&gt;MAX(U$23:U348),MAX(U$23:U348)&lt;=TIME(16,0,0)),MAX(U$23:U348,C349),"")</f>
        <v/>
      </c>
      <c r="U349" s="4" t="str">
        <f t="shared" ca="1" si="89"/>
        <v/>
      </c>
    </row>
    <row r="350" spans="1:21" x14ac:dyDescent="0.3">
      <c r="A350" s="3">
        <f t="shared" ca="1" si="75"/>
        <v>1.5533943687244927</v>
      </c>
      <c r="B350" s="23" t="str">
        <f t="shared" ca="1" si="76"/>
        <v/>
      </c>
      <c r="C350" s="4" t="str">
        <f ca="1">IF(C349="","",IF(C349+(A350)/1440&lt;=$C$23+8/24,C349+(A350)/1440,""))</f>
        <v/>
      </c>
      <c r="D350" t="str">
        <f t="shared" ca="1" si="77"/>
        <v/>
      </c>
      <c r="E350" s="4" t="str">
        <f t="shared" ca="1" si="78"/>
        <v/>
      </c>
      <c r="F350" t="str">
        <f t="shared" ca="1" si="79"/>
        <v/>
      </c>
      <c r="G350" s="4" t="str">
        <f t="shared" ca="1" si="80"/>
        <v/>
      </c>
      <c r="H350" t="str">
        <f t="shared" ca="1" si="81"/>
        <v/>
      </c>
      <c r="I350" s="4" t="str">
        <f t="shared" ca="1" si="82"/>
        <v/>
      </c>
      <c r="J350" t="str">
        <f t="shared" ca="1" si="83"/>
        <v/>
      </c>
      <c r="K350" s="4" t="str">
        <f t="shared" ca="1" si="84"/>
        <v/>
      </c>
      <c r="L350" s="3" t="str">
        <f ca="1">IF(C350&lt;&gt;"",SUM(COUNTIF($O$24:$O350,"&gt;"&amp;C350),COUNTIF($Q$24:$Q350,"&gt;"&amp;C350),COUNTIF($S$24:$S350,"&gt;"&amp;C350),COUNTIF($U$24:$U350,"&gt;"&amp;C350)),"")</f>
        <v/>
      </c>
      <c r="M350" s="4" t="str">
        <f t="shared" ca="1" si="85"/>
        <v/>
      </c>
      <c r="N350" s="4" t="str">
        <f ca="1">IF(AND(MAX(O$23:O349)&lt;=MAX(Q$23:Q349),C350&lt;&gt;"",MAX(O$23:O349)&lt;=MAX(S$23:S349),MAX(O$23:O349)&lt;=MAX(U$23:U349),MAX(O$23:O349)&lt;=TIME(16,0,0)),MAX(O$23:O349,C350),"")</f>
        <v/>
      </c>
      <c r="O350" s="4" t="str">
        <f t="shared" ca="1" si="86"/>
        <v/>
      </c>
      <c r="P350" s="4" t="str">
        <f ca="1">IF(AND(MAX(O$23:O349)&gt;MAX(Q$23:Q349),C350&lt;&gt;"",MAX(Q$23:Q349)&lt;=MAX(S$23:S349),MAX(Q$23:Q349)&lt;=MAX(U$23:U349),MAX(Q$23:Q349)&lt;=TIME(16,0,0)),MAX(Q$23:Q349,C350),"")</f>
        <v/>
      </c>
      <c r="Q350" s="4" t="str">
        <f t="shared" ca="1" si="87"/>
        <v/>
      </c>
      <c r="R350" s="4" t="str">
        <f ca="1">IF(AND(MAX(O$23:O349)&gt;MAX(S$23:S349),C350&lt;&gt;"",MAX(Q$23:Q349)&gt;MAX(S$23:S349),MAX(S$23:S349)&lt;=MAX(U$23:U349),MAX(S$23:S349)&lt;=TIME(16,0,0)),MAX(S$23:S349,C350),"")</f>
        <v/>
      </c>
      <c r="S350" s="4" t="str">
        <f t="shared" ca="1" si="88"/>
        <v/>
      </c>
      <c r="T350" s="4" t="str">
        <f ca="1">IF(AND(MAX(O$23:O349)&gt;MAX(U$23:U349),C350&lt;&gt;"",MAX(Q$23:Q349)&gt;MAX(U$23:U349),MAX(S$23:S349)&gt;MAX(U$23:U349),MAX(U$23:U349)&lt;=TIME(16,0,0)),MAX(U$23:U349,C350),"")</f>
        <v/>
      </c>
      <c r="U350" s="4" t="str">
        <f t="shared" ca="1" si="89"/>
        <v/>
      </c>
    </row>
    <row r="351" spans="1:21" x14ac:dyDescent="0.3">
      <c r="A351" s="3">
        <f t="shared" ca="1" si="75"/>
        <v>1.0715967246044324</v>
      </c>
      <c r="B351" s="23" t="str">
        <f t="shared" ca="1" si="76"/>
        <v/>
      </c>
      <c r="C351" s="4" t="str">
        <f ca="1">IF(C350="","",IF(C350+(A351)/1440&lt;=$C$23+8/24,C350+(A351)/1440,""))</f>
        <v/>
      </c>
      <c r="D351" t="str">
        <f t="shared" ca="1" si="77"/>
        <v/>
      </c>
      <c r="E351" s="4" t="str">
        <f t="shared" ca="1" si="78"/>
        <v/>
      </c>
      <c r="F351" t="str">
        <f t="shared" ca="1" si="79"/>
        <v/>
      </c>
      <c r="G351" s="4" t="str">
        <f t="shared" ca="1" si="80"/>
        <v/>
      </c>
      <c r="H351" t="str">
        <f t="shared" ca="1" si="81"/>
        <v/>
      </c>
      <c r="I351" s="4" t="str">
        <f t="shared" ca="1" si="82"/>
        <v/>
      </c>
      <c r="J351" t="str">
        <f t="shared" ca="1" si="83"/>
        <v/>
      </c>
      <c r="K351" s="4" t="str">
        <f t="shared" ca="1" si="84"/>
        <v/>
      </c>
      <c r="L351" s="3" t="str">
        <f ca="1">IF(C351&lt;&gt;"",SUM(COUNTIF($O$24:$O351,"&gt;"&amp;C351),COUNTIF($Q$24:$Q351,"&gt;"&amp;C351),COUNTIF($S$24:$S351,"&gt;"&amp;C351),COUNTIF($U$24:$U351,"&gt;"&amp;C351)),"")</f>
        <v/>
      </c>
      <c r="M351" s="4" t="str">
        <f t="shared" ca="1" si="85"/>
        <v/>
      </c>
      <c r="N351" s="4" t="str">
        <f ca="1">IF(AND(MAX(O$23:O350)&lt;=MAX(Q$23:Q350),C351&lt;&gt;"",MAX(O$23:O350)&lt;=MAX(S$23:S350),MAX(O$23:O350)&lt;=MAX(U$23:U350),MAX(O$23:O350)&lt;=TIME(16,0,0)),MAX(O$23:O350,C351),"")</f>
        <v/>
      </c>
      <c r="O351" s="4" t="str">
        <f t="shared" ca="1" si="86"/>
        <v/>
      </c>
      <c r="P351" s="4" t="str">
        <f ca="1">IF(AND(MAX(O$23:O350)&gt;MAX(Q$23:Q350),C351&lt;&gt;"",MAX(Q$23:Q350)&lt;=MAX(S$23:S350),MAX(Q$23:Q350)&lt;=MAX(U$23:U350),MAX(Q$23:Q350)&lt;=TIME(16,0,0)),MAX(Q$23:Q350,C351),"")</f>
        <v/>
      </c>
      <c r="Q351" s="4" t="str">
        <f t="shared" ca="1" si="87"/>
        <v/>
      </c>
      <c r="R351" s="4" t="str">
        <f ca="1">IF(AND(MAX(O$23:O350)&gt;MAX(S$23:S350),C351&lt;&gt;"",MAX(Q$23:Q350)&gt;MAX(S$23:S350),MAX(S$23:S350)&lt;=MAX(U$23:U350),MAX(S$23:S350)&lt;=TIME(16,0,0)),MAX(S$23:S350,C351),"")</f>
        <v/>
      </c>
      <c r="S351" s="4" t="str">
        <f t="shared" ca="1" si="88"/>
        <v/>
      </c>
      <c r="T351" s="4" t="str">
        <f ca="1">IF(AND(MAX(O$23:O350)&gt;MAX(U$23:U350),C351&lt;&gt;"",MAX(Q$23:Q350)&gt;MAX(U$23:U350),MAX(S$23:S350)&gt;MAX(U$23:U350),MAX(U$23:U350)&lt;=TIME(16,0,0)),MAX(U$23:U350,C351),"")</f>
        <v/>
      </c>
      <c r="U351" s="4" t="str">
        <f t="shared" ca="1" si="89"/>
        <v/>
      </c>
    </row>
    <row r="352" spans="1:21" x14ac:dyDescent="0.3">
      <c r="A352" s="3">
        <f t="shared" ca="1" si="75"/>
        <v>2.6094458259272857</v>
      </c>
      <c r="B352" s="23" t="str">
        <f t="shared" ca="1" si="76"/>
        <v/>
      </c>
      <c r="C352" s="4" t="str">
        <f ca="1">IF(C351="","",IF(C351+(A352)/1440&lt;=$C$23+8/24,C351+(A352)/1440,""))</f>
        <v/>
      </c>
      <c r="D352" t="str">
        <f t="shared" ca="1" si="77"/>
        <v/>
      </c>
      <c r="E352" s="4" t="str">
        <f t="shared" ca="1" si="78"/>
        <v/>
      </c>
      <c r="F352" t="str">
        <f t="shared" ca="1" si="79"/>
        <v/>
      </c>
      <c r="G352" s="4" t="str">
        <f t="shared" ca="1" si="80"/>
        <v/>
      </c>
      <c r="H352" t="str">
        <f t="shared" ca="1" si="81"/>
        <v/>
      </c>
      <c r="I352" s="4" t="str">
        <f t="shared" ca="1" si="82"/>
        <v/>
      </c>
      <c r="J352" t="str">
        <f t="shared" ca="1" si="83"/>
        <v/>
      </c>
      <c r="K352" s="4" t="str">
        <f t="shared" ca="1" si="84"/>
        <v/>
      </c>
      <c r="L352" s="3" t="str">
        <f ca="1">IF(C352&lt;&gt;"",SUM(COUNTIF($O$24:$O352,"&gt;"&amp;C352),COUNTIF($Q$24:$Q352,"&gt;"&amp;C352),COUNTIF($S$24:$S352,"&gt;"&amp;C352),COUNTIF($U$24:$U352,"&gt;"&amp;C352)),"")</f>
        <v/>
      </c>
      <c r="M352" s="4" t="str">
        <f t="shared" ca="1" si="85"/>
        <v/>
      </c>
      <c r="N352" s="4" t="str">
        <f ca="1">IF(AND(MAX(O$23:O351)&lt;=MAX(Q$23:Q351),C352&lt;&gt;"",MAX(O$23:O351)&lt;=MAX(S$23:S351),MAX(O$23:O351)&lt;=MAX(U$23:U351),MAX(O$23:O351)&lt;=TIME(16,0,0)),MAX(O$23:O351,C352),"")</f>
        <v/>
      </c>
      <c r="O352" s="4" t="str">
        <f t="shared" ca="1" si="86"/>
        <v/>
      </c>
      <c r="P352" s="4" t="str">
        <f ca="1">IF(AND(MAX(O$23:O351)&gt;MAX(Q$23:Q351),C352&lt;&gt;"",MAX(Q$23:Q351)&lt;=MAX(S$23:S351),MAX(Q$23:Q351)&lt;=MAX(U$23:U351),MAX(Q$23:Q351)&lt;=TIME(16,0,0)),MAX(Q$23:Q351,C352),"")</f>
        <v/>
      </c>
      <c r="Q352" s="4" t="str">
        <f t="shared" ca="1" si="87"/>
        <v/>
      </c>
      <c r="R352" s="4" t="str">
        <f ca="1">IF(AND(MAX(O$23:O351)&gt;MAX(S$23:S351),C352&lt;&gt;"",MAX(Q$23:Q351)&gt;MAX(S$23:S351),MAX(S$23:S351)&lt;=MAX(U$23:U351),MAX(S$23:S351)&lt;=TIME(16,0,0)),MAX(S$23:S351,C352),"")</f>
        <v/>
      </c>
      <c r="S352" s="4" t="str">
        <f t="shared" ca="1" si="88"/>
        <v/>
      </c>
      <c r="T352" s="4" t="str">
        <f ca="1">IF(AND(MAX(O$23:O351)&gt;MAX(U$23:U351),C352&lt;&gt;"",MAX(Q$23:Q351)&gt;MAX(U$23:U351),MAX(S$23:S351)&gt;MAX(U$23:U351),MAX(U$23:U351)&lt;=TIME(16,0,0)),MAX(U$23:U351,C352),"")</f>
        <v/>
      </c>
      <c r="U352" s="4" t="str">
        <f t="shared" ca="1" si="89"/>
        <v/>
      </c>
    </row>
    <row r="353" spans="1:21" x14ac:dyDescent="0.3">
      <c r="A353" s="3">
        <f t="shared" ca="1" si="75"/>
        <v>1.9833443628024829</v>
      </c>
      <c r="B353" s="23" t="str">
        <f t="shared" ca="1" si="76"/>
        <v/>
      </c>
      <c r="C353" s="4" t="str">
        <f ca="1">IF(C352="","",IF(C352+(A353)/1440&lt;=$C$23+8/24,C352+(A353)/1440,""))</f>
        <v/>
      </c>
      <c r="D353" t="str">
        <f t="shared" ca="1" si="77"/>
        <v/>
      </c>
      <c r="E353" s="4" t="str">
        <f t="shared" ca="1" si="78"/>
        <v/>
      </c>
      <c r="F353" t="str">
        <f t="shared" ca="1" si="79"/>
        <v/>
      </c>
      <c r="G353" s="4" t="str">
        <f t="shared" ca="1" si="80"/>
        <v/>
      </c>
      <c r="H353" t="str">
        <f t="shared" ca="1" si="81"/>
        <v/>
      </c>
      <c r="I353" s="4" t="str">
        <f t="shared" ca="1" si="82"/>
        <v/>
      </c>
      <c r="J353" t="str">
        <f t="shared" ca="1" si="83"/>
        <v/>
      </c>
      <c r="K353" s="4" t="str">
        <f t="shared" ca="1" si="84"/>
        <v/>
      </c>
      <c r="L353" s="3" t="str">
        <f ca="1">IF(C353&lt;&gt;"",SUM(COUNTIF($O$24:$O353,"&gt;"&amp;C353),COUNTIF($Q$24:$Q353,"&gt;"&amp;C353),COUNTIF($S$24:$S353,"&gt;"&amp;C353),COUNTIF($U$24:$U353,"&gt;"&amp;C353)),"")</f>
        <v/>
      </c>
      <c r="M353" s="4" t="str">
        <f t="shared" ca="1" si="85"/>
        <v/>
      </c>
      <c r="N353" s="4" t="str">
        <f ca="1">IF(AND(MAX(O$23:O352)&lt;=MAX(Q$23:Q352),C353&lt;&gt;"",MAX(O$23:O352)&lt;=MAX(S$23:S352),MAX(O$23:O352)&lt;=MAX(U$23:U352),MAX(O$23:O352)&lt;=TIME(16,0,0)),MAX(O$23:O352,C353),"")</f>
        <v/>
      </c>
      <c r="O353" s="4" t="str">
        <f t="shared" ca="1" si="86"/>
        <v/>
      </c>
      <c r="P353" s="4" t="str">
        <f ca="1">IF(AND(MAX(O$23:O352)&gt;MAX(Q$23:Q352),C353&lt;&gt;"",MAX(Q$23:Q352)&lt;=MAX(S$23:S352),MAX(Q$23:Q352)&lt;=MAX(U$23:U352),MAX(Q$23:Q352)&lt;=TIME(16,0,0)),MAX(Q$23:Q352,C353),"")</f>
        <v/>
      </c>
      <c r="Q353" s="4" t="str">
        <f t="shared" ca="1" si="87"/>
        <v/>
      </c>
      <c r="R353" s="4" t="str">
        <f ca="1">IF(AND(MAX(O$23:O352)&gt;MAX(S$23:S352),C353&lt;&gt;"",MAX(Q$23:Q352)&gt;MAX(S$23:S352),MAX(S$23:S352)&lt;=MAX(U$23:U352),MAX(S$23:S352)&lt;=TIME(16,0,0)),MAX(S$23:S352,C353),"")</f>
        <v/>
      </c>
      <c r="S353" s="4" t="str">
        <f t="shared" ca="1" si="88"/>
        <v/>
      </c>
      <c r="T353" s="4" t="str">
        <f ca="1">IF(AND(MAX(O$23:O352)&gt;MAX(U$23:U352),C353&lt;&gt;"",MAX(Q$23:Q352)&gt;MAX(U$23:U352),MAX(S$23:S352)&gt;MAX(U$23:U352),MAX(U$23:U352)&lt;=TIME(16,0,0)),MAX(U$23:U352,C353),"")</f>
        <v/>
      </c>
      <c r="U353" s="4" t="str">
        <f t="shared" ca="1" si="89"/>
        <v/>
      </c>
    </row>
    <row r="354" spans="1:21" x14ac:dyDescent="0.3">
      <c r="A354" s="3">
        <f t="shared" ca="1" si="75"/>
        <v>1.1269146966575985</v>
      </c>
      <c r="B354" s="23" t="str">
        <f t="shared" ca="1" si="76"/>
        <v/>
      </c>
      <c r="C354" s="4" t="str">
        <f ca="1">IF(C353="","",IF(C353+(A354)/1440&lt;=$C$23+8/24,C353+(A354)/1440,""))</f>
        <v/>
      </c>
      <c r="D354" t="str">
        <f t="shared" ca="1" si="77"/>
        <v/>
      </c>
      <c r="E354" s="4" t="str">
        <f t="shared" ca="1" si="78"/>
        <v/>
      </c>
      <c r="F354" t="str">
        <f t="shared" ca="1" si="79"/>
        <v/>
      </c>
      <c r="G354" s="4" t="str">
        <f t="shared" ca="1" si="80"/>
        <v/>
      </c>
      <c r="H354" t="str">
        <f t="shared" ca="1" si="81"/>
        <v/>
      </c>
      <c r="I354" s="4" t="str">
        <f t="shared" ca="1" si="82"/>
        <v/>
      </c>
      <c r="J354" t="str">
        <f t="shared" ca="1" si="83"/>
        <v/>
      </c>
      <c r="K354" s="4" t="str">
        <f t="shared" ca="1" si="84"/>
        <v/>
      </c>
      <c r="L354" s="3" t="str">
        <f ca="1">IF(C354&lt;&gt;"",SUM(COUNTIF($O$24:$O354,"&gt;"&amp;C354),COUNTIF($Q$24:$Q354,"&gt;"&amp;C354),COUNTIF($S$24:$S354,"&gt;"&amp;C354),COUNTIF($U$24:$U354,"&gt;"&amp;C354)),"")</f>
        <v/>
      </c>
      <c r="M354" s="4" t="str">
        <f t="shared" ca="1" si="85"/>
        <v/>
      </c>
      <c r="N354" s="4" t="str">
        <f ca="1">IF(AND(MAX(O$23:O353)&lt;=MAX(Q$23:Q353),C354&lt;&gt;"",MAX(O$23:O353)&lt;=MAX(S$23:S353),MAX(O$23:O353)&lt;=MAX(U$23:U353),MAX(O$23:O353)&lt;=TIME(16,0,0)),MAX(O$23:O353,C354),"")</f>
        <v/>
      </c>
      <c r="O354" s="4" t="str">
        <f t="shared" ca="1" si="86"/>
        <v/>
      </c>
      <c r="P354" s="4" t="str">
        <f ca="1">IF(AND(MAX(O$23:O353)&gt;MAX(Q$23:Q353),C354&lt;&gt;"",MAX(Q$23:Q353)&lt;=MAX(S$23:S353),MAX(Q$23:Q353)&lt;=MAX(U$23:U353),MAX(Q$23:Q353)&lt;=TIME(16,0,0)),MAX(Q$23:Q353,C354),"")</f>
        <v/>
      </c>
      <c r="Q354" s="4" t="str">
        <f t="shared" ca="1" si="87"/>
        <v/>
      </c>
      <c r="R354" s="4" t="str">
        <f ca="1">IF(AND(MAX(O$23:O353)&gt;MAX(S$23:S353),C354&lt;&gt;"",MAX(Q$23:Q353)&gt;MAX(S$23:S353),MAX(S$23:S353)&lt;=MAX(U$23:U353),MAX(S$23:S353)&lt;=TIME(16,0,0)),MAX(S$23:S353,C354),"")</f>
        <v/>
      </c>
      <c r="S354" s="4" t="str">
        <f t="shared" ca="1" si="88"/>
        <v/>
      </c>
      <c r="T354" s="4" t="str">
        <f ca="1">IF(AND(MAX(O$23:O353)&gt;MAX(U$23:U353),C354&lt;&gt;"",MAX(Q$23:Q353)&gt;MAX(U$23:U353),MAX(S$23:S353)&gt;MAX(U$23:U353),MAX(U$23:U353)&lt;=TIME(16,0,0)),MAX(U$23:U353,C354),"")</f>
        <v/>
      </c>
      <c r="U354" s="4" t="str">
        <f t="shared" ca="1" si="89"/>
        <v/>
      </c>
    </row>
    <row r="355" spans="1:21" x14ac:dyDescent="0.3">
      <c r="A355" s="3">
        <f t="shared" ca="1" si="75"/>
        <v>1.1102887430685391</v>
      </c>
      <c r="B355" s="23" t="str">
        <f t="shared" ca="1" si="76"/>
        <v/>
      </c>
      <c r="C355" s="4" t="str">
        <f ca="1">IF(C354="","",IF(C354+(A355)/1440&lt;=$C$23+8/24,C354+(A355)/1440,""))</f>
        <v/>
      </c>
      <c r="D355" t="str">
        <f t="shared" ca="1" si="77"/>
        <v/>
      </c>
      <c r="E355" s="4" t="str">
        <f t="shared" ca="1" si="78"/>
        <v/>
      </c>
      <c r="F355" t="str">
        <f t="shared" ca="1" si="79"/>
        <v/>
      </c>
      <c r="G355" s="4" t="str">
        <f t="shared" ca="1" si="80"/>
        <v/>
      </c>
      <c r="H355" t="str">
        <f t="shared" ca="1" si="81"/>
        <v/>
      </c>
      <c r="I355" s="4" t="str">
        <f t="shared" ca="1" si="82"/>
        <v/>
      </c>
      <c r="J355" t="str">
        <f t="shared" ca="1" si="83"/>
        <v/>
      </c>
      <c r="K355" s="4" t="str">
        <f t="shared" ca="1" si="84"/>
        <v/>
      </c>
      <c r="L355" s="3" t="str">
        <f ca="1">IF(C355&lt;&gt;"",SUM(COUNTIF($O$24:$O355,"&gt;"&amp;C355),COUNTIF($Q$24:$Q355,"&gt;"&amp;C355),COUNTIF($S$24:$S355,"&gt;"&amp;C355),COUNTIF($U$24:$U355,"&gt;"&amp;C355)),"")</f>
        <v/>
      </c>
      <c r="M355" s="4" t="str">
        <f t="shared" ca="1" si="85"/>
        <v/>
      </c>
      <c r="N355" s="4" t="str">
        <f ca="1">IF(AND(MAX(O$23:O354)&lt;=MAX(Q$23:Q354),C355&lt;&gt;"",MAX(O$23:O354)&lt;=MAX(S$23:S354),MAX(O$23:O354)&lt;=MAX(U$23:U354),MAX(O$23:O354)&lt;=TIME(16,0,0)),MAX(O$23:O354,C355),"")</f>
        <v/>
      </c>
      <c r="O355" s="4" t="str">
        <f t="shared" ca="1" si="86"/>
        <v/>
      </c>
      <c r="P355" s="4" t="str">
        <f ca="1">IF(AND(MAX(O$23:O354)&gt;MAX(Q$23:Q354),C355&lt;&gt;"",MAX(Q$23:Q354)&lt;=MAX(S$23:S354),MAX(Q$23:Q354)&lt;=MAX(U$23:U354),MAX(Q$23:Q354)&lt;=TIME(16,0,0)),MAX(Q$23:Q354,C355),"")</f>
        <v/>
      </c>
      <c r="Q355" s="4" t="str">
        <f t="shared" ca="1" si="87"/>
        <v/>
      </c>
      <c r="R355" s="4" t="str">
        <f ca="1">IF(AND(MAX(O$23:O354)&gt;MAX(S$23:S354),C355&lt;&gt;"",MAX(Q$23:Q354)&gt;MAX(S$23:S354),MAX(S$23:S354)&lt;=MAX(U$23:U354),MAX(S$23:S354)&lt;=TIME(16,0,0)),MAX(S$23:S354,C355),"")</f>
        <v/>
      </c>
      <c r="S355" s="4" t="str">
        <f t="shared" ca="1" si="88"/>
        <v/>
      </c>
      <c r="T355" s="4" t="str">
        <f ca="1">IF(AND(MAX(O$23:O354)&gt;MAX(U$23:U354),C355&lt;&gt;"",MAX(Q$23:Q354)&gt;MAX(U$23:U354),MAX(S$23:S354)&gt;MAX(U$23:U354),MAX(U$23:U354)&lt;=TIME(16,0,0)),MAX(U$23:U354,C355),"")</f>
        <v/>
      </c>
      <c r="U355" s="4" t="str">
        <f t="shared" ca="1" si="89"/>
        <v/>
      </c>
    </row>
    <row r="356" spans="1:21" x14ac:dyDescent="0.3">
      <c r="A356" s="3">
        <f t="shared" ca="1" si="75"/>
        <v>3.3242160387965534</v>
      </c>
      <c r="B356" s="23" t="str">
        <f t="shared" ca="1" si="76"/>
        <v/>
      </c>
      <c r="C356" s="4" t="str">
        <f ca="1">IF(C355="","",IF(C355+(A356)/1440&lt;=$C$23+8/24,C355+(A356)/1440,""))</f>
        <v/>
      </c>
      <c r="D356" t="str">
        <f t="shared" ca="1" si="77"/>
        <v/>
      </c>
      <c r="E356" s="4" t="str">
        <f t="shared" ca="1" si="78"/>
        <v/>
      </c>
      <c r="F356" t="str">
        <f t="shared" ca="1" si="79"/>
        <v/>
      </c>
      <c r="G356" s="4" t="str">
        <f t="shared" ca="1" si="80"/>
        <v/>
      </c>
      <c r="H356" t="str">
        <f t="shared" ca="1" si="81"/>
        <v/>
      </c>
      <c r="I356" s="4" t="str">
        <f t="shared" ca="1" si="82"/>
        <v/>
      </c>
      <c r="J356" t="str">
        <f t="shared" ca="1" si="83"/>
        <v/>
      </c>
      <c r="K356" s="4" t="str">
        <f t="shared" ca="1" si="84"/>
        <v/>
      </c>
      <c r="L356" s="3" t="str">
        <f ca="1">IF(C356&lt;&gt;"",SUM(COUNTIF($O$24:$O356,"&gt;"&amp;C356),COUNTIF($Q$24:$Q356,"&gt;"&amp;C356),COUNTIF($S$24:$S356,"&gt;"&amp;C356),COUNTIF($U$24:$U356,"&gt;"&amp;C356)),"")</f>
        <v/>
      </c>
      <c r="M356" s="4" t="str">
        <f t="shared" ca="1" si="85"/>
        <v/>
      </c>
      <c r="N356" s="4" t="str">
        <f ca="1">IF(AND(MAX(O$23:O355)&lt;=MAX(Q$23:Q355),C356&lt;&gt;"",MAX(O$23:O355)&lt;=MAX(S$23:S355),MAX(O$23:O355)&lt;=MAX(U$23:U355),MAX(O$23:O355)&lt;=TIME(16,0,0)),MAX(O$23:O355,C356),"")</f>
        <v/>
      </c>
      <c r="O356" s="4" t="str">
        <f t="shared" ca="1" si="86"/>
        <v/>
      </c>
      <c r="P356" s="4" t="str">
        <f ca="1">IF(AND(MAX(O$23:O355)&gt;MAX(Q$23:Q355),C356&lt;&gt;"",MAX(Q$23:Q355)&lt;=MAX(S$23:S355),MAX(Q$23:Q355)&lt;=MAX(U$23:U355),MAX(Q$23:Q355)&lt;=TIME(16,0,0)),MAX(Q$23:Q355,C356),"")</f>
        <v/>
      </c>
      <c r="Q356" s="4" t="str">
        <f t="shared" ca="1" si="87"/>
        <v/>
      </c>
      <c r="R356" s="4" t="str">
        <f ca="1">IF(AND(MAX(O$23:O355)&gt;MAX(S$23:S355),C356&lt;&gt;"",MAX(Q$23:Q355)&gt;MAX(S$23:S355),MAX(S$23:S355)&lt;=MAX(U$23:U355),MAX(S$23:S355)&lt;=TIME(16,0,0)),MAX(S$23:S355,C356),"")</f>
        <v/>
      </c>
      <c r="S356" s="4" t="str">
        <f t="shared" ca="1" si="88"/>
        <v/>
      </c>
      <c r="T356" s="4" t="str">
        <f ca="1">IF(AND(MAX(O$23:O355)&gt;MAX(U$23:U355),C356&lt;&gt;"",MAX(Q$23:Q355)&gt;MAX(U$23:U355),MAX(S$23:S355)&gt;MAX(U$23:U355),MAX(U$23:U355)&lt;=TIME(16,0,0)),MAX(U$23:U355,C356),"")</f>
        <v/>
      </c>
      <c r="U356" s="4" t="str">
        <f t="shared" ca="1" si="89"/>
        <v/>
      </c>
    </row>
    <row r="357" spans="1:21" x14ac:dyDescent="0.3">
      <c r="A357" s="3">
        <f t="shared" ca="1" si="75"/>
        <v>1.1302618283388441</v>
      </c>
      <c r="B357" s="23" t="str">
        <f t="shared" ca="1" si="76"/>
        <v/>
      </c>
      <c r="C357" s="4" t="str">
        <f ca="1">IF(C356="","",IF(C356+(A357)/1440&lt;=$C$23+8/24,C356+(A357)/1440,""))</f>
        <v/>
      </c>
      <c r="D357" t="str">
        <f t="shared" ca="1" si="77"/>
        <v/>
      </c>
      <c r="E357" s="4" t="str">
        <f t="shared" ca="1" si="78"/>
        <v/>
      </c>
      <c r="F357" t="str">
        <f t="shared" ca="1" si="79"/>
        <v/>
      </c>
      <c r="G357" s="4" t="str">
        <f t="shared" ca="1" si="80"/>
        <v/>
      </c>
      <c r="H357" t="str">
        <f t="shared" ca="1" si="81"/>
        <v/>
      </c>
      <c r="I357" s="4" t="str">
        <f t="shared" ca="1" si="82"/>
        <v/>
      </c>
      <c r="J357" t="str">
        <f t="shared" ca="1" si="83"/>
        <v/>
      </c>
      <c r="K357" s="4" t="str">
        <f t="shared" ca="1" si="84"/>
        <v/>
      </c>
      <c r="L357" s="3" t="str">
        <f ca="1">IF(C357&lt;&gt;"",SUM(COUNTIF($O$24:$O357,"&gt;"&amp;C357),COUNTIF($Q$24:$Q357,"&gt;"&amp;C357),COUNTIF($S$24:$S357,"&gt;"&amp;C357),COUNTIF($U$24:$U357,"&gt;"&amp;C357)),"")</f>
        <v/>
      </c>
      <c r="M357" s="4" t="str">
        <f t="shared" ca="1" si="85"/>
        <v/>
      </c>
      <c r="N357" s="4" t="str">
        <f ca="1">IF(AND(MAX(O$23:O356)&lt;=MAX(Q$23:Q356),C357&lt;&gt;"",MAX(O$23:O356)&lt;=MAX(S$23:S356),MAX(O$23:O356)&lt;=MAX(U$23:U356),MAX(O$23:O356)&lt;=TIME(16,0,0)),MAX(O$23:O356,C357),"")</f>
        <v/>
      </c>
      <c r="O357" s="4" t="str">
        <f t="shared" ca="1" si="86"/>
        <v/>
      </c>
      <c r="P357" s="4" t="str">
        <f ca="1">IF(AND(MAX(O$23:O356)&gt;MAX(Q$23:Q356),C357&lt;&gt;"",MAX(Q$23:Q356)&lt;=MAX(S$23:S356),MAX(Q$23:Q356)&lt;=MAX(U$23:U356),MAX(Q$23:Q356)&lt;=TIME(16,0,0)),MAX(Q$23:Q356,C357),"")</f>
        <v/>
      </c>
      <c r="Q357" s="4" t="str">
        <f t="shared" ca="1" si="87"/>
        <v/>
      </c>
      <c r="R357" s="4" t="str">
        <f ca="1">IF(AND(MAX(O$23:O356)&gt;MAX(S$23:S356),C357&lt;&gt;"",MAX(Q$23:Q356)&gt;MAX(S$23:S356),MAX(S$23:S356)&lt;=MAX(U$23:U356),MAX(S$23:S356)&lt;=TIME(16,0,0)),MAX(S$23:S356,C357),"")</f>
        <v/>
      </c>
      <c r="S357" s="4" t="str">
        <f t="shared" ca="1" si="88"/>
        <v/>
      </c>
      <c r="T357" s="4" t="str">
        <f ca="1">IF(AND(MAX(O$23:O356)&gt;MAX(U$23:U356),C357&lt;&gt;"",MAX(Q$23:Q356)&gt;MAX(U$23:U356),MAX(S$23:S356)&gt;MAX(U$23:U356),MAX(U$23:U356)&lt;=TIME(16,0,0)),MAX(U$23:U356,C357),"")</f>
        <v/>
      </c>
      <c r="U357" s="4" t="str">
        <f t="shared" ca="1" si="89"/>
        <v/>
      </c>
    </row>
    <row r="358" spans="1:21" x14ac:dyDescent="0.3">
      <c r="A358" s="3">
        <f t="shared" ca="1" si="75"/>
        <v>1.1714377360635702</v>
      </c>
      <c r="B358" s="23" t="str">
        <f t="shared" ca="1" si="76"/>
        <v/>
      </c>
      <c r="C358" s="4" t="str">
        <f ca="1">IF(C357="","",IF(C357+(A358)/1440&lt;=$C$23+8/24,C357+(A358)/1440,""))</f>
        <v/>
      </c>
      <c r="D358" t="str">
        <f t="shared" ca="1" si="77"/>
        <v/>
      </c>
      <c r="E358" s="4" t="str">
        <f t="shared" ca="1" si="78"/>
        <v/>
      </c>
      <c r="F358" t="str">
        <f t="shared" ca="1" si="79"/>
        <v/>
      </c>
      <c r="G358" s="4" t="str">
        <f t="shared" ca="1" si="80"/>
        <v/>
      </c>
      <c r="H358" t="str">
        <f t="shared" ca="1" si="81"/>
        <v/>
      </c>
      <c r="I358" s="4" t="str">
        <f t="shared" ca="1" si="82"/>
        <v/>
      </c>
      <c r="J358" t="str">
        <f t="shared" ca="1" si="83"/>
        <v/>
      </c>
      <c r="K358" s="4" t="str">
        <f t="shared" ca="1" si="84"/>
        <v/>
      </c>
      <c r="L358" s="3" t="str">
        <f ca="1">IF(C358&lt;&gt;"",SUM(COUNTIF($O$24:$O358,"&gt;"&amp;C358),COUNTIF($Q$24:$Q358,"&gt;"&amp;C358),COUNTIF($S$24:$S358,"&gt;"&amp;C358),COUNTIF($U$24:$U358,"&gt;"&amp;C358)),"")</f>
        <v/>
      </c>
      <c r="M358" s="4" t="str">
        <f t="shared" ca="1" si="85"/>
        <v/>
      </c>
      <c r="N358" s="4" t="str">
        <f ca="1">IF(AND(MAX(O$23:O357)&lt;=MAX(Q$23:Q357),C358&lt;&gt;"",MAX(O$23:O357)&lt;=MAX(S$23:S357),MAX(O$23:O357)&lt;=MAX(U$23:U357),MAX(O$23:O357)&lt;=TIME(16,0,0)),MAX(O$23:O357,C358),"")</f>
        <v/>
      </c>
      <c r="O358" s="4" t="str">
        <f t="shared" ca="1" si="86"/>
        <v/>
      </c>
      <c r="P358" s="4" t="str">
        <f ca="1">IF(AND(MAX(O$23:O357)&gt;MAX(Q$23:Q357),C358&lt;&gt;"",MAX(Q$23:Q357)&lt;=MAX(S$23:S357),MAX(Q$23:Q357)&lt;=MAX(U$23:U357),MAX(Q$23:Q357)&lt;=TIME(16,0,0)),MAX(Q$23:Q357,C358),"")</f>
        <v/>
      </c>
      <c r="Q358" s="4" t="str">
        <f t="shared" ca="1" si="87"/>
        <v/>
      </c>
      <c r="R358" s="4" t="str">
        <f ca="1">IF(AND(MAX(O$23:O357)&gt;MAX(S$23:S357),C358&lt;&gt;"",MAX(Q$23:Q357)&gt;MAX(S$23:S357),MAX(S$23:S357)&lt;=MAX(U$23:U357),MAX(S$23:S357)&lt;=TIME(16,0,0)),MAX(S$23:S357,C358),"")</f>
        <v/>
      </c>
      <c r="S358" s="4" t="str">
        <f t="shared" ca="1" si="88"/>
        <v/>
      </c>
      <c r="T358" s="4" t="str">
        <f ca="1">IF(AND(MAX(O$23:O357)&gt;MAX(U$23:U357),C358&lt;&gt;"",MAX(Q$23:Q357)&gt;MAX(U$23:U357),MAX(S$23:S357)&gt;MAX(U$23:U357),MAX(U$23:U357)&lt;=TIME(16,0,0)),MAX(U$23:U357,C358),"")</f>
        <v/>
      </c>
      <c r="U358" s="4" t="str">
        <f t="shared" ca="1" si="89"/>
        <v/>
      </c>
    </row>
    <row r="359" spans="1:21" x14ac:dyDescent="0.3">
      <c r="A359" s="3">
        <f t="shared" ca="1" si="75"/>
        <v>1.9488187644114348</v>
      </c>
      <c r="B359" s="23" t="str">
        <f t="shared" ca="1" si="76"/>
        <v/>
      </c>
      <c r="C359" s="4" t="str">
        <f ca="1">IF(C358="","",IF(C358+(A359)/1440&lt;=$C$23+8/24,C358+(A359)/1440,""))</f>
        <v/>
      </c>
      <c r="D359" t="str">
        <f t="shared" ca="1" si="77"/>
        <v/>
      </c>
      <c r="E359" s="4" t="str">
        <f t="shared" ca="1" si="78"/>
        <v/>
      </c>
      <c r="F359" t="str">
        <f t="shared" ca="1" si="79"/>
        <v/>
      </c>
      <c r="G359" s="4" t="str">
        <f t="shared" ca="1" si="80"/>
        <v/>
      </c>
      <c r="H359" t="str">
        <f t="shared" ca="1" si="81"/>
        <v/>
      </c>
      <c r="I359" s="4" t="str">
        <f t="shared" ca="1" si="82"/>
        <v/>
      </c>
      <c r="J359" t="str">
        <f t="shared" ca="1" si="83"/>
        <v/>
      </c>
      <c r="K359" s="4" t="str">
        <f t="shared" ca="1" si="84"/>
        <v/>
      </c>
      <c r="L359" s="3" t="str">
        <f ca="1">IF(C359&lt;&gt;"",SUM(COUNTIF($O$24:$O359,"&gt;"&amp;C359),COUNTIF($Q$24:$Q359,"&gt;"&amp;C359),COUNTIF($S$24:$S359,"&gt;"&amp;C359),COUNTIF($U$24:$U359,"&gt;"&amp;C359)),"")</f>
        <v/>
      </c>
      <c r="M359" s="4" t="str">
        <f t="shared" ca="1" si="85"/>
        <v/>
      </c>
      <c r="N359" s="4" t="str">
        <f ca="1">IF(AND(MAX(O$23:O358)&lt;=MAX(Q$23:Q358),C359&lt;&gt;"",MAX(O$23:O358)&lt;=MAX(S$23:S358),MAX(O$23:O358)&lt;=MAX(U$23:U358),MAX(O$23:O358)&lt;=TIME(16,0,0)),MAX(O$23:O358,C359),"")</f>
        <v/>
      </c>
      <c r="O359" s="4" t="str">
        <f t="shared" ca="1" si="86"/>
        <v/>
      </c>
      <c r="P359" s="4" t="str">
        <f ca="1">IF(AND(MAX(O$23:O358)&gt;MAX(Q$23:Q358),C359&lt;&gt;"",MAX(Q$23:Q358)&lt;=MAX(S$23:S358),MAX(Q$23:Q358)&lt;=MAX(U$23:U358),MAX(Q$23:Q358)&lt;=TIME(16,0,0)),MAX(Q$23:Q358,C359),"")</f>
        <v/>
      </c>
      <c r="Q359" s="4" t="str">
        <f t="shared" ca="1" si="87"/>
        <v/>
      </c>
      <c r="R359" s="4" t="str">
        <f ca="1">IF(AND(MAX(O$23:O358)&gt;MAX(S$23:S358),C359&lt;&gt;"",MAX(Q$23:Q358)&gt;MAX(S$23:S358),MAX(S$23:S358)&lt;=MAX(U$23:U358),MAX(S$23:S358)&lt;=TIME(16,0,0)),MAX(S$23:S358,C359),"")</f>
        <v/>
      </c>
      <c r="S359" s="4" t="str">
        <f t="shared" ca="1" si="88"/>
        <v/>
      </c>
      <c r="T359" s="4" t="str">
        <f ca="1">IF(AND(MAX(O$23:O358)&gt;MAX(U$23:U358),C359&lt;&gt;"",MAX(Q$23:Q358)&gt;MAX(U$23:U358),MAX(S$23:S358)&gt;MAX(U$23:U358),MAX(U$23:U358)&lt;=TIME(16,0,0)),MAX(U$23:U358,C359),"")</f>
        <v/>
      </c>
      <c r="U359" s="4" t="str">
        <f t="shared" ca="1" si="89"/>
        <v/>
      </c>
    </row>
    <row r="360" spans="1:21" x14ac:dyDescent="0.3">
      <c r="A360" s="3">
        <f t="shared" ca="1" si="75"/>
        <v>1.003781408519953</v>
      </c>
      <c r="B360" s="23" t="str">
        <f t="shared" ca="1" si="76"/>
        <v/>
      </c>
      <c r="C360" s="4" t="str">
        <f ca="1">IF(C359="","",IF(C359+(A360)/1440&lt;=$C$23+8/24,C359+(A360)/1440,""))</f>
        <v/>
      </c>
      <c r="D360" t="str">
        <f t="shared" ca="1" si="77"/>
        <v/>
      </c>
      <c r="E360" s="4" t="str">
        <f t="shared" ca="1" si="78"/>
        <v/>
      </c>
      <c r="F360" t="str">
        <f t="shared" ca="1" si="79"/>
        <v/>
      </c>
      <c r="G360" s="4" t="str">
        <f t="shared" ca="1" si="80"/>
        <v/>
      </c>
      <c r="H360" t="str">
        <f t="shared" ca="1" si="81"/>
        <v/>
      </c>
      <c r="I360" s="4" t="str">
        <f t="shared" ca="1" si="82"/>
        <v/>
      </c>
      <c r="J360" t="str">
        <f t="shared" ca="1" si="83"/>
        <v/>
      </c>
      <c r="K360" s="4" t="str">
        <f t="shared" ca="1" si="84"/>
        <v/>
      </c>
      <c r="L360" s="3" t="str">
        <f ca="1">IF(C360&lt;&gt;"",SUM(COUNTIF($O$24:$O360,"&gt;"&amp;C360),COUNTIF($Q$24:$Q360,"&gt;"&amp;C360),COUNTIF($S$24:$S360,"&gt;"&amp;C360),COUNTIF($U$24:$U360,"&gt;"&amp;C360)),"")</f>
        <v/>
      </c>
      <c r="M360" s="4" t="str">
        <f t="shared" ca="1" si="85"/>
        <v/>
      </c>
      <c r="N360" s="4" t="str">
        <f ca="1">IF(AND(MAX(O$23:O359)&lt;=MAX(Q$23:Q359),C360&lt;&gt;"",MAX(O$23:O359)&lt;=MAX(S$23:S359),MAX(O$23:O359)&lt;=MAX(U$23:U359),MAX(O$23:O359)&lt;=TIME(16,0,0)),MAX(O$23:O359,C360),"")</f>
        <v/>
      </c>
      <c r="O360" s="4" t="str">
        <f t="shared" ca="1" si="86"/>
        <v/>
      </c>
      <c r="P360" s="4" t="str">
        <f ca="1">IF(AND(MAX(O$23:O359)&gt;MAX(Q$23:Q359),C360&lt;&gt;"",MAX(Q$23:Q359)&lt;=MAX(S$23:S359),MAX(Q$23:Q359)&lt;=MAX(U$23:U359),MAX(Q$23:Q359)&lt;=TIME(16,0,0)),MAX(Q$23:Q359,C360),"")</f>
        <v/>
      </c>
      <c r="Q360" s="4" t="str">
        <f t="shared" ca="1" si="87"/>
        <v/>
      </c>
      <c r="R360" s="4" t="str">
        <f ca="1">IF(AND(MAX(O$23:O359)&gt;MAX(S$23:S359),C360&lt;&gt;"",MAX(Q$23:Q359)&gt;MAX(S$23:S359),MAX(S$23:S359)&lt;=MAX(U$23:U359),MAX(S$23:S359)&lt;=TIME(16,0,0)),MAX(S$23:S359,C360),"")</f>
        <v/>
      </c>
      <c r="S360" s="4" t="str">
        <f t="shared" ca="1" si="88"/>
        <v/>
      </c>
      <c r="T360" s="4" t="str">
        <f ca="1">IF(AND(MAX(O$23:O359)&gt;MAX(U$23:U359),C360&lt;&gt;"",MAX(Q$23:Q359)&gt;MAX(U$23:U359),MAX(S$23:S359)&gt;MAX(U$23:U359),MAX(U$23:U359)&lt;=TIME(16,0,0)),MAX(U$23:U359,C360),"")</f>
        <v/>
      </c>
      <c r="U360" s="4" t="str">
        <f t="shared" ca="1" si="89"/>
        <v/>
      </c>
    </row>
    <row r="361" spans="1:21" x14ac:dyDescent="0.3">
      <c r="A361" s="3">
        <f t="shared" ca="1" si="75"/>
        <v>1.2529800865987348</v>
      </c>
      <c r="B361" s="23" t="str">
        <f t="shared" ca="1" si="76"/>
        <v/>
      </c>
      <c r="C361" s="4" t="str">
        <f ca="1">IF(C360="","",IF(C360+(A361)/1440&lt;=$C$23+8/24,C360+(A361)/1440,""))</f>
        <v/>
      </c>
      <c r="D361" t="str">
        <f t="shared" ca="1" si="77"/>
        <v/>
      </c>
      <c r="E361" s="4" t="str">
        <f t="shared" ca="1" si="78"/>
        <v/>
      </c>
      <c r="F361" t="str">
        <f t="shared" ca="1" si="79"/>
        <v/>
      </c>
      <c r="G361" s="4" t="str">
        <f t="shared" ca="1" si="80"/>
        <v/>
      </c>
      <c r="H361" t="str">
        <f t="shared" ca="1" si="81"/>
        <v/>
      </c>
      <c r="I361" s="4" t="str">
        <f t="shared" ca="1" si="82"/>
        <v/>
      </c>
      <c r="J361" t="str">
        <f t="shared" ca="1" si="83"/>
        <v/>
      </c>
      <c r="K361" s="4" t="str">
        <f t="shared" ca="1" si="84"/>
        <v/>
      </c>
      <c r="L361" s="3" t="str">
        <f ca="1">IF(C361&lt;&gt;"",SUM(COUNTIF($O$24:$O361,"&gt;"&amp;C361),COUNTIF($Q$24:$Q361,"&gt;"&amp;C361),COUNTIF($S$24:$S361,"&gt;"&amp;C361),COUNTIF($U$24:$U361,"&gt;"&amp;C361)),"")</f>
        <v/>
      </c>
      <c r="M361" s="4" t="str">
        <f t="shared" ca="1" si="85"/>
        <v/>
      </c>
      <c r="N361" s="4" t="str">
        <f ca="1">IF(AND(MAX(O$23:O360)&lt;=MAX(Q$23:Q360),C361&lt;&gt;"",MAX(O$23:O360)&lt;=MAX(S$23:S360),MAX(O$23:O360)&lt;=MAX(U$23:U360),MAX(O$23:O360)&lt;=TIME(16,0,0)),MAX(O$23:O360,C361),"")</f>
        <v/>
      </c>
      <c r="O361" s="4" t="str">
        <f t="shared" ca="1" si="86"/>
        <v/>
      </c>
      <c r="P361" s="4" t="str">
        <f ca="1">IF(AND(MAX(O$23:O360)&gt;MAX(Q$23:Q360),C361&lt;&gt;"",MAX(Q$23:Q360)&lt;=MAX(S$23:S360),MAX(Q$23:Q360)&lt;=MAX(U$23:U360),MAX(Q$23:Q360)&lt;=TIME(16,0,0)),MAX(Q$23:Q360,C361),"")</f>
        <v/>
      </c>
      <c r="Q361" s="4" t="str">
        <f t="shared" ca="1" si="87"/>
        <v/>
      </c>
      <c r="R361" s="4" t="str">
        <f ca="1">IF(AND(MAX(O$23:O360)&gt;MAX(S$23:S360),C361&lt;&gt;"",MAX(Q$23:Q360)&gt;MAX(S$23:S360),MAX(S$23:S360)&lt;=MAX(U$23:U360),MAX(S$23:S360)&lt;=TIME(16,0,0)),MAX(S$23:S360,C361),"")</f>
        <v/>
      </c>
      <c r="S361" s="4" t="str">
        <f t="shared" ca="1" si="88"/>
        <v/>
      </c>
      <c r="T361" s="4" t="str">
        <f ca="1">IF(AND(MAX(O$23:O360)&gt;MAX(U$23:U360),C361&lt;&gt;"",MAX(Q$23:Q360)&gt;MAX(U$23:U360),MAX(S$23:S360)&gt;MAX(U$23:U360),MAX(U$23:U360)&lt;=TIME(16,0,0)),MAX(U$23:U360,C361),"")</f>
        <v/>
      </c>
      <c r="U361" s="4" t="str">
        <f t="shared" ca="1" si="89"/>
        <v/>
      </c>
    </row>
    <row r="362" spans="1:21" x14ac:dyDescent="0.3">
      <c r="A362" s="3">
        <f t="shared" ca="1" si="75"/>
        <v>1.7832808678296304</v>
      </c>
      <c r="B362" s="23" t="str">
        <f t="shared" ca="1" si="76"/>
        <v/>
      </c>
      <c r="C362" s="4" t="str">
        <f ca="1">IF(C361="","",IF(C361+(A362)/1440&lt;=$C$23+8/24,C361+(A362)/1440,""))</f>
        <v/>
      </c>
      <c r="D362" t="str">
        <f t="shared" ca="1" si="77"/>
        <v/>
      </c>
      <c r="E362" s="4" t="str">
        <f t="shared" ca="1" si="78"/>
        <v/>
      </c>
      <c r="F362" t="str">
        <f t="shared" ca="1" si="79"/>
        <v/>
      </c>
      <c r="G362" s="4" t="str">
        <f t="shared" ca="1" si="80"/>
        <v/>
      </c>
      <c r="H362" t="str">
        <f t="shared" ca="1" si="81"/>
        <v/>
      </c>
      <c r="I362" s="4" t="str">
        <f t="shared" ca="1" si="82"/>
        <v/>
      </c>
      <c r="J362" t="str">
        <f t="shared" ca="1" si="83"/>
        <v/>
      </c>
      <c r="K362" s="4" t="str">
        <f t="shared" ca="1" si="84"/>
        <v/>
      </c>
      <c r="L362" s="3" t="str">
        <f ca="1">IF(C362&lt;&gt;"",SUM(COUNTIF($O$24:$O362,"&gt;"&amp;C362),COUNTIF($Q$24:$Q362,"&gt;"&amp;C362),COUNTIF($S$24:$S362,"&gt;"&amp;C362),COUNTIF($U$24:$U362,"&gt;"&amp;C362)),"")</f>
        <v/>
      </c>
      <c r="M362" s="4" t="str">
        <f t="shared" ca="1" si="85"/>
        <v/>
      </c>
      <c r="N362" s="4" t="str">
        <f ca="1">IF(AND(MAX(O$23:O361)&lt;=MAX(Q$23:Q361),C362&lt;&gt;"",MAX(O$23:O361)&lt;=MAX(S$23:S361),MAX(O$23:O361)&lt;=MAX(U$23:U361),MAX(O$23:O361)&lt;=TIME(16,0,0)),MAX(O$23:O361,C362),"")</f>
        <v/>
      </c>
      <c r="O362" s="4" t="str">
        <f t="shared" ca="1" si="86"/>
        <v/>
      </c>
      <c r="P362" s="4" t="str">
        <f ca="1">IF(AND(MAX(O$23:O361)&gt;MAX(Q$23:Q361),C362&lt;&gt;"",MAX(Q$23:Q361)&lt;=MAX(S$23:S361),MAX(Q$23:Q361)&lt;=MAX(U$23:U361),MAX(Q$23:Q361)&lt;=TIME(16,0,0)),MAX(Q$23:Q361,C362),"")</f>
        <v/>
      </c>
      <c r="Q362" s="4" t="str">
        <f t="shared" ca="1" si="87"/>
        <v/>
      </c>
      <c r="R362" s="4" t="str">
        <f ca="1">IF(AND(MAX(O$23:O361)&gt;MAX(S$23:S361),C362&lt;&gt;"",MAX(Q$23:Q361)&gt;MAX(S$23:S361),MAX(S$23:S361)&lt;=MAX(U$23:U361),MAX(S$23:S361)&lt;=TIME(16,0,0)),MAX(S$23:S361,C362),"")</f>
        <v/>
      </c>
      <c r="S362" s="4" t="str">
        <f t="shared" ca="1" si="88"/>
        <v/>
      </c>
      <c r="T362" s="4" t="str">
        <f ca="1">IF(AND(MAX(O$23:O361)&gt;MAX(U$23:U361),C362&lt;&gt;"",MAX(Q$23:Q361)&gt;MAX(U$23:U361),MAX(S$23:S361)&gt;MAX(U$23:U361),MAX(U$23:U361)&lt;=TIME(16,0,0)),MAX(U$23:U361,C362),"")</f>
        <v/>
      </c>
      <c r="U362" s="4" t="str">
        <f t="shared" ca="1" si="89"/>
        <v/>
      </c>
    </row>
    <row r="363" spans="1:21" x14ac:dyDescent="0.3">
      <c r="A363" s="3">
        <f t="shared" ca="1" si="75"/>
        <v>1.40214174964655</v>
      </c>
      <c r="B363" s="23" t="str">
        <f t="shared" ca="1" si="76"/>
        <v/>
      </c>
      <c r="C363" s="4" t="str">
        <f ca="1">IF(C362="","",IF(C362+(A363)/1440&lt;=$C$23+8/24,C362+(A363)/1440,""))</f>
        <v/>
      </c>
      <c r="D363" t="str">
        <f t="shared" ca="1" si="77"/>
        <v/>
      </c>
      <c r="E363" s="4" t="str">
        <f t="shared" ca="1" si="78"/>
        <v/>
      </c>
      <c r="F363" t="str">
        <f t="shared" ca="1" si="79"/>
        <v/>
      </c>
      <c r="G363" s="4" t="str">
        <f t="shared" ca="1" si="80"/>
        <v/>
      </c>
      <c r="H363" t="str">
        <f t="shared" ca="1" si="81"/>
        <v/>
      </c>
      <c r="I363" s="4" t="str">
        <f t="shared" ca="1" si="82"/>
        <v/>
      </c>
      <c r="J363" t="str">
        <f t="shared" ca="1" si="83"/>
        <v/>
      </c>
      <c r="K363" s="4" t="str">
        <f t="shared" ca="1" si="84"/>
        <v/>
      </c>
      <c r="L363" s="3" t="str">
        <f ca="1">IF(C363&lt;&gt;"",SUM(COUNTIF($O$24:$O363,"&gt;"&amp;C363),COUNTIF($Q$24:$Q363,"&gt;"&amp;C363),COUNTIF($S$24:$S363,"&gt;"&amp;C363),COUNTIF($U$24:$U363,"&gt;"&amp;C363)),"")</f>
        <v/>
      </c>
      <c r="M363" s="4" t="str">
        <f t="shared" ca="1" si="85"/>
        <v/>
      </c>
      <c r="N363" s="4" t="str">
        <f ca="1">IF(AND(MAX(O$23:O362)&lt;=MAX(Q$23:Q362),C363&lt;&gt;"",MAX(O$23:O362)&lt;=MAX(S$23:S362),MAX(O$23:O362)&lt;=MAX(U$23:U362),MAX(O$23:O362)&lt;=TIME(16,0,0)),MAX(O$23:O362,C363),"")</f>
        <v/>
      </c>
      <c r="O363" s="4" t="str">
        <f t="shared" ca="1" si="86"/>
        <v/>
      </c>
      <c r="P363" s="4" t="str">
        <f ca="1">IF(AND(MAX(O$23:O362)&gt;MAX(Q$23:Q362),C363&lt;&gt;"",MAX(Q$23:Q362)&lt;=MAX(S$23:S362),MAX(Q$23:Q362)&lt;=MAX(U$23:U362),MAX(Q$23:Q362)&lt;=TIME(16,0,0)),MAX(Q$23:Q362,C363),"")</f>
        <v/>
      </c>
      <c r="Q363" s="4" t="str">
        <f t="shared" ca="1" si="87"/>
        <v/>
      </c>
      <c r="R363" s="4" t="str">
        <f ca="1">IF(AND(MAX(O$23:O362)&gt;MAX(S$23:S362),C363&lt;&gt;"",MAX(Q$23:Q362)&gt;MAX(S$23:S362),MAX(S$23:S362)&lt;=MAX(U$23:U362),MAX(S$23:S362)&lt;=TIME(16,0,0)),MAX(S$23:S362,C363),"")</f>
        <v/>
      </c>
      <c r="S363" s="4" t="str">
        <f t="shared" ca="1" si="88"/>
        <v/>
      </c>
      <c r="T363" s="4" t="str">
        <f ca="1">IF(AND(MAX(O$23:O362)&gt;MAX(U$23:U362),C363&lt;&gt;"",MAX(Q$23:Q362)&gt;MAX(U$23:U362),MAX(S$23:S362)&gt;MAX(U$23:U362),MAX(U$23:U362)&lt;=TIME(16,0,0)),MAX(U$23:U362,C363),"")</f>
        <v/>
      </c>
      <c r="U363" s="4" t="str">
        <f t="shared" ca="1" si="89"/>
        <v/>
      </c>
    </row>
    <row r="364" spans="1:21" x14ac:dyDescent="0.3">
      <c r="A364" s="3">
        <f t="shared" ca="1" si="75"/>
        <v>3.1613652643723111</v>
      </c>
      <c r="B364" s="23" t="str">
        <f t="shared" ca="1" si="76"/>
        <v/>
      </c>
      <c r="C364" s="4" t="str">
        <f ca="1">IF(C363="","",IF(C363+(A364)/1440&lt;=$C$23+8/24,C363+(A364)/1440,""))</f>
        <v/>
      </c>
      <c r="D364" t="str">
        <f t="shared" ca="1" si="77"/>
        <v/>
      </c>
      <c r="E364" s="4" t="str">
        <f t="shared" ca="1" si="78"/>
        <v/>
      </c>
      <c r="F364" t="str">
        <f t="shared" ca="1" si="79"/>
        <v/>
      </c>
      <c r="G364" s="4" t="str">
        <f t="shared" ca="1" si="80"/>
        <v/>
      </c>
      <c r="H364" t="str">
        <f t="shared" ca="1" si="81"/>
        <v/>
      </c>
      <c r="I364" s="4" t="str">
        <f t="shared" ca="1" si="82"/>
        <v/>
      </c>
      <c r="J364" t="str">
        <f t="shared" ca="1" si="83"/>
        <v/>
      </c>
      <c r="K364" s="4" t="str">
        <f t="shared" ca="1" si="84"/>
        <v/>
      </c>
      <c r="L364" s="3" t="str">
        <f ca="1">IF(C364&lt;&gt;"",SUM(COUNTIF($O$24:$O364,"&gt;"&amp;C364),COUNTIF($Q$24:$Q364,"&gt;"&amp;C364),COUNTIF($S$24:$S364,"&gt;"&amp;C364),COUNTIF($U$24:$U364,"&gt;"&amp;C364)),"")</f>
        <v/>
      </c>
      <c r="M364" s="4" t="str">
        <f t="shared" ca="1" si="85"/>
        <v/>
      </c>
      <c r="N364" s="4" t="str">
        <f ca="1">IF(AND(MAX(O$23:O363)&lt;=MAX(Q$23:Q363),C364&lt;&gt;"",MAX(O$23:O363)&lt;=MAX(S$23:S363),MAX(O$23:O363)&lt;=MAX(U$23:U363),MAX(O$23:O363)&lt;=TIME(16,0,0)),MAX(O$23:O363,C364),"")</f>
        <v/>
      </c>
      <c r="O364" s="4" t="str">
        <f t="shared" ca="1" si="86"/>
        <v/>
      </c>
      <c r="P364" s="4" t="str">
        <f ca="1">IF(AND(MAX(O$23:O363)&gt;MAX(Q$23:Q363),C364&lt;&gt;"",MAX(Q$23:Q363)&lt;=MAX(S$23:S363),MAX(Q$23:Q363)&lt;=MAX(U$23:U363),MAX(Q$23:Q363)&lt;=TIME(16,0,0)),MAX(Q$23:Q363,C364),"")</f>
        <v/>
      </c>
      <c r="Q364" s="4" t="str">
        <f t="shared" ca="1" si="87"/>
        <v/>
      </c>
      <c r="R364" s="4" t="str">
        <f ca="1">IF(AND(MAX(O$23:O363)&gt;MAX(S$23:S363),C364&lt;&gt;"",MAX(Q$23:Q363)&gt;MAX(S$23:S363),MAX(S$23:S363)&lt;=MAX(U$23:U363),MAX(S$23:S363)&lt;=TIME(16,0,0)),MAX(S$23:S363,C364),"")</f>
        <v/>
      </c>
      <c r="S364" s="4" t="str">
        <f t="shared" ca="1" si="88"/>
        <v/>
      </c>
      <c r="T364" s="4" t="str">
        <f ca="1">IF(AND(MAX(O$23:O363)&gt;MAX(U$23:U363),C364&lt;&gt;"",MAX(Q$23:Q363)&gt;MAX(U$23:U363),MAX(S$23:S363)&gt;MAX(U$23:U363),MAX(U$23:U363)&lt;=TIME(16,0,0)),MAX(U$23:U363,C364),"")</f>
        <v/>
      </c>
      <c r="U364" s="4" t="str">
        <f t="shared" ca="1" si="89"/>
        <v/>
      </c>
    </row>
    <row r="365" spans="1:21" x14ac:dyDescent="0.3">
      <c r="A365" s="3">
        <f t="shared" ca="1" si="75"/>
        <v>1.0020659780610222</v>
      </c>
      <c r="B365" s="23" t="str">
        <f t="shared" ca="1" si="76"/>
        <v/>
      </c>
      <c r="C365" s="4" t="str">
        <f ca="1">IF(C364="","",IF(C364+(A365)/1440&lt;=$C$23+8/24,C364+(A365)/1440,""))</f>
        <v/>
      </c>
      <c r="D365" t="str">
        <f t="shared" ca="1" si="77"/>
        <v/>
      </c>
      <c r="E365" s="4" t="str">
        <f t="shared" ca="1" si="78"/>
        <v/>
      </c>
      <c r="F365" t="str">
        <f t="shared" ca="1" si="79"/>
        <v/>
      </c>
      <c r="G365" s="4" t="str">
        <f t="shared" ca="1" si="80"/>
        <v/>
      </c>
      <c r="H365" t="str">
        <f t="shared" ca="1" si="81"/>
        <v/>
      </c>
      <c r="I365" s="4" t="str">
        <f t="shared" ca="1" si="82"/>
        <v/>
      </c>
      <c r="J365" t="str">
        <f t="shared" ca="1" si="83"/>
        <v/>
      </c>
      <c r="K365" s="4" t="str">
        <f t="shared" ca="1" si="84"/>
        <v/>
      </c>
      <c r="L365" s="3" t="str">
        <f ca="1">IF(C365&lt;&gt;"",SUM(COUNTIF($O$24:$O365,"&gt;"&amp;C365),COUNTIF($Q$24:$Q365,"&gt;"&amp;C365),COUNTIF($S$24:$S365,"&gt;"&amp;C365),COUNTIF($U$24:$U365,"&gt;"&amp;C365)),"")</f>
        <v/>
      </c>
      <c r="M365" s="4" t="str">
        <f t="shared" ca="1" si="85"/>
        <v/>
      </c>
      <c r="N365" s="4" t="str">
        <f ca="1">IF(AND(MAX(O$23:O364)&lt;=MAX(Q$23:Q364),C365&lt;&gt;"",MAX(O$23:O364)&lt;=MAX(S$23:S364),MAX(O$23:O364)&lt;=MAX(U$23:U364),MAX(O$23:O364)&lt;=TIME(16,0,0)),MAX(O$23:O364,C365),"")</f>
        <v/>
      </c>
      <c r="O365" s="4" t="str">
        <f t="shared" ca="1" si="86"/>
        <v/>
      </c>
      <c r="P365" s="4" t="str">
        <f ca="1">IF(AND(MAX(O$23:O364)&gt;MAX(Q$23:Q364),C365&lt;&gt;"",MAX(Q$23:Q364)&lt;=MAX(S$23:S364),MAX(Q$23:Q364)&lt;=MAX(U$23:U364),MAX(Q$23:Q364)&lt;=TIME(16,0,0)),MAX(Q$23:Q364,C365),"")</f>
        <v/>
      </c>
      <c r="Q365" s="4" t="str">
        <f t="shared" ca="1" si="87"/>
        <v/>
      </c>
      <c r="R365" s="4" t="str">
        <f ca="1">IF(AND(MAX(O$23:O364)&gt;MAX(S$23:S364),C365&lt;&gt;"",MAX(Q$23:Q364)&gt;MAX(S$23:S364),MAX(S$23:S364)&lt;=MAX(U$23:U364),MAX(S$23:S364)&lt;=TIME(16,0,0)),MAX(S$23:S364,C365),"")</f>
        <v/>
      </c>
      <c r="S365" s="4" t="str">
        <f t="shared" ca="1" si="88"/>
        <v/>
      </c>
      <c r="T365" s="4" t="str">
        <f ca="1">IF(AND(MAX(O$23:O364)&gt;MAX(U$23:U364),C365&lt;&gt;"",MAX(Q$23:Q364)&gt;MAX(U$23:U364),MAX(S$23:S364)&gt;MAX(U$23:U364),MAX(U$23:U364)&lt;=TIME(16,0,0)),MAX(U$23:U364,C365),"")</f>
        <v/>
      </c>
      <c r="U365" s="4" t="str">
        <f t="shared" ca="1" si="89"/>
        <v/>
      </c>
    </row>
    <row r="366" spans="1:21" x14ac:dyDescent="0.3">
      <c r="A366" s="3">
        <f t="shared" ca="1" si="75"/>
        <v>1.1300787854115286</v>
      </c>
      <c r="B366" s="23" t="str">
        <f t="shared" ca="1" si="76"/>
        <v/>
      </c>
      <c r="C366" s="4" t="str">
        <f ca="1">IF(C365="","",IF(C365+(A366)/1440&lt;=$C$23+8/24,C365+(A366)/1440,""))</f>
        <v/>
      </c>
      <c r="D366" t="str">
        <f t="shared" ca="1" si="77"/>
        <v/>
      </c>
      <c r="E366" s="4" t="str">
        <f t="shared" ca="1" si="78"/>
        <v/>
      </c>
      <c r="F366" t="str">
        <f t="shared" ca="1" si="79"/>
        <v/>
      </c>
      <c r="G366" s="4" t="str">
        <f t="shared" ca="1" si="80"/>
        <v/>
      </c>
      <c r="H366" t="str">
        <f t="shared" ca="1" si="81"/>
        <v/>
      </c>
      <c r="I366" s="4" t="str">
        <f t="shared" ca="1" si="82"/>
        <v/>
      </c>
      <c r="J366" t="str">
        <f t="shared" ca="1" si="83"/>
        <v/>
      </c>
      <c r="K366" s="4" t="str">
        <f t="shared" ca="1" si="84"/>
        <v/>
      </c>
      <c r="L366" s="3" t="str">
        <f ca="1">IF(C366&lt;&gt;"",SUM(COUNTIF($O$24:$O366,"&gt;"&amp;C366),COUNTIF($Q$24:$Q366,"&gt;"&amp;C366),COUNTIF($S$24:$S366,"&gt;"&amp;C366),COUNTIF($U$24:$U366,"&gt;"&amp;C366)),"")</f>
        <v/>
      </c>
      <c r="M366" s="4" t="str">
        <f t="shared" ca="1" si="85"/>
        <v/>
      </c>
      <c r="N366" s="4" t="str">
        <f ca="1">IF(AND(MAX(O$23:O365)&lt;=MAX(Q$23:Q365),C366&lt;&gt;"",MAX(O$23:O365)&lt;=MAX(S$23:S365),MAX(O$23:O365)&lt;=MAX(U$23:U365),MAX(O$23:O365)&lt;=TIME(16,0,0)),MAX(O$23:O365,C366),"")</f>
        <v/>
      </c>
      <c r="O366" s="4" t="str">
        <f t="shared" ca="1" si="86"/>
        <v/>
      </c>
      <c r="P366" s="4" t="str">
        <f ca="1">IF(AND(MAX(O$23:O365)&gt;MAX(Q$23:Q365),C366&lt;&gt;"",MAX(Q$23:Q365)&lt;=MAX(S$23:S365),MAX(Q$23:Q365)&lt;=MAX(U$23:U365),MAX(Q$23:Q365)&lt;=TIME(16,0,0)),MAX(Q$23:Q365,C366),"")</f>
        <v/>
      </c>
      <c r="Q366" s="4" t="str">
        <f t="shared" ca="1" si="87"/>
        <v/>
      </c>
      <c r="R366" s="4" t="str">
        <f ca="1">IF(AND(MAX(O$23:O365)&gt;MAX(S$23:S365),C366&lt;&gt;"",MAX(Q$23:Q365)&gt;MAX(S$23:S365),MAX(S$23:S365)&lt;=MAX(U$23:U365),MAX(S$23:S365)&lt;=TIME(16,0,0)),MAX(S$23:S365,C366),"")</f>
        <v/>
      </c>
      <c r="S366" s="4" t="str">
        <f t="shared" ca="1" si="88"/>
        <v/>
      </c>
      <c r="T366" s="4" t="str">
        <f ca="1">IF(AND(MAX(O$23:O365)&gt;MAX(U$23:U365),C366&lt;&gt;"",MAX(Q$23:Q365)&gt;MAX(U$23:U365),MAX(S$23:S365)&gt;MAX(U$23:U365),MAX(U$23:U365)&lt;=TIME(16,0,0)),MAX(U$23:U365,C366),"")</f>
        <v/>
      </c>
      <c r="U366" s="4" t="str">
        <f t="shared" ca="1" si="89"/>
        <v/>
      </c>
    </row>
    <row r="367" spans="1:21" x14ac:dyDescent="0.3">
      <c r="A367" s="3">
        <f t="shared" ca="1" si="75"/>
        <v>1.0649297611250825</v>
      </c>
      <c r="B367" s="23" t="str">
        <f t="shared" ca="1" si="76"/>
        <v/>
      </c>
      <c r="C367" s="4" t="str">
        <f ca="1">IF(C366="","",IF(C366+(A367)/1440&lt;=$C$23+8/24,C366+(A367)/1440,""))</f>
        <v/>
      </c>
      <c r="D367" t="str">
        <f t="shared" ca="1" si="77"/>
        <v/>
      </c>
      <c r="E367" s="4" t="str">
        <f t="shared" ca="1" si="78"/>
        <v/>
      </c>
      <c r="F367" t="str">
        <f t="shared" ca="1" si="79"/>
        <v/>
      </c>
      <c r="G367" s="4" t="str">
        <f t="shared" ca="1" si="80"/>
        <v/>
      </c>
      <c r="H367" t="str">
        <f t="shared" ca="1" si="81"/>
        <v/>
      </c>
      <c r="I367" s="4" t="str">
        <f t="shared" ca="1" si="82"/>
        <v/>
      </c>
      <c r="J367" t="str">
        <f t="shared" ca="1" si="83"/>
        <v/>
      </c>
      <c r="K367" s="4" t="str">
        <f t="shared" ca="1" si="84"/>
        <v/>
      </c>
      <c r="L367" s="3" t="str">
        <f ca="1">IF(C367&lt;&gt;"",SUM(COUNTIF($O$24:$O367,"&gt;"&amp;C367),COUNTIF($Q$24:$Q367,"&gt;"&amp;C367),COUNTIF($S$24:$S367,"&gt;"&amp;C367),COUNTIF($U$24:$U367,"&gt;"&amp;C367)),"")</f>
        <v/>
      </c>
      <c r="M367" s="4" t="str">
        <f t="shared" ca="1" si="85"/>
        <v/>
      </c>
      <c r="N367" s="4" t="str">
        <f ca="1">IF(AND(MAX(O$23:O366)&lt;=MAX(Q$23:Q366),C367&lt;&gt;"",MAX(O$23:O366)&lt;=MAX(S$23:S366),MAX(O$23:O366)&lt;=MAX(U$23:U366),MAX(O$23:O366)&lt;=TIME(16,0,0)),MAX(O$23:O366,C367),"")</f>
        <v/>
      </c>
      <c r="O367" s="4" t="str">
        <f t="shared" ca="1" si="86"/>
        <v/>
      </c>
      <c r="P367" s="4" t="str">
        <f ca="1">IF(AND(MAX(O$23:O366)&gt;MAX(Q$23:Q366),C367&lt;&gt;"",MAX(Q$23:Q366)&lt;=MAX(S$23:S366),MAX(Q$23:Q366)&lt;=MAX(U$23:U366),MAX(Q$23:Q366)&lt;=TIME(16,0,0)),MAX(Q$23:Q366,C367),"")</f>
        <v/>
      </c>
      <c r="Q367" s="4" t="str">
        <f t="shared" ca="1" si="87"/>
        <v/>
      </c>
      <c r="R367" s="4" t="str">
        <f ca="1">IF(AND(MAX(O$23:O366)&gt;MAX(S$23:S366),C367&lt;&gt;"",MAX(Q$23:Q366)&gt;MAX(S$23:S366),MAX(S$23:S366)&lt;=MAX(U$23:U366),MAX(S$23:S366)&lt;=TIME(16,0,0)),MAX(S$23:S366,C367),"")</f>
        <v/>
      </c>
      <c r="S367" s="4" t="str">
        <f t="shared" ca="1" si="88"/>
        <v/>
      </c>
      <c r="T367" s="4" t="str">
        <f ca="1">IF(AND(MAX(O$23:O366)&gt;MAX(U$23:U366),C367&lt;&gt;"",MAX(Q$23:Q366)&gt;MAX(U$23:U366),MAX(S$23:S366)&gt;MAX(U$23:U366),MAX(U$23:U366)&lt;=TIME(16,0,0)),MAX(U$23:U366,C367),"")</f>
        <v/>
      </c>
      <c r="U367" s="4" t="str">
        <f t="shared" ca="1" si="89"/>
        <v/>
      </c>
    </row>
    <row r="368" spans="1:21" x14ac:dyDescent="0.3">
      <c r="A368" s="3">
        <f t="shared" ca="1" si="75"/>
        <v>1.1810954516119923</v>
      </c>
      <c r="B368" s="23" t="str">
        <f t="shared" ca="1" si="76"/>
        <v/>
      </c>
      <c r="C368" s="4" t="str">
        <f ca="1">IF(C367="","",IF(C367+(A368)/1440&lt;=$C$23+8/24,C367+(A368)/1440,""))</f>
        <v/>
      </c>
      <c r="D368" t="str">
        <f t="shared" ca="1" si="77"/>
        <v/>
      </c>
      <c r="E368" s="4" t="str">
        <f t="shared" ca="1" si="78"/>
        <v/>
      </c>
      <c r="F368" t="str">
        <f t="shared" ca="1" si="79"/>
        <v/>
      </c>
      <c r="G368" s="4" t="str">
        <f t="shared" ca="1" si="80"/>
        <v/>
      </c>
      <c r="H368" t="str">
        <f t="shared" ca="1" si="81"/>
        <v/>
      </c>
      <c r="I368" s="4" t="str">
        <f t="shared" ca="1" si="82"/>
        <v/>
      </c>
      <c r="J368" t="str">
        <f t="shared" ca="1" si="83"/>
        <v/>
      </c>
      <c r="K368" s="4" t="str">
        <f t="shared" ca="1" si="84"/>
        <v/>
      </c>
      <c r="L368" s="3" t="str">
        <f ca="1">IF(C368&lt;&gt;"",SUM(COUNTIF($O$24:$O368,"&gt;"&amp;C368),COUNTIF($Q$24:$Q368,"&gt;"&amp;C368),COUNTIF($S$24:$S368,"&gt;"&amp;C368),COUNTIF($U$24:$U368,"&gt;"&amp;C368)),"")</f>
        <v/>
      </c>
      <c r="M368" s="4" t="str">
        <f t="shared" ca="1" si="85"/>
        <v/>
      </c>
      <c r="N368" s="4" t="str">
        <f ca="1">IF(AND(MAX(O$23:O367)&lt;=MAX(Q$23:Q367),C368&lt;&gt;"",MAX(O$23:O367)&lt;=MAX(S$23:S367),MAX(O$23:O367)&lt;=MAX(U$23:U367),MAX(O$23:O367)&lt;=TIME(16,0,0)),MAX(O$23:O367,C368),"")</f>
        <v/>
      </c>
      <c r="O368" s="4" t="str">
        <f t="shared" ca="1" si="86"/>
        <v/>
      </c>
      <c r="P368" s="4" t="str">
        <f ca="1">IF(AND(MAX(O$23:O367)&gt;MAX(Q$23:Q367),C368&lt;&gt;"",MAX(Q$23:Q367)&lt;=MAX(S$23:S367),MAX(Q$23:Q367)&lt;=MAX(U$23:U367),MAX(Q$23:Q367)&lt;=TIME(16,0,0)),MAX(Q$23:Q367,C368),"")</f>
        <v/>
      </c>
      <c r="Q368" s="4" t="str">
        <f t="shared" ca="1" si="87"/>
        <v/>
      </c>
      <c r="R368" s="4" t="str">
        <f ca="1">IF(AND(MAX(O$23:O367)&gt;MAX(S$23:S367),C368&lt;&gt;"",MAX(Q$23:Q367)&gt;MAX(S$23:S367),MAX(S$23:S367)&lt;=MAX(U$23:U367),MAX(S$23:S367)&lt;=TIME(16,0,0)),MAX(S$23:S367,C368),"")</f>
        <v/>
      </c>
      <c r="S368" s="4" t="str">
        <f t="shared" ca="1" si="88"/>
        <v/>
      </c>
      <c r="T368" s="4" t="str">
        <f ca="1">IF(AND(MAX(O$23:O367)&gt;MAX(U$23:U367),C368&lt;&gt;"",MAX(Q$23:Q367)&gt;MAX(U$23:U367),MAX(S$23:S367)&gt;MAX(U$23:U367),MAX(U$23:U367)&lt;=TIME(16,0,0)),MAX(U$23:U367,C368),"")</f>
        <v/>
      </c>
      <c r="U368" s="4" t="str">
        <f t="shared" ca="1" si="89"/>
        <v/>
      </c>
    </row>
    <row r="369" spans="1:21" x14ac:dyDescent="0.3">
      <c r="A369" s="3">
        <f t="shared" ca="1" si="75"/>
        <v>1.788567882070226</v>
      </c>
      <c r="B369" s="23" t="str">
        <f t="shared" ca="1" si="76"/>
        <v/>
      </c>
      <c r="C369" s="4" t="str">
        <f ca="1">IF(C368="","",IF(C368+(A369)/1440&lt;=$C$23+8/24,C368+(A369)/1440,""))</f>
        <v/>
      </c>
      <c r="D369" t="str">
        <f t="shared" ca="1" si="77"/>
        <v/>
      </c>
      <c r="E369" s="4" t="str">
        <f t="shared" ca="1" si="78"/>
        <v/>
      </c>
      <c r="F369" t="str">
        <f t="shared" ca="1" si="79"/>
        <v/>
      </c>
      <c r="G369" s="4" t="str">
        <f t="shared" ca="1" si="80"/>
        <v/>
      </c>
      <c r="H369" t="str">
        <f t="shared" ca="1" si="81"/>
        <v/>
      </c>
      <c r="I369" s="4" t="str">
        <f t="shared" ca="1" si="82"/>
        <v/>
      </c>
      <c r="J369" t="str">
        <f t="shared" ca="1" si="83"/>
        <v/>
      </c>
      <c r="K369" s="4" t="str">
        <f t="shared" ca="1" si="84"/>
        <v/>
      </c>
      <c r="L369" s="3" t="str">
        <f ca="1">IF(C369&lt;&gt;"",SUM(COUNTIF($O$24:$O369,"&gt;"&amp;C369),COUNTIF($Q$24:$Q369,"&gt;"&amp;C369),COUNTIF($S$24:$S369,"&gt;"&amp;C369),COUNTIF($U$24:$U369,"&gt;"&amp;C369)),"")</f>
        <v/>
      </c>
      <c r="M369" s="4" t="str">
        <f t="shared" ca="1" si="85"/>
        <v/>
      </c>
      <c r="N369" s="4" t="str">
        <f ca="1">IF(AND(MAX(O$23:O368)&lt;=MAX(Q$23:Q368),C369&lt;&gt;"",MAX(O$23:O368)&lt;=MAX(S$23:S368),MAX(O$23:O368)&lt;=MAX(U$23:U368),MAX(O$23:O368)&lt;=TIME(16,0,0)),MAX(O$23:O368,C369),"")</f>
        <v/>
      </c>
      <c r="O369" s="4" t="str">
        <f t="shared" ca="1" si="86"/>
        <v/>
      </c>
      <c r="P369" s="4" t="str">
        <f ca="1">IF(AND(MAX(O$23:O368)&gt;MAX(Q$23:Q368),C369&lt;&gt;"",MAX(Q$23:Q368)&lt;=MAX(S$23:S368),MAX(Q$23:Q368)&lt;=MAX(U$23:U368),MAX(Q$23:Q368)&lt;=TIME(16,0,0)),MAX(Q$23:Q368,C369),"")</f>
        <v/>
      </c>
      <c r="Q369" s="4" t="str">
        <f t="shared" ca="1" si="87"/>
        <v/>
      </c>
      <c r="R369" s="4" t="str">
        <f ca="1">IF(AND(MAX(O$23:O368)&gt;MAX(S$23:S368),C369&lt;&gt;"",MAX(Q$23:Q368)&gt;MAX(S$23:S368),MAX(S$23:S368)&lt;=MAX(U$23:U368),MAX(S$23:S368)&lt;=TIME(16,0,0)),MAX(S$23:S368,C369),"")</f>
        <v/>
      </c>
      <c r="S369" s="4" t="str">
        <f t="shared" ca="1" si="88"/>
        <v/>
      </c>
      <c r="T369" s="4" t="str">
        <f ca="1">IF(AND(MAX(O$23:O368)&gt;MAX(U$23:U368),C369&lt;&gt;"",MAX(Q$23:Q368)&gt;MAX(U$23:U368),MAX(S$23:S368)&gt;MAX(U$23:U368),MAX(U$23:U368)&lt;=TIME(16,0,0)),MAX(U$23:U368,C369),"")</f>
        <v/>
      </c>
      <c r="U369" s="4" t="str">
        <f t="shared" ca="1" si="89"/>
        <v/>
      </c>
    </row>
    <row r="370" spans="1:21" x14ac:dyDescent="0.3">
      <c r="A370" s="3">
        <f t="shared" ca="1" si="75"/>
        <v>2.9720362010518833</v>
      </c>
      <c r="B370" s="23" t="str">
        <f t="shared" ca="1" si="76"/>
        <v/>
      </c>
      <c r="C370" s="4" t="str">
        <f ca="1">IF(C369="","",IF(C369+(A370)/1440&lt;=$C$23+8/24,C369+(A370)/1440,""))</f>
        <v/>
      </c>
      <c r="D370" t="str">
        <f t="shared" ca="1" si="77"/>
        <v/>
      </c>
      <c r="E370" s="4" t="str">
        <f t="shared" ca="1" si="78"/>
        <v/>
      </c>
      <c r="F370" t="str">
        <f t="shared" ca="1" si="79"/>
        <v/>
      </c>
      <c r="G370" s="4" t="str">
        <f t="shared" ca="1" si="80"/>
        <v/>
      </c>
      <c r="H370" t="str">
        <f t="shared" ca="1" si="81"/>
        <v/>
      </c>
      <c r="I370" s="4" t="str">
        <f t="shared" ca="1" si="82"/>
        <v/>
      </c>
      <c r="J370" t="str">
        <f t="shared" ca="1" si="83"/>
        <v/>
      </c>
      <c r="K370" s="4" t="str">
        <f t="shared" ca="1" si="84"/>
        <v/>
      </c>
      <c r="L370" s="3" t="str">
        <f ca="1">IF(C370&lt;&gt;"",SUM(COUNTIF($O$24:$O370,"&gt;"&amp;C370),COUNTIF($Q$24:$Q370,"&gt;"&amp;C370),COUNTIF($S$24:$S370,"&gt;"&amp;C370),COUNTIF($U$24:$U370,"&gt;"&amp;C370)),"")</f>
        <v/>
      </c>
      <c r="M370" s="4" t="str">
        <f t="shared" ca="1" si="85"/>
        <v/>
      </c>
      <c r="N370" s="4" t="str">
        <f ca="1">IF(AND(MAX(O$23:O369)&lt;=MAX(Q$23:Q369),C370&lt;&gt;"",MAX(O$23:O369)&lt;=MAX(S$23:S369),MAX(O$23:O369)&lt;=MAX(U$23:U369),MAX(O$23:O369)&lt;=TIME(16,0,0)),MAX(O$23:O369,C370),"")</f>
        <v/>
      </c>
      <c r="O370" s="4" t="str">
        <f t="shared" ca="1" si="86"/>
        <v/>
      </c>
      <c r="P370" s="4" t="str">
        <f ca="1">IF(AND(MAX(O$23:O369)&gt;MAX(Q$23:Q369),C370&lt;&gt;"",MAX(Q$23:Q369)&lt;=MAX(S$23:S369),MAX(Q$23:Q369)&lt;=MAX(U$23:U369),MAX(Q$23:Q369)&lt;=TIME(16,0,0)),MAX(Q$23:Q369,C370),"")</f>
        <v/>
      </c>
      <c r="Q370" s="4" t="str">
        <f t="shared" ca="1" si="87"/>
        <v/>
      </c>
      <c r="R370" s="4" t="str">
        <f ca="1">IF(AND(MAX(O$23:O369)&gt;MAX(S$23:S369),C370&lt;&gt;"",MAX(Q$23:Q369)&gt;MAX(S$23:S369),MAX(S$23:S369)&lt;=MAX(U$23:U369),MAX(S$23:S369)&lt;=TIME(16,0,0)),MAX(S$23:S369,C370),"")</f>
        <v/>
      </c>
      <c r="S370" s="4" t="str">
        <f t="shared" ca="1" si="88"/>
        <v/>
      </c>
      <c r="T370" s="4" t="str">
        <f ca="1">IF(AND(MAX(O$23:O369)&gt;MAX(U$23:U369),C370&lt;&gt;"",MAX(Q$23:Q369)&gt;MAX(U$23:U369),MAX(S$23:S369)&gt;MAX(U$23:U369),MAX(U$23:U369)&lt;=TIME(16,0,0)),MAX(U$23:U369,C370),"")</f>
        <v/>
      </c>
      <c r="U370" s="4" t="str">
        <f t="shared" ca="1" si="89"/>
        <v/>
      </c>
    </row>
    <row r="371" spans="1:21" x14ac:dyDescent="0.3">
      <c r="A371" s="3">
        <f t="shared" ca="1" si="75"/>
        <v>4.1150044480015344</v>
      </c>
      <c r="B371" s="23" t="str">
        <f t="shared" ca="1" si="76"/>
        <v/>
      </c>
      <c r="C371" s="4" t="str">
        <f ca="1">IF(C370="","",IF(C370+(A371)/1440&lt;=$C$23+8/24,C370+(A371)/1440,""))</f>
        <v/>
      </c>
      <c r="D371" t="str">
        <f t="shared" ca="1" si="77"/>
        <v/>
      </c>
      <c r="E371" s="4" t="str">
        <f t="shared" ca="1" si="78"/>
        <v/>
      </c>
      <c r="F371" t="str">
        <f t="shared" ca="1" si="79"/>
        <v/>
      </c>
      <c r="G371" s="4" t="str">
        <f t="shared" ca="1" si="80"/>
        <v/>
      </c>
      <c r="H371" t="str">
        <f t="shared" ca="1" si="81"/>
        <v/>
      </c>
      <c r="I371" s="4" t="str">
        <f t="shared" ca="1" si="82"/>
        <v/>
      </c>
      <c r="J371" t="str">
        <f t="shared" ca="1" si="83"/>
        <v/>
      </c>
      <c r="K371" s="4" t="str">
        <f t="shared" ca="1" si="84"/>
        <v/>
      </c>
      <c r="L371" s="3" t="str">
        <f ca="1">IF(C371&lt;&gt;"",SUM(COUNTIF($O$24:$O371,"&gt;"&amp;C371),COUNTIF($Q$24:$Q371,"&gt;"&amp;C371),COUNTIF($S$24:$S371,"&gt;"&amp;C371),COUNTIF($U$24:$U371,"&gt;"&amp;C371)),"")</f>
        <v/>
      </c>
      <c r="M371" s="4" t="str">
        <f t="shared" ca="1" si="85"/>
        <v/>
      </c>
      <c r="N371" s="4" t="str">
        <f ca="1">IF(AND(MAX(O$23:O370)&lt;=MAX(Q$23:Q370),C371&lt;&gt;"",MAX(O$23:O370)&lt;=MAX(S$23:S370),MAX(O$23:O370)&lt;=MAX(U$23:U370),MAX(O$23:O370)&lt;=TIME(16,0,0)),MAX(O$23:O370,C371),"")</f>
        <v/>
      </c>
      <c r="O371" s="4" t="str">
        <f t="shared" ca="1" si="86"/>
        <v/>
      </c>
      <c r="P371" s="4" t="str">
        <f ca="1">IF(AND(MAX(O$23:O370)&gt;MAX(Q$23:Q370),C371&lt;&gt;"",MAX(Q$23:Q370)&lt;=MAX(S$23:S370),MAX(Q$23:Q370)&lt;=MAX(U$23:U370),MAX(Q$23:Q370)&lt;=TIME(16,0,0)),MAX(Q$23:Q370,C371),"")</f>
        <v/>
      </c>
      <c r="Q371" s="4" t="str">
        <f t="shared" ca="1" si="87"/>
        <v/>
      </c>
      <c r="R371" s="4" t="str">
        <f ca="1">IF(AND(MAX(O$23:O370)&gt;MAX(S$23:S370),C371&lt;&gt;"",MAX(Q$23:Q370)&gt;MAX(S$23:S370),MAX(S$23:S370)&lt;=MAX(U$23:U370),MAX(S$23:S370)&lt;=TIME(16,0,0)),MAX(S$23:S370,C371),"")</f>
        <v/>
      </c>
      <c r="S371" s="4" t="str">
        <f t="shared" ca="1" si="88"/>
        <v/>
      </c>
      <c r="T371" s="4" t="str">
        <f ca="1">IF(AND(MAX(O$23:O370)&gt;MAX(U$23:U370),C371&lt;&gt;"",MAX(Q$23:Q370)&gt;MAX(U$23:U370),MAX(S$23:S370)&gt;MAX(U$23:U370),MAX(U$23:U370)&lt;=TIME(16,0,0)),MAX(U$23:U370,C371),"")</f>
        <v/>
      </c>
      <c r="U371" s="4" t="str">
        <f t="shared" ca="1" si="89"/>
        <v/>
      </c>
    </row>
    <row r="372" spans="1:21" x14ac:dyDescent="0.3">
      <c r="A372" s="3">
        <f t="shared" ca="1" si="75"/>
        <v>1.1010659050666542</v>
      </c>
      <c r="B372" s="23" t="str">
        <f t="shared" ca="1" si="76"/>
        <v/>
      </c>
      <c r="C372" s="4" t="str">
        <f ca="1">IF(C371="","",IF(C371+(A372)/1440&lt;=$C$23+8/24,C371+(A372)/1440,""))</f>
        <v/>
      </c>
      <c r="D372" t="str">
        <f t="shared" ca="1" si="77"/>
        <v/>
      </c>
      <c r="E372" s="4" t="str">
        <f t="shared" ca="1" si="78"/>
        <v/>
      </c>
      <c r="F372" t="str">
        <f t="shared" ca="1" si="79"/>
        <v/>
      </c>
      <c r="G372" s="4" t="str">
        <f t="shared" ca="1" si="80"/>
        <v/>
      </c>
      <c r="H372" t="str">
        <f t="shared" ca="1" si="81"/>
        <v/>
      </c>
      <c r="I372" s="4" t="str">
        <f t="shared" ca="1" si="82"/>
        <v/>
      </c>
      <c r="J372" t="str">
        <f t="shared" ca="1" si="83"/>
        <v/>
      </c>
      <c r="K372" s="4" t="str">
        <f t="shared" ca="1" si="84"/>
        <v/>
      </c>
      <c r="L372" s="3" t="str">
        <f ca="1">IF(C372&lt;&gt;"",SUM(COUNTIF($O$24:$O372,"&gt;"&amp;C372),COUNTIF($Q$24:$Q372,"&gt;"&amp;C372),COUNTIF($S$24:$S372,"&gt;"&amp;C372),COUNTIF($U$24:$U372,"&gt;"&amp;C372)),"")</f>
        <v/>
      </c>
      <c r="M372" s="4" t="str">
        <f t="shared" ca="1" si="85"/>
        <v/>
      </c>
      <c r="N372" s="4" t="str">
        <f ca="1">IF(AND(MAX(O$23:O371)&lt;=MAX(Q$23:Q371),C372&lt;&gt;"",MAX(O$23:O371)&lt;=MAX(S$23:S371),MAX(O$23:O371)&lt;=MAX(U$23:U371),MAX(O$23:O371)&lt;=TIME(16,0,0)),MAX(O$23:O371,C372),"")</f>
        <v/>
      </c>
      <c r="O372" s="4" t="str">
        <f t="shared" ca="1" si="86"/>
        <v/>
      </c>
      <c r="P372" s="4" t="str">
        <f ca="1">IF(AND(MAX(O$23:O371)&gt;MAX(Q$23:Q371),C372&lt;&gt;"",MAX(Q$23:Q371)&lt;=MAX(S$23:S371),MAX(Q$23:Q371)&lt;=MAX(U$23:U371),MAX(Q$23:Q371)&lt;=TIME(16,0,0)),MAX(Q$23:Q371,C372),"")</f>
        <v/>
      </c>
      <c r="Q372" s="4" t="str">
        <f t="shared" ca="1" si="87"/>
        <v/>
      </c>
      <c r="R372" s="4" t="str">
        <f ca="1">IF(AND(MAX(O$23:O371)&gt;MAX(S$23:S371),C372&lt;&gt;"",MAX(Q$23:Q371)&gt;MAX(S$23:S371),MAX(S$23:S371)&lt;=MAX(U$23:U371),MAX(S$23:S371)&lt;=TIME(16,0,0)),MAX(S$23:S371,C372),"")</f>
        <v/>
      </c>
      <c r="S372" s="4" t="str">
        <f t="shared" ca="1" si="88"/>
        <v/>
      </c>
      <c r="T372" s="4" t="str">
        <f ca="1">IF(AND(MAX(O$23:O371)&gt;MAX(U$23:U371),C372&lt;&gt;"",MAX(Q$23:Q371)&gt;MAX(U$23:U371),MAX(S$23:S371)&gt;MAX(U$23:U371),MAX(U$23:U371)&lt;=TIME(16,0,0)),MAX(U$23:U371,C372),"")</f>
        <v/>
      </c>
      <c r="U372" s="4" t="str">
        <f t="shared" ca="1" si="89"/>
        <v/>
      </c>
    </row>
    <row r="373" spans="1:21" x14ac:dyDescent="0.3">
      <c r="A373" s="3">
        <f t="shared" ca="1" si="75"/>
        <v>1.0000256224046393</v>
      </c>
      <c r="B373" s="23" t="str">
        <f t="shared" ca="1" si="76"/>
        <v/>
      </c>
      <c r="C373" s="4" t="str">
        <f ca="1">IF(C372="","",IF(C372+(A373)/1440&lt;=$C$23+8/24,C372+(A373)/1440,""))</f>
        <v/>
      </c>
      <c r="D373" t="str">
        <f t="shared" ca="1" si="77"/>
        <v/>
      </c>
      <c r="E373" s="4" t="str">
        <f t="shared" ca="1" si="78"/>
        <v/>
      </c>
      <c r="F373" t="str">
        <f t="shared" ca="1" si="79"/>
        <v/>
      </c>
      <c r="G373" s="4" t="str">
        <f t="shared" ca="1" si="80"/>
        <v/>
      </c>
      <c r="H373" t="str">
        <f t="shared" ca="1" si="81"/>
        <v/>
      </c>
      <c r="I373" s="4" t="str">
        <f t="shared" ca="1" si="82"/>
        <v/>
      </c>
      <c r="J373" t="str">
        <f t="shared" ca="1" si="83"/>
        <v/>
      </c>
      <c r="K373" s="4" t="str">
        <f t="shared" ca="1" si="84"/>
        <v/>
      </c>
      <c r="L373" s="3" t="str">
        <f ca="1">IF(C373&lt;&gt;"",SUM(COUNTIF($O$24:$O373,"&gt;"&amp;C373),COUNTIF($Q$24:$Q373,"&gt;"&amp;C373),COUNTIF($S$24:$S373,"&gt;"&amp;C373),COUNTIF($U$24:$U373,"&gt;"&amp;C373)),"")</f>
        <v/>
      </c>
      <c r="M373" s="4" t="str">
        <f t="shared" ca="1" si="85"/>
        <v/>
      </c>
      <c r="N373" s="4" t="str">
        <f ca="1">IF(AND(MAX(O$23:O372)&lt;=MAX(Q$23:Q372),C373&lt;&gt;"",MAX(O$23:O372)&lt;=MAX(S$23:S372),MAX(O$23:O372)&lt;=MAX(U$23:U372),MAX(O$23:O372)&lt;=TIME(16,0,0)),MAX(O$23:O372,C373),"")</f>
        <v/>
      </c>
      <c r="O373" s="4" t="str">
        <f t="shared" ca="1" si="86"/>
        <v/>
      </c>
      <c r="P373" s="4" t="str">
        <f ca="1">IF(AND(MAX(O$23:O372)&gt;MAX(Q$23:Q372),C373&lt;&gt;"",MAX(Q$23:Q372)&lt;=MAX(S$23:S372),MAX(Q$23:Q372)&lt;=MAX(U$23:U372),MAX(Q$23:Q372)&lt;=TIME(16,0,0)),MAX(Q$23:Q372,C373),"")</f>
        <v/>
      </c>
      <c r="Q373" s="4" t="str">
        <f t="shared" ca="1" si="87"/>
        <v/>
      </c>
      <c r="R373" s="4" t="str">
        <f ca="1">IF(AND(MAX(O$23:O372)&gt;MAX(S$23:S372),C373&lt;&gt;"",MAX(Q$23:Q372)&gt;MAX(S$23:S372),MAX(S$23:S372)&lt;=MAX(U$23:U372),MAX(S$23:S372)&lt;=TIME(16,0,0)),MAX(S$23:S372,C373),"")</f>
        <v/>
      </c>
      <c r="S373" s="4" t="str">
        <f t="shared" ca="1" si="88"/>
        <v/>
      </c>
      <c r="T373" s="4" t="str">
        <f ca="1">IF(AND(MAX(O$23:O372)&gt;MAX(U$23:U372),C373&lt;&gt;"",MAX(Q$23:Q372)&gt;MAX(U$23:U372),MAX(S$23:S372)&gt;MAX(U$23:U372),MAX(U$23:U372)&lt;=TIME(16,0,0)),MAX(U$23:U372,C373),"")</f>
        <v/>
      </c>
      <c r="U373" s="4" t="str">
        <f t="shared" ca="1" si="89"/>
        <v/>
      </c>
    </row>
    <row r="374" spans="1:21" x14ac:dyDescent="0.3">
      <c r="A374" s="3">
        <f t="shared" ca="1" si="75"/>
        <v>1.3079889101391859</v>
      </c>
      <c r="B374" s="23" t="str">
        <f t="shared" ca="1" si="76"/>
        <v/>
      </c>
      <c r="C374" s="4" t="str">
        <f ca="1">IF(C373="","",IF(C373+(A374)/1440&lt;=$C$23+8/24,C373+(A374)/1440,""))</f>
        <v/>
      </c>
      <c r="D374" t="str">
        <f t="shared" ca="1" si="77"/>
        <v/>
      </c>
      <c r="E374" s="4" t="str">
        <f t="shared" ca="1" si="78"/>
        <v/>
      </c>
      <c r="F374" t="str">
        <f t="shared" ca="1" si="79"/>
        <v/>
      </c>
      <c r="G374" s="4" t="str">
        <f t="shared" ca="1" si="80"/>
        <v/>
      </c>
      <c r="H374" t="str">
        <f t="shared" ca="1" si="81"/>
        <v/>
      </c>
      <c r="I374" s="4" t="str">
        <f t="shared" ca="1" si="82"/>
        <v/>
      </c>
      <c r="J374" t="str">
        <f t="shared" ca="1" si="83"/>
        <v/>
      </c>
      <c r="K374" s="4" t="str">
        <f t="shared" ca="1" si="84"/>
        <v/>
      </c>
      <c r="L374" s="3" t="str">
        <f ca="1">IF(C374&lt;&gt;"",SUM(COUNTIF($O$24:$O374,"&gt;"&amp;C374),COUNTIF($Q$24:$Q374,"&gt;"&amp;C374),COUNTIF($S$24:$S374,"&gt;"&amp;C374),COUNTIF($U$24:$U374,"&gt;"&amp;C374)),"")</f>
        <v/>
      </c>
      <c r="M374" s="4" t="str">
        <f t="shared" ca="1" si="85"/>
        <v/>
      </c>
      <c r="N374" s="4" t="str">
        <f ca="1">IF(AND(MAX(O$23:O373)&lt;=MAX(Q$23:Q373),C374&lt;&gt;"",MAX(O$23:O373)&lt;=MAX(S$23:S373),MAX(O$23:O373)&lt;=MAX(U$23:U373),MAX(O$23:O373)&lt;=TIME(16,0,0)),MAX(O$23:O373,C374),"")</f>
        <v/>
      </c>
      <c r="O374" s="4" t="str">
        <f t="shared" ca="1" si="86"/>
        <v/>
      </c>
      <c r="P374" s="4" t="str">
        <f ca="1">IF(AND(MAX(O$23:O373)&gt;MAX(Q$23:Q373),C374&lt;&gt;"",MAX(Q$23:Q373)&lt;=MAX(S$23:S373),MAX(Q$23:Q373)&lt;=MAX(U$23:U373),MAX(Q$23:Q373)&lt;=TIME(16,0,0)),MAX(Q$23:Q373,C374),"")</f>
        <v/>
      </c>
      <c r="Q374" s="4" t="str">
        <f t="shared" ca="1" si="87"/>
        <v/>
      </c>
      <c r="R374" s="4" t="str">
        <f ca="1">IF(AND(MAX(O$23:O373)&gt;MAX(S$23:S373),C374&lt;&gt;"",MAX(Q$23:Q373)&gt;MAX(S$23:S373),MAX(S$23:S373)&lt;=MAX(U$23:U373),MAX(S$23:S373)&lt;=TIME(16,0,0)),MAX(S$23:S373,C374),"")</f>
        <v/>
      </c>
      <c r="S374" s="4" t="str">
        <f t="shared" ca="1" si="88"/>
        <v/>
      </c>
      <c r="T374" s="4" t="str">
        <f ca="1">IF(AND(MAX(O$23:O373)&gt;MAX(U$23:U373),C374&lt;&gt;"",MAX(Q$23:Q373)&gt;MAX(U$23:U373),MAX(S$23:S373)&gt;MAX(U$23:U373),MAX(U$23:U373)&lt;=TIME(16,0,0)),MAX(U$23:U373,C374),"")</f>
        <v/>
      </c>
      <c r="U374" s="4" t="str">
        <f t="shared" ca="1" si="89"/>
        <v/>
      </c>
    </row>
    <row r="375" spans="1:21" x14ac:dyDescent="0.3">
      <c r="A375" s="3">
        <f t="shared" ca="1" si="75"/>
        <v>1.5509342753726982</v>
      </c>
      <c r="B375" s="23" t="str">
        <f t="shared" ca="1" si="76"/>
        <v/>
      </c>
      <c r="C375" s="4" t="str">
        <f ca="1">IF(C374="","",IF(C374+(A375)/1440&lt;=$C$23+8/24,C374+(A375)/1440,""))</f>
        <v/>
      </c>
      <c r="D375" t="str">
        <f t="shared" ca="1" si="77"/>
        <v/>
      </c>
      <c r="E375" s="4" t="str">
        <f t="shared" ca="1" si="78"/>
        <v/>
      </c>
      <c r="F375" t="str">
        <f t="shared" ca="1" si="79"/>
        <v/>
      </c>
      <c r="G375" s="4" t="str">
        <f t="shared" ca="1" si="80"/>
        <v/>
      </c>
      <c r="H375" t="str">
        <f t="shared" ca="1" si="81"/>
        <v/>
      </c>
      <c r="I375" s="4" t="str">
        <f t="shared" ca="1" si="82"/>
        <v/>
      </c>
      <c r="J375" t="str">
        <f t="shared" ca="1" si="83"/>
        <v/>
      </c>
      <c r="K375" s="4" t="str">
        <f t="shared" ca="1" si="84"/>
        <v/>
      </c>
      <c r="L375" s="3" t="str">
        <f ca="1">IF(C375&lt;&gt;"",SUM(COUNTIF($O$24:$O375,"&gt;"&amp;C375),COUNTIF($Q$24:$Q375,"&gt;"&amp;C375),COUNTIF($S$24:$S375,"&gt;"&amp;C375),COUNTIF($U$24:$U375,"&gt;"&amp;C375)),"")</f>
        <v/>
      </c>
      <c r="M375" s="4" t="str">
        <f t="shared" ca="1" si="85"/>
        <v/>
      </c>
      <c r="N375" s="4" t="str">
        <f ca="1">IF(AND(MAX(O$23:O374)&lt;=MAX(Q$23:Q374),C375&lt;&gt;"",MAX(O$23:O374)&lt;=MAX(S$23:S374),MAX(O$23:O374)&lt;=MAX(U$23:U374),MAX(O$23:O374)&lt;=TIME(16,0,0)),MAX(O$23:O374,C375),"")</f>
        <v/>
      </c>
      <c r="O375" s="4" t="str">
        <f t="shared" ca="1" si="86"/>
        <v/>
      </c>
      <c r="P375" s="4" t="str">
        <f ca="1">IF(AND(MAX(O$23:O374)&gt;MAX(Q$23:Q374),C375&lt;&gt;"",MAX(Q$23:Q374)&lt;=MAX(S$23:S374),MAX(Q$23:Q374)&lt;=MAX(U$23:U374),MAX(Q$23:Q374)&lt;=TIME(16,0,0)),MAX(Q$23:Q374,C375),"")</f>
        <v/>
      </c>
      <c r="Q375" s="4" t="str">
        <f t="shared" ca="1" si="87"/>
        <v/>
      </c>
      <c r="R375" s="4" t="str">
        <f ca="1">IF(AND(MAX(O$23:O374)&gt;MAX(S$23:S374),C375&lt;&gt;"",MAX(Q$23:Q374)&gt;MAX(S$23:S374),MAX(S$23:S374)&lt;=MAX(U$23:U374),MAX(S$23:S374)&lt;=TIME(16,0,0)),MAX(S$23:S374,C375),"")</f>
        <v/>
      </c>
      <c r="S375" s="4" t="str">
        <f t="shared" ca="1" si="88"/>
        <v/>
      </c>
      <c r="T375" s="4" t="str">
        <f ca="1">IF(AND(MAX(O$23:O374)&gt;MAX(U$23:U374),C375&lt;&gt;"",MAX(Q$23:Q374)&gt;MAX(U$23:U374),MAX(S$23:S374)&gt;MAX(U$23:U374),MAX(U$23:U374)&lt;=TIME(16,0,0)),MAX(U$23:U374,C375),"")</f>
        <v/>
      </c>
      <c r="U375" s="4" t="str">
        <f t="shared" ca="1" si="89"/>
        <v/>
      </c>
    </row>
    <row r="376" spans="1:21" x14ac:dyDescent="0.3">
      <c r="A376" s="3">
        <f t="shared" ca="1" si="75"/>
        <v>1.6506869580024941</v>
      </c>
      <c r="B376" s="23" t="str">
        <f t="shared" ca="1" si="76"/>
        <v/>
      </c>
      <c r="C376" s="4" t="str">
        <f ca="1">IF(C375="","",IF(C375+(A376)/1440&lt;=$C$23+8/24,C375+(A376)/1440,""))</f>
        <v/>
      </c>
      <c r="D376" t="str">
        <f t="shared" ca="1" si="77"/>
        <v/>
      </c>
      <c r="E376" s="4" t="str">
        <f t="shared" ca="1" si="78"/>
        <v/>
      </c>
      <c r="F376" t="str">
        <f t="shared" ca="1" si="79"/>
        <v/>
      </c>
      <c r="G376" s="4" t="str">
        <f t="shared" ca="1" si="80"/>
        <v/>
      </c>
      <c r="H376" t="str">
        <f t="shared" ca="1" si="81"/>
        <v/>
      </c>
      <c r="I376" s="4" t="str">
        <f t="shared" ca="1" si="82"/>
        <v/>
      </c>
      <c r="J376" t="str">
        <f t="shared" ca="1" si="83"/>
        <v/>
      </c>
      <c r="K376" s="4" t="str">
        <f t="shared" ca="1" si="84"/>
        <v/>
      </c>
      <c r="L376" s="3" t="str">
        <f ca="1">IF(C376&lt;&gt;"",SUM(COUNTIF($O$24:$O376,"&gt;"&amp;C376),COUNTIF($Q$24:$Q376,"&gt;"&amp;C376),COUNTIF($S$24:$S376,"&gt;"&amp;C376),COUNTIF($U$24:$U376,"&gt;"&amp;C376)),"")</f>
        <v/>
      </c>
      <c r="M376" s="4" t="str">
        <f t="shared" ca="1" si="85"/>
        <v/>
      </c>
      <c r="N376" s="4" t="str">
        <f ca="1">IF(AND(MAX(O$23:O375)&lt;=MAX(Q$23:Q375),C376&lt;&gt;"",MAX(O$23:O375)&lt;=MAX(S$23:S375),MAX(O$23:O375)&lt;=MAX(U$23:U375),MAX(O$23:O375)&lt;=TIME(16,0,0)),MAX(O$23:O375,C376),"")</f>
        <v/>
      </c>
      <c r="O376" s="4" t="str">
        <f t="shared" ca="1" si="86"/>
        <v/>
      </c>
      <c r="P376" s="4" t="str">
        <f ca="1">IF(AND(MAX(O$23:O375)&gt;MAX(Q$23:Q375),C376&lt;&gt;"",MAX(Q$23:Q375)&lt;=MAX(S$23:S375),MAX(Q$23:Q375)&lt;=MAX(U$23:U375),MAX(Q$23:Q375)&lt;=TIME(16,0,0)),MAX(Q$23:Q375,C376),"")</f>
        <v/>
      </c>
      <c r="Q376" s="4" t="str">
        <f t="shared" ca="1" si="87"/>
        <v/>
      </c>
      <c r="R376" s="4" t="str">
        <f ca="1">IF(AND(MAX(O$23:O375)&gt;MAX(S$23:S375),C376&lt;&gt;"",MAX(Q$23:Q375)&gt;MAX(S$23:S375),MAX(S$23:S375)&lt;=MAX(U$23:U375),MAX(S$23:S375)&lt;=TIME(16,0,0)),MAX(S$23:S375,C376),"")</f>
        <v/>
      </c>
      <c r="S376" s="4" t="str">
        <f t="shared" ca="1" si="88"/>
        <v/>
      </c>
      <c r="T376" s="4" t="str">
        <f ca="1">IF(AND(MAX(O$23:O375)&gt;MAX(U$23:U375),C376&lt;&gt;"",MAX(Q$23:Q375)&gt;MAX(U$23:U375),MAX(S$23:S375)&gt;MAX(U$23:U375),MAX(U$23:U375)&lt;=TIME(16,0,0)),MAX(U$23:U375,C376),"")</f>
        <v/>
      </c>
      <c r="U376" s="4" t="str">
        <f t="shared" ca="1" si="89"/>
        <v/>
      </c>
    </row>
    <row r="377" spans="1:21" x14ac:dyDescent="0.3">
      <c r="A377" s="3">
        <f t="shared" ca="1" si="75"/>
        <v>3.1124933039623679</v>
      </c>
      <c r="B377" s="23" t="str">
        <f t="shared" ca="1" si="76"/>
        <v/>
      </c>
      <c r="C377" s="4" t="str">
        <f ca="1">IF(C376="","",IF(C376+(A377)/1440&lt;=$C$23+8/24,C376+(A377)/1440,""))</f>
        <v/>
      </c>
      <c r="D377" t="str">
        <f t="shared" ca="1" si="77"/>
        <v/>
      </c>
      <c r="E377" s="4" t="str">
        <f t="shared" ca="1" si="78"/>
        <v/>
      </c>
      <c r="F377" t="str">
        <f t="shared" ca="1" si="79"/>
        <v/>
      </c>
      <c r="G377" s="4" t="str">
        <f t="shared" ca="1" si="80"/>
        <v/>
      </c>
      <c r="H377" t="str">
        <f t="shared" ca="1" si="81"/>
        <v/>
      </c>
      <c r="I377" s="4" t="str">
        <f t="shared" ca="1" si="82"/>
        <v/>
      </c>
      <c r="J377" t="str">
        <f t="shared" ca="1" si="83"/>
        <v/>
      </c>
      <c r="K377" s="4" t="str">
        <f t="shared" ca="1" si="84"/>
        <v/>
      </c>
      <c r="L377" s="3" t="str">
        <f ca="1">IF(C377&lt;&gt;"",SUM(COUNTIF($O$24:$O377,"&gt;"&amp;C377),COUNTIF($Q$24:$Q377,"&gt;"&amp;C377),COUNTIF($S$24:$S377,"&gt;"&amp;C377),COUNTIF($U$24:$U377,"&gt;"&amp;C377)),"")</f>
        <v/>
      </c>
      <c r="M377" s="4" t="str">
        <f t="shared" ca="1" si="85"/>
        <v/>
      </c>
      <c r="N377" s="4" t="str">
        <f ca="1">IF(AND(MAX(O$23:O376)&lt;=MAX(Q$23:Q376),C377&lt;&gt;"",MAX(O$23:O376)&lt;=MAX(S$23:S376),MAX(O$23:O376)&lt;=MAX(U$23:U376),MAX(O$23:O376)&lt;=TIME(16,0,0)),MAX(O$23:O376,C377),"")</f>
        <v/>
      </c>
      <c r="O377" s="4" t="str">
        <f t="shared" ca="1" si="86"/>
        <v/>
      </c>
      <c r="P377" s="4" t="str">
        <f ca="1">IF(AND(MAX(O$23:O376)&gt;MAX(Q$23:Q376),C377&lt;&gt;"",MAX(Q$23:Q376)&lt;=MAX(S$23:S376),MAX(Q$23:Q376)&lt;=MAX(U$23:U376),MAX(Q$23:Q376)&lt;=TIME(16,0,0)),MAX(Q$23:Q376,C377),"")</f>
        <v/>
      </c>
      <c r="Q377" s="4" t="str">
        <f t="shared" ca="1" si="87"/>
        <v/>
      </c>
      <c r="R377" s="4" t="str">
        <f ca="1">IF(AND(MAX(O$23:O376)&gt;MAX(S$23:S376),C377&lt;&gt;"",MAX(Q$23:Q376)&gt;MAX(S$23:S376),MAX(S$23:S376)&lt;=MAX(U$23:U376),MAX(S$23:S376)&lt;=TIME(16,0,0)),MAX(S$23:S376,C377),"")</f>
        <v/>
      </c>
      <c r="S377" s="4" t="str">
        <f t="shared" ca="1" si="88"/>
        <v/>
      </c>
      <c r="T377" s="4" t="str">
        <f ca="1">IF(AND(MAX(O$23:O376)&gt;MAX(U$23:U376),C377&lt;&gt;"",MAX(Q$23:Q376)&gt;MAX(U$23:U376),MAX(S$23:S376)&gt;MAX(U$23:U376),MAX(U$23:U376)&lt;=TIME(16,0,0)),MAX(U$23:U376,C377),"")</f>
        <v/>
      </c>
      <c r="U377" s="4" t="str">
        <f t="shared" ca="1" si="89"/>
        <v/>
      </c>
    </row>
    <row r="378" spans="1:21" x14ac:dyDescent="0.3">
      <c r="A378" s="3">
        <f t="shared" ca="1" si="75"/>
        <v>1.9455467959029917</v>
      </c>
      <c r="B378" s="23" t="str">
        <f t="shared" ca="1" si="76"/>
        <v/>
      </c>
      <c r="C378" s="4" t="str">
        <f ca="1">IF(C377="","",IF(C377+(A378)/1440&lt;=$C$23+8/24,C377+(A378)/1440,""))</f>
        <v/>
      </c>
      <c r="D378" t="str">
        <f t="shared" ca="1" si="77"/>
        <v/>
      </c>
      <c r="E378" s="4" t="str">
        <f t="shared" ca="1" si="78"/>
        <v/>
      </c>
      <c r="F378" t="str">
        <f t="shared" ca="1" si="79"/>
        <v/>
      </c>
      <c r="G378" s="4" t="str">
        <f t="shared" ca="1" si="80"/>
        <v/>
      </c>
      <c r="H378" t="str">
        <f t="shared" ca="1" si="81"/>
        <v/>
      </c>
      <c r="I378" s="4" t="str">
        <f t="shared" ca="1" si="82"/>
        <v/>
      </c>
      <c r="J378" t="str">
        <f t="shared" ca="1" si="83"/>
        <v/>
      </c>
      <c r="K378" s="4" t="str">
        <f t="shared" ca="1" si="84"/>
        <v/>
      </c>
      <c r="L378" s="3" t="str">
        <f ca="1">IF(C378&lt;&gt;"",SUM(COUNTIF($O$24:$O378,"&gt;"&amp;C378),COUNTIF($Q$24:$Q378,"&gt;"&amp;C378),COUNTIF($S$24:$S378,"&gt;"&amp;C378),COUNTIF($U$24:$U378,"&gt;"&amp;C378)),"")</f>
        <v/>
      </c>
      <c r="M378" s="4" t="str">
        <f t="shared" ca="1" si="85"/>
        <v/>
      </c>
      <c r="N378" s="4" t="str">
        <f ca="1">IF(AND(MAX(O$23:O377)&lt;=MAX(Q$23:Q377),C378&lt;&gt;"",MAX(O$23:O377)&lt;=MAX(S$23:S377),MAX(O$23:O377)&lt;=MAX(U$23:U377),MAX(O$23:O377)&lt;=TIME(16,0,0)),MAX(O$23:O377,C378),"")</f>
        <v/>
      </c>
      <c r="O378" s="4" t="str">
        <f t="shared" ca="1" si="86"/>
        <v/>
      </c>
      <c r="P378" s="4" t="str">
        <f ca="1">IF(AND(MAX(O$23:O377)&gt;MAX(Q$23:Q377),C378&lt;&gt;"",MAX(Q$23:Q377)&lt;=MAX(S$23:S377),MAX(Q$23:Q377)&lt;=MAX(U$23:U377),MAX(Q$23:Q377)&lt;=TIME(16,0,0)),MAX(Q$23:Q377,C378),"")</f>
        <v/>
      </c>
      <c r="Q378" s="4" t="str">
        <f t="shared" ca="1" si="87"/>
        <v/>
      </c>
      <c r="R378" s="4" t="str">
        <f ca="1">IF(AND(MAX(O$23:O377)&gt;MAX(S$23:S377),C378&lt;&gt;"",MAX(Q$23:Q377)&gt;MAX(S$23:S377),MAX(S$23:S377)&lt;=MAX(U$23:U377),MAX(S$23:S377)&lt;=TIME(16,0,0)),MAX(S$23:S377,C378),"")</f>
        <v/>
      </c>
      <c r="S378" s="4" t="str">
        <f t="shared" ca="1" si="88"/>
        <v/>
      </c>
      <c r="T378" s="4" t="str">
        <f ca="1">IF(AND(MAX(O$23:O377)&gt;MAX(U$23:U377),C378&lt;&gt;"",MAX(Q$23:Q377)&gt;MAX(U$23:U377),MAX(S$23:S377)&gt;MAX(U$23:U377),MAX(U$23:U377)&lt;=TIME(16,0,0)),MAX(U$23:U377,C378),"")</f>
        <v/>
      </c>
      <c r="U378" s="4" t="str">
        <f t="shared" ca="1" si="89"/>
        <v/>
      </c>
    </row>
    <row r="379" spans="1:21" x14ac:dyDescent="0.3">
      <c r="A379" s="3">
        <f t="shared" ca="1" si="75"/>
        <v>1.1875140128603046</v>
      </c>
      <c r="B379" s="23" t="str">
        <f t="shared" ca="1" si="76"/>
        <v/>
      </c>
      <c r="C379" s="4" t="str">
        <f ca="1">IF(C378="","",IF(C378+(A379)/1440&lt;=$C$23+8/24,C378+(A379)/1440,""))</f>
        <v/>
      </c>
      <c r="D379" t="str">
        <f t="shared" ca="1" si="77"/>
        <v/>
      </c>
      <c r="E379" s="4" t="str">
        <f t="shared" ca="1" si="78"/>
        <v/>
      </c>
      <c r="F379" t="str">
        <f t="shared" ca="1" si="79"/>
        <v/>
      </c>
      <c r="G379" s="4" t="str">
        <f t="shared" ca="1" si="80"/>
        <v/>
      </c>
      <c r="H379" t="str">
        <f t="shared" ca="1" si="81"/>
        <v/>
      </c>
      <c r="I379" s="4" t="str">
        <f t="shared" ca="1" si="82"/>
        <v/>
      </c>
      <c r="J379" t="str">
        <f t="shared" ca="1" si="83"/>
        <v/>
      </c>
      <c r="K379" s="4" t="str">
        <f t="shared" ca="1" si="84"/>
        <v/>
      </c>
      <c r="L379" s="3" t="str">
        <f ca="1">IF(C379&lt;&gt;"",SUM(COUNTIF($O$24:$O379,"&gt;"&amp;C379),COUNTIF($Q$24:$Q379,"&gt;"&amp;C379),COUNTIF($S$24:$S379,"&gt;"&amp;C379),COUNTIF($U$24:$U379,"&gt;"&amp;C379)),"")</f>
        <v/>
      </c>
      <c r="M379" s="4" t="str">
        <f t="shared" ca="1" si="85"/>
        <v/>
      </c>
      <c r="N379" s="4" t="str">
        <f ca="1">IF(AND(MAX(O$23:O378)&lt;=MAX(Q$23:Q378),C379&lt;&gt;"",MAX(O$23:O378)&lt;=MAX(S$23:S378),MAX(O$23:O378)&lt;=MAX(U$23:U378),MAX(O$23:O378)&lt;=TIME(16,0,0)),MAX(O$23:O378,C379),"")</f>
        <v/>
      </c>
      <c r="O379" s="4" t="str">
        <f t="shared" ca="1" si="86"/>
        <v/>
      </c>
      <c r="P379" s="4" t="str">
        <f ca="1">IF(AND(MAX(O$23:O378)&gt;MAX(Q$23:Q378),C379&lt;&gt;"",MAX(Q$23:Q378)&lt;=MAX(S$23:S378),MAX(Q$23:Q378)&lt;=MAX(U$23:U378),MAX(Q$23:Q378)&lt;=TIME(16,0,0)),MAX(Q$23:Q378,C379),"")</f>
        <v/>
      </c>
      <c r="Q379" s="4" t="str">
        <f t="shared" ca="1" si="87"/>
        <v/>
      </c>
      <c r="R379" s="4" t="str">
        <f ca="1">IF(AND(MAX(O$23:O378)&gt;MAX(S$23:S378),C379&lt;&gt;"",MAX(Q$23:Q378)&gt;MAX(S$23:S378),MAX(S$23:S378)&lt;=MAX(U$23:U378),MAX(S$23:S378)&lt;=TIME(16,0,0)),MAX(S$23:S378,C379),"")</f>
        <v/>
      </c>
      <c r="S379" s="4" t="str">
        <f t="shared" ca="1" si="88"/>
        <v/>
      </c>
      <c r="T379" s="4" t="str">
        <f ca="1">IF(AND(MAX(O$23:O378)&gt;MAX(U$23:U378),C379&lt;&gt;"",MAX(Q$23:Q378)&gt;MAX(U$23:U378),MAX(S$23:S378)&gt;MAX(U$23:U378),MAX(U$23:U378)&lt;=TIME(16,0,0)),MAX(U$23:U378,C379),"")</f>
        <v/>
      </c>
      <c r="U379" s="4" t="str">
        <f t="shared" ca="1" si="89"/>
        <v/>
      </c>
    </row>
    <row r="380" spans="1:21" x14ac:dyDescent="0.3">
      <c r="A380" s="3">
        <f t="shared" ca="1" si="75"/>
        <v>2.4542725017622962</v>
      </c>
      <c r="B380" s="23" t="str">
        <f t="shared" ca="1" si="76"/>
        <v/>
      </c>
      <c r="C380" s="4" t="str">
        <f ca="1">IF(C379="","",IF(C379+(A380)/1440&lt;=$C$23+8/24,C379+(A380)/1440,""))</f>
        <v/>
      </c>
      <c r="D380" t="str">
        <f t="shared" ca="1" si="77"/>
        <v/>
      </c>
      <c r="E380" s="4" t="str">
        <f t="shared" ca="1" si="78"/>
        <v/>
      </c>
      <c r="F380" t="str">
        <f t="shared" ca="1" si="79"/>
        <v/>
      </c>
      <c r="G380" s="4" t="str">
        <f t="shared" ca="1" si="80"/>
        <v/>
      </c>
      <c r="H380" t="str">
        <f t="shared" ca="1" si="81"/>
        <v/>
      </c>
      <c r="I380" s="4" t="str">
        <f t="shared" ca="1" si="82"/>
        <v/>
      </c>
      <c r="J380" t="str">
        <f t="shared" ca="1" si="83"/>
        <v/>
      </c>
      <c r="K380" s="4" t="str">
        <f t="shared" ca="1" si="84"/>
        <v/>
      </c>
      <c r="L380" s="3" t="str">
        <f ca="1">IF(C380&lt;&gt;"",SUM(COUNTIF($O$24:$O380,"&gt;"&amp;C380),COUNTIF($Q$24:$Q380,"&gt;"&amp;C380),COUNTIF($S$24:$S380,"&gt;"&amp;C380),COUNTIF($U$24:$U380,"&gt;"&amp;C380)),"")</f>
        <v/>
      </c>
      <c r="M380" s="4" t="str">
        <f t="shared" ca="1" si="85"/>
        <v/>
      </c>
      <c r="N380" s="4" t="str">
        <f ca="1">IF(AND(MAX(O$23:O379)&lt;=MAX(Q$23:Q379),C380&lt;&gt;"",MAX(O$23:O379)&lt;=MAX(S$23:S379),MAX(O$23:O379)&lt;=MAX(U$23:U379),MAX(O$23:O379)&lt;=TIME(16,0,0)),MAX(O$23:O379,C380),"")</f>
        <v/>
      </c>
      <c r="O380" s="4" t="str">
        <f t="shared" ca="1" si="86"/>
        <v/>
      </c>
      <c r="P380" s="4" t="str">
        <f ca="1">IF(AND(MAX(O$23:O379)&gt;MAX(Q$23:Q379),C380&lt;&gt;"",MAX(Q$23:Q379)&lt;=MAX(S$23:S379),MAX(Q$23:Q379)&lt;=MAX(U$23:U379),MAX(Q$23:Q379)&lt;=TIME(16,0,0)),MAX(Q$23:Q379,C380),"")</f>
        <v/>
      </c>
      <c r="Q380" s="4" t="str">
        <f t="shared" ca="1" si="87"/>
        <v/>
      </c>
      <c r="R380" s="4" t="str">
        <f ca="1">IF(AND(MAX(O$23:O379)&gt;MAX(S$23:S379),C380&lt;&gt;"",MAX(Q$23:Q379)&gt;MAX(S$23:S379),MAX(S$23:S379)&lt;=MAX(U$23:U379),MAX(S$23:S379)&lt;=TIME(16,0,0)),MAX(S$23:S379,C380),"")</f>
        <v/>
      </c>
      <c r="S380" s="4" t="str">
        <f t="shared" ca="1" si="88"/>
        <v/>
      </c>
      <c r="T380" s="4" t="str">
        <f ca="1">IF(AND(MAX(O$23:O379)&gt;MAX(U$23:U379),C380&lt;&gt;"",MAX(Q$23:Q379)&gt;MAX(U$23:U379),MAX(S$23:S379)&gt;MAX(U$23:U379),MAX(U$23:U379)&lt;=TIME(16,0,0)),MAX(U$23:U379,C380),"")</f>
        <v/>
      </c>
      <c r="U380" s="4" t="str">
        <f t="shared" ca="1" si="89"/>
        <v/>
      </c>
    </row>
    <row r="381" spans="1:21" x14ac:dyDescent="0.3">
      <c r="A381" s="3">
        <f t="shared" ca="1" si="75"/>
        <v>1.0541281926032005</v>
      </c>
      <c r="B381" s="23" t="str">
        <f t="shared" ca="1" si="76"/>
        <v/>
      </c>
      <c r="C381" s="4" t="str">
        <f ca="1">IF(C380="","",IF(C380+(A381)/1440&lt;=$C$23+8/24,C380+(A381)/1440,""))</f>
        <v/>
      </c>
      <c r="D381" t="str">
        <f t="shared" ca="1" si="77"/>
        <v/>
      </c>
      <c r="E381" s="4" t="str">
        <f t="shared" ca="1" si="78"/>
        <v/>
      </c>
      <c r="F381" t="str">
        <f t="shared" ca="1" si="79"/>
        <v/>
      </c>
      <c r="G381" s="4" t="str">
        <f t="shared" ca="1" si="80"/>
        <v/>
      </c>
      <c r="H381" t="str">
        <f t="shared" ca="1" si="81"/>
        <v/>
      </c>
      <c r="I381" s="4" t="str">
        <f t="shared" ca="1" si="82"/>
        <v/>
      </c>
      <c r="J381" t="str">
        <f t="shared" ca="1" si="83"/>
        <v/>
      </c>
      <c r="K381" s="4" t="str">
        <f t="shared" ca="1" si="84"/>
        <v/>
      </c>
      <c r="L381" s="3" t="str">
        <f ca="1">IF(C381&lt;&gt;"",SUM(COUNTIF($O$24:$O381,"&gt;"&amp;C381),COUNTIF($Q$24:$Q381,"&gt;"&amp;C381),COUNTIF($S$24:$S381,"&gt;"&amp;C381),COUNTIF($U$24:$U381,"&gt;"&amp;C381)),"")</f>
        <v/>
      </c>
      <c r="M381" s="4" t="str">
        <f t="shared" ca="1" si="85"/>
        <v/>
      </c>
      <c r="N381" s="4" t="str">
        <f ca="1">IF(AND(MAX(O$23:O380)&lt;=MAX(Q$23:Q380),C381&lt;&gt;"",MAX(O$23:O380)&lt;=MAX(S$23:S380),MAX(O$23:O380)&lt;=MAX(U$23:U380),MAX(O$23:O380)&lt;=TIME(16,0,0)),MAX(O$23:O380,C381),"")</f>
        <v/>
      </c>
      <c r="O381" s="4" t="str">
        <f t="shared" ca="1" si="86"/>
        <v/>
      </c>
      <c r="P381" s="4" t="str">
        <f ca="1">IF(AND(MAX(O$23:O380)&gt;MAX(Q$23:Q380),C381&lt;&gt;"",MAX(Q$23:Q380)&lt;=MAX(S$23:S380),MAX(Q$23:Q380)&lt;=MAX(U$23:U380),MAX(Q$23:Q380)&lt;=TIME(16,0,0)),MAX(Q$23:Q380,C381),"")</f>
        <v/>
      </c>
      <c r="Q381" s="4" t="str">
        <f t="shared" ca="1" si="87"/>
        <v/>
      </c>
      <c r="R381" s="4" t="str">
        <f ca="1">IF(AND(MAX(O$23:O380)&gt;MAX(S$23:S380),C381&lt;&gt;"",MAX(Q$23:Q380)&gt;MAX(S$23:S380),MAX(S$23:S380)&lt;=MAX(U$23:U380),MAX(S$23:S380)&lt;=TIME(16,0,0)),MAX(S$23:S380,C381),"")</f>
        <v/>
      </c>
      <c r="S381" s="4" t="str">
        <f t="shared" ca="1" si="88"/>
        <v/>
      </c>
      <c r="T381" s="4" t="str">
        <f ca="1">IF(AND(MAX(O$23:O380)&gt;MAX(U$23:U380),C381&lt;&gt;"",MAX(Q$23:Q380)&gt;MAX(U$23:U380),MAX(S$23:S380)&gt;MAX(U$23:U380),MAX(U$23:U380)&lt;=TIME(16,0,0)),MAX(U$23:U380,C381),"")</f>
        <v/>
      </c>
      <c r="U381" s="4" t="str">
        <f t="shared" ca="1" si="89"/>
        <v/>
      </c>
    </row>
    <row r="382" spans="1:21" x14ac:dyDescent="0.3">
      <c r="A382" s="3">
        <f t="shared" ca="1" si="75"/>
        <v>1.2180264753478633</v>
      </c>
      <c r="B382" s="23" t="str">
        <f t="shared" ca="1" si="76"/>
        <v/>
      </c>
      <c r="C382" s="4" t="str">
        <f ca="1">IF(C381="","",IF(C381+(A382)/1440&lt;=$C$23+8/24,C381+(A382)/1440,""))</f>
        <v/>
      </c>
      <c r="D382" t="str">
        <f t="shared" ca="1" si="77"/>
        <v/>
      </c>
      <c r="E382" s="4" t="str">
        <f t="shared" ca="1" si="78"/>
        <v/>
      </c>
      <c r="F382" t="str">
        <f t="shared" ca="1" si="79"/>
        <v/>
      </c>
      <c r="G382" s="4" t="str">
        <f t="shared" ca="1" si="80"/>
        <v/>
      </c>
      <c r="H382" t="str">
        <f t="shared" ca="1" si="81"/>
        <v/>
      </c>
      <c r="I382" s="4" t="str">
        <f t="shared" ca="1" si="82"/>
        <v/>
      </c>
      <c r="J382" t="str">
        <f t="shared" ca="1" si="83"/>
        <v/>
      </c>
      <c r="K382" s="4" t="str">
        <f t="shared" ca="1" si="84"/>
        <v/>
      </c>
      <c r="L382" s="3" t="str">
        <f ca="1">IF(C382&lt;&gt;"",SUM(COUNTIF($O$24:$O382,"&gt;"&amp;C382),COUNTIF($Q$24:$Q382,"&gt;"&amp;C382),COUNTIF($S$24:$S382,"&gt;"&amp;C382),COUNTIF($U$24:$U382,"&gt;"&amp;C382)),"")</f>
        <v/>
      </c>
      <c r="M382" s="4" t="str">
        <f t="shared" ca="1" si="85"/>
        <v/>
      </c>
      <c r="N382" s="4" t="str">
        <f ca="1">IF(AND(MAX(O$23:O381)&lt;=MAX(Q$23:Q381),C382&lt;&gt;"",MAX(O$23:O381)&lt;=MAX(S$23:S381),MAX(O$23:O381)&lt;=MAX(U$23:U381),MAX(O$23:O381)&lt;=TIME(16,0,0)),MAX(O$23:O381,C382),"")</f>
        <v/>
      </c>
      <c r="O382" s="4" t="str">
        <f t="shared" ca="1" si="86"/>
        <v/>
      </c>
      <c r="P382" s="4" t="str">
        <f ca="1">IF(AND(MAX(O$23:O381)&gt;MAX(Q$23:Q381),C382&lt;&gt;"",MAX(Q$23:Q381)&lt;=MAX(S$23:S381),MAX(Q$23:Q381)&lt;=MAX(U$23:U381),MAX(Q$23:Q381)&lt;=TIME(16,0,0)),MAX(Q$23:Q381,C382),"")</f>
        <v/>
      </c>
      <c r="Q382" s="4" t="str">
        <f t="shared" ca="1" si="87"/>
        <v/>
      </c>
      <c r="R382" s="4" t="str">
        <f ca="1">IF(AND(MAX(O$23:O381)&gt;MAX(S$23:S381),C382&lt;&gt;"",MAX(Q$23:Q381)&gt;MAX(S$23:S381),MAX(S$23:S381)&lt;=MAX(U$23:U381),MAX(S$23:S381)&lt;=TIME(16,0,0)),MAX(S$23:S381,C382),"")</f>
        <v/>
      </c>
      <c r="S382" s="4" t="str">
        <f t="shared" ca="1" si="88"/>
        <v/>
      </c>
      <c r="T382" s="4" t="str">
        <f ca="1">IF(AND(MAX(O$23:O381)&gt;MAX(U$23:U381),C382&lt;&gt;"",MAX(Q$23:Q381)&gt;MAX(U$23:U381),MAX(S$23:S381)&gt;MAX(U$23:U381),MAX(U$23:U381)&lt;=TIME(16,0,0)),MAX(U$23:U381,C382),"")</f>
        <v/>
      </c>
      <c r="U382" s="4" t="str">
        <f t="shared" ca="1" si="89"/>
        <v/>
      </c>
    </row>
    <row r="383" spans="1:21" x14ac:dyDescent="0.3">
      <c r="A383" s="3">
        <f t="shared" ca="1" si="75"/>
        <v>1.5990362247991081</v>
      </c>
      <c r="B383" s="23" t="str">
        <f t="shared" ca="1" si="76"/>
        <v/>
      </c>
      <c r="C383" s="4" t="str">
        <f ca="1">IF(C382="","",IF(C382+(A383)/1440&lt;=$C$23+8/24,C382+(A383)/1440,""))</f>
        <v/>
      </c>
      <c r="D383" t="str">
        <f t="shared" ca="1" si="77"/>
        <v/>
      </c>
      <c r="E383" s="4" t="str">
        <f t="shared" ca="1" si="78"/>
        <v/>
      </c>
      <c r="F383" t="str">
        <f t="shared" ca="1" si="79"/>
        <v/>
      </c>
      <c r="G383" s="4" t="str">
        <f t="shared" ca="1" si="80"/>
        <v/>
      </c>
      <c r="H383" t="str">
        <f t="shared" ca="1" si="81"/>
        <v/>
      </c>
      <c r="I383" s="4" t="str">
        <f t="shared" ca="1" si="82"/>
        <v/>
      </c>
      <c r="J383" t="str">
        <f t="shared" ca="1" si="83"/>
        <v/>
      </c>
      <c r="K383" s="4" t="str">
        <f t="shared" ca="1" si="84"/>
        <v/>
      </c>
      <c r="L383" s="3" t="str">
        <f ca="1">IF(C383&lt;&gt;"",SUM(COUNTIF($O$24:$O383,"&gt;"&amp;C383),COUNTIF($Q$24:$Q383,"&gt;"&amp;C383),COUNTIF($S$24:$S383,"&gt;"&amp;C383),COUNTIF($U$24:$U383,"&gt;"&amp;C383)),"")</f>
        <v/>
      </c>
      <c r="M383" s="4" t="str">
        <f t="shared" ca="1" si="85"/>
        <v/>
      </c>
      <c r="N383" s="4" t="str">
        <f ca="1">IF(AND(MAX(O$23:O382)&lt;=MAX(Q$23:Q382),C383&lt;&gt;"",MAX(O$23:O382)&lt;=MAX(S$23:S382),MAX(O$23:O382)&lt;=MAX(U$23:U382),MAX(O$23:O382)&lt;=TIME(16,0,0)),MAX(O$23:O382,C383),"")</f>
        <v/>
      </c>
      <c r="O383" s="4" t="str">
        <f t="shared" ca="1" si="86"/>
        <v/>
      </c>
      <c r="P383" s="4" t="str">
        <f ca="1">IF(AND(MAX(O$23:O382)&gt;MAX(Q$23:Q382),C383&lt;&gt;"",MAX(Q$23:Q382)&lt;=MAX(S$23:S382),MAX(Q$23:Q382)&lt;=MAX(U$23:U382),MAX(Q$23:Q382)&lt;=TIME(16,0,0)),MAX(Q$23:Q382,C383),"")</f>
        <v/>
      </c>
      <c r="Q383" s="4" t="str">
        <f t="shared" ca="1" si="87"/>
        <v/>
      </c>
      <c r="R383" s="4" t="str">
        <f ca="1">IF(AND(MAX(O$23:O382)&gt;MAX(S$23:S382),C383&lt;&gt;"",MAX(Q$23:Q382)&gt;MAX(S$23:S382),MAX(S$23:S382)&lt;=MAX(U$23:U382),MAX(S$23:S382)&lt;=TIME(16,0,0)),MAX(S$23:S382,C383),"")</f>
        <v/>
      </c>
      <c r="S383" s="4" t="str">
        <f t="shared" ca="1" si="88"/>
        <v/>
      </c>
      <c r="T383" s="4" t="str">
        <f ca="1">IF(AND(MAX(O$23:O382)&gt;MAX(U$23:U382),C383&lt;&gt;"",MAX(Q$23:Q382)&gt;MAX(U$23:U382),MAX(S$23:S382)&gt;MAX(U$23:U382),MAX(U$23:U382)&lt;=TIME(16,0,0)),MAX(U$23:U382,C383),"")</f>
        <v/>
      </c>
      <c r="U383" s="4" t="str">
        <f t="shared" ca="1" si="89"/>
        <v/>
      </c>
    </row>
    <row r="384" spans="1:21" x14ac:dyDescent="0.3">
      <c r="A384" s="3">
        <f t="shared" ca="1" si="75"/>
        <v>2.0546087340451784</v>
      </c>
      <c r="B384" s="23" t="str">
        <f t="shared" ca="1" si="76"/>
        <v/>
      </c>
      <c r="C384" s="4" t="str">
        <f ca="1">IF(C383="","",IF(C383+(A384)/1440&lt;=$C$23+8/24,C383+(A384)/1440,""))</f>
        <v/>
      </c>
      <c r="D384" t="str">
        <f t="shared" ca="1" si="77"/>
        <v/>
      </c>
      <c r="E384" s="4" t="str">
        <f t="shared" ca="1" si="78"/>
        <v/>
      </c>
      <c r="F384" t="str">
        <f t="shared" ca="1" si="79"/>
        <v/>
      </c>
      <c r="G384" s="4" t="str">
        <f t="shared" ca="1" si="80"/>
        <v/>
      </c>
      <c r="H384" t="str">
        <f t="shared" ca="1" si="81"/>
        <v/>
      </c>
      <c r="I384" s="4" t="str">
        <f t="shared" ca="1" si="82"/>
        <v/>
      </c>
      <c r="J384" t="str">
        <f t="shared" ca="1" si="83"/>
        <v/>
      </c>
      <c r="K384" s="4" t="str">
        <f t="shared" ca="1" si="84"/>
        <v/>
      </c>
      <c r="L384" s="3" t="str">
        <f ca="1">IF(C384&lt;&gt;"",SUM(COUNTIF($O$24:$O384,"&gt;"&amp;C384),COUNTIF($Q$24:$Q384,"&gt;"&amp;C384),COUNTIF($S$24:$S384,"&gt;"&amp;C384),COUNTIF($U$24:$U384,"&gt;"&amp;C384)),"")</f>
        <v/>
      </c>
      <c r="M384" s="4" t="str">
        <f t="shared" ca="1" si="85"/>
        <v/>
      </c>
      <c r="N384" s="4" t="str">
        <f ca="1">IF(AND(MAX(O$23:O383)&lt;=MAX(Q$23:Q383),C384&lt;&gt;"",MAX(O$23:O383)&lt;=MAX(S$23:S383),MAX(O$23:O383)&lt;=MAX(U$23:U383),MAX(O$23:O383)&lt;=TIME(16,0,0)),MAX(O$23:O383,C384),"")</f>
        <v/>
      </c>
      <c r="O384" s="4" t="str">
        <f t="shared" ca="1" si="86"/>
        <v/>
      </c>
      <c r="P384" s="4" t="str">
        <f ca="1">IF(AND(MAX(O$23:O383)&gt;MAX(Q$23:Q383),C384&lt;&gt;"",MAX(Q$23:Q383)&lt;=MAX(S$23:S383),MAX(Q$23:Q383)&lt;=MAX(U$23:U383),MAX(Q$23:Q383)&lt;=TIME(16,0,0)),MAX(Q$23:Q383,C384),"")</f>
        <v/>
      </c>
      <c r="Q384" s="4" t="str">
        <f t="shared" ca="1" si="87"/>
        <v/>
      </c>
      <c r="R384" s="4" t="str">
        <f ca="1">IF(AND(MAX(O$23:O383)&gt;MAX(S$23:S383),C384&lt;&gt;"",MAX(Q$23:Q383)&gt;MAX(S$23:S383),MAX(S$23:S383)&lt;=MAX(U$23:U383),MAX(S$23:S383)&lt;=TIME(16,0,0)),MAX(S$23:S383,C384),"")</f>
        <v/>
      </c>
      <c r="S384" s="4" t="str">
        <f t="shared" ca="1" si="88"/>
        <v/>
      </c>
      <c r="T384" s="4" t="str">
        <f ca="1">IF(AND(MAX(O$23:O383)&gt;MAX(U$23:U383),C384&lt;&gt;"",MAX(Q$23:Q383)&gt;MAX(U$23:U383),MAX(S$23:S383)&gt;MAX(U$23:U383),MAX(U$23:U383)&lt;=TIME(16,0,0)),MAX(U$23:U383,C384),"")</f>
        <v/>
      </c>
      <c r="U384" s="4" t="str">
        <f t="shared" ca="1" si="89"/>
        <v/>
      </c>
    </row>
    <row r="385" spans="1:21" x14ac:dyDescent="0.3">
      <c r="A385" s="3">
        <f t="shared" ca="1" si="75"/>
        <v>1.1651832955428776</v>
      </c>
      <c r="B385" s="23" t="str">
        <f t="shared" ca="1" si="76"/>
        <v/>
      </c>
      <c r="C385" s="4" t="str">
        <f ca="1">IF(C384="","",IF(C384+(A385)/1440&lt;=$C$23+8/24,C384+(A385)/1440,""))</f>
        <v/>
      </c>
      <c r="D385" t="str">
        <f t="shared" ca="1" si="77"/>
        <v/>
      </c>
      <c r="E385" s="4" t="str">
        <f t="shared" ca="1" si="78"/>
        <v/>
      </c>
      <c r="F385" t="str">
        <f t="shared" ca="1" si="79"/>
        <v/>
      </c>
      <c r="G385" s="4" t="str">
        <f t="shared" ca="1" si="80"/>
        <v/>
      </c>
      <c r="H385" t="str">
        <f t="shared" ca="1" si="81"/>
        <v/>
      </c>
      <c r="I385" s="4" t="str">
        <f t="shared" ca="1" si="82"/>
        <v/>
      </c>
      <c r="J385" t="str">
        <f t="shared" ca="1" si="83"/>
        <v/>
      </c>
      <c r="K385" s="4" t="str">
        <f t="shared" ca="1" si="84"/>
        <v/>
      </c>
      <c r="L385" s="3" t="str">
        <f ca="1">IF(C385&lt;&gt;"",SUM(COUNTIF($O$24:$O385,"&gt;"&amp;C385),COUNTIF($Q$24:$Q385,"&gt;"&amp;C385),COUNTIF($S$24:$S385,"&gt;"&amp;C385),COUNTIF($U$24:$U385,"&gt;"&amp;C385)),"")</f>
        <v/>
      </c>
      <c r="M385" s="4" t="str">
        <f t="shared" ca="1" si="85"/>
        <v/>
      </c>
      <c r="N385" s="4" t="str">
        <f ca="1">IF(AND(MAX(O$23:O384)&lt;=MAX(Q$23:Q384),C385&lt;&gt;"",MAX(O$23:O384)&lt;=MAX(S$23:S384),MAX(O$23:O384)&lt;=MAX(U$23:U384),MAX(O$23:O384)&lt;=TIME(16,0,0)),MAX(O$23:O384,C385),"")</f>
        <v/>
      </c>
      <c r="O385" s="4" t="str">
        <f t="shared" ca="1" si="86"/>
        <v/>
      </c>
      <c r="P385" s="4" t="str">
        <f ca="1">IF(AND(MAX(O$23:O384)&gt;MAX(Q$23:Q384),C385&lt;&gt;"",MAX(Q$23:Q384)&lt;=MAX(S$23:S384),MAX(Q$23:Q384)&lt;=MAX(U$23:U384),MAX(Q$23:Q384)&lt;=TIME(16,0,0)),MAX(Q$23:Q384,C385),"")</f>
        <v/>
      </c>
      <c r="Q385" s="4" t="str">
        <f t="shared" ca="1" si="87"/>
        <v/>
      </c>
      <c r="R385" s="4" t="str">
        <f ca="1">IF(AND(MAX(O$23:O384)&gt;MAX(S$23:S384),C385&lt;&gt;"",MAX(Q$23:Q384)&gt;MAX(S$23:S384),MAX(S$23:S384)&lt;=MAX(U$23:U384),MAX(S$23:S384)&lt;=TIME(16,0,0)),MAX(S$23:S384,C385),"")</f>
        <v/>
      </c>
      <c r="S385" s="4" t="str">
        <f t="shared" ca="1" si="88"/>
        <v/>
      </c>
      <c r="T385" s="4" t="str">
        <f ca="1">IF(AND(MAX(O$23:O384)&gt;MAX(U$23:U384),C385&lt;&gt;"",MAX(Q$23:Q384)&gt;MAX(U$23:U384),MAX(S$23:S384)&gt;MAX(U$23:U384),MAX(U$23:U384)&lt;=TIME(16,0,0)),MAX(U$23:U384,C385),"")</f>
        <v/>
      </c>
      <c r="U385" s="4" t="str">
        <f t="shared" ca="1" si="89"/>
        <v/>
      </c>
    </row>
    <row r="386" spans="1:21" x14ac:dyDescent="0.3">
      <c r="A386" s="3">
        <f t="shared" ca="1" si="75"/>
        <v>1.9610082031843032</v>
      </c>
      <c r="B386" s="23" t="str">
        <f t="shared" ca="1" si="76"/>
        <v/>
      </c>
      <c r="C386" s="4" t="str">
        <f ca="1">IF(C385="","",IF(C385+(A386)/1440&lt;=$C$23+8/24,C385+(A386)/1440,""))</f>
        <v/>
      </c>
      <c r="D386" t="str">
        <f t="shared" ca="1" si="77"/>
        <v/>
      </c>
      <c r="E386" s="4" t="str">
        <f t="shared" ca="1" si="78"/>
        <v/>
      </c>
      <c r="F386" t="str">
        <f t="shared" ca="1" si="79"/>
        <v/>
      </c>
      <c r="G386" s="4" t="str">
        <f t="shared" ca="1" si="80"/>
        <v/>
      </c>
      <c r="H386" t="str">
        <f t="shared" ca="1" si="81"/>
        <v/>
      </c>
      <c r="I386" s="4" t="str">
        <f t="shared" ca="1" si="82"/>
        <v/>
      </c>
      <c r="J386" t="str">
        <f t="shared" ca="1" si="83"/>
        <v/>
      </c>
      <c r="K386" s="4" t="str">
        <f t="shared" ca="1" si="84"/>
        <v/>
      </c>
      <c r="L386" s="3" t="str">
        <f ca="1">IF(C386&lt;&gt;"",SUM(COUNTIF($O$24:$O386,"&gt;"&amp;C386),COUNTIF($Q$24:$Q386,"&gt;"&amp;C386),COUNTIF($S$24:$S386,"&gt;"&amp;C386),COUNTIF($U$24:$U386,"&gt;"&amp;C386)),"")</f>
        <v/>
      </c>
      <c r="M386" s="4" t="str">
        <f t="shared" ca="1" si="85"/>
        <v/>
      </c>
      <c r="N386" s="4" t="str">
        <f ca="1">IF(AND(MAX(O$23:O385)&lt;=MAX(Q$23:Q385),C386&lt;&gt;"",MAX(O$23:O385)&lt;=MAX(S$23:S385),MAX(O$23:O385)&lt;=MAX(U$23:U385),MAX(O$23:O385)&lt;=TIME(16,0,0)),MAX(O$23:O385,C386),"")</f>
        <v/>
      </c>
      <c r="O386" s="4" t="str">
        <f t="shared" ca="1" si="86"/>
        <v/>
      </c>
      <c r="P386" s="4" t="str">
        <f ca="1">IF(AND(MAX(O$23:O385)&gt;MAX(Q$23:Q385),C386&lt;&gt;"",MAX(Q$23:Q385)&lt;=MAX(S$23:S385),MAX(Q$23:Q385)&lt;=MAX(U$23:U385),MAX(Q$23:Q385)&lt;=TIME(16,0,0)),MAX(Q$23:Q385,C386),"")</f>
        <v/>
      </c>
      <c r="Q386" s="4" t="str">
        <f t="shared" ca="1" si="87"/>
        <v/>
      </c>
      <c r="R386" s="4" t="str">
        <f ca="1">IF(AND(MAX(O$23:O385)&gt;MAX(S$23:S385),C386&lt;&gt;"",MAX(Q$23:Q385)&gt;MAX(S$23:S385),MAX(S$23:S385)&lt;=MAX(U$23:U385),MAX(S$23:S385)&lt;=TIME(16,0,0)),MAX(S$23:S385,C386),"")</f>
        <v/>
      </c>
      <c r="S386" s="4" t="str">
        <f t="shared" ca="1" si="88"/>
        <v/>
      </c>
      <c r="T386" s="4" t="str">
        <f ca="1">IF(AND(MAX(O$23:O385)&gt;MAX(U$23:U385),C386&lt;&gt;"",MAX(Q$23:Q385)&gt;MAX(U$23:U385),MAX(S$23:S385)&gt;MAX(U$23:U385),MAX(U$23:U385)&lt;=TIME(16,0,0)),MAX(U$23:U385,C386),"")</f>
        <v/>
      </c>
      <c r="U386" s="4" t="str">
        <f t="shared" ca="1" si="89"/>
        <v/>
      </c>
    </row>
    <row r="387" spans="1:21" x14ac:dyDescent="0.3">
      <c r="A387" s="3">
        <f t="shared" ca="1" si="75"/>
        <v>1.4029515265013444</v>
      </c>
      <c r="B387" s="23" t="str">
        <f t="shared" ca="1" si="76"/>
        <v/>
      </c>
      <c r="C387" s="4" t="str">
        <f ca="1">IF(C386="","",IF(C386+(A387)/1440&lt;=$C$23+8/24,C386+(A387)/1440,""))</f>
        <v/>
      </c>
      <c r="D387" t="str">
        <f t="shared" ca="1" si="77"/>
        <v/>
      </c>
      <c r="E387" s="4" t="str">
        <f t="shared" ca="1" si="78"/>
        <v/>
      </c>
      <c r="F387" t="str">
        <f t="shared" ca="1" si="79"/>
        <v/>
      </c>
      <c r="G387" s="4" t="str">
        <f t="shared" ca="1" si="80"/>
        <v/>
      </c>
      <c r="H387" t="str">
        <f t="shared" ca="1" si="81"/>
        <v/>
      </c>
      <c r="I387" s="4" t="str">
        <f t="shared" ca="1" si="82"/>
        <v/>
      </c>
      <c r="J387" t="str">
        <f t="shared" ca="1" si="83"/>
        <v/>
      </c>
      <c r="K387" s="4" t="str">
        <f t="shared" ca="1" si="84"/>
        <v/>
      </c>
      <c r="L387" s="3" t="str">
        <f ca="1">IF(C387&lt;&gt;"",SUM(COUNTIF($O$24:$O387,"&gt;"&amp;C387),COUNTIF($Q$24:$Q387,"&gt;"&amp;C387),COUNTIF($S$24:$S387,"&gt;"&amp;C387),COUNTIF($U$24:$U387,"&gt;"&amp;C387)),"")</f>
        <v/>
      </c>
      <c r="M387" s="4" t="str">
        <f t="shared" ca="1" si="85"/>
        <v/>
      </c>
      <c r="N387" s="4" t="str">
        <f ca="1">IF(AND(MAX(O$23:O386)&lt;=MAX(Q$23:Q386),C387&lt;&gt;"",MAX(O$23:O386)&lt;=MAX(S$23:S386),MAX(O$23:O386)&lt;=MAX(U$23:U386),MAX(O$23:O386)&lt;=TIME(16,0,0)),MAX(O$23:O386,C387),"")</f>
        <v/>
      </c>
      <c r="O387" s="4" t="str">
        <f t="shared" ca="1" si="86"/>
        <v/>
      </c>
      <c r="P387" s="4" t="str">
        <f ca="1">IF(AND(MAX(O$23:O386)&gt;MAX(Q$23:Q386),C387&lt;&gt;"",MAX(Q$23:Q386)&lt;=MAX(S$23:S386),MAX(Q$23:Q386)&lt;=MAX(U$23:U386),MAX(Q$23:Q386)&lt;=TIME(16,0,0)),MAX(Q$23:Q386,C387),"")</f>
        <v/>
      </c>
      <c r="Q387" s="4" t="str">
        <f t="shared" ca="1" si="87"/>
        <v/>
      </c>
      <c r="R387" s="4" t="str">
        <f ca="1">IF(AND(MAX(O$23:O386)&gt;MAX(S$23:S386),C387&lt;&gt;"",MAX(Q$23:Q386)&gt;MAX(S$23:S386),MAX(S$23:S386)&lt;=MAX(U$23:U386),MAX(S$23:S386)&lt;=TIME(16,0,0)),MAX(S$23:S386,C387),"")</f>
        <v/>
      </c>
      <c r="S387" s="4" t="str">
        <f t="shared" ca="1" si="88"/>
        <v/>
      </c>
      <c r="T387" s="4" t="str">
        <f ca="1">IF(AND(MAX(O$23:O386)&gt;MAX(U$23:U386),C387&lt;&gt;"",MAX(Q$23:Q386)&gt;MAX(U$23:U386),MAX(S$23:S386)&gt;MAX(U$23:U386),MAX(U$23:U386)&lt;=TIME(16,0,0)),MAX(U$23:U386,C387),"")</f>
        <v/>
      </c>
      <c r="U387" s="4" t="str">
        <f t="shared" ca="1" si="89"/>
        <v/>
      </c>
    </row>
    <row r="388" spans="1:21" x14ac:dyDescent="0.3">
      <c r="A388" s="3">
        <f t="shared" ca="1" si="75"/>
        <v>1.1642087641719265</v>
      </c>
      <c r="B388" s="23" t="str">
        <f t="shared" ca="1" si="76"/>
        <v/>
      </c>
      <c r="C388" s="4" t="str">
        <f ca="1">IF(C387="","",IF(C387+(A388)/1440&lt;=$C$23+8/24,C387+(A388)/1440,""))</f>
        <v/>
      </c>
      <c r="D388" t="str">
        <f t="shared" ca="1" si="77"/>
        <v/>
      </c>
      <c r="E388" s="4" t="str">
        <f t="shared" ca="1" si="78"/>
        <v/>
      </c>
      <c r="F388" t="str">
        <f t="shared" ca="1" si="79"/>
        <v/>
      </c>
      <c r="G388" s="4" t="str">
        <f t="shared" ca="1" si="80"/>
        <v/>
      </c>
      <c r="H388" t="str">
        <f t="shared" ca="1" si="81"/>
        <v/>
      </c>
      <c r="I388" s="4" t="str">
        <f t="shared" ca="1" si="82"/>
        <v/>
      </c>
      <c r="J388" t="str">
        <f t="shared" ca="1" si="83"/>
        <v/>
      </c>
      <c r="K388" s="4" t="str">
        <f t="shared" ca="1" si="84"/>
        <v/>
      </c>
      <c r="L388" s="3" t="str">
        <f ca="1">IF(C388&lt;&gt;"",SUM(COUNTIF($O$24:$O388,"&gt;"&amp;C388),COUNTIF($Q$24:$Q388,"&gt;"&amp;C388),COUNTIF($S$24:$S388,"&gt;"&amp;C388),COUNTIF($U$24:$U388,"&gt;"&amp;C388)),"")</f>
        <v/>
      </c>
      <c r="M388" s="4" t="str">
        <f t="shared" ca="1" si="85"/>
        <v/>
      </c>
      <c r="N388" s="4" t="str">
        <f ca="1">IF(AND(MAX(O$23:O387)&lt;=MAX(Q$23:Q387),C388&lt;&gt;"",MAX(O$23:O387)&lt;=MAX(S$23:S387),MAX(O$23:O387)&lt;=MAX(U$23:U387),MAX(O$23:O387)&lt;=TIME(16,0,0)),MAX(O$23:O387,C388),"")</f>
        <v/>
      </c>
      <c r="O388" s="4" t="str">
        <f t="shared" ca="1" si="86"/>
        <v/>
      </c>
      <c r="P388" s="4" t="str">
        <f ca="1">IF(AND(MAX(O$23:O387)&gt;MAX(Q$23:Q387),C388&lt;&gt;"",MAX(Q$23:Q387)&lt;=MAX(S$23:S387),MAX(Q$23:Q387)&lt;=MAX(U$23:U387),MAX(Q$23:Q387)&lt;=TIME(16,0,0)),MAX(Q$23:Q387,C388),"")</f>
        <v/>
      </c>
      <c r="Q388" s="4" t="str">
        <f t="shared" ca="1" si="87"/>
        <v/>
      </c>
      <c r="R388" s="4" t="str">
        <f ca="1">IF(AND(MAX(O$23:O387)&gt;MAX(S$23:S387),C388&lt;&gt;"",MAX(Q$23:Q387)&gt;MAX(S$23:S387),MAX(S$23:S387)&lt;=MAX(U$23:U387),MAX(S$23:S387)&lt;=TIME(16,0,0)),MAX(S$23:S387,C388),"")</f>
        <v/>
      </c>
      <c r="S388" s="4" t="str">
        <f t="shared" ca="1" si="88"/>
        <v/>
      </c>
      <c r="T388" s="4" t="str">
        <f ca="1">IF(AND(MAX(O$23:O387)&gt;MAX(U$23:U387),C388&lt;&gt;"",MAX(Q$23:Q387)&gt;MAX(U$23:U387),MAX(S$23:S387)&gt;MAX(U$23:U387),MAX(U$23:U387)&lt;=TIME(16,0,0)),MAX(U$23:U387,C388),"")</f>
        <v/>
      </c>
      <c r="U388" s="4" t="str">
        <f t="shared" ca="1" si="89"/>
        <v/>
      </c>
    </row>
    <row r="389" spans="1:21" x14ac:dyDescent="0.3">
      <c r="A389" s="3">
        <f t="shared" ca="1" si="75"/>
        <v>4.9161737488194115</v>
      </c>
      <c r="B389" s="23" t="str">
        <f t="shared" ca="1" si="76"/>
        <v/>
      </c>
      <c r="C389" s="4" t="str">
        <f ca="1">IF(C388="","",IF(C388+(A389)/1440&lt;=$C$23+8/24,C388+(A389)/1440,""))</f>
        <v/>
      </c>
      <c r="D389" t="str">
        <f t="shared" ca="1" si="77"/>
        <v/>
      </c>
      <c r="E389" s="4" t="str">
        <f t="shared" ca="1" si="78"/>
        <v/>
      </c>
      <c r="F389" t="str">
        <f t="shared" ca="1" si="79"/>
        <v/>
      </c>
      <c r="G389" s="4" t="str">
        <f t="shared" ca="1" si="80"/>
        <v/>
      </c>
      <c r="H389" t="str">
        <f t="shared" ca="1" si="81"/>
        <v/>
      </c>
      <c r="I389" s="4" t="str">
        <f t="shared" ca="1" si="82"/>
        <v/>
      </c>
      <c r="J389" t="str">
        <f t="shared" ca="1" si="83"/>
        <v/>
      </c>
      <c r="K389" s="4" t="str">
        <f t="shared" ca="1" si="84"/>
        <v/>
      </c>
      <c r="L389" s="3" t="str">
        <f ca="1">IF(C389&lt;&gt;"",SUM(COUNTIF($O$24:$O389,"&gt;"&amp;C389),COUNTIF($Q$24:$Q389,"&gt;"&amp;C389),COUNTIF($S$24:$S389,"&gt;"&amp;C389),COUNTIF($U$24:$U389,"&gt;"&amp;C389)),"")</f>
        <v/>
      </c>
      <c r="M389" s="4" t="str">
        <f t="shared" ca="1" si="85"/>
        <v/>
      </c>
      <c r="N389" s="4" t="str">
        <f ca="1">IF(AND(MAX(O$23:O388)&lt;=MAX(Q$23:Q388),C389&lt;&gt;"",MAX(O$23:O388)&lt;=MAX(S$23:S388),MAX(O$23:O388)&lt;=MAX(U$23:U388),MAX(O$23:O388)&lt;=TIME(16,0,0)),MAX(O$23:O388,C389),"")</f>
        <v/>
      </c>
      <c r="O389" s="4" t="str">
        <f t="shared" ca="1" si="86"/>
        <v/>
      </c>
      <c r="P389" s="4" t="str">
        <f ca="1">IF(AND(MAX(O$23:O388)&gt;MAX(Q$23:Q388),C389&lt;&gt;"",MAX(Q$23:Q388)&lt;=MAX(S$23:S388),MAX(Q$23:Q388)&lt;=MAX(U$23:U388),MAX(Q$23:Q388)&lt;=TIME(16,0,0)),MAX(Q$23:Q388,C389),"")</f>
        <v/>
      </c>
      <c r="Q389" s="4" t="str">
        <f t="shared" ca="1" si="87"/>
        <v/>
      </c>
      <c r="R389" s="4" t="str">
        <f ca="1">IF(AND(MAX(O$23:O388)&gt;MAX(S$23:S388),C389&lt;&gt;"",MAX(Q$23:Q388)&gt;MAX(S$23:S388),MAX(S$23:S388)&lt;=MAX(U$23:U388),MAX(S$23:S388)&lt;=TIME(16,0,0)),MAX(S$23:S388,C389),"")</f>
        <v/>
      </c>
      <c r="S389" s="4" t="str">
        <f t="shared" ca="1" si="88"/>
        <v/>
      </c>
      <c r="T389" s="4" t="str">
        <f ca="1">IF(AND(MAX(O$23:O388)&gt;MAX(U$23:U388),C389&lt;&gt;"",MAX(Q$23:Q388)&gt;MAX(U$23:U388),MAX(S$23:S388)&gt;MAX(U$23:U388),MAX(U$23:U388)&lt;=TIME(16,0,0)),MAX(U$23:U388,C389),"")</f>
        <v/>
      </c>
      <c r="U389" s="4" t="str">
        <f t="shared" ca="1" si="89"/>
        <v/>
      </c>
    </row>
    <row r="390" spans="1:21" x14ac:dyDescent="0.3">
      <c r="A390" s="3">
        <f t="shared" ca="1" si="75"/>
        <v>2.4362898726292137</v>
      </c>
      <c r="B390" s="23" t="str">
        <f t="shared" ca="1" si="76"/>
        <v/>
      </c>
      <c r="C390" s="4" t="str">
        <f ca="1">IF(C389="","",IF(C389+(A390)/1440&lt;=$C$23+8/24,C389+(A390)/1440,""))</f>
        <v/>
      </c>
      <c r="D390" t="str">
        <f t="shared" ca="1" si="77"/>
        <v/>
      </c>
      <c r="E390" s="4" t="str">
        <f t="shared" ca="1" si="78"/>
        <v/>
      </c>
      <c r="F390" t="str">
        <f t="shared" ca="1" si="79"/>
        <v/>
      </c>
      <c r="G390" s="4" t="str">
        <f t="shared" ca="1" si="80"/>
        <v/>
      </c>
      <c r="H390" t="str">
        <f t="shared" ca="1" si="81"/>
        <v/>
      </c>
      <c r="I390" s="4" t="str">
        <f t="shared" ca="1" si="82"/>
        <v/>
      </c>
      <c r="J390" t="str">
        <f t="shared" ca="1" si="83"/>
        <v/>
      </c>
      <c r="K390" s="4" t="str">
        <f t="shared" ca="1" si="84"/>
        <v/>
      </c>
      <c r="L390" s="3" t="str">
        <f ca="1">IF(C390&lt;&gt;"",SUM(COUNTIF($O$24:$O390,"&gt;"&amp;C390),COUNTIF($Q$24:$Q390,"&gt;"&amp;C390),COUNTIF($S$24:$S390,"&gt;"&amp;C390),COUNTIF($U$24:$U390,"&gt;"&amp;C390)),"")</f>
        <v/>
      </c>
      <c r="M390" s="4" t="str">
        <f t="shared" ca="1" si="85"/>
        <v/>
      </c>
      <c r="N390" s="4" t="str">
        <f ca="1">IF(AND(MAX(O$23:O389)&lt;=MAX(Q$23:Q389),C390&lt;&gt;"",MAX(O$23:O389)&lt;=MAX(S$23:S389),MAX(O$23:O389)&lt;=MAX(U$23:U389),MAX(O$23:O389)&lt;=TIME(16,0,0)),MAX(O$23:O389,C390),"")</f>
        <v/>
      </c>
      <c r="O390" s="4" t="str">
        <f t="shared" ca="1" si="86"/>
        <v/>
      </c>
      <c r="P390" s="4" t="str">
        <f ca="1">IF(AND(MAX(O$23:O389)&gt;MAX(Q$23:Q389),C390&lt;&gt;"",MAX(Q$23:Q389)&lt;=MAX(S$23:S389),MAX(Q$23:Q389)&lt;=MAX(U$23:U389),MAX(Q$23:Q389)&lt;=TIME(16,0,0)),MAX(Q$23:Q389,C390),"")</f>
        <v/>
      </c>
      <c r="Q390" s="4" t="str">
        <f t="shared" ca="1" si="87"/>
        <v/>
      </c>
      <c r="R390" s="4" t="str">
        <f ca="1">IF(AND(MAX(O$23:O389)&gt;MAX(S$23:S389),C390&lt;&gt;"",MAX(Q$23:Q389)&gt;MAX(S$23:S389),MAX(S$23:S389)&lt;=MAX(U$23:U389),MAX(S$23:S389)&lt;=TIME(16,0,0)),MAX(S$23:S389,C390),"")</f>
        <v/>
      </c>
      <c r="S390" s="4" t="str">
        <f t="shared" ca="1" si="88"/>
        <v/>
      </c>
      <c r="T390" s="4" t="str">
        <f ca="1">IF(AND(MAX(O$23:O389)&gt;MAX(U$23:U389),C390&lt;&gt;"",MAX(Q$23:Q389)&gt;MAX(U$23:U389),MAX(S$23:S389)&gt;MAX(U$23:U389),MAX(U$23:U389)&lt;=TIME(16,0,0)),MAX(U$23:U389,C390),"")</f>
        <v/>
      </c>
      <c r="U390" s="4" t="str">
        <f t="shared" ca="1" si="89"/>
        <v/>
      </c>
    </row>
    <row r="391" spans="1:21" x14ac:dyDescent="0.3">
      <c r="A391" s="3">
        <f t="shared" ca="1" si="75"/>
        <v>2.3073800148338508</v>
      </c>
      <c r="B391" s="23" t="str">
        <f t="shared" ca="1" si="76"/>
        <v/>
      </c>
      <c r="C391" s="4" t="str">
        <f ca="1">IF(C390="","",IF(C390+(A391)/1440&lt;=$C$23+8/24,C390+(A391)/1440,""))</f>
        <v/>
      </c>
      <c r="D391" t="str">
        <f t="shared" ca="1" si="77"/>
        <v/>
      </c>
      <c r="E391" s="4" t="str">
        <f t="shared" ca="1" si="78"/>
        <v/>
      </c>
      <c r="F391" t="str">
        <f t="shared" ca="1" si="79"/>
        <v/>
      </c>
      <c r="G391" s="4" t="str">
        <f t="shared" ca="1" si="80"/>
        <v/>
      </c>
      <c r="H391" t="str">
        <f t="shared" ca="1" si="81"/>
        <v/>
      </c>
      <c r="I391" s="4" t="str">
        <f t="shared" ca="1" si="82"/>
        <v/>
      </c>
      <c r="J391" t="str">
        <f t="shared" ca="1" si="83"/>
        <v/>
      </c>
      <c r="K391" s="4" t="str">
        <f t="shared" ca="1" si="84"/>
        <v/>
      </c>
      <c r="L391" s="3" t="str">
        <f ca="1">IF(C391&lt;&gt;"",SUM(COUNTIF($O$24:$O391,"&gt;"&amp;C391),COUNTIF($Q$24:$Q391,"&gt;"&amp;C391),COUNTIF($S$24:$S391,"&gt;"&amp;C391),COUNTIF($U$24:$U391,"&gt;"&amp;C391)),"")</f>
        <v/>
      </c>
      <c r="M391" s="4" t="str">
        <f t="shared" ca="1" si="85"/>
        <v/>
      </c>
      <c r="N391" s="4" t="str">
        <f ca="1">IF(AND(MAX(O$23:O390)&lt;=MAX(Q$23:Q390),C391&lt;&gt;"",MAX(O$23:O390)&lt;=MAX(S$23:S390),MAX(O$23:O390)&lt;=MAX(U$23:U390),MAX(O$23:O390)&lt;=TIME(16,0,0)),MAX(O$23:O390,C391),"")</f>
        <v/>
      </c>
      <c r="O391" s="4" t="str">
        <f t="shared" ca="1" si="86"/>
        <v/>
      </c>
      <c r="P391" s="4" t="str">
        <f ca="1">IF(AND(MAX(O$23:O390)&gt;MAX(Q$23:Q390),C391&lt;&gt;"",MAX(Q$23:Q390)&lt;=MAX(S$23:S390),MAX(Q$23:Q390)&lt;=MAX(U$23:U390),MAX(Q$23:Q390)&lt;=TIME(16,0,0)),MAX(Q$23:Q390,C391),"")</f>
        <v/>
      </c>
      <c r="Q391" s="4" t="str">
        <f t="shared" ca="1" si="87"/>
        <v/>
      </c>
      <c r="R391" s="4" t="str">
        <f ca="1">IF(AND(MAX(O$23:O390)&gt;MAX(S$23:S390),C391&lt;&gt;"",MAX(Q$23:Q390)&gt;MAX(S$23:S390),MAX(S$23:S390)&lt;=MAX(U$23:U390),MAX(S$23:S390)&lt;=TIME(16,0,0)),MAX(S$23:S390,C391),"")</f>
        <v/>
      </c>
      <c r="S391" s="4" t="str">
        <f t="shared" ca="1" si="88"/>
        <v/>
      </c>
      <c r="T391" s="4" t="str">
        <f ca="1">IF(AND(MAX(O$23:O390)&gt;MAX(U$23:U390),C391&lt;&gt;"",MAX(Q$23:Q390)&gt;MAX(U$23:U390),MAX(S$23:S390)&gt;MAX(U$23:U390),MAX(U$23:U390)&lt;=TIME(16,0,0)),MAX(U$23:U390,C391),"")</f>
        <v/>
      </c>
      <c r="U391" s="4" t="str">
        <f t="shared" ca="1" si="89"/>
        <v/>
      </c>
    </row>
    <row r="392" spans="1:21" x14ac:dyDescent="0.3">
      <c r="A392" s="3">
        <f t="shared" ca="1" si="75"/>
        <v>2.1144770945922007</v>
      </c>
      <c r="B392" s="23" t="str">
        <f t="shared" ca="1" si="76"/>
        <v/>
      </c>
      <c r="C392" s="4" t="str">
        <f ca="1">IF(C391="","",IF(C391+(A392)/1440&lt;=$C$23+8/24,C391+(A392)/1440,""))</f>
        <v/>
      </c>
      <c r="D392" t="str">
        <f t="shared" ca="1" si="77"/>
        <v/>
      </c>
      <c r="E392" s="4" t="str">
        <f t="shared" ca="1" si="78"/>
        <v/>
      </c>
      <c r="F392" t="str">
        <f t="shared" ca="1" si="79"/>
        <v/>
      </c>
      <c r="G392" s="4" t="str">
        <f t="shared" ca="1" si="80"/>
        <v/>
      </c>
      <c r="H392" t="str">
        <f t="shared" ca="1" si="81"/>
        <v/>
      </c>
      <c r="I392" s="4" t="str">
        <f t="shared" ca="1" si="82"/>
        <v/>
      </c>
      <c r="J392" t="str">
        <f t="shared" ca="1" si="83"/>
        <v/>
      </c>
      <c r="K392" s="4" t="str">
        <f t="shared" ca="1" si="84"/>
        <v/>
      </c>
      <c r="L392" s="3" t="str">
        <f ca="1">IF(C392&lt;&gt;"",SUM(COUNTIF($O$24:$O392,"&gt;"&amp;C392),COUNTIF($Q$24:$Q392,"&gt;"&amp;C392),COUNTIF($S$24:$S392,"&gt;"&amp;C392),COUNTIF($U$24:$U392,"&gt;"&amp;C392)),"")</f>
        <v/>
      </c>
      <c r="M392" s="4" t="str">
        <f t="shared" ca="1" si="85"/>
        <v/>
      </c>
      <c r="N392" s="4" t="str">
        <f ca="1">IF(AND(MAX(O$23:O391)&lt;=MAX(Q$23:Q391),C392&lt;&gt;"",MAX(O$23:O391)&lt;=MAX(S$23:S391),MAX(O$23:O391)&lt;=MAX(U$23:U391),MAX(O$23:O391)&lt;=TIME(16,0,0)),MAX(O$23:O391,C392),"")</f>
        <v/>
      </c>
      <c r="O392" s="4" t="str">
        <f t="shared" ca="1" si="86"/>
        <v/>
      </c>
      <c r="P392" s="4" t="str">
        <f ca="1">IF(AND(MAX(O$23:O391)&gt;MAX(Q$23:Q391),C392&lt;&gt;"",MAX(Q$23:Q391)&lt;=MAX(S$23:S391),MAX(Q$23:Q391)&lt;=MAX(U$23:U391),MAX(Q$23:Q391)&lt;=TIME(16,0,0)),MAX(Q$23:Q391,C392),"")</f>
        <v/>
      </c>
      <c r="Q392" s="4" t="str">
        <f t="shared" ca="1" si="87"/>
        <v/>
      </c>
      <c r="R392" s="4" t="str">
        <f ca="1">IF(AND(MAX(O$23:O391)&gt;MAX(S$23:S391),C392&lt;&gt;"",MAX(Q$23:Q391)&gt;MAX(S$23:S391),MAX(S$23:S391)&lt;=MAX(U$23:U391),MAX(S$23:S391)&lt;=TIME(16,0,0)),MAX(S$23:S391,C392),"")</f>
        <v/>
      </c>
      <c r="S392" s="4" t="str">
        <f t="shared" ca="1" si="88"/>
        <v/>
      </c>
      <c r="T392" s="4" t="str">
        <f ca="1">IF(AND(MAX(O$23:O391)&gt;MAX(U$23:U391),C392&lt;&gt;"",MAX(Q$23:Q391)&gt;MAX(U$23:U391),MAX(S$23:S391)&gt;MAX(U$23:U391),MAX(U$23:U391)&lt;=TIME(16,0,0)),MAX(U$23:U391,C392),"")</f>
        <v/>
      </c>
      <c r="U392" s="4" t="str">
        <f t="shared" ca="1" si="89"/>
        <v/>
      </c>
    </row>
    <row r="393" spans="1:21" x14ac:dyDescent="0.3">
      <c r="A393" s="3">
        <f t="shared" ca="1" si="75"/>
        <v>1.7013241933535559</v>
      </c>
      <c r="B393" s="23" t="str">
        <f t="shared" ca="1" si="76"/>
        <v/>
      </c>
      <c r="C393" s="4" t="str">
        <f ca="1">IF(C392="","",IF(C392+(A393)/1440&lt;=$C$23+8/24,C392+(A393)/1440,""))</f>
        <v/>
      </c>
      <c r="D393" t="str">
        <f t="shared" ca="1" si="77"/>
        <v/>
      </c>
      <c r="E393" s="4" t="str">
        <f t="shared" ca="1" si="78"/>
        <v/>
      </c>
      <c r="F393" t="str">
        <f t="shared" ca="1" si="79"/>
        <v/>
      </c>
      <c r="G393" s="4" t="str">
        <f t="shared" ca="1" si="80"/>
        <v/>
      </c>
      <c r="H393" t="str">
        <f t="shared" ca="1" si="81"/>
        <v/>
      </c>
      <c r="I393" s="4" t="str">
        <f t="shared" ca="1" si="82"/>
        <v/>
      </c>
      <c r="J393" t="str">
        <f t="shared" ca="1" si="83"/>
        <v/>
      </c>
      <c r="K393" s="4" t="str">
        <f t="shared" ca="1" si="84"/>
        <v/>
      </c>
      <c r="L393" s="3" t="str">
        <f ca="1">IF(C393&lt;&gt;"",SUM(COUNTIF($O$24:$O393,"&gt;"&amp;C393),COUNTIF($Q$24:$Q393,"&gt;"&amp;C393),COUNTIF($S$24:$S393,"&gt;"&amp;C393),COUNTIF($U$24:$U393,"&gt;"&amp;C393)),"")</f>
        <v/>
      </c>
      <c r="M393" s="4" t="str">
        <f t="shared" ca="1" si="85"/>
        <v/>
      </c>
      <c r="N393" s="4" t="str">
        <f ca="1">IF(AND(MAX(O$23:O392)&lt;=MAX(Q$23:Q392),C393&lt;&gt;"",MAX(O$23:O392)&lt;=MAX(S$23:S392),MAX(O$23:O392)&lt;=MAX(U$23:U392),MAX(O$23:O392)&lt;=TIME(16,0,0)),MAX(O$23:O392,C393),"")</f>
        <v/>
      </c>
      <c r="O393" s="4" t="str">
        <f t="shared" ca="1" si="86"/>
        <v/>
      </c>
      <c r="P393" s="4" t="str">
        <f ca="1">IF(AND(MAX(O$23:O392)&gt;MAX(Q$23:Q392),C393&lt;&gt;"",MAX(Q$23:Q392)&lt;=MAX(S$23:S392),MAX(Q$23:Q392)&lt;=MAX(U$23:U392),MAX(Q$23:Q392)&lt;=TIME(16,0,0)),MAX(Q$23:Q392,C393),"")</f>
        <v/>
      </c>
      <c r="Q393" s="4" t="str">
        <f t="shared" ca="1" si="87"/>
        <v/>
      </c>
      <c r="R393" s="4" t="str">
        <f ca="1">IF(AND(MAX(O$23:O392)&gt;MAX(S$23:S392),C393&lt;&gt;"",MAX(Q$23:Q392)&gt;MAX(S$23:S392),MAX(S$23:S392)&lt;=MAX(U$23:U392),MAX(S$23:S392)&lt;=TIME(16,0,0)),MAX(S$23:S392,C393),"")</f>
        <v/>
      </c>
      <c r="S393" s="4" t="str">
        <f t="shared" ca="1" si="88"/>
        <v/>
      </c>
      <c r="T393" s="4" t="str">
        <f ca="1">IF(AND(MAX(O$23:O392)&gt;MAX(U$23:U392),C393&lt;&gt;"",MAX(Q$23:Q392)&gt;MAX(U$23:U392),MAX(S$23:S392)&gt;MAX(U$23:U392),MAX(U$23:U392)&lt;=TIME(16,0,0)),MAX(U$23:U392,C393),"")</f>
        <v/>
      </c>
      <c r="U393" s="4" t="str">
        <f t="shared" ca="1" si="89"/>
        <v/>
      </c>
    </row>
    <row r="394" spans="1:21" x14ac:dyDescent="0.3">
      <c r="A394" s="3">
        <f t="shared" ca="1" si="75"/>
        <v>2.3235476229663758</v>
      </c>
      <c r="B394" s="23" t="str">
        <f t="shared" ca="1" si="76"/>
        <v/>
      </c>
      <c r="C394" s="4" t="str">
        <f ca="1">IF(C393="","",IF(C393+(A394)/1440&lt;=$C$23+8/24,C393+(A394)/1440,""))</f>
        <v/>
      </c>
      <c r="D394" t="str">
        <f t="shared" ca="1" si="77"/>
        <v/>
      </c>
      <c r="E394" s="4" t="str">
        <f t="shared" ca="1" si="78"/>
        <v/>
      </c>
      <c r="F394" t="str">
        <f t="shared" ca="1" si="79"/>
        <v/>
      </c>
      <c r="G394" s="4" t="str">
        <f t="shared" ca="1" si="80"/>
        <v/>
      </c>
      <c r="H394" t="str">
        <f t="shared" ca="1" si="81"/>
        <v/>
      </c>
      <c r="I394" s="4" t="str">
        <f t="shared" ca="1" si="82"/>
        <v/>
      </c>
      <c r="J394" t="str">
        <f t="shared" ca="1" si="83"/>
        <v/>
      </c>
      <c r="K394" s="4" t="str">
        <f t="shared" ca="1" si="84"/>
        <v/>
      </c>
      <c r="L394" s="3" t="str">
        <f ca="1">IF(C394&lt;&gt;"",SUM(COUNTIF($O$24:$O394,"&gt;"&amp;C394),COUNTIF($Q$24:$Q394,"&gt;"&amp;C394),COUNTIF($S$24:$S394,"&gt;"&amp;C394),COUNTIF($U$24:$U394,"&gt;"&amp;C394)),"")</f>
        <v/>
      </c>
      <c r="M394" s="4" t="str">
        <f t="shared" ca="1" si="85"/>
        <v/>
      </c>
      <c r="N394" s="4" t="str">
        <f ca="1">IF(AND(MAX(O$23:O393)&lt;=MAX(Q$23:Q393),C394&lt;&gt;"",MAX(O$23:O393)&lt;=MAX(S$23:S393),MAX(O$23:O393)&lt;=MAX(U$23:U393),MAX(O$23:O393)&lt;=TIME(16,0,0)),MAX(O$23:O393,C394),"")</f>
        <v/>
      </c>
      <c r="O394" s="4" t="str">
        <f t="shared" ca="1" si="86"/>
        <v/>
      </c>
      <c r="P394" s="4" t="str">
        <f ca="1">IF(AND(MAX(O$23:O393)&gt;MAX(Q$23:Q393),C394&lt;&gt;"",MAX(Q$23:Q393)&lt;=MAX(S$23:S393),MAX(Q$23:Q393)&lt;=MAX(U$23:U393),MAX(Q$23:Q393)&lt;=TIME(16,0,0)),MAX(Q$23:Q393,C394),"")</f>
        <v/>
      </c>
      <c r="Q394" s="4" t="str">
        <f t="shared" ca="1" si="87"/>
        <v/>
      </c>
      <c r="R394" s="4" t="str">
        <f ca="1">IF(AND(MAX(O$23:O393)&gt;MAX(S$23:S393),C394&lt;&gt;"",MAX(Q$23:Q393)&gt;MAX(S$23:S393),MAX(S$23:S393)&lt;=MAX(U$23:U393),MAX(S$23:S393)&lt;=TIME(16,0,0)),MAX(S$23:S393,C394),"")</f>
        <v/>
      </c>
      <c r="S394" s="4" t="str">
        <f t="shared" ca="1" si="88"/>
        <v/>
      </c>
      <c r="T394" s="4" t="str">
        <f ca="1">IF(AND(MAX(O$23:O393)&gt;MAX(U$23:U393),C394&lt;&gt;"",MAX(Q$23:Q393)&gt;MAX(U$23:U393),MAX(S$23:S393)&gt;MAX(U$23:U393),MAX(U$23:U393)&lt;=TIME(16,0,0)),MAX(U$23:U393,C394),"")</f>
        <v/>
      </c>
      <c r="U394" s="4" t="str">
        <f t="shared" ca="1" si="89"/>
        <v/>
      </c>
    </row>
    <row r="395" spans="1:21" x14ac:dyDescent="0.3">
      <c r="A395" s="3">
        <f t="shared" ca="1" si="75"/>
        <v>2.0677900983803248</v>
      </c>
      <c r="B395" s="23" t="str">
        <f t="shared" ca="1" si="76"/>
        <v/>
      </c>
      <c r="C395" s="4" t="str">
        <f ca="1">IF(C394="","",IF(C394+(A395)/1440&lt;=$C$23+8/24,C394+(A395)/1440,""))</f>
        <v/>
      </c>
      <c r="D395" t="str">
        <f t="shared" ca="1" si="77"/>
        <v/>
      </c>
      <c r="E395" s="4" t="str">
        <f t="shared" ca="1" si="78"/>
        <v/>
      </c>
      <c r="F395" t="str">
        <f t="shared" ca="1" si="79"/>
        <v/>
      </c>
      <c r="G395" s="4" t="str">
        <f t="shared" ca="1" si="80"/>
        <v/>
      </c>
      <c r="H395" t="str">
        <f t="shared" ca="1" si="81"/>
        <v/>
      </c>
      <c r="I395" s="4" t="str">
        <f t="shared" ca="1" si="82"/>
        <v/>
      </c>
      <c r="J395" t="str">
        <f t="shared" ca="1" si="83"/>
        <v/>
      </c>
      <c r="K395" s="4" t="str">
        <f t="shared" ca="1" si="84"/>
        <v/>
      </c>
      <c r="L395" s="3" t="str">
        <f ca="1">IF(C395&lt;&gt;"",SUM(COUNTIF($O$24:$O395,"&gt;"&amp;C395),COUNTIF($Q$24:$Q395,"&gt;"&amp;C395),COUNTIF($S$24:$S395,"&gt;"&amp;C395),COUNTIF($U$24:$U395,"&gt;"&amp;C395)),"")</f>
        <v/>
      </c>
      <c r="M395" s="4" t="str">
        <f t="shared" ca="1" si="85"/>
        <v/>
      </c>
      <c r="N395" s="4" t="str">
        <f ca="1">IF(AND(MAX(O$23:O394)&lt;=MAX(Q$23:Q394),C395&lt;&gt;"",MAX(O$23:O394)&lt;=MAX(S$23:S394),MAX(O$23:O394)&lt;=MAX(U$23:U394),MAX(O$23:O394)&lt;=TIME(16,0,0)),MAX(O$23:O394,C395),"")</f>
        <v/>
      </c>
      <c r="O395" s="4" t="str">
        <f t="shared" ca="1" si="86"/>
        <v/>
      </c>
      <c r="P395" s="4" t="str">
        <f ca="1">IF(AND(MAX(O$23:O394)&gt;MAX(Q$23:Q394),C395&lt;&gt;"",MAX(Q$23:Q394)&lt;=MAX(S$23:S394),MAX(Q$23:Q394)&lt;=MAX(U$23:U394),MAX(Q$23:Q394)&lt;=TIME(16,0,0)),MAX(Q$23:Q394,C395),"")</f>
        <v/>
      </c>
      <c r="Q395" s="4" t="str">
        <f t="shared" ca="1" si="87"/>
        <v/>
      </c>
      <c r="R395" s="4" t="str">
        <f ca="1">IF(AND(MAX(O$23:O394)&gt;MAX(S$23:S394),C395&lt;&gt;"",MAX(Q$23:Q394)&gt;MAX(S$23:S394),MAX(S$23:S394)&lt;=MAX(U$23:U394),MAX(S$23:S394)&lt;=TIME(16,0,0)),MAX(S$23:S394,C395),"")</f>
        <v/>
      </c>
      <c r="S395" s="4" t="str">
        <f t="shared" ca="1" si="88"/>
        <v/>
      </c>
      <c r="T395" s="4" t="str">
        <f ca="1">IF(AND(MAX(O$23:O394)&gt;MAX(U$23:U394),C395&lt;&gt;"",MAX(Q$23:Q394)&gt;MAX(U$23:U394),MAX(S$23:S394)&gt;MAX(U$23:U394),MAX(U$23:U394)&lt;=TIME(16,0,0)),MAX(U$23:U394,C395),"")</f>
        <v/>
      </c>
      <c r="U395" s="4" t="str">
        <f t="shared" ca="1" si="89"/>
        <v/>
      </c>
    </row>
    <row r="396" spans="1:21" x14ac:dyDescent="0.3">
      <c r="A396" s="3">
        <f t="shared" ca="1" si="75"/>
        <v>1.2122085412210339</v>
      </c>
      <c r="B396" s="23" t="str">
        <f t="shared" ca="1" si="76"/>
        <v/>
      </c>
      <c r="C396" s="4" t="str">
        <f ca="1">IF(C395="","",IF(C395+(A396)/1440&lt;=$C$23+8/24,C395+(A396)/1440,""))</f>
        <v/>
      </c>
      <c r="D396" t="str">
        <f t="shared" ca="1" si="77"/>
        <v/>
      </c>
      <c r="E396" s="4" t="str">
        <f t="shared" ca="1" si="78"/>
        <v/>
      </c>
      <c r="F396" t="str">
        <f t="shared" ca="1" si="79"/>
        <v/>
      </c>
      <c r="G396" s="4" t="str">
        <f t="shared" ca="1" si="80"/>
        <v/>
      </c>
      <c r="H396" t="str">
        <f t="shared" ca="1" si="81"/>
        <v/>
      </c>
      <c r="I396" s="4" t="str">
        <f t="shared" ca="1" si="82"/>
        <v/>
      </c>
      <c r="J396" t="str">
        <f t="shared" ca="1" si="83"/>
        <v/>
      </c>
      <c r="K396" s="4" t="str">
        <f t="shared" ca="1" si="84"/>
        <v/>
      </c>
      <c r="L396" s="3" t="str">
        <f ca="1">IF(C396&lt;&gt;"",SUM(COUNTIF($O$24:$O396,"&gt;"&amp;C396),COUNTIF($Q$24:$Q396,"&gt;"&amp;C396),COUNTIF($S$24:$S396,"&gt;"&amp;C396),COUNTIF($U$24:$U396,"&gt;"&amp;C396)),"")</f>
        <v/>
      </c>
      <c r="M396" s="4" t="str">
        <f t="shared" ca="1" si="85"/>
        <v/>
      </c>
      <c r="N396" s="4" t="str">
        <f ca="1">IF(AND(MAX(O$23:O395)&lt;=MAX(Q$23:Q395),C396&lt;&gt;"",MAX(O$23:O395)&lt;=MAX(S$23:S395),MAX(O$23:O395)&lt;=MAX(U$23:U395),MAX(O$23:O395)&lt;=TIME(16,0,0)),MAX(O$23:O395,C396),"")</f>
        <v/>
      </c>
      <c r="O396" s="4" t="str">
        <f t="shared" ca="1" si="86"/>
        <v/>
      </c>
      <c r="P396" s="4" t="str">
        <f ca="1">IF(AND(MAX(O$23:O395)&gt;MAX(Q$23:Q395),C396&lt;&gt;"",MAX(Q$23:Q395)&lt;=MAX(S$23:S395),MAX(Q$23:Q395)&lt;=MAX(U$23:U395),MAX(Q$23:Q395)&lt;=TIME(16,0,0)),MAX(Q$23:Q395,C396),"")</f>
        <v/>
      </c>
      <c r="Q396" s="4" t="str">
        <f t="shared" ca="1" si="87"/>
        <v/>
      </c>
      <c r="R396" s="4" t="str">
        <f ca="1">IF(AND(MAX(O$23:O395)&gt;MAX(S$23:S395),C396&lt;&gt;"",MAX(Q$23:Q395)&gt;MAX(S$23:S395),MAX(S$23:S395)&lt;=MAX(U$23:U395),MAX(S$23:S395)&lt;=TIME(16,0,0)),MAX(S$23:S395,C396),"")</f>
        <v/>
      </c>
      <c r="S396" s="4" t="str">
        <f t="shared" ca="1" si="88"/>
        <v/>
      </c>
      <c r="T396" s="4" t="str">
        <f ca="1">IF(AND(MAX(O$23:O395)&gt;MAX(U$23:U395),C396&lt;&gt;"",MAX(Q$23:Q395)&gt;MAX(U$23:U395),MAX(S$23:S395)&gt;MAX(U$23:U395),MAX(U$23:U395)&lt;=TIME(16,0,0)),MAX(U$23:U395,C396),"")</f>
        <v/>
      </c>
      <c r="U396" s="4" t="str">
        <f t="shared" ca="1" si="89"/>
        <v/>
      </c>
    </row>
    <row r="397" spans="1:21" x14ac:dyDescent="0.3">
      <c r="A397" s="3">
        <f t="shared" ca="1" si="75"/>
        <v>1.1902315736947771</v>
      </c>
      <c r="B397" s="23" t="str">
        <f t="shared" ca="1" si="76"/>
        <v/>
      </c>
      <c r="C397" s="4" t="str">
        <f ca="1">IF(C396="","",IF(C396+(A397)/1440&lt;=$C$23+8/24,C396+(A397)/1440,""))</f>
        <v/>
      </c>
      <c r="D397" t="str">
        <f t="shared" ca="1" si="77"/>
        <v/>
      </c>
      <c r="E397" s="4" t="str">
        <f t="shared" ca="1" si="78"/>
        <v/>
      </c>
      <c r="F397" t="str">
        <f t="shared" ca="1" si="79"/>
        <v/>
      </c>
      <c r="G397" s="4" t="str">
        <f t="shared" ca="1" si="80"/>
        <v/>
      </c>
      <c r="H397" t="str">
        <f t="shared" ca="1" si="81"/>
        <v/>
      </c>
      <c r="I397" s="4" t="str">
        <f t="shared" ca="1" si="82"/>
        <v/>
      </c>
      <c r="J397" t="str">
        <f t="shared" ca="1" si="83"/>
        <v/>
      </c>
      <c r="K397" s="4" t="str">
        <f t="shared" ca="1" si="84"/>
        <v/>
      </c>
      <c r="L397" s="3" t="str">
        <f ca="1">IF(C397&lt;&gt;"",SUM(COUNTIF($O$24:$O397,"&gt;"&amp;C397),COUNTIF($Q$24:$Q397,"&gt;"&amp;C397),COUNTIF($S$24:$S397,"&gt;"&amp;C397),COUNTIF($U$24:$U397,"&gt;"&amp;C397)),"")</f>
        <v/>
      </c>
      <c r="M397" s="4" t="str">
        <f t="shared" ca="1" si="85"/>
        <v/>
      </c>
      <c r="N397" s="4" t="str">
        <f ca="1">IF(AND(MAX(O$23:O396)&lt;=MAX(Q$23:Q396),C397&lt;&gt;"",MAX(O$23:O396)&lt;=MAX(S$23:S396),MAX(O$23:O396)&lt;=MAX(U$23:U396),MAX(O$23:O396)&lt;=TIME(16,0,0)),MAX(O$23:O396,C397),"")</f>
        <v/>
      </c>
      <c r="O397" s="4" t="str">
        <f t="shared" ca="1" si="86"/>
        <v/>
      </c>
      <c r="P397" s="4" t="str">
        <f ca="1">IF(AND(MAX(O$23:O396)&gt;MAX(Q$23:Q396),C397&lt;&gt;"",MAX(Q$23:Q396)&lt;=MAX(S$23:S396),MAX(Q$23:Q396)&lt;=MAX(U$23:U396),MAX(Q$23:Q396)&lt;=TIME(16,0,0)),MAX(Q$23:Q396,C397),"")</f>
        <v/>
      </c>
      <c r="Q397" s="4" t="str">
        <f t="shared" ca="1" si="87"/>
        <v/>
      </c>
      <c r="R397" s="4" t="str">
        <f ca="1">IF(AND(MAX(O$23:O396)&gt;MAX(S$23:S396),C397&lt;&gt;"",MAX(Q$23:Q396)&gt;MAX(S$23:S396),MAX(S$23:S396)&lt;=MAX(U$23:U396),MAX(S$23:S396)&lt;=TIME(16,0,0)),MAX(S$23:S396,C397),"")</f>
        <v/>
      </c>
      <c r="S397" s="4" t="str">
        <f t="shared" ca="1" si="88"/>
        <v/>
      </c>
      <c r="T397" s="4" t="str">
        <f ca="1">IF(AND(MAX(O$23:O396)&gt;MAX(U$23:U396),C397&lt;&gt;"",MAX(Q$23:Q396)&gt;MAX(U$23:U396),MAX(S$23:S396)&gt;MAX(U$23:U396),MAX(U$23:U396)&lt;=TIME(16,0,0)),MAX(U$23:U396,C397),"")</f>
        <v/>
      </c>
      <c r="U397" s="4" t="str">
        <f t="shared" ca="1" si="89"/>
        <v/>
      </c>
    </row>
    <row r="398" spans="1:21" x14ac:dyDescent="0.3">
      <c r="A398" s="3">
        <f t="shared" ca="1" si="75"/>
        <v>2.1319746232223586</v>
      </c>
      <c r="B398" s="23" t="str">
        <f t="shared" ca="1" si="76"/>
        <v/>
      </c>
      <c r="C398" s="4" t="str">
        <f ca="1">IF(C397="","",IF(C397+(A398)/1440&lt;=$C$23+8/24,C397+(A398)/1440,""))</f>
        <v/>
      </c>
      <c r="D398" t="str">
        <f t="shared" ca="1" si="77"/>
        <v/>
      </c>
      <c r="E398" s="4" t="str">
        <f t="shared" ca="1" si="78"/>
        <v/>
      </c>
      <c r="F398" t="str">
        <f t="shared" ca="1" si="79"/>
        <v/>
      </c>
      <c r="G398" s="4" t="str">
        <f t="shared" ca="1" si="80"/>
        <v/>
      </c>
      <c r="H398" t="str">
        <f t="shared" ca="1" si="81"/>
        <v/>
      </c>
      <c r="I398" s="4" t="str">
        <f t="shared" ca="1" si="82"/>
        <v/>
      </c>
      <c r="J398" t="str">
        <f t="shared" ca="1" si="83"/>
        <v/>
      </c>
      <c r="K398" s="4" t="str">
        <f t="shared" ca="1" si="84"/>
        <v/>
      </c>
      <c r="L398" s="3" t="str">
        <f ca="1">IF(C398&lt;&gt;"",SUM(COUNTIF($O$24:$O398,"&gt;"&amp;C398),COUNTIF($Q$24:$Q398,"&gt;"&amp;C398),COUNTIF($S$24:$S398,"&gt;"&amp;C398),COUNTIF($U$24:$U398,"&gt;"&amp;C398)),"")</f>
        <v/>
      </c>
      <c r="M398" s="4" t="str">
        <f t="shared" ca="1" si="85"/>
        <v/>
      </c>
      <c r="N398" s="4" t="str">
        <f ca="1">IF(AND(MAX(O$23:O397)&lt;=MAX(Q$23:Q397),C398&lt;&gt;"",MAX(O$23:O397)&lt;=MAX(S$23:S397),MAX(O$23:O397)&lt;=MAX(U$23:U397),MAX(O$23:O397)&lt;=TIME(16,0,0)),MAX(O$23:O397,C398),"")</f>
        <v/>
      </c>
      <c r="O398" s="4" t="str">
        <f t="shared" ca="1" si="86"/>
        <v/>
      </c>
      <c r="P398" s="4" t="str">
        <f ca="1">IF(AND(MAX(O$23:O397)&gt;MAX(Q$23:Q397),C398&lt;&gt;"",MAX(Q$23:Q397)&lt;=MAX(S$23:S397),MAX(Q$23:Q397)&lt;=MAX(U$23:U397),MAX(Q$23:Q397)&lt;=TIME(16,0,0)),MAX(Q$23:Q397,C398),"")</f>
        <v/>
      </c>
      <c r="Q398" s="4" t="str">
        <f t="shared" ca="1" si="87"/>
        <v/>
      </c>
      <c r="R398" s="4" t="str">
        <f ca="1">IF(AND(MAX(O$23:O397)&gt;MAX(S$23:S397),C398&lt;&gt;"",MAX(Q$23:Q397)&gt;MAX(S$23:S397),MAX(S$23:S397)&lt;=MAX(U$23:U397),MAX(S$23:S397)&lt;=TIME(16,0,0)),MAX(S$23:S397,C398),"")</f>
        <v/>
      </c>
      <c r="S398" s="4" t="str">
        <f t="shared" ca="1" si="88"/>
        <v/>
      </c>
      <c r="T398" s="4" t="str">
        <f ca="1">IF(AND(MAX(O$23:O397)&gt;MAX(U$23:U397),C398&lt;&gt;"",MAX(Q$23:Q397)&gt;MAX(U$23:U397),MAX(S$23:S397)&gt;MAX(U$23:U397),MAX(U$23:U397)&lt;=TIME(16,0,0)),MAX(U$23:U397,C398),"")</f>
        <v/>
      </c>
      <c r="U398" s="4" t="str">
        <f t="shared" ca="1" si="89"/>
        <v/>
      </c>
    </row>
    <row r="399" spans="1:21" x14ac:dyDescent="0.3">
      <c r="A399" s="3">
        <f t="shared" ca="1" si="75"/>
        <v>2.7781510302947083</v>
      </c>
      <c r="B399" s="23" t="str">
        <f t="shared" ca="1" si="76"/>
        <v/>
      </c>
      <c r="C399" s="4" t="str">
        <f ca="1">IF(C398="","",IF(C398+(A399)/1440&lt;=$C$23+8/24,C398+(A399)/1440,""))</f>
        <v/>
      </c>
      <c r="D399" t="str">
        <f t="shared" ca="1" si="77"/>
        <v/>
      </c>
      <c r="E399" s="4" t="str">
        <f t="shared" ca="1" si="78"/>
        <v/>
      </c>
      <c r="F399" t="str">
        <f t="shared" ca="1" si="79"/>
        <v/>
      </c>
      <c r="G399" s="4" t="str">
        <f t="shared" ca="1" si="80"/>
        <v/>
      </c>
      <c r="H399" t="str">
        <f t="shared" ca="1" si="81"/>
        <v/>
      </c>
      <c r="I399" s="4" t="str">
        <f t="shared" ca="1" si="82"/>
        <v/>
      </c>
      <c r="J399" t="str">
        <f t="shared" ca="1" si="83"/>
        <v/>
      </c>
      <c r="K399" s="4" t="str">
        <f t="shared" ca="1" si="84"/>
        <v/>
      </c>
      <c r="L399" s="3" t="str">
        <f ca="1">IF(C399&lt;&gt;"",SUM(COUNTIF($O$24:$O399,"&gt;"&amp;C399),COUNTIF($Q$24:$Q399,"&gt;"&amp;C399),COUNTIF($S$24:$S399,"&gt;"&amp;C399),COUNTIF($U$24:$U399,"&gt;"&amp;C399)),"")</f>
        <v/>
      </c>
      <c r="M399" s="4" t="str">
        <f t="shared" ca="1" si="85"/>
        <v/>
      </c>
      <c r="N399" s="4" t="str">
        <f ca="1">IF(AND(MAX(O$23:O398)&lt;=MAX(Q$23:Q398),C399&lt;&gt;"",MAX(O$23:O398)&lt;=MAX(S$23:S398),MAX(O$23:O398)&lt;=MAX(U$23:U398),MAX(O$23:O398)&lt;=TIME(16,0,0)),MAX(O$23:O398,C399),"")</f>
        <v/>
      </c>
      <c r="O399" s="4" t="str">
        <f t="shared" ca="1" si="86"/>
        <v/>
      </c>
      <c r="P399" s="4" t="str">
        <f ca="1">IF(AND(MAX(O$23:O398)&gt;MAX(Q$23:Q398),C399&lt;&gt;"",MAX(Q$23:Q398)&lt;=MAX(S$23:S398),MAX(Q$23:Q398)&lt;=MAX(U$23:U398),MAX(Q$23:Q398)&lt;=TIME(16,0,0)),MAX(Q$23:Q398,C399),"")</f>
        <v/>
      </c>
      <c r="Q399" s="4" t="str">
        <f t="shared" ca="1" si="87"/>
        <v/>
      </c>
      <c r="R399" s="4" t="str">
        <f ca="1">IF(AND(MAX(O$23:O398)&gt;MAX(S$23:S398),C399&lt;&gt;"",MAX(Q$23:Q398)&gt;MAX(S$23:S398),MAX(S$23:S398)&lt;=MAX(U$23:U398),MAX(S$23:S398)&lt;=TIME(16,0,0)),MAX(S$23:S398,C399),"")</f>
        <v/>
      </c>
      <c r="S399" s="4" t="str">
        <f t="shared" ca="1" si="88"/>
        <v/>
      </c>
      <c r="T399" s="4" t="str">
        <f ca="1">IF(AND(MAX(O$23:O398)&gt;MAX(U$23:U398),C399&lt;&gt;"",MAX(Q$23:Q398)&gt;MAX(U$23:U398),MAX(S$23:S398)&gt;MAX(U$23:U398),MAX(U$23:U398)&lt;=TIME(16,0,0)),MAX(U$23:U398,C399),"")</f>
        <v/>
      </c>
      <c r="U399" s="4" t="str">
        <f t="shared" ca="1" si="89"/>
        <v/>
      </c>
    </row>
    <row r="400" spans="1:21" x14ac:dyDescent="0.3">
      <c r="A400" s="3">
        <f t="shared" ca="1" si="75"/>
        <v>1.4453576875092953</v>
      </c>
      <c r="B400" s="23" t="str">
        <f t="shared" ca="1" si="76"/>
        <v/>
      </c>
      <c r="C400" s="4" t="str">
        <f ca="1">IF(C399="","",IF(C399+(A400)/1440&lt;=$C$23+8/24,C399+(A400)/1440,""))</f>
        <v/>
      </c>
      <c r="D400" t="str">
        <f t="shared" ca="1" si="77"/>
        <v/>
      </c>
      <c r="E400" s="4" t="str">
        <f t="shared" ca="1" si="78"/>
        <v/>
      </c>
      <c r="F400" t="str">
        <f t="shared" ca="1" si="79"/>
        <v/>
      </c>
      <c r="G400" s="4" t="str">
        <f t="shared" ca="1" si="80"/>
        <v/>
      </c>
      <c r="H400" t="str">
        <f t="shared" ca="1" si="81"/>
        <v/>
      </c>
      <c r="I400" s="4" t="str">
        <f t="shared" ca="1" si="82"/>
        <v/>
      </c>
      <c r="J400" t="str">
        <f t="shared" ca="1" si="83"/>
        <v/>
      </c>
      <c r="K400" s="4" t="str">
        <f t="shared" ca="1" si="84"/>
        <v/>
      </c>
      <c r="L400" s="3" t="str">
        <f ca="1">IF(C400&lt;&gt;"",SUM(COUNTIF($O$24:$O400,"&gt;"&amp;C400),COUNTIF($Q$24:$Q400,"&gt;"&amp;C400),COUNTIF($S$24:$S400,"&gt;"&amp;C400),COUNTIF($U$24:$U400,"&gt;"&amp;C400)),"")</f>
        <v/>
      </c>
      <c r="M400" s="4" t="str">
        <f t="shared" ca="1" si="85"/>
        <v/>
      </c>
      <c r="N400" s="4" t="str">
        <f ca="1">IF(AND(MAX(O$23:O399)&lt;=MAX(Q$23:Q399),C400&lt;&gt;"",MAX(O$23:O399)&lt;=MAX(S$23:S399),MAX(O$23:O399)&lt;=MAX(U$23:U399),MAX(O$23:O399)&lt;=TIME(16,0,0)),MAX(O$23:O399,C400),"")</f>
        <v/>
      </c>
      <c r="O400" s="4" t="str">
        <f t="shared" ca="1" si="86"/>
        <v/>
      </c>
      <c r="P400" s="4" t="str">
        <f ca="1">IF(AND(MAX(O$23:O399)&gt;MAX(Q$23:Q399),C400&lt;&gt;"",MAX(Q$23:Q399)&lt;=MAX(S$23:S399),MAX(Q$23:Q399)&lt;=MAX(U$23:U399),MAX(Q$23:Q399)&lt;=TIME(16,0,0)),MAX(Q$23:Q399,C400),"")</f>
        <v/>
      </c>
      <c r="Q400" s="4" t="str">
        <f t="shared" ca="1" si="87"/>
        <v/>
      </c>
      <c r="R400" s="4" t="str">
        <f ca="1">IF(AND(MAX(O$23:O399)&gt;MAX(S$23:S399),C400&lt;&gt;"",MAX(Q$23:Q399)&gt;MAX(S$23:S399),MAX(S$23:S399)&lt;=MAX(U$23:U399),MAX(S$23:S399)&lt;=TIME(16,0,0)),MAX(S$23:S399,C400),"")</f>
        <v/>
      </c>
      <c r="S400" s="4" t="str">
        <f t="shared" ca="1" si="88"/>
        <v/>
      </c>
      <c r="T400" s="4" t="str">
        <f ca="1">IF(AND(MAX(O$23:O399)&gt;MAX(U$23:U399),C400&lt;&gt;"",MAX(Q$23:Q399)&gt;MAX(U$23:U399),MAX(S$23:S399)&gt;MAX(U$23:U399),MAX(U$23:U399)&lt;=TIME(16,0,0)),MAX(U$23:U399,C400),"")</f>
        <v/>
      </c>
      <c r="U400" s="4" t="str">
        <f t="shared" ca="1" si="89"/>
        <v/>
      </c>
    </row>
  </sheetData>
  <mergeCells count="18">
    <mergeCell ref="R21:S21"/>
    <mergeCell ref="A21:A22"/>
    <mergeCell ref="A1:N10"/>
    <mergeCell ref="T21:U21"/>
    <mergeCell ref="K21:K22"/>
    <mergeCell ref="L21:L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M21:M22"/>
    <mergeCell ref="N21:O21"/>
    <mergeCell ref="P21:Q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8149-5EC5-428F-A9C3-DF230E172A2B}">
  <dimension ref="A1:BB400"/>
  <sheetViews>
    <sheetView workbookViewId="0">
      <selection activeCell="D18" sqref="D18"/>
    </sheetView>
  </sheetViews>
  <sheetFormatPr defaultRowHeight="14.4" x14ac:dyDescent="0.3"/>
  <cols>
    <col min="1" max="1" width="15.44140625" customWidth="1"/>
    <col min="2" max="2" width="13.88671875" customWidth="1"/>
    <col min="3" max="3" width="15.5546875" customWidth="1"/>
    <col min="4" max="4" width="14" customWidth="1"/>
    <col min="5" max="5" width="14.77734375" customWidth="1"/>
    <col min="6" max="6" width="15" customWidth="1"/>
    <col min="7" max="7" width="14.6640625" customWidth="1"/>
    <col min="8" max="8" width="14.77734375" customWidth="1"/>
    <col min="9" max="9" width="13.77734375" customWidth="1"/>
    <col min="10" max="10" width="14.88671875" customWidth="1"/>
    <col min="11" max="13" width="14" customWidth="1"/>
    <col min="14" max="14" width="11.44140625" customWidth="1"/>
    <col min="15" max="15" width="12.109375" customWidth="1"/>
    <col min="16" max="16" width="10.6640625" customWidth="1"/>
    <col min="17" max="17" width="11.109375" customWidth="1"/>
    <col min="18" max="18" width="10.33203125" customWidth="1"/>
    <col min="19" max="19" width="10.109375" customWidth="1"/>
    <col min="20" max="20" width="10.77734375" customWidth="1"/>
    <col min="21" max="21" width="10.21875" customWidth="1"/>
    <col min="22" max="22" width="9.88671875" customWidth="1"/>
    <col min="23" max="23" width="10.6640625" customWidth="1"/>
    <col min="24" max="24" width="10.5546875" customWidth="1"/>
    <col min="25" max="25" width="9.44140625" customWidth="1"/>
  </cols>
  <sheetData>
    <row r="1" spans="1:12" ht="14.4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3">
      <c r="A2" s="12"/>
      <c r="B2" s="24"/>
      <c r="C2" s="24"/>
      <c r="D2" s="24"/>
      <c r="E2" s="24"/>
      <c r="F2" s="24"/>
      <c r="G2" s="24"/>
      <c r="H2" s="24"/>
      <c r="I2" s="24"/>
      <c r="J2" s="24"/>
      <c r="K2" s="24"/>
      <c r="L2" s="13"/>
    </row>
    <row r="3" spans="1:12" x14ac:dyDescent="0.3">
      <c r="A3" s="12"/>
      <c r="B3" s="24"/>
      <c r="C3" s="24"/>
      <c r="D3" s="24"/>
      <c r="E3" s="24"/>
      <c r="F3" s="24"/>
      <c r="G3" s="24"/>
      <c r="H3" s="24"/>
      <c r="I3" s="24"/>
      <c r="J3" s="24"/>
      <c r="K3" s="24"/>
      <c r="L3" s="13"/>
    </row>
    <row r="4" spans="1:12" x14ac:dyDescent="0.3">
      <c r="A4" s="12"/>
      <c r="B4" s="24"/>
      <c r="C4" s="24"/>
      <c r="D4" s="24"/>
      <c r="E4" s="24"/>
      <c r="F4" s="24"/>
      <c r="G4" s="24"/>
      <c r="H4" s="24"/>
      <c r="I4" s="24"/>
      <c r="J4" s="24"/>
      <c r="K4" s="24"/>
      <c r="L4" s="13"/>
    </row>
    <row r="5" spans="1:12" x14ac:dyDescent="0.3">
      <c r="A5" s="12"/>
      <c r="B5" s="24"/>
      <c r="C5" s="24"/>
      <c r="D5" s="24"/>
      <c r="E5" s="24"/>
      <c r="F5" s="24"/>
      <c r="G5" s="24"/>
      <c r="H5" s="24"/>
      <c r="I5" s="24"/>
      <c r="J5" s="24"/>
      <c r="K5" s="24"/>
      <c r="L5" s="13"/>
    </row>
    <row r="6" spans="1:12" x14ac:dyDescent="0.3">
      <c r="A6" s="12"/>
      <c r="B6" s="24"/>
      <c r="C6" s="24"/>
      <c r="D6" s="24"/>
      <c r="E6" s="24"/>
      <c r="F6" s="24"/>
      <c r="G6" s="24"/>
      <c r="H6" s="24"/>
      <c r="I6" s="24"/>
      <c r="J6" s="24"/>
      <c r="K6" s="24"/>
      <c r="L6" s="13"/>
    </row>
    <row r="7" spans="1:12" x14ac:dyDescent="0.3">
      <c r="A7" s="12"/>
      <c r="B7" s="24"/>
      <c r="C7" s="24"/>
      <c r="D7" s="24"/>
      <c r="E7" s="24"/>
      <c r="F7" s="24"/>
      <c r="G7" s="24"/>
      <c r="H7" s="24"/>
      <c r="I7" s="24"/>
      <c r="J7" s="24"/>
      <c r="K7" s="24"/>
      <c r="L7" s="13"/>
    </row>
    <row r="8" spans="1:12" x14ac:dyDescent="0.3">
      <c r="A8" s="12"/>
      <c r="B8" s="24"/>
      <c r="C8" s="24"/>
      <c r="D8" s="24"/>
      <c r="E8" s="24"/>
      <c r="F8" s="24"/>
      <c r="G8" s="24"/>
      <c r="H8" s="24"/>
      <c r="I8" s="24"/>
      <c r="J8" s="24"/>
      <c r="K8" s="24"/>
      <c r="L8" s="13"/>
    </row>
    <row r="9" spans="1:12" x14ac:dyDescent="0.3">
      <c r="A9" s="12"/>
      <c r="B9" s="24"/>
      <c r="C9" s="24"/>
      <c r="D9" s="24"/>
      <c r="E9" s="24"/>
      <c r="F9" s="24"/>
      <c r="G9" s="24"/>
      <c r="H9" s="24"/>
      <c r="I9" s="24"/>
      <c r="J9" s="24"/>
      <c r="K9" s="24"/>
      <c r="L9" s="13"/>
    </row>
    <row r="10" spans="1:12" ht="15" thickBot="1" x14ac:dyDescent="0.3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6"/>
    </row>
    <row r="11" spans="1:12" ht="15" thickBot="1" x14ac:dyDescent="0.35"/>
    <row r="12" spans="1:12" ht="15" thickBot="1" x14ac:dyDescent="0.35">
      <c r="A12" s="25"/>
      <c r="B12" s="35" t="s">
        <v>23</v>
      </c>
      <c r="C12" s="35" t="s">
        <v>24</v>
      </c>
      <c r="D12" s="35" t="s">
        <v>25</v>
      </c>
      <c r="E12" s="35" t="s">
        <v>26</v>
      </c>
      <c r="F12" s="35" t="s">
        <v>33</v>
      </c>
      <c r="H12" s="50" t="s">
        <v>30</v>
      </c>
    </row>
    <row r="13" spans="1:12" ht="28.8" x14ac:dyDescent="0.3">
      <c r="A13" s="28" t="s">
        <v>20</v>
      </c>
      <c r="B13" s="37">
        <f ca="1">AVERAGEIF(B24:B400,"касса 1",O24:O400)</f>
        <v>2.7308219380909366E-3</v>
      </c>
      <c r="C13" s="38">
        <f ca="1">AVERAGEIF(B24:B400,"касса 2",O24:O400)</f>
        <v>2.7697488459068934E-3</v>
      </c>
      <c r="D13" s="38">
        <f ca="1">AVERAGEIF(B24:B400,"касса 3",O24:O400)</f>
        <v>2.689936550212393E-3</v>
      </c>
      <c r="E13" s="47">
        <f ca="1">AVERAGEIF(B24:B400,"касса 4",O24:O400)</f>
        <v>4.0628587111995896E-3</v>
      </c>
      <c r="F13" s="47">
        <f ca="1">AVERAGEIF(B24:B400,"касса 5",O24:O400)</f>
        <v>4.0823890805955559E-3</v>
      </c>
      <c r="H13" s="51">
        <f ca="1">AVERAGE(O24:O400)</f>
        <v>3.1979893179188926E-3</v>
      </c>
    </row>
    <row r="14" spans="1:12" ht="28.8" x14ac:dyDescent="0.3">
      <c r="A14" s="31" t="s">
        <v>21</v>
      </c>
      <c r="B14" s="46">
        <f ca="1">AVERAGEIF(B24:B400,"касса 1",N24:N400)</f>
        <v>3.25</v>
      </c>
      <c r="C14" s="44">
        <f ca="1">AVERAGEIF(B24:B400,"касса 2",N24:N400)</f>
        <v>3.2068965517241379</v>
      </c>
      <c r="D14" s="44">
        <f ca="1">AVERAGEIF(B24:B400,"касса 3",N24:N400)</f>
        <v>3.2241379310344827</v>
      </c>
      <c r="E14" s="45">
        <f ca="1">AVERAGEIF(B24:B400,"касса 4",N24:N400)</f>
        <v>2.8695652173913042</v>
      </c>
      <c r="F14" s="45">
        <f ca="1">AVERAGEIF(B24:B400,"касса 5",N24:N400)</f>
        <v>3.2608695652173911</v>
      </c>
      <c r="H14" s="52">
        <f ca="1">AVERAGE(N24:N400)</f>
        <v>3.1704545454545454</v>
      </c>
    </row>
    <row r="15" spans="1:12" ht="29.4" thickBot="1" x14ac:dyDescent="0.35">
      <c r="A15" s="33" t="s">
        <v>22</v>
      </c>
      <c r="B15" s="32">
        <f ca="1">_xlfn.MAXIFS(N24:N400,B24:B400,"касса 1")</f>
        <v>7</v>
      </c>
      <c r="C15" s="36">
        <f ca="1">_xlfn.MAXIFS(N24:N400,B24:B400,"касса 2")</f>
        <v>6</v>
      </c>
      <c r="D15" s="42">
        <f ca="1">_xlfn.MAXIFS(N24:N400,B24:B400,"касса 3")</f>
        <v>6</v>
      </c>
      <c r="E15" s="43">
        <f ca="1">_xlfn.MAXIFS(N24:N400,B24:B400,"касса 4")</f>
        <v>6</v>
      </c>
      <c r="F15" s="43">
        <f ca="1">_xlfn.MAXIFS(N24:N400,B24:B400,"касса 5")</f>
        <v>6</v>
      </c>
      <c r="H15" s="53">
        <f ca="1">MAX(N24:N400)</f>
        <v>7</v>
      </c>
    </row>
    <row r="16" spans="1:12" ht="29.4" thickBot="1" x14ac:dyDescent="0.35">
      <c r="A16" s="33" t="s">
        <v>27</v>
      </c>
      <c r="B16" s="34">
        <f ca="1">SUMIF(B24:B400,"касса 1",O24:O400)/(60*12)</f>
        <v>2.123972618515173E-4</v>
      </c>
      <c r="C16" s="39">
        <f ca="1">SUMIF(B24:B400,"касса 2",O24:O400)/(60*12)</f>
        <v>2.2311865703138865E-4</v>
      </c>
      <c r="D16" s="40">
        <f ca="1">SUMIF(B24:B400,"касса 3",O24:O400)/(60*12)</f>
        <v>2.1668933321155389E-4</v>
      </c>
      <c r="E16" s="41">
        <f ca="1">SUMIF(B24:B400,"касса 4",O24:O400)/(60*12)</f>
        <v>2.5957152877108491E-4</v>
      </c>
      <c r="F16" s="41">
        <f ca="1">SUMIF(B24:B400,"касса 5",O24:O400)/(60*12)</f>
        <v>2.6081930237138273E-4</v>
      </c>
      <c r="H16" s="54">
        <f ca="1">SUM(O24:O400)/(60*12)</f>
        <v>1.1725960832369273E-3</v>
      </c>
    </row>
    <row r="20" spans="1:54" ht="15" thickBot="1" x14ac:dyDescent="0.35"/>
    <row r="21" spans="1:54" ht="27.6" customHeight="1" thickBot="1" x14ac:dyDescent="0.35">
      <c r="A21" s="21" t="s">
        <v>1</v>
      </c>
      <c r="B21" s="17" t="s">
        <v>19</v>
      </c>
      <c r="C21" s="19" t="s">
        <v>10</v>
      </c>
      <c r="D21" s="7" t="s">
        <v>11</v>
      </c>
      <c r="E21" s="7" t="s">
        <v>12</v>
      </c>
      <c r="F21" s="7" t="s">
        <v>13</v>
      </c>
      <c r="G21" s="7" t="s">
        <v>14</v>
      </c>
      <c r="H21" s="7" t="s">
        <v>15</v>
      </c>
      <c r="I21" s="7" t="s">
        <v>18</v>
      </c>
      <c r="J21" s="7" t="s">
        <v>16</v>
      </c>
      <c r="K21" s="7" t="s">
        <v>17</v>
      </c>
      <c r="L21" s="7" t="s">
        <v>31</v>
      </c>
      <c r="M21" s="7" t="s">
        <v>32</v>
      </c>
      <c r="N21" s="7" t="s">
        <v>2</v>
      </c>
      <c r="O21" s="7" t="s">
        <v>3</v>
      </c>
      <c r="P21" s="5" t="s">
        <v>6</v>
      </c>
      <c r="Q21" s="6"/>
      <c r="R21" s="5" t="s">
        <v>7</v>
      </c>
      <c r="S21" s="6"/>
      <c r="T21" s="5" t="s">
        <v>8</v>
      </c>
      <c r="U21" s="6"/>
      <c r="V21" s="5" t="s">
        <v>9</v>
      </c>
      <c r="W21" s="6"/>
      <c r="X21" s="5" t="s">
        <v>29</v>
      </c>
      <c r="Y21" s="6"/>
    </row>
    <row r="22" spans="1:54" ht="29.4" thickBot="1" x14ac:dyDescent="0.35">
      <c r="A22" s="22"/>
      <c r="B22" s="18"/>
      <c r="C22" s="2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" t="s">
        <v>4</v>
      </c>
      <c r="Q22" s="1" t="s">
        <v>5</v>
      </c>
      <c r="R22" s="1" t="s">
        <v>4</v>
      </c>
      <c r="S22" s="1" t="s">
        <v>5</v>
      </c>
      <c r="T22" s="1" t="s">
        <v>4</v>
      </c>
      <c r="U22" s="1" t="s">
        <v>5</v>
      </c>
      <c r="V22" s="1" t="s">
        <v>4</v>
      </c>
      <c r="W22" s="1" t="s">
        <v>5</v>
      </c>
      <c r="X22" s="1" t="s">
        <v>4</v>
      </c>
      <c r="Y22" s="1" t="s">
        <v>5</v>
      </c>
      <c r="BB22" t="s">
        <v>28</v>
      </c>
    </row>
    <row r="23" spans="1:54" x14ac:dyDescent="0.3">
      <c r="C23" s="2">
        <v>0.33333333333333331</v>
      </c>
      <c r="E23" s="4"/>
      <c r="G23" s="4"/>
      <c r="I23" s="4"/>
      <c r="K23" s="4"/>
      <c r="L23" s="4"/>
      <c r="M23" s="4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54" x14ac:dyDescent="0.3">
      <c r="A24" s="3">
        <f ca="1" xml:space="preserve"> -(60/30)*LOG(1-RAND())+1</f>
        <v>2.507268757931135</v>
      </c>
      <c r="B24" s="23" t="str">
        <f ca="1">IF(P24&lt;&gt;"","касса 1",IF(R24&lt;&gt;"","касса 2",IF(T24&lt;&gt;"","касса 3",IF(V24&lt;&gt;"","касса 4",IF(X24&lt;&gt;"","касса 5","")))))</f>
        <v>касса 1</v>
      </c>
      <c r="C24" s="4">
        <f ca="1">IF(C23="","",IF(C23+(A24)/1440&lt;=$C$23+8/24,C23+(A24)/1440,""))</f>
        <v>0.33507449219300772</v>
      </c>
      <c r="D24">
        <f ca="1">IF(C24&lt;&gt;"",-6*LOG(1-RAND())+1,"")</f>
        <v>6.644224280500989</v>
      </c>
      <c r="E24" s="4">
        <f ca="1">IF(D24&lt;&gt;"",D24/1440,"")</f>
        <v>4.6140446392367983E-3</v>
      </c>
      <c r="F24">
        <f ca="1">IF(C24&lt;&gt;"",-7*LOG(1-RAND())+1,"")</f>
        <v>3.6047147930589487</v>
      </c>
      <c r="G24" s="4">
        <f ca="1">IF(F24&lt;&gt;"",F24/1440,"")</f>
        <v>2.5032741618464921E-3</v>
      </c>
      <c r="H24">
        <f ca="1">IF(C24&lt;&gt;"",-8*LOG(1-RAND())+1,"")</f>
        <v>10.880478848127053</v>
      </c>
      <c r="I24" s="4">
        <f ca="1">IF(H24&lt;&gt;"",H24/1440,"")</f>
        <v>7.5558880889771201E-3</v>
      </c>
      <c r="J24">
        <f ca="1">IF(C24&lt;&gt;"",-12*LOG(1-RAND())+1,"")</f>
        <v>5.6028342803300797</v>
      </c>
      <c r="K24" s="4">
        <f ca="1">IF(J24&lt;&gt;"",J24/1440,"")</f>
        <v>3.8908571391181109E-3</v>
      </c>
      <c r="L24" s="55">
        <f ca="1">IF(C24&lt;&gt;"",-14*LOG(1-RAND())+1,"")</f>
        <v>10.764902000674192</v>
      </c>
      <c r="M24" s="4">
        <f ca="1">IF(L24&lt;&gt;"",L24/1440,"")</f>
        <v>7.4756263893570778E-3</v>
      </c>
      <c r="N24" s="3">
        <f ca="1">IF(C24&lt;&gt;"",SUM(COUNTIF($Q$24:$Q24,"&gt;"&amp;C24),COUNTIF($S$24:$S24,"&gt;"&amp;C24),COUNTIF($U$24:$U24,"&gt;"&amp;C24),COUNTIF($W$24:$W24,"&gt;"&amp;C24),COUNTIF($Y$24:$Y24,"&gt;"&amp;C24)),"")</f>
        <v>1</v>
      </c>
      <c r="O24" s="4">
        <f ca="1">IF(AND(C24&lt;&gt;"",OR(Q24&lt;&gt;"",S24&lt;&gt;"",U24&lt;&gt;"",W24&lt;&gt;"",Y24&lt;&gt;"")),MAX(Q24,S24,U24,W24,Y24)-C24,"")</f>
        <v>4.614044639236814E-3</v>
      </c>
      <c r="P24" s="4">
        <f ca="1">IF(AND(MAX(Q$23:Q23)&lt;=MAX(S$23:S23),C24&lt;&gt;"",MAX(Q$23:Q23)&lt;=MAX(U$23:U23),MAX(Q$23:Q23)&lt;=MAX(W$23:W23),MAX(Q$23:Q23)&lt;=MAX(Y$23:Y23),MAX(Q$23:Q23)&lt;=TIME(16,0,0)),MAX(Q$23:Q23,C24),"")</f>
        <v>0.33507449219300772</v>
      </c>
      <c r="Q24" s="4">
        <f ca="1">IF(ISTEXT(P24),"",P24+D24/1440)</f>
        <v>0.33968853683224454</v>
      </c>
      <c r="R24" s="4" t="str">
        <f ca="1">IF(AND(MAX(Q$23:Q23)&gt;MAX(S$23:S23),C24&lt;&gt;"",MAX(S$23:S23)&lt;=MAX(U$23:U23),MAX(S$23:S23)&lt;=MAX(W$23:W23),MAX(S$23:S23)&lt;=MAX(Y$23:Y23),MAX(S$23:S23)&lt;=TIME(16,0,0)),MAX(S$23:S23,C24),"")</f>
        <v/>
      </c>
      <c r="S24" s="4" t="str">
        <f ca="1">IF(ISTEXT(R24),"",R24+F24/1440)</f>
        <v/>
      </c>
      <c r="T24" s="4" t="str">
        <f ca="1">IF(AND(MAX(Q$23:Q23)&gt;MAX(U$23:U23),C24&lt;&gt;"",MAX(S$23:S23)&gt;MAX(U$23:U23),MAX(U$23:U23)&lt;=MAX(W$23:W23),MAX(U$23:U23)&lt;=MAX(Y$23:Y23),MAX(U$23:U23)&lt;=TIME(16,0,0)),MAX(U$23:U23,C24),"")</f>
        <v/>
      </c>
      <c r="U24" s="4" t="str">
        <f ca="1">IF(ISTEXT(T24),"",T24+H24/1440)</f>
        <v/>
      </c>
      <c r="V24" s="4" t="str">
        <f ca="1">IF(AND(MAX(Q$23:Q23)&gt;MAX(W$23:W23),C24&lt;&gt;"",MAX(S$23:S23)&gt;MAX(W$23:W23),MAX(U$23:U23)&gt;MAX(W$23:W23),MAX(W$23:W23)&lt;=MAX(Y$23:Y23),MAX(W$23:W23)&lt;=TIME(16,0,0)),MAX(W$23:W23,C24),"")</f>
        <v/>
      </c>
      <c r="W24" s="4" t="str">
        <f ca="1">IF(ISTEXT(V24),"",V24+J24/1440)</f>
        <v/>
      </c>
      <c r="X24" s="4" t="str">
        <f ca="1">IF(AND(MAX(Q$23:Q23)&gt;MAX(Y$23:Y23),C24&lt;&gt;"",MAX(S$23:S23)&gt;MAX(Y$23:Y23),MAX(U$23:U23)&gt;MAX(Y$23:Y23),MAX(W$23:W23)&gt;MAX(Y$23:Y23),MAX(Y$23:Y23)&lt;=TIME(16,0,0)),MAX(Y$23:Y23,C24),"")</f>
        <v/>
      </c>
      <c r="Y24" s="4" t="str">
        <f ca="1">IF(ISTEXT(X24),"",X24+L24/1440)</f>
        <v/>
      </c>
    </row>
    <row r="25" spans="1:54" x14ac:dyDescent="0.3">
      <c r="A25" s="3">
        <f t="shared" ref="A25:A88" ca="1" si="0" xml:space="preserve"> -(60/30)*LOG(1-RAND())+1</f>
        <v>1.9281731970738736</v>
      </c>
      <c r="B25" s="23" t="str">
        <f t="shared" ref="B25:B88" ca="1" si="1">IF(P25&lt;&gt;"","касса 1",IF(R25&lt;&gt;"","касса 2",IF(T25&lt;&gt;"","касса 3",IF(V25&lt;&gt;"","касса 4",IF(X25&lt;&gt;"","касса 5","")))))</f>
        <v>касса 2</v>
      </c>
      <c r="C25" s="4">
        <f ca="1">IF(C24="","",IF(C24+(A25)/1440&lt;=$C$23+8/24,C24+(A25)/1440,""))</f>
        <v>0.33641350135764236</v>
      </c>
      <c r="D25">
        <f t="shared" ref="D25:D88" ca="1" si="2">IF(C25&lt;&gt;"",-6*LOG(1-RAND())+1,"")</f>
        <v>3.5140194883136244</v>
      </c>
      <c r="E25" s="4">
        <f t="shared" ref="E25:E88" ca="1" si="3">IF(D25&lt;&gt;"",D25/1440,"")</f>
        <v>2.440291311328906E-3</v>
      </c>
      <c r="F25">
        <f t="shared" ref="F25:F88" ca="1" si="4">IF(C25&lt;&gt;"",-7*LOG(1-RAND())+1,"")</f>
        <v>6.7544451882040137</v>
      </c>
      <c r="G25" s="4">
        <f t="shared" ref="G25:G88" ca="1" si="5">IF(F25&lt;&gt;"",F25/1440,"")</f>
        <v>4.6905869362527872E-3</v>
      </c>
      <c r="H25">
        <f t="shared" ref="H25:H88" ca="1" si="6">IF(C25&lt;&gt;"",-8*LOG(1-RAND())+1,"")</f>
        <v>6.6040096005012936</v>
      </c>
      <c r="I25" s="4">
        <f t="shared" ref="I25:I88" ca="1" si="7">IF(H25&lt;&gt;"",H25/1440,"")</f>
        <v>4.5861177781258986E-3</v>
      </c>
      <c r="J25">
        <f t="shared" ref="J25:J88" ca="1" si="8">IF(C25&lt;&gt;"",-12*LOG(1-RAND())+1,"")</f>
        <v>5.3496017146564592</v>
      </c>
      <c r="K25" s="4">
        <f ca="1">IF(J25&lt;&gt;"",J25/1440,"")</f>
        <v>3.7150011907336523E-3</v>
      </c>
      <c r="L25" s="55">
        <f t="shared" ref="L25:L88" ca="1" si="9">IF(C25&lt;&gt;"",-14*LOG(1-RAND())+1,"")</f>
        <v>13.898836185129527</v>
      </c>
      <c r="M25" s="4">
        <f t="shared" ref="M25:M88" ca="1" si="10">IF(L25&lt;&gt;"",L25/1440,"")</f>
        <v>9.6519695730066159E-3</v>
      </c>
      <c r="N25" s="3">
        <f ca="1">IF(C25&lt;&gt;"",SUM(COUNTIF($Q$24:$Q25,"&gt;"&amp;C25),COUNTIF($S$24:$S25,"&gt;"&amp;C25),COUNTIF($U$24:$U25,"&gt;"&amp;C25),COUNTIF($W$24:$W25,"&gt;"&amp;C25),COUNTIF($Y$24:$Y25,"&gt;"&amp;C25)),"")</f>
        <v>2</v>
      </c>
      <c r="O25" s="4">
        <f t="shared" ref="O25:O88" ca="1" si="11">IF(AND(C25&lt;&gt;"",OR(Q25&lt;&gt;"",S25&lt;&gt;"",U25&lt;&gt;"",W25&lt;&gt;"",Y25&lt;&gt;"")),MAX(Q25,S25,U25,W25,Y25)-C25,"")</f>
        <v>4.6905869362527941E-3</v>
      </c>
      <c r="P25" s="4" t="str">
        <f ca="1">IF(AND(MAX(Q$23:Q24)&lt;=MAX(S$23:S24),C25&lt;&gt;"",MAX(Q$23:Q24)&lt;=MAX(U$23:U24),MAX(Q$23:Q24)&lt;=MAX(W$23:W24),MAX(Q$23:Q24)&lt;=MAX(Y$23:Y24),MAX(Q$23:Q24)&lt;=TIME(16,0,0)),MAX(Q$23:Q24,C25),"")</f>
        <v/>
      </c>
      <c r="Q25" s="4" t="str">
        <f t="shared" ref="Q25:Q88" ca="1" si="12">IF(ISTEXT(P25),"",P25+D25/1440)</f>
        <v/>
      </c>
      <c r="R25" s="4">
        <f ca="1">IF(AND(MAX(Q$23:Q24)&gt;MAX(S$23:S24),C25&lt;&gt;"",MAX(S$23:S24)&lt;=MAX(U$23:U24),MAX(S$23:S24)&lt;=MAX(W$23:W24),MAX(S$23:S24)&lt;=MAX(Y$23:Y24),MAX(S$23:S24)&lt;=TIME(16,0,0)),MAX(S$23:S24,C25),"")</f>
        <v>0.33641350135764236</v>
      </c>
      <c r="S25" s="4">
        <f t="shared" ref="S25:S88" ca="1" si="13">IF(ISTEXT(R25),"",R25+F25/1440)</f>
        <v>0.34110408829389516</v>
      </c>
      <c r="T25" s="4" t="str">
        <f ca="1">IF(AND(MAX(Q$23:Q24)&gt;MAX(U$23:U24),C25&lt;&gt;"",MAX(S$23:S24)&gt;MAX(U$23:U24),MAX(U$23:U24)&lt;=MAX(W$23:W24),MAX(U$23:U24)&lt;=MAX(Y$23:Y24),MAX(U$23:U24)&lt;=TIME(16,0,0)),MAX(U$23:U24,C25),"")</f>
        <v/>
      </c>
      <c r="U25" s="4" t="str">
        <f t="shared" ref="U25:U88" ca="1" si="14">IF(ISTEXT(T25),"",T25+H25/1440)</f>
        <v/>
      </c>
      <c r="V25" s="4" t="str">
        <f ca="1">IF(AND(MAX(Q$23:Q24)&gt;MAX(W$23:W24),C25&lt;&gt;"",MAX(S$23:S24)&gt;MAX(W$23:W24),MAX(U$23:U24)&gt;MAX(W$23:W24),MAX(W$23:W24)&lt;=MAX(Y$23:Y24),MAX(W$23:W24)&lt;=TIME(16,0,0)),MAX(W$23:W24,C25),"")</f>
        <v/>
      </c>
      <c r="W25" s="4" t="str">
        <f t="shared" ref="W25:W88" ca="1" si="15">IF(ISTEXT(V25),"",V25+J25/1440)</f>
        <v/>
      </c>
      <c r="X25" s="4" t="str">
        <f ca="1">IF(AND(MAX(Q$23:Q24)&gt;MAX(Y$23:Y24),C25&lt;&gt;"",MAX(S$23:S24)&gt;MAX(Y$23:Y24),MAX(U$23:U24)&gt;MAX(Y$23:Y24),MAX(W$23:W24)&gt;MAX(Y$23:Y24),MAX(Y$23:Y24)&lt;=TIME(16,0,0)),MAX(Y$23:Y24,C25),"")</f>
        <v/>
      </c>
      <c r="Y25" s="4" t="str">
        <f t="shared" ref="Y25:Y88" ca="1" si="16">IF(ISTEXT(X25),"",X25+L25/1440)</f>
        <v/>
      </c>
    </row>
    <row r="26" spans="1:54" x14ac:dyDescent="0.3">
      <c r="A26" s="3">
        <f t="shared" ca="1" si="0"/>
        <v>1.2949554071468172</v>
      </c>
      <c r="B26" s="23" t="str">
        <f t="shared" ca="1" si="1"/>
        <v>касса 3</v>
      </c>
      <c r="C26" s="4">
        <f ca="1">IF(C25="","",IF(C25+(A26)/1440&lt;=$C$23+8/24,C25+(A26)/1440,""))</f>
        <v>0.33731277594593878</v>
      </c>
      <c r="D26">
        <f t="shared" ca="1" si="2"/>
        <v>9.3862169797763961</v>
      </c>
      <c r="E26" s="4">
        <f t="shared" ca="1" si="3"/>
        <v>6.5182062359558307E-3</v>
      </c>
      <c r="F26">
        <f t="shared" ca="1" si="4"/>
        <v>2.6836278018684805</v>
      </c>
      <c r="G26" s="4">
        <f t="shared" ca="1" si="5"/>
        <v>1.8636304179642225E-3</v>
      </c>
      <c r="H26">
        <f t="shared" ca="1" si="6"/>
        <v>4.4551997141527595</v>
      </c>
      <c r="I26" s="4">
        <f t="shared" ca="1" si="7"/>
        <v>3.0938886903838607E-3</v>
      </c>
      <c r="J26">
        <f t="shared" ca="1" si="8"/>
        <v>13.384397418429604</v>
      </c>
      <c r="K26" s="4">
        <f ca="1">IF(J26&lt;&gt;"",J26/1440,"")</f>
        <v>9.2947204294650029E-3</v>
      </c>
      <c r="L26" s="55">
        <f t="shared" ca="1" si="9"/>
        <v>5.8621462646274747</v>
      </c>
      <c r="M26" s="4">
        <f t="shared" ca="1" si="10"/>
        <v>4.070934905991302E-3</v>
      </c>
      <c r="N26" s="3">
        <f ca="1">IF(C26&lt;&gt;"",SUM(COUNTIF($Q$24:$Q26,"&gt;"&amp;C26),COUNTIF($S$24:$S26,"&gt;"&amp;C26),COUNTIF($U$24:$U26,"&gt;"&amp;C26),COUNTIF($W$24:$W26,"&gt;"&amp;C26),COUNTIF($Y$24:$Y26,"&gt;"&amp;C26)),"")</f>
        <v>3</v>
      </c>
      <c r="O26" s="4">
        <f t="shared" ca="1" si="11"/>
        <v>3.0938886903838503E-3</v>
      </c>
      <c r="P26" s="4" t="str">
        <f ca="1">IF(AND(MAX(Q$23:Q25)&lt;=MAX(S$23:S25),C26&lt;&gt;"",MAX(Q$23:Q25)&lt;=MAX(U$23:U25),MAX(Q$23:Q25)&lt;=MAX(W$23:W25),MAX(Q$23:Q25)&lt;=MAX(Y$23:Y25),MAX(Q$23:Q25)&lt;=TIME(16,0,0)),MAX(Q$23:Q25,C26),"")</f>
        <v/>
      </c>
      <c r="Q26" s="4" t="str">
        <f t="shared" ca="1" si="12"/>
        <v/>
      </c>
      <c r="R26" s="4" t="str">
        <f ca="1">IF(AND(MAX(Q$23:Q25)&gt;MAX(S$23:S25),C26&lt;&gt;"",MAX(S$23:S25)&lt;=MAX(U$23:U25),MAX(S$23:S25)&lt;=MAX(W$23:W25),MAX(S$23:S25)&lt;=MAX(Y$23:Y25),MAX(S$23:S25)&lt;=TIME(16,0,0)),MAX(S$23:S25,C26),"")</f>
        <v/>
      </c>
      <c r="S26" s="4" t="str">
        <f t="shared" ca="1" si="13"/>
        <v/>
      </c>
      <c r="T26" s="4">
        <f ca="1">IF(AND(MAX(Q$23:Q25)&gt;MAX(U$23:U25),C26&lt;&gt;"",MAX(S$23:S25)&gt;MAX(U$23:U25),MAX(U$23:U25)&lt;=MAX(W$23:W25),MAX(U$23:U25)&lt;=MAX(Y$23:Y25),MAX(U$23:U25)&lt;=TIME(16,0,0)),MAX(U$23:U25,C26),"")</f>
        <v>0.33731277594593878</v>
      </c>
      <c r="U26" s="4">
        <f t="shared" ca="1" si="14"/>
        <v>0.34040666463632263</v>
      </c>
      <c r="V26" s="4" t="str">
        <f ca="1">IF(AND(MAX(Q$23:Q25)&gt;MAX(W$23:W25),C26&lt;&gt;"",MAX(S$23:S25)&gt;MAX(W$23:W25),MAX(U$23:U25)&gt;MAX(W$23:W25),MAX(W$23:W25)&lt;=MAX(Y$23:Y25),MAX(W$23:W25)&lt;=TIME(16,0,0)),MAX(W$23:W25,C26),"")</f>
        <v/>
      </c>
      <c r="W26" s="4" t="str">
        <f t="shared" ca="1" si="15"/>
        <v/>
      </c>
      <c r="X26" s="4" t="str">
        <f ca="1">IF(AND(MAX(Q$23:Q25)&gt;MAX(Y$23:Y25),C26&lt;&gt;"",MAX(S$23:S25)&gt;MAX(Y$23:Y25),MAX(U$23:U25)&gt;MAX(Y$23:Y25),MAX(W$23:W25)&gt;MAX(Y$23:Y25),MAX(Y$23:Y25)&lt;=TIME(16,0,0)),MAX(Y$23:Y25,C26),"")</f>
        <v/>
      </c>
      <c r="Y26" s="4" t="str">
        <f t="shared" ca="1" si="16"/>
        <v/>
      </c>
    </row>
    <row r="27" spans="1:54" x14ac:dyDescent="0.3">
      <c r="A27" s="3">
        <f t="shared" ca="1" si="0"/>
        <v>2.8475820703373658</v>
      </c>
      <c r="B27" s="23" t="str">
        <f t="shared" ca="1" si="1"/>
        <v>касса 4</v>
      </c>
      <c r="C27" s="4">
        <f ca="1">IF(C26="","",IF(C26+(A27)/1440&lt;=$C$23+8/24,C26+(A27)/1440,""))</f>
        <v>0.33929026349478419</v>
      </c>
      <c r="D27">
        <f t="shared" ca="1" si="2"/>
        <v>4.791142097355281</v>
      </c>
      <c r="E27" s="4">
        <f t="shared" ca="1" si="3"/>
        <v>3.3271820120522786E-3</v>
      </c>
      <c r="F27">
        <f t="shared" ca="1" si="4"/>
        <v>5.3303140815438947</v>
      </c>
      <c r="G27" s="4">
        <f t="shared" ca="1" si="5"/>
        <v>3.7016070010721493E-3</v>
      </c>
      <c r="H27">
        <f t="shared" ca="1" si="6"/>
        <v>1.9393804806354915</v>
      </c>
      <c r="I27" s="4">
        <f t="shared" ca="1" si="7"/>
        <v>1.3467920004413135E-3</v>
      </c>
      <c r="J27">
        <f t="shared" ca="1" si="8"/>
        <v>1.9336996778600208</v>
      </c>
      <c r="K27" s="4">
        <f ca="1">IF(J27&lt;&gt;"",J27/1440,"")</f>
        <v>1.3428469985139033E-3</v>
      </c>
      <c r="L27" s="55">
        <f t="shared" ca="1" si="9"/>
        <v>1.0083962310700365</v>
      </c>
      <c r="M27" s="4">
        <f t="shared" ca="1" si="10"/>
        <v>7.0027516046530314E-4</v>
      </c>
      <c r="N27" s="3">
        <f ca="1">IF(C27&lt;&gt;"",SUM(COUNTIF($Q$24:$Q27,"&gt;"&amp;C27),COUNTIF($S$24:$S27,"&gt;"&amp;C27),COUNTIF($U$24:$U27,"&gt;"&amp;C27),COUNTIF($W$24:$W27,"&gt;"&amp;C27),COUNTIF($Y$24:$Y27,"&gt;"&amp;C27)),"")</f>
        <v>4</v>
      </c>
      <c r="O27" s="4">
        <f t="shared" ca="1" si="11"/>
        <v>1.3428469985138913E-3</v>
      </c>
      <c r="P27" s="4" t="str">
        <f ca="1">IF(AND(MAX(Q$23:Q26)&lt;=MAX(S$23:S26),C27&lt;&gt;"",MAX(Q$23:Q26)&lt;=MAX(U$23:U26),MAX(Q$23:Q26)&lt;=MAX(W$23:W26),MAX(Q$23:Q26)&lt;=MAX(Y$23:Y26),MAX(Q$23:Q26)&lt;=TIME(16,0,0)),MAX(Q$23:Q26,C27),"")</f>
        <v/>
      </c>
      <c r="Q27" s="4" t="str">
        <f t="shared" ca="1" si="12"/>
        <v/>
      </c>
      <c r="R27" s="4" t="str">
        <f ca="1">IF(AND(MAX(Q$23:Q26)&gt;MAX(S$23:S26),C27&lt;&gt;"",MAX(S$23:S26)&lt;=MAX(U$23:U26),MAX(S$23:S26)&lt;=MAX(W$23:W26),MAX(S$23:S26)&lt;=MAX(Y$23:Y26),MAX(S$23:S26)&lt;=TIME(16,0,0)),MAX(S$23:S26,C27),"")</f>
        <v/>
      </c>
      <c r="S27" s="4" t="str">
        <f t="shared" ca="1" si="13"/>
        <v/>
      </c>
      <c r="T27" s="4" t="str">
        <f ca="1">IF(AND(MAX(Q$23:Q26)&gt;MAX(U$23:U26),C27&lt;&gt;"",MAX(S$23:S26)&gt;MAX(U$23:U26),MAX(U$23:U26)&lt;=MAX(W$23:W26),MAX(U$23:U26)&lt;=MAX(Y$23:Y26),MAX(U$23:U26)&lt;=TIME(16,0,0)),MAX(U$23:U26,C27),"")</f>
        <v/>
      </c>
      <c r="U27" s="4" t="str">
        <f t="shared" ca="1" si="14"/>
        <v/>
      </c>
      <c r="V27" s="4">
        <f ca="1">IF(AND(MAX(Q$23:Q26)&gt;MAX(W$23:W26),C27&lt;&gt;"",MAX(S$23:S26)&gt;MAX(W$23:W26),MAX(U$23:U26)&gt;MAX(W$23:W26),MAX(W$23:W26)&lt;=MAX(Y$23:Y26),MAX(W$23:W26)&lt;=TIME(16,0,0)),MAX(W$23:W26,C27),"")</f>
        <v>0.33929026349478419</v>
      </c>
      <c r="W27" s="4">
        <f t="shared" ca="1" si="15"/>
        <v>0.34063311049329809</v>
      </c>
      <c r="X27" s="4" t="str">
        <f ca="1">IF(AND(MAX(Q$23:Q26)&gt;MAX(Y$23:Y26),C27&lt;&gt;"",MAX(S$23:S26)&gt;MAX(Y$23:Y26),MAX(U$23:U26)&gt;MAX(Y$23:Y26),MAX(W$23:W26)&gt;MAX(Y$23:Y26),MAX(Y$23:Y26)&lt;=TIME(16,0,0)),MAX(Y$23:Y26,C27),"")</f>
        <v/>
      </c>
      <c r="Y27" s="4" t="str">
        <f t="shared" ca="1" si="16"/>
        <v/>
      </c>
    </row>
    <row r="28" spans="1:54" x14ac:dyDescent="0.3">
      <c r="A28" s="3">
        <f t="shared" ca="1" si="0"/>
        <v>1.1449630660127703</v>
      </c>
      <c r="B28" s="23" t="str">
        <f t="shared" ca="1" si="1"/>
        <v>касса 5</v>
      </c>
      <c r="C28" s="4">
        <f ca="1">IF(C27="","",IF(C27+(A28)/1440&lt;=$C$23+8/24,C27+(A28)/1440,""))</f>
        <v>0.34008537673507083</v>
      </c>
      <c r="D28">
        <f t="shared" ca="1" si="2"/>
        <v>2.3444155329736773</v>
      </c>
      <c r="E28" s="4">
        <f t="shared" ca="1" si="3"/>
        <v>1.6280663423428314E-3</v>
      </c>
      <c r="F28">
        <f t="shared" ca="1" si="4"/>
        <v>3.9232629973273561</v>
      </c>
      <c r="G28" s="4">
        <f t="shared" ca="1" si="5"/>
        <v>2.7244881925884419E-3</v>
      </c>
      <c r="H28">
        <f t="shared" ca="1" si="6"/>
        <v>1.4161070020319499</v>
      </c>
      <c r="I28" s="4">
        <f t="shared" ca="1" si="7"/>
        <v>9.8340764029996534E-4</v>
      </c>
      <c r="J28">
        <f t="shared" ca="1" si="8"/>
        <v>8.8920749750857055</v>
      </c>
      <c r="K28" s="4">
        <f ca="1">IF(J28&lt;&gt;"",J28/1440,"")</f>
        <v>6.1750520660317403E-3</v>
      </c>
      <c r="L28" s="55">
        <f t="shared" ca="1" si="9"/>
        <v>5.3227057233535238</v>
      </c>
      <c r="M28" s="4">
        <f t="shared" ca="1" si="10"/>
        <v>3.6963234189955024E-3</v>
      </c>
      <c r="N28" s="3">
        <f ca="1">IF(C28&lt;&gt;"",SUM(COUNTIF($Q$24:$Q28,"&gt;"&amp;C28),COUNTIF($S$24:$S28,"&gt;"&amp;C28),COUNTIF($U$24:$U28,"&gt;"&amp;C28),COUNTIF($W$24:$W28,"&gt;"&amp;C28),COUNTIF($Y$24:$Y28,"&gt;"&amp;C28)),"")</f>
        <v>4</v>
      </c>
      <c r="O28" s="4">
        <f t="shared" ca="1" si="11"/>
        <v>3.6963234189955063E-3</v>
      </c>
      <c r="P28" s="4" t="str">
        <f ca="1">IF(AND(MAX(Q$23:Q27)&lt;=MAX(S$23:S27),C28&lt;&gt;"",MAX(Q$23:Q27)&lt;=MAX(U$23:U27),MAX(Q$23:Q27)&lt;=MAX(W$23:W27),MAX(Q$23:Q27)&lt;=MAX(Y$23:Y27),MAX(Q$23:Q27)&lt;=TIME(16,0,0)),MAX(Q$23:Q27,C28),"")</f>
        <v/>
      </c>
      <c r="Q28" s="4" t="str">
        <f t="shared" ca="1" si="12"/>
        <v/>
      </c>
      <c r="R28" s="4" t="str">
        <f ca="1">IF(AND(MAX(Q$23:Q27)&gt;MAX(S$23:S27),C28&lt;&gt;"",MAX(S$23:S27)&lt;=MAX(U$23:U27),MAX(S$23:S27)&lt;=MAX(W$23:W27),MAX(S$23:S27)&lt;=MAX(Y$23:Y27),MAX(S$23:S27)&lt;=TIME(16,0,0)),MAX(S$23:S27,C28),"")</f>
        <v/>
      </c>
      <c r="S28" s="4" t="str">
        <f t="shared" ca="1" si="13"/>
        <v/>
      </c>
      <c r="T28" s="4" t="str">
        <f ca="1">IF(AND(MAX(Q$23:Q27)&gt;MAX(U$23:U27),C28&lt;&gt;"",MAX(S$23:S27)&gt;MAX(U$23:U27),MAX(U$23:U27)&lt;=MAX(W$23:W27),MAX(U$23:U27)&lt;=MAX(Y$23:Y27),MAX(U$23:U27)&lt;=TIME(16,0,0)),MAX(U$23:U27,C28),"")</f>
        <v/>
      </c>
      <c r="U28" s="4" t="str">
        <f t="shared" ca="1" si="14"/>
        <v/>
      </c>
      <c r="V28" s="4" t="str">
        <f ca="1">IF(AND(MAX(Q$23:Q27)&gt;MAX(W$23:W27),C28&lt;&gt;"",MAX(S$23:S27)&gt;MAX(W$23:W27),MAX(U$23:U27)&gt;MAX(W$23:W27),MAX(W$23:W27)&lt;=MAX(Y$23:Y27),MAX(W$23:W27)&lt;=TIME(16,0,0)),MAX(W$23:W27,C28),"")</f>
        <v/>
      </c>
      <c r="W28" s="4" t="str">
        <f t="shared" ca="1" si="15"/>
        <v/>
      </c>
      <c r="X28" s="4">
        <f ca="1">IF(AND(MAX(Q$23:Q27)&gt;MAX(Y$23:Y27),C28&lt;&gt;"",MAX(S$23:S27)&gt;MAX(Y$23:Y27),MAX(U$23:U27)&gt;MAX(Y$23:Y27),MAX(W$23:W27)&gt;MAX(Y$23:Y27),MAX(Y$23:Y27)&lt;=TIME(16,0,0)),MAX(Y$23:Y27,C28),"")</f>
        <v>0.34008537673507083</v>
      </c>
      <c r="Y28" s="4">
        <f t="shared" ca="1" si="16"/>
        <v>0.34378170015406634</v>
      </c>
    </row>
    <row r="29" spans="1:54" x14ac:dyDescent="0.3">
      <c r="A29" s="3">
        <f t="shared" ca="1" si="0"/>
        <v>1.6237379948241868</v>
      </c>
      <c r="B29" s="23" t="str">
        <f t="shared" ca="1" si="1"/>
        <v>касса 1</v>
      </c>
      <c r="C29" s="4">
        <f ca="1">IF(C28="","",IF(C28+(A29)/1440&lt;=$C$23+8/24,C28+(A29)/1440,""))</f>
        <v>0.34121297256480987</v>
      </c>
      <c r="D29">
        <f t="shared" ca="1" si="2"/>
        <v>1.9889770135556515</v>
      </c>
      <c r="E29" s="4">
        <f t="shared" ca="1" si="3"/>
        <v>1.3812340371914247E-3</v>
      </c>
      <c r="F29">
        <f t="shared" ca="1" si="4"/>
        <v>4.1113426928661934</v>
      </c>
      <c r="G29" s="4">
        <f t="shared" ca="1" si="5"/>
        <v>2.8550990922681899E-3</v>
      </c>
      <c r="H29">
        <f t="shared" ca="1" si="6"/>
        <v>4.426885938581135</v>
      </c>
      <c r="I29" s="4">
        <f t="shared" ca="1" si="7"/>
        <v>3.0742263462368992E-3</v>
      </c>
      <c r="J29">
        <f t="shared" ca="1" si="8"/>
        <v>7.3647542691764514</v>
      </c>
      <c r="K29" s="4">
        <f ca="1">IF(J29&lt;&gt;"",J29/1440,"")</f>
        <v>5.1144126869280913E-3</v>
      </c>
      <c r="L29" s="55">
        <f t="shared" ca="1" si="9"/>
        <v>2.7032310664095673</v>
      </c>
      <c r="M29" s="4">
        <f t="shared" ca="1" si="10"/>
        <v>1.8772437961177551E-3</v>
      </c>
      <c r="N29" s="3">
        <f ca="1">IF(C29&lt;&gt;"",SUM(COUNTIF($Q$24:$Q29,"&gt;"&amp;C29),COUNTIF($S$24:$S29,"&gt;"&amp;C29),COUNTIF($U$24:$U29,"&gt;"&amp;C29),COUNTIF($W$24:$W29,"&gt;"&amp;C29),COUNTIF($Y$24:$Y29,"&gt;"&amp;C29)),"")</f>
        <v>2</v>
      </c>
      <c r="O29" s="4">
        <f t="shared" ca="1" si="11"/>
        <v>1.3812340371914256E-3</v>
      </c>
      <c r="P29" s="4">
        <f ca="1">IF(AND(MAX(Q$23:Q28)&lt;=MAX(S$23:S28),C29&lt;&gt;"",MAX(Q$23:Q28)&lt;=MAX(U$23:U28),MAX(Q$23:Q28)&lt;=MAX(W$23:W28),MAX(Q$23:Q28)&lt;=MAX(Y$23:Y28),MAX(Q$23:Q28)&lt;=TIME(16,0,0)),MAX(Q$23:Q28,C29),"")</f>
        <v>0.34121297256480987</v>
      </c>
      <c r="Q29" s="4">
        <f t="shared" ca="1" si="12"/>
        <v>0.34259420660200129</v>
      </c>
      <c r="R29" s="4" t="str">
        <f ca="1">IF(AND(MAX(Q$23:Q28)&gt;MAX(S$23:S28),C29&lt;&gt;"",MAX(S$23:S28)&lt;=MAX(U$23:U28),MAX(S$23:S28)&lt;=MAX(W$23:W28),MAX(S$23:S28)&lt;=MAX(Y$23:Y28),MAX(S$23:S28)&lt;=TIME(16,0,0)),MAX(S$23:S28,C29),"")</f>
        <v/>
      </c>
      <c r="S29" s="4" t="str">
        <f t="shared" ca="1" si="13"/>
        <v/>
      </c>
      <c r="T29" s="4" t="str">
        <f ca="1">IF(AND(MAX(Q$23:Q28)&gt;MAX(U$23:U28),C29&lt;&gt;"",MAX(S$23:S28)&gt;MAX(U$23:U28),MAX(U$23:U28)&lt;=MAX(W$23:W28),MAX(U$23:U28)&lt;=MAX(Y$23:Y28),MAX(U$23:U28)&lt;=TIME(16,0,0)),MAX(U$23:U28,C29),"")</f>
        <v/>
      </c>
      <c r="U29" s="4" t="str">
        <f t="shared" ca="1" si="14"/>
        <v/>
      </c>
      <c r="V29" s="4" t="str">
        <f ca="1">IF(AND(MAX(Q$23:Q28)&gt;MAX(W$23:W28),C29&lt;&gt;"",MAX(S$23:S28)&gt;MAX(W$23:W28),MAX(U$23:U28)&gt;MAX(W$23:W28),MAX(W$23:W28)&lt;=MAX(Y$23:Y28),MAX(W$23:W28)&lt;=TIME(16,0,0)),MAX(W$23:W28,C29),"")</f>
        <v/>
      </c>
      <c r="W29" s="4" t="str">
        <f t="shared" ca="1" si="15"/>
        <v/>
      </c>
      <c r="X29" s="4" t="str">
        <f ca="1">IF(AND(MAX(Q$23:Q28)&gt;MAX(Y$23:Y28),C29&lt;&gt;"",MAX(S$23:S28)&gt;MAX(Y$23:Y28),MAX(U$23:U28)&gt;MAX(Y$23:Y28),MAX(W$23:W28)&gt;MAX(Y$23:Y28),MAX(Y$23:Y28)&lt;=TIME(16,0,0)),MAX(Y$23:Y28,C29),"")</f>
        <v/>
      </c>
      <c r="Y29" s="4" t="str">
        <f t="shared" ca="1" si="16"/>
        <v/>
      </c>
    </row>
    <row r="30" spans="1:54" x14ac:dyDescent="0.3">
      <c r="A30" s="3">
        <f t="shared" ca="1" si="0"/>
        <v>1.2158044798238283</v>
      </c>
      <c r="B30" s="23" t="str">
        <f t="shared" ca="1" si="1"/>
        <v>касса 3</v>
      </c>
      <c r="C30" s="4">
        <f ca="1">IF(C29="","",IF(C29+(A30)/1440&lt;=$C$23+8/24,C29+(A30)/1440,""))</f>
        <v>0.3420572812313542</v>
      </c>
      <c r="D30">
        <f t="shared" ca="1" si="2"/>
        <v>3.6539037244741146</v>
      </c>
      <c r="E30" s="4">
        <f t="shared" ca="1" si="3"/>
        <v>2.5374331419959128E-3</v>
      </c>
      <c r="F30">
        <f t="shared" ca="1" si="4"/>
        <v>3.9424261827554377</v>
      </c>
      <c r="G30" s="4">
        <f t="shared" ca="1" si="5"/>
        <v>2.7377959602468316E-3</v>
      </c>
      <c r="H30">
        <f t="shared" ca="1" si="6"/>
        <v>2.6092273947814988</v>
      </c>
      <c r="I30" s="4">
        <f t="shared" ca="1" si="7"/>
        <v>1.811963468598263E-3</v>
      </c>
      <c r="J30">
        <f t="shared" ca="1" si="8"/>
        <v>3.0454861430701108</v>
      </c>
      <c r="K30" s="4">
        <f ca="1">IF(J30&lt;&gt;"",J30/1440,"")</f>
        <v>2.1149209326875771E-3</v>
      </c>
      <c r="L30" s="55">
        <f t="shared" ca="1" si="9"/>
        <v>19.623248725140659</v>
      </c>
      <c r="M30" s="4">
        <f t="shared" ca="1" si="10"/>
        <v>1.3627256059125457E-2</v>
      </c>
      <c r="N30" s="3">
        <f ca="1">IF(C30&lt;&gt;"",SUM(COUNTIF($Q$24:$Q30,"&gt;"&amp;C30),COUNTIF($S$24:$S30,"&gt;"&amp;C30),COUNTIF($U$24:$U30,"&gt;"&amp;C30),COUNTIF($W$24:$W30,"&gt;"&amp;C30),COUNTIF($Y$24:$Y30,"&gt;"&amp;C30)),"")</f>
        <v>3</v>
      </c>
      <c r="O30" s="4">
        <f t="shared" ca="1" si="11"/>
        <v>1.8119634685982433E-3</v>
      </c>
      <c r="P30" s="4" t="str">
        <f ca="1">IF(AND(MAX(Q$23:Q29)&lt;=MAX(S$23:S29),C30&lt;&gt;"",MAX(Q$23:Q29)&lt;=MAX(U$23:U29),MAX(Q$23:Q29)&lt;=MAX(W$23:W29),MAX(Q$23:Q29)&lt;=MAX(Y$23:Y29),MAX(Q$23:Q29)&lt;=TIME(16,0,0)),MAX(Q$23:Q29,C30),"")</f>
        <v/>
      </c>
      <c r="Q30" s="4" t="str">
        <f t="shared" ca="1" si="12"/>
        <v/>
      </c>
      <c r="R30" s="4" t="str">
        <f ca="1">IF(AND(MAX(Q$23:Q29)&gt;MAX(S$23:S29),C30&lt;&gt;"",MAX(S$23:S29)&lt;=MAX(U$23:U29),MAX(S$23:S29)&lt;=MAX(W$23:W29),MAX(S$23:S29)&lt;=MAX(Y$23:Y29),MAX(S$23:S29)&lt;=TIME(16,0,0)),MAX(S$23:S29,C30),"")</f>
        <v/>
      </c>
      <c r="S30" s="4" t="str">
        <f t="shared" ca="1" si="13"/>
        <v/>
      </c>
      <c r="T30" s="4">
        <f ca="1">IF(AND(MAX(Q$23:Q29)&gt;MAX(U$23:U29),C30&lt;&gt;"",MAX(S$23:S29)&gt;MAX(U$23:U29),MAX(U$23:U29)&lt;=MAX(W$23:W29),MAX(U$23:U29)&lt;=MAX(Y$23:Y29),MAX(U$23:U29)&lt;=TIME(16,0,0)),MAX(U$23:U29,C30),"")</f>
        <v>0.3420572812313542</v>
      </c>
      <c r="U30" s="4">
        <f t="shared" ca="1" si="14"/>
        <v>0.34386924469995245</v>
      </c>
      <c r="V30" s="4" t="str">
        <f ca="1">IF(AND(MAX(Q$23:Q29)&gt;MAX(W$23:W29),C30&lt;&gt;"",MAX(S$23:S29)&gt;MAX(W$23:W29),MAX(U$23:U29)&gt;MAX(W$23:W29),MAX(W$23:W29)&lt;=MAX(Y$23:Y29),MAX(W$23:W29)&lt;=TIME(16,0,0)),MAX(W$23:W29,C30),"")</f>
        <v/>
      </c>
      <c r="W30" s="4" t="str">
        <f t="shared" ca="1" si="15"/>
        <v/>
      </c>
      <c r="X30" s="4" t="str">
        <f ca="1">IF(AND(MAX(Q$23:Q29)&gt;MAX(Y$23:Y29),C30&lt;&gt;"",MAX(S$23:S29)&gt;MAX(Y$23:Y29),MAX(U$23:U29)&gt;MAX(Y$23:Y29),MAX(W$23:W29)&gt;MAX(Y$23:Y29),MAX(Y$23:Y29)&lt;=TIME(16,0,0)),MAX(Y$23:Y29,C30),"")</f>
        <v/>
      </c>
      <c r="Y30" s="4" t="str">
        <f t="shared" ca="1" si="16"/>
        <v/>
      </c>
    </row>
    <row r="31" spans="1:54" x14ac:dyDescent="0.3">
      <c r="A31" s="3">
        <f t="shared" ca="1" si="0"/>
        <v>1.2914491379349404</v>
      </c>
      <c r="B31" s="23" t="str">
        <f t="shared" ca="1" si="1"/>
        <v>касса 4</v>
      </c>
      <c r="C31" s="4">
        <f ca="1">IF(C30="","",IF(C30+(A31)/1440&lt;=$C$23+8/24,C30+(A31)/1440,""))</f>
        <v>0.34295412091047567</v>
      </c>
      <c r="D31">
        <f t="shared" ca="1" si="2"/>
        <v>5.6383608860914549</v>
      </c>
      <c r="E31" s="4">
        <f t="shared" ca="1" si="3"/>
        <v>3.9155283931190657E-3</v>
      </c>
      <c r="F31">
        <f t="shared" ca="1" si="4"/>
        <v>7.2210809439902004</v>
      </c>
      <c r="G31" s="4">
        <f t="shared" ca="1" si="5"/>
        <v>5.0146395444376395E-3</v>
      </c>
      <c r="H31">
        <f t="shared" ca="1" si="6"/>
        <v>1.5851479176799326</v>
      </c>
      <c r="I31" s="4">
        <f t="shared" ca="1" si="7"/>
        <v>1.1007971650555087E-3</v>
      </c>
      <c r="J31">
        <f t="shared" ca="1" si="8"/>
        <v>2.4377544822992894</v>
      </c>
      <c r="K31" s="4">
        <f ca="1">IF(J31&lt;&gt;"",J31/1440,"")</f>
        <v>1.6928850571522843E-3</v>
      </c>
      <c r="L31" s="55">
        <f t="shared" ca="1" si="9"/>
        <v>12.172520901512453</v>
      </c>
      <c r="M31" s="4">
        <f t="shared" ca="1" si="10"/>
        <v>8.4531395149392025E-3</v>
      </c>
      <c r="N31" s="3">
        <f ca="1">IF(C31&lt;&gt;"",SUM(COUNTIF($Q$24:$Q31,"&gt;"&amp;C31),COUNTIF($S$24:$S31,"&gt;"&amp;C31),COUNTIF($U$24:$U31,"&gt;"&amp;C31),COUNTIF($W$24:$W31,"&gt;"&amp;C31),COUNTIF($Y$24:$Y31,"&gt;"&amp;C31)),"")</f>
        <v>3</v>
      </c>
      <c r="O31" s="4">
        <f t="shared" ca="1" si="11"/>
        <v>1.6928850571522602E-3</v>
      </c>
      <c r="P31" s="4" t="str">
        <f ca="1">IF(AND(MAX(Q$23:Q30)&lt;=MAX(S$23:S30),C31&lt;&gt;"",MAX(Q$23:Q30)&lt;=MAX(U$23:U30),MAX(Q$23:Q30)&lt;=MAX(W$23:W30),MAX(Q$23:Q30)&lt;=MAX(Y$23:Y30),MAX(Q$23:Q30)&lt;=TIME(16,0,0)),MAX(Q$23:Q30,C31),"")</f>
        <v/>
      </c>
      <c r="Q31" s="4" t="str">
        <f t="shared" ca="1" si="12"/>
        <v/>
      </c>
      <c r="R31" s="4" t="str">
        <f ca="1">IF(AND(MAX(Q$23:Q30)&gt;MAX(S$23:S30),C31&lt;&gt;"",MAX(S$23:S30)&lt;=MAX(U$23:U30),MAX(S$23:S30)&lt;=MAX(W$23:W30),MAX(S$23:S30)&lt;=MAX(Y$23:Y30),MAX(S$23:S30)&lt;=TIME(16,0,0)),MAX(S$23:S30,C31),"")</f>
        <v/>
      </c>
      <c r="S31" s="4" t="str">
        <f t="shared" ca="1" si="13"/>
        <v/>
      </c>
      <c r="T31" s="4" t="str">
        <f ca="1">IF(AND(MAX(Q$23:Q30)&gt;MAX(U$23:U30),C31&lt;&gt;"",MAX(S$23:S30)&gt;MAX(U$23:U30),MAX(U$23:U30)&lt;=MAX(W$23:W30),MAX(U$23:U30)&lt;=MAX(Y$23:Y30),MAX(U$23:U30)&lt;=TIME(16,0,0)),MAX(U$23:U30,C31),"")</f>
        <v/>
      </c>
      <c r="U31" s="4" t="str">
        <f t="shared" ca="1" si="14"/>
        <v/>
      </c>
      <c r="V31" s="4">
        <f ca="1">IF(AND(MAX(Q$23:Q30)&gt;MAX(W$23:W30),C31&lt;&gt;"",MAX(S$23:S30)&gt;MAX(W$23:W30),MAX(U$23:U30)&gt;MAX(W$23:W30),MAX(W$23:W30)&lt;=MAX(Y$23:Y30),MAX(W$23:W30)&lt;=TIME(16,0,0)),MAX(W$23:W30,C31),"")</f>
        <v>0.34295412091047567</v>
      </c>
      <c r="W31" s="4">
        <f t="shared" ca="1" si="15"/>
        <v>0.34464700596762793</v>
      </c>
      <c r="X31" s="4" t="str">
        <f ca="1">IF(AND(MAX(Q$23:Q30)&gt;MAX(Y$23:Y30),C31&lt;&gt;"",MAX(S$23:S30)&gt;MAX(Y$23:Y30),MAX(U$23:U30)&gt;MAX(Y$23:Y30),MAX(W$23:W30)&gt;MAX(Y$23:Y30),MAX(Y$23:Y30)&lt;=TIME(16,0,0)),MAX(Y$23:Y30,C31),"")</f>
        <v/>
      </c>
      <c r="Y31" s="4" t="str">
        <f t="shared" ca="1" si="16"/>
        <v/>
      </c>
    </row>
    <row r="32" spans="1:54" x14ac:dyDescent="0.3">
      <c r="A32" s="3">
        <f t="shared" ca="1" si="0"/>
        <v>1.3725070887976223</v>
      </c>
      <c r="B32" s="23" t="str">
        <f t="shared" ca="1" si="1"/>
        <v>касса 2</v>
      </c>
      <c r="C32" s="4">
        <f ca="1">IF(C31="","",IF(C31+(A32)/1440&lt;=$C$23+8/24,C31+(A32)/1440,""))</f>
        <v>0.3439072508332518</v>
      </c>
      <c r="D32">
        <f t="shared" ca="1" si="2"/>
        <v>2.3379541298363749</v>
      </c>
      <c r="E32" s="4">
        <f t="shared" ca="1" si="3"/>
        <v>1.6235792568308159E-3</v>
      </c>
      <c r="F32">
        <f t="shared" ca="1" si="4"/>
        <v>13.262761836173835</v>
      </c>
      <c r="G32" s="4">
        <f t="shared" ca="1" si="5"/>
        <v>9.2102512751207188E-3</v>
      </c>
      <c r="H32">
        <f t="shared" ca="1" si="6"/>
        <v>3.7642033679472759</v>
      </c>
      <c r="I32" s="4">
        <f t="shared" ca="1" si="7"/>
        <v>2.6140301166300527E-3</v>
      </c>
      <c r="J32">
        <f t="shared" ca="1" si="8"/>
        <v>7.1866184511908262</v>
      </c>
      <c r="K32" s="4">
        <f ca="1">IF(J32&lt;&gt;"",J32/1440,"")</f>
        <v>4.9907072577714071E-3</v>
      </c>
      <c r="L32" s="55">
        <f t="shared" ca="1" si="9"/>
        <v>5.1023813949283303</v>
      </c>
      <c r="M32" s="4">
        <f t="shared" ca="1" si="10"/>
        <v>3.5433204131446738E-3</v>
      </c>
      <c r="N32" s="3">
        <f ca="1">IF(C32&lt;&gt;"",SUM(COUNTIF($Q$24:$Q32,"&gt;"&amp;C32),COUNTIF($S$24:$S32,"&gt;"&amp;C32),COUNTIF($U$24:$U32,"&gt;"&amp;C32),COUNTIF($W$24:$W32,"&gt;"&amp;C32),COUNTIF($Y$24:$Y32,"&gt;"&amp;C32)),"")</f>
        <v>2</v>
      </c>
      <c r="O32" s="4">
        <f t="shared" ca="1" si="11"/>
        <v>9.2102512751207066E-3</v>
      </c>
      <c r="P32" s="4" t="str">
        <f ca="1">IF(AND(MAX(Q$23:Q31)&lt;=MAX(S$23:S31),C32&lt;&gt;"",MAX(Q$23:Q31)&lt;=MAX(U$23:U31),MAX(Q$23:Q31)&lt;=MAX(W$23:W31),MAX(Q$23:Q31)&lt;=MAX(Y$23:Y31),MAX(Q$23:Q31)&lt;=TIME(16,0,0)),MAX(Q$23:Q31,C32),"")</f>
        <v/>
      </c>
      <c r="Q32" s="4" t="str">
        <f t="shared" ca="1" si="12"/>
        <v/>
      </c>
      <c r="R32" s="4">
        <f ca="1">IF(AND(MAX(Q$23:Q31)&gt;MAX(S$23:S31),C32&lt;&gt;"",MAX(S$23:S31)&lt;=MAX(U$23:U31),MAX(S$23:S31)&lt;=MAX(W$23:W31),MAX(S$23:S31)&lt;=MAX(Y$23:Y31),MAX(S$23:S31)&lt;=TIME(16,0,0)),MAX(S$23:S31,C32),"")</f>
        <v>0.3439072508332518</v>
      </c>
      <c r="S32" s="4">
        <f t="shared" ca="1" si="13"/>
        <v>0.35311750210837251</v>
      </c>
      <c r="T32" s="4" t="str">
        <f ca="1">IF(AND(MAX(Q$23:Q31)&gt;MAX(U$23:U31),C32&lt;&gt;"",MAX(S$23:S31)&gt;MAX(U$23:U31),MAX(U$23:U31)&lt;=MAX(W$23:W31),MAX(U$23:U31)&lt;=MAX(Y$23:Y31),MAX(U$23:U31)&lt;=TIME(16,0,0)),MAX(U$23:U31,C32),"")</f>
        <v/>
      </c>
      <c r="U32" s="4" t="str">
        <f t="shared" ca="1" si="14"/>
        <v/>
      </c>
      <c r="V32" s="4" t="str">
        <f ca="1">IF(AND(MAX(Q$23:Q31)&gt;MAX(W$23:W31),C32&lt;&gt;"",MAX(S$23:S31)&gt;MAX(W$23:W31),MAX(U$23:U31)&gt;MAX(W$23:W31),MAX(W$23:W31)&lt;=MAX(Y$23:Y31),MAX(W$23:W31)&lt;=TIME(16,0,0)),MAX(W$23:W31,C32),"")</f>
        <v/>
      </c>
      <c r="W32" s="4" t="str">
        <f t="shared" ca="1" si="15"/>
        <v/>
      </c>
      <c r="X32" s="4" t="str">
        <f ca="1">IF(AND(MAX(Q$23:Q31)&gt;MAX(Y$23:Y31),C32&lt;&gt;"",MAX(S$23:S31)&gt;MAX(Y$23:Y31),MAX(U$23:U31)&gt;MAX(Y$23:Y31),MAX(W$23:W31)&gt;MAX(Y$23:Y31),MAX(Y$23:Y31)&lt;=TIME(16,0,0)),MAX(Y$23:Y31,C32),"")</f>
        <v/>
      </c>
      <c r="Y32" s="4" t="str">
        <f t="shared" ca="1" si="16"/>
        <v/>
      </c>
    </row>
    <row r="33" spans="1:25" x14ac:dyDescent="0.3">
      <c r="A33" s="3">
        <f t="shared" ca="1" si="0"/>
        <v>1.6324502380343808</v>
      </c>
      <c r="B33" s="23" t="str">
        <f t="shared" ca="1" si="1"/>
        <v>касса 1</v>
      </c>
      <c r="C33" s="4">
        <f ca="1">IF(C32="","",IF(C32+(A33)/1440&lt;=$C$23+8/24,C32+(A33)/1440,""))</f>
        <v>0.34504089683188677</v>
      </c>
      <c r="D33">
        <f t="shared" ca="1" si="2"/>
        <v>1.7687807001145623</v>
      </c>
      <c r="E33" s="4">
        <f t="shared" ca="1" si="3"/>
        <v>1.2283199306351127E-3</v>
      </c>
      <c r="F33">
        <f t="shared" ca="1" si="4"/>
        <v>3.1099199090819876</v>
      </c>
      <c r="G33" s="4">
        <f t="shared" ca="1" si="5"/>
        <v>2.1596666035291578E-3</v>
      </c>
      <c r="H33">
        <f t="shared" ca="1" si="6"/>
        <v>1.2136877657800298</v>
      </c>
      <c r="I33" s="4">
        <f t="shared" ca="1" si="7"/>
        <v>8.4283872623613183E-4</v>
      </c>
      <c r="J33">
        <f t="shared" ca="1" si="8"/>
        <v>10.971532758798986</v>
      </c>
      <c r="K33" s="4">
        <f ca="1">IF(J33&lt;&gt;"",J33/1440,"")</f>
        <v>7.6191199713881849E-3</v>
      </c>
      <c r="L33" s="55">
        <f t="shared" ca="1" si="9"/>
        <v>5.8914004211641808</v>
      </c>
      <c r="M33" s="4">
        <f t="shared" ca="1" si="10"/>
        <v>4.091250292475126E-3</v>
      </c>
      <c r="N33" s="3">
        <f ca="1">IF(C33&lt;&gt;"",SUM(COUNTIF($Q$24:$Q33,"&gt;"&amp;C33),COUNTIF($S$24:$S33,"&gt;"&amp;C33),COUNTIF($U$24:$U33,"&gt;"&amp;C33),COUNTIF($W$24:$W33,"&gt;"&amp;C33),COUNTIF($Y$24:$Y33,"&gt;"&amp;C33)),"")</f>
        <v>2</v>
      </c>
      <c r="O33" s="4">
        <f t="shared" ca="1" si="11"/>
        <v>1.2283199306351023E-3</v>
      </c>
      <c r="P33" s="4">
        <f ca="1">IF(AND(MAX(Q$23:Q32)&lt;=MAX(S$23:S32),C33&lt;&gt;"",MAX(Q$23:Q32)&lt;=MAX(U$23:U32),MAX(Q$23:Q32)&lt;=MAX(W$23:W32),MAX(Q$23:Q32)&lt;=MAX(Y$23:Y32),MAX(Q$23:Q32)&lt;=TIME(16,0,0)),MAX(Q$23:Q32,C33),"")</f>
        <v>0.34504089683188677</v>
      </c>
      <c r="Q33" s="4">
        <f t="shared" ca="1" si="12"/>
        <v>0.34626921676252187</v>
      </c>
      <c r="R33" s="4" t="str">
        <f ca="1">IF(AND(MAX(Q$23:Q32)&gt;MAX(S$23:S32),C33&lt;&gt;"",MAX(S$23:S32)&lt;=MAX(U$23:U32),MAX(S$23:S32)&lt;=MAX(W$23:W32),MAX(S$23:S32)&lt;=MAX(Y$23:Y32),MAX(S$23:S32)&lt;=TIME(16,0,0)),MAX(S$23:S32,C33),"")</f>
        <v/>
      </c>
      <c r="S33" s="4" t="str">
        <f t="shared" ca="1" si="13"/>
        <v/>
      </c>
      <c r="T33" s="4" t="str">
        <f ca="1">IF(AND(MAX(Q$23:Q32)&gt;MAX(U$23:U32),C33&lt;&gt;"",MAX(S$23:S32)&gt;MAX(U$23:U32),MAX(U$23:U32)&lt;=MAX(W$23:W32),MAX(U$23:U32)&lt;=MAX(Y$23:Y32),MAX(U$23:U32)&lt;=TIME(16,0,0)),MAX(U$23:U32,C33),"")</f>
        <v/>
      </c>
      <c r="U33" s="4" t="str">
        <f t="shared" ca="1" si="14"/>
        <v/>
      </c>
      <c r="V33" s="4" t="str">
        <f ca="1">IF(AND(MAX(Q$23:Q32)&gt;MAX(W$23:W32),C33&lt;&gt;"",MAX(S$23:S32)&gt;MAX(W$23:W32),MAX(U$23:U32)&gt;MAX(W$23:W32),MAX(W$23:W32)&lt;=MAX(Y$23:Y32),MAX(W$23:W32)&lt;=TIME(16,0,0)),MAX(W$23:W32,C33),"")</f>
        <v/>
      </c>
      <c r="W33" s="4" t="str">
        <f t="shared" ca="1" si="15"/>
        <v/>
      </c>
      <c r="X33" s="4" t="str">
        <f ca="1">IF(AND(MAX(Q$23:Q32)&gt;MAX(Y$23:Y32),C33&lt;&gt;"",MAX(S$23:S32)&gt;MAX(Y$23:Y32),MAX(U$23:U32)&gt;MAX(Y$23:Y32),MAX(W$23:W32)&gt;MAX(Y$23:Y32),MAX(Y$23:Y32)&lt;=TIME(16,0,0)),MAX(Y$23:Y32,C33),"")</f>
        <v/>
      </c>
      <c r="Y33" s="4" t="str">
        <f t="shared" ca="1" si="16"/>
        <v/>
      </c>
    </row>
    <row r="34" spans="1:25" x14ac:dyDescent="0.3">
      <c r="A34" s="3">
        <f t="shared" ca="1" si="0"/>
        <v>1.0247592702327022</v>
      </c>
      <c r="B34" s="23" t="str">
        <f t="shared" ca="1" si="1"/>
        <v>касса 5</v>
      </c>
      <c r="C34" s="4">
        <f ca="1">IF(C33="","",IF(C33+(A34)/1440&lt;=$C$23+8/24,C33+(A34)/1440,""))</f>
        <v>0.3457525352139928</v>
      </c>
      <c r="D34">
        <f t="shared" ca="1" si="2"/>
        <v>4.5886448256364964</v>
      </c>
      <c r="E34" s="4">
        <f t="shared" ca="1" si="3"/>
        <v>3.1865589066920113E-3</v>
      </c>
      <c r="F34">
        <f t="shared" ca="1" si="4"/>
        <v>1.9191301665445306</v>
      </c>
      <c r="G34" s="4">
        <f t="shared" ca="1" si="5"/>
        <v>1.3327292823225906E-3</v>
      </c>
      <c r="H34">
        <f t="shared" ca="1" si="6"/>
        <v>7.2526382060754129</v>
      </c>
      <c r="I34" s="4">
        <f t="shared" ca="1" si="7"/>
        <v>5.0365543097745926E-3</v>
      </c>
      <c r="J34">
        <f t="shared" ca="1" si="8"/>
        <v>3.1549176659447262</v>
      </c>
      <c r="K34" s="4">
        <f ca="1">IF(J34&lt;&gt;"",J34/1440,"")</f>
        <v>2.1909150457949489E-3</v>
      </c>
      <c r="L34" s="55">
        <f t="shared" ca="1" si="9"/>
        <v>3.698830561384816</v>
      </c>
      <c r="M34" s="4">
        <f t="shared" ca="1" si="10"/>
        <v>2.5686323342950113E-3</v>
      </c>
      <c r="N34" s="3">
        <f ca="1">IF(C34&lt;&gt;"",SUM(COUNTIF($Q$24:$Q34,"&gt;"&amp;C34),COUNTIF($S$24:$S34,"&gt;"&amp;C34),COUNTIF($U$24:$U34,"&gt;"&amp;C34),COUNTIF($W$24:$W34,"&gt;"&amp;C34),COUNTIF($Y$24:$Y34,"&gt;"&amp;C34)),"")</f>
        <v>3</v>
      </c>
      <c r="O34" s="4">
        <f t="shared" ca="1" si="11"/>
        <v>2.5686323342949957E-3</v>
      </c>
      <c r="P34" s="4" t="str">
        <f ca="1">IF(AND(MAX(Q$23:Q33)&lt;=MAX(S$23:S33),C34&lt;&gt;"",MAX(Q$23:Q33)&lt;=MAX(U$23:U33),MAX(Q$23:Q33)&lt;=MAX(W$23:W33),MAX(Q$23:Q33)&lt;=MAX(Y$23:Y33),MAX(Q$23:Q33)&lt;=TIME(16,0,0)),MAX(Q$23:Q33,C34),"")</f>
        <v/>
      </c>
      <c r="Q34" s="4" t="str">
        <f t="shared" ca="1" si="12"/>
        <v/>
      </c>
      <c r="R34" s="4" t="str">
        <f ca="1">IF(AND(MAX(Q$23:Q33)&gt;MAX(S$23:S33),C34&lt;&gt;"",MAX(S$23:S33)&lt;=MAX(U$23:U33),MAX(S$23:S33)&lt;=MAX(W$23:W33),MAX(S$23:S33)&lt;=MAX(Y$23:Y33),MAX(S$23:S33)&lt;=TIME(16,0,0)),MAX(S$23:S33,C34),"")</f>
        <v/>
      </c>
      <c r="S34" s="4" t="str">
        <f t="shared" ca="1" si="13"/>
        <v/>
      </c>
      <c r="T34" s="4" t="str">
        <f ca="1">IF(AND(MAX(Q$23:Q33)&gt;MAX(U$23:U33),C34&lt;&gt;"",MAX(S$23:S33)&gt;MAX(U$23:U33),MAX(U$23:U33)&lt;=MAX(W$23:W33),MAX(U$23:U33)&lt;=MAX(Y$23:Y33),MAX(U$23:U33)&lt;=TIME(16,0,0)),MAX(U$23:U33,C34),"")</f>
        <v/>
      </c>
      <c r="U34" s="4" t="str">
        <f t="shared" ca="1" si="14"/>
        <v/>
      </c>
      <c r="V34" s="4" t="str">
        <f ca="1">IF(AND(MAX(Q$23:Q33)&gt;MAX(W$23:W33),C34&lt;&gt;"",MAX(S$23:S33)&gt;MAX(W$23:W33),MAX(U$23:U33)&gt;MAX(W$23:W33),MAX(W$23:W33)&lt;=MAX(Y$23:Y33),MAX(W$23:W33)&lt;=TIME(16,0,0)),MAX(W$23:W33,C34),"")</f>
        <v/>
      </c>
      <c r="W34" s="4" t="str">
        <f t="shared" ca="1" si="15"/>
        <v/>
      </c>
      <c r="X34" s="4">
        <f ca="1">IF(AND(MAX(Q$23:Q33)&gt;MAX(Y$23:Y33),C34&lt;&gt;"",MAX(S$23:S33)&gt;MAX(Y$23:Y33),MAX(U$23:U33)&gt;MAX(Y$23:Y33),MAX(W$23:W33)&gt;MAX(Y$23:Y33),MAX(Y$23:Y33)&lt;=TIME(16,0,0)),MAX(Y$23:Y33,C34),"")</f>
        <v>0.3457525352139928</v>
      </c>
      <c r="Y34" s="4">
        <f t="shared" ca="1" si="16"/>
        <v>0.34832116754828779</v>
      </c>
    </row>
    <row r="35" spans="1:25" x14ac:dyDescent="0.3">
      <c r="A35" s="3">
        <f t="shared" ca="1" si="0"/>
        <v>1.230336861716637</v>
      </c>
      <c r="B35" s="23" t="str">
        <f t="shared" ca="1" si="1"/>
        <v>касса 3</v>
      </c>
      <c r="C35" s="4">
        <f ca="1">IF(C34="","",IF(C34+(A35)/1440&lt;=$C$23+8/24,C34+(A35)/1440,""))</f>
        <v>0.34660693581240715</v>
      </c>
      <c r="D35">
        <f t="shared" ca="1" si="2"/>
        <v>1.2683339478084676</v>
      </c>
      <c r="E35" s="4">
        <f t="shared" ca="1" si="3"/>
        <v>8.8078746375588033E-4</v>
      </c>
      <c r="F35">
        <f t="shared" ca="1" si="4"/>
        <v>6.9128086334766863</v>
      </c>
      <c r="G35" s="4">
        <f t="shared" ca="1" si="5"/>
        <v>4.8005615510254762E-3</v>
      </c>
      <c r="H35">
        <f t="shared" ca="1" si="6"/>
        <v>3.9278556497665402</v>
      </c>
      <c r="I35" s="4">
        <f t="shared" ca="1" si="7"/>
        <v>2.7276775345600975E-3</v>
      </c>
      <c r="J35">
        <f t="shared" ca="1" si="8"/>
        <v>6.6206889377499252</v>
      </c>
      <c r="K35" s="4">
        <f ca="1">IF(J35&lt;&gt;"",J35/1440,"")</f>
        <v>4.5977006512152255E-3</v>
      </c>
      <c r="L35" s="55">
        <f t="shared" ca="1" si="9"/>
        <v>4.2540540424952562</v>
      </c>
      <c r="M35" s="4">
        <f t="shared" ca="1" si="10"/>
        <v>2.9542041961772613E-3</v>
      </c>
      <c r="N35" s="3">
        <f ca="1">IF(C35&lt;&gt;"",SUM(COUNTIF($Q$24:$Q35,"&gt;"&amp;C35),COUNTIF($S$24:$S35,"&gt;"&amp;C35),COUNTIF($U$24:$U35,"&gt;"&amp;C35),COUNTIF($W$24:$W35,"&gt;"&amp;C35),COUNTIF($Y$24:$Y35,"&gt;"&amp;C35)),"")</f>
        <v>3</v>
      </c>
      <c r="O35" s="4">
        <f t="shared" ca="1" si="11"/>
        <v>2.7276775345601023E-3</v>
      </c>
      <c r="P35" s="4" t="str">
        <f ca="1">IF(AND(MAX(Q$23:Q34)&lt;=MAX(S$23:S34),C35&lt;&gt;"",MAX(Q$23:Q34)&lt;=MAX(U$23:U34),MAX(Q$23:Q34)&lt;=MAX(W$23:W34),MAX(Q$23:Q34)&lt;=MAX(Y$23:Y34),MAX(Q$23:Q34)&lt;=TIME(16,0,0)),MAX(Q$23:Q34,C35),"")</f>
        <v/>
      </c>
      <c r="Q35" s="4" t="str">
        <f t="shared" ca="1" si="12"/>
        <v/>
      </c>
      <c r="R35" s="4" t="str">
        <f ca="1">IF(AND(MAX(Q$23:Q34)&gt;MAX(S$23:S34),C35&lt;&gt;"",MAX(S$23:S34)&lt;=MAX(U$23:U34),MAX(S$23:S34)&lt;=MAX(W$23:W34),MAX(S$23:S34)&lt;=MAX(Y$23:Y34),MAX(S$23:S34)&lt;=TIME(16,0,0)),MAX(S$23:S34,C35),"")</f>
        <v/>
      </c>
      <c r="S35" s="4" t="str">
        <f t="shared" ca="1" si="13"/>
        <v/>
      </c>
      <c r="T35" s="4">
        <f ca="1">IF(AND(MAX(Q$23:Q34)&gt;MAX(U$23:U34),C35&lt;&gt;"",MAX(S$23:S34)&gt;MAX(U$23:U34),MAX(U$23:U34)&lt;=MAX(W$23:W34),MAX(U$23:U34)&lt;=MAX(Y$23:Y34),MAX(U$23:U34)&lt;=TIME(16,0,0)),MAX(U$23:U34,C35),"")</f>
        <v>0.34660693581240715</v>
      </c>
      <c r="U35" s="4">
        <f t="shared" ca="1" si="14"/>
        <v>0.34933461334696725</v>
      </c>
      <c r="V35" s="4" t="str">
        <f ca="1">IF(AND(MAX(Q$23:Q34)&gt;MAX(W$23:W34),C35&lt;&gt;"",MAX(S$23:S34)&gt;MAX(W$23:W34),MAX(U$23:U34)&gt;MAX(W$23:W34),MAX(W$23:W34)&lt;=MAX(Y$23:Y34),MAX(W$23:W34)&lt;=TIME(16,0,0)),MAX(W$23:W34,C35),"")</f>
        <v/>
      </c>
      <c r="W35" s="4" t="str">
        <f t="shared" ca="1" si="15"/>
        <v/>
      </c>
      <c r="X35" s="4" t="str">
        <f ca="1">IF(AND(MAX(Q$23:Q34)&gt;MAX(Y$23:Y34),C35&lt;&gt;"",MAX(S$23:S34)&gt;MAX(Y$23:Y34),MAX(U$23:U34)&gt;MAX(Y$23:Y34),MAX(W$23:W34)&gt;MAX(Y$23:Y34),MAX(Y$23:Y34)&lt;=TIME(16,0,0)),MAX(Y$23:Y34,C35),"")</f>
        <v/>
      </c>
      <c r="Y35" s="4" t="str">
        <f t="shared" ca="1" si="16"/>
        <v/>
      </c>
    </row>
    <row r="36" spans="1:25" x14ac:dyDescent="0.3">
      <c r="A36" s="3">
        <f t="shared" ca="1" si="0"/>
        <v>1.4010226374150585</v>
      </c>
      <c r="B36" s="23" t="str">
        <f t="shared" ca="1" si="1"/>
        <v>касса 4</v>
      </c>
      <c r="C36" s="4">
        <f ca="1">IF(C35="","",IF(C35+(A36)/1440&lt;=$C$23+8/24,C35+(A36)/1440,""))</f>
        <v>0.34757986819950093</v>
      </c>
      <c r="D36">
        <f t="shared" ca="1" si="2"/>
        <v>1.1898210436900696</v>
      </c>
      <c r="E36" s="4">
        <f t="shared" ca="1" si="3"/>
        <v>8.2626461367365947E-4</v>
      </c>
      <c r="F36">
        <f t="shared" ca="1" si="4"/>
        <v>1.4264326875493865</v>
      </c>
      <c r="G36" s="4">
        <f t="shared" ca="1" si="5"/>
        <v>9.9057825524262954E-4</v>
      </c>
      <c r="H36">
        <f t="shared" ca="1" si="6"/>
        <v>4.6752635046878721</v>
      </c>
      <c r="I36" s="4">
        <f t="shared" ca="1" si="7"/>
        <v>3.2467107671443557E-3</v>
      </c>
      <c r="J36">
        <f t="shared" ca="1" si="8"/>
        <v>1.329472747009961</v>
      </c>
      <c r="K36" s="4">
        <f ca="1">IF(J36&lt;&gt;"",J36/1440,"")</f>
        <v>9.2324496320136181E-4</v>
      </c>
      <c r="L36" s="55">
        <f t="shared" ca="1" si="9"/>
        <v>2.3589045756069762</v>
      </c>
      <c r="M36" s="4">
        <f t="shared" ca="1" si="10"/>
        <v>1.6381281775048446E-3</v>
      </c>
      <c r="N36" s="3">
        <f ca="1">IF(C36&lt;&gt;"",SUM(COUNTIF($Q$24:$Q36,"&gt;"&amp;C36),COUNTIF($S$24:$S36,"&gt;"&amp;C36),COUNTIF($U$24:$U36,"&gt;"&amp;C36),COUNTIF($W$24:$W36,"&gt;"&amp;C36),COUNTIF($Y$24:$Y36,"&gt;"&amp;C36)),"")</f>
        <v>4</v>
      </c>
      <c r="O36" s="4">
        <f t="shared" ca="1" si="11"/>
        <v>9.2324496320134175E-4</v>
      </c>
      <c r="P36" s="4" t="str">
        <f ca="1">IF(AND(MAX(Q$23:Q35)&lt;=MAX(S$23:S35),C36&lt;&gt;"",MAX(Q$23:Q35)&lt;=MAX(U$23:U35),MAX(Q$23:Q35)&lt;=MAX(W$23:W35),MAX(Q$23:Q35)&lt;=MAX(Y$23:Y35),MAX(Q$23:Q35)&lt;=TIME(16,0,0)),MAX(Q$23:Q35,C36),"")</f>
        <v/>
      </c>
      <c r="Q36" s="4" t="str">
        <f t="shared" ca="1" si="12"/>
        <v/>
      </c>
      <c r="R36" s="4" t="str">
        <f ca="1">IF(AND(MAX(Q$23:Q35)&gt;MAX(S$23:S35),C36&lt;&gt;"",MAX(S$23:S35)&lt;=MAX(U$23:U35),MAX(S$23:S35)&lt;=MAX(W$23:W35),MAX(S$23:S35)&lt;=MAX(Y$23:Y35),MAX(S$23:S35)&lt;=TIME(16,0,0)),MAX(S$23:S35,C36),"")</f>
        <v/>
      </c>
      <c r="S36" s="4" t="str">
        <f t="shared" ca="1" si="13"/>
        <v/>
      </c>
      <c r="T36" s="4" t="str">
        <f ca="1">IF(AND(MAX(Q$23:Q35)&gt;MAX(U$23:U35),C36&lt;&gt;"",MAX(S$23:S35)&gt;MAX(U$23:U35),MAX(U$23:U35)&lt;=MAX(W$23:W35),MAX(U$23:U35)&lt;=MAX(Y$23:Y35),MAX(U$23:U35)&lt;=TIME(16,0,0)),MAX(U$23:U35,C36),"")</f>
        <v/>
      </c>
      <c r="U36" s="4" t="str">
        <f t="shared" ca="1" si="14"/>
        <v/>
      </c>
      <c r="V36" s="4">
        <f ca="1">IF(AND(MAX(Q$23:Q35)&gt;MAX(W$23:W35),C36&lt;&gt;"",MAX(S$23:S35)&gt;MAX(W$23:W35),MAX(U$23:U35)&gt;MAX(W$23:W35),MAX(W$23:W35)&lt;=MAX(Y$23:Y35),MAX(W$23:W35)&lt;=TIME(16,0,0)),MAX(W$23:W35,C36),"")</f>
        <v>0.34757986819950093</v>
      </c>
      <c r="W36" s="4">
        <f t="shared" ca="1" si="15"/>
        <v>0.34850311316270227</v>
      </c>
      <c r="X36" s="4" t="str">
        <f ca="1">IF(AND(MAX(Q$23:Q35)&gt;MAX(Y$23:Y35),C36&lt;&gt;"",MAX(S$23:S35)&gt;MAX(Y$23:Y35),MAX(U$23:U35)&gt;MAX(Y$23:Y35),MAX(W$23:W35)&gt;MAX(Y$23:Y35),MAX(Y$23:Y35)&lt;=TIME(16,0,0)),MAX(Y$23:Y35,C36),"")</f>
        <v/>
      </c>
      <c r="Y36" s="4" t="str">
        <f t="shared" ca="1" si="16"/>
        <v/>
      </c>
    </row>
    <row r="37" spans="1:25" x14ac:dyDescent="0.3">
      <c r="A37" s="3">
        <f t="shared" ca="1" si="0"/>
        <v>1.2062923496828599</v>
      </c>
      <c r="B37" s="23" t="str">
        <f t="shared" ca="1" si="1"/>
        <v>касса 1</v>
      </c>
      <c r="C37" s="4">
        <f ca="1">IF(C36="","",IF(C36+(A37)/1440&lt;=$C$23+8/24,C36+(A37)/1440,""))</f>
        <v>0.34841757122011402</v>
      </c>
      <c r="D37">
        <f t="shared" ca="1" si="2"/>
        <v>7.2439576311990361</v>
      </c>
      <c r="E37" s="4">
        <f t="shared" ca="1" si="3"/>
        <v>5.0305261327771083E-3</v>
      </c>
      <c r="F37">
        <f t="shared" ca="1" si="4"/>
        <v>1.6064597086437455</v>
      </c>
      <c r="G37" s="4">
        <f t="shared" ca="1" si="5"/>
        <v>1.11559701989149E-3</v>
      </c>
      <c r="H37">
        <f t="shared" ca="1" si="6"/>
        <v>1.0985401476718959</v>
      </c>
      <c r="I37" s="4">
        <f t="shared" ca="1" si="7"/>
        <v>7.6287510254992774E-4</v>
      </c>
      <c r="J37">
        <f t="shared" ca="1" si="8"/>
        <v>5.1270777403882235</v>
      </c>
      <c r="K37" s="4">
        <f ca="1">IF(J37&lt;&gt;"",J37/1440,"")</f>
        <v>3.5604706530473775E-3</v>
      </c>
      <c r="L37" s="55">
        <f t="shared" ca="1" si="9"/>
        <v>4.5009070866048635</v>
      </c>
      <c r="M37" s="4">
        <f t="shared" ca="1" si="10"/>
        <v>3.1256299212533774E-3</v>
      </c>
      <c r="N37" s="3">
        <f ca="1">IF(C37&lt;&gt;"",SUM(COUNTIF($Q$24:$Q37,"&gt;"&amp;C37),COUNTIF($S$24:$S37,"&gt;"&amp;C37),COUNTIF($U$24:$U37,"&gt;"&amp;C37),COUNTIF($W$24:$W37,"&gt;"&amp;C37),COUNTIF($Y$24:$Y37,"&gt;"&amp;C37)),"")</f>
        <v>4</v>
      </c>
      <c r="O37" s="4">
        <f t="shared" ca="1" si="11"/>
        <v>5.0305261327771023E-3</v>
      </c>
      <c r="P37" s="4">
        <f ca="1">IF(AND(MAX(Q$23:Q36)&lt;=MAX(S$23:S36),C37&lt;&gt;"",MAX(Q$23:Q36)&lt;=MAX(U$23:U36),MAX(Q$23:Q36)&lt;=MAX(W$23:W36),MAX(Q$23:Q36)&lt;=MAX(Y$23:Y36),MAX(Q$23:Q36)&lt;=TIME(16,0,0)),MAX(Q$23:Q36,C37),"")</f>
        <v>0.34841757122011402</v>
      </c>
      <c r="Q37" s="4">
        <f t="shared" ca="1" si="12"/>
        <v>0.35344809735289112</v>
      </c>
      <c r="R37" s="4" t="str">
        <f ca="1">IF(AND(MAX(Q$23:Q36)&gt;MAX(S$23:S36),C37&lt;&gt;"",MAX(S$23:S36)&lt;=MAX(U$23:U36),MAX(S$23:S36)&lt;=MAX(W$23:W36),MAX(S$23:S36)&lt;=MAX(Y$23:Y36),MAX(S$23:S36)&lt;=TIME(16,0,0)),MAX(S$23:S36,C37),"")</f>
        <v/>
      </c>
      <c r="S37" s="4" t="str">
        <f t="shared" ca="1" si="13"/>
        <v/>
      </c>
      <c r="T37" s="4" t="str">
        <f ca="1">IF(AND(MAX(Q$23:Q36)&gt;MAX(U$23:U36),C37&lt;&gt;"",MAX(S$23:S36)&gt;MAX(U$23:U36),MAX(U$23:U36)&lt;=MAX(W$23:W36),MAX(U$23:U36)&lt;=MAX(Y$23:Y36),MAX(U$23:U36)&lt;=TIME(16,0,0)),MAX(U$23:U36,C37),"")</f>
        <v/>
      </c>
      <c r="U37" s="4" t="str">
        <f t="shared" ca="1" si="14"/>
        <v/>
      </c>
      <c r="V37" s="4" t="str">
        <f ca="1">IF(AND(MAX(Q$23:Q36)&gt;MAX(W$23:W36),C37&lt;&gt;"",MAX(S$23:S36)&gt;MAX(W$23:W36),MAX(U$23:U36)&gt;MAX(W$23:W36),MAX(W$23:W36)&lt;=MAX(Y$23:Y36),MAX(W$23:W36)&lt;=TIME(16,0,0)),MAX(W$23:W36,C37),"")</f>
        <v/>
      </c>
      <c r="W37" s="4" t="str">
        <f t="shared" ca="1" si="15"/>
        <v/>
      </c>
      <c r="X37" s="4" t="str">
        <f ca="1">IF(AND(MAX(Q$23:Q36)&gt;MAX(Y$23:Y36),C37&lt;&gt;"",MAX(S$23:S36)&gt;MAX(Y$23:Y36),MAX(U$23:U36)&gt;MAX(Y$23:Y36),MAX(W$23:W36)&gt;MAX(Y$23:Y36),MAX(Y$23:Y36)&lt;=TIME(16,0,0)),MAX(Y$23:Y36,C37),"")</f>
        <v/>
      </c>
      <c r="Y37" s="4" t="str">
        <f t="shared" ca="1" si="16"/>
        <v/>
      </c>
    </row>
    <row r="38" spans="1:25" x14ac:dyDescent="0.3">
      <c r="A38" s="3">
        <f t="shared" ca="1" si="0"/>
        <v>1.4781419092429693</v>
      </c>
      <c r="B38" s="23" t="str">
        <f t="shared" ca="1" si="1"/>
        <v>касса 5</v>
      </c>
      <c r="C38" s="4">
        <f ca="1">IF(C37="","",IF(C37+(A38)/1440&lt;=$C$23+8/24,C37+(A38)/1440,""))</f>
        <v>0.34944405865708833</v>
      </c>
      <c r="D38">
        <f t="shared" ca="1" si="2"/>
        <v>4.0350319994400268</v>
      </c>
      <c r="E38" s="4">
        <f t="shared" ca="1" si="3"/>
        <v>2.8021055551666852E-3</v>
      </c>
      <c r="F38">
        <f t="shared" ca="1" si="4"/>
        <v>1.5622958043137867</v>
      </c>
      <c r="G38" s="4">
        <f t="shared" ca="1" si="5"/>
        <v>1.084927641884574E-3</v>
      </c>
      <c r="H38">
        <f t="shared" ca="1" si="6"/>
        <v>2.4098766542065482</v>
      </c>
      <c r="I38" s="4">
        <f t="shared" ca="1" si="7"/>
        <v>1.6735254543101029E-3</v>
      </c>
      <c r="J38">
        <f t="shared" ca="1" si="8"/>
        <v>11.531103774097943</v>
      </c>
      <c r="K38" s="4">
        <f ca="1">IF(J38&lt;&gt;"",J38/1440,"")</f>
        <v>8.0077109542346821E-3</v>
      </c>
      <c r="L38" s="55">
        <f t="shared" ca="1" si="9"/>
        <v>3.2571319290954133</v>
      </c>
      <c r="M38" s="4">
        <f t="shared" ca="1" si="10"/>
        <v>2.2618971729829259E-3</v>
      </c>
      <c r="N38" s="3">
        <f ca="1">IF(C38&lt;&gt;"",SUM(COUNTIF($Q$24:$Q38,"&gt;"&amp;C38),COUNTIF($S$24:$S38,"&gt;"&amp;C38),COUNTIF($U$24:$U38,"&gt;"&amp;C38),COUNTIF($W$24:$W38,"&gt;"&amp;C38),COUNTIF($Y$24:$Y38,"&gt;"&amp;C38)),"")</f>
        <v>3</v>
      </c>
      <c r="O38" s="4">
        <f t="shared" ca="1" si="11"/>
        <v>2.2618971729829185E-3</v>
      </c>
      <c r="P38" s="4" t="str">
        <f ca="1">IF(AND(MAX(Q$23:Q37)&lt;=MAX(S$23:S37),C38&lt;&gt;"",MAX(Q$23:Q37)&lt;=MAX(U$23:U37),MAX(Q$23:Q37)&lt;=MAX(W$23:W37),MAX(Q$23:Q37)&lt;=MAX(Y$23:Y37),MAX(Q$23:Q37)&lt;=TIME(16,0,0)),MAX(Q$23:Q37,C38),"")</f>
        <v/>
      </c>
      <c r="Q38" s="4" t="str">
        <f t="shared" ca="1" si="12"/>
        <v/>
      </c>
      <c r="R38" s="4" t="str">
        <f ca="1">IF(AND(MAX(Q$23:Q37)&gt;MAX(S$23:S37),C38&lt;&gt;"",MAX(S$23:S37)&lt;=MAX(U$23:U37),MAX(S$23:S37)&lt;=MAX(W$23:W37),MAX(S$23:S37)&lt;=MAX(Y$23:Y37),MAX(S$23:S37)&lt;=TIME(16,0,0)),MAX(S$23:S37,C38),"")</f>
        <v/>
      </c>
      <c r="S38" s="4" t="str">
        <f t="shared" ca="1" si="13"/>
        <v/>
      </c>
      <c r="T38" s="4" t="str">
        <f ca="1">IF(AND(MAX(Q$23:Q37)&gt;MAX(U$23:U37),C38&lt;&gt;"",MAX(S$23:S37)&gt;MAX(U$23:U37),MAX(U$23:U37)&lt;=MAX(W$23:W37),MAX(U$23:U37)&lt;=MAX(Y$23:Y37),MAX(U$23:U37)&lt;=TIME(16,0,0)),MAX(U$23:U37,C38),"")</f>
        <v/>
      </c>
      <c r="U38" s="4" t="str">
        <f t="shared" ca="1" si="14"/>
        <v/>
      </c>
      <c r="V38" s="4" t="str">
        <f ca="1">IF(AND(MAX(Q$23:Q37)&gt;MAX(W$23:W37),C38&lt;&gt;"",MAX(S$23:S37)&gt;MAX(W$23:W37),MAX(U$23:U37)&gt;MAX(W$23:W37),MAX(W$23:W37)&lt;=MAX(Y$23:Y37),MAX(W$23:W37)&lt;=TIME(16,0,0)),MAX(W$23:W37,C38),"")</f>
        <v/>
      </c>
      <c r="W38" s="4" t="str">
        <f t="shared" ca="1" si="15"/>
        <v/>
      </c>
      <c r="X38" s="4">
        <f ca="1">IF(AND(MAX(Q$23:Q37)&gt;MAX(Y$23:Y37),C38&lt;&gt;"",MAX(S$23:S37)&gt;MAX(Y$23:Y37),MAX(U$23:U37)&gt;MAX(Y$23:Y37),MAX(W$23:W37)&gt;MAX(Y$23:Y37),MAX(Y$23:Y37)&lt;=TIME(16,0,0)),MAX(Y$23:Y37,C38),"")</f>
        <v>0.34944405865708833</v>
      </c>
      <c r="Y38" s="4">
        <f t="shared" ca="1" si="16"/>
        <v>0.35170595583007125</v>
      </c>
    </row>
    <row r="39" spans="1:25" x14ac:dyDescent="0.3">
      <c r="A39" s="3">
        <f t="shared" ca="1" si="0"/>
        <v>1.9645390127269136</v>
      </c>
      <c r="B39" s="23" t="str">
        <f t="shared" ca="1" si="1"/>
        <v>касса 4</v>
      </c>
      <c r="C39" s="4">
        <f ca="1">IF(C38="","",IF(C38+(A39)/1440&lt;=$C$23+8/24,C38+(A39)/1440,""))</f>
        <v>0.35080832186037092</v>
      </c>
      <c r="D39">
        <f t="shared" ca="1" si="2"/>
        <v>4.2343648975418908</v>
      </c>
      <c r="E39" s="4">
        <f t="shared" ca="1" si="3"/>
        <v>2.9405311788485355E-3</v>
      </c>
      <c r="F39">
        <f t="shared" ca="1" si="4"/>
        <v>1.6148059533334376</v>
      </c>
      <c r="G39" s="4">
        <f t="shared" ca="1" si="5"/>
        <v>1.1213930231482206E-3</v>
      </c>
      <c r="H39">
        <f t="shared" ca="1" si="6"/>
        <v>11.129660050214138</v>
      </c>
      <c r="I39" s="4">
        <f t="shared" ca="1" si="7"/>
        <v>7.7289305904264848E-3</v>
      </c>
      <c r="J39">
        <f t="shared" ca="1" si="8"/>
        <v>1.8461065892809838</v>
      </c>
      <c r="K39" s="4">
        <f ca="1">IF(J39&lt;&gt;"",J39/1440,"")</f>
        <v>1.2820184647784609E-3</v>
      </c>
      <c r="L39" s="55">
        <f t="shared" ca="1" si="9"/>
        <v>6.4663879724321367</v>
      </c>
      <c r="M39" s="4">
        <f t="shared" ca="1" si="10"/>
        <v>4.4905472030778723E-3</v>
      </c>
      <c r="N39" s="3">
        <f ca="1">IF(C39&lt;&gt;"",SUM(COUNTIF($Q$24:$Q39,"&gt;"&amp;C39),COUNTIF($S$24:$S39,"&gt;"&amp;C39),COUNTIF($U$24:$U39,"&gt;"&amp;C39),COUNTIF($W$24:$W39,"&gt;"&amp;C39),COUNTIF($Y$24:$Y39,"&gt;"&amp;C39)),"")</f>
        <v>4</v>
      </c>
      <c r="O39" s="4">
        <f t="shared" ca="1" si="11"/>
        <v>1.2820184647784338E-3</v>
      </c>
      <c r="P39" s="4" t="str">
        <f ca="1">IF(AND(MAX(Q$23:Q38)&lt;=MAX(S$23:S38),C39&lt;&gt;"",MAX(Q$23:Q38)&lt;=MAX(U$23:U38),MAX(Q$23:Q38)&lt;=MAX(W$23:W38),MAX(Q$23:Q38)&lt;=MAX(Y$23:Y38),MAX(Q$23:Q38)&lt;=TIME(16,0,0)),MAX(Q$23:Q38,C39),"")</f>
        <v/>
      </c>
      <c r="Q39" s="4" t="str">
        <f t="shared" ca="1" si="12"/>
        <v/>
      </c>
      <c r="R39" s="4" t="str">
        <f ca="1">IF(AND(MAX(Q$23:Q38)&gt;MAX(S$23:S38),C39&lt;&gt;"",MAX(S$23:S38)&lt;=MAX(U$23:U38),MAX(S$23:S38)&lt;=MAX(W$23:W38),MAX(S$23:S38)&lt;=MAX(Y$23:Y38),MAX(S$23:S38)&lt;=TIME(16,0,0)),MAX(S$23:S38,C39),"")</f>
        <v/>
      </c>
      <c r="S39" s="4" t="str">
        <f t="shared" ca="1" si="13"/>
        <v/>
      </c>
      <c r="T39" s="4" t="str">
        <f ca="1">IF(AND(MAX(Q$23:Q38)&gt;MAX(U$23:U38),C39&lt;&gt;"",MAX(S$23:S38)&gt;MAX(U$23:U38),MAX(U$23:U38)&lt;=MAX(W$23:W38),MAX(U$23:U38)&lt;=MAX(Y$23:Y38),MAX(U$23:U38)&lt;=TIME(16,0,0)),MAX(U$23:U38,C39),"")</f>
        <v/>
      </c>
      <c r="U39" s="4" t="str">
        <f t="shared" ca="1" si="14"/>
        <v/>
      </c>
      <c r="V39" s="4">
        <f ca="1">IF(AND(MAX(Q$23:Q38)&gt;MAX(W$23:W38),C39&lt;&gt;"",MAX(S$23:S38)&gt;MAX(W$23:W38),MAX(U$23:U38)&gt;MAX(W$23:W38),MAX(W$23:W38)&lt;=MAX(Y$23:Y38),MAX(W$23:W38)&lt;=TIME(16,0,0)),MAX(W$23:W38,C39),"")</f>
        <v>0.35080832186037092</v>
      </c>
      <c r="W39" s="4">
        <f t="shared" ca="1" si="15"/>
        <v>0.35209034032514935</v>
      </c>
      <c r="X39" s="4" t="str">
        <f ca="1">IF(AND(MAX(Q$23:Q38)&gt;MAX(Y$23:Y38),C39&lt;&gt;"",MAX(S$23:S38)&gt;MAX(Y$23:Y38),MAX(U$23:U38)&gt;MAX(Y$23:Y38),MAX(W$23:W38)&gt;MAX(Y$23:Y38),MAX(Y$23:Y38)&lt;=TIME(16,0,0)),MAX(Y$23:Y38,C39),"")</f>
        <v/>
      </c>
      <c r="Y39" s="4" t="str">
        <f t="shared" ca="1" si="16"/>
        <v/>
      </c>
    </row>
    <row r="40" spans="1:25" x14ac:dyDescent="0.3">
      <c r="A40" s="3">
        <f t="shared" ca="1" si="0"/>
        <v>1.0012401956592758</v>
      </c>
      <c r="B40" s="23" t="str">
        <f t="shared" ca="1" si="1"/>
        <v>касса 3</v>
      </c>
      <c r="C40" s="4">
        <f ca="1">IF(C39="","",IF(C39+(A40)/1440&lt;=$C$23+8/24,C39+(A40)/1440,""))</f>
        <v>0.35150362755180098</v>
      </c>
      <c r="D40">
        <f t="shared" ca="1" si="2"/>
        <v>4.1996297035165728</v>
      </c>
      <c r="E40" s="4">
        <f t="shared" ca="1" si="3"/>
        <v>2.9164095163309533E-3</v>
      </c>
      <c r="F40">
        <f t="shared" ca="1" si="4"/>
        <v>1.3595696482403312</v>
      </c>
      <c r="G40" s="4">
        <f t="shared" ca="1" si="5"/>
        <v>9.4414558905578556E-4</v>
      </c>
      <c r="H40">
        <f t="shared" ca="1" si="6"/>
        <v>3.0517583984194632</v>
      </c>
      <c r="I40" s="4">
        <f t="shared" ca="1" si="7"/>
        <v>2.1192766655690714E-3</v>
      </c>
      <c r="J40">
        <f t="shared" ca="1" si="8"/>
        <v>6.3521235180305222</v>
      </c>
      <c r="K40" s="4">
        <f ca="1">IF(J40&lt;&gt;"",J40/1440,"")</f>
        <v>4.4111968875211963E-3</v>
      </c>
      <c r="L40" s="55">
        <f t="shared" ca="1" si="9"/>
        <v>7.4093927933371511</v>
      </c>
      <c r="M40" s="4">
        <f t="shared" ca="1" si="10"/>
        <v>5.1454116620396886E-3</v>
      </c>
      <c r="N40" s="3">
        <f ca="1">IF(C40&lt;&gt;"",SUM(COUNTIF($Q$24:$Q40,"&gt;"&amp;C40),COUNTIF($S$24:$S40,"&gt;"&amp;C40),COUNTIF($U$24:$U40,"&gt;"&amp;C40),COUNTIF($W$24:$W40,"&gt;"&amp;C40),COUNTIF($Y$24:$Y40,"&gt;"&amp;C40)),"")</f>
        <v>5</v>
      </c>
      <c r="O40" s="4">
        <f t="shared" ca="1" si="11"/>
        <v>2.1192766655690476E-3</v>
      </c>
      <c r="P40" s="4" t="str">
        <f ca="1">IF(AND(MAX(Q$23:Q39)&lt;=MAX(S$23:S39),C40&lt;&gt;"",MAX(Q$23:Q39)&lt;=MAX(U$23:U39),MAX(Q$23:Q39)&lt;=MAX(W$23:W39),MAX(Q$23:Q39)&lt;=MAX(Y$23:Y39),MAX(Q$23:Q39)&lt;=TIME(16,0,0)),MAX(Q$23:Q39,C40),"")</f>
        <v/>
      </c>
      <c r="Q40" s="4" t="str">
        <f t="shared" ca="1" si="12"/>
        <v/>
      </c>
      <c r="R40" s="4" t="str">
        <f ca="1">IF(AND(MAX(Q$23:Q39)&gt;MAX(S$23:S39),C40&lt;&gt;"",MAX(S$23:S39)&lt;=MAX(U$23:U39),MAX(S$23:S39)&lt;=MAX(W$23:W39),MAX(S$23:S39)&lt;=MAX(Y$23:Y39),MAX(S$23:S39)&lt;=TIME(16,0,0)),MAX(S$23:S39,C40),"")</f>
        <v/>
      </c>
      <c r="S40" s="4" t="str">
        <f t="shared" ca="1" si="13"/>
        <v/>
      </c>
      <c r="T40" s="4">
        <f ca="1">IF(AND(MAX(Q$23:Q39)&gt;MAX(U$23:U39),C40&lt;&gt;"",MAX(S$23:S39)&gt;MAX(U$23:U39),MAX(U$23:U39)&lt;=MAX(W$23:W39),MAX(U$23:U39)&lt;=MAX(Y$23:Y39),MAX(U$23:U39)&lt;=TIME(16,0,0)),MAX(U$23:U39,C40),"")</f>
        <v>0.35150362755180098</v>
      </c>
      <c r="U40" s="4">
        <f t="shared" ca="1" si="14"/>
        <v>0.35362290421737003</v>
      </c>
      <c r="V40" s="4" t="str">
        <f ca="1">IF(AND(MAX(Q$23:Q39)&gt;MAX(W$23:W39),C40&lt;&gt;"",MAX(S$23:S39)&gt;MAX(W$23:W39),MAX(U$23:U39)&gt;MAX(W$23:W39),MAX(W$23:W39)&lt;=MAX(Y$23:Y39),MAX(W$23:W39)&lt;=TIME(16,0,0)),MAX(W$23:W39,C40),"")</f>
        <v/>
      </c>
      <c r="W40" s="4" t="str">
        <f t="shared" ca="1" si="15"/>
        <v/>
      </c>
      <c r="X40" s="4" t="str">
        <f ca="1">IF(AND(MAX(Q$23:Q39)&gt;MAX(Y$23:Y39),C40&lt;&gt;"",MAX(S$23:S39)&gt;MAX(Y$23:Y39),MAX(U$23:U39)&gt;MAX(Y$23:Y39),MAX(W$23:W39)&gt;MAX(Y$23:Y39),MAX(Y$23:Y39)&lt;=TIME(16,0,0)),MAX(Y$23:Y39,C40),"")</f>
        <v/>
      </c>
      <c r="Y40" s="4" t="str">
        <f t="shared" ca="1" si="16"/>
        <v/>
      </c>
    </row>
    <row r="41" spans="1:25" x14ac:dyDescent="0.3">
      <c r="A41" s="3">
        <f t="shared" ca="1" si="0"/>
        <v>1.9812668081226714</v>
      </c>
      <c r="B41" s="23" t="str">
        <f t="shared" ca="1" si="1"/>
        <v>касса 5</v>
      </c>
      <c r="C41" s="4">
        <f ca="1">IF(C40="","",IF(C40+(A41)/1440&lt;=$C$23+8/24,C40+(A41)/1440,""))</f>
        <v>0.35287950727966394</v>
      </c>
      <c r="D41">
        <f t="shared" ca="1" si="2"/>
        <v>1.0093350418216049</v>
      </c>
      <c r="E41" s="4">
        <f t="shared" ca="1" si="3"/>
        <v>7.0092711237611455E-4</v>
      </c>
      <c r="F41">
        <f t="shared" ca="1" si="4"/>
        <v>3.2687160705710232</v>
      </c>
      <c r="G41" s="4">
        <f t="shared" ca="1" si="5"/>
        <v>2.2699417156743216E-3</v>
      </c>
      <c r="H41">
        <f t="shared" ca="1" si="6"/>
        <v>1.7326569264293425</v>
      </c>
      <c r="I41" s="4">
        <f t="shared" ca="1" si="7"/>
        <v>1.2032339766870435E-3</v>
      </c>
      <c r="J41">
        <f t="shared" ca="1" si="8"/>
        <v>4.6342859662201628</v>
      </c>
      <c r="K41" s="4">
        <f ca="1">IF(J41&lt;&gt;"",J41/1440,"")</f>
        <v>3.2182541432084462E-3</v>
      </c>
      <c r="L41" s="55">
        <f t="shared" ca="1" si="9"/>
        <v>6.5879153807228201</v>
      </c>
      <c r="M41" s="4">
        <f t="shared" ca="1" si="10"/>
        <v>4.5749412366130693E-3</v>
      </c>
      <c r="N41" s="3">
        <f ca="1">IF(C41&lt;&gt;"",SUM(COUNTIF($Q$24:$Q41,"&gt;"&amp;C41),COUNTIF($S$24:$S41,"&gt;"&amp;C41),COUNTIF($U$24:$U41,"&gt;"&amp;C41),COUNTIF($W$24:$W41,"&gt;"&amp;C41),COUNTIF($Y$24:$Y41,"&gt;"&amp;C41)),"")</f>
        <v>4</v>
      </c>
      <c r="O41" s="4">
        <f t="shared" ca="1" si="11"/>
        <v>4.5749412366130615E-3</v>
      </c>
      <c r="P41" s="4" t="str">
        <f ca="1">IF(AND(MAX(Q$23:Q40)&lt;=MAX(S$23:S40),C41&lt;&gt;"",MAX(Q$23:Q40)&lt;=MAX(U$23:U40),MAX(Q$23:Q40)&lt;=MAX(W$23:W40),MAX(Q$23:Q40)&lt;=MAX(Y$23:Y40),MAX(Q$23:Q40)&lt;=TIME(16,0,0)),MAX(Q$23:Q40,C41),"")</f>
        <v/>
      </c>
      <c r="Q41" s="4" t="str">
        <f t="shared" ca="1" si="12"/>
        <v/>
      </c>
      <c r="R41" s="4" t="str">
        <f ca="1">IF(AND(MAX(Q$23:Q40)&gt;MAX(S$23:S40),C41&lt;&gt;"",MAX(S$23:S40)&lt;=MAX(U$23:U40),MAX(S$23:S40)&lt;=MAX(W$23:W40),MAX(S$23:S40)&lt;=MAX(Y$23:Y40),MAX(S$23:S40)&lt;=TIME(16,0,0)),MAX(S$23:S40,C41),"")</f>
        <v/>
      </c>
      <c r="S41" s="4" t="str">
        <f t="shared" ca="1" si="13"/>
        <v/>
      </c>
      <c r="T41" s="4" t="str">
        <f ca="1">IF(AND(MAX(Q$23:Q40)&gt;MAX(U$23:U40),C41&lt;&gt;"",MAX(S$23:S40)&gt;MAX(U$23:U40),MAX(U$23:U40)&lt;=MAX(W$23:W40),MAX(U$23:U40)&lt;=MAX(Y$23:Y40),MAX(U$23:U40)&lt;=TIME(16,0,0)),MAX(U$23:U40,C41),"")</f>
        <v/>
      </c>
      <c r="U41" s="4" t="str">
        <f t="shared" ca="1" si="14"/>
        <v/>
      </c>
      <c r="V41" s="4" t="str">
        <f ca="1">IF(AND(MAX(Q$23:Q40)&gt;MAX(W$23:W40),C41&lt;&gt;"",MAX(S$23:S40)&gt;MAX(W$23:W40),MAX(U$23:U40)&gt;MAX(W$23:W40),MAX(W$23:W40)&lt;=MAX(Y$23:Y40),MAX(W$23:W40)&lt;=TIME(16,0,0)),MAX(W$23:W40,C41),"")</f>
        <v/>
      </c>
      <c r="W41" s="4" t="str">
        <f t="shared" ca="1" si="15"/>
        <v/>
      </c>
      <c r="X41" s="4">
        <f ca="1">IF(AND(MAX(Q$23:Q40)&gt;MAX(Y$23:Y40),C41&lt;&gt;"",MAX(S$23:S40)&gt;MAX(Y$23:Y40),MAX(U$23:U40)&gt;MAX(Y$23:Y40),MAX(W$23:W40)&gt;MAX(Y$23:Y40),MAX(Y$23:Y40)&lt;=TIME(16,0,0)),MAX(Y$23:Y40,C41),"")</f>
        <v>0.35287950727966394</v>
      </c>
      <c r="Y41" s="4">
        <f t="shared" ca="1" si="16"/>
        <v>0.357454448516277</v>
      </c>
    </row>
    <row r="42" spans="1:25" x14ac:dyDescent="0.3">
      <c r="A42" s="3">
        <f t="shared" ca="1" si="0"/>
        <v>1.0334921633137237</v>
      </c>
      <c r="B42" s="23" t="str">
        <f t="shared" ca="1" si="1"/>
        <v>касса 4</v>
      </c>
      <c r="C42" s="4">
        <f ca="1">IF(C41="","",IF(C41+(A42)/1440&lt;=$C$23+8/24,C41+(A42)/1440,""))</f>
        <v>0.35359721017085405</v>
      </c>
      <c r="D42">
        <f t="shared" ca="1" si="2"/>
        <v>2.5274426591215269</v>
      </c>
      <c r="E42" s="4">
        <f t="shared" ca="1" si="3"/>
        <v>1.7551685132788381E-3</v>
      </c>
      <c r="F42">
        <f t="shared" ca="1" si="4"/>
        <v>1.7986695847560672</v>
      </c>
      <c r="G42" s="4">
        <f t="shared" ca="1" si="5"/>
        <v>1.2490761005250466E-3</v>
      </c>
      <c r="H42">
        <f t="shared" ca="1" si="6"/>
        <v>2.4735666757110595</v>
      </c>
      <c r="I42" s="4">
        <f t="shared" ca="1" si="7"/>
        <v>1.7177546359104579E-3</v>
      </c>
      <c r="J42">
        <f t="shared" ca="1" si="8"/>
        <v>14.195489371342642</v>
      </c>
      <c r="K42" s="4">
        <f ca="1">IF(J42&lt;&gt;"",J42/1440,"")</f>
        <v>9.8579787300990575E-3</v>
      </c>
      <c r="L42" s="55">
        <f t="shared" ca="1" si="9"/>
        <v>2.4272502331044707</v>
      </c>
      <c r="M42" s="4">
        <f t="shared" ca="1" si="10"/>
        <v>1.6855904396558825E-3</v>
      </c>
      <c r="N42" s="3">
        <f ca="1">IF(C42&lt;&gt;"",SUM(COUNTIF($Q$24:$Q42,"&gt;"&amp;C42),COUNTIF($S$24:$S42,"&gt;"&amp;C42),COUNTIF($U$24:$U42,"&gt;"&amp;C42),COUNTIF($W$24:$W42,"&gt;"&amp;C42),COUNTIF($Y$24:$Y42,"&gt;"&amp;C42)),"")</f>
        <v>3</v>
      </c>
      <c r="O42" s="4">
        <f t="shared" ca="1" si="11"/>
        <v>9.8579787300990818E-3</v>
      </c>
      <c r="P42" s="4" t="str">
        <f ca="1">IF(AND(MAX(Q$23:Q41)&lt;=MAX(S$23:S41),C42&lt;&gt;"",MAX(Q$23:Q41)&lt;=MAX(U$23:U41),MAX(Q$23:Q41)&lt;=MAX(W$23:W41),MAX(Q$23:Q41)&lt;=MAX(Y$23:Y41),MAX(Q$23:Q41)&lt;=TIME(16,0,0)),MAX(Q$23:Q41,C42),"")</f>
        <v/>
      </c>
      <c r="Q42" s="4" t="str">
        <f t="shared" ca="1" si="12"/>
        <v/>
      </c>
      <c r="R42" s="4" t="str">
        <f ca="1">IF(AND(MAX(Q$23:Q41)&gt;MAX(S$23:S41),C42&lt;&gt;"",MAX(S$23:S41)&lt;=MAX(U$23:U41),MAX(S$23:S41)&lt;=MAX(W$23:W41),MAX(S$23:S41)&lt;=MAX(Y$23:Y41),MAX(S$23:S41)&lt;=TIME(16,0,0)),MAX(S$23:S41,C42),"")</f>
        <v/>
      </c>
      <c r="S42" s="4" t="str">
        <f t="shared" ca="1" si="13"/>
        <v/>
      </c>
      <c r="T42" s="4" t="str">
        <f ca="1">IF(AND(MAX(Q$23:Q41)&gt;MAX(U$23:U41),C42&lt;&gt;"",MAX(S$23:S41)&gt;MAX(U$23:U41),MAX(U$23:U41)&lt;=MAX(W$23:W41),MAX(U$23:U41)&lt;=MAX(Y$23:Y41),MAX(U$23:U41)&lt;=TIME(16,0,0)),MAX(U$23:U41,C42),"")</f>
        <v/>
      </c>
      <c r="U42" s="4" t="str">
        <f t="shared" ca="1" si="14"/>
        <v/>
      </c>
      <c r="V42" s="4">
        <f ca="1">IF(AND(MAX(Q$23:Q41)&gt;MAX(W$23:W41),C42&lt;&gt;"",MAX(S$23:S41)&gt;MAX(W$23:W41),MAX(U$23:U41)&gt;MAX(W$23:W41),MAX(W$23:W41)&lt;=MAX(Y$23:Y41),MAX(W$23:W41)&lt;=TIME(16,0,0)),MAX(W$23:W41,C42),"")</f>
        <v>0.35359721017085405</v>
      </c>
      <c r="W42" s="4">
        <f t="shared" ca="1" si="15"/>
        <v>0.36345518890095313</v>
      </c>
      <c r="X42" s="4" t="str">
        <f ca="1">IF(AND(MAX(Q$23:Q41)&gt;MAX(Y$23:Y41),C42&lt;&gt;"",MAX(S$23:S41)&gt;MAX(Y$23:Y41),MAX(U$23:U41)&gt;MAX(Y$23:Y41),MAX(W$23:W41)&gt;MAX(Y$23:Y41),MAX(Y$23:Y41)&lt;=TIME(16,0,0)),MAX(Y$23:Y41,C42),"")</f>
        <v/>
      </c>
      <c r="Y42" s="4" t="str">
        <f t="shared" ca="1" si="16"/>
        <v/>
      </c>
    </row>
    <row r="43" spans="1:25" x14ac:dyDescent="0.3">
      <c r="A43" s="3">
        <f t="shared" ca="1" si="0"/>
        <v>1.0221576823900664</v>
      </c>
      <c r="B43" s="23" t="str">
        <f t="shared" ca="1" si="1"/>
        <v>касса 2</v>
      </c>
      <c r="C43" s="4">
        <f ca="1">IF(C42="","",IF(C42+(A43)/1440&lt;=$C$23+8/24,C42+(A43)/1440,""))</f>
        <v>0.35430704189473605</v>
      </c>
      <c r="D43">
        <f t="shared" ca="1" si="2"/>
        <v>1.0328933981551847</v>
      </c>
      <c r="E43" s="4">
        <f t="shared" ca="1" si="3"/>
        <v>7.1728708205221153E-4</v>
      </c>
      <c r="F43">
        <f t="shared" ca="1" si="4"/>
        <v>2.8137626714872503</v>
      </c>
      <c r="G43" s="4">
        <f t="shared" ca="1" si="5"/>
        <v>1.9540018551994793E-3</v>
      </c>
      <c r="H43">
        <f t="shared" ca="1" si="6"/>
        <v>2.1487426712371915</v>
      </c>
      <c r="I43" s="4">
        <f t="shared" ca="1" si="7"/>
        <v>1.492182410581383E-3</v>
      </c>
      <c r="J43">
        <f t="shared" ca="1" si="8"/>
        <v>2.8580496435721852</v>
      </c>
      <c r="K43" s="4">
        <f ca="1">IF(J43&lt;&gt;"",J43/1440,"")</f>
        <v>1.9847566969251286E-3</v>
      </c>
      <c r="L43" s="55">
        <f t="shared" ca="1" si="9"/>
        <v>3.6720293555261874</v>
      </c>
      <c r="M43" s="4">
        <f t="shared" ca="1" si="10"/>
        <v>2.5500203857820748E-3</v>
      </c>
      <c r="N43" s="3">
        <f ca="1">IF(C43&lt;&gt;"",SUM(COUNTIF($Q$24:$Q43,"&gt;"&amp;C43),COUNTIF($S$24:$S43,"&gt;"&amp;C43),COUNTIF($U$24:$U43,"&gt;"&amp;C43),COUNTIF($W$24:$W43,"&gt;"&amp;C43),COUNTIF($Y$24:$Y43,"&gt;"&amp;C43)),"")</f>
        <v>3</v>
      </c>
      <c r="O43" s="4">
        <f t="shared" ca="1" si="11"/>
        <v>1.9540018551995053E-3</v>
      </c>
      <c r="P43" s="4" t="str">
        <f ca="1">IF(AND(MAX(Q$23:Q42)&lt;=MAX(S$23:S42),C43&lt;&gt;"",MAX(Q$23:Q42)&lt;=MAX(U$23:U42),MAX(Q$23:Q42)&lt;=MAX(W$23:W42),MAX(Q$23:Q42)&lt;=MAX(Y$23:Y42),MAX(Q$23:Q42)&lt;=TIME(16,0,0)),MAX(Q$23:Q42,C43),"")</f>
        <v/>
      </c>
      <c r="Q43" s="4" t="str">
        <f t="shared" ca="1" si="12"/>
        <v/>
      </c>
      <c r="R43" s="4">
        <f ca="1">IF(AND(MAX(Q$23:Q42)&gt;MAX(S$23:S42),C43&lt;&gt;"",MAX(S$23:S42)&lt;=MAX(U$23:U42),MAX(S$23:S42)&lt;=MAX(W$23:W42),MAX(S$23:S42)&lt;=MAX(Y$23:Y42),MAX(S$23:S42)&lt;=TIME(16,0,0)),MAX(S$23:S42,C43),"")</f>
        <v>0.35430704189473605</v>
      </c>
      <c r="S43" s="4">
        <f t="shared" ca="1" si="13"/>
        <v>0.35626104374993556</v>
      </c>
      <c r="T43" s="4" t="str">
        <f ca="1">IF(AND(MAX(Q$23:Q42)&gt;MAX(U$23:U42),C43&lt;&gt;"",MAX(S$23:S42)&gt;MAX(U$23:U42),MAX(U$23:U42)&lt;=MAX(W$23:W42),MAX(U$23:U42)&lt;=MAX(Y$23:Y42),MAX(U$23:U42)&lt;=TIME(16,0,0)),MAX(U$23:U42,C43),"")</f>
        <v/>
      </c>
      <c r="U43" s="4" t="str">
        <f t="shared" ca="1" si="14"/>
        <v/>
      </c>
      <c r="V43" s="4" t="str">
        <f ca="1">IF(AND(MAX(Q$23:Q42)&gt;MAX(W$23:W42),C43&lt;&gt;"",MAX(S$23:S42)&gt;MAX(W$23:W42),MAX(U$23:U42)&gt;MAX(W$23:W42),MAX(W$23:W42)&lt;=MAX(Y$23:Y42),MAX(W$23:W42)&lt;=TIME(16,0,0)),MAX(W$23:W42,C43),"")</f>
        <v/>
      </c>
      <c r="W43" s="4" t="str">
        <f t="shared" ca="1" si="15"/>
        <v/>
      </c>
      <c r="X43" s="4" t="str">
        <f ca="1">IF(AND(MAX(Q$23:Q42)&gt;MAX(Y$23:Y42),C43&lt;&gt;"",MAX(S$23:S42)&gt;MAX(Y$23:Y42),MAX(U$23:U42)&gt;MAX(Y$23:Y42),MAX(W$23:W42)&gt;MAX(Y$23:Y42),MAX(Y$23:Y42)&lt;=TIME(16,0,0)),MAX(Y$23:Y42,C43),"")</f>
        <v/>
      </c>
      <c r="Y43" s="4" t="str">
        <f t="shared" ca="1" si="16"/>
        <v/>
      </c>
    </row>
    <row r="44" spans="1:25" x14ac:dyDescent="0.3">
      <c r="A44" s="3">
        <f t="shared" ca="1" si="0"/>
        <v>1.7446354858000801</v>
      </c>
      <c r="B44" s="23" t="str">
        <f t="shared" ca="1" si="1"/>
        <v>касса 1</v>
      </c>
      <c r="C44" s="4">
        <f ca="1">IF(C43="","",IF(C43+(A44)/1440&lt;=$C$23+8/24,C43+(A44)/1440,""))</f>
        <v>0.35551859431543054</v>
      </c>
      <c r="D44">
        <f t="shared" ca="1" si="2"/>
        <v>3.2897260758040674</v>
      </c>
      <c r="E44" s="4">
        <f t="shared" ca="1" si="3"/>
        <v>2.2845319970861578E-3</v>
      </c>
      <c r="F44">
        <f t="shared" ca="1" si="4"/>
        <v>4.7110709851173516</v>
      </c>
      <c r="G44" s="4">
        <f t="shared" ca="1" si="5"/>
        <v>3.2715770729981608E-3</v>
      </c>
      <c r="H44">
        <f t="shared" ca="1" si="6"/>
        <v>8.1650449324892769</v>
      </c>
      <c r="I44" s="4">
        <f t="shared" ca="1" si="7"/>
        <v>5.6701700920064419E-3</v>
      </c>
      <c r="J44">
        <f t="shared" ca="1" si="8"/>
        <v>9.8255515962600501</v>
      </c>
      <c r="K44" s="4">
        <f ca="1">IF(J44&lt;&gt;"",J44/1440,"")</f>
        <v>6.8232997196250346E-3</v>
      </c>
      <c r="L44" s="55">
        <f t="shared" ca="1" si="9"/>
        <v>1.4237307277875815</v>
      </c>
      <c r="M44" s="4">
        <f t="shared" ca="1" si="10"/>
        <v>9.8870189429693168E-4</v>
      </c>
      <c r="N44" s="3">
        <f ca="1">IF(C44&lt;&gt;"",SUM(COUNTIF($Q$24:$Q44,"&gt;"&amp;C44),COUNTIF($S$24:$S44,"&gt;"&amp;C44),COUNTIF($U$24:$U44,"&gt;"&amp;C44),COUNTIF($W$24:$W44,"&gt;"&amp;C44),COUNTIF($Y$24:$Y44,"&gt;"&amp;C44)),"")</f>
        <v>4</v>
      </c>
      <c r="O44" s="4">
        <f t="shared" ca="1" si="11"/>
        <v>2.2845319970861699E-3</v>
      </c>
      <c r="P44" s="4">
        <f ca="1">IF(AND(MAX(Q$23:Q43)&lt;=MAX(S$23:S43),C44&lt;&gt;"",MAX(Q$23:Q43)&lt;=MAX(U$23:U43),MAX(Q$23:Q43)&lt;=MAX(W$23:W43),MAX(Q$23:Q43)&lt;=MAX(Y$23:Y43),MAX(Q$23:Q43)&lt;=TIME(16,0,0)),MAX(Q$23:Q43,C44),"")</f>
        <v>0.35551859431543054</v>
      </c>
      <c r="Q44" s="4">
        <f t="shared" ca="1" si="12"/>
        <v>0.35780312631251671</v>
      </c>
      <c r="R44" s="4" t="str">
        <f ca="1">IF(AND(MAX(Q$23:Q43)&gt;MAX(S$23:S43),C44&lt;&gt;"",MAX(S$23:S43)&lt;=MAX(U$23:U43),MAX(S$23:S43)&lt;=MAX(W$23:W43),MAX(S$23:S43)&lt;=MAX(Y$23:Y43),MAX(S$23:S43)&lt;=TIME(16,0,0)),MAX(S$23:S43,C44),"")</f>
        <v/>
      </c>
      <c r="S44" s="4" t="str">
        <f t="shared" ca="1" si="13"/>
        <v/>
      </c>
      <c r="T44" s="4" t="str">
        <f ca="1">IF(AND(MAX(Q$23:Q43)&gt;MAX(U$23:U43),C44&lt;&gt;"",MAX(S$23:S43)&gt;MAX(U$23:U43),MAX(U$23:U43)&lt;=MAX(W$23:W43),MAX(U$23:U43)&lt;=MAX(Y$23:Y43),MAX(U$23:U43)&lt;=TIME(16,0,0)),MAX(U$23:U43,C44),"")</f>
        <v/>
      </c>
      <c r="U44" s="4" t="str">
        <f t="shared" ca="1" si="14"/>
        <v/>
      </c>
      <c r="V44" s="4" t="str">
        <f ca="1">IF(AND(MAX(Q$23:Q43)&gt;MAX(W$23:W43),C44&lt;&gt;"",MAX(S$23:S43)&gt;MAX(W$23:W43),MAX(U$23:U43)&gt;MAX(W$23:W43),MAX(W$23:W43)&lt;=MAX(Y$23:Y43),MAX(W$23:W43)&lt;=TIME(16,0,0)),MAX(W$23:W43,C44),"")</f>
        <v/>
      </c>
      <c r="W44" s="4" t="str">
        <f t="shared" ca="1" si="15"/>
        <v/>
      </c>
      <c r="X44" s="4" t="str">
        <f ca="1">IF(AND(MAX(Q$23:Q43)&gt;MAX(Y$23:Y43),C44&lt;&gt;"",MAX(S$23:S43)&gt;MAX(Y$23:Y43),MAX(U$23:U43)&gt;MAX(Y$23:Y43),MAX(W$23:W43)&gt;MAX(Y$23:Y43),MAX(Y$23:Y43)&lt;=TIME(16,0,0)),MAX(Y$23:Y43,C44),"")</f>
        <v/>
      </c>
      <c r="Y44" s="4" t="str">
        <f t="shared" ca="1" si="16"/>
        <v/>
      </c>
    </row>
    <row r="45" spans="1:25" x14ac:dyDescent="0.3">
      <c r="A45" s="3">
        <f t="shared" ca="1" si="0"/>
        <v>1.4733270738898847</v>
      </c>
      <c r="B45" s="23" t="str">
        <f t="shared" ca="1" si="1"/>
        <v>касса 3</v>
      </c>
      <c r="C45" s="4">
        <f ca="1">IF(C44="","",IF(C44+(A45)/1440&lt;=$C$23+8/24,C44+(A45)/1440,""))</f>
        <v>0.35654173811674295</v>
      </c>
      <c r="D45">
        <f t="shared" ca="1" si="2"/>
        <v>3.7052969699240448</v>
      </c>
      <c r="E45" s="4">
        <f t="shared" ca="1" si="3"/>
        <v>2.5731228957805866E-3</v>
      </c>
      <c r="F45">
        <f t="shared" ca="1" si="4"/>
        <v>6.3084530619338963</v>
      </c>
      <c r="G45" s="4">
        <f t="shared" ca="1" si="5"/>
        <v>4.380870181898539E-3</v>
      </c>
      <c r="H45">
        <f t="shared" ca="1" si="6"/>
        <v>9.4156559143675889</v>
      </c>
      <c r="I45" s="4">
        <f t="shared" ca="1" si="7"/>
        <v>6.5386499405330478E-3</v>
      </c>
      <c r="J45">
        <f t="shared" ca="1" si="8"/>
        <v>1.2533713878959967</v>
      </c>
      <c r="K45" s="4">
        <f ca="1">IF(J45&lt;&gt;"",J45/1440,"")</f>
        <v>8.7039679714999766E-4</v>
      </c>
      <c r="L45" s="55">
        <f t="shared" ca="1" si="9"/>
        <v>5.3745557445827377</v>
      </c>
      <c r="M45" s="4">
        <f t="shared" ca="1" si="10"/>
        <v>3.7323303781824566E-3</v>
      </c>
      <c r="N45" s="3">
        <f ca="1">IF(C45&lt;&gt;"",SUM(COUNTIF($Q$24:$Q45,"&gt;"&amp;C45),COUNTIF($S$24:$S45,"&gt;"&amp;C45),COUNTIF($U$24:$U45,"&gt;"&amp;C45),COUNTIF($W$24:$W45,"&gt;"&amp;C45),COUNTIF($Y$24:$Y45,"&gt;"&amp;C45)),"")</f>
        <v>4</v>
      </c>
      <c r="O45" s="4">
        <f t="shared" ca="1" si="11"/>
        <v>6.5386499405330478E-3</v>
      </c>
      <c r="P45" s="4" t="str">
        <f ca="1">IF(AND(MAX(Q$23:Q44)&lt;=MAX(S$23:S44),C45&lt;&gt;"",MAX(Q$23:Q44)&lt;=MAX(U$23:U44),MAX(Q$23:Q44)&lt;=MAX(W$23:W44),MAX(Q$23:Q44)&lt;=MAX(Y$23:Y44),MAX(Q$23:Q44)&lt;=TIME(16,0,0)),MAX(Q$23:Q44,C45),"")</f>
        <v/>
      </c>
      <c r="Q45" s="4" t="str">
        <f t="shared" ca="1" si="12"/>
        <v/>
      </c>
      <c r="R45" s="4" t="str">
        <f ca="1">IF(AND(MAX(Q$23:Q44)&gt;MAX(S$23:S44),C45&lt;&gt;"",MAX(S$23:S44)&lt;=MAX(U$23:U44),MAX(S$23:S44)&lt;=MAX(W$23:W44),MAX(S$23:S44)&lt;=MAX(Y$23:Y44),MAX(S$23:S44)&lt;=TIME(16,0,0)),MAX(S$23:S44,C45),"")</f>
        <v/>
      </c>
      <c r="S45" s="4" t="str">
        <f t="shared" ca="1" si="13"/>
        <v/>
      </c>
      <c r="T45" s="4">
        <f ca="1">IF(AND(MAX(Q$23:Q44)&gt;MAX(U$23:U44),C45&lt;&gt;"",MAX(S$23:S44)&gt;MAX(U$23:U44),MAX(U$23:U44)&lt;=MAX(W$23:W44),MAX(U$23:U44)&lt;=MAX(Y$23:Y44),MAX(U$23:U44)&lt;=TIME(16,0,0)),MAX(U$23:U44,C45),"")</f>
        <v>0.35654173811674295</v>
      </c>
      <c r="U45" s="4">
        <f t="shared" ca="1" si="14"/>
        <v>0.36308038805727599</v>
      </c>
      <c r="V45" s="4" t="str">
        <f ca="1">IF(AND(MAX(Q$23:Q44)&gt;MAX(W$23:W44),C45&lt;&gt;"",MAX(S$23:S44)&gt;MAX(W$23:W44),MAX(U$23:U44)&gt;MAX(W$23:W44),MAX(W$23:W44)&lt;=MAX(Y$23:Y44),MAX(W$23:W44)&lt;=TIME(16,0,0)),MAX(W$23:W44,C45),"")</f>
        <v/>
      </c>
      <c r="W45" s="4" t="str">
        <f t="shared" ca="1" si="15"/>
        <v/>
      </c>
      <c r="X45" s="4" t="str">
        <f ca="1">IF(AND(MAX(Q$23:Q44)&gt;MAX(Y$23:Y44),C45&lt;&gt;"",MAX(S$23:S44)&gt;MAX(Y$23:Y44),MAX(U$23:U44)&gt;MAX(Y$23:Y44),MAX(W$23:W44)&gt;MAX(Y$23:Y44),MAX(Y$23:Y44)&lt;=TIME(16,0,0)),MAX(Y$23:Y44,C45),"")</f>
        <v/>
      </c>
      <c r="Y45" s="4" t="str">
        <f t="shared" ca="1" si="16"/>
        <v/>
      </c>
    </row>
    <row r="46" spans="1:25" x14ac:dyDescent="0.3">
      <c r="A46" s="3">
        <f t="shared" ca="1" si="0"/>
        <v>1.1948346517495101</v>
      </c>
      <c r="B46" s="23" t="str">
        <f t="shared" ca="1" si="1"/>
        <v>касса 2</v>
      </c>
      <c r="C46" s="4">
        <f ca="1">IF(C45="","",IF(C45+(A46)/1440&lt;=$C$23+8/24,C45+(A46)/1440,""))</f>
        <v>0.35737148440268013</v>
      </c>
      <c r="D46">
        <f t="shared" ca="1" si="2"/>
        <v>2.5494766238929212</v>
      </c>
      <c r="E46" s="4">
        <f t="shared" ca="1" si="3"/>
        <v>1.7704698777034175E-3</v>
      </c>
      <c r="F46">
        <f t="shared" ca="1" si="4"/>
        <v>7.2113463098084569</v>
      </c>
      <c r="G46" s="4">
        <f t="shared" ca="1" si="5"/>
        <v>5.0078793818114286E-3</v>
      </c>
      <c r="H46">
        <f t="shared" ca="1" si="6"/>
        <v>4.8416842601147314</v>
      </c>
      <c r="I46" s="4">
        <f t="shared" ca="1" si="7"/>
        <v>3.3622807361907859E-3</v>
      </c>
      <c r="J46">
        <f t="shared" ca="1" si="8"/>
        <v>8.2301047841775521</v>
      </c>
      <c r="K46" s="4">
        <f ca="1">IF(J46&lt;&gt;"",J46/1440,"")</f>
        <v>5.7153505445677443E-3</v>
      </c>
      <c r="L46" s="55">
        <f t="shared" ca="1" si="9"/>
        <v>6.0154142910892672</v>
      </c>
      <c r="M46" s="4">
        <f t="shared" ca="1" si="10"/>
        <v>4.1773710354786574E-3</v>
      </c>
      <c r="N46" s="3">
        <f ca="1">IF(C46&lt;&gt;"",SUM(COUNTIF($Q$24:$Q46,"&gt;"&amp;C46),COUNTIF($S$24:$S46,"&gt;"&amp;C46),COUNTIF($U$24:$U46,"&gt;"&amp;C46),COUNTIF($W$24:$W46,"&gt;"&amp;C46),COUNTIF($Y$24:$Y46,"&gt;"&amp;C46)),"")</f>
        <v>5</v>
      </c>
      <c r="O46" s="4">
        <f t="shared" ca="1" si="11"/>
        <v>5.0078793818114087E-3</v>
      </c>
      <c r="P46" s="4" t="str">
        <f ca="1">IF(AND(MAX(Q$23:Q45)&lt;=MAX(S$23:S45),C46&lt;&gt;"",MAX(Q$23:Q45)&lt;=MAX(U$23:U45),MAX(Q$23:Q45)&lt;=MAX(W$23:W45),MAX(Q$23:Q45)&lt;=MAX(Y$23:Y45),MAX(Q$23:Q45)&lt;=TIME(16,0,0)),MAX(Q$23:Q45,C46),"")</f>
        <v/>
      </c>
      <c r="Q46" s="4" t="str">
        <f t="shared" ca="1" si="12"/>
        <v/>
      </c>
      <c r="R46" s="4">
        <f ca="1">IF(AND(MAX(Q$23:Q45)&gt;MAX(S$23:S45),C46&lt;&gt;"",MAX(S$23:S45)&lt;=MAX(U$23:U45),MAX(S$23:S45)&lt;=MAX(W$23:W45),MAX(S$23:S45)&lt;=MAX(Y$23:Y45),MAX(S$23:S45)&lt;=TIME(16,0,0)),MAX(S$23:S45,C46),"")</f>
        <v>0.35737148440268013</v>
      </c>
      <c r="S46" s="4">
        <f t="shared" ca="1" si="13"/>
        <v>0.36237936378449154</v>
      </c>
      <c r="T46" s="4" t="str">
        <f ca="1">IF(AND(MAX(Q$23:Q45)&gt;MAX(U$23:U45),C46&lt;&gt;"",MAX(S$23:S45)&gt;MAX(U$23:U45),MAX(U$23:U45)&lt;=MAX(W$23:W45),MAX(U$23:U45)&lt;=MAX(Y$23:Y45),MAX(U$23:U45)&lt;=TIME(16,0,0)),MAX(U$23:U45,C46),"")</f>
        <v/>
      </c>
      <c r="U46" s="4" t="str">
        <f t="shared" ca="1" si="14"/>
        <v/>
      </c>
      <c r="V46" s="4" t="str">
        <f ca="1">IF(AND(MAX(Q$23:Q45)&gt;MAX(W$23:W45),C46&lt;&gt;"",MAX(S$23:S45)&gt;MAX(W$23:W45),MAX(U$23:U45)&gt;MAX(W$23:W45),MAX(W$23:W45)&lt;=MAX(Y$23:Y45),MAX(W$23:W45)&lt;=TIME(16,0,0)),MAX(W$23:W45,C46),"")</f>
        <v/>
      </c>
      <c r="W46" s="4" t="str">
        <f t="shared" ca="1" si="15"/>
        <v/>
      </c>
      <c r="X46" s="4" t="str">
        <f ca="1">IF(AND(MAX(Q$23:Q45)&gt;MAX(Y$23:Y45),C46&lt;&gt;"",MAX(S$23:S45)&gt;MAX(Y$23:Y45),MAX(U$23:U45)&gt;MAX(Y$23:Y45),MAX(W$23:W45)&gt;MAX(Y$23:Y45),MAX(Y$23:Y45)&lt;=TIME(16,0,0)),MAX(Y$23:Y45,C46),"")</f>
        <v/>
      </c>
      <c r="Y46" s="4" t="str">
        <f t="shared" ca="1" si="16"/>
        <v/>
      </c>
    </row>
    <row r="47" spans="1:25" x14ac:dyDescent="0.3">
      <c r="A47" s="3">
        <f t="shared" ca="1" si="0"/>
        <v>1.3937797407473678</v>
      </c>
      <c r="B47" s="23" t="str">
        <f t="shared" ca="1" si="1"/>
        <v>касса 5</v>
      </c>
      <c r="C47" s="4">
        <f ca="1">IF(C46="","",IF(C46+(A47)/1440&lt;=$C$23+8/24,C46+(A47)/1440,""))</f>
        <v>0.35833938700042134</v>
      </c>
      <c r="D47">
        <f t="shared" ca="1" si="2"/>
        <v>1.6745613230384944</v>
      </c>
      <c r="E47" s="4">
        <f t="shared" ca="1" si="3"/>
        <v>1.1628898076656211E-3</v>
      </c>
      <c r="F47">
        <f t="shared" ca="1" si="4"/>
        <v>5.8811631914221456</v>
      </c>
      <c r="G47" s="4">
        <f t="shared" ca="1" si="5"/>
        <v>4.0841411051542676E-3</v>
      </c>
      <c r="H47">
        <f t="shared" ca="1" si="6"/>
        <v>4.8361008312682685</v>
      </c>
      <c r="I47" s="4">
        <f t="shared" ca="1" si="7"/>
        <v>3.3584033550474088E-3</v>
      </c>
      <c r="J47">
        <f t="shared" ca="1" si="8"/>
        <v>2.5476436478813116</v>
      </c>
      <c r="K47" s="4">
        <f ca="1">IF(J47&lt;&gt;"",J47/1440,"")</f>
        <v>1.7691969776953552E-3</v>
      </c>
      <c r="L47" s="55">
        <f t="shared" ca="1" si="9"/>
        <v>5.3903916853276375</v>
      </c>
      <c r="M47" s="4">
        <f t="shared" ca="1" si="10"/>
        <v>3.7433275592553038E-3</v>
      </c>
      <c r="N47" s="3">
        <f ca="1">IF(C47&lt;&gt;"",SUM(COUNTIF($Q$24:$Q47,"&gt;"&amp;C47),COUNTIF($S$24:$S47,"&gt;"&amp;C47),COUNTIF($U$24:$U47,"&gt;"&amp;C47),COUNTIF($W$24:$W47,"&gt;"&amp;C47),COUNTIF($Y$24:$Y47,"&gt;"&amp;C47)),"")</f>
        <v>4</v>
      </c>
      <c r="O47" s="4">
        <f t="shared" ca="1" si="11"/>
        <v>3.7433275592553272E-3</v>
      </c>
      <c r="P47" s="4" t="str">
        <f ca="1">IF(AND(MAX(Q$23:Q46)&lt;=MAX(S$23:S46),C47&lt;&gt;"",MAX(Q$23:Q46)&lt;=MAX(U$23:U46),MAX(Q$23:Q46)&lt;=MAX(W$23:W46),MAX(Q$23:Q46)&lt;=MAX(Y$23:Y46),MAX(Q$23:Q46)&lt;=TIME(16,0,0)),MAX(Q$23:Q46,C47),"")</f>
        <v/>
      </c>
      <c r="Q47" s="4" t="str">
        <f t="shared" ca="1" si="12"/>
        <v/>
      </c>
      <c r="R47" s="4" t="str">
        <f ca="1">IF(AND(MAX(Q$23:Q46)&gt;MAX(S$23:S46),C47&lt;&gt;"",MAX(S$23:S46)&lt;=MAX(U$23:U46),MAX(S$23:S46)&lt;=MAX(W$23:W46),MAX(S$23:S46)&lt;=MAX(Y$23:Y46),MAX(S$23:S46)&lt;=TIME(16,0,0)),MAX(S$23:S46,C47),"")</f>
        <v/>
      </c>
      <c r="S47" s="4" t="str">
        <f t="shared" ca="1" si="13"/>
        <v/>
      </c>
      <c r="T47" s="4" t="str">
        <f ca="1">IF(AND(MAX(Q$23:Q46)&gt;MAX(U$23:U46),C47&lt;&gt;"",MAX(S$23:S46)&gt;MAX(U$23:U46),MAX(U$23:U46)&lt;=MAX(W$23:W46),MAX(U$23:U46)&lt;=MAX(Y$23:Y46),MAX(U$23:U46)&lt;=TIME(16,0,0)),MAX(U$23:U46,C47),"")</f>
        <v/>
      </c>
      <c r="U47" s="4" t="str">
        <f t="shared" ca="1" si="14"/>
        <v/>
      </c>
      <c r="V47" s="4" t="str">
        <f ca="1">IF(AND(MAX(Q$23:Q46)&gt;MAX(W$23:W46),C47&lt;&gt;"",MAX(S$23:S46)&gt;MAX(W$23:W46),MAX(U$23:U46)&gt;MAX(W$23:W46),MAX(W$23:W46)&lt;=MAX(Y$23:Y46),MAX(W$23:W46)&lt;=TIME(16,0,0)),MAX(W$23:W46,C47),"")</f>
        <v/>
      </c>
      <c r="W47" s="4" t="str">
        <f t="shared" ca="1" si="15"/>
        <v/>
      </c>
      <c r="X47" s="4">
        <f ca="1">IF(AND(MAX(Q$23:Q46)&gt;MAX(Y$23:Y46),C47&lt;&gt;"",MAX(S$23:S46)&gt;MAX(Y$23:Y46),MAX(U$23:U46)&gt;MAX(Y$23:Y46),MAX(W$23:W46)&gt;MAX(Y$23:Y46),MAX(Y$23:Y46)&lt;=TIME(16,0,0)),MAX(Y$23:Y46,C47),"")</f>
        <v>0.35833938700042134</v>
      </c>
      <c r="Y47" s="4">
        <f t="shared" ca="1" si="16"/>
        <v>0.36208271455967667</v>
      </c>
    </row>
    <row r="48" spans="1:25" x14ac:dyDescent="0.3">
      <c r="A48" s="3">
        <f t="shared" ca="1" si="0"/>
        <v>1.5034600845665937</v>
      </c>
      <c r="B48" s="23" t="str">
        <f t="shared" ca="1" si="1"/>
        <v>касса 1</v>
      </c>
      <c r="C48" s="4">
        <f ca="1">IF(C47="","",IF(C47+(A48)/1440&lt;=$C$23+8/24,C47+(A48)/1440,""))</f>
        <v>0.3593834565035926</v>
      </c>
      <c r="D48">
        <f t="shared" ca="1" si="2"/>
        <v>4.0945060327278622</v>
      </c>
      <c r="E48" s="4">
        <f t="shared" ca="1" si="3"/>
        <v>2.8434069671721264E-3</v>
      </c>
      <c r="F48">
        <f t="shared" ca="1" si="4"/>
        <v>6.7795201646280638</v>
      </c>
      <c r="G48" s="4">
        <f t="shared" ca="1" si="5"/>
        <v>4.7080001143250446E-3</v>
      </c>
      <c r="H48">
        <f t="shared" ca="1" si="6"/>
        <v>5.1806241715917283</v>
      </c>
      <c r="I48" s="4">
        <f t="shared" ca="1" si="7"/>
        <v>3.597655674716478E-3</v>
      </c>
      <c r="J48">
        <f t="shared" ca="1" si="8"/>
        <v>3.0190223788844879</v>
      </c>
      <c r="K48" s="4">
        <f ca="1">IF(J48&lt;&gt;"",J48/1440,"")</f>
        <v>2.0965433186697835E-3</v>
      </c>
      <c r="L48" s="55">
        <f t="shared" ca="1" si="9"/>
        <v>2.6869612658177249</v>
      </c>
      <c r="M48" s="4">
        <f t="shared" ca="1" si="10"/>
        <v>1.8659453234845312E-3</v>
      </c>
      <c r="N48" s="3">
        <f ca="1">IF(C48&lt;&gt;"",SUM(COUNTIF($Q$24:$Q48,"&gt;"&amp;C48),COUNTIF($S$24:$S48,"&gt;"&amp;C48),COUNTIF($U$24:$U48,"&gt;"&amp;C48),COUNTIF($W$24:$W48,"&gt;"&amp;C48),COUNTIF($Y$24:$Y48,"&gt;"&amp;C48)),"")</f>
        <v>5</v>
      </c>
      <c r="O48" s="4">
        <f t="shared" ca="1" si="11"/>
        <v>2.8434069671721129E-3</v>
      </c>
      <c r="P48" s="4">
        <f ca="1">IF(AND(MAX(Q$23:Q47)&lt;=MAX(S$23:S47),C48&lt;&gt;"",MAX(Q$23:Q47)&lt;=MAX(U$23:U47),MAX(Q$23:Q47)&lt;=MAX(W$23:W47),MAX(Q$23:Q47)&lt;=MAX(Y$23:Y47),MAX(Q$23:Q47)&lt;=TIME(16,0,0)),MAX(Q$23:Q47,C48),"")</f>
        <v>0.3593834565035926</v>
      </c>
      <c r="Q48" s="4">
        <f t="shared" ca="1" si="12"/>
        <v>0.36222686347076472</v>
      </c>
      <c r="R48" s="4" t="str">
        <f ca="1">IF(AND(MAX(Q$23:Q47)&gt;MAX(S$23:S47),C48&lt;&gt;"",MAX(S$23:S47)&lt;=MAX(U$23:U47),MAX(S$23:S47)&lt;=MAX(W$23:W47),MAX(S$23:S47)&lt;=MAX(Y$23:Y47),MAX(S$23:S47)&lt;=TIME(16,0,0)),MAX(S$23:S47,C48),"")</f>
        <v/>
      </c>
      <c r="S48" s="4" t="str">
        <f t="shared" ca="1" si="13"/>
        <v/>
      </c>
      <c r="T48" s="4" t="str">
        <f ca="1">IF(AND(MAX(Q$23:Q47)&gt;MAX(U$23:U47),C48&lt;&gt;"",MAX(S$23:S47)&gt;MAX(U$23:U47),MAX(U$23:U47)&lt;=MAX(W$23:W47),MAX(U$23:U47)&lt;=MAX(Y$23:Y47),MAX(U$23:U47)&lt;=TIME(16,0,0)),MAX(U$23:U47,C48),"")</f>
        <v/>
      </c>
      <c r="U48" s="4" t="str">
        <f t="shared" ca="1" si="14"/>
        <v/>
      </c>
      <c r="V48" s="4" t="str">
        <f ca="1">IF(AND(MAX(Q$23:Q47)&gt;MAX(W$23:W47),C48&lt;&gt;"",MAX(S$23:S47)&gt;MAX(W$23:W47),MAX(U$23:U47)&gt;MAX(W$23:W47),MAX(W$23:W47)&lt;=MAX(Y$23:Y47),MAX(W$23:W47)&lt;=TIME(16,0,0)),MAX(W$23:W47,C48),"")</f>
        <v/>
      </c>
      <c r="W48" s="4" t="str">
        <f t="shared" ca="1" si="15"/>
        <v/>
      </c>
      <c r="X48" s="4" t="str">
        <f ca="1">IF(AND(MAX(Q$23:Q47)&gt;MAX(Y$23:Y47),C48&lt;&gt;"",MAX(S$23:S47)&gt;MAX(Y$23:Y47),MAX(U$23:U47)&gt;MAX(Y$23:Y47),MAX(W$23:W47)&gt;MAX(Y$23:Y47),MAX(Y$23:Y47)&lt;=TIME(16,0,0)),MAX(Y$23:Y47,C48),"")</f>
        <v/>
      </c>
      <c r="Y48" s="4" t="str">
        <f t="shared" ca="1" si="16"/>
        <v/>
      </c>
    </row>
    <row r="49" spans="1:25" x14ac:dyDescent="0.3">
      <c r="A49" s="3">
        <f t="shared" ca="1" si="0"/>
        <v>1.2790389104385205</v>
      </c>
      <c r="B49" s="23" t="str">
        <f t="shared" ca="1" si="1"/>
        <v>касса 5</v>
      </c>
      <c r="C49" s="4">
        <f ca="1">IF(C48="","",IF(C48+(A49)/1440&lt;=$C$23+8/24,C48+(A49)/1440,""))</f>
        <v>0.36027167796917492</v>
      </c>
      <c r="D49">
        <f t="shared" ca="1" si="2"/>
        <v>2.2691528179573215</v>
      </c>
      <c r="E49" s="4">
        <f t="shared" ca="1" si="3"/>
        <v>1.5758005680259178E-3</v>
      </c>
      <c r="F49">
        <f t="shared" ca="1" si="4"/>
        <v>5.6204004848735121</v>
      </c>
      <c r="G49" s="4">
        <f t="shared" ca="1" si="5"/>
        <v>3.9030558922732721E-3</v>
      </c>
      <c r="H49">
        <f t="shared" ca="1" si="6"/>
        <v>1.6309619131989126</v>
      </c>
      <c r="I49" s="4">
        <f t="shared" ca="1" si="7"/>
        <v>1.132612439721467E-3</v>
      </c>
      <c r="J49">
        <f t="shared" ca="1" si="8"/>
        <v>10.780658202570674</v>
      </c>
      <c r="K49" s="4">
        <f ca="1">IF(J49&lt;&gt;"",J49/1440,"")</f>
        <v>7.4865681962296348E-3</v>
      </c>
      <c r="L49" s="55">
        <f t="shared" ca="1" si="9"/>
        <v>5.1616384873038754</v>
      </c>
      <c r="M49" s="4">
        <f t="shared" ca="1" si="10"/>
        <v>3.5844711717388025E-3</v>
      </c>
      <c r="N49" s="3">
        <f ca="1">IF(C49&lt;&gt;"",SUM(COUNTIF($Q$24:$Q49,"&gt;"&amp;C49),COUNTIF($S$24:$S49,"&gt;"&amp;C49),COUNTIF($U$24:$U49,"&gt;"&amp;C49),COUNTIF($W$24:$W49,"&gt;"&amp;C49),COUNTIF($Y$24:$Y49,"&gt;"&amp;C49)),"")</f>
        <v>6</v>
      </c>
      <c r="O49" s="4">
        <f t="shared" ca="1" si="11"/>
        <v>5.39550776224057E-3</v>
      </c>
      <c r="P49" s="4" t="str">
        <f ca="1">IF(AND(MAX(Q$23:Q48)&lt;=MAX(S$23:S48),C49&lt;&gt;"",MAX(Q$23:Q48)&lt;=MAX(U$23:U48),MAX(Q$23:Q48)&lt;=MAX(W$23:W48),MAX(Q$23:Q48)&lt;=MAX(Y$23:Y48),MAX(Q$23:Q48)&lt;=TIME(16,0,0)),MAX(Q$23:Q48,C49),"")</f>
        <v/>
      </c>
      <c r="Q49" s="4" t="str">
        <f t="shared" ca="1" si="12"/>
        <v/>
      </c>
      <c r="R49" s="4" t="str">
        <f ca="1">IF(AND(MAX(Q$23:Q48)&gt;MAX(S$23:S48),C49&lt;&gt;"",MAX(S$23:S48)&lt;=MAX(U$23:U48),MAX(S$23:S48)&lt;=MAX(W$23:W48),MAX(S$23:S48)&lt;=MAX(Y$23:Y48),MAX(S$23:S48)&lt;=TIME(16,0,0)),MAX(S$23:S48,C49),"")</f>
        <v/>
      </c>
      <c r="S49" s="4" t="str">
        <f t="shared" ca="1" si="13"/>
        <v/>
      </c>
      <c r="T49" s="4" t="str">
        <f ca="1">IF(AND(MAX(Q$23:Q48)&gt;MAX(U$23:U48),C49&lt;&gt;"",MAX(S$23:S48)&gt;MAX(U$23:U48),MAX(U$23:U48)&lt;=MAX(W$23:W48),MAX(U$23:U48)&lt;=MAX(Y$23:Y48),MAX(U$23:U48)&lt;=TIME(16,0,0)),MAX(U$23:U48,C49),"")</f>
        <v/>
      </c>
      <c r="U49" s="4" t="str">
        <f t="shared" ca="1" si="14"/>
        <v/>
      </c>
      <c r="V49" s="4" t="str">
        <f ca="1">IF(AND(MAX(Q$23:Q48)&gt;MAX(W$23:W48),C49&lt;&gt;"",MAX(S$23:S48)&gt;MAX(W$23:W48),MAX(U$23:U48)&gt;MAX(W$23:W48),MAX(W$23:W48)&lt;=MAX(Y$23:Y48),MAX(W$23:W48)&lt;=TIME(16,0,0)),MAX(W$23:W48,C49),"")</f>
        <v/>
      </c>
      <c r="W49" s="4" t="str">
        <f t="shared" ca="1" si="15"/>
        <v/>
      </c>
      <c r="X49" s="4">
        <f ca="1">IF(AND(MAX(Q$23:Q48)&gt;MAX(Y$23:Y48),C49&lt;&gt;"",MAX(S$23:S48)&gt;MAX(Y$23:Y48),MAX(U$23:U48)&gt;MAX(Y$23:Y48),MAX(W$23:W48)&gt;MAX(Y$23:Y48),MAX(Y$23:Y48)&lt;=TIME(16,0,0)),MAX(Y$23:Y48,C49),"")</f>
        <v>0.36208271455967667</v>
      </c>
      <c r="Y49" s="4">
        <f t="shared" ca="1" si="16"/>
        <v>0.36566718573141549</v>
      </c>
    </row>
    <row r="50" spans="1:25" x14ac:dyDescent="0.3">
      <c r="A50" s="3">
        <f t="shared" ca="1" si="0"/>
        <v>1.7557032763622953</v>
      </c>
      <c r="B50" s="23" t="str">
        <f t="shared" ca="1" si="1"/>
        <v>касса 1</v>
      </c>
      <c r="C50" s="4">
        <f ca="1">IF(C49="","",IF(C49+(A50)/1440&lt;=$C$23+8/24,C49+(A50)/1440,""))</f>
        <v>0.36149091635553765</v>
      </c>
      <c r="D50">
        <f t="shared" ca="1" si="2"/>
        <v>1.0220128112996596</v>
      </c>
      <c r="E50" s="4">
        <f t="shared" ca="1" si="3"/>
        <v>7.0973111895809697E-4</v>
      </c>
      <c r="F50">
        <f t="shared" ca="1" si="4"/>
        <v>1.2942860644501248</v>
      </c>
      <c r="G50" s="4">
        <f t="shared" ca="1" si="5"/>
        <v>8.9880976697925331E-4</v>
      </c>
      <c r="H50">
        <f t="shared" ca="1" si="6"/>
        <v>1.9330581787650014</v>
      </c>
      <c r="I50" s="4">
        <f t="shared" ca="1" si="7"/>
        <v>1.342401513031251E-3</v>
      </c>
      <c r="J50">
        <f t="shared" ca="1" si="8"/>
        <v>2.8857898046494519</v>
      </c>
      <c r="K50" s="4">
        <f ca="1">IF(J50&lt;&gt;"",J50/1440,"")</f>
        <v>2.0040206976732304E-3</v>
      </c>
      <c r="L50" s="55">
        <f t="shared" ca="1" si="9"/>
        <v>4.671858406257547</v>
      </c>
      <c r="M50" s="4">
        <f t="shared" ca="1" si="10"/>
        <v>3.2443461154566299E-3</v>
      </c>
      <c r="N50" s="3">
        <f ca="1">IF(C50&lt;&gt;"",SUM(COUNTIF($Q$24:$Q50,"&gt;"&amp;C50),COUNTIF($S$24:$S50,"&gt;"&amp;C50),COUNTIF($U$24:$U50,"&gt;"&amp;C50),COUNTIF($W$24:$W50,"&gt;"&amp;C50),COUNTIF($Y$24:$Y50,"&gt;"&amp;C50)),"")</f>
        <v>7</v>
      </c>
      <c r="O50" s="4">
        <f t="shared" ca="1" si="11"/>
        <v>1.445678234185177E-3</v>
      </c>
      <c r="P50" s="4">
        <f ca="1">IF(AND(MAX(Q$23:Q49)&lt;=MAX(S$23:S49),C50&lt;&gt;"",MAX(Q$23:Q49)&lt;=MAX(U$23:U49),MAX(Q$23:Q49)&lt;=MAX(W$23:W49),MAX(Q$23:Q49)&lt;=MAX(Y$23:Y49),MAX(Q$23:Q49)&lt;=TIME(16,0,0)),MAX(Q$23:Q49,C50),"")</f>
        <v>0.36222686347076472</v>
      </c>
      <c r="Q50" s="4">
        <f t="shared" ca="1" si="12"/>
        <v>0.36293659458972283</v>
      </c>
      <c r="R50" s="4" t="str">
        <f ca="1">IF(AND(MAX(Q$23:Q49)&gt;MAX(S$23:S49),C50&lt;&gt;"",MAX(S$23:S49)&lt;=MAX(U$23:U49),MAX(S$23:S49)&lt;=MAX(W$23:W49),MAX(S$23:S49)&lt;=MAX(Y$23:Y49),MAX(S$23:S49)&lt;=TIME(16,0,0)),MAX(S$23:S49,C50),"")</f>
        <v/>
      </c>
      <c r="S50" s="4" t="str">
        <f t="shared" ca="1" si="13"/>
        <v/>
      </c>
      <c r="T50" s="4" t="str">
        <f ca="1">IF(AND(MAX(Q$23:Q49)&gt;MAX(U$23:U49),C50&lt;&gt;"",MAX(S$23:S49)&gt;MAX(U$23:U49),MAX(U$23:U49)&lt;=MAX(W$23:W49),MAX(U$23:U49)&lt;=MAX(Y$23:Y49),MAX(U$23:U49)&lt;=TIME(16,0,0)),MAX(U$23:U49,C50),"")</f>
        <v/>
      </c>
      <c r="U50" s="4" t="str">
        <f t="shared" ca="1" si="14"/>
        <v/>
      </c>
      <c r="V50" s="4" t="str">
        <f ca="1">IF(AND(MAX(Q$23:Q49)&gt;MAX(W$23:W49),C50&lt;&gt;"",MAX(S$23:S49)&gt;MAX(W$23:W49),MAX(U$23:U49)&gt;MAX(W$23:W49),MAX(W$23:W49)&lt;=MAX(Y$23:Y49),MAX(W$23:W49)&lt;=TIME(16,0,0)),MAX(W$23:W49,C50),"")</f>
        <v/>
      </c>
      <c r="W50" s="4" t="str">
        <f t="shared" ca="1" si="15"/>
        <v/>
      </c>
      <c r="X50" s="4" t="str">
        <f ca="1">IF(AND(MAX(Q$23:Q49)&gt;MAX(Y$23:Y49),C50&lt;&gt;"",MAX(S$23:S49)&gt;MAX(Y$23:Y49),MAX(U$23:U49)&gt;MAX(Y$23:Y49),MAX(W$23:W49)&gt;MAX(Y$23:Y49),MAX(Y$23:Y49)&lt;=TIME(16,0,0)),MAX(Y$23:Y49,C50),"")</f>
        <v/>
      </c>
      <c r="Y50" s="4" t="str">
        <f t="shared" ca="1" si="16"/>
        <v/>
      </c>
    </row>
    <row r="51" spans="1:25" x14ac:dyDescent="0.3">
      <c r="A51" s="3">
        <f t="shared" ca="1" si="0"/>
        <v>2.1593729411128866</v>
      </c>
      <c r="B51" s="23" t="str">
        <f t="shared" ca="1" si="1"/>
        <v>касса 2</v>
      </c>
      <c r="C51" s="4">
        <f ca="1">IF(C50="","",IF(C50+(A51)/1440&lt;=$C$23+8/24,C50+(A51)/1440,""))</f>
        <v>0.36299048089797714</v>
      </c>
      <c r="D51">
        <f t="shared" ca="1" si="2"/>
        <v>1.8571530344433347</v>
      </c>
      <c r="E51" s="4">
        <f t="shared" ca="1" si="3"/>
        <v>1.2896896072523158E-3</v>
      </c>
      <c r="F51">
        <f t="shared" ca="1" si="4"/>
        <v>3.8360025539108293</v>
      </c>
      <c r="G51" s="4">
        <f t="shared" ca="1" si="5"/>
        <v>2.6638906624380761E-3</v>
      </c>
      <c r="H51">
        <f t="shared" ca="1" si="6"/>
        <v>3.5288571478889739</v>
      </c>
      <c r="I51" s="4">
        <f t="shared" ca="1" si="7"/>
        <v>2.4505952415895651E-3</v>
      </c>
      <c r="J51">
        <f t="shared" ca="1" si="8"/>
        <v>13.20587684402879</v>
      </c>
      <c r="K51" s="4">
        <f ca="1">IF(J51&lt;&gt;"",J51/1440,"")</f>
        <v>9.1707478083533269E-3</v>
      </c>
      <c r="L51" s="55">
        <f t="shared" ca="1" si="9"/>
        <v>4.996578855901328</v>
      </c>
      <c r="M51" s="4">
        <f t="shared" ca="1" si="10"/>
        <v>3.4698464277092556E-3</v>
      </c>
      <c r="N51" s="3">
        <f ca="1">IF(C51&lt;&gt;"",SUM(COUNTIF($Q$24:$Q51,"&gt;"&amp;C51),COUNTIF($S$24:$S51,"&gt;"&amp;C51),COUNTIF($U$24:$U51,"&gt;"&amp;C51),COUNTIF($W$24:$W51,"&gt;"&amp;C51),COUNTIF($Y$24:$Y51,"&gt;"&amp;C51)),"")</f>
        <v>4</v>
      </c>
      <c r="O51" s="4">
        <f t="shared" ca="1" si="11"/>
        <v>2.6638906624380509E-3</v>
      </c>
      <c r="P51" s="4" t="str">
        <f ca="1">IF(AND(MAX(Q$23:Q50)&lt;=MAX(S$23:S50),C51&lt;&gt;"",MAX(Q$23:Q50)&lt;=MAX(U$23:U50),MAX(Q$23:Q50)&lt;=MAX(W$23:W50),MAX(Q$23:Q50)&lt;=MAX(Y$23:Y50),MAX(Q$23:Q50)&lt;=TIME(16,0,0)),MAX(Q$23:Q50,C51),"")</f>
        <v/>
      </c>
      <c r="Q51" s="4" t="str">
        <f t="shared" ca="1" si="12"/>
        <v/>
      </c>
      <c r="R51" s="4">
        <f ca="1">IF(AND(MAX(Q$23:Q50)&gt;MAX(S$23:S50),C51&lt;&gt;"",MAX(S$23:S50)&lt;=MAX(U$23:U50),MAX(S$23:S50)&lt;=MAX(W$23:W50),MAX(S$23:S50)&lt;=MAX(Y$23:Y50),MAX(S$23:S50)&lt;=TIME(16,0,0)),MAX(S$23:S50,C51),"")</f>
        <v>0.36299048089797714</v>
      </c>
      <c r="S51" s="4">
        <f t="shared" ca="1" si="13"/>
        <v>0.36565437156041519</v>
      </c>
      <c r="T51" s="4" t="str">
        <f ca="1">IF(AND(MAX(Q$23:Q50)&gt;MAX(U$23:U50),C51&lt;&gt;"",MAX(S$23:S50)&gt;MAX(U$23:U50),MAX(U$23:U50)&lt;=MAX(W$23:W50),MAX(U$23:U50)&lt;=MAX(Y$23:Y50),MAX(U$23:U50)&lt;=TIME(16,0,0)),MAX(U$23:U50,C51),"")</f>
        <v/>
      </c>
      <c r="U51" s="4" t="str">
        <f t="shared" ca="1" si="14"/>
        <v/>
      </c>
      <c r="V51" s="4" t="str">
        <f ca="1">IF(AND(MAX(Q$23:Q50)&gt;MAX(W$23:W50),C51&lt;&gt;"",MAX(S$23:S50)&gt;MAX(W$23:W50),MAX(U$23:U50)&gt;MAX(W$23:W50),MAX(W$23:W50)&lt;=MAX(Y$23:Y50),MAX(W$23:W50)&lt;=TIME(16,0,0)),MAX(W$23:W50,C51),"")</f>
        <v/>
      </c>
      <c r="W51" s="4" t="str">
        <f t="shared" ca="1" si="15"/>
        <v/>
      </c>
      <c r="X51" s="4" t="str">
        <f ca="1">IF(AND(MAX(Q$23:Q50)&gt;MAX(Y$23:Y50),C51&lt;&gt;"",MAX(S$23:S50)&gt;MAX(Y$23:Y50),MAX(U$23:U50)&gt;MAX(Y$23:Y50),MAX(W$23:W50)&gt;MAX(Y$23:Y50),MAX(Y$23:Y50)&lt;=TIME(16,0,0)),MAX(Y$23:Y50,C51),"")</f>
        <v/>
      </c>
      <c r="Y51" s="4" t="str">
        <f t="shared" ca="1" si="16"/>
        <v/>
      </c>
    </row>
    <row r="52" spans="1:25" x14ac:dyDescent="0.3">
      <c r="A52" s="3">
        <f t="shared" ca="1" si="0"/>
        <v>2.5911798049405208</v>
      </c>
      <c r="B52" s="23" t="str">
        <f t="shared" ca="1" si="1"/>
        <v>касса 1</v>
      </c>
      <c r="C52" s="4">
        <f ca="1">IF(C51="","",IF(C51+(A52)/1440&lt;=$C$23+8/24,C51+(A52)/1440,""))</f>
        <v>0.3647899113180747</v>
      </c>
      <c r="D52">
        <f t="shared" ca="1" si="2"/>
        <v>1.7937173115115477</v>
      </c>
      <c r="E52" s="4">
        <f t="shared" ca="1" si="3"/>
        <v>1.2456370218830192E-3</v>
      </c>
      <c r="F52">
        <f t="shared" ca="1" si="4"/>
        <v>4.4918062062558999</v>
      </c>
      <c r="G52" s="4">
        <f t="shared" ca="1" si="5"/>
        <v>3.1193098654554862E-3</v>
      </c>
      <c r="H52">
        <f t="shared" ca="1" si="6"/>
        <v>2.7173705530471031</v>
      </c>
      <c r="I52" s="4">
        <f t="shared" ca="1" si="7"/>
        <v>1.8870628840604883E-3</v>
      </c>
      <c r="J52">
        <f t="shared" ca="1" si="8"/>
        <v>2.7961026740325856</v>
      </c>
      <c r="K52" s="4">
        <f ca="1">IF(J52&lt;&gt;"",J52/1440,"")</f>
        <v>1.9417379680781845E-3</v>
      </c>
      <c r="L52" s="55">
        <f t="shared" ca="1" si="9"/>
        <v>9.9126044592224964</v>
      </c>
      <c r="M52" s="4">
        <f t="shared" ca="1" si="10"/>
        <v>6.8837530966822892E-3</v>
      </c>
      <c r="N52" s="3">
        <f ca="1">IF(C52&lt;&gt;"",SUM(COUNTIF($Q$24:$Q52,"&gt;"&amp;C52),COUNTIF($S$24:$S52,"&gt;"&amp;C52),COUNTIF($U$24:$U52,"&gt;"&amp;C52),COUNTIF($W$24:$W52,"&gt;"&amp;C52),COUNTIF($Y$24:$Y52,"&gt;"&amp;C52)),"")</f>
        <v>3</v>
      </c>
      <c r="O52" s="4">
        <f t="shared" ca="1" si="11"/>
        <v>1.2456370218830171E-3</v>
      </c>
      <c r="P52" s="4">
        <f ca="1">IF(AND(MAX(Q$23:Q51)&lt;=MAX(S$23:S51),C52&lt;&gt;"",MAX(Q$23:Q51)&lt;=MAX(U$23:U51),MAX(Q$23:Q51)&lt;=MAX(W$23:W51),MAX(Q$23:Q51)&lt;=MAX(Y$23:Y51),MAX(Q$23:Q51)&lt;=TIME(16,0,0)),MAX(Q$23:Q51,C52),"")</f>
        <v>0.3647899113180747</v>
      </c>
      <c r="Q52" s="4">
        <f t="shared" ca="1" si="12"/>
        <v>0.36603554833995772</v>
      </c>
      <c r="R52" s="4" t="str">
        <f ca="1">IF(AND(MAX(Q$23:Q51)&gt;MAX(S$23:S51),C52&lt;&gt;"",MAX(S$23:S51)&lt;=MAX(U$23:U51),MAX(S$23:S51)&lt;=MAX(W$23:W51),MAX(S$23:S51)&lt;=MAX(Y$23:Y51),MAX(S$23:S51)&lt;=TIME(16,0,0)),MAX(S$23:S51,C52),"")</f>
        <v/>
      </c>
      <c r="S52" s="4" t="str">
        <f t="shared" ca="1" si="13"/>
        <v/>
      </c>
      <c r="T52" s="4" t="str">
        <f ca="1">IF(AND(MAX(Q$23:Q51)&gt;MAX(U$23:U51),C52&lt;&gt;"",MAX(S$23:S51)&gt;MAX(U$23:U51),MAX(U$23:U51)&lt;=MAX(W$23:W51),MAX(U$23:U51)&lt;=MAX(Y$23:Y51),MAX(U$23:U51)&lt;=TIME(16,0,0)),MAX(U$23:U51,C52),"")</f>
        <v/>
      </c>
      <c r="U52" s="4" t="str">
        <f t="shared" ca="1" si="14"/>
        <v/>
      </c>
      <c r="V52" s="4" t="str">
        <f ca="1">IF(AND(MAX(Q$23:Q51)&gt;MAX(W$23:W51),C52&lt;&gt;"",MAX(S$23:S51)&gt;MAX(W$23:W51),MAX(U$23:U51)&gt;MAX(W$23:W51),MAX(W$23:W51)&lt;=MAX(Y$23:Y51),MAX(W$23:W51)&lt;=TIME(16,0,0)),MAX(W$23:W51,C52),"")</f>
        <v/>
      </c>
      <c r="W52" s="4" t="str">
        <f t="shared" ca="1" si="15"/>
        <v/>
      </c>
      <c r="X52" s="4" t="str">
        <f ca="1">IF(AND(MAX(Q$23:Q51)&gt;MAX(Y$23:Y51),C52&lt;&gt;"",MAX(S$23:S51)&gt;MAX(Y$23:Y51),MAX(U$23:U51)&gt;MAX(Y$23:Y51),MAX(W$23:W51)&gt;MAX(Y$23:Y51),MAX(Y$23:Y51)&lt;=TIME(16,0,0)),MAX(Y$23:Y51,C52),"")</f>
        <v/>
      </c>
      <c r="Y52" s="4" t="str">
        <f t="shared" ca="1" si="16"/>
        <v/>
      </c>
    </row>
    <row r="53" spans="1:25" x14ac:dyDescent="0.3">
      <c r="A53" s="3">
        <f t="shared" ca="1" si="0"/>
        <v>2.472648463469084</v>
      </c>
      <c r="B53" s="23" t="str">
        <f t="shared" ca="1" si="1"/>
        <v>касса 3</v>
      </c>
      <c r="C53" s="4">
        <f ca="1">IF(C52="","",IF(C52+(A53)/1440&lt;=$C$23+8/24,C52+(A53)/1440,""))</f>
        <v>0.36650702830659487</v>
      </c>
      <c r="D53">
        <f t="shared" ca="1" si="2"/>
        <v>2.5444029923785116</v>
      </c>
      <c r="E53" s="4">
        <f t="shared" ca="1" si="3"/>
        <v>1.7669465224850775E-3</v>
      </c>
      <c r="F53">
        <f t="shared" ca="1" si="4"/>
        <v>2.8419645010640076</v>
      </c>
      <c r="G53" s="4">
        <f t="shared" ca="1" si="5"/>
        <v>1.9735864590722275E-3</v>
      </c>
      <c r="H53">
        <f t="shared" ca="1" si="6"/>
        <v>5.330581181800718</v>
      </c>
      <c r="I53" s="4">
        <f t="shared" ca="1" si="7"/>
        <v>3.7017924873616096E-3</v>
      </c>
      <c r="J53">
        <f t="shared" ca="1" si="8"/>
        <v>5.7362381515030751</v>
      </c>
      <c r="K53" s="4">
        <f ca="1">IF(J53&lt;&gt;"",J53/1440,"")</f>
        <v>3.9834987163215796E-3</v>
      </c>
      <c r="L53" s="55">
        <f t="shared" ca="1" si="9"/>
        <v>14.68793993345224</v>
      </c>
      <c r="M53" s="4">
        <f t="shared" ca="1" si="10"/>
        <v>1.0199958287119611E-2</v>
      </c>
      <c r="N53" s="3">
        <f ca="1">IF(C53&lt;&gt;"",SUM(COUNTIF($Q$24:$Q53,"&gt;"&amp;C53),COUNTIF($S$24:$S53,"&gt;"&amp;C53),COUNTIF($U$24:$U53,"&gt;"&amp;C53),COUNTIF($W$24:$W53,"&gt;"&amp;C53),COUNTIF($Y$24:$Y53,"&gt;"&amp;C53)),"")</f>
        <v>1</v>
      </c>
      <c r="O53" s="4">
        <f t="shared" ca="1" si="11"/>
        <v>3.7017924873616326E-3</v>
      </c>
      <c r="P53" s="4" t="str">
        <f ca="1">IF(AND(MAX(Q$23:Q52)&lt;=MAX(S$23:S52),C53&lt;&gt;"",MAX(Q$23:Q52)&lt;=MAX(U$23:U52),MAX(Q$23:Q52)&lt;=MAX(W$23:W52),MAX(Q$23:Q52)&lt;=MAX(Y$23:Y52),MAX(Q$23:Q52)&lt;=TIME(16,0,0)),MAX(Q$23:Q52,C53),"")</f>
        <v/>
      </c>
      <c r="Q53" s="4" t="str">
        <f t="shared" ca="1" si="12"/>
        <v/>
      </c>
      <c r="R53" s="4" t="str">
        <f ca="1">IF(AND(MAX(Q$23:Q52)&gt;MAX(S$23:S52),C53&lt;&gt;"",MAX(S$23:S52)&lt;=MAX(U$23:U52),MAX(S$23:S52)&lt;=MAX(W$23:W52),MAX(S$23:S52)&lt;=MAX(Y$23:Y52),MAX(S$23:S52)&lt;=TIME(16,0,0)),MAX(S$23:S52,C53),"")</f>
        <v/>
      </c>
      <c r="S53" s="4" t="str">
        <f t="shared" ca="1" si="13"/>
        <v/>
      </c>
      <c r="T53" s="4">
        <f ca="1">IF(AND(MAX(Q$23:Q52)&gt;MAX(U$23:U52),C53&lt;&gt;"",MAX(S$23:S52)&gt;MAX(U$23:U52),MAX(U$23:U52)&lt;=MAX(W$23:W52),MAX(U$23:U52)&lt;=MAX(Y$23:Y52),MAX(U$23:U52)&lt;=TIME(16,0,0)),MAX(U$23:U52,C53),"")</f>
        <v>0.36650702830659487</v>
      </c>
      <c r="U53" s="4">
        <f t="shared" ca="1" si="14"/>
        <v>0.37020882079395651</v>
      </c>
      <c r="V53" s="4" t="str">
        <f ca="1">IF(AND(MAX(Q$23:Q52)&gt;MAX(W$23:W52),C53&lt;&gt;"",MAX(S$23:S52)&gt;MAX(W$23:W52),MAX(U$23:U52)&gt;MAX(W$23:W52),MAX(W$23:W52)&lt;=MAX(Y$23:Y52),MAX(W$23:W52)&lt;=TIME(16,0,0)),MAX(W$23:W52,C53),"")</f>
        <v/>
      </c>
      <c r="W53" s="4" t="str">
        <f t="shared" ca="1" si="15"/>
        <v/>
      </c>
      <c r="X53" s="4" t="str">
        <f ca="1">IF(AND(MAX(Q$23:Q52)&gt;MAX(Y$23:Y52),C53&lt;&gt;"",MAX(S$23:S52)&gt;MAX(Y$23:Y52),MAX(U$23:U52)&gt;MAX(Y$23:Y52),MAX(W$23:W52)&gt;MAX(Y$23:Y52),MAX(Y$23:Y52)&lt;=TIME(16,0,0)),MAX(Y$23:Y52,C53),"")</f>
        <v/>
      </c>
      <c r="Y53" s="4" t="str">
        <f t="shared" ca="1" si="16"/>
        <v/>
      </c>
    </row>
    <row r="54" spans="1:25" x14ac:dyDescent="0.3">
      <c r="A54" s="3">
        <f t="shared" ca="1" si="0"/>
        <v>3.4546056361963844</v>
      </c>
      <c r="B54" s="23" t="str">
        <f t="shared" ca="1" si="1"/>
        <v>касса 4</v>
      </c>
      <c r="C54" s="4">
        <f ca="1">IF(C53="","",IF(C53+(A54)/1440&lt;=$C$23+8/24,C53+(A54)/1440,""))</f>
        <v>0.36890605999839793</v>
      </c>
      <c r="D54">
        <f t="shared" ca="1" si="2"/>
        <v>1.9432436304393024</v>
      </c>
      <c r="E54" s="4">
        <f t="shared" ca="1" si="3"/>
        <v>1.3494747433606266E-3</v>
      </c>
      <c r="F54">
        <f t="shared" ca="1" si="4"/>
        <v>5.5949297825818345</v>
      </c>
      <c r="G54" s="4">
        <f t="shared" ca="1" si="5"/>
        <v>3.8853679045707185E-3</v>
      </c>
      <c r="H54">
        <f t="shared" ca="1" si="6"/>
        <v>6.6857524626839817</v>
      </c>
      <c r="I54" s="4">
        <f t="shared" ca="1" si="7"/>
        <v>4.6428836546416538E-3</v>
      </c>
      <c r="J54">
        <f t="shared" ca="1" si="8"/>
        <v>1.0178735026895736</v>
      </c>
      <c r="K54" s="4">
        <f ca="1">IF(J54&lt;&gt;"",J54/1440,"")</f>
        <v>7.0685659908998168E-4</v>
      </c>
      <c r="L54" s="55">
        <f t="shared" ca="1" si="9"/>
        <v>5.050912784336969</v>
      </c>
      <c r="M54" s="4">
        <f t="shared" ca="1" si="10"/>
        <v>3.5075783224562283E-3</v>
      </c>
      <c r="N54" s="3">
        <f ca="1">IF(C54&lt;&gt;"",SUM(COUNTIF($Q$24:$Q54,"&gt;"&amp;C54),COUNTIF($S$24:$S54,"&gt;"&amp;C54),COUNTIF($U$24:$U54,"&gt;"&amp;C54),COUNTIF($W$24:$W54,"&gt;"&amp;C54),COUNTIF($Y$24:$Y54,"&gt;"&amp;C54)),"")</f>
        <v>2</v>
      </c>
      <c r="O54" s="4">
        <f t="shared" ca="1" si="11"/>
        <v>7.0685659908997778E-4</v>
      </c>
      <c r="P54" s="4" t="str">
        <f ca="1">IF(AND(MAX(Q$23:Q53)&lt;=MAX(S$23:S53),C54&lt;&gt;"",MAX(Q$23:Q53)&lt;=MAX(U$23:U53),MAX(Q$23:Q53)&lt;=MAX(W$23:W53),MAX(Q$23:Q53)&lt;=MAX(Y$23:Y53),MAX(Q$23:Q53)&lt;=TIME(16,0,0)),MAX(Q$23:Q53,C54),"")</f>
        <v/>
      </c>
      <c r="Q54" s="4" t="str">
        <f t="shared" ca="1" si="12"/>
        <v/>
      </c>
      <c r="R54" s="4" t="str">
        <f ca="1">IF(AND(MAX(Q$23:Q53)&gt;MAX(S$23:S53),C54&lt;&gt;"",MAX(S$23:S53)&lt;=MAX(U$23:U53),MAX(S$23:S53)&lt;=MAX(W$23:W53),MAX(S$23:S53)&lt;=MAX(Y$23:Y53),MAX(S$23:S53)&lt;=TIME(16,0,0)),MAX(S$23:S53,C54),"")</f>
        <v/>
      </c>
      <c r="S54" s="4" t="str">
        <f t="shared" ca="1" si="13"/>
        <v/>
      </c>
      <c r="T54" s="4" t="str">
        <f ca="1">IF(AND(MAX(Q$23:Q53)&gt;MAX(U$23:U53),C54&lt;&gt;"",MAX(S$23:S53)&gt;MAX(U$23:U53),MAX(U$23:U53)&lt;=MAX(W$23:W53),MAX(U$23:U53)&lt;=MAX(Y$23:Y53),MAX(U$23:U53)&lt;=TIME(16,0,0)),MAX(U$23:U53,C54),"")</f>
        <v/>
      </c>
      <c r="U54" s="4" t="str">
        <f t="shared" ca="1" si="14"/>
        <v/>
      </c>
      <c r="V54" s="4">
        <f ca="1">IF(AND(MAX(Q$23:Q53)&gt;MAX(W$23:W53),C54&lt;&gt;"",MAX(S$23:S53)&gt;MAX(W$23:W53),MAX(U$23:U53)&gt;MAX(W$23:W53),MAX(W$23:W53)&lt;=MAX(Y$23:Y53),MAX(W$23:W53)&lt;=TIME(16,0,0)),MAX(W$23:W53,C54),"")</f>
        <v>0.36890605999839793</v>
      </c>
      <c r="W54" s="4">
        <f t="shared" ca="1" si="15"/>
        <v>0.36961291659748791</v>
      </c>
      <c r="X54" s="4" t="str">
        <f ca="1">IF(AND(MAX(Q$23:Q53)&gt;MAX(Y$23:Y53),C54&lt;&gt;"",MAX(S$23:S53)&gt;MAX(Y$23:Y53),MAX(U$23:U53)&gt;MAX(Y$23:Y53),MAX(W$23:W53)&gt;MAX(Y$23:Y53),MAX(Y$23:Y53)&lt;=TIME(16,0,0)),MAX(Y$23:Y53,C54),"")</f>
        <v/>
      </c>
      <c r="Y54" s="4" t="str">
        <f t="shared" ca="1" si="16"/>
        <v/>
      </c>
    </row>
    <row r="55" spans="1:25" x14ac:dyDescent="0.3">
      <c r="A55" s="3">
        <f t="shared" ca="1" si="0"/>
        <v>1.9511077197462563</v>
      </c>
      <c r="B55" s="23" t="str">
        <f t="shared" ca="1" si="1"/>
        <v>касса 2</v>
      </c>
      <c r="C55" s="4">
        <f ca="1">IF(C54="","",IF(C54+(A55)/1440&lt;=$C$23+8/24,C54+(A55)/1440,""))</f>
        <v>0.37026099591488837</v>
      </c>
      <c r="D55">
        <f t="shared" ca="1" si="2"/>
        <v>1.7678702724367741</v>
      </c>
      <c r="E55" s="4">
        <f t="shared" ca="1" si="3"/>
        <v>1.2276876891922043E-3</v>
      </c>
      <c r="F55">
        <f t="shared" ca="1" si="4"/>
        <v>3.6650535166365681</v>
      </c>
      <c r="G55" s="4">
        <f t="shared" ca="1" si="5"/>
        <v>2.5451760532198388E-3</v>
      </c>
      <c r="H55">
        <f t="shared" ca="1" si="6"/>
        <v>3.4992335843395241</v>
      </c>
      <c r="I55" s="4">
        <f t="shared" ca="1" si="7"/>
        <v>2.4300233224580029E-3</v>
      </c>
      <c r="J55">
        <f t="shared" ca="1" si="8"/>
        <v>4.7172344481953763</v>
      </c>
      <c r="K55" s="4">
        <f ca="1">IF(J55&lt;&gt;"",J55/1440,"")</f>
        <v>3.2758572556912335E-3</v>
      </c>
      <c r="L55" s="55">
        <f t="shared" ca="1" si="9"/>
        <v>1.4048424472535821</v>
      </c>
      <c r="M55" s="4">
        <f t="shared" ca="1" si="10"/>
        <v>9.7558503281498755E-4</v>
      </c>
      <c r="N55" s="3">
        <f ca="1">IF(C55&lt;&gt;"",SUM(COUNTIF($Q$24:$Q55,"&gt;"&amp;C55),COUNTIF($S$24:$S55,"&gt;"&amp;C55),COUNTIF($U$24:$U55,"&gt;"&amp;C55),COUNTIF($W$24:$W55,"&gt;"&amp;C55),COUNTIF($Y$24:$Y55,"&gt;"&amp;C55)),"")</f>
        <v>1</v>
      </c>
      <c r="O55" s="4">
        <f t="shared" ca="1" si="11"/>
        <v>2.5451760532198553E-3</v>
      </c>
      <c r="P55" s="4" t="str">
        <f ca="1">IF(AND(MAX(Q$23:Q54)&lt;=MAX(S$23:S54),C55&lt;&gt;"",MAX(Q$23:Q54)&lt;=MAX(U$23:U54),MAX(Q$23:Q54)&lt;=MAX(W$23:W54),MAX(Q$23:Q54)&lt;=MAX(Y$23:Y54),MAX(Q$23:Q54)&lt;=TIME(16,0,0)),MAX(Q$23:Q54,C55),"")</f>
        <v/>
      </c>
      <c r="Q55" s="4" t="str">
        <f t="shared" ca="1" si="12"/>
        <v/>
      </c>
      <c r="R55" s="4">
        <f ca="1">IF(AND(MAX(Q$23:Q54)&gt;MAX(S$23:S54),C55&lt;&gt;"",MAX(S$23:S54)&lt;=MAX(U$23:U54),MAX(S$23:S54)&lt;=MAX(W$23:W54),MAX(S$23:S54)&lt;=MAX(Y$23:Y54),MAX(S$23:S54)&lt;=TIME(16,0,0)),MAX(S$23:S54,C55),"")</f>
        <v>0.37026099591488837</v>
      </c>
      <c r="S55" s="4">
        <f t="shared" ca="1" si="13"/>
        <v>0.37280617196810822</v>
      </c>
      <c r="T55" s="4" t="str">
        <f ca="1">IF(AND(MAX(Q$23:Q54)&gt;MAX(U$23:U54),C55&lt;&gt;"",MAX(S$23:S54)&gt;MAX(U$23:U54),MAX(U$23:U54)&lt;=MAX(W$23:W54),MAX(U$23:U54)&lt;=MAX(Y$23:Y54),MAX(U$23:U54)&lt;=TIME(16,0,0)),MAX(U$23:U54,C55),"")</f>
        <v/>
      </c>
      <c r="U55" s="4" t="str">
        <f t="shared" ca="1" si="14"/>
        <v/>
      </c>
      <c r="V55" s="4" t="str">
        <f ca="1">IF(AND(MAX(Q$23:Q54)&gt;MAX(W$23:W54),C55&lt;&gt;"",MAX(S$23:S54)&gt;MAX(W$23:W54),MAX(U$23:U54)&gt;MAX(W$23:W54),MAX(W$23:W54)&lt;=MAX(Y$23:Y54),MAX(W$23:W54)&lt;=TIME(16,0,0)),MAX(W$23:W54,C55),"")</f>
        <v/>
      </c>
      <c r="W55" s="4" t="str">
        <f t="shared" ca="1" si="15"/>
        <v/>
      </c>
      <c r="X55" s="4" t="str">
        <f ca="1">IF(AND(MAX(Q$23:Q54)&gt;MAX(Y$23:Y54),C55&lt;&gt;"",MAX(S$23:S54)&gt;MAX(Y$23:Y54),MAX(U$23:U54)&gt;MAX(Y$23:Y54),MAX(W$23:W54)&gt;MAX(Y$23:Y54),MAX(Y$23:Y54)&lt;=TIME(16,0,0)),MAX(Y$23:Y54,C55),"")</f>
        <v/>
      </c>
      <c r="Y55" s="4" t="str">
        <f t="shared" ca="1" si="16"/>
        <v/>
      </c>
    </row>
    <row r="56" spans="1:25" x14ac:dyDescent="0.3">
      <c r="A56" s="3">
        <f t="shared" ca="1" si="0"/>
        <v>1.4911759958527329</v>
      </c>
      <c r="B56" s="23" t="str">
        <f t="shared" ca="1" si="1"/>
        <v>касса 5</v>
      </c>
      <c r="C56" s="4">
        <f ca="1">IF(C55="","",IF(C55+(A56)/1440&lt;=$C$23+8/24,C55+(A56)/1440,""))</f>
        <v>0.37129653480089719</v>
      </c>
      <c r="D56">
        <f t="shared" ca="1" si="2"/>
        <v>2.6056846932518845</v>
      </c>
      <c r="E56" s="4">
        <f t="shared" ca="1" si="3"/>
        <v>1.8095032592026976E-3</v>
      </c>
      <c r="F56">
        <f t="shared" ca="1" si="4"/>
        <v>2.9962280123688494</v>
      </c>
      <c r="G56" s="4">
        <f t="shared" ca="1" si="5"/>
        <v>2.0807138974783678E-3</v>
      </c>
      <c r="H56">
        <f t="shared" ca="1" si="6"/>
        <v>10.706605893799651</v>
      </c>
      <c r="I56" s="4">
        <f t="shared" ca="1" si="7"/>
        <v>7.4351429818053129E-3</v>
      </c>
      <c r="J56">
        <f t="shared" ca="1" si="8"/>
        <v>11.972381454502775</v>
      </c>
      <c r="K56" s="4">
        <f ca="1">IF(J56&lt;&gt;"",J56/1440,"")</f>
        <v>8.31415378784915E-3</v>
      </c>
      <c r="L56" s="55">
        <f t="shared" ca="1" si="9"/>
        <v>2.4706404979402636</v>
      </c>
      <c r="M56" s="4">
        <f t="shared" ca="1" si="10"/>
        <v>1.715722568014072E-3</v>
      </c>
      <c r="N56" s="3">
        <f ca="1">IF(C56&lt;&gt;"",SUM(COUNTIF($Q$24:$Q56,"&gt;"&amp;C56),COUNTIF($S$24:$S56,"&gt;"&amp;C56),COUNTIF($U$24:$U56,"&gt;"&amp;C56),COUNTIF($W$24:$W56,"&gt;"&amp;C56),COUNTIF($Y$24:$Y56,"&gt;"&amp;C56)),"")</f>
        <v>2</v>
      </c>
      <c r="O56" s="4">
        <f t="shared" ca="1" si="11"/>
        <v>1.7157225680140553E-3</v>
      </c>
      <c r="P56" s="4" t="str">
        <f ca="1">IF(AND(MAX(Q$23:Q55)&lt;=MAX(S$23:S55),C56&lt;&gt;"",MAX(Q$23:Q55)&lt;=MAX(U$23:U55),MAX(Q$23:Q55)&lt;=MAX(W$23:W55),MAX(Q$23:Q55)&lt;=MAX(Y$23:Y55),MAX(Q$23:Q55)&lt;=TIME(16,0,0)),MAX(Q$23:Q55,C56),"")</f>
        <v/>
      </c>
      <c r="Q56" s="4" t="str">
        <f t="shared" ca="1" si="12"/>
        <v/>
      </c>
      <c r="R56" s="4" t="str">
        <f ca="1">IF(AND(MAX(Q$23:Q55)&gt;MAX(S$23:S55),C56&lt;&gt;"",MAX(S$23:S55)&lt;=MAX(U$23:U55),MAX(S$23:S55)&lt;=MAX(W$23:W55),MAX(S$23:S55)&lt;=MAX(Y$23:Y55),MAX(S$23:S55)&lt;=TIME(16,0,0)),MAX(S$23:S55,C56),"")</f>
        <v/>
      </c>
      <c r="S56" s="4" t="str">
        <f t="shared" ca="1" si="13"/>
        <v/>
      </c>
      <c r="T56" s="4" t="str">
        <f ca="1">IF(AND(MAX(Q$23:Q55)&gt;MAX(U$23:U55),C56&lt;&gt;"",MAX(S$23:S55)&gt;MAX(U$23:U55),MAX(U$23:U55)&lt;=MAX(W$23:W55),MAX(U$23:U55)&lt;=MAX(Y$23:Y55),MAX(U$23:U55)&lt;=TIME(16,0,0)),MAX(U$23:U55,C56),"")</f>
        <v/>
      </c>
      <c r="U56" s="4" t="str">
        <f t="shared" ca="1" si="14"/>
        <v/>
      </c>
      <c r="V56" s="4" t="str">
        <f ca="1">IF(AND(MAX(Q$23:Q55)&gt;MAX(W$23:W55),C56&lt;&gt;"",MAX(S$23:S55)&gt;MAX(W$23:W55),MAX(U$23:U55)&gt;MAX(W$23:W55),MAX(W$23:W55)&lt;=MAX(Y$23:Y55),MAX(W$23:W55)&lt;=TIME(16,0,0)),MAX(W$23:W55,C56),"")</f>
        <v/>
      </c>
      <c r="W56" s="4" t="str">
        <f t="shared" ca="1" si="15"/>
        <v/>
      </c>
      <c r="X56" s="4">
        <f ca="1">IF(AND(MAX(Q$23:Q55)&gt;MAX(Y$23:Y55),C56&lt;&gt;"",MAX(S$23:S55)&gt;MAX(Y$23:Y55),MAX(U$23:U55)&gt;MAX(Y$23:Y55),MAX(W$23:W55)&gt;MAX(Y$23:Y55),MAX(Y$23:Y55)&lt;=TIME(16,0,0)),MAX(Y$23:Y55,C56),"")</f>
        <v>0.37129653480089719</v>
      </c>
      <c r="Y56" s="4">
        <f t="shared" ca="1" si="16"/>
        <v>0.37301225736891125</v>
      </c>
    </row>
    <row r="57" spans="1:25" x14ac:dyDescent="0.3">
      <c r="A57" s="3">
        <f t="shared" ca="1" si="0"/>
        <v>1.811677716496424</v>
      </c>
      <c r="B57" s="23" t="str">
        <f t="shared" ca="1" si="1"/>
        <v>касса 1</v>
      </c>
      <c r="C57" s="4">
        <f ca="1">IF(C56="","",IF(C56+(A57)/1440&lt;=$C$23+8/24,C56+(A57)/1440,""))</f>
        <v>0.37255464432624191</v>
      </c>
      <c r="D57">
        <f t="shared" ca="1" si="2"/>
        <v>2.0985039056554551</v>
      </c>
      <c r="E57" s="4">
        <f t="shared" ca="1" si="3"/>
        <v>1.4572943789273993E-3</v>
      </c>
      <c r="F57">
        <f t="shared" ca="1" si="4"/>
        <v>7.5277961823872168</v>
      </c>
      <c r="G57" s="4">
        <f t="shared" ca="1" si="5"/>
        <v>5.2276362377689008E-3</v>
      </c>
      <c r="H57">
        <f t="shared" ca="1" si="6"/>
        <v>3.2180462004188448</v>
      </c>
      <c r="I57" s="4">
        <f t="shared" ca="1" si="7"/>
        <v>2.2347543058464201E-3</v>
      </c>
      <c r="J57">
        <f t="shared" ca="1" si="8"/>
        <v>4.2069587445130816</v>
      </c>
      <c r="K57" s="4">
        <f ca="1">IF(J57&lt;&gt;"",J57/1440,"")</f>
        <v>2.9214991281340847E-3</v>
      </c>
      <c r="L57" s="55">
        <f t="shared" ca="1" si="9"/>
        <v>16.319025215089574</v>
      </c>
      <c r="M57" s="4">
        <f t="shared" ca="1" si="10"/>
        <v>1.1332656399367759E-2</v>
      </c>
      <c r="N57" s="3">
        <f ca="1">IF(C57&lt;&gt;"",SUM(COUNTIF($Q$24:$Q57,"&gt;"&amp;C57),COUNTIF($S$24:$S57,"&gt;"&amp;C57),COUNTIF($U$24:$U57,"&gt;"&amp;C57),COUNTIF($W$24:$W57,"&gt;"&amp;C57),COUNTIF($Y$24:$Y57,"&gt;"&amp;C57)),"")</f>
        <v>3</v>
      </c>
      <c r="O57" s="4">
        <f t="shared" ca="1" si="11"/>
        <v>1.4572943789273873E-3</v>
      </c>
      <c r="P57" s="4">
        <f ca="1">IF(AND(MAX(Q$23:Q56)&lt;=MAX(S$23:S56),C57&lt;&gt;"",MAX(Q$23:Q56)&lt;=MAX(U$23:U56),MAX(Q$23:Q56)&lt;=MAX(W$23:W56),MAX(Q$23:Q56)&lt;=MAX(Y$23:Y56),MAX(Q$23:Q56)&lt;=TIME(16,0,0)),MAX(Q$23:Q56,C57),"")</f>
        <v>0.37255464432624191</v>
      </c>
      <c r="Q57" s="4">
        <f t="shared" ca="1" si="12"/>
        <v>0.3740119387051693</v>
      </c>
      <c r="R57" s="4" t="str">
        <f ca="1">IF(AND(MAX(Q$23:Q56)&gt;MAX(S$23:S56),C57&lt;&gt;"",MAX(S$23:S56)&lt;=MAX(U$23:U56),MAX(S$23:S56)&lt;=MAX(W$23:W56),MAX(S$23:S56)&lt;=MAX(Y$23:Y56),MAX(S$23:S56)&lt;=TIME(16,0,0)),MAX(S$23:S56,C57),"")</f>
        <v/>
      </c>
      <c r="S57" s="4" t="str">
        <f t="shared" ca="1" si="13"/>
        <v/>
      </c>
      <c r="T57" s="4" t="str">
        <f ca="1">IF(AND(MAX(Q$23:Q56)&gt;MAX(U$23:U56),C57&lt;&gt;"",MAX(S$23:S56)&gt;MAX(U$23:U56),MAX(U$23:U56)&lt;=MAX(W$23:W56),MAX(U$23:U56)&lt;=MAX(Y$23:Y56),MAX(U$23:U56)&lt;=TIME(16,0,0)),MAX(U$23:U56,C57),"")</f>
        <v/>
      </c>
      <c r="U57" s="4" t="str">
        <f t="shared" ca="1" si="14"/>
        <v/>
      </c>
      <c r="V57" s="4" t="str">
        <f ca="1">IF(AND(MAX(Q$23:Q56)&gt;MAX(W$23:W56),C57&lt;&gt;"",MAX(S$23:S56)&gt;MAX(W$23:W56),MAX(U$23:U56)&gt;MAX(W$23:W56),MAX(W$23:W56)&lt;=MAX(Y$23:Y56),MAX(W$23:W56)&lt;=TIME(16,0,0)),MAX(W$23:W56,C57),"")</f>
        <v/>
      </c>
      <c r="W57" s="4" t="str">
        <f t="shared" ca="1" si="15"/>
        <v/>
      </c>
      <c r="X57" s="4" t="str">
        <f ca="1">IF(AND(MAX(Q$23:Q56)&gt;MAX(Y$23:Y56),C57&lt;&gt;"",MAX(S$23:S56)&gt;MAX(Y$23:Y56),MAX(U$23:U56)&gt;MAX(Y$23:Y56),MAX(W$23:W56)&gt;MAX(Y$23:Y56),MAX(Y$23:Y56)&lt;=TIME(16,0,0)),MAX(Y$23:Y56,C57),"")</f>
        <v/>
      </c>
      <c r="Y57" s="4" t="str">
        <f t="shared" ca="1" si="16"/>
        <v/>
      </c>
    </row>
    <row r="58" spans="1:25" x14ac:dyDescent="0.3">
      <c r="A58" s="3">
        <f t="shared" ca="1" si="0"/>
        <v>2.897251274999662</v>
      </c>
      <c r="B58" s="23" t="str">
        <f t="shared" ca="1" si="1"/>
        <v>касса 4</v>
      </c>
      <c r="C58" s="4">
        <f ca="1">IF(C57="","",IF(C57+(A58)/1440&lt;=$C$23+8/24,C57+(A58)/1440,""))</f>
        <v>0.374566624378325</v>
      </c>
      <c r="D58">
        <f t="shared" ca="1" si="2"/>
        <v>1.941531931796459</v>
      </c>
      <c r="E58" s="4">
        <f t="shared" ca="1" si="3"/>
        <v>1.3482860637475411E-3</v>
      </c>
      <c r="F58">
        <f t="shared" ca="1" si="4"/>
        <v>3.9456199616356606</v>
      </c>
      <c r="G58" s="4">
        <f t="shared" ca="1" si="5"/>
        <v>2.7400138622469864E-3</v>
      </c>
      <c r="H58">
        <f t="shared" ca="1" si="6"/>
        <v>7.4741803628123034</v>
      </c>
      <c r="I58" s="4">
        <f t="shared" ca="1" si="7"/>
        <v>5.1904030297307661E-3</v>
      </c>
      <c r="J58">
        <f t="shared" ca="1" si="8"/>
        <v>11.205010769391283</v>
      </c>
      <c r="K58" s="4">
        <f ca="1">IF(J58&lt;&gt;"",J58/1440,"")</f>
        <v>7.7812574787439462E-3</v>
      </c>
      <c r="L58" s="55">
        <f t="shared" ca="1" si="9"/>
        <v>6.9527027968288015</v>
      </c>
      <c r="M58" s="4">
        <f t="shared" ca="1" si="10"/>
        <v>4.8282658311311118E-3</v>
      </c>
      <c r="N58" s="3">
        <f ca="1">IF(C58&lt;&gt;"",SUM(COUNTIF($Q$24:$Q58,"&gt;"&amp;C58),COUNTIF($S$24:$S58,"&gt;"&amp;C58),COUNTIF($U$24:$U58,"&gt;"&amp;C58),COUNTIF($W$24:$W58,"&gt;"&amp;C58),COUNTIF($Y$24:$Y58,"&gt;"&amp;C58)),"")</f>
        <v>1</v>
      </c>
      <c r="O58" s="4">
        <f t="shared" ca="1" si="11"/>
        <v>7.7812574787439193E-3</v>
      </c>
      <c r="P58" s="4" t="str">
        <f ca="1">IF(AND(MAX(Q$23:Q57)&lt;=MAX(S$23:S57),C58&lt;&gt;"",MAX(Q$23:Q57)&lt;=MAX(U$23:U57),MAX(Q$23:Q57)&lt;=MAX(W$23:W57),MAX(Q$23:Q57)&lt;=MAX(Y$23:Y57),MAX(Q$23:Q57)&lt;=TIME(16,0,0)),MAX(Q$23:Q57,C58),"")</f>
        <v/>
      </c>
      <c r="Q58" s="4" t="str">
        <f t="shared" ca="1" si="12"/>
        <v/>
      </c>
      <c r="R58" s="4" t="str">
        <f ca="1">IF(AND(MAX(Q$23:Q57)&gt;MAX(S$23:S57),C58&lt;&gt;"",MAX(S$23:S57)&lt;=MAX(U$23:U57),MAX(S$23:S57)&lt;=MAX(W$23:W57),MAX(S$23:S57)&lt;=MAX(Y$23:Y57),MAX(S$23:S57)&lt;=TIME(16,0,0)),MAX(S$23:S57,C58),"")</f>
        <v/>
      </c>
      <c r="S58" s="4" t="str">
        <f t="shared" ca="1" si="13"/>
        <v/>
      </c>
      <c r="T58" s="4" t="str">
        <f ca="1">IF(AND(MAX(Q$23:Q57)&gt;MAX(U$23:U57),C58&lt;&gt;"",MAX(S$23:S57)&gt;MAX(U$23:U57),MAX(U$23:U57)&lt;=MAX(W$23:W57),MAX(U$23:U57)&lt;=MAX(Y$23:Y57),MAX(U$23:U57)&lt;=TIME(16,0,0)),MAX(U$23:U57,C58),"")</f>
        <v/>
      </c>
      <c r="U58" s="4" t="str">
        <f t="shared" ca="1" si="14"/>
        <v/>
      </c>
      <c r="V58" s="4">
        <f ca="1">IF(AND(MAX(Q$23:Q57)&gt;MAX(W$23:W57),C58&lt;&gt;"",MAX(S$23:S57)&gt;MAX(W$23:W57),MAX(U$23:U57)&gt;MAX(W$23:W57),MAX(W$23:W57)&lt;=MAX(Y$23:Y57),MAX(W$23:W57)&lt;=TIME(16,0,0)),MAX(W$23:W57,C58),"")</f>
        <v>0.374566624378325</v>
      </c>
      <c r="W58" s="4">
        <f t="shared" ca="1" si="15"/>
        <v>0.38234788185706892</v>
      </c>
      <c r="X58" s="4" t="str">
        <f ca="1">IF(AND(MAX(Q$23:Q57)&gt;MAX(Y$23:Y57),C58&lt;&gt;"",MAX(S$23:S57)&gt;MAX(Y$23:Y57),MAX(U$23:U57)&gt;MAX(Y$23:Y57),MAX(W$23:W57)&gt;MAX(Y$23:Y57),MAX(Y$23:Y57)&lt;=TIME(16,0,0)),MAX(Y$23:Y57,C58),"")</f>
        <v/>
      </c>
      <c r="Y58" s="4" t="str">
        <f t="shared" ca="1" si="16"/>
        <v/>
      </c>
    </row>
    <row r="59" spans="1:25" x14ac:dyDescent="0.3">
      <c r="A59" s="3">
        <f t="shared" ca="1" si="0"/>
        <v>3.9613455808011979</v>
      </c>
      <c r="B59" s="23" t="str">
        <f t="shared" ca="1" si="1"/>
        <v>касса 3</v>
      </c>
      <c r="C59" s="4">
        <f ca="1">IF(C58="","",IF(C58+(A59)/1440&lt;=$C$23+8/24,C58+(A59)/1440,""))</f>
        <v>0.37731755880943696</v>
      </c>
      <c r="D59">
        <f t="shared" ca="1" si="2"/>
        <v>2.2183998549511825</v>
      </c>
      <c r="E59" s="4">
        <f t="shared" ca="1" si="3"/>
        <v>1.5405554548272101E-3</v>
      </c>
      <c r="F59">
        <f t="shared" ca="1" si="4"/>
        <v>2.6020210788305338</v>
      </c>
      <c r="G59" s="4">
        <f t="shared" ca="1" si="5"/>
        <v>1.806959082521204E-3</v>
      </c>
      <c r="H59">
        <f t="shared" ca="1" si="6"/>
        <v>3.495038284674775</v>
      </c>
      <c r="I59" s="4">
        <f t="shared" ca="1" si="7"/>
        <v>2.4271099199130383E-3</v>
      </c>
      <c r="J59">
        <f t="shared" ca="1" si="8"/>
        <v>10.220759224553245</v>
      </c>
      <c r="K59" s="4">
        <f ca="1">IF(J59&lt;&gt;"",J59/1440,"")</f>
        <v>7.0977494614953085E-3</v>
      </c>
      <c r="L59" s="55">
        <f t="shared" ca="1" si="9"/>
        <v>8.5905137993790444</v>
      </c>
      <c r="M59" s="4">
        <f t="shared" ca="1" si="10"/>
        <v>5.9656345829021138E-3</v>
      </c>
      <c r="N59" s="3">
        <f ca="1">IF(C59&lt;&gt;"",SUM(COUNTIF($Q$24:$Q59,"&gt;"&amp;C59),COUNTIF($S$24:$S59,"&gt;"&amp;C59),COUNTIF($U$24:$U59,"&gt;"&amp;C59),COUNTIF($W$24:$W59,"&gt;"&amp;C59),COUNTIF($Y$24:$Y59,"&gt;"&amp;C59)),"")</f>
        <v>2</v>
      </c>
      <c r="O59" s="4">
        <f t="shared" ca="1" si="11"/>
        <v>2.4271099199130175E-3</v>
      </c>
      <c r="P59" s="4" t="str">
        <f ca="1">IF(AND(MAX(Q$23:Q58)&lt;=MAX(S$23:S58),C59&lt;&gt;"",MAX(Q$23:Q58)&lt;=MAX(U$23:U58),MAX(Q$23:Q58)&lt;=MAX(W$23:W58),MAX(Q$23:Q58)&lt;=MAX(Y$23:Y58),MAX(Q$23:Q58)&lt;=TIME(16,0,0)),MAX(Q$23:Q58,C59),"")</f>
        <v/>
      </c>
      <c r="Q59" s="4" t="str">
        <f t="shared" ca="1" si="12"/>
        <v/>
      </c>
      <c r="R59" s="4" t="str">
        <f ca="1">IF(AND(MAX(Q$23:Q58)&gt;MAX(S$23:S58),C59&lt;&gt;"",MAX(S$23:S58)&lt;=MAX(U$23:U58),MAX(S$23:S58)&lt;=MAX(W$23:W58),MAX(S$23:S58)&lt;=MAX(Y$23:Y58),MAX(S$23:S58)&lt;=TIME(16,0,0)),MAX(S$23:S58,C59),"")</f>
        <v/>
      </c>
      <c r="S59" s="4" t="str">
        <f t="shared" ca="1" si="13"/>
        <v/>
      </c>
      <c r="T59" s="4">
        <f ca="1">IF(AND(MAX(Q$23:Q58)&gt;MAX(U$23:U58),C59&lt;&gt;"",MAX(S$23:S58)&gt;MAX(U$23:U58),MAX(U$23:U58)&lt;=MAX(W$23:W58),MAX(U$23:U58)&lt;=MAX(Y$23:Y58),MAX(U$23:U58)&lt;=TIME(16,0,0)),MAX(U$23:U58,C59),"")</f>
        <v>0.37731755880943696</v>
      </c>
      <c r="U59" s="4">
        <f t="shared" ca="1" si="14"/>
        <v>0.37974466872934998</v>
      </c>
      <c r="V59" s="4" t="str">
        <f ca="1">IF(AND(MAX(Q$23:Q58)&gt;MAX(W$23:W58),C59&lt;&gt;"",MAX(S$23:S58)&gt;MAX(W$23:W58),MAX(U$23:U58)&gt;MAX(W$23:W58),MAX(W$23:W58)&lt;=MAX(Y$23:Y58),MAX(W$23:W58)&lt;=TIME(16,0,0)),MAX(W$23:W58,C59),"")</f>
        <v/>
      </c>
      <c r="W59" s="4" t="str">
        <f t="shared" ca="1" si="15"/>
        <v/>
      </c>
      <c r="X59" s="4" t="str">
        <f ca="1">IF(AND(MAX(Q$23:Q58)&gt;MAX(Y$23:Y58),C59&lt;&gt;"",MAX(S$23:S58)&gt;MAX(Y$23:Y58),MAX(U$23:U58)&gt;MAX(Y$23:Y58),MAX(W$23:W58)&gt;MAX(Y$23:Y58),MAX(Y$23:Y58)&lt;=TIME(16,0,0)),MAX(Y$23:Y58,C59),"")</f>
        <v/>
      </c>
      <c r="Y59" s="4" t="str">
        <f t="shared" ca="1" si="16"/>
        <v/>
      </c>
    </row>
    <row r="60" spans="1:25" x14ac:dyDescent="0.3">
      <c r="A60" s="3">
        <f t="shared" ca="1" si="0"/>
        <v>2.0182637510326789</v>
      </c>
      <c r="B60" s="23" t="str">
        <f t="shared" ca="1" si="1"/>
        <v>касса 2</v>
      </c>
      <c r="C60" s="4">
        <f ca="1">IF(C59="","",IF(C59+(A60)/1440&lt;=$C$23+8/24,C59+(A60)/1440,""))</f>
        <v>0.37871913085876519</v>
      </c>
      <c r="D60">
        <f t="shared" ca="1" si="2"/>
        <v>3.6101322138335012</v>
      </c>
      <c r="E60" s="4">
        <f t="shared" ca="1" si="3"/>
        <v>2.5070362596065982E-3</v>
      </c>
      <c r="F60">
        <f t="shared" ca="1" si="4"/>
        <v>1.3784815229142613</v>
      </c>
      <c r="G60" s="4">
        <f t="shared" ca="1" si="5"/>
        <v>9.5727883535712591E-4</v>
      </c>
      <c r="H60">
        <f t="shared" ca="1" si="6"/>
        <v>4.664821017607105</v>
      </c>
      <c r="I60" s="4">
        <f t="shared" ca="1" si="7"/>
        <v>3.2394590400049339E-3</v>
      </c>
      <c r="J60">
        <f t="shared" ca="1" si="8"/>
        <v>2.2015225612644169</v>
      </c>
      <c r="K60" s="4">
        <f ca="1">IF(J60&lt;&gt;"",J60/1440,"")</f>
        <v>1.5288351119891784E-3</v>
      </c>
      <c r="L60" s="55">
        <f t="shared" ca="1" si="9"/>
        <v>11.881105903356861</v>
      </c>
      <c r="M60" s="4">
        <f t="shared" ca="1" si="10"/>
        <v>8.2507679884422647E-3</v>
      </c>
      <c r="N60" s="3">
        <f ca="1">IF(C60&lt;&gt;"",SUM(COUNTIF($Q$24:$Q60,"&gt;"&amp;C60),COUNTIF($S$24:$S60,"&gt;"&amp;C60),COUNTIF($U$24:$U60,"&gt;"&amp;C60),COUNTIF($W$24:$W60,"&gt;"&amp;C60),COUNTIF($Y$24:$Y60,"&gt;"&amp;C60)),"")</f>
        <v>3</v>
      </c>
      <c r="O60" s="4">
        <f t="shared" ca="1" si="11"/>
        <v>9.5727883535712266E-4</v>
      </c>
      <c r="P60" s="4" t="str">
        <f ca="1">IF(AND(MAX(Q$23:Q59)&lt;=MAX(S$23:S59),C60&lt;&gt;"",MAX(Q$23:Q59)&lt;=MAX(U$23:U59),MAX(Q$23:Q59)&lt;=MAX(W$23:W59),MAX(Q$23:Q59)&lt;=MAX(Y$23:Y59),MAX(Q$23:Q59)&lt;=TIME(16,0,0)),MAX(Q$23:Q59,C60),"")</f>
        <v/>
      </c>
      <c r="Q60" s="4" t="str">
        <f t="shared" ca="1" si="12"/>
        <v/>
      </c>
      <c r="R60" s="4">
        <f ca="1">IF(AND(MAX(Q$23:Q59)&gt;MAX(S$23:S59),C60&lt;&gt;"",MAX(S$23:S59)&lt;=MAX(U$23:U59),MAX(S$23:S59)&lt;=MAX(W$23:W59),MAX(S$23:S59)&lt;=MAX(Y$23:Y59),MAX(S$23:S59)&lt;=TIME(16,0,0)),MAX(S$23:S59,C60),"")</f>
        <v>0.37871913085876519</v>
      </c>
      <c r="S60" s="4">
        <f t="shared" ca="1" si="13"/>
        <v>0.37967640969412231</v>
      </c>
      <c r="T60" s="4" t="str">
        <f ca="1">IF(AND(MAX(Q$23:Q59)&gt;MAX(U$23:U59),C60&lt;&gt;"",MAX(S$23:S59)&gt;MAX(U$23:U59),MAX(U$23:U59)&lt;=MAX(W$23:W59),MAX(U$23:U59)&lt;=MAX(Y$23:Y59),MAX(U$23:U59)&lt;=TIME(16,0,0)),MAX(U$23:U59,C60),"")</f>
        <v/>
      </c>
      <c r="U60" s="4" t="str">
        <f t="shared" ca="1" si="14"/>
        <v/>
      </c>
      <c r="V60" s="4" t="str">
        <f ca="1">IF(AND(MAX(Q$23:Q59)&gt;MAX(W$23:W59),C60&lt;&gt;"",MAX(S$23:S59)&gt;MAX(W$23:W59),MAX(U$23:U59)&gt;MAX(W$23:W59),MAX(W$23:W59)&lt;=MAX(Y$23:Y59),MAX(W$23:W59)&lt;=TIME(16,0,0)),MAX(W$23:W59,C60),"")</f>
        <v/>
      </c>
      <c r="W60" s="4" t="str">
        <f t="shared" ca="1" si="15"/>
        <v/>
      </c>
      <c r="X60" s="4" t="str">
        <f ca="1">IF(AND(MAX(Q$23:Q59)&gt;MAX(Y$23:Y59),C60&lt;&gt;"",MAX(S$23:S59)&gt;MAX(Y$23:Y59),MAX(U$23:U59)&gt;MAX(Y$23:Y59),MAX(W$23:W59)&gt;MAX(Y$23:Y59),MAX(Y$23:Y59)&lt;=TIME(16,0,0)),MAX(Y$23:Y59,C60),"")</f>
        <v/>
      </c>
      <c r="Y60" s="4" t="str">
        <f t="shared" ca="1" si="16"/>
        <v/>
      </c>
    </row>
    <row r="61" spans="1:25" x14ac:dyDescent="0.3">
      <c r="A61" s="3">
        <f t="shared" ca="1" si="0"/>
        <v>1.3540237475053862</v>
      </c>
      <c r="B61" s="23" t="str">
        <f t="shared" ca="1" si="1"/>
        <v>касса 5</v>
      </c>
      <c r="C61" s="4">
        <f ca="1">IF(C60="","",IF(C60+(A61)/1440&lt;=$C$23+8/24,C60+(A61)/1440,""))</f>
        <v>0.37965942512786616</v>
      </c>
      <c r="D61">
        <f t="shared" ca="1" si="2"/>
        <v>2.2868790653733515</v>
      </c>
      <c r="E61" s="4">
        <f t="shared" ca="1" si="3"/>
        <v>1.5881104620648274E-3</v>
      </c>
      <c r="F61">
        <f t="shared" ca="1" si="4"/>
        <v>4.4304578061328632</v>
      </c>
      <c r="G61" s="4">
        <f t="shared" ca="1" si="5"/>
        <v>3.0767068098144883E-3</v>
      </c>
      <c r="H61">
        <f t="shared" ca="1" si="6"/>
        <v>2.3343361886828138</v>
      </c>
      <c r="I61" s="4">
        <f t="shared" ca="1" si="7"/>
        <v>1.6210667976963985E-3</v>
      </c>
      <c r="J61">
        <f t="shared" ca="1" si="8"/>
        <v>9.5398738658228677</v>
      </c>
      <c r="K61" s="4">
        <f ca="1">IF(J61&lt;&gt;"",J61/1440,"")</f>
        <v>6.6249124068214361E-3</v>
      </c>
      <c r="L61" s="55">
        <f t="shared" ca="1" si="9"/>
        <v>3.9541503844812222</v>
      </c>
      <c r="M61" s="4">
        <f t="shared" ca="1" si="10"/>
        <v>2.7459377670008486E-3</v>
      </c>
      <c r="N61" s="3">
        <f ca="1">IF(C61&lt;&gt;"",SUM(COUNTIF($Q$24:$Q61,"&gt;"&amp;C61),COUNTIF($S$24:$S61,"&gt;"&amp;C61),COUNTIF($U$24:$U61,"&gt;"&amp;C61),COUNTIF($W$24:$W61,"&gt;"&amp;C61),COUNTIF($Y$24:$Y61,"&gt;"&amp;C61)),"")</f>
        <v>4</v>
      </c>
      <c r="O61" s="4">
        <f t="shared" ca="1" si="11"/>
        <v>2.7459377670008278E-3</v>
      </c>
      <c r="P61" s="4" t="str">
        <f ca="1">IF(AND(MAX(Q$23:Q60)&lt;=MAX(S$23:S60),C61&lt;&gt;"",MAX(Q$23:Q60)&lt;=MAX(U$23:U60),MAX(Q$23:Q60)&lt;=MAX(W$23:W60),MAX(Q$23:Q60)&lt;=MAX(Y$23:Y60),MAX(Q$23:Q60)&lt;=TIME(16,0,0)),MAX(Q$23:Q60,C61),"")</f>
        <v/>
      </c>
      <c r="Q61" s="4" t="str">
        <f t="shared" ca="1" si="12"/>
        <v/>
      </c>
      <c r="R61" s="4" t="str">
        <f ca="1">IF(AND(MAX(Q$23:Q60)&gt;MAX(S$23:S60),C61&lt;&gt;"",MAX(S$23:S60)&lt;=MAX(U$23:U60),MAX(S$23:S60)&lt;=MAX(W$23:W60),MAX(S$23:S60)&lt;=MAX(Y$23:Y60),MAX(S$23:S60)&lt;=TIME(16,0,0)),MAX(S$23:S60,C61),"")</f>
        <v/>
      </c>
      <c r="S61" s="4" t="str">
        <f t="shared" ca="1" si="13"/>
        <v/>
      </c>
      <c r="T61" s="4" t="str">
        <f ca="1">IF(AND(MAX(Q$23:Q60)&gt;MAX(U$23:U60),C61&lt;&gt;"",MAX(S$23:S60)&gt;MAX(U$23:U60),MAX(U$23:U60)&lt;=MAX(W$23:W60),MAX(U$23:U60)&lt;=MAX(Y$23:Y60),MAX(U$23:U60)&lt;=TIME(16,0,0)),MAX(U$23:U60,C61),"")</f>
        <v/>
      </c>
      <c r="U61" s="4" t="str">
        <f t="shared" ca="1" si="14"/>
        <v/>
      </c>
      <c r="V61" s="4" t="str">
        <f ca="1">IF(AND(MAX(Q$23:Q60)&gt;MAX(W$23:W60),C61&lt;&gt;"",MAX(S$23:S60)&gt;MAX(W$23:W60),MAX(U$23:U60)&gt;MAX(W$23:W60),MAX(W$23:W60)&lt;=MAX(Y$23:Y60),MAX(W$23:W60)&lt;=TIME(16,0,0)),MAX(W$23:W60,C61),"")</f>
        <v/>
      </c>
      <c r="W61" s="4" t="str">
        <f t="shared" ca="1" si="15"/>
        <v/>
      </c>
      <c r="X61" s="4">
        <f ca="1">IF(AND(MAX(Q$23:Q60)&gt;MAX(Y$23:Y60),C61&lt;&gt;"",MAX(S$23:S60)&gt;MAX(Y$23:Y60),MAX(U$23:U60)&gt;MAX(Y$23:Y60),MAX(W$23:W60)&gt;MAX(Y$23:Y60),MAX(Y$23:Y60)&lt;=TIME(16,0,0)),MAX(Y$23:Y60,C61),"")</f>
        <v>0.37965942512786616</v>
      </c>
      <c r="Y61" s="4">
        <f t="shared" ca="1" si="16"/>
        <v>0.38240536289486698</v>
      </c>
    </row>
    <row r="62" spans="1:25" x14ac:dyDescent="0.3">
      <c r="A62" s="3">
        <f t="shared" ca="1" si="0"/>
        <v>1.0004278460850919</v>
      </c>
      <c r="B62" s="23" t="str">
        <f t="shared" ca="1" si="1"/>
        <v>касса 1</v>
      </c>
      <c r="C62" s="4">
        <f ca="1">IF(C61="","",IF(C61+(A62)/1440&lt;=$C$23+8/24,C61+(A62)/1440,""))</f>
        <v>0.38035416668764749</v>
      </c>
      <c r="D62">
        <f t="shared" ca="1" si="2"/>
        <v>3.1698360580316978</v>
      </c>
      <c r="E62" s="4">
        <f t="shared" ca="1" si="3"/>
        <v>2.2012750402997899E-3</v>
      </c>
      <c r="F62">
        <f t="shared" ca="1" si="4"/>
        <v>7.5264670343206266</v>
      </c>
      <c r="G62" s="4">
        <f t="shared" ca="1" si="5"/>
        <v>5.2267132182782132E-3</v>
      </c>
      <c r="H62">
        <f t="shared" ca="1" si="6"/>
        <v>10.30006477269411</v>
      </c>
      <c r="I62" s="4">
        <f t="shared" ca="1" si="7"/>
        <v>7.1528227588153548E-3</v>
      </c>
      <c r="J62">
        <f t="shared" ca="1" si="8"/>
        <v>8.2546716546286945</v>
      </c>
      <c r="K62" s="4">
        <f ca="1">IF(J62&lt;&gt;"",J62/1440,"")</f>
        <v>5.7324108712699263E-3</v>
      </c>
      <c r="L62" s="55">
        <f t="shared" ca="1" si="9"/>
        <v>13.096132070090956</v>
      </c>
      <c r="M62" s="4">
        <f t="shared" ca="1" si="10"/>
        <v>9.0945361597853866E-3</v>
      </c>
      <c r="N62" s="3">
        <f ca="1">IF(C62&lt;&gt;"",SUM(COUNTIF($Q$24:$Q62,"&gt;"&amp;C62),COUNTIF($S$24:$S62,"&gt;"&amp;C62),COUNTIF($U$24:$U62,"&gt;"&amp;C62),COUNTIF($W$24:$W62,"&gt;"&amp;C62),COUNTIF($Y$24:$Y62,"&gt;"&amp;C62)),"")</f>
        <v>3</v>
      </c>
      <c r="O62" s="4">
        <f t="shared" ca="1" si="11"/>
        <v>2.2012750402997661E-3</v>
      </c>
      <c r="P62" s="4">
        <f ca="1">IF(AND(MAX(Q$23:Q61)&lt;=MAX(S$23:S61),C62&lt;&gt;"",MAX(Q$23:Q61)&lt;=MAX(U$23:U61),MAX(Q$23:Q61)&lt;=MAX(W$23:W61),MAX(Q$23:Q61)&lt;=MAX(Y$23:Y61),MAX(Q$23:Q61)&lt;=TIME(16,0,0)),MAX(Q$23:Q61,C62),"")</f>
        <v>0.38035416668764749</v>
      </c>
      <c r="Q62" s="4">
        <f t="shared" ca="1" si="12"/>
        <v>0.38255544172794725</v>
      </c>
      <c r="R62" s="4" t="str">
        <f ca="1">IF(AND(MAX(Q$23:Q61)&gt;MAX(S$23:S61),C62&lt;&gt;"",MAX(S$23:S61)&lt;=MAX(U$23:U61),MAX(S$23:S61)&lt;=MAX(W$23:W61),MAX(S$23:S61)&lt;=MAX(Y$23:Y61),MAX(S$23:S61)&lt;=TIME(16,0,0)),MAX(S$23:S61,C62),"")</f>
        <v/>
      </c>
      <c r="S62" s="4" t="str">
        <f t="shared" ca="1" si="13"/>
        <v/>
      </c>
      <c r="T62" s="4" t="str">
        <f ca="1">IF(AND(MAX(Q$23:Q61)&gt;MAX(U$23:U61),C62&lt;&gt;"",MAX(S$23:S61)&gt;MAX(U$23:U61),MAX(U$23:U61)&lt;=MAX(W$23:W61),MAX(U$23:U61)&lt;=MAX(Y$23:Y61),MAX(U$23:U61)&lt;=TIME(16,0,0)),MAX(U$23:U61,C62),"")</f>
        <v/>
      </c>
      <c r="U62" s="4" t="str">
        <f t="shared" ca="1" si="14"/>
        <v/>
      </c>
      <c r="V62" s="4" t="str">
        <f ca="1">IF(AND(MAX(Q$23:Q61)&gt;MAX(W$23:W61),C62&lt;&gt;"",MAX(S$23:S61)&gt;MAX(W$23:W61),MAX(U$23:U61)&gt;MAX(W$23:W61),MAX(W$23:W61)&lt;=MAX(Y$23:Y61),MAX(W$23:W61)&lt;=TIME(16,0,0)),MAX(W$23:W61,C62),"")</f>
        <v/>
      </c>
      <c r="W62" s="4" t="str">
        <f t="shared" ca="1" si="15"/>
        <v/>
      </c>
      <c r="X62" s="4" t="str">
        <f ca="1">IF(AND(MAX(Q$23:Q61)&gt;MAX(Y$23:Y61),C62&lt;&gt;"",MAX(S$23:S61)&gt;MAX(Y$23:Y61),MAX(U$23:U61)&gt;MAX(Y$23:Y61),MAX(W$23:W61)&gt;MAX(Y$23:Y61),MAX(Y$23:Y61)&lt;=TIME(16,0,0)),MAX(Y$23:Y61,C62),"")</f>
        <v/>
      </c>
      <c r="Y62" s="4" t="str">
        <f t="shared" ca="1" si="16"/>
        <v/>
      </c>
    </row>
    <row r="63" spans="1:25" x14ac:dyDescent="0.3">
      <c r="A63" s="3">
        <f t="shared" ca="1" si="0"/>
        <v>1.4144943897513</v>
      </c>
      <c r="B63" s="23" t="str">
        <f t="shared" ca="1" si="1"/>
        <v>касса 2</v>
      </c>
      <c r="C63" s="4">
        <f ca="1">IF(C62="","",IF(C62+(A63)/1440&lt;=$C$23+8/24,C62+(A63)/1440,""))</f>
        <v>0.38133645445830811</v>
      </c>
      <c r="D63">
        <f t="shared" ca="1" si="2"/>
        <v>3.094109383832746</v>
      </c>
      <c r="E63" s="4">
        <f t="shared" ca="1" si="3"/>
        <v>2.1486870721060735E-3</v>
      </c>
      <c r="F63">
        <f t="shared" ca="1" si="4"/>
        <v>3.0664355881625101</v>
      </c>
      <c r="G63" s="4">
        <f t="shared" ca="1" si="5"/>
        <v>2.1294691584461877E-3</v>
      </c>
      <c r="H63">
        <f t="shared" ca="1" si="6"/>
        <v>2.7254478414454986</v>
      </c>
      <c r="I63" s="4">
        <f t="shared" ca="1" si="7"/>
        <v>1.8926721121149295E-3</v>
      </c>
      <c r="J63">
        <f t="shared" ca="1" si="8"/>
        <v>4.253184673230022</v>
      </c>
      <c r="K63" s="4">
        <f ca="1">IF(J63&lt;&gt;"",J63/1440,"")</f>
        <v>2.9536004675208487E-3</v>
      </c>
      <c r="L63" s="55">
        <f t="shared" ca="1" si="9"/>
        <v>2.5150321427363691</v>
      </c>
      <c r="M63" s="4">
        <f t="shared" ca="1" si="10"/>
        <v>1.7465500991224786E-3</v>
      </c>
      <c r="N63" s="3">
        <f ca="1">IF(C63&lt;&gt;"",SUM(COUNTIF($Q$24:$Q63,"&gt;"&amp;C63),COUNTIF($S$24:$S63,"&gt;"&amp;C63),COUNTIF($U$24:$U63,"&gt;"&amp;C63),COUNTIF($W$24:$W63,"&gt;"&amp;C63),COUNTIF($Y$24:$Y63,"&gt;"&amp;C63)),"")</f>
        <v>4</v>
      </c>
      <c r="O63" s="4">
        <f t="shared" ca="1" si="11"/>
        <v>2.1294691584461956E-3</v>
      </c>
      <c r="P63" s="4" t="str">
        <f ca="1">IF(AND(MAX(Q$23:Q62)&lt;=MAX(S$23:S62),C63&lt;&gt;"",MAX(Q$23:Q62)&lt;=MAX(U$23:U62),MAX(Q$23:Q62)&lt;=MAX(W$23:W62),MAX(Q$23:Q62)&lt;=MAX(Y$23:Y62),MAX(Q$23:Q62)&lt;=TIME(16,0,0)),MAX(Q$23:Q62,C63),"")</f>
        <v/>
      </c>
      <c r="Q63" s="4" t="str">
        <f t="shared" ca="1" si="12"/>
        <v/>
      </c>
      <c r="R63" s="4">
        <f ca="1">IF(AND(MAX(Q$23:Q62)&gt;MAX(S$23:S62),C63&lt;&gt;"",MAX(S$23:S62)&lt;=MAX(U$23:U62),MAX(S$23:S62)&lt;=MAX(W$23:W62),MAX(S$23:S62)&lt;=MAX(Y$23:Y62),MAX(S$23:S62)&lt;=TIME(16,0,0)),MAX(S$23:S62,C63),"")</f>
        <v>0.38133645445830811</v>
      </c>
      <c r="S63" s="4">
        <f t="shared" ca="1" si="13"/>
        <v>0.3834659236167543</v>
      </c>
      <c r="T63" s="4" t="str">
        <f ca="1">IF(AND(MAX(Q$23:Q62)&gt;MAX(U$23:U62),C63&lt;&gt;"",MAX(S$23:S62)&gt;MAX(U$23:U62),MAX(U$23:U62)&lt;=MAX(W$23:W62),MAX(U$23:U62)&lt;=MAX(Y$23:Y62),MAX(U$23:U62)&lt;=TIME(16,0,0)),MAX(U$23:U62,C63),"")</f>
        <v/>
      </c>
      <c r="U63" s="4" t="str">
        <f t="shared" ca="1" si="14"/>
        <v/>
      </c>
      <c r="V63" s="4" t="str">
        <f ca="1">IF(AND(MAX(Q$23:Q62)&gt;MAX(W$23:W62),C63&lt;&gt;"",MAX(S$23:S62)&gt;MAX(W$23:W62),MAX(U$23:U62)&gt;MAX(W$23:W62),MAX(W$23:W62)&lt;=MAX(Y$23:Y62),MAX(W$23:W62)&lt;=TIME(16,0,0)),MAX(W$23:W62,C63),"")</f>
        <v/>
      </c>
      <c r="W63" s="4" t="str">
        <f t="shared" ca="1" si="15"/>
        <v/>
      </c>
      <c r="X63" s="4" t="str">
        <f ca="1">IF(AND(MAX(Q$23:Q62)&gt;MAX(Y$23:Y62),C63&lt;&gt;"",MAX(S$23:S62)&gt;MAX(Y$23:Y62),MAX(U$23:U62)&gt;MAX(Y$23:Y62),MAX(W$23:W62)&gt;MAX(Y$23:Y62),MAX(Y$23:Y62)&lt;=TIME(16,0,0)),MAX(Y$23:Y62,C63),"")</f>
        <v/>
      </c>
      <c r="Y63" s="4" t="str">
        <f t="shared" ca="1" si="16"/>
        <v/>
      </c>
    </row>
    <row r="64" spans="1:25" x14ac:dyDescent="0.3">
      <c r="A64" s="3">
        <f t="shared" ca="1" si="0"/>
        <v>1.1492542902637466</v>
      </c>
      <c r="B64" s="23" t="str">
        <f t="shared" ca="1" si="1"/>
        <v>касса 3</v>
      </c>
      <c r="C64" s="4">
        <f ca="1">IF(C63="","",IF(C63+(A64)/1440&lt;=$C$23+8/24,C63+(A64)/1440,""))</f>
        <v>0.3821345477154357</v>
      </c>
      <c r="D64">
        <f t="shared" ca="1" si="2"/>
        <v>2.7284885760373978</v>
      </c>
      <c r="E64" s="4">
        <f t="shared" ca="1" si="3"/>
        <v>1.894783733359304E-3</v>
      </c>
      <c r="F64">
        <f t="shared" ca="1" si="4"/>
        <v>4.8827868223871747</v>
      </c>
      <c r="G64" s="4">
        <f t="shared" ca="1" si="5"/>
        <v>3.3908241822133158E-3</v>
      </c>
      <c r="H64">
        <f t="shared" ca="1" si="6"/>
        <v>5.8643823649783693</v>
      </c>
      <c r="I64" s="4">
        <f t="shared" ca="1" si="7"/>
        <v>4.0724877534572008E-3</v>
      </c>
      <c r="J64">
        <f t="shared" ca="1" si="8"/>
        <v>6.4380724345870632</v>
      </c>
      <c r="K64" s="4">
        <f ca="1">IF(J64&lt;&gt;"",J64/1440,"")</f>
        <v>4.4708836351299054E-3</v>
      </c>
      <c r="L64" s="55">
        <f t="shared" ca="1" si="9"/>
        <v>2.7536951774270433</v>
      </c>
      <c r="M64" s="4">
        <f t="shared" ca="1" si="10"/>
        <v>1.9122883176576689E-3</v>
      </c>
      <c r="N64" s="3">
        <f ca="1">IF(C64&lt;&gt;"",SUM(COUNTIF($Q$24:$Q64,"&gt;"&amp;C64),COUNTIF($S$24:$S64,"&gt;"&amp;C64),COUNTIF($U$24:$U64,"&gt;"&amp;C64),COUNTIF($W$24:$W64,"&gt;"&amp;C64),COUNTIF($Y$24:$Y64,"&gt;"&amp;C64)),"")</f>
        <v>5</v>
      </c>
      <c r="O64" s="4">
        <f t="shared" ca="1" si="11"/>
        <v>4.072487753457199E-3</v>
      </c>
      <c r="P64" s="4" t="str">
        <f ca="1">IF(AND(MAX(Q$23:Q63)&lt;=MAX(S$23:S63),C64&lt;&gt;"",MAX(Q$23:Q63)&lt;=MAX(U$23:U63),MAX(Q$23:Q63)&lt;=MAX(W$23:W63),MAX(Q$23:Q63)&lt;=MAX(Y$23:Y63),MAX(Q$23:Q63)&lt;=TIME(16,0,0)),MAX(Q$23:Q63,C64),"")</f>
        <v/>
      </c>
      <c r="Q64" s="4" t="str">
        <f t="shared" ca="1" si="12"/>
        <v/>
      </c>
      <c r="R64" s="4" t="str">
        <f ca="1">IF(AND(MAX(Q$23:Q63)&gt;MAX(S$23:S63),C64&lt;&gt;"",MAX(S$23:S63)&lt;=MAX(U$23:U63),MAX(S$23:S63)&lt;=MAX(W$23:W63),MAX(S$23:S63)&lt;=MAX(Y$23:Y63),MAX(S$23:S63)&lt;=TIME(16,0,0)),MAX(S$23:S63,C64),"")</f>
        <v/>
      </c>
      <c r="S64" s="4" t="str">
        <f t="shared" ca="1" si="13"/>
        <v/>
      </c>
      <c r="T64" s="4">
        <f ca="1">IF(AND(MAX(Q$23:Q63)&gt;MAX(U$23:U63),C64&lt;&gt;"",MAX(S$23:S63)&gt;MAX(U$23:U63),MAX(U$23:U63)&lt;=MAX(W$23:W63),MAX(U$23:U63)&lt;=MAX(Y$23:Y63),MAX(U$23:U63)&lt;=TIME(16,0,0)),MAX(U$23:U63,C64),"")</f>
        <v>0.3821345477154357</v>
      </c>
      <c r="U64" s="4">
        <f t="shared" ca="1" si="14"/>
        <v>0.3862070354688929</v>
      </c>
      <c r="V64" s="4" t="str">
        <f ca="1">IF(AND(MAX(Q$23:Q63)&gt;MAX(W$23:W63),C64&lt;&gt;"",MAX(S$23:S63)&gt;MAX(W$23:W63),MAX(U$23:U63)&gt;MAX(W$23:W63),MAX(W$23:W63)&lt;=MAX(Y$23:Y63),MAX(W$23:W63)&lt;=TIME(16,0,0)),MAX(W$23:W63,C64),"")</f>
        <v/>
      </c>
      <c r="W64" s="4" t="str">
        <f t="shared" ca="1" si="15"/>
        <v/>
      </c>
      <c r="X64" s="4" t="str">
        <f ca="1">IF(AND(MAX(Q$23:Q63)&gt;MAX(Y$23:Y63),C64&lt;&gt;"",MAX(S$23:S63)&gt;MAX(Y$23:Y63),MAX(U$23:U63)&gt;MAX(Y$23:Y63),MAX(W$23:W63)&gt;MAX(Y$23:Y63),MAX(Y$23:Y63)&lt;=TIME(16,0,0)),MAX(Y$23:Y63,C64),"")</f>
        <v/>
      </c>
      <c r="Y64" s="4" t="str">
        <f t="shared" ca="1" si="16"/>
        <v/>
      </c>
    </row>
    <row r="65" spans="1:25" x14ac:dyDescent="0.3">
      <c r="A65" s="3">
        <f t="shared" ca="1" si="0"/>
        <v>1.6456187810543845</v>
      </c>
      <c r="B65" s="23" t="str">
        <f t="shared" ca="1" si="1"/>
        <v>касса 4</v>
      </c>
      <c r="C65" s="4">
        <f ca="1">IF(C64="","",IF(C64+(A65)/1440&lt;=$C$23+8/24,C64+(A65)/1440,""))</f>
        <v>0.38327733853561236</v>
      </c>
      <c r="D65">
        <f t="shared" ca="1" si="2"/>
        <v>1.8548294026591905</v>
      </c>
      <c r="E65" s="4">
        <f t="shared" ca="1" si="3"/>
        <v>1.2880759740688823E-3</v>
      </c>
      <c r="F65">
        <f t="shared" ca="1" si="4"/>
        <v>6.5274778103401072</v>
      </c>
      <c r="G65" s="4">
        <f t="shared" ca="1" si="5"/>
        <v>4.5329707016250748E-3</v>
      </c>
      <c r="H65">
        <f t="shared" ca="1" si="6"/>
        <v>3.2995348444908532</v>
      </c>
      <c r="I65" s="4">
        <f t="shared" ca="1" si="7"/>
        <v>2.2913436420075369E-3</v>
      </c>
      <c r="J65">
        <f t="shared" ca="1" si="8"/>
        <v>6.3747980427900792</v>
      </c>
      <c r="K65" s="4">
        <f ca="1">IF(J65&lt;&gt;"",J65/1440,"")</f>
        <v>4.4269430852708885E-3</v>
      </c>
      <c r="L65" s="55">
        <f t="shared" ca="1" si="9"/>
        <v>12.694086448788358</v>
      </c>
      <c r="M65" s="4">
        <f t="shared" ca="1" si="10"/>
        <v>8.8153378116585818E-3</v>
      </c>
      <c r="N65" s="3">
        <f ca="1">IF(C65&lt;&gt;"",SUM(COUNTIF($Q$24:$Q65,"&gt;"&amp;C65),COUNTIF($S$24:$S65,"&gt;"&amp;C65),COUNTIF($U$24:$U65,"&gt;"&amp;C65),COUNTIF($W$24:$W65,"&gt;"&amp;C65),COUNTIF($Y$24:$Y65,"&gt;"&amp;C65)),"")</f>
        <v>3</v>
      </c>
      <c r="O65" s="4">
        <f t="shared" ca="1" si="11"/>
        <v>4.4269430852708624E-3</v>
      </c>
      <c r="P65" s="4" t="str">
        <f ca="1">IF(AND(MAX(Q$23:Q64)&lt;=MAX(S$23:S64),C65&lt;&gt;"",MAX(Q$23:Q64)&lt;=MAX(U$23:U64),MAX(Q$23:Q64)&lt;=MAX(W$23:W64),MAX(Q$23:Q64)&lt;=MAX(Y$23:Y64),MAX(Q$23:Q64)&lt;=TIME(16,0,0)),MAX(Q$23:Q64,C65),"")</f>
        <v/>
      </c>
      <c r="Q65" s="4" t="str">
        <f t="shared" ca="1" si="12"/>
        <v/>
      </c>
      <c r="R65" s="4" t="str">
        <f ca="1">IF(AND(MAX(Q$23:Q64)&gt;MAX(S$23:S64),C65&lt;&gt;"",MAX(S$23:S64)&lt;=MAX(U$23:U64),MAX(S$23:S64)&lt;=MAX(W$23:W64),MAX(S$23:S64)&lt;=MAX(Y$23:Y64),MAX(S$23:S64)&lt;=TIME(16,0,0)),MAX(S$23:S64,C65),"")</f>
        <v/>
      </c>
      <c r="S65" s="4" t="str">
        <f t="shared" ca="1" si="13"/>
        <v/>
      </c>
      <c r="T65" s="4" t="str">
        <f ca="1">IF(AND(MAX(Q$23:Q64)&gt;MAX(U$23:U64),C65&lt;&gt;"",MAX(S$23:S64)&gt;MAX(U$23:U64),MAX(U$23:U64)&lt;=MAX(W$23:W64),MAX(U$23:U64)&lt;=MAX(Y$23:Y64),MAX(U$23:U64)&lt;=TIME(16,0,0)),MAX(U$23:U64,C65),"")</f>
        <v/>
      </c>
      <c r="U65" s="4" t="str">
        <f t="shared" ca="1" si="14"/>
        <v/>
      </c>
      <c r="V65" s="4">
        <f ca="1">IF(AND(MAX(Q$23:Q64)&gt;MAX(W$23:W64),C65&lt;&gt;"",MAX(S$23:S64)&gt;MAX(W$23:W64),MAX(U$23:U64)&gt;MAX(W$23:W64),MAX(W$23:W64)&lt;=MAX(Y$23:Y64),MAX(W$23:W64)&lt;=TIME(16,0,0)),MAX(W$23:W64,C65),"")</f>
        <v>0.38327733853561236</v>
      </c>
      <c r="W65" s="4">
        <f t="shared" ca="1" si="15"/>
        <v>0.38770428162088322</v>
      </c>
      <c r="X65" s="4" t="str">
        <f ca="1">IF(AND(MAX(Q$23:Q64)&gt;MAX(Y$23:Y64),C65&lt;&gt;"",MAX(S$23:S64)&gt;MAX(Y$23:Y64),MAX(U$23:U64)&gt;MAX(Y$23:Y64),MAX(W$23:W64)&gt;MAX(Y$23:Y64),MAX(Y$23:Y64)&lt;=TIME(16,0,0)),MAX(Y$23:Y64,C65),"")</f>
        <v/>
      </c>
      <c r="Y65" s="4" t="str">
        <f t="shared" ca="1" si="16"/>
        <v/>
      </c>
    </row>
    <row r="66" spans="1:25" x14ac:dyDescent="0.3">
      <c r="A66" s="3">
        <f t="shared" ca="1" si="0"/>
        <v>2.0903508944430422</v>
      </c>
      <c r="B66" s="23" t="str">
        <f t="shared" ca="1" si="1"/>
        <v>касса 5</v>
      </c>
      <c r="C66" s="4">
        <f ca="1">IF(C65="","",IF(C65+(A66)/1440&lt;=$C$23+8/24,C65+(A66)/1440,""))</f>
        <v>0.3847289711011978</v>
      </c>
      <c r="D66">
        <f t="shared" ca="1" si="2"/>
        <v>1.3879614226946457</v>
      </c>
      <c r="E66" s="4">
        <f t="shared" ca="1" si="3"/>
        <v>9.6386209909350403E-4</v>
      </c>
      <c r="F66">
        <f t="shared" ca="1" si="4"/>
        <v>4.0122148599605012</v>
      </c>
      <c r="G66" s="4">
        <f t="shared" ca="1" si="5"/>
        <v>2.7862603194170146E-3</v>
      </c>
      <c r="H66">
        <f t="shared" ca="1" si="6"/>
        <v>2.0479431248371052</v>
      </c>
      <c r="I66" s="4">
        <f t="shared" ca="1" si="7"/>
        <v>1.422182725581323E-3</v>
      </c>
      <c r="J66">
        <f t="shared" ca="1" si="8"/>
        <v>1.4289145352630104</v>
      </c>
      <c r="K66" s="4">
        <f ca="1">IF(J66&lt;&gt;"",J66/1440,"")</f>
        <v>9.9230176059931282E-4</v>
      </c>
      <c r="L66" s="55">
        <f t="shared" ca="1" si="9"/>
        <v>1.2052836830919391</v>
      </c>
      <c r="M66" s="4">
        <f t="shared" ca="1" si="10"/>
        <v>8.3700255770273555E-4</v>
      </c>
      <c r="N66" s="3">
        <f ca="1">IF(C66&lt;&gt;"",SUM(COUNTIF($Q$24:$Q66,"&gt;"&amp;C66),COUNTIF($S$24:$S66,"&gt;"&amp;C66),COUNTIF($U$24:$U66,"&gt;"&amp;C66),COUNTIF($W$24:$W66,"&gt;"&amp;C66),COUNTIF($Y$24:$Y66,"&gt;"&amp;C66)),"")</f>
        <v>3</v>
      </c>
      <c r="O66" s="4">
        <f t="shared" ca="1" si="11"/>
        <v>8.3700255770274845E-4</v>
      </c>
      <c r="P66" s="4" t="str">
        <f ca="1">IF(AND(MAX(Q$23:Q65)&lt;=MAX(S$23:S65),C66&lt;&gt;"",MAX(Q$23:Q65)&lt;=MAX(U$23:U65),MAX(Q$23:Q65)&lt;=MAX(W$23:W65),MAX(Q$23:Q65)&lt;=MAX(Y$23:Y65),MAX(Q$23:Q65)&lt;=TIME(16,0,0)),MAX(Q$23:Q65,C66),"")</f>
        <v/>
      </c>
      <c r="Q66" s="4" t="str">
        <f t="shared" ca="1" si="12"/>
        <v/>
      </c>
      <c r="R66" s="4" t="str">
        <f ca="1">IF(AND(MAX(Q$23:Q65)&gt;MAX(S$23:S65),C66&lt;&gt;"",MAX(S$23:S65)&lt;=MAX(U$23:U65),MAX(S$23:S65)&lt;=MAX(W$23:W65),MAX(S$23:S65)&lt;=MAX(Y$23:Y65),MAX(S$23:S65)&lt;=TIME(16,0,0)),MAX(S$23:S65,C66),"")</f>
        <v/>
      </c>
      <c r="S66" s="4" t="str">
        <f t="shared" ca="1" si="13"/>
        <v/>
      </c>
      <c r="T66" s="4" t="str">
        <f ca="1">IF(AND(MAX(Q$23:Q65)&gt;MAX(U$23:U65),C66&lt;&gt;"",MAX(S$23:S65)&gt;MAX(U$23:U65),MAX(U$23:U65)&lt;=MAX(W$23:W65),MAX(U$23:U65)&lt;=MAX(Y$23:Y65),MAX(U$23:U65)&lt;=TIME(16,0,0)),MAX(U$23:U65,C66),"")</f>
        <v/>
      </c>
      <c r="U66" s="4" t="str">
        <f t="shared" ca="1" si="14"/>
        <v/>
      </c>
      <c r="V66" s="4" t="str">
        <f ca="1">IF(AND(MAX(Q$23:Q65)&gt;MAX(W$23:W65),C66&lt;&gt;"",MAX(S$23:S65)&gt;MAX(W$23:W65),MAX(U$23:U65)&gt;MAX(W$23:W65),MAX(W$23:W65)&lt;=MAX(Y$23:Y65),MAX(W$23:W65)&lt;=TIME(16,0,0)),MAX(W$23:W65,C66),"")</f>
        <v/>
      </c>
      <c r="W66" s="4" t="str">
        <f t="shared" ca="1" si="15"/>
        <v/>
      </c>
      <c r="X66" s="4">
        <f ca="1">IF(AND(MAX(Q$23:Q65)&gt;MAX(Y$23:Y65),C66&lt;&gt;"",MAX(S$23:S65)&gt;MAX(Y$23:Y65),MAX(U$23:U65)&gt;MAX(Y$23:Y65),MAX(W$23:W65)&gt;MAX(Y$23:Y65),MAX(Y$23:Y65)&lt;=TIME(16,0,0)),MAX(Y$23:Y65,C66),"")</f>
        <v>0.3847289711011978</v>
      </c>
      <c r="Y66" s="4">
        <f t="shared" ca="1" si="16"/>
        <v>0.38556597365890055</v>
      </c>
    </row>
    <row r="67" spans="1:25" x14ac:dyDescent="0.3">
      <c r="A67" s="3">
        <f t="shared" ca="1" si="0"/>
        <v>1.8408720598940596</v>
      </c>
      <c r="B67" s="23" t="str">
        <f t="shared" ca="1" si="1"/>
        <v>касса 1</v>
      </c>
      <c r="C67" s="4">
        <f ca="1">IF(C66="","",IF(C66+(A67)/1440&lt;=$C$23+8/24,C66+(A67)/1440,""))</f>
        <v>0.38600735447612422</v>
      </c>
      <c r="D67">
        <f t="shared" ca="1" si="2"/>
        <v>2.5254535901485919</v>
      </c>
      <c r="E67" s="4">
        <f t="shared" ca="1" si="3"/>
        <v>1.7537872153809667E-3</v>
      </c>
      <c r="F67">
        <f t="shared" ca="1" si="4"/>
        <v>1.248090471054746</v>
      </c>
      <c r="G67" s="4">
        <f t="shared" ca="1" si="5"/>
        <v>8.6672949378801807E-4</v>
      </c>
      <c r="H67">
        <f t="shared" ca="1" si="6"/>
        <v>1.8817649888833134</v>
      </c>
      <c r="I67" s="4">
        <f t="shared" ca="1" si="7"/>
        <v>1.3067812422800787E-3</v>
      </c>
      <c r="J67">
        <f t="shared" ca="1" si="8"/>
        <v>8.0993785278507939</v>
      </c>
      <c r="K67" s="4">
        <f ca="1">IF(J67&lt;&gt;"",J67/1440,"")</f>
        <v>5.6245684221186065E-3</v>
      </c>
      <c r="L67" s="55">
        <f t="shared" ca="1" si="9"/>
        <v>1.9194845431419649</v>
      </c>
      <c r="M67" s="4">
        <f t="shared" ca="1" si="10"/>
        <v>1.3329753771819202E-3</v>
      </c>
      <c r="N67" s="3">
        <f ca="1">IF(C67&lt;&gt;"",SUM(COUNTIF($Q$24:$Q67,"&gt;"&amp;C67),COUNTIF($S$24:$S67,"&gt;"&amp;C67),COUNTIF($U$24:$U67,"&gt;"&amp;C67),COUNTIF($W$24:$W67,"&gt;"&amp;C67),COUNTIF($Y$24:$Y67,"&gt;"&amp;C67)),"")</f>
        <v>3</v>
      </c>
      <c r="O67" s="4">
        <f t="shared" ca="1" si="11"/>
        <v>1.753787215380942E-3</v>
      </c>
      <c r="P67" s="4">
        <f ca="1">IF(AND(MAX(Q$23:Q66)&lt;=MAX(S$23:S66),C67&lt;&gt;"",MAX(Q$23:Q66)&lt;=MAX(U$23:U66),MAX(Q$23:Q66)&lt;=MAX(W$23:W66),MAX(Q$23:Q66)&lt;=MAX(Y$23:Y66),MAX(Q$23:Q66)&lt;=TIME(16,0,0)),MAX(Q$23:Q66,C67),"")</f>
        <v>0.38600735447612422</v>
      </c>
      <c r="Q67" s="4">
        <f t="shared" ca="1" si="12"/>
        <v>0.38776114169150516</v>
      </c>
      <c r="R67" s="4" t="str">
        <f ca="1">IF(AND(MAX(Q$23:Q66)&gt;MAX(S$23:S66),C67&lt;&gt;"",MAX(S$23:S66)&lt;=MAX(U$23:U66),MAX(S$23:S66)&lt;=MAX(W$23:W66),MAX(S$23:S66)&lt;=MAX(Y$23:Y66),MAX(S$23:S66)&lt;=TIME(16,0,0)),MAX(S$23:S66,C67),"")</f>
        <v/>
      </c>
      <c r="S67" s="4" t="str">
        <f t="shared" ca="1" si="13"/>
        <v/>
      </c>
      <c r="T67" s="4" t="str">
        <f ca="1">IF(AND(MAX(Q$23:Q66)&gt;MAX(U$23:U66),C67&lt;&gt;"",MAX(S$23:S66)&gt;MAX(U$23:U66),MAX(U$23:U66)&lt;=MAX(W$23:W66),MAX(U$23:U66)&lt;=MAX(Y$23:Y66),MAX(U$23:U66)&lt;=TIME(16,0,0)),MAX(U$23:U66,C67),"")</f>
        <v/>
      </c>
      <c r="U67" s="4" t="str">
        <f t="shared" ca="1" si="14"/>
        <v/>
      </c>
      <c r="V67" s="4" t="str">
        <f ca="1">IF(AND(MAX(Q$23:Q66)&gt;MAX(W$23:W66),C67&lt;&gt;"",MAX(S$23:S66)&gt;MAX(W$23:W66),MAX(U$23:U66)&gt;MAX(W$23:W66),MAX(W$23:W66)&lt;=MAX(Y$23:Y66),MAX(W$23:W66)&lt;=TIME(16,0,0)),MAX(W$23:W66,C67),"")</f>
        <v/>
      </c>
      <c r="W67" s="4" t="str">
        <f t="shared" ca="1" si="15"/>
        <v/>
      </c>
      <c r="X67" s="4" t="str">
        <f ca="1">IF(AND(MAX(Q$23:Q66)&gt;MAX(Y$23:Y66),C67&lt;&gt;"",MAX(S$23:S66)&gt;MAX(Y$23:Y66),MAX(U$23:U66)&gt;MAX(Y$23:Y66),MAX(W$23:W66)&gt;MAX(Y$23:Y66),MAX(Y$23:Y66)&lt;=TIME(16,0,0)),MAX(Y$23:Y66,C67),"")</f>
        <v/>
      </c>
      <c r="Y67" s="4" t="str">
        <f t="shared" ca="1" si="16"/>
        <v/>
      </c>
    </row>
    <row r="68" spans="1:25" x14ac:dyDescent="0.3">
      <c r="A68" s="3">
        <f t="shared" ca="1" si="0"/>
        <v>1.0876501599339747</v>
      </c>
      <c r="B68" s="23" t="str">
        <f t="shared" ca="1" si="1"/>
        <v>касса 2</v>
      </c>
      <c r="C68" s="4">
        <f ca="1">IF(C67="","",IF(C67+(A68)/1440&lt;=$C$23+8/24,C67+(A68)/1440,""))</f>
        <v>0.38676266708718948</v>
      </c>
      <c r="D68">
        <f t="shared" ca="1" si="2"/>
        <v>1.1929776149282447</v>
      </c>
      <c r="E68" s="4">
        <f t="shared" ca="1" si="3"/>
        <v>8.2845667703350325E-4</v>
      </c>
      <c r="F68">
        <f t="shared" ca="1" si="4"/>
        <v>1.5141452807459577</v>
      </c>
      <c r="G68" s="4">
        <f t="shared" ca="1" si="5"/>
        <v>1.051489778295804E-3</v>
      </c>
      <c r="H68">
        <f t="shared" ca="1" si="6"/>
        <v>1.6446593763606752</v>
      </c>
      <c r="I68" s="4">
        <f t="shared" ca="1" si="7"/>
        <v>1.1421245669171356E-3</v>
      </c>
      <c r="J68">
        <f t="shared" ca="1" si="8"/>
        <v>2.643960541075284</v>
      </c>
      <c r="K68" s="4">
        <f ca="1">IF(J68&lt;&gt;"",J68/1440,"")</f>
        <v>1.8360837090800584E-3</v>
      </c>
      <c r="L68" s="55">
        <f t="shared" ca="1" si="9"/>
        <v>4.0703306098565548</v>
      </c>
      <c r="M68" s="4">
        <f t="shared" ca="1" si="10"/>
        <v>2.826618479067052E-3</v>
      </c>
      <c r="N68" s="3">
        <f ca="1">IF(C68&lt;&gt;"",SUM(COUNTIF($Q$24:$Q68,"&gt;"&amp;C68),COUNTIF($S$24:$S68,"&gt;"&amp;C68),COUNTIF($U$24:$U68,"&gt;"&amp;C68),COUNTIF($W$24:$W68,"&gt;"&amp;C68),COUNTIF($Y$24:$Y68,"&gt;"&amp;C68)),"")</f>
        <v>3</v>
      </c>
      <c r="O68" s="4">
        <f t="shared" ca="1" si="11"/>
        <v>1.0514897782957777E-3</v>
      </c>
      <c r="P68" s="4" t="str">
        <f ca="1">IF(AND(MAX(Q$23:Q67)&lt;=MAX(S$23:S67),C68&lt;&gt;"",MAX(Q$23:Q67)&lt;=MAX(U$23:U67),MAX(Q$23:Q67)&lt;=MAX(W$23:W67),MAX(Q$23:Q67)&lt;=MAX(Y$23:Y67),MAX(Q$23:Q67)&lt;=TIME(16,0,0)),MAX(Q$23:Q67,C68),"")</f>
        <v/>
      </c>
      <c r="Q68" s="4" t="str">
        <f t="shared" ca="1" si="12"/>
        <v/>
      </c>
      <c r="R68" s="4">
        <f ca="1">IF(AND(MAX(Q$23:Q67)&gt;MAX(S$23:S67),C68&lt;&gt;"",MAX(S$23:S67)&lt;=MAX(U$23:U67),MAX(S$23:S67)&lt;=MAX(W$23:W67),MAX(S$23:S67)&lt;=MAX(Y$23:Y67),MAX(S$23:S67)&lt;=TIME(16,0,0)),MAX(S$23:S67,C68),"")</f>
        <v>0.38676266708718948</v>
      </c>
      <c r="S68" s="4">
        <f t="shared" ca="1" si="13"/>
        <v>0.38781415686548526</v>
      </c>
      <c r="T68" s="4" t="str">
        <f ca="1">IF(AND(MAX(Q$23:Q67)&gt;MAX(U$23:U67),C68&lt;&gt;"",MAX(S$23:S67)&gt;MAX(U$23:U67),MAX(U$23:U67)&lt;=MAX(W$23:W67),MAX(U$23:U67)&lt;=MAX(Y$23:Y67),MAX(U$23:U67)&lt;=TIME(16,0,0)),MAX(U$23:U67,C68),"")</f>
        <v/>
      </c>
      <c r="U68" s="4" t="str">
        <f t="shared" ca="1" si="14"/>
        <v/>
      </c>
      <c r="V68" s="4" t="str">
        <f ca="1">IF(AND(MAX(Q$23:Q67)&gt;MAX(W$23:W67),C68&lt;&gt;"",MAX(S$23:S67)&gt;MAX(W$23:W67),MAX(U$23:U67)&gt;MAX(W$23:W67),MAX(W$23:W67)&lt;=MAX(Y$23:Y67),MAX(W$23:W67)&lt;=TIME(16,0,0)),MAX(W$23:W67,C68),"")</f>
        <v/>
      </c>
      <c r="W68" s="4" t="str">
        <f t="shared" ca="1" si="15"/>
        <v/>
      </c>
      <c r="X68" s="4" t="str">
        <f ca="1">IF(AND(MAX(Q$23:Q67)&gt;MAX(Y$23:Y67),C68&lt;&gt;"",MAX(S$23:S67)&gt;MAX(Y$23:Y67),MAX(U$23:U67)&gt;MAX(Y$23:Y67),MAX(W$23:W67)&gt;MAX(Y$23:Y67),MAX(Y$23:Y67)&lt;=TIME(16,0,0)),MAX(Y$23:Y67,C68),"")</f>
        <v/>
      </c>
      <c r="Y68" s="4" t="str">
        <f t="shared" ca="1" si="16"/>
        <v/>
      </c>
    </row>
    <row r="69" spans="1:25" x14ac:dyDescent="0.3">
      <c r="A69" s="3">
        <f t="shared" ca="1" si="0"/>
        <v>1.0641223143487604</v>
      </c>
      <c r="B69" s="23" t="str">
        <f t="shared" ca="1" si="1"/>
        <v>касса 5</v>
      </c>
      <c r="C69" s="4">
        <f ca="1">IF(C68="","",IF(C68+(A69)/1440&lt;=$C$23+8/24,C68+(A69)/1440,""))</f>
        <v>0.38750164091659833</v>
      </c>
      <c r="D69">
        <f t="shared" ca="1" si="2"/>
        <v>4.5563321802064545</v>
      </c>
      <c r="E69" s="4">
        <f t="shared" ca="1" si="3"/>
        <v>3.1641195695878157E-3</v>
      </c>
      <c r="F69">
        <f t="shared" ca="1" si="4"/>
        <v>1.447528721549997</v>
      </c>
      <c r="G69" s="4">
        <f t="shared" ca="1" si="5"/>
        <v>1.0052282788541645E-3</v>
      </c>
      <c r="H69">
        <f t="shared" ca="1" si="6"/>
        <v>9.6679487212782913</v>
      </c>
      <c r="I69" s="4">
        <f t="shared" ca="1" si="7"/>
        <v>6.7138532786654801E-3</v>
      </c>
      <c r="J69">
        <f t="shared" ca="1" si="8"/>
        <v>6.1337643841457723</v>
      </c>
      <c r="K69" s="4">
        <f ca="1">IF(J69&lt;&gt;"",J69/1440,"")</f>
        <v>4.259558600101231E-3</v>
      </c>
      <c r="L69" s="55">
        <f t="shared" ca="1" si="9"/>
        <v>2.1119103395496914</v>
      </c>
      <c r="M69" s="4">
        <f t="shared" ca="1" si="10"/>
        <v>1.4666044024650635E-3</v>
      </c>
      <c r="N69" s="3">
        <f ca="1">IF(C69&lt;&gt;"",SUM(COUNTIF($Q$24:$Q69,"&gt;"&amp;C69),COUNTIF($S$24:$S69,"&gt;"&amp;C69),COUNTIF($U$24:$U69,"&gt;"&amp;C69),COUNTIF($W$24:$W69,"&gt;"&amp;C69),COUNTIF($Y$24:$Y69,"&gt;"&amp;C69)),"")</f>
        <v>4</v>
      </c>
      <c r="O69" s="4">
        <f t="shared" ca="1" si="11"/>
        <v>1.4666044024650438E-3</v>
      </c>
      <c r="P69" s="4" t="str">
        <f ca="1">IF(AND(MAX(Q$23:Q68)&lt;=MAX(S$23:S68),C69&lt;&gt;"",MAX(Q$23:Q68)&lt;=MAX(U$23:U68),MAX(Q$23:Q68)&lt;=MAX(W$23:W68),MAX(Q$23:Q68)&lt;=MAX(Y$23:Y68),MAX(Q$23:Q68)&lt;=TIME(16,0,0)),MAX(Q$23:Q68,C69),"")</f>
        <v/>
      </c>
      <c r="Q69" s="4" t="str">
        <f t="shared" ca="1" si="12"/>
        <v/>
      </c>
      <c r="R69" s="4" t="str">
        <f ca="1">IF(AND(MAX(Q$23:Q68)&gt;MAX(S$23:S68),C69&lt;&gt;"",MAX(S$23:S68)&lt;=MAX(U$23:U68),MAX(S$23:S68)&lt;=MAX(W$23:W68),MAX(S$23:S68)&lt;=MAX(Y$23:Y68),MAX(S$23:S68)&lt;=TIME(16,0,0)),MAX(S$23:S68,C69),"")</f>
        <v/>
      </c>
      <c r="S69" s="4" t="str">
        <f t="shared" ca="1" si="13"/>
        <v/>
      </c>
      <c r="T69" s="4" t="str">
        <f ca="1">IF(AND(MAX(Q$23:Q68)&gt;MAX(U$23:U68),C69&lt;&gt;"",MAX(S$23:S68)&gt;MAX(U$23:U68),MAX(U$23:U68)&lt;=MAX(W$23:W68),MAX(U$23:U68)&lt;=MAX(Y$23:Y68),MAX(U$23:U68)&lt;=TIME(16,0,0)),MAX(U$23:U68,C69),"")</f>
        <v/>
      </c>
      <c r="U69" s="4" t="str">
        <f t="shared" ca="1" si="14"/>
        <v/>
      </c>
      <c r="V69" s="4" t="str">
        <f ca="1">IF(AND(MAX(Q$23:Q68)&gt;MAX(W$23:W68),C69&lt;&gt;"",MAX(S$23:S68)&gt;MAX(W$23:W68),MAX(U$23:U68)&gt;MAX(W$23:W68),MAX(W$23:W68)&lt;=MAX(Y$23:Y68),MAX(W$23:W68)&lt;=TIME(16,0,0)),MAX(W$23:W68,C69),"")</f>
        <v/>
      </c>
      <c r="W69" s="4" t="str">
        <f t="shared" ca="1" si="15"/>
        <v/>
      </c>
      <c r="X69" s="4">
        <f ca="1">IF(AND(MAX(Q$23:Q68)&gt;MAX(Y$23:Y68),C69&lt;&gt;"",MAX(S$23:S68)&gt;MAX(Y$23:Y68),MAX(U$23:U68)&gt;MAX(Y$23:Y68),MAX(W$23:W68)&gt;MAX(Y$23:Y68),MAX(Y$23:Y68)&lt;=TIME(16,0,0)),MAX(Y$23:Y68,C69),"")</f>
        <v>0.38750164091659833</v>
      </c>
      <c r="Y69" s="4">
        <f t="shared" ca="1" si="16"/>
        <v>0.38896824531906338</v>
      </c>
    </row>
    <row r="70" spans="1:25" x14ac:dyDescent="0.3">
      <c r="A70" s="3">
        <f t="shared" ca="1" si="0"/>
        <v>1.8267512370116501</v>
      </c>
      <c r="B70" s="23" t="str">
        <f t="shared" ca="1" si="1"/>
        <v>касса 3</v>
      </c>
      <c r="C70" s="4">
        <f ca="1">IF(C69="","",IF(C69+(A70)/1440&lt;=$C$23+8/24,C69+(A70)/1440,""))</f>
        <v>0.38877021816452306</v>
      </c>
      <c r="D70">
        <f t="shared" ca="1" si="2"/>
        <v>1.8199783824939466</v>
      </c>
      <c r="E70" s="4">
        <f t="shared" ca="1" si="3"/>
        <v>1.2638738767319073E-3</v>
      </c>
      <c r="F70">
        <f t="shared" ca="1" si="4"/>
        <v>8.6085346011008355</v>
      </c>
      <c r="G70" s="4">
        <f t="shared" ca="1" si="5"/>
        <v>5.978149028542247E-3</v>
      </c>
      <c r="H70">
        <f t="shared" ca="1" si="6"/>
        <v>7.2030727414800317</v>
      </c>
      <c r="I70" s="4">
        <f t="shared" ca="1" si="7"/>
        <v>5.0021338482500221E-3</v>
      </c>
      <c r="J70">
        <f t="shared" ca="1" si="8"/>
        <v>4.6429937620408834</v>
      </c>
      <c r="K70" s="4">
        <f ca="1">IF(J70&lt;&gt;"",J70/1440,"")</f>
        <v>3.2243012236395025E-3</v>
      </c>
      <c r="L70" s="55">
        <f t="shared" ca="1" si="9"/>
        <v>5.2239510580691029</v>
      </c>
      <c r="M70" s="4">
        <f t="shared" ca="1" si="10"/>
        <v>3.6277437903257659E-3</v>
      </c>
      <c r="N70" s="3">
        <f ca="1">IF(C70&lt;&gt;"",SUM(COUNTIF($Q$24:$Q70,"&gt;"&amp;C70),COUNTIF($S$24:$S70,"&gt;"&amp;C70),COUNTIF($U$24:$U70,"&gt;"&amp;C70),COUNTIF($W$24:$W70,"&gt;"&amp;C70),COUNTIF($Y$24:$Y70,"&gt;"&amp;C70)),"")</f>
        <v>2</v>
      </c>
      <c r="O70" s="4">
        <f t="shared" ca="1" si="11"/>
        <v>5.0021338482500455E-3</v>
      </c>
      <c r="P70" s="4" t="str">
        <f ca="1">IF(AND(MAX(Q$23:Q69)&lt;=MAX(S$23:S69),C70&lt;&gt;"",MAX(Q$23:Q69)&lt;=MAX(U$23:U69),MAX(Q$23:Q69)&lt;=MAX(W$23:W69),MAX(Q$23:Q69)&lt;=MAX(Y$23:Y69),MAX(Q$23:Q69)&lt;=TIME(16,0,0)),MAX(Q$23:Q69,C70),"")</f>
        <v/>
      </c>
      <c r="Q70" s="4" t="str">
        <f t="shared" ca="1" si="12"/>
        <v/>
      </c>
      <c r="R70" s="4" t="str">
        <f ca="1">IF(AND(MAX(Q$23:Q69)&gt;MAX(S$23:S69),C70&lt;&gt;"",MAX(S$23:S69)&lt;=MAX(U$23:U69),MAX(S$23:S69)&lt;=MAX(W$23:W69),MAX(S$23:S69)&lt;=MAX(Y$23:Y69),MAX(S$23:S69)&lt;=TIME(16,0,0)),MAX(S$23:S69,C70),"")</f>
        <v/>
      </c>
      <c r="S70" s="4" t="str">
        <f t="shared" ca="1" si="13"/>
        <v/>
      </c>
      <c r="T70" s="4">
        <f ca="1">IF(AND(MAX(Q$23:Q69)&gt;MAX(U$23:U69),C70&lt;&gt;"",MAX(S$23:S69)&gt;MAX(U$23:U69),MAX(U$23:U69)&lt;=MAX(W$23:W69),MAX(U$23:U69)&lt;=MAX(Y$23:Y69),MAX(U$23:U69)&lt;=TIME(16,0,0)),MAX(U$23:U69,C70),"")</f>
        <v>0.38877021816452306</v>
      </c>
      <c r="U70" s="4">
        <f t="shared" ca="1" si="14"/>
        <v>0.39377235201277311</v>
      </c>
      <c r="V70" s="4" t="str">
        <f ca="1">IF(AND(MAX(Q$23:Q69)&gt;MAX(W$23:W69),C70&lt;&gt;"",MAX(S$23:S69)&gt;MAX(W$23:W69),MAX(U$23:U69)&gt;MAX(W$23:W69),MAX(W$23:W69)&lt;=MAX(Y$23:Y69),MAX(W$23:W69)&lt;=TIME(16,0,0)),MAX(W$23:W69,C70),"")</f>
        <v/>
      </c>
      <c r="W70" s="4" t="str">
        <f t="shared" ca="1" si="15"/>
        <v/>
      </c>
      <c r="X70" s="4" t="str">
        <f ca="1">IF(AND(MAX(Q$23:Q69)&gt;MAX(Y$23:Y69),C70&lt;&gt;"",MAX(S$23:S69)&gt;MAX(Y$23:Y69),MAX(U$23:U69)&gt;MAX(Y$23:Y69),MAX(W$23:W69)&gt;MAX(Y$23:Y69),MAX(Y$23:Y69)&lt;=TIME(16,0,0)),MAX(Y$23:Y69,C70),"")</f>
        <v/>
      </c>
      <c r="Y70" s="4" t="str">
        <f t="shared" ca="1" si="16"/>
        <v/>
      </c>
    </row>
    <row r="71" spans="1:25" x14ac:dyDescent="0.3">
      <c r="A71" s="3">
        <f t="shared" ca="1" si="0"/>
        <v>1.8417031294500963</v>
      </c>
      <c r="B71" s="23" t="str">
        <f t="shared" ca="1" si="1"/>
        <v>касса 4</v>
      </c>
      <c r="C71" s="4">
        <f ca="1">IF(C70="","",IF(C70+(A71)/1440&lt;=$C$23+8/24,C70+(A71)/1440,""))</f>
        <v>0.39004917867108563</v>
      </c>
      <c r="D71">
        <f t="shared" ca="1" si="2"/>
        <v>2.7286438242042825</v>
      </c>
      <c r="E71" s="4">
        <f t="shared" ca="1" si="3"/>
        <v>1.8948915445863074E-3</v>
      </c>
      <c r="F71">
        <f t="shared" ca="1" si="4"/>
        <v>2.3244447187802217</v>
      </c>
      <c r="G71" s="4">
        <f t="shared" ca="1" si="5"/>
        <v>1.614197721375154E-3</v>
      </c>
      <c r="H71">
        <f t="shared" ca="1" si="6"/>
        <v>6.4514720105295593</v>
      </c>
      <c r="I71" s="4">
        <f t="shared" ca="1" si="7"/>
        <v>4.4801888962010825E-3</v>
      </c>
      <c r="J71">
        <f t="shared" ca="1" si="8"/>
        <v>11.655332563559945</v>
      </c>
      <c r="K71" s="4">
        <f ca="1">IF(J71&lt;&gt;"",J71/1440,"")</f>
        <v>8.0939809469166291E-3</v>
      </c>
      <c r="L71" s="55">
        <f t="shared" ca="1" si="9"/>
        <v>1.7915616084579402</v>
      </c>
      <c r="M71" s="4">
        <f t="shared" ca="1" si="10"/>
        <v>1.2441400058735696E-3</v>
      </c>
      <c r="N71" s="3">
        <f ca="1">IF(C71&lt;&gt;"",SUM(COUNTIF($Q$24:$Q71,"&gt;"&amp;C71),COUNTIF($S$24:$S71,"&gt;"&amp;C71),COUNTIF($U$24:$U71,"&gt;"&amp;C71),COUNTIF($W$24:$W71,"&gt;"&amp;C71),COUNTIF($Y$24:$Y71,"&gt;"&amp;C71)),"")</f>
        <v>2</v>
      </c>
      <c r="O71" s="4">
        <f t="shared" ca="1" si="11"/>
        <v>8.0939809469166568E-3</v>
      </c>
      <c r="P71" s="4" t="str">
        <f ca="1">IF(AND(MAX(Q$23:Q70)&lt;=MAX(S$23:S70),C71&lt;&gt;"",MAX(Q$23:Q70)&lt;=MAX(U$23:U70),MAX(Q$23:Q70)&lt;=MAX(W$23:W70),MAX(Q$23:Q70)&lt;=MAX(Y$23:Y70),MAX(Q$23:Q70)&lt;=TIME(16,0,0)),MAX(Q$23:Q70,C71),"")</f>
        <v/>
      </c>
      <c r="Q71" s="4" t="str">
        <f t="shared" ca="1" si="12"/>
        <v/>
      </c>
      <c r="R71" s="4" t="str">
        <f ca="1">IF(AND(MAX(Q$23:Q70)&gt;MAX(S$23:S70),C71&lt;&gt;"",MAX(S$23:S70)&lt;=MAX(U$23:U70),MAX(S$23:S70)&lt;=MAX(W$23:W70),MAX(S$23:S70)&lt;=MAX(Y$23:Y70),MAX(S$23:S70)&lt;=TIME(16,0,0)),MAX(S$23:S70,C71),"")</f>
        <v/>
      </c>
      <c r="S71" s="4" t="str">
        <f t="shared" ca="1" si="13"/>
        <v/>
      </c>
      <c r="T71" s="4" t="str">
        <f ca="1">IF(AND(MAX(Q$23:Q70)&gt;MAX(U$23:U70),C71&lt;&gt;"",MAX(S$23:S70)&gt;MAX(U$23:U70),MAX(U$23:U70)&lt;=MAX(W$23:W70),MAX(U$23:U70)&lt;=MAX(Y$23:Y70),MAX(U$23:U70)&lt;=TIME(16,0,0)),MAX(U$23:U70,C71),"")</f>
        <v/>
      </c>
      <c r="U71" s="4" t="str">
        <f t="shared" ca="1" si="14"/>
        <v/>
      </c>
      <c r="V71" s="4">
        <f ca="1">IF(AND(MAX(Q$23:Q70)&gt;MAX(W$23:W70),C71&lt;&gt;"",MAX(S$23:S70)&gt;MAX(W$23:W70),MAX(U$23:U70)&gt;MAX(W$23:W70),MAX(W$23:W70)&lt;=MAX(Y$23:Y70),MAX(W$23:W70)&lt;=TIME(16,0,0)),MAX(W$23:W70,C71),"")</f>
        <v>0.39004917867108563</v>
      </c>
      <c r="W71" s="4">
        <f t="shared" ca="1" si="15"/>
        <v>0.39814315961800228</v>
      </c>
      <c r="X71" s="4" t="str">
        <f ca="1">IF(AND(MAX(Q$23:Q70)&gt;MAX(Y$23:Y70),C71&lt;&gt;"",MAX(S$23:S70)&gt;MAX(Y$23:Y70),MAX(U$23:U70)&gt;MAX(Y$23:Y70),MAX(W$23:W70)&gt;MAX(Y$23:Y70),MAX(Y$23:Y70)&lt;=TIME(16,0,0)),MAX(Y$23:Y70,C71),"")</f>
        <v/>
      </c>
      <c r="Y71" s="4" t="str">
        <f t="shared" ca="1" si="16"/>
        <v/>
      </c>
    </row>
    <row r="72" spans="1:25" x14ac:dyDescent="0.3">
      <c r="A72" s="3">
        <f t="shared" ca="1" si="0"/>
        <v>1.5359404129710201</v>
      </c>
      <c r="B72" s="23" t="str">
        <f t="shared" ca="1" si="1"/>
        <v>касса 1</v>
      </c>
      <c r="C72" s="4">
        <f ca="1">IF(C71="","",IF(C71+(A72)/1440&lt;=$C$23+8/24,C71+(A72)/1440,""))</f>
        <v>0.39111580395787104</v>
      </c>
      <c r="D72">
        <f t="shared" ca="1" si="2"/>
        <v>4.5277059680494807</v>
      </c>
      <c r="E72" s="4">
        <f t="shared" ca="1" si="3"/>
        <v>3.1442402555899173E-3</v>
      </c>
      <c r="F72">
        <f t="shared" ca="1" si="4"/>
        <v>8.9534186773190392</v>
      </c>
      <c r="G72" s="4">
        <f t="shared" ca="1" si="5"/>
        <v>6.2176518592493325E-3</v>
      </c>
      <c r="H72">
        <f t="shared" ca="1" si="6"/>
        <v>4.8688079677308149</v>
      </c>
      <c r="I72" s="4">
        <f t="shared" ca="1" si="7"/>
        <v>3.3811166442575102E-3</v>
      </c>
      <c r="J72">
        <f t="shared" ca="1" si="8"/>
        <v>2.8810388129066822</v>
      </c>
      <c r="K72" s="4">
        <f ca="1">IF(J72&lt;&gt;"",J72/1440,"")</f>
        <v>2.0007213978518626E-3</v>
      </c>
      <c r="L72" s="55">
        <f t="shared" ca="1" si="9"/>
        <v>3.2412780933850023</v>
      </c>
      <c r="M72" s="4">
        <f t="shared" ca="1" si="10"/>
        <v>2.2508875648506962E-3</v>
      </c>
      <c r="N72" s="3">
        <f ca="1">IF(C72&lt;&gt;"",SUM(COUNTIF($Q$24:$Q72,"&gt;"&amp;C72),COUNTIF($S$24:$S72,"&gt;"&amp;C72),COUNTIF($U$24:$U72,"&gt;"&amp;C72),COUNTIF($W$24:$W72,"&gt;"&amp;C72),COUNTIF($Y$24:$Y72,"&gt;"&amp;C72)),"")</f>
        <v>3</v>
      </c>
      <c r="O72" s="4">
        <f t="shared" ca="1" si="11"/>
        <v>3.1442402555899029E-3</v>
      </c>
      <c r="P72" s="4">
        <f ca="1">IF(AND(MAX(Q$23:Q71)&lt;=MAX(S$23:S71),C72&lt;&gt;"",MAX(Q$23:Q71)&lt;=MAX(U$23:U71),MAX(Q$23:Q71)&lt;=MAX(W$23:W71),MAX(Q$23:Q71)&lt;=MAX(Y$23:Y71),MAX(Q$23:Q71)&lt;=TIME(16,0,0)),MAX(Q$23:Q71,C72),"")</f>
        <v>0.39111580395787104</v>
      </c>
      <c r="Q72" s="4">
        <f t="shared" ca="1" si="12"/>
        <v>0.39426004421346095</v>
      </c>
      <c r="R72" s="4" t="str">
        <f ca="1">IF(AND(MAX(Q$23:Q71)&gt;MAX(S$23:S71),C72&lt;&gt;"",MAX(S$23:S71)&lt;=MAX(U$23:U71),MAX(S$23:S71)&lt;=MAX(W$23:W71),MAX(S$23:S71)&lt;=MAX(Y$23:Y71),MAX(S$23:S71)&lt;=TIME(16,0,0)),MAX(S$23:S71,C72),"")</f>
        <v/>
      </c>
      <c r="S72" s="4" t="str">
        <f t="shared" ca="1" si="13"/>
        <v/>
      </c>
      <c r="T72" s="4" t="str">
        <f ca="1">IF(AND(MAX(Q$23:Q71)&gt;MAX(U$23:U71),C72&lt;&gt;"",MAX(S$23:S71)&gt;MAX(U$23:U71),MAX(U$23:U71)&lt;=MAX(W$23:W71),MAX(U$23:U71)&lt;=MAX(Y$23:Y71),MAX(U$23:U71)&lt;=TIME(16,0,0)),MAX(U$23:U71,C72),"")</f>
        <v/>
      </c>
      <c r="U72" s="4" t="str">
        <f t="shared" ca="1" si="14"/>
        <v/>
      </c>
      <c r="V72" s="4" t="str">
        <f ca="1">IF(AND(MAX(Q$23:Q71)&gt;MAX(W$23:W71),C72&lt;&gt;"",MAX(S$23:S71)&gt;MAX(W$23:W71),MAX(U$23:U71)&gt;MAX(W$23:W71),MAX(W$23:W71)&lt;=MAX(Y$23:Y71),MAX(W$23:W71)&lt;=TIME(16,0,0)),MAX(W$23:W71,C72),"")</f>
        <v/>
      </c>
      <c r="W72" s="4" t="str">
        <f t="shared" ca="1" si="15"/>
        <v/>
      </c>
      <c r="X72" s="4" t="str">
        <f ca="1">IF(AND(MAX(Q$23:Q71)&gt;MAX(Y$23:Y71),C72&lt;&gt;"",MAX(S$23:S71)&gt;MAX(Y$23:Y71),MAX(U$23:U71)&gt;MAX(Y$23:Y71),MAX(W$23:W71)&gt;MAX(Y$23:Y71),MAX(Y$23:Y71)&lt;=TIME(16,0,0)),MAX(Y$23:Y71,C72),"")</f>
        <v/>
      </c>
      <c r="Y72" s="4" t="str">
        <f t="shared" ca="1" si="16"/>
        <v/>
      </c>
    </row>
    <row r="73" spans="1:25" x14ac:dyDescent="0.3">
      <c r="A73" s="3">
        <f t="shared" ca="1" si="0"/>
        <v>1.3729640772136122</v>
      </c>
      <c r="B73" s="23" t="str">
        <f t="shared" ca="1" si="1"/>
        <v>касса 2</v>
      </c>
      <c r="C73" s="4">
        <f ca="1">IF(C72="","",IF(C72+(A73)/1440&lt;=$C$23+8/24,C72+(A73)/1440,""))</f>
        <v>0.39206925123371383</v>
      </c>
      <c r="D73">
        <f t="shared" ca="1" si="2"/>
        <v>1.7635653115712009</v>
      </c>
      <c r="E73" s="4">
        <f t="shared" ca="1" si="3"/>
        <v>1.2246981330355561E-3</v>
      </c>
      <c r="F73">
        <f t="shared" ca="1" si="4"/>
        <v>2.7633666485546211</v>
      </c>
      <c r="G73" s="4">
        <f t="shared" ca="1" si="5"/>
        <v>1.9190046170518202E-3</v>
      </c>
      <c r="H73">
        <f t="shared" ca="1" si="6"/>
        <v>2.8320807700547999</v>
      </c>
      <c r="I73" s="4">
        <f t="shared" ca="1" si="7"/>
        <v>1.9667227569824999E-3</v>
      </c>
      <c r="J73">
        <f t="shared" ca="1" si="8"/>
        <v>1.1507794888669198</v>
      </c>
      <c r="K73" s="4">
        <f ca="1">IF(J73&lt;&gt;"",J73/1440,"")</f>
        <v>7.9915242282424992E-4</v>
      </c>
      <c r="L73" s="55">
        <f t="shared" ca="1" si="9"/>
        <v>1.5983226671001405</v>
      </c>
      <c r="M73" s="4">
        <f t="shared" ca="1" si="10"/>
        <v>1.1099462965973197E-3</v>
      </c>
      <c r="N73" s="3">
        <f ca="1">IF(C73&lt;&gt;"",SUM(COUNTIF($Q$24:$Q73,"&gt;"&amp;C73),COUNTIF($S$24:$S73,"&gt;"&amp;C73),COUNTIF($U$24:$U73,"&gt;"&amp;C73),COUNTIF($W$24:$W73,"&gt;"&amp;C73),COUNTIF($Y$24:$Y73,"&gt;"&amp;C73)),"")</f>
        <v>4</v>
      </c>
      <c r="O73" s="4">
        <f t="shared" ca="1" si="11"/>
        <v>1.9190046170518005E-3</v>
      </c>
      <c r="P73" s="4" t="str">
        <f ca="1">IF(AND(MAX(Q$23:Q72)&lt;=MAX(S$23:S72),C73&lt;&gt;"",MAX(Q$23:Q72)&lt;=MAX(U$23:U72),MAX(Q$23:Q72)&lt;=MAX(W$23:W72),MAX(Q$23:Q72)&lt;=MAX(Y$23:Y72),MAX(Q$23:Q72)&lt;=TIME(16,0,0)),MAX(Q$23:Q72,C73),"")</f>
        <v/>
      </c>
      <c r="Q73" s="4" t="str">
        <f t="shared" ca="1" si="12"/>
        <v/>
      </c>
      <c r="R73" s="4">
        <f ca="1">IF(AND(MAX(Q$23:Q72)&gt;MAX(S$23:S72),C73&lt;&gt;"",MAX(S$23:S72)&lt;=MAX(U$23:U72),MAX(S$23:S72)&lt;=MAX(W$23:W72),MAX(S$23:S72)&lt;=MAX(Y$23:Y72),MAX(S$23:S72)&lt;=TIME(16,0,0)),MAX(S$23:S72,C73),"")</f>
        <v>0.39206925123371383</v>
      </c>
      <c r="S73" s="4">
        <f t="shared" ca="1" si="13"/>
        <v>0.39398825585076563</v>
      </c>
      <c r="T73" s="4" t="str">
        <f ca="1">IF(AND(MAX(Q$23:Q72)&gt;MAX(U$23:U72),C73&lt;&gt;"",MAX(S$23:S72)&gt;MAX(U$23:U72),MAX(U$23:U72)&lt;=MAX(W$23:W72),MAX(U$23:U72)&lt;=MAX(Y$23:Y72),MAX(U$23:U72)&lt;=TIME(16,0,0)),MAX(U$23:U72,C73),"")</f>
        <v/>
      </c>
      <c r="U73" s="4" t="str">
        <f t="shared" ca="1" si="14"/>
        <v/>
      </c>
      <c r="V73" s="4" t="str">
        <f ca="1">IF(AND(MAX(Q$23:Q72)&gt;MAX(W$23:W72),C73&lt;&gt;"",MAX(S$23:S72)&gt;MAX(W$23:W72),MAX(U$23:U72)&gt;MAX(W$23:W72),MAX(W$23:W72)&lt;=MAX(Y$23:Y72),MAX(W$23:W72)&lt;=TIME(16,0,0)),MAX(W$23:W72,C73),"")</f>
        <v/>
      </c>
      <c r="W73" s="4" t="str">
        <f t="shared" ca="1" si="15"/>
        <v/>
      </c>
      <c r="X73" s="4" t="str">
        <f ca="1">IF(AND(MAX(Q$23:Q72)&gt;MAX(Y$23:Y72),C73&lt;&gt;"",MAX(S$23:S72)&gt;MAX(Y$23:Y72),MAX(U$23:U72)&gt;MAX(Y$23:Y72),MAX(W$23:W72)&gt;MAX(Y$23:Y72),MAX(Y$23:Y72)&lt;=TIME(16,0,0)),MAX(Y$23:Y72,C73),"")</f>
        <v/>
      </c>
      <c r="Y73" s="4" t="str">
        <f t="shared" ca="1" si="16"/>
        <v/>
      </c>
    </row>
    <row r="74" spans="1:25" x14ac:dyDescent="0.3">
      <c r="A74" s="3">
        <f t="shared" ca="1" si="0"/>
        <v>2.3185123325760717</v>
      </c>
      <c r="B74" s="23" t="str">
        <f t="shared" ca="1" si="1"/>
        <v>касса 5</v>
      </c>
      <c r="C74" s="4">
        <f ca="1">IF(C73="","",IF(C73+(A74)/1440&lt;=$C$23+8/24,C73+(A74)/1440,""))</f>
        <v>0.3936793292424472</v>
      </c>
      <c r="D74">
        <f t="shared" ca="1" si="2"/>
        <v>10.622811332284897</v>
      </c>
      <c r="E74" s="4">
        <f t="shared" ca="1" si="3"/>
        <v>7.376952314086734E-3</v>
      </c>
      <c r="F74">
        <f t="shared" ca="1" si="4"/>
        <v>4.0641572178826877</v>
      </c>
      <c r="G74" s="4">
        <f t="shared" ca="1" si="5"/>
        <v>2.8223314013074222E-3</v>
      </c>
      <c r="H74">
        <f t="shared" ca="1" si="6"/>
        <v>4.5172482258743969</v>
      </c>
      <c r="I74" s="4">
        <f t="shared" ca="1" si="7"/>
        <v>3.1369779346349979E-3</v>
      </c>
      <c r="J74">
        <f t="shared" ca="1" si="8"/>
        <v>16.606949247960543</v>
      </c>
      <c r="K74" s="4">
        <f ca="1">IF(J74&lt;&gt;"",J74/1440,"")</f>
        <v>1.1532603644417043E-2</v>
      </c>
      <c r="L74" s="55">
        <f t="shared" ca="1" si="9"/>
        <v>6.1728259496656177</v>
      </c>
      <c r="M74" s="4">
        <f t="shared" ca="1" si="10"/>
        <v>4.2866846872677902E-3</v>
      </c>
      <c r="N74" s="3">
        <f ca="1">IF(C74&lt;&gt;"",SUM(COUNTIF($Q$24:$Q74,"&gt;"&amp;C74),COUNTIF($S$24:$S74,"&gt;"&amp;C74),COUNTIF($U$24:$U74,"&gt;"&amp;C74),COUNTIF($W$24:$W74,"&gt;"&amp;C74),COUNTIF($Y$24:$Y74,"&gt;"&amp;C74)),"")</f>
        <v>5</v>
      </c>
      <c r="O74" s="4">
        <f t="shared" ca="1" si="11"/>
        <v>4.2866846872677833E-3</v>
      </c>
      <c r="P74" s="4" t="str">
        <f ca="1">IF(AND(MAX(Q$23:Q73)&lt;=MAX(S$23:S73),C74&lt;&gt;"",MAX(Q$23:Q73)&lt;=MAX(U$23:U73),MAX(Q$23:Q73)&lt;=MAX(W$23:W73),MAX(Q$23:Q73)&lt;=MAX(Y$23:Y73),MAX(Q$23:Q73)&lt;=TIME(16,0,0)),MAX(Q$23:Q73,C74),"")</f>
        <v/>
      </c>
      <c r="Q74" s="4" t="str">
        <f t="shared" ca="1" si="12"/>
        <v/>
      </c>
      <c r="R74" s="4" t="str">
        <f ca="1">IF(AND(MAX(Q$23:Q73)&gt;MAX(S$23:S73),C74&lt;&gt;"",MAX(S$23:S73)&lt;=MAX(U$23:U73),MAX(S$23:S73)&lt;=MAX(W$23:W73),MAX(S$23:S73)&lt;=MAX(Y$23:Y73),MAX(S$23:S73)&lt;=TIME(16,0,0)),MAX(S$23:S73,C74),"")</f>
        <v/>
      </c>
      <c r="S74" s="4" t="str">
        <f t="shared" ca="1" si="13"/>
        <v/>
      </c>
      <c r="T74" s="4" t="str">
        <f ca="1">IF(AND(MAX(Q$23:Q73)&gt;MAX(U$23:U73),C74&lt;&gt;"",MAX(S$23:S73)&gt;MAX(U$23:U73),MAX(U$23:U73)&lt;=MAX(W$23:W73),MAX(U$23:U73)&lt;=MAX(Y$23:Y73),MAX(U$23:U73)&lt;=TIME(16,0,0)),MAX(U$23:U73,C74),"")</f>
        <v/>
      </c>
      <c r="U74" s="4" t="str">
        <f t="shared" ca="1" si="14"/>
        <v/>
      </c>
      <c r="V74" s="4" t="str">
        <f ca="1">IF(AND(MAX(Q$23:Q73)&gt;MAX(W$23:W73),C74&lt;&gt;"",MAX(S$23:S73)&gt;MAX(W$23:W73),MAX(U$23:U73)&gt;MAX(W$23:W73),MAX(W$23:W73)&lt;=MAX(Y$23:Y73),MAX(W$23:W73)&lt;=TIME(16,0,0)),MAX(W$23:W73,C74),"")</f>
        <v/>
      </c>
      <c r="W74" s="4" t="str">
        <f t="shared" ca="1" si="15"/>
        <v/>
      </c>
      <c r="X74" s="4">
        <f ca="1">IF(AND(MAX(Q$23:Q73)&gt;MAX(Y$23:Y73),C74&lt;&gt;"",MAX(S$23:S73)&gt;MAX(Y$23:Y73),MAX(U$23:U73)&gt;MAX(Y$23:Y73),MAX(W$23:W73)&gt;MAX(Y$23:Y73),MAX(Y$23:Y73)&lt;=TIME(16,0,0)),MAX(Y$23:Y73,C74),"")</f>
        <v>0.3936793292424472</v>
      </c>
      <c r="Y74" s="4">
        <f t="shared" ca="1" si="16"/>
        <v>0.39796601392971498</v>
      </c>
    </row>
    <row r="75" spans="1:25" x14ac:dyDescent="0.3">
      <c r="A75" s="3">
        <f t="shared" ca="1" si="0"/>
        <v>1.0518856746608771</v>
      </c>
      <c r="B75" s="23" t="str">
        <f t="shared" ca="1" si="1"/>
        <v>касса 3</v>
      </c>
      <c r="C75" s="4">
        <f ca="1">IF(C74="","",IF(C74+(A75)/1440&lt;=$C$23+8/24,C74+(A75)/1440,""))</f>
        <v>0.39440980540540616</v>
      </c>
      <c r="D75">
        <f t="shared" ca="1" si="2"/>
        <v>1.0918314966448364</v>
      </c>
      <c r="E75" s="4">
        <f t="shared" ca="1" si="3"/>
        <v>7.582163171144697E-4</v>
      </c>
      <c r="F75">
        <f t="shared" ca="1" si="4"/>
        <v>2.9227527703785752</v>
      </c>
      <c r="G75" s="4">
        <f t="shared" ca="1" si="5"/>
        <v>2.0296894238740104E-3</v>
      </c>
      <c r="H75">
        <f t="shared" ca="1" si="6"/>
        <v>1.0667194574858374</v>
      </c>
      <c r="I75" s="4">
        <f t="shared" ca="1" si="7"/>
        <v>7.4077740103183152E-4</v>
      </c>
      <c r="J75">
        <f t="shared" ca="1" si="8"/>
        <v>6.2687152629152028</v>
      </c>
      <c r="K75" s="4">
        <f ca="1">IF(J75&lt;&gt;"",J75/1440,"")</f>
        <v>4.3532744881355579E-3</v>
      </c>
      <c r="L75" s="55">
        <f t="shared" ca="1" si="9"/>
        <v>4.9020255205474266</v>
      </c>
      <c r="M75" s="4">
        <f t="shared" ca="1" si="10"/>
        <v>3.404184389269046E-3</v>
      </c>
      <c r="N75" s="3">
        <f ca="1">IF(C75&lt;&gt;"",SUM(COUNTIF($Q$24:$Q75,"&gt;"&amp;C75),COUNTIF($S$24:$S75,"&gt;"&amp;C75),COUNTIF($U$24:$U75,"&gt;"&amp;C75),COUNTIF($W$24:$W75,"&gt;"&amp;C75),COUNTIF($Y$24:$Y75,"&gt;"&amp;C75)),"")</f>
        <v>3</v>
      </c>
      <c r="O75" s="4">
        <f t="shared" ca="1" si="11"/>
        <v>7.4077740103184464E-4</v>
      </c>
      <c r="P75" s="4" t="str">
        <f ca="1">IF(AND(MAX(Q$23:Q74)&lt;=MAX(S$23:S74),C75&lt;&gt;"",MAX(Q$23:Q74)&lt;=MAX(U$23:U74),MAX(Q$23:Q74)&lt;=MAX(W$23:W74),MAX(Q$23:Q74)&lt;=MAX(Y$23:Y74),MAX(Q$23:Q74)&lt;=TIME(16,0,0)),MAX(Q$23:Q74,C75),"")</f>
        <v/>
      </c>
      <c r="Q75" s="4" t="str">
        <f t="shared" ca="1" si="12"/>
        <v/>
      </c>
      <c r="R75" s="4" t="str">
        <f ca="1">IF(AND(MAX(Q$23:Q74)&gt;MAX(S$23:S74),C75&lt;&gt;"",MAX(S$23:S74)&lt;=MAX(U$23:U74),MAX(S$23:S74)&lt;=MAX(W$23:W74),MAX(S$23:S74)&lt;=MAX(Y$23:Y74),MAX(S$23:S74)&lt;=TIME(16,0,0)),MAX(S$23:S74,C75),"")</f>
        <v/>
      </c>
      <c r="S75" s="4" t="str">
        <f t="shared" ca="1" si="13"/>
        <v/>
      </c>
      <c r="T75" s="4">
        <f ca="1">IF(AND(MAX(Q$23:Q74)&gt;MAX(U$23:U74),C75&lt;&gt;"",MAX(S$23:S74)&gt;MAX(U$23:U74),MAX(U$23:U74)&lt;=MAX(W$23:W74),MAX(U$23:U74)&lt;=MAX(Y$23:Y74),MAX(U$23:U74)&lt;=TIME(16,0,0)),MAX(U$23:U74,C75),"")</f>
        <v>0.39440980540540616</v>
      </c>
      <c r="U75" s="4">
        <f t="shared" ca="1" si="14"/>
        <v>0.395150582806438</v>
      </c>
      <c r="V75" s="4" t="str">
        <f ca="1">IF(AND(MAX(Q$23:Q74)&gt;MAX(W$23:W74),C75&lt;&gt;"",MAX(S$23:S74)&gt;MAX(W$23:W74),MAX(U$23:U74)&gt;MAX(W$23:W74),MAX(W$23:W74)&lt;=MAX(Y$23:Y74),MAX(W$23:W74)&lt;=TIME(16,0,0)),MAX(W$23:W74,C75),"")</f>
        <v/>
      </c>
      <c r="W75" s="4" t="str">
        <f t="shared" ca="1" si="15"/>
        <v/>
      </c>
      <c r="X75" s="4" t="str">
        <f ca="1">IF(AND(MAX(Q$23:Q74)&gt;MAX(Y$23:Y74),C75&lt;&gt;"",MAX(S$23:S74)&gt;MAX(Y$23:Y74),MAX(U$23:U74)&gt;MAX(Y$23:Y74),MAX(W$23:W74)&gt;MAX(Y$23:Y74),MAX(Y$23:Y74)&lt;=TIME(16,0,0)),MAX(Y$23:Y74,C75),"")</f>
        <v/>
      </c>
      <c r="Y75" s="4" t="str">
        <f t="shared" ca="1" si="16"/>
        <v/>
      </c>
    </row>
    <row r="76" spans="1:25" x14ac:dyDescent="0.3">
      <c r="A76" s="3">
        <f t="shared" ca="1" si="0"/>
        <v>1.8514998464696899</v>
      </c>
      <c r="B76" s="23" t="str">
        <f t="shared" ca="1" si="1"/>
        <v>касса 2</v>
      </c>
      <c r="C76" s="4">
        <f ca="1">IF(C75="","",IF(C75+(A76)/1440&lt;=$C$23+8/24,C75+(A76)/1440,""))</f>
        <v>0.39569556918767679</v>
      </c>
      <c r="D76">
        <f t="shared" ca="1" si="2"/>
        <v>2.8270514841448797</v>
      </c>
      <c r="E76" s="4">
        <f t="shared" ca="1" si="3"/>
        <v>1.9632301973228333E-3</v>
      </c>
      <c r="F76">
        <f t="shared" ca="1" si="4"/>
        <v>5.1868522410579425</v>
      </c>
      <c r="G76" s="4">
        <f t="shared" ca="1" si="5"/>
        <v>3.6019807229569047E-3</v>
      </c>
      <c r="H76">
        <f t="shared" ca="1" si="6"/>
        <v>2.1345055384832872</v>
      </c>
      <c r="I76" s="4">
        <f t="shared" ca="1" si="7"/>
        <v>1.482295512835616E-3</v>
      </c>
      <c r="J76">
        <f t="shared" ca="1" si="8"/>
        <v>6.054090740229654</v>
      </c>
      <c r="K76" s="4">
        <f ca="1">IF(J76&lt;&gt;"",J76/1440,"")</f>
        <v>4.2042296807150376E-3</v>
      </c>
      <c r="L76" s="55">
        <f t="shared" ca="1" si="9"/>
        <v>2.9669986915282553</v>
      </c>
      <c r="M76" s="4">
        <f t="shared" ca="1" si="10"/>
        <v>2.0604157580057327E-3</v>
      </c>
      <c r="N76" s="3">
        <f ca="1">IF(C76&lt;&gt;"",SUM(COUNTIF($Q$24:$Q76,"&gt;"&amp;C76),COUNTIF($S$24:$S76,"&gt;"&amp;C76),COUNTIF($U$24:$U76,"&gt;"&amp;C76),COUNTIF($W$24:$W76,"&gt;"&amp;C76),COUNTIF($Y$24:$Y76,"&gt;"&amp;C76)),"")</f>
        <v>3</v>
      </c>
      <c r="O76" s="4">
        <f t="shared" ca="1" si="11"/>
        <v>3.6019807229569212E-3</v>
      </c>
      <c r="P76" s="4" t="str">
        <f ca="1">IF(AND(MAX(Q$23:Q75)&lt;=MAX(S$23:S75),C76&lt;&gt;"",MAX(Q$23:Q75)&lt;=MAX(U$23:U75),MAX(Q$23:Q75)&lt;=MAX(W$23:W75),MAX(Q$23:Q75)&lt;=MAX(Y$23:Y75),MAX(Q$23:Q75)&lt;=TIME(16,0,0)),MAX(Q$23:Q75,C76),"")</f>
        <v/>
      </c>
      <c r="Q76" s="4" t="str">
        <f t="shared" ca="1" si="12"/>
        <v/>
      </c>
      <c r="R76" s="4">
        <f ca="1">IF(AND(MAX(Q$23:Q75)&gt;MAX(S$23:S75),C76&lt;&gt;"",MAX(S$23:S75)&lt;=MAX(U$23:U75),MAX(S$23:S75)&lt;=MAX(W$23:W75),MAX(S$23:S75)&lt;=MAX(Y$23:Y75),MAX(S$23:S75)&lt;=TIME(16,0,0)),MAX(S$23:S75,C76),"")</f>
        <v>0.39569556918767679</v>
      </c>
      <c r="S76" s="4">
        <f t="shared" ca="1" si="13"/>
        <v>0.39929754991063371</v>
      </c>
      <c r="T76" s="4" t="str">
        <f ca="1">IF(AND(MAX(Q$23:Q75)&gt;MAX(U$23:U75),C76&lt;&gt;"",MAX(S$23:S75)&gt;MAX(U$23:U75),MAX(U$23:U75)&lt;=MAX(W$23:W75),MAX(U$23:U75)&lt;=MAX(Y$23:Y75),MAX(U$23:U75)&lt;=TIME(16,0,0)),MAX(U$23:U75,C76),"")</f>
        <v/>
      </c>
      <c r="U76" s="4" t="str">
        <f t="shared" ca="1" si="14"/>
        <v/>
      </c>
      <c r="V76" s="4" t="str">
        <f ca="1">IF(AND(MAX(Q$23:Q75)&gt;MAX(W$23:W75),C76&lt;&gt;"",MAX(S$23:S75)&gt;MAX(W$23:W75),MAX(U$23:U75)&gt;MAX(W$23:W75),MAX(W$23:W75)&lt;=MAX(Y$23:Y75),MAX(W$23:W75)&lt;=TIME(16,0,0)),MAX(W$23:W75,C76),"")</f>
        <v/>
      </c>
      <c r="W76" s="4" t="str">
        <f t="shared" ca="1" si="15"/>
        <v/>
      </c>
      <c r="X76" s="4" t="str">
        <f ca="1">IF(AND(MAX(Q$23:Q75)&gt;MAX(Y$23:Y75),C76&lt;&gt;"",MAX(S$23:S75)&gt;MAX(Y$23:Y75),MAX(U$23:U75)&gt;MAX(Y$23:Y75),MAX(W$23:W75)&gt;MAX(Y$23:Y75),MAX(Y$23:Y75)&lt;=TIME(16,0,0)),MAX(Y$23:Y75,C76),"")</f>
        <v/>
      </c>
      <c r="Y76" s="4" t="str">
        <f t="shared" ca="1" si="16"/>
        <v/>
      </c>
    </row>
    <row r="77" spans="1:25" x14ac:dyDescent="0.3">
      <c r="A77" s="3">
        <f t="shared" ca="1" si="0"/>
        <v>1.3783564676538547</v>
      </c>
      <c r="B77" s="23" t="str">
        <f t="shared" ca="1" si="1"/>
        <v>касса 1</v>
      </c>
      <c r="C77" s="4">
        <f ca="1">IF(C76="","",IF(C76+(A77)/1440&lt;=$C$23+8/24,C76+(A77)/1440,""))</f>
        <v>0.39665276117910309</v>
      </c>
      <c r="D77">
        <f t="shared" ca="1" si="2"/>
        <v>2.7765463268100827</v>
      </c>
      <c r="E77" s="4">
        <f t="shared" ca="1" si="3"/>
        <v>1.9281571713958908E-3</v>
      </c>
      <c r="F77">
        <f t="shared" ca="1" si="4"/>
        <v>2.2173189046623438</v>
      </c>
      <c r="G77" s="4">
        <f t="shared" ca="1" si="5"/>
        <v>1.5398047949044054E-3</v>
      </c>
      <c r="H77">
        <f t="shared" ca="1" si="6"/>
        <v>2.9514469320821917</v>
      </c>
      <c r="I77" s="4">
        <f t="shared" ca="1" si="7"/>
        <v>2.0496159250570777E-3</v>
      </c>
      <c r="J77">
        <f t="shared" ca="1" si="8"/>
        <v>5.7148496968281339</v>
      </c>
      <c r="K77" s="4">
        <f ca="1">IF(J77&lt;&gt;"",J77/1440,"")</f>
        <v>3.9686456227973153E-3</v>
      </c>
      <c r="L77" s="55">
        <f t="shared" ca="1" si="9"/>
        <v>7.5653446598288481</v>
      </c>
      <c r="M77" s="4">
        <f t="shared" ca="1" si="10"/>
        <v>5.2537115693255887E-3</v>
      </c>
      <c r="N77" s="3">
        <f ca="1">IF(C77&lt;&gt;"",SUM(COUNTIF($Q$24:$Q77,"&gt;"&amp;C77),COUNTIF($S$24:$S77,"&gt;"&amp;C77),COUNTIF($U$24:$U77,"&gt;"&amp;C77),COUNTIF($W$24:$W77,"&gt;"&amp;C77),COUNTIF($Y$24:$Y77,"&gt;"&amp;C77)),"")</f>
        <v>4</v>
      </c>
      <c r="O77" s="4">
        <f t="shared" ca="1" si="11"/>
        <v>1.9281571713958834E-3</v>
      </c>
      <c r="P77" s="4">
        <f ca="1">IF(AND(MAX(Q$23:Q76)&lt;=MAX(S$23:S76),C77&lt;&gt;"",MAX(Q$23:Q76)&lt;=MAX(U$23:U76),MAX(Q$23:Q76)&lt;=MAX(W$23:W76),MAX(Q$23:Q76)&lt;=MAX(Y$23:Y76),MAX(Q$23:Q76)&lt;=TIME(16,0,0)),MAX(Q$23:Q76,C77),"")</f>
        <v>0.39665276117910309</v>
      </c>
      <c r="Q77" s="4">
        <f t="shared" ca="1" si="12"/>
        <v>0.39858091835049897</v>
      </c>
      <c r="R77" s="4" t="str">
        <f ca="1">IF(AND(MAX(Q$23:Q76)&gt;MAX(S$23:S76),C77&lt;&gt;"",MAX(S$23:S76)&lt;=MAX(U$23:U76),MAX(S$23:S76)&lt;=MAX(W$23:W76),MAX(S$23:S76)&lt;=MAX(Y$23:Y76),MAX(S$23:S76)&lt;=TIME(16,0,0)),MAX(S$23:S76,C77),"")</f>
        <v/>
      </c>
      <c r="S77" s="4" t="str">
        <f t="shared" ca="1" si="13"/>
        <v/>
      </c>
      <c r="T77" s="4" t="str">
        <f ca="1">IF(AND(MAX(Q$23:Q76)&gt;MAX(U$23:U76),C77&lt;&gt;"",MAX(S$23:S76)&gt;MAX(U$23:U76),MAX(U$23:U76)&lt;=MAX(W$23:W76),MAX(U$23:U76)&lt;=MAX(Y$23:Y76),MAX(U$23:U76)&lt;=TIME(16,0,0)),MAX(U$23:U76,C77),"")</f>
        <v/>
      </c>
      <c r="U77" s="4" t="str">
        <f t="shared" ca="1" si="14"/>
        <v/>
      </c>
      <c r="V77" s="4" t="str">
        <f ca="1">IF(AND(MAX(Q$23:Q76)&gt;MAX(W$23:W76),C77&lt;&gt;"",MAX(S$23:S76)&gt;MAX(W$23:W76),MAX(U$23:U76)&gt;MAX(W$23:W76),MAX(W$23:W76)&lt;=MAX(Y$23:Y76),MAX(W$23:W76)&lt;=TIME(16,0,0)),MAX(W$23:W76,C77),"")</f>
        <v/>
      </c>
      <c r="W77" s="4" t="str">
        <f t="shared" ca="1" si="15"/>
        <v/>
      </c>
      <c r="X77" s="4" t="str">
        <f ca="1">IF(AND(MAX(Q$23:Q76)&gt;MAX(Y$23:Y76),C77&lt;&gt;"",MAX(S$23:S76)&gt;MAX(Y$23:Y76),MAX(U$23:U76)&gt;MAX(Y$23:Y76),MAX(W$23:W76)&gt;MAX(Y$23:Y76),MAX(Y$23:Y76)&lt;=TIME(16,0,0)),MAX(Y$23:Y76,C77),"")</f>
        <v/>
      </c>
      <c r="Y77" s="4" t="str">
        <f t="shared" ca="1" si="16"/>
        <v/>
      </c>
    </row>
    <row r="78" spans="1:25" x14ac:dyDescent="0.3">
      <c r="A78" s="3">
        <f t="shared" ca="1" si="0"/>
        <v>1.2614519042208019</v>
      </c>
      <c r="B78" s="23" t="str">
        <f t="shared" ca="1" si="1"/>
        <v>касса 3</v>
      </c>
      <c r="C78" s="4">
        <f ca="1">IF(C77="","",IF(C77+(A78)/1440&lt;=$C$23+8/24,C77+(A78)/1440,""))</f>
        <v>0.39752876944592308</v>
      </c>
      <c r="D78">
        <f t="shared" ca="1" si="2"/>
        <v>23.769619829067977</v>
      </c>
      <c r="E78" s="4">
        <f t="shared" ca="1" si="3"/>
        <v>1.6506680436852762E-2</v>
      </c>
      <c r="F78">
        <f t="shared" ca="1" si="4"/>
        <v>4.080639543621011</v>
      </c>
      <c r="G78" s="4">
        <f t="shared" ca="1" si="5"/>
        <v>2.8337774608479245E-3</v>
      </c>
      <c r="H78">
        <f t="shared" ca="1" si="6"/>
        <v>7.6689656222085683</v>
      </c>
      <c r="I78" s="4">
        <f t="shared" ca="1" si="7"/>
        <v>5.3256705709781721E-3</v>
      </c>
      <c r="J78">
        <f t="shared" ca="1" si="8"/>
        <v>3.3269587475913784</v>
      </c>
      <c r="K78" s="4">
        <f ca="1">IF(J78&lt;&gt;"",J78/1440,"")</f>
        <v>2.3103880191606796E-3</v>
      </c>
      <c r="L78" s="55">
        <f t="shared" ca="1" si="9"/>
        <v>4.468733955764546</v>
      </c>
      <c r="M78" s="4">
        <f t="shared" ca="1" si="10"/>
        <v>3.1032874692809346E-3</v>
      </c>
      <c r="N78" s="3">
        <f ca="1">IF(C78&lt;&gt;"",SUM(COUNTIF($Q$24:$Q78,"&gt;"&amp;C78),COUNTIF($S$24:$S78,"&gt;"&amp;C78),COUNTIF($U$24:$U78,"&gt;"&amp;C78),COUNTIF($W$24:$W78,"&gt;"&amp;C78),COUNTIF($Y$24:$Y78,"&gt;"&amp;C78)),"")</f>
        <v>5</v>
      </c>
      <c r="O78" s="4">
        <f t="shared" ca="1" si="11"/>
        <v>5.3256705709781582E-3</v>
      </c>
      <c r="P78" s="4" t="str">
        <f ca="1">IF(AND(MAX(Q$23:Q77)&lt;=MAX(S$23:S77),C78&lt;&gt;"",MAX(Q$23:Q77)&lt;=MAX(U$23:U77),MAX(Q$23:Q77)&lt;=MAX(W$23:W77),MAX(Q$23:Q77)&lt;=MAX(Y$23:Y77),MAX(Q$23:Q77)&lt;=TIME(16,0,0)),MAX(Q$23:Q77,C78),"")</f>
        <v/>
      </c>
      <c r="Q78" s="4" t="str">
        <f t="shared" ca="1" si="12"/>
        <v/>
      </c>
      <c r="R78" s="4" t="str">
        <f ca="1">IF(AND(MAX(Q$23:Q77)&gt;MAX(S$23:S77),C78&lt;&gt;"",MAX(S$23:S77)&lt;=MAX(U$23:U77),MAX(S$23:S77)&lt;=MAX(W$23:W77),MAX(S$23:S77)&lt;=MAX(Y$23:Y77),MAX(S$23:S77)&lt;=TIME(16,0,0)),MAX(S$23:S77,C78),"")</f>
        <v/>
      </c>
      <c r="S78" s="4" t="str">
        <f t="shared" ca="1" si="13"/>
        <v/>
      </c>
      <c r="T78" s="4">
        <f ca="1">IF(AND(MAX(Q$23:Q77)&gt;MAX(U$23:U77),C78&lt;&gt;"",MAX(S$23:S77)&gt;MAX(U$23:U77),MAX(U$23:U77)&lt;=MAX(W$23:W77),MAX(U$23:U77)&lt;=MAX(Y$23:Y77),MAX(U$23:U77)&lt;=TIME(16,0,0)),MAX(U$23:U77,C78),"")</f>
        <v>0.39752876944592308</v>
      </c>
      <c r="U78" s="4">
        <f t="shared" ca="1" si="14"/>
        <v>0.40285444001690124</v>
      </c>
      <c r="V78" s="4" t="str">
        <f ca="1">IF(AND(MAX(Q$23:Q77)&gt;MAX(W$23:W77),C78&lt;&gt;"",MAX(S$23:S77)&gt;MAX(W$23:W77),MAX(U$23:U77)&gt;MAX(W$23:W77),MAX(W$23:W77)&lt;=MAX(Y$23:Y77),MAX(W$23:W77)&lt;=TIME(16,0,0)),MAX(W$23:W77,C78),"")</f>
        <v/>
      </c>
      <c r="W78" s="4" t="str">
        <f t="shared" ca="1" si="15"/>
        <v/>
      </c>
      <c r="X78" s="4" t="str">
        <f ca="1">IF(AND(MAX(Q$23:Q77)&gt;MAX(Y$23:Y77),C78&lt;&gt;"",MAX(S$23:S77)&gt;MAX(Y$23:Y77),MAX(U$23:U77)&gt;MAX(Y$23:Y77),MAX(W$23:W77)&gt;MAX(Y$23:Y77),MAX(Y$23:Y77)&lt;=TIME(16,0,0)),MAX(Y$23:Y77,C78),"")</f>
        <v/>
      </c>
      <c r="Y78" s="4" t="str">
        <f t="shared" ca="1" si="16"/>
        <v/>
      </c>
    </row>
    <row r="79" spans="1:25" x14ac:dyDescent="0.3">
      <c r="A79" s="3">
        <f t="shared" ca="1" si="0"/>
        <v>1.8577929887446327</v>
      </c>
      <c r="B79" s="23" t="str">
        <f t="shared" ca="1" si="1"/>
        <v>касса 5</v>
      </c>
      <c r="C79" s="4">
        <f ca="1">IF(C78="","",IF(C78+(A79)/1440&lt;=$C$23+8/24,C78+(A79)/1440,""))</f>
        <v>0.39881890346588461</v>
      </c>
      <c r="D79">
        <f t="shared" ca="1" si="2"/>
        <v>3.7000241189291065</v>
      </c>
      <c r="E79" s="4">
        <f t="shared" ca="1" si="3"/>
        <v>2.5694611937007684E-3</v>
      </c>
      <c r="F79">
        <f t="shared" ca="1" si="4"/>
        <v>2.2551300841685946</v>
      </c>
      <c r="G79" s="4">
        <f t="shared" ca="1" si="5"/>
        <v>1.5660625584504129E-3</v>
      </c>
      <c r="H79">
        <f t="shared" ca="1" si="6"/>
        <v>1.4983926586194982</v>
      </c>
      <c r="I79" s="4">
        <f t="shared" ca="1" si="7"/>
        <v>1.0405504573746515E-3</v>
      </c>
      <c r="J79">
        <f t="shared" ca="1" si="8"/>
        <v>15.994603594402918</v>
      </c>
      <c r="K79" s="4">
        <f ca="1">IF(J79&lt;&gt;"",J79/1440,"")</f>
        <v>1.1107363607224249E-2</v>
      </c>
      <c r="L79" s="55">
        <f t="shared" ca="1" si="9"/>
        <v>2.7627339370319248</v>
      </c>
      <c r="M79" s="4">
        <f t="shared" ca="1" si="10"/>
        <v>1.9185652340499477E-3</v>
      </c>
      <c r="N79" s="3">
        <f ca="1">IF(C79&lt;&gt;"",SUM(COUNTIF($Q$24:$Q79,"&gt;"&amp;C79),COUNTIF($S$24:$S79,"&gt;"&amp;C79),COUNTIF($U$24:$U79,"&gt;"&amp;C79),COUNTIF($W$24:$W79,"&gt;"&amp;C79),COUNTIF($Y$24:$Y79,"&gt;"&amp;C79)),"")</f>
        <v>3</v>
      </c>
      <c r="O79" s="4">
        <f t="shared" ca="1" si="11"/>
        <v>1.9185652340499293E-3</v>
      </c>
      <c r="P79" s="4" t="str">
        <f ca="1">IF(AND(MAX(Q$23:Q78)&lt;=MAX(S$23:S78),C79&lt;&gt;"",MAX(Q$23:Q78)&lt;=MAX(U$23:U78),MAX(Q$23:Q78)&lt;=MAX(W$23:W78),MAX(Q$23:Q78)&lt;=MAX(Y$23:Y78),MAX(Q$23:Q78)&lt;=TIME(16,0,0)),MAX(Q$23:Q78,C79),"")</f>
        <v/>
      </c>
      <c r="Q79" s="4" t="str">
        <f t="shared" ca="1" si="12"/>
        <v/>
      </c>
      <c r="R79" s="4" t="str">
        <f ca="1">IF(AND(MAX(Q$23:Q78)&gt;MAX(S$23:S78),C79&lt;&gt;"",MAX(S$23:S78)&lt;=MAX(U$23:U78),MAX(S$23:S78)&lt;=MAX(W$23:W78),MAX(S$23:S78)&lt;=MAX(Y$23:Y78),MAX(S$23:S78)&lt;=TIME(16,0,0)),MAX(S$23:S78,C79),"")</f>
        <v/>
      </c>
      <c r="S79" s="4" t="str">
        <f t="shared" ca="1" si="13"/>
        <v/>
      </c>
      <c r="T79" s="4" t="str">
        <f ca="1">IF(AND(MAX(Q$23:Q78)&gt;MAX(U$23:U78),C79&lt;&gt;"",MAX(S$23:S78)&gt;MAX(U$23:U78),MAX(U$23:U78)&lt;=MAX(W$23:W78),MAX(U$23:U78)&lt;=MAX(Y$23:Y78),MAX(U$23:U78)&lt;=TIME(16,0,0)),MAX(U$23:U78,C79),"")</f>
        <v/>
      </c>
      <c r="U79" s="4" t="str">
        <f t="shared" ca="1" si="14"/>
        <v/>
      </c>
      <c r="V79" s="4" t="str">
        <f ca="1">IF(AND(MAX(Q$23:Q78)&gt;MAX(W$23:W78),C79&lt;&gt;"",MAX(S$23:S78)&gt;MAX(W$23:W78),MAX(U$23:U78)&gt;MAX(W$23:W78),MAX(W$23:W78)&lt;=MAX(Y$23:Y78),MAX(W$23:W78)&lt;=TIME(16,0,0)),MAX(W$23:W78,C79),"")</f>
        <v/>
      </c>
      <c r="W79" s="4" t="str">
        <f t="shared" ca="1" si="15"/>
        <v/>
      </c>
      <c r="X79" s="4">
        <f ca="1">IF(AND(MAX(Q$23:Q78)&gt;MAX(Y$23:Y78),C79&lt;&gt;"",MAX(S$23:S78)&gt;MAX(Y$23:Y78),MAX(U$23:U78)&gt;MAX(Y$23:Y78),MAX(W$23:W78)&gt;MAX(Y$23:Y78),MAX(Y$23:Y78)&lt;=TIME(16,0,0)),MAX(Y$23:Y78,C79),"")</f>
        <v>0.39881890346588461</v>
      </c>
      <c r="Y79" s="4">
        <f t="shared" ca="1" si="16"/>
        <v>0.40073746869993454</v>
      </c>
    </row>
    <row r="80" spans="1:25" x14ac:dyDescent="0.3">
      <c r="A80" s="3">
        <f t="shared" ca="1" si="0"/>
        <v>1.251938230158286</v>
      </c>
      <c r="B80" s="23" t="str">
        <f t="shared" ca="1" si="1"/>
        <v>касса 4</v>
      </c>
      <c r="C80" s="4">
        <f ca="1">IF(C79="","",IF(C79+(A80)/1440&lt;=$C$23+8/24,C79+(A80)/1440,""))</f>
        <v>0.39968830501460562</v>
      </c>
      <c r="D80">
        <f t="shared" ca="1" si="2"/>
        <v>1.640432996430828</v>
      </c>
      <c r="E80" s="4">
        <f t="shared" ca="1" si="3"/>
        <v>1.1391895808547416E-3</v>
      </c>
      <c r="F80">
        <f t="shared" ca="1" si="4"/>
        <v>1.6543630790201043</v>
      </c>
      <c r="G80" s="4">
        <f t="shared" ca="1" si="5"/>
        <v>1.1488632493195168E-3</v>
      </c>
      <c r="H80">
        <f t="shared" ca="1" si="6"/>
        <v>1.3643331389829305</v>
      </c>
      <c r="I80" s="4">
        <f t="shared" ca="1" si="7"/>
        <v>9.4745356873814622E-4</v>
      </c>
      <c r="J80">
        <f t="shared" ca="1" si="8"/>
        <v>5.9928881782479975</v>
      </c>
      <c r="K80" s="4">
        <f ca="1">IF(J80&lt;&gt;"",J80/1440,"")</f>
        <v>4.1617279015611092E-3</v>
      </c>
      <c r="L80" s="55">
        <f t="shared" ca="1" si="9"/>
        <v>1.7090163739266553</v>
      </c>
      <c r="M80" s="4">
        <f t="shared" ca="1" si="10"/>
        <v>1.186816926337955E-3</v>
      </c>
      <c r="N80" s="3">
        <f ca="1">IF(C80&lt;&gt;"",SUM(COUNTIF($Q$24:$Q80,"&gt;"&amp;C80),COUNTIF($S$24:$S80,"&gt;"&amp;C80),COUNTIF($U$24:$U80,"&gt;"&amp;C80),COUNTIF($W$24:$W80,"&gt;"&amp;C80),COUNTIF($Y$24:$Y80,"&gt;"&amp;C80)),"")</f>
        <v>3</v>
      </c>
      <c r="O80" s="4">
        <f t="shared" ca="1" si="11"/>
        <v>4.1617279015611075E-3</v>
      </c>
      <c r="P80" s="4" t="str">
        <f ca="1">IF(AND(MAX(Q$23:Q79)&lt;=MAX(S$23:S79),C80&lt;&gt;"",MAX(Q$23:Q79)&lt;=MAX(U$23:U79),MAX(Q$23:Q79)&lt;=MAX(W$23:W79),MAX(Q$23:Q79)&lt;=MAX(Y$23:Y79),MAX(Q$23:Q79)&lt;=TIME(16,0,0)),MAX(Q$23:Q79,C80),"")</f>
        <v/>
      </c>
      <c r="Q80" s="4" t="str">
        <f t="shared" ca="1" si="12"/>
        <v/>
      </c>
      <c r="R80" s="4" t="str">
        <f ca="1">IF(AND(MAX(Q$23:Q79)&gt;MAX(S$23:S79),C80&lt;&gt;"",MAX(S$23:S79)&lt;=MAX(U$23:U79),MAX(S$23:S79)&lt;=MAX(W$23:W79),MAX(S$23:S79)&lt;=MAX(Y$23:Y79),MAX(S$23:S79)&lt;=TIME(16,0,0)),MAX(S$23:S79,C80),"")</f>
        <v/>
      </c>
      <c r="S80" s="4" t="str">
        <f t="shared" ca="1" si="13"/>
        <v/>
      </c>
      <c r="T80" s="4" t="str">
        <f ca="1">IF(AND(MAX(Q$23:Q79)&gt;MAX(U$23:U79),C80&lt;&gt;"",MAX(S$23:S79)&gt;MAX(U$23:U79),MAX(U$23:U79)&lt;=MAX(W$23:W79),MAX(U$23:U79)&lt;=MAX(Y$23:Y79),MAX(U$23:U79)&lt;=TIME(16,0,0)),MAX(U$23:U79,C80),"")</f>
        <v/>
      </c>
      <c r="U80" s="4" t="str">
        <f t="shared" ca="1" si="14"/>
        <v/>
      </c>
      <c r="V80" s="4">
        <f ca="1">IF(AND(MAX(Q$23:Q79)&gt;MAX(W$23:W79),C80&lt;&gt;"",MAX(S$23:S79)&gt;MAX(W$23:W79),MAX(U$23:U79)&gt;MAX(W$23:W79),MAX(W$23:W79)&lt;=MAX(Y$23:Y79),MAX(W$23:W79)&lt;=TIME(16,0,0)),MAX(W$23:W79,C80),"")</f>
        <v>0.39968830501460562</v>
      </c>
      <c r="W80" s="4">
        <f t="shared" ca="1" si="15"/>
        <v>0.40385003291616672</v>
      </c>
      <c r="X80" s="4" t="str">
        <f ca="1">IF(AND(MAX(Q$23:Q79)&gt;MAX(Y$23:Y79),C80&lt;&gt;"",MAX(S$23:S79)&gt;MAX(Y$23:Y79),MAX(U$23:U79)&gt;MAX(Y$23:Y79),MAX(W$23:W79)&gt;MAX(Y$23:Y79),MAX(Y$23:Y79)&lt;=TIME(16,0,0)),MAX(Y$23:Y79,C80),"")</f>
        <v/>
      </c>
      <c r="Y80" s="4" t="str">
        <f t="shared" ca="1" si="16"/>
        <v/>
      </c>
    </row>
    <row r="81" spans="1:25" x14ac:dyDescent="0.3">
      <c r="A81" s="3">
        <f t="shared" ca="1" si="0"/>
        <v>1.0064289913373523</v>
      </c>
      <c r="B81" s="23" t="str">
        <f t="shared" ca="1" si="1"/>
        <v>касса 1</v>
      </c>
      <c r="C81" s="4">
        <f ca="1">IF(C80="","",IF(C80+(A81)/1440&lt;=$C$23+8/24,C80+(A81)/1440,""))</f>
        <v>0.40038721403636768</v>
      </c>
      <c r="D81">
        <f t="shared" ca="1" si="2"/>
        <v>2.3325727854133405</v>
      </c>
      <c r="E81" s="4">
        <f t="shared" ca="1" si="3"/>
        <v>1.6198422120925976E-3</v>
      </c>
      <c r="F81">
        <f t="shared" ca="1" si="4"/>
        <v>3.1180699076975098</v>
      </c>
      <c r="G81" s="4">
        <f t="shared" ca="1" si="5"/>
        <v>2.1653263247899375E-3</v>
      </c>
      <c r="H81">
        <f t="shared" ca="1" si="6"/>
        <v>2.0828775320156652</v>
      </c>
      <c r="I81" s="4">
        <f t="shared" ca="1" si="7"/>
        <v>1.4464427305664342E-3</v>
      </c>
      <c r="J81">
        <f t="shared" ca="1" si="8"/>
        <v>4.6230419483871081</v>
      </c>
      <c r="K81" s="4">
        <f ca="1">IF(J81&lt;&gt;"",J81/1440,"")</f>
        <v>3.2104457974910473E-3</v>
      </c>
      <c r="L81" s="55">
        <f t="shared" ca="1" si="9"/>
        <v>1.586941560620672</v>
      </c>
      <c r="M81" s="4">
        <f t="shared" ca="1" si="10"/>
        <v>1.1020427504310224E-3</v>
      </c>
      <c r="N81" s="3">
        <f ca="1">IF(C81&lt;&gt;"",SUM(COUNTIF($Q$24:$Q81,"&gt;"&amp;C81),COUNTIF($S$24:$S81,"&gt;"&amp;C81),COUNTIF($U$24:$U81,"&gt;"&amp;C81),COUNTIF($W$24:$W81,"&gt;"&amp;C81),COUNTIF($Y$24:$Y81,"&gt;"&amp;C81)),"")</f>
        <v>4</v>
      </c>
      <c r="O81" s="4">
        <f t="shared" ca="1" si="11"/>
        <v>1.6198422120926037E-3</v>
      </c>
      <c r="P81" s="4">
        <f ca="1">IF(AND(MAX(Q$23:Q80)&lt;=MAX(S$23:S80),C81&lt;&gt;"",MAX(Q$23:Q80)&lt;=MAX(U$23:U80),MAX(Q$23:Q80)&lt;=MAX(W$23:W80),MAX(Q$23:Q80)&lt;=MAX(Y$23:Y80),MAX(Q$23:Q80)&lt;=TIME(16,0,0)),MAX(Q$23:Q80,C81),"")</f>
        <v>0.40038721403636768</v>
      </c>
      <c r="Q81" s="4">
        <f t="shared" ca="1" si="12"/>
        <v>0.40200705624846028</v>
      </c>
      <c r="R81" s="4" t="str">
        <f ca="1">IF(AND(MAX(Q$23:Q80)&gt;MAX(S$23:S80),C81&lt;&gt;"",MAX(S$23:S80)&lt;=MAX(U$23:U80),MAX(S$23:S80)&lt;=MAX(W$23:W80),MAX(S$23:S80)&lt;=MAX(Y$23:Y80),MAX(S$23:S80)&lt;=TIME(16,0,0)),MAX(S$23:S80,C81),"")</f>
        <v/>
      </c>
      <c r="S81" s="4" t="str">
        <f t="shared" ca="1" si="13"/>
        <v/>
      </c>
      <c r="T81" s="4" t="str">
        <f ca="1">IF(AND(MAX(Q$23:Q80)&gt;MAX(U$23:U80),C81&lt;&gt;"",MAX(S$23:S80)&gt;MAX(U$23:U80),MAX(U$23:U80)&lt;=MAX(W$23:W80),MAX(U$23:U80)&lt;=MAX(Y$23:Y80),MAX(U$23:U80)&lt;=TIME(16,0,0)),MAX(U$23:U80,C81),"")</f>
        <v/>
      </c>
      <c r="U81" s="4" t="str">
        <f t="shared" ca="1" si="14"/>
        <v/>
      </c>
      <c r="V81" s="4" t="str">
        <f ca="1">IF(AND(MAX(Q$23:Q80)&gt;MAX(W$23:W80),C81&lt;&gt;"",MAX(S$23:S80)&gt;MAX(W$23:W80),MAX(U$23:U80)&gt;MAX(W$23:W80),MAX(W$23:W80)&lt;=MAX(Y$23:Y80),MAX(W$23:W80)&lt;=TIME(16,0,0)),MAX(W$23:W80,C81),"")</f>
        <v/>
      </c>
      <c r="W81" s="4" t="str">
        <f t="shared" ca="1" si="15"/>
        <v/>
      </c>
      <c r="X81" s="4" t="str">
        <f ca="1">IF(AND(MAX(Q$23:Q80)&gt;MAX(Y$23:Y80),C81&lt;&gt;"",MAX(S$23:S80)&gt;MAX(Y$23:Y80),MAX(U$23:U80)&gt;MAX(Y$23:Y80),MAX(W$23:W80)&gt;MAX(Y$23:Y80),MAX(Y$23:Y80)&lt;=TIME(16,0,0)),MAX(Y$23:Y80,C81),"")</f>
        <v/>
      </c>
      <c r="Y81" s="4" t="str">
        <f t="shared" ca="1" si="16"/>
        <v/>
      </c>
    </row>
    <row r="82" spans="1:25" x14ac:dyDescent="0.3">
      <c r="A82" s="3">
        <f t="shared" ca="1" si="0"/>
        <v>1.2795489884363112</v>
      </c>
      <c r="B82" s="23" t="str">
        <f t="shared" ca="1" si="1"/>
        <v>касса 2</v>
      </c>
      <c r="C82" s="4">
        <f ca="1">IF(C81="","",IF(C81+(A82)/1440&lt;=$C$23+8/24,C81+(A82)/1440,""))</f>
        <v>0.40127578972278177</v>
      </c>
      <c r="D82">
        <f t="shared" ca="1" si="2"/>
        <v>1.6271484488380135</v>
      </c>
      <c r="E82" s="4">
        <f t="shared" ca="1" si="3"/>
        <v>1.1299642005819538E-3</v>
      </c>
      <c r="F82">
        <f t="shared" ca="1" si="4"/>
        <v>4.5008626716728415</v>
      </c>
      <c r="G82" s="4">
        <f t="shared" ca="1" si="5"/>
        <v>3.1255990775505842E-3</v>
      </c>
      <c r="H82">
        <f t="shared" ca="1" si="6"/>
        <v>1.114505740289369</v>
      </c>
      <c r="I82" s="4">
        <f t="shared" ca="1" si="7"/>
        <v>7.7396231964539511E-4</v>
      </c>
      <c r="J82">
        <f t="shared" ca="1" si="8"/>
        <v>9.5171958001504038</v>
      </c>
      <c r="K82" s="4">
        <f ca="1">IF(J82&lt;&gt;"",J82/1440,"")</f>
        <v>6.6091637501044468E-3</v>
      </c>
      <c r="L82" s="55">
        <f t="shared" ca="1" si="9"/>
        <v>3.0604088114931138</v>
      </c>
      <c r="M82" s="4">
        <f t="shared" ca="1" si="10"/>
        <v>2.1252838968702178E-3</v>
      </c>
      <c r="N82" s="3">
        <f ca="1">IF(C82&lt;&gt;"",SUM(COUNTIF($Q$24:$Q82,"&gt;"&amp;C82),COUNTIF($S$24:$S82,"&gt;"&amp;C82),COUNTIF($U$24:$U82,"&gt;"&amp;C82),COUNTIF($W$24:$W82,"&gt;"&amp;C82),COUNTIF($Y$24:$Y82,"&gt;"&amp;C82)),"")</f>
        <v>4</v>
      </c>
      <c r="O82" s="4">
        <f t="shared" ca="1" si="11"/>
        <v>3.1255990775506115E-3</v>
      </c>
      <c r="P82" s="4" t="str">
        <f ca="1">IF(AND(MAX(Q$23:Q81)&lt;=MAX(S$23:S81),C82&lt;&gt;"",MAX(Q$23:Q81)&lt;=MAX(U$23:U81),MAX(Q$23:Q81)&lt;=MAX(W$23:W81),MAX(Q$23:Q81)&lt;=MAX(Y$23:Y81),MAX(Q$23:Q81)&lt;=TIME(16,0,0)),MAX(Q$23:Q81,C82),"")</f>
        <v/>
      </c>
      <c r="Q82" s="4" t="str">
        <f t="shared" ca="1" si="12"/>
        <v/>
      </c>
      <c r="R82" s="4">
        <f ca="1">IF(AND(MAX(Q$23:Q81)&gt;MAX(S$23:S81),C82&lt;&gt;"",MAX(S$23:S81)&lt;=MAX(U$23:U81),MAX(S$23:S81)&lt;=MAX(W$23:W81),MAX(S$23:S81)&lt;=MAX(Y$23:Y81),MAX(S$23:S81)&lt;=TIME(16,0,0)),MAX(S$23:S81,C82),"")</f>
        <v>0.40127578972278177</v>
      </c>
      <c r="S82" s="4">
        <f t="shared" ca="1" si="13"/>
        <v>0.40440138880033238</v>
      </c>
      <c r="T82" s="4" t="str">
        <f ca="1">IF(AND(MAX(Q$23:Q81)&gt;MAX(U$23:U81),C82&lt;&gt;"",MAX(S$23:S81)&gt;MAX(U$23:U81),MAX(U$23:U81)&lt;=MAX(W$23:W81),MAX(U$23:U81)&lt;=MAX(Y$23:Y81),MAX(U$23:U81)&lt;=TIME(16,0,0)),MAX(U$23:U81,C82),"")</f>
        <v/>
      </c>
      <c r="U82" s="4" t="str">
        <f t="shared" ca="1" si="14"/>
        <v/>
      </c>
      <c r="V82" s="4" t="str">
        <f ca="1">IF(AND(MAX(Q$23:Q81)&gt;MAX(W$23:W81),C82&lt;&gt;"",MAX(S$23:S81)&gt;MAX(W$23:W81),MAX(U$23:U81)&gt;MAX(W$23:W81),MAX(W$23:W81)&lt;=MAX(Y$23:Y81),MAX(W$23:W81)&lt;=TIME(16,0,0)),MAX(W$23:W81,C82),"")</f>
        <v/>
      </c>
      <c r="W82" s="4" t="str">
        <f t="shared" ca="1" si="15"/>
        <v/>
      </c>
      <c r="X82" s="4" t="str">
        <f ca="1">IF(AND(MAX(Q$23:Q81)&gt;MAX(Y$23:Y81),C82&lt;&gt;"",MAX(S$23:S81)&gt;MAX(Y$23:Y81),MAX(U$23:U81)&gt;MAX(Y$23:Y81),MAX(W$23:W81)&gt;MAX(Y$23:Y81),MAX(Y$23:Y81)&lt;=TIME(16,0,0)),MAX(Y$23:Y81,C82),"")</f>
        <v/>
      </c>
      <c r="Y82" s="4" t="str">
        <f t="shared" ca="1" si="16"/>
        <v/>
      </c>
    </row>
    <row r="83" spans="1:25" x14ac:dyDescent="0.3">
      <c r="A83" s="3">
        <f t="shared" ca="1" si="0"/>
        <v>2.1496909313800265</v>
      </c>
      <c r="B83" s="23" t="str">
        <f t="shared" ca="1" si="1"/>
        <v>касса 5</v>
      </c>
      <c r="C83" s="4">
        <f ca="1">IF(C82="","",IF(C82+(A83)/1440&lt;=$C$23+8/24,C82+(A83)/1440,""))</f>
        <v>0.40276863064735124</v>
      </c>
      <c r="D83">
        <f t="shared" ca="1" si="2"/>
        <v>1.7234704582995355</v>
      </c>
      <c r="E83" s="4">
        <f t="shared" ca="1" si="3"/>
        <v>1.1968544849302329E-3</v>
      </c>
      <c r="F83">
        <f t="shared" ca="1" si="4"/>
        <v>1.6380210176604328</v>
      </c>
      <c r="G83" s="4">
        <f t="shared" ca="1" si="5"/>
        <v>1.1375145955975227E-3</v>
      </c>
      <c r="H83">
        <f t="shared" ca="1" si="6"/>
        <v>9.0265616422800452</v>
      </c>
      <c r="I83" s="4">
        <f t="shared" ca="1" si="7"/>
        <v>6.2684455849166976E-3</v>
      </c>
      <c r="J83">
        <f t="shared" ca="1" si="8"/>
        <v>2.7350864419784422</v>
      </c>
      <c r="K83" s="4">
        <f ca="1">IF(J83&lt;&gt;"",J83/1440,"")</f>
        <v>1.8993655847072514E-3</v>
      </c>
      <c r="L83" s="55">
        <f t="shared" ca="1" si="9"/>
        <v>8.0023381130055782</v>
      </c>
      <c r="M83" s="4">
        <f t="shared" ca="1" si="10"/>
        <v>5.5571792451427626E-3</v>
      </c>
      <c r="N83" s="3">
        <f ca="1">IF(C83&lt;&gt;"",SUM(COUNTIF($Q$24:$Q83,"&gt;"&amp;C83),COUNTIF($S$24:$S83,"&gt;"&amp;C83),COUNTIF($U$24:$U83,"&gt;"&amp;C83),COUNTIF($W$24:$W83,"&gt;"&amp;C83),COUNTIF($Y$24:$Y83,"&gt;"&amp;C83)),"")</f>
        <v>4</v>
      </c>
      <c r="O83" s="4">
        <f t="shared" ca="1" si="11"/>
        <v>5.5571792451427626E-3</v>
      </c>
      <c r="P83" s="4" t="str">
        <f ca="1">IF(AND(MAX(Q$23:Q82)&lt;=MAX(S$23:S82),C83&lt;&gt;"",MAX(Q$23:Q82)&lt;=MAX(U$23:U82),MAX(Q$23:Q82)&lt;=MAX(W$23:W82),MAX(Q$23:Q82)&lt;=MAX(Y$23:Y82),MAX(Q$23:Q82)&lt;=TIME(16,0,0)),MAX(Q$23:Q82,C83),"")</f>
        <v/>
      </c>
      <c r="Q83" s="4" t="str">
        <f t="shared" ca="1" si="12"/>
        <v/>
      </c>
      <c r="R83" s="4" t="str">
        <f ca="1">IF(AND(MAX(Q$23:Q82)&gt;MAX(S$23:S82),C83&lt;&gt;"",MAX(S$23:S82)&lt;=MAX(U$23:U82),MAX(S$23:S82)&lt;=MAX(W$23:W82),MAX(S$23:S82)&lt;=MAX(Y$23:Y82),MAX(S$23:S82)&lt;=TIME(16,0,0)),MAX(S$23:S82,C83),"")</f>
        <v/>
      </c>
      <c r="S83" s="4" t="str">
        <f t="shared" ca="1" si="13"/>
        <v/>
      </c>
      <c r="T83" s="4" t="str">
        <f ca="1">IF(AND(MAX(Q$23:Q82)&gt;MAX(U$23:U82),C83&lt;&gt;"",MAX(S$23:S82)&gt;MAX(U$23:U82),MAX(U$23:U82)&lt;=MAX(W$23:W82),MAX(U$23:U82)&lt;=MAX(Y$23:Y82),MAX(U$23:U82)&lt;=TIME(16,0,0)),MAX(U$23:U82,C83),"")</f>
        <v/>
      </c>
      <c r="U83" s="4" t="str">
        <f t="shared" ca="1" si="14"/>
        <v/>
      </c>
      <c r="V83" s="4" t="str">
        <f ca="1">IF(AND(MAX(Q$23:Q82)&gt;MAX(W$23:W82),C83&lt;&gt;"",MAX(S$23:S82)&gt;MAX(W$23:W82),MAX(U$23:U82)&gt;MAX(W$23:W82),MAX(W$23:W82)&lt;=MAX(Y$23:Y82),MAX(W$23:W82)&lt;=TIME(16,0,0)),MAX(W$23:W82,C83),"")</f>
        <v/>
      </c>
      <c r="W83" s="4" t="str">
        <f t="shared" ca="1" si="15"/>
        <v/>
      </c>
      <c r="X83" s="4">
        <f ca="1">IF(AND(MAX(Q$23:Q82)&gt;MAX(Y$23:Y82),C83&lt;&gt;"",MAX(S$23:S82)&gt;MAX(Y$23:Y82),MAX(U$23:U82)&gt;MAX(Y$23:Y82),MAX(W$23:W82)&gt;MAX(Y$23:Y82),MAX(Y$23:Y82)&lt;=TIME(16,0,0)),MAX(Y$23:Y82,C83),"")</f>
        <v>0.40276863064735124</v>
      </c>
      <c r="Y83" s="4">
        <f t="shared" ca="1" si="16"/>
        <v>0.40832580989249401</v>
      </c>
    </row>
    <row r="84" spans="1:25" x14ac:dyDescent="0.3">
      <c r="A84" s="3">
        <f t="shared" ca="1" si="0"/>
        <v>1.0467190615841457</v>
      </c>
      <c r="B84" s="23" t="str">
        <f t="shared" ca="1" si="1"/>
        <v>касса 1</v>
      </c>
      <c r="C84" s="4">
        <f ca="1">IF(C83="","",IF(C83+(A84)/1440&lt;=$C$23+8/24,C83+(A84)/1440,""))</f>
        <v>0.40349551888456248</v>
      </c>
      <c r="D84">
        <f t="shared" ca="1" si="2"/>
        <v>2.177875805652715</v>
      </c>
      <c r="E84" s="4">
        <f t="shared" ca="1" si="3"/>
        <v>1.5124137539254965E-3</v>
      </c>
      <c r="F84">
        <f t="shared" ca="1" si="4"/>
        <v>1.6837263944386707</v>
      </c>
      <c r="G84" s="4">
        <f t="shared" ca="1" si="5"/>
        <v>1.1692544405824102E-3</v>
      </c>
      <c r="H84">
        <f t="shared" ca="1" si="6"/>
        <v>2.5399575215222234</v>
      </c>
      <c r="I84" s="4">
        <f t="shared" ca="1" si="7"/>
        <v>1.7638593899459885E-3</v>
      </c>
      <c r="J84">
        <f t="shared" ca="1" si="8"/>
        <v>2.3234363777733007</v>
      </c>
      <c r="K84" s="4">
        <f ca="1">IF(J84&lt;&gt;"",J84/1440,"")</f>
        <v>1.6134974845647921E-3</v>
      </c>
      <c r="L84" s="55">
        <f t="shared" ca="1" si="9"/>
        <v>15.329246939911148</v>
      </c>
      <c r="M84" s="4">
        <f t="shared" ca="1" si="10"/>
        <v>1.0645310374938297E-2</v>
      </c>
      <c r="N84" s="3">
        <f ca="1">IF(C84&lt;&gt;"",SUM(COUNTIF($Q$24:$Q84,"&gt;"&amp;C84),COUNTIF($S$24:$S84,"&gt;"&amp;C84),COUNTIF($U$24:$U84,"&gt;"&amp;C84),COUNTIF($W$24:$W84,"&gt;"&amp;C84),COUNTIF($Y$24:$Y84,"&gt;"&amp;C84)),"")</f>
        <v>4</v>
      </c>
      <c r="O84" s="4">
        <f t="shared" ca="1" si="11"/>
        <v>1.5124137539255234E-3</v>
      </c>
      <c r="P84" s="4">
        <f ca="1">IF(AND(MAX(Q$23:Q83)&lt;=MAX(S$23:S83),C84&lt;&gt;"",MAX(Q$23:Q83)&lt;=MAX(U$23:U83),MAX(Q$23:Q83)&lt;=MAX(W$23:W83),MAX(Q$23:Q83)&lt;=MAX(Y$23:Y83),MAX(Q$23:Q83)&lt;=TIME(16,0,0)),MAX(Q$23:Q83,C84),"")</f>
        <v>0.40349551888456248</v>
      </c>
      <c r="Q84" s="4">
        <f t="shared" ca="1" si="12"/>
        <v>0.405007932638488</v>
      </c>
      <c r="R84" s="4" t="str">
        <f ca="1">IF(AND(MAX(Q$23:Q83)&gt;MAX(S$23:S83),C84&lt;&gt;"",MAX(S$23:S83)&lt;=MAX(U$23:U83),MAX(S$23:S83)&lt;=MAX(W$23:W83),MAX(S$23:S83)&lt;=MAX(Y$23:Y83),MAX(S$23:S83)&lt;=TIME(16,0,0)),MAX(S$23:S83,C84),"")</f>
        <v/>
      </c>
      <c r="S84" s="4" t="str">
        <f t="shared" ca="1" si="13"/>
        <v/>
      </c>
      <c r="T84" s="4" t="str">
        <f ca="1">IF(AND(MAX(Q$23:Q83)&gt;MAX(U$23:U83),C84&lt;&gt;"",MAX(S$23:S83)&gt;MAX(U$23:U83),MAX(U$23:U83)&lt;=MAX(W$23:W83),MAX(U$23:U83)&lt;=MAX(Y$23:Y83),MAX(U$23:U83)&lt;=TIME(16,0,0)),MAX(U$23:U83,C84),"")</f>
        <v/>
      </c>
      <c r="U84" s="4" t="str">
        <f t="shared" ca="1" si="14"/>
        <v/>
      </c>
      <c r="V84" s="4" t="str">
        <f ca="1">IF(AND(MAX(Q$23:Q83)&gt;MAX(W$23:W83),C84&lt;&gt;"",MAX(S$23:S83)&gt;MAX(W$23:W83),MAX(U$23:U83)&gt;MAX(W$23:W83),MAX(W$23:W83)&lt;=MAX(Y$23:Y83),MAX(W$23:W83)&lt;=TIME(16,0,0)),MAX(W$23:W83,C84),"")</f>
        <v/>
      </c>
      <c r="W84" s="4" t="str">
        <f t="shared" ca="1" si="15"/>
        <v/>
      </c>
      <c r="X84" s="4" t="str">
        <f ca="1">IF(AND(MAX(Q$23:Q83)&gt;MAX(Y$23:Y83),C84&lt;&gt;"",MAX(S$23:S83)&gt;MAX(Y$23:Y83),MAX(U$23:U83)&gt;MAX(Y$23:Y83),MAX(W$23:W83)&gt;MAX(Y$23:Y83),MAX(Y$23:Y83)&lt;=TIME(16,0,0)),MAX(Y$23:Y83,C84),"")</f>
        <v/>
      </c>
      <c r="Y84" s="4" t="str">
        <f t="shared" ca="1" si="16"/>
        <v/>
      </c>
    </row>
    <row r="85" spans="1:25" x14ac:dyDescent="0.3">
      <c r="A85" s="3">
        <f t="shared" ca="1" si="0"/>
        <v>2.9079299144871458</v>
      </c>
      <c r="B85" s="23" t="str">
        <f t="shared" ca="1" si="1"/>
        <v>касса 3</v>
      </c>
      <c r="C85" s="4">
        <f ca="1">IF(C84="","",IF(C84+(A85)/1440&lt;=$C$23+8/24,C84+(A85)/1440,""))</f>
        <v>0.40551491465851186</v>
      </c>
      <c r="D85">
        <f t="shared" ca="1" si="2"/>
        <v>1.5434418823458282</v>
      </c>
      <c r="E85" s="4">
        <f t="shared" ca="1" si="3"/>
        <v>1.0718346405179362E-3</v>
      </c>
      <c r="F85">
        <f t="shared" ca="1" si="4"/>
        <v>1.4540448269360138</v>
      </c>
      <c r="G85" s="4">
        <f t="shared" ca="1" si="5"/>
        <v>1.0097533520388984E-3</v>
      </c>
      <c r="H85">
        <f t="shared" ca="1" si="6"/>
        <v>1.1751161078809207</v>
      </c>
      <c r="I85" s="4">
        <f t="shared" ca="1" si="7"/>
        <v>8.1605285269508387E-4</v>
      </c>
      <c r="J85">
        <f t="shared" ca="1" si="8"/>
        <v>14.842168761646542</v>
      </c>
      <c r="K85" s="4">
        <f ca="1">IF(J85&lt;&gt;"",J85/1440,"")</f>
        <v>1.0307061640032322E-2</v>
      </c>
      <c r="L85" s="55">
        <f t="shared" ca="1" si="9"/>
        <v>15.323557015399579</v>
      </c>
      <c r="M85" s="4">
        <f t="shared" ca="1" si="10"/>
        <v>1.064135903847193E-2</v>
      </c>
      <c r="N85" s="3">
        <f ca="1">IF(C85&lt;&gt;"",SUM(COUNTIF($Q$24:$Q85,"&gt;"&amp;C85),COUNTIF($S$24:$S85,"&gt;"&amp;C85),COUNTIF($U$24:$U85,"&gt;"&amp;C85),COUNTIF($W$24:$W85,"&gt;"&amp;C85),COUNTIF($Y$24:$Y85,"&gt;"&amp;C85)),"")</f>
        <v>2</v>
      </c>
      <c r="O85" s="4">
        <f t="shared" ca="1" si="11"/>
        <v>8.1605285269509276E-4</v>
      </c>
      <c r="P85" s="4" t="str">
        <f ca="1">IF(AND(MAX(Q$23:Q84)&lt;=MAX(S$23:S84),C85&lt;&gt;"",MAX(Q$23:Q84)&lt;=MAX(U$23:U84),MAX(Q$23:Q84)&lt;=MAX(W$23:W84),MAX(Q$23:Q84)&lt;=MAX(Y$23:Y84),MAX(Q$23:Q84)&lt;=TIME(16,0,0)),MAX(Q$23:Q84,C85),"")</f>
        <v/>
      </c>
      <c r="Q85" s="4" t="str">
        <f t="shared" ca="1" si="12"/>
        <v/>
      </c>
      <c r="R85" s="4" t="str">
        <f ca="1">IF(AND(MAX(Q$23:Q84)&gt;MAX(S$23:S84),C85&lt;&gt;"",MAX(S$23:S84)&lt;=MAX(U$23:U84),MAX(S$23:S84)&lt;=MAX(W$23:W84),MAX(S$23:S84)&lt;=MAX(Y$23:Y84),MAX(S$23:S84)&lt;=TIME(16,0,0)),MAX(S$23:S84,C85),"")</f>
        <v/>
      </c>
      <c r="S85" s="4" t="str">
        <f t="shared" ca="1" si="13"/>
        <v/>
      </c>
      <c r="T85" s="4">
        <f ca="1">IF(AND(MAX(Q$23:Q84)&gt;MAX(U$23:U84),C85&lt;&gt;"",MAX(S$23:S84)&gt;MAX(U$23:U84),MAX(U$23:U84)&lt;=MAX(W$23:W84),MAX(U$23:U84)&lt;=MAX(Y$23:Y84),MAX(U$23:U84)&lt;=TIME(16,0,0)),MAX(U$23:U84,C85),"")</f>
        <v>0.40551491465851186</v>
      </c>
      <c r="U85" s="4">
        <f t="shared" ca="1" si="14"/>
        <v>0.40633096751120695</v>
      </c>
      <c r="V85" s="4" t="str">
        <f ca="1">IF(AND(MAX(Q$23:Q84)&gt;MAX(W$23:W84),C85&lt;&gt;"",MAX(S$23:S84)&gt;MAX(W$23:W84),MAX(U$23:U84)&gt;MAX(W$23:W84),MAX(W$23:W84)&lt;=MAX(Y$23:Y84),MAX(W$23:W84)&lt;=TIME(16,0,0)),MAX(W$23:W84,C85),"")</f>
        <v/>
      </c>
      <c r="W85" s="4" t="str">
        <f t="shared" ca="1" si="15"/>
        <v/>
      </c>
      <c r="X85" s="4" t="str">
        <f ca="1">IF(AND(MAX(Q$23:Q84)&gt;MAX(Y$23:Y84),C85&lt;&gt;"",MAX(S$23:S84)&gt;MAX(Y$23:Y84),MAX(U$23:U84)&gt;MAX(Y$23:Y84),MAX(W$23:W84)&gt;MAX(Y$23:Y84),MAX(Y$23:Y84)&lt;=TIME(16,0,0)),MAX(Y$23:Y84,C85),"")</f>
        <v/>
      </c>
      <c r="Y85" s="4" t="str">
        <f t="shared" ca="1" si="16"/>
        <v/>
      </c>
    </row>
    <row r="86" spans="1:25" x14ac:dyDescent="0.3">
      <c r="A86" s="3">
        <f t="shared" ca="1" si="0"/>
        <v>1.0690956363556652</v>
      </c>
      <c r="B86" s="23" t="str">
        <f t="shared" ca="1" si="1"/>
        <v>касса 4</v>
      </c>
      <c r="C86" s="4">
        <f ca="1">IF(C85="","",IF(C85+(A86)/1440&lt;=$C$23+8/24,C85+(A86)/1440,""))</f>
        <v>0.40625734218375886</v>
      </c>
      <c r="D86">
        <f t="shared" ca="1" si="2"/>
        <v>2.2103872670079987</v>
      </c>
      <c r="E86" s="4">
        <f t="shared" ca="1" si="3"/>
        <v>1.5349911576444436E-3</v>
      </c>
      <c r="F86">
        <f t="shared" ca="1" si="4"/>
        <v>1.0708622668380727</v>
      </c>
      <c r="G86" s="4">
        <f t="shared" ca="1" si="5"/>
        <v>7.4365435197088381E-4</v>
      </c>
      <c r="H86">
        <f t="shared" ca="1" si="6"/>
        <v>4.3023110058997904</v>
      </c>
      <c r="I86" s="4">
        <f t="shared" ca="1" si="7"/>
        <v>2.987715976319299E-3</v>
      </c>
      <c r="J86">
        <f t="shared" ca="1" si="8"/>
        <v>4.4492682805359269</v>
      </c>
      <c r="K86" s="4">
        <f ca="1">IF(J86&lt;&gt;"",J86/1440,"")</f>
        <v>3.0897696392610603E-3</v>
      </c>
      <c r="L86" s="55">
        <f t="shared" ca="1" si="9"/>
        <v>11.297157196740123</v>
      </c>
      <c r="M86" s="4">
        <f t="shared" ca="1" si="10"/>
        <v>7.8452480532917521E-3</v>
      </c>
      <c r="N86" s="3">
        <f ca="1">IF(C86&lt;&gt;"",SUM(COUNTIF($Q$24:$Q86,"&gt;"&amp;C86),COUNTIF($S$24:$S86,"&gt;"&amp;C86),COUNTIF($U$24:$U86,"&gt;"&amp;C86),COUNTIF($W$24:$W86,"&gt;"&amp;C86),COUNTIF($Y$24:$Y86,"&gt;"&amp;C86)),"")</f>
        <v>3</v>
      </c>
      <c r="O86" s="4">
        <f t="shared" ca="1" si="11"/>
        <v>3.089769639261053E-3</v>
      </c>
      <c r="P86" s="4" t="str">
        <f ca="1">IF(AND(MAX(Q$23:Q85)&lt;=MAX(S$23:S85),C86&lt;&gt;"",MAX(Q$23:Q85)&lt;=MAX(U$23:U85),MAX(Q$23:Q85)&lt;=MAX(W$23:W85),MAX(Q$23:Q85)&lt;=MAX(Y$23:Y85),MAX(Q$23:Q85)&lt;=TIME(16,0,0)),MAX(Q$23:Q85,C86),"")</f>
        <v/>
      </c>
      <c r="Q86" s="4" t="str">
        <f t="shared" ca="1" si="12"/>
        <v/>
      </c>
      <c r="R86" s="4" t="str">
        <f ca="1">IF(AND(MAX(Q$23:Q85)&gt;MAX(S$23:S85),C86&lt;&gt;"",MAX(S$23:S85)&lt;=MAX(U$23:U85),MAX(S$23:S85)&lt;=MAX(W$23:W85),MAX(S$23:S85)&lt;=MAX(Y$23:Y85),MAX(S$23:S85)&lt;=TIME(16,0,0)),MAX(S$23:S85,C86),"")</f>
        <v/>
      </c>
      <c r="S86" s="4" t="str">
        <f t="shared" ca="1" si="13"/>
        <v/>
      </c>
      <c r="T86" s="4" t="str">
        <f ca="1">IF(AND(MAX(Q$23:Q85)&gt;MAX(U$23:U85),C86&lt;&gt;"",MAX(S$23:S85)&gt;MAX(U$23:U85),MAX(U$23:U85)&lt;=MAX(W$23:W85),MAX(U$23:U85)&lt;=MAX(Y$23:Y85),MAX(U$23:U85)&lt;=TIME(16,0,0)),MAX(U$23:U85,C86),"")</f>
        <v/>
      </c>
      <c r="U86" s="4" t="str">
        <f t="shared" ca="1" si="14"/>
        <v/>
      </c>
      <c r="V86" s="4">
        <f ca="1">IF(AND(MAX(Q$23:Q85)&gt;MAX(W$23:W85),C86&lt;&gt;"",MAX(S$23:S85)&gt;MAX(W$23:W85),MAX(U$23:U85)&gt;MAX(W$23:W85),MAX(W$23:W85)&lt;=MAX(Y$23:Y85),MAX(W$23:W85)&lt;=TIME(16,0,0)),MAX(W$23:W85,C86),"")</f>
        <v>0.40625734218375886</v>
      </c>
      <c r="W86" s="4">
        <f t="shared" ca="1" si="15"/>
        <v>0.40934711182301992</v>
      </c>
      <c r="X86" s="4" t="str">
        <f ca="1">IF(AND(MAX(Q$23:Q85)&gt;MAX(Y$23:Y85),C86&lt;&gt;"",MAX(S$23:S85)&gt;MAX(Y$23:Y85),MAX(U$23:U85)&gt;MAX(Y$23:Y85),MAX(W$23:W85)&gt;MAX(Y$23:Y85),MAX(Y$23:Y85)&lt;=TIME(16,0,0)),MAX(Y$23:Y85,C86),"")</f>
        <v/>
      </c>
      <c r="Y86" s="4" t="str">
        <f t="shared" ca="1" si="16"/>
        <v/>
      </c>
    </row>
    <row r="87" spans="1:25" x14ac:dyDescent="0.3">
      <c r="A87" s="3">
        <f t="shared" ca="1" si="0"/>
        <v>2.271246172079362</v>
      </c>
      <c r="B87" s="23" t="str">
        <f t="shared" ca="1" si="1"/>
        <v>касса 2</v>
      </c>
      <c r="C87" s="4">
        <f ca="1">IF(C86="","",IF(C86+(A87)/1440&lt;=$C$23+8/24,C86+(A87)/1440,""))</f>
        <v>0.40783459646992509</v>
      </c>
      <c r="D87">
        <f t="shared" ca="1" si="2"/>
        <v>2.677493812613831</v>
      </c>
      <c r="E87" s="4">
        <f t="shared" ca="1" si="3"/>
        <v>1.8593707032040494E-3</v>
      </c>
      <c r="F87">
        <f t="shared" ca="1" si="4"/>
        <v>3.5971140434353166</v>
      </c>
      <c r="G87" s="4">
        <f t="shared" ca="1" si="5"/>
        <v>2.4979958634967474E-3</v>
      </c>
      <c r="H87">
        <f t="shared" ca="1" si="6"/>
        <v>14.999770794781188</v>
      </c>
      <c r="I87" s="4">
        <f t="shared" ca="1" si="7"/>
        <v>1.0416507496375824E-2</v>
      </c>
      <c r="J87">
        <f t="shared" ca="1" si="8"/>
        <v>1.5782753807650032</v>
      </c>
      <c r="K87" s="4">
        <f ca="1">IF(J87&lt;&gt;"",J87/1440,"")</f>
        <v>1.0960245699756965E-3</v>
      </c>
      <c r="L87" s="55">
        <f t="shared" ca="1" si="9"/>
        <v>4.5782929887913788</v>
      </c>
      <c r="M87" s="4">
        <f t="shared" ca="1" si="10"/>
        <v>3.1793701311051241E-3</v>
      </c>
      <c r="N87" s="3">
        <f ca="1">IF(C87&lt;&gt;"",SUM(COUNTIF($Q$24:$Q87,"&gt;"&amp;C87),COUNTIF($S$24:$S87,"&gt;"&amp;C87),COUNTIF($U$24:$U87,"&gt;"&amp;C87),COUNTIF($W$24:$W87,"&gt;"&amp;C87),COUNTIF($Y$24:$Y87,"&gt;"&amp;C87)),"")</f>
        <v>3</v>
      </c>
      <c r="O87" s="4">
        <f t="shared" ca="1" si="11"/>
        <v>2.4979958634967492E-3</v>
      </c>
      <c r="P87" s="4" t="str">
        <f ca="1">IF(AND(MAX(Q$23:Q86)&lt;=MAX(S$23:S86),C87&lt;&gt;"",MAX(Q$23:Q86)&lt;=MAX(U$23:U86),MAX(Q$23:Q86)&lt;=MAX(W$23:W86),MAX(Q$23:Q86)&lt;=MAX(Y$23:Y86),MAX(Q$23:Q86)&lt;=TIME(16,0,0)),MAX(Q$23:Q86,C87),"")</f>
        <v/>
      </c>
      <c r="Q87" s="4" t="str">
        <f t="shared" ca="1" si="12"/>
        <v/>
      </c>
      <c r="R87" s="4">
        <f ca="1">IF(AND(MAX(Q$23:Q86)&gt;MAX(S$23:S86),C87&lt;&gt;"",MAX(S$23:S86)&lt;=MAX(U$23:U86),MAX(S$23:S86)&lt;=MAX(W$23:W86),MAX(S$23:S86)&lt;=MAX(Y$23:Y86),MAX(S$23:S86)&lt;=TIME(16,0,0)),MAX(S$23:S86,C87),"")</f>
        <v>0.40783459646992509</v>
      </c>
      <c r="S87" s="4">
        <f t="shared" ca="1" si="13"/>
        <v>0.41033259233342184</v>
      </c>
      <c r="T87" s="4" t="str">
        <f ca="1">IF(AND(MAX(Q$23:Q86)&gt;MAX(U$23:U86),C87&lt;&gt;"",MAX(S$23:S86)&gt;MAX(U$23:U86),MAX(U$23:U86)&lt;=MAX(W$23:W86),MAX(U$23:U86)&lt;=MAX(Y$23:Y86),MAX(U$23:U86)&lt;=TIME(16,0,0)),MAX(U$23:U86,C87),"")</f>
        <v/>
      </c>
      <c r="U87" s="4" t="str">
        <f t="shared" ca="1" si="14"/>
        <v/>
      </c>
      <c r="V87" s="4" t="str">
        <f ca="1">IF(AND(MAX(Q$23:Q86)&gt;MAX(W$23:W86),C87&lt;&gt;"",MAX(S$23:S86)&gt;MAX(W$23:W86),MAX(U$23:U86)&gt;MAX(W$23:W86),MAX(W$23:W86)&lt;=MAX(Y$23:Y86),MAX(W$23:W86)&lt;=TIME(16,0,0)),MAX(W$23:W86,C87),"")</f>
        <v/>
      </c>
      <c r="W87" s="4" t="str">
        <f t="shared" ca="1" si="15"/>
        <v/>
      </c>
      <c r="X87" s="4" t="str">
        <f ca="1">IF(AND(MAX(Q$23:Q86)&gt;MAX(Y$23:Y86),C87&lt;&gt;"",MAX(S$23:S86)&gt;MAX(Y$23:Y86),MAX(U$23:U86)&gt;MAX(Y$23:Y86),MAX(W$23:W86)&gt;MAX(Y$23:Y86),MAX(Y$23:Y86)&lt;=TIME(16,0,0)),MAX(Y$23:Y86,C87),"")</f>
        <v/>
      </c>
      <c r="Y87" s="4" t="str">
        <f t="shared" ca="1" si="16"/>
        <v/>
      </c>
    </row>
    <row r="88" spans="1:25" x14ac:dyDescent="0.3">
      <c r="A88" s="3">
        <f t="shared" ca="1" si="0"/>
        <v>1.5290421229610671</v>
      </c>
      <c r="B88" s="23" t="str">
        <f t="shared" ca="1" si="1"/>
        <v>касса 1</v>
      </c>
      <c r="C88" s="4">
        <f ca="1">IF(C87="","",IF(C87+(A88)/1440&lt;=$C$23+8/24,C87+(A88)/1440,""))</f>
        <v>0.40889643127753694</v>
      </c>
      <c r="D88">
        <f t="shared" ca="1" si="2"/>
        <v>7.1884363639633744</v>
      </c>
      <c r="E88" s="4">
        <f t="shared" ca="1" si="3"/>
        <v>4.9919696971967879E-3</v>
      </c>
      <c r="F88">
        <f t="shared" ca="1" si="4"/>
        <v>3.8855685246699267</v>
      </c>
      <c r="G88" s="4">
        <f t="shared" ca="1" si="5"/>
        <v>2.6983114754652268E-3</v>
      </c>
      <c r="H88">
        <f t="shared" ca="1" si="6"/>
        <v>2.1449787835490133</v>
      </c>
      <c r="I88" s="4">
        <f t="shared" ca="1" si="7"/>
        <v>1.4895685996868147E-3</v>
      </c>
      <c r="J88">
        <f t="shared" ca="1" si="8"/>
        <v>3.0792121808010853</v>
      </c>
      <c r="K88" s="4">
        <f ca="1">IF(J88&lt;&gt;"",J88/1440,"")</f>
        <v>2.1383417922229758E-3</v>
      </c>
      <c r="L88" s="55">
        <f t="shared" ca="1" si="9"/>
        <v>4.5809198471868848</v>
      </c>
      <c r="M88" s="4">
        <f t="shared" ca="1" si="10"/>
        <v>3.1811943383242254E-3</v>
      </c>
      <c r="N88" s="3">
        <f ca="1">IF(C88&lt;&gt;"",SUM(COUNTIF($Q$24:$Q88,"&gt;"&amp;C88),COUNTIF($S$24:$S88,"&gt;"&amp;C88),COUNTIF($U$24:$U88,"&gt;"&amp;C88),COUNTIF($W$24:$W88,"&gt;"&amp;C88),COUNTIF($Y$24:$Y88,"&gt;"&amp;C88)),"")</f>
        <v>3</v>
      </c>
      <c r="O88" s="4">
        <f t="shared" ca="1" si="11"/>
        <v>4.9919696971967853E-3</v>
      </c>
      <c r="P88" s="4">
        <f ca="1">IF(AND(MAX(Q$23:Q87)&lt;=MAX(S$23:S87),C88&lt;&gt;"",MAX(Q$23:Q87)&lt;=MAX(U$23:U87),MAX(Q$23:Q87)&lt;=MAX(W$23:W87),MAX(Q$23:Q87)&lt;=MAX(Y$23:Y87),MAX(Q$23:Q87)&lt;=TIME(16,0,0)),MAX(Q$23:Q87,C88),"")</f>
        <v>0.40889643127753694</v>
      </c>
      <c r="Q88" s="4">
        <f t="shared" ca="1" si="12"/>
        <v>0.41388840097473373</v>
      </c>
      <c r="R88" s="4" t="str">
        <f ca="1">IF(AND(MAX(Q$23:Q87)&gt;MAX(S$23:S87),C88&lt;&gt;"",MAX(S$23:S87)&lt;=MAX(U$23:U87),MAX(S$23:S87)&lt;=MAX(W$23:W87),MAX(S$23:S87)&lt;=MAX(Y$23:Y87),MAX(S$23:S87)&lt;=TIME(16,0,0)),MAX(S$23:S87,C88),"")</f>
        <v/>
      </c>
      <c r="S88" s="4" t="str">
        <f t="shared" ca="1" si="13"/>
        <v/>
      </c>
      <c r="T88" s="4" t="str">
        <f ca="1">IF(AND(MAX(Q$23:Q87)&gt;MAX(U$23:U87),C88&lt;&gt;"",MAX(S$23:S87)&gt;MAX(U$23:U87),MAX(U$23:U87)&lt;=MAX(W$23:W87),MAX(U$23:U87)&lt;=MAX(Y$23:Y87),MAX(U$23:U87)&lt;=TIME(16,0,0)),MAX(U$23:U87,C88),"")</f>
        <v/>
      </c>
      <c r="U88" s="4" t="str">
        <f t="shared" ca="1" si="14"/>
        <v/>
      </c>
      <c r="V88" s="4" t="str">
        <f ca="1">IF(AND(MAX(Q$23:Q87)&gt;MAX(W$23:W87),C88&lt;&gt;"",MAX(S$23:S87)&gt;MAX(W$23:W87),MAX(U$23:U87)&gt;MAX(W$23:W87),MAX(W$23:W87)&lt;=MAX(Y$23:Y87),MAX(W$23:W87)&lt;=TIME(16,0,0)),MAX(W$23:W87,C88),"")</f>
        <v/>
      </c>
      <c r="W88" s="4" t="str">
        <f t="shared" ca="1" si="15"/>
        <v/>
      </c>
      <c r="X88" s="4" t="str">
        <f ca="1">IF(AND(MAX(Q$23:Q87)&gt;MAX(Y$23:Y87),C88&lt;&gt;"",MAX(S$23:S87)&gt;MAX(Y$23:Y87),MAX(U$23:U87)&gt;MAX(Y$23:Y87),MAX(W$23:W87)&gt;MAX(Y$23:Y87),MAX(Y$23:Y87)&lt;=TIME(16,0,0)),MAX(Y$23:Y87,C88),"")</f>
        <v/>
      </c>
      <c r="Y88" s="4" t="str">
        <f t="shared" ca="1" si="16"/>
        <v/>
      </c>
    </row>
    <row r="89" spans="1:25" x14ac:dyDescent="0.3">
      <c r="A89" s="3">
        <f t="shared" ref="A89:A152" ca="1" si="17" xml:space="preserve"> -(60/30)*LOG(1-RAND())+1</f>
        <v>1.2762729284508412</v>
      </c>
      <c r="B89" s="23" t="str">
        <f t="shared" ref="B89:B152" ca="1" si="18">IF(P89&lt;&gt;"","касса 1",IF(R89&lt;&gt;"","касса 2",IF(T89&lt;&gt;"","касса 3",IF(V89&lt;&gt;"","касса 4",IF(X89&lt;&gt;"","касса 5","")))))</f>
        <v>касса 3</v>
      </c>
      <c r="C89" s="4">
        <f ca="1">IF(C88="","",IF(C88+(A89)/1440&lt;=$C$23+8/24,C88+(A89)/1440,""))</f>
        <v>0.40978273192229447</v>
      </c>
      <c r="D89">
        <f t="shared" ref="D89:D152" ca="1" si="19">IF(C89&lt;&gt;"",-6*LOG(1-RAND())+1,"")</f>
        <v>1.160073336992242</v>
      </c>
      <c r="E89" s="4">
        <f t="shared" ref="E89:E152" ca="1" si="20">IF(D89&lt;&gt;"",D89/1440,"")</f>
        <v>8.0560648402239025E-4</v>
      </c>
      <c r="F89">
        <f t="shared" ref="F89:F152" ca="1" si="21">IF(C89&lt;&gt;"",-7*LOG(1-RAND())+1,"")</f>
        <v>3.4036009683306192</v>
      </c>
      <c r="G89" s="4">
        <f t="shared" ref="G89:G152" ca="1" si="22">IF(F89&lt;&gt;"",F89/1440,"")</f>
        <v>2.3636117835629301E-3</v>
      </c>
      <c r="H89">
        <f t="shared" ref="H89:H152" ca="1" si="23">IF(C89&lt;&gt;"",-8*LOG(1-RAND())+1,"")</f>
        <v>5.4957589478022024</v>
      </c>
      <c r="I89" s="4">
        <f t="shared" ref="I89:I152" ca="1" si="24">IF(H89&lt;&gt;"",H89/1440,"")</f>
        <v>3.816499269307085E-3</v>
      </c>
      <c r="J89">
        <f t="shared" ref="J89:J152" ca="1" si="25">IF(C89&lt;&gt;"",-12*LOG(1-RAND())+1,"")</f>
        <v>2.8219214826553927</v>
      </c>
      <c r="K89" s="4">
        <f ca="1">IF(J89&lt;&gt;"",J89/1440,"")</f>
        <v>1.959667696288467E-3</v>
      </c>
      <c r="L89" s="55">
        <f t="shared" ref="L89:L152" ca="1" si="26">IF(C89&lt;&gt;"",-14*LOG(1-RAND())+1,"")</f>
        <v>5.1828834904733165</v>
      </c>
      <c r="M89" s="4">
        <f t="shared" ref="M89:M152" ca="1" si="27">IF(L89&lt;&gt;"",L89/1440,"")</f>
        <v>3.5992246461620252E-3</v>
      </c>
      <c r="N89" s="3">
        <f ca="1">IF(C89&lt;&gt;"",SUM(COUNTIF($Q$24:$Q89,"&gt;"&amp;C89),COUNTIF($S$24:$S89,"&gt;"&amp;C89),COUNTIF($U$24:$U89,"&gt;"&amp;C89),COUNTIF($W$24:$W89,"&gt;"&amp;C89),COUNTIF($Y$24:$Y89,"&gt;"&amp;C89)),"")</f>
        <v>3</v>
      </c>
      <c r="O89" s="4">
        <f t="shared" ref="O89:O152" ca="1" si="28">IF(AND(C89&lt;&gt;"",OR(Q89&lt;&gt;"",S89&lt;&gt;"",U89&lt;&gt;"",W89&lt;&gt;"",Y89&lt;&gt;"")),MAX(Q89,S89,U89,W89,Y89)-C89,"")</f>
        <v>3.8164992693071054E-3</v>
      </c>
      <c r="P89" s="4" t="str">
        <f ca="1">IF(AND(MAX(Q$23:Q88)&lt;=MAX(S$23:S88),C89&lt;&gt;"",MAX(Q$23:Q88)&lt;=MAX(U$23:U88),MAX(Q$23:Q88)&lt;=MAX(W$23:W88),MAX(Q$23:Q88)&lt;=MAX(Y$23:Y88),MAX(Q$23:Q88)&lt;=TIME(16,0,0)),MAX(Q$23:Q88,C89),"")</f>
        <v/>
      </c>
      <c r="Q89" s="4" t="str">
        <f t="shared" ref="Q89:Q152" ca="1" si="29">IF(ISTEXT(P89),"",P89+D89/1440)</f>
        <v/>
      </c>
      <c r="R89" s="4" t="str">
        <f ca="1">IF(AND(MAX(Q$23:Q88)&gt;MAX(S$23:S88),C89&lt;&gt;"",MAX(S$23:S88)&lt;=MAX(U$23:U88),MAX(S$23:S88)&lt;=MAX(W$23:W88),MAX(S$23:S88)&lt;=MAX(Y$23:Y88),MAX(S$23:S88)&lt;=TIME(16,0,0)),MAX(S$23:S88,C89),"")</f>
        <v/>
      </c>
      <c r="S89" s="4" t="str">
        <f t="shared" ref="S89:S152" ca="1" si="30">IF(ISTEXT(R89),"",R89+F89/1440)</f>
        <v/>
      </c>
      <c r="T89" s="4">
        <f ca="1">IF(AND(MAX(Q$23:Q88)&gt;MAX(U$23:U88),C89&lt;&gt;"",MAX(S$23:S88)&gt;MAX(U$23:U88),MAX(U$23:U88)&lt;=MAX(W$23:W88),MAX(U$23:U88)&lt;=MAX(Y$23:Y88),MAX(U$23:U88)&lt;=TIME(16,0,0)),MAX(U$23:U88,C89),"")</f>
        <v>0.40978273192229447</v>
      </c>
      <c r="U89" s="4">
        <f t="shared" ref="U89:U152" ca="1" si="31">IF(ISTEXT(T89),"",T89+H89/1440)</f>
        <v>0.41359923119160158</v>
      </c>
      <c r="V89" s="4" t="str">
        <f ca="1">IF(AND(MAX(Q$23:Q88)&gt;MAX(W$23:W88),C89&lt;&gt;"",MAX(S$23:S88)&gt;MAX(W$23:W88),MAX(U$23:U88)&gt;MAX(W$23:W88),MAX(W$23:W88)&lt;=MAX(Y$23:Y88),MAX(W$23:W88)&lt;=TIME(16,0,0)),MAX(W$23:W88,C89),"")</f>
        <v/>
      </c>
      <c r="W89" s="4" t="str">
        <f t="shared" ref="W89:W152" ca="1" si="32">IF(ISTEXT(V89),"",V89+J89/1440)</f>
        <v/>
      </c>
      <c r="X89" s="4" t="str">
        <f ca="1">IF(AND(MAX(Q$23:Q88)&gt;MAX(Y$23:Y88),C89&lt;&gt;"",MAX(S$23:S88)&gt;MAX(Y$23:Y88),MAX(U$23:U88)&gt;MAX(Y$23:Y88),MAX(W$23:W88)&gt;MAX(Y$23:Y88),MAX(Y$23:Y88)&lt;=TIME(16,0,0)),MAX(Y$23:Y88,C89),"")</f>
        <v/>
      </c>
      <c r="Y89" s="4" t="str">
        <f t="shared" ref="Y89:Y152" ca="1" si="33">IF(ISTEXT(X89),"",X89+L89/1440)</f>
        <v/>
      </c>
    </row>
    <row r="90" spans="1:25" x14ac:dyDescent="0.3">
      <c r="A90" s="3">
        <f t="shared" ca="1" si="17"/>
        <v>1.6355080772776143</v>
      </c>
      <c r="B90" s="23" t="str">
        <f t="shared" ca="1" si="18"/>
        <v>касса 5</v>
      </c>
      <c r="C90" s="4">
        <f ca="1">IF(C89="","",IF(C89+(A90)/1440&lt;=$C$23+8/24,C89+(A90)/1440,""))</f>
        <v>0.41091850142040393</v>
      </c>
      <c r="D90">
        <f t="shared" ca="1" si="19"/>
        <v>1.5822563232612206</v>
      </c>
      <c r="E90" s="4">
        <f t="shared" ca="1" si="20"/>
        <v>1.0987891133758475E-3</v>
      </c>
      <c r="F90">
        <f t="shared" ca="1" si="21"/>
        <v>3.3398525404837747</v>
      </c>
      <c r="G90" s="4">
        <f t="shared" ca="1" si="22"/>
        <v>2.3193420420026213E-3</v>
      </c>
      <c r="H90">
        <f t="shared" ca="1" si="23"/>
        <v>3.8421091651307746</v>
      </c>
      <c r="I90" s="4">
        <f t="shared" ca="1" si="24"/>
        <v>2.6681313646741492E-3</v>
      </c>
      <c r="J90">
        <f t="shared" ca="1" si="25"/>
        <v>2.2336120279895129</v>
      </c>
      <c r="K90" s="4">
        <f ca="1">IF(J90&lt;&gt;"",J90/1440,"")</f>
        <v>1.5511194638816062E-3</v>
      </c>
      <c r="L90" s="55">
        <f t="shared" ca="1" si="26"/>
        <v>1.0229121555476233</v>
      </c>
      <c r="M90" s="4">
        <f t="shared" ca="1" si="27"/>
        <v>7.1035566357473842E-4</v>
      </c>
      <c r="N90" s="3">
        <f ca="1">IF(C90&lt;&gt;"",SUM(COUNTIF($Q$24:$Q90,"&gt;"&amp;C90),COUNTIF($S$24:$S90,"&gt;"&amp;C90),COUNTIF($U$24:$U90,"&gt;"&amp;C90),COUNTIF($W$24:$W90,"&gt;"&amp;C90),COUNTIF($Y$24:$Y90,"&gt;"&amp;C90)),"")</f>
        <v>3</v>
      </c>
      <c r="O90" s="4">
        <f t="shared" ca="1" si="28"/>
        <v>7.1035566357474655E-4</v>
      </c>
      <c r="P90" s="4" t="str">
        <f ca="1">IF(AND(MAX(Q$23:Q89)&lt;=MAX(S$23:S89),C90&lt;&gt;"",MAX(Q$23:Q89)&lt;=MAX(U$23:U89),MAX(Q$23:Q89)&lt;=MAX(W$23:W89),MAX(Q$23:Q89)&lt;=MAX(Y$23:Y89),MAX(Q$23:Q89)&lt;=TIME(16,0,0)),MAX(Q$23:Q89,C90),"")</f>
        <v/>
      </c>
      <c r="Q90" s="4" t="str">
        <f t="shared" ca="1" si="29"/>
        <v/>
      </c>
      <c r="R90" s="4" t="str">
        <f ca="1">IF(AND(MAX(Q$23:Q89)&gt;MAX(S$23:S89),C90&lt;&gt;"",MAX(S$23:S89)&lt;=MAX(U$23:U89),MAX(S$23:S89)&lt;=MAX(W$23:W89),MAX(S$23:S89)&lt;=MAX(Y$23:Y89),MAX(S$23:S89)&lt;=TIME(16,0,0)),MAX(S$23:S89,C90),"")</f>
        <v/>
      </c>
      <c r="S90" s="4" t="str">
        <f t="shared" ca="1" si="30"/>
        <v/>
      </c>
      <c r="T90" s="4" t="str">
        <f ca="1">IF(AND(MAX(Q$23:Q89)&gt;MAX(U$23:U89),C90&lt;&gt;"",MAX(S$23:S89)&gt;MAX(U$23:U89),MAX(U$23:U89)&lt;=MAX(W$23:W89),MAX(U$23:U89)&lt;=MAX(Y$23:Y89),MAX(U$23:U89)&lt;=TIME(16,0,0)),MAX(U$23:U89,C90),"")</f>
        <v/>
      </c>
      <c r="U90" s="4" t="str">
        <f t="shared" ca="1" si="31"/>
        <v/>
      </c>
      <c r="V90" s="4" t="str">
        <f ca="1">IF(AND(MAX(Q$23:Q89)&gt;MAX(W$23:W89),C90&lt;&gt;"",MAX(S$23:S89)&gt;MAX(W$23:W89),MAX(U$23:U89)&gt;MAX(W$23:W89),MAX(W$23:W89)&lt;=MAX(Y$23:Y89),MAX(W$23:W89)&lt;=TIME(16,0,0)),MAX(W$23:W89,C90),"")</f>
        <v/>
      </c>
      <c r="W90" s="4" t="str">
        <f t="shared" ca="1" si="32"/>
        <v/>
      </c>
      <c r="X90" s="4">
        <f ca="1">IF(AND(MAX(Q$23:Q89)&gt;MAX(Y$23:Y89),C90&lt;&gt;"",MAX(S$23:S89)&gt;MAX(Y$23:Y89),MAX(U$23:U89)&gt;MAX(Y$23:Y89),MAX(W$23:W89)&gt;MAX(Y$23:Y89),MAX(Y$23:Y89)&lt;=TIME(16,0,0)),MAX(Y$23:Y89,C90),"")</f>
        <v>0.41091850142040393</v>
      </c>
      <c r="Y90" s="4">
        <f t="shared" ca="1" si="33"/>
        <v>0.41162885708397867</v>
      </c>
    </row>
    <row r="91" spans="1:25" x14ac:dyDescent="0.3">
      <c r="A91" s="3">
        <f t="shared" ca="1" si="17"/>
        <v>1.2236091070769164</v>
      </c>
      <c r="B91" s="23" t="str">
        <f t="shared" ca="1" si="18"/>
        <v>касса 4</v>
      </c>
      <c r="C91" s="4">
        <f ca="1">IF(C90="","",IF(C90+(A91)/1440&lt;=$C$23+8/24,C90+(A91)/1440,""))</f>
        <v>0.41176822996698514</v>
      </c>
      <c r="D91">
        <f t="shared" ca="1" si="19"/>
        <v>1.3393896432808547</v>
      </c>
      <c r="E91" s="4">
        <f t="shared" ca="1" si="20"/>
        <v>9.3013169672281578E-4</v>
      </c>
      <c r="F91">
        <f t="shared" ca="1" si="21"/>
        <v>15.615247556479055</v>
      </c>
      <c r="G91" s="4">
        <f t="shared" ca="1" si="22"/>
        <v>1.0843921914221566E-2</v>
      </c>
      <c r="H91">
        <f t="shared" ca="1" si="23"/>
        <v>1.1304136646269531</v>
      </c>
      <c r="I91" s="4">
        <f t="shared" ca="1" si="24"/>
        <v>7.8500948932427297E-4</v>
      </c>
      <c r="J91">
        <f t="shared" ca="1" si="25"/>
        <v>4.2645858635309564</v>
      </c>
      <c r="K91" s="4">
        <f ca="1">IF(J91&lt;&gt;"",J91/1440,"")</f>
        <v>2.9615179607853865E-3</v>
      </c>
      <c r="L91" s="55">
        <f t="shared" ca="1" si="26"/>
        <v>8.2852202167829105</v>
      </c>
      <c r="M91" s="4">
        <f t="shared" ca="1" si="27"/>
        <v>5.7536251505436878E-3</v>
      </c>
      <c r="N91" s="3">
        <f ca="1">IF(C91&lt;&gt;"",SUM(COUNTIF($Q$24:$Q91,"&gt;"&amp;C91),COUNTIF($S$24:$S91,"&gt;"&amp;C91),COUNTIF($U$24:$U91,"&gt;"&amp;C91),COUNTIF($W$24:$W91,"&gt;"&amp;C91),COUNTIF($Y$24:$Y91,"&gt;"&amp;C91)),"")</f>
        <v>3</v>
      </c>
      <c r="O91" s="4">
        <f t="shared" ca="1" si="28"/>
        <v>2.9615179607853648E-3</v>
      </c>
      <c r="P91" s="4" t="str">
        <f ca="1">IF(AND(MAX(Q$23:Q90)&lt;=MAX(S$23:S90),C91&lt;&gt;"",MAX(Q$23:Q90)&lt;=MAX(U$23:U90),MAX(Q$23:Q90)&lt;=MAX(W$23:W90),MAX(Q$23:Q90)&lt;=MAX(Y$23:Y90),MAX(Q$23:Q90)&lt;=TIME(16,0,0)),MAX(Q$23:Q90,C91),"")</f>
        <v/>
      </c>
      <c r="Q91" s="4" t="str">
        <f t="shared" ca="1" si="29"/>
        <v/>
      </c>
      <c r="R91" s="4" t="str">
        <f ca="1">IF(AND(MAX(Q$23:Q90)&gt;MAX(S$23:S90),C91&lt;&gt;"",MAX(S$23:S90)&lt;=MAX(U$23:U90),MAX(S$23:S90)&lt;=MAX(W$23:W90),MAX(S$23:S90)&lt;=MAX(Y$23:Y90),MAX(S$23:S90)&lt;=TIME(16,0,0)),MAX(S$23:S90,C91),"")</f>
        <v/>
      </c>
      <c r="S91" s="4" t="str">
        <f t="shared" ca="1" si="30"/>
        <v/>
      </c>
      <c r="T91" s="4" t="str">
        <f ca="1">IF(AND(MAX(Q$23:Q90)&gt;MAX(U$23:U90),C91&lt;&gt;"",MAX(S$23:S90)&gt;MAX(U$23:U90),MAX(U$23:U90)&lt;=MAX(W$23:W90),MAX(U$23:U90)&lt;=MAX(Y$23:Y90),MAX(U$23:U90)&lt;=TIME(16,0,0)),MAX(U$23:U90,C91),"")</f>
        <v/>
      </c>
      <c r="U91" s="4" t="str">
        <f t="shared" ca="1" si="31"/>
        <v/>
      </c>
      <c r="V91" s="4">
        <f ca="1">IF(AND(MAX(Q$23:Q90)&gt;MAX(W$23:W90),C91&lt;&gt;"",MAX(S$23:S90)&gt;MAX(W$23:W90),MAX(U$23:U90)&gt;MAX(W$23:W90),MAX(W$23:W90)&lt;=MAX(Y$23:Y90),MAX(W$23:W90)&lt;=TIME(16,0,0)),MAX(W$23:W90,C91),"")</f>
        <v>0.41176822996698514</v>
      </c>
      <c r="W91" s="4">
        <f t="shared" ca="1" si="32"/>
        <v>0.41472974792777051</v>
      </c>
      <c r="X91" s="4" t="str">
        <f ca="1">IF(AND(MAX(Q$23:Q90)&gt;MAX(Y$23:Y90),C91&lt;&gt;"",MAX(S$23:S90)&gt;MAX(Y$23:Y90),MAX(U$23:U90)&gt;MAX(Y$23:Y90),MAX(W$23:W90)&gt;MAX(Y$23:Y90),MAX(Y$23:Y90)&lt;=TIME(16,0,0)),MAX(Y$23:Y90,C91),"")</f>
        <v/>
      </c>
      <c r="Y91" s="4" t="str">
        <f t="shared" ca="1" si="33"/>
        <v/>
      </c>
    </row>
    <row r="92" spans="1:25" x14ac:dyDescent="0.3">
      <c r="A92" s="3">
        <f t="shared" ca="1" si="17"/>
        <v>1.1437269635205829</v>
      </c>
      <c r="B92" s="23" t="str">
        <f t="shared" ca="1" si="18"/>
        <v>касса 2</v>
      </c>
      <c r="C92" s="4">
        <f ca="1">IF(C91="","",IF(C91+(A92)/1440&lt;=$C$23+8/24,C91+(A92)/1440,""))</f>
        <v>0.41256248480276331</v>
      </c>
      <c r="D92">
        <f t="shared" ca="1" si="19"/>
        <v>2.6385427403160806</v>
      </c>
      <c r="E92" s="4">
        <f t="shared" ca="1" si="20"/>
        <v>1.8323213474417226E-3</v>
      </c>
      <c r="F92">
        <f t="shared" ca="1" si="21"/>
        <v>3.9295661005058711</v>
      </c>
      <c r="G92" s="4">
        <f t="shared" ca="1" si="22"/>
        <v>2.7288653475735216E-3</v>
      </c>
      <c r="H92">
        <f t="shared" ca="1" si="23"/>
        <v>2.2795803839980859</v>
      </c>
      <c r="I92" s="4">
        <f t="shared" ca="1" si="24"/>
        <v>1.5830419333320042E-3</v>
      </c>
      <c r="J92">
        <f t="shared" ca="1" si="25"/>
        <v>1.0867490248058096</v>
      </c>
      <c r="K92" s="4">
        <f ca="1">IF(J92&lt;&gt;"",J92/1440,"")</f>
        <v>7.5468682278181226E-4</v>
      </c>
      <c r="L92" s="55">
        <f t="shared" ca="1" si="26"/>
        <v>12.737416651269932</v>
      </c>
      <c r="M92" s="4">
        <f t="shared" ca="1" si="27"/>
        <v>8.8454282300485642E-3</v>
      </c>
      <c r="N92" s="3">
        <f ca="1">IF(C92&lt;&gt;"",SUM(COUNTIF($Q$24:$Q92,"&gt;"&amp;C92),COUNTIF($S$24:$S92,"&gt;"&amp;C92),COUNTIF($U$24:$U92,"&gt;"&amp;C92),COUNTIF($W$24:$W92,"&gt;"&amp;C92),COUNTIF($Y$24:$Y92,"&gt;"&amp;C92)),"")</f>
        <v>4</v>
      </c>
      <c r="O92" s="4">
        <f t="shared" ca="1" si="28"/>
        <v>2.7288653475734947E-3</v>
      </c>
      <c r="P92" s="4" t="str">
        <f ca="1">IF(AND(MAX(Q$23:Q91)&lt;=MAX(S$23:S91),C92&lt;&gt;"",MAX(Q$23:Q91)&lt;=MAX(U$23:U91),MAX(Q$23:Q91)&lt;=MAX(W$23:W91),MAX(Q$23:Q91)&lt;=MAX(Y$23:Y91),MAX(Q$23:Q91)&lt;=TIME(16,0,0)),MAX(Q$23:Q91,C92),"")</f>
        <v/>
      </c>
      <c r="Q92" s="4" t="str">
        <f t="shared" ca="1" si="29"/>
        <v/>
      </c>
      <c r="R92" s="4">
        <f ca="1">IF(AND(MAX(Q$23:Q91)&gt;MAX(S$23:S91),C92&lt;&gt;"",MAX(S$23:S91)&lt;=MAX(U$23:U91),MAX(S$23:S91)&lt;=MAX(W$23:W91),MAX(S$23:S91)&lt;=MAX(Y$23:Y91),MAX(S$23:S91)&lt;=TIME(16,0,0)),MAX(S$23:S91,C92),"")</f>
        <v>0.41256248480276331</v>
      </c>
      <c r="S92" s="4">
        <f t="shared" ca="1" si="30"/>
        <v>0.4152913501503368</v>
      </c>
      <c r="T92" s="4" t="str">
        <f ca="1">IF(AND(MAX(Q$23:Q91)&gt;MAX(U$23:U91),C92&lt;&gt;"",MAX(S$23:S91)&gt;MAX(U$23:U91),MAX(U$23:U91)&lt;=MAX(W$23:W91),MAX(U$23:U91)&lt;=MAX(Y$23:Y91),MAX(U$23:U91)&lt;=TIME(16,0,0)),MAX(U$23:U91,C92),"")</f>
        <v/>
      </c>
      <c r="U92" s="4" t="str">
        <f t="shared" ca="1" si="31"/>
        <v/>
      </c>
      <c r="V92" s="4" t="str">
        <f ca="1">IF(AND(MAX(Q$23:Q91)&gt;MAX(W$23:W91),C92&lt;&gt;"",MAX(S$23:S91)&gt;MAX(W$23:W91),MAX(U$23:U91)&gt;MAX(W$23:W91),MAX(W$23:W91)&lt;=MAX(Y$23:Y91),MAX(W$23:W91)&lt;=TIME(16,0,0)),MAX(W$23:W91,C92),"")</f>
        <v/>
      </c>
      <c r="W92" s="4" t="str">
        <f t="shared" ca="1" si="32"/>
        <v/>
      </c>
      <c r="X92" s="4" t="str">
        <f ca="1">IF(AND(MAX(Q$23:Q91)&gt;MAX(Y$23:Y91),C92&lt;&gt;"",MAX(S$23:S91)&gt;MAX(Y$23:Y91),MAX(U$23:U91)&gt;MAX(Y$23:Y91),MAX(W$23:W91)&gt;MAX(Y$23:Y91),MAX(Y$23:Y91)&lt;=TIME(16,0,0)),MAX(Y$23:Y91,C92),"")</f>
        <v/>
      </c>
      <c r="Y92" s="4" t="str">
        <f t="shared" ca="1" si="33"/>
        <v/>
      </c>
    </row>
    <row r="93" spans="1:25" x14ac:dyDescent="0.3">
      <c r="A93" s="3">
        <f t="shared" ca="1" si="17"/>
        <v>1.4374360349720208</v>
      </c>
      <c r="B93" s="23" t="str">
        <f t="shared" ca="1" si="18"/>
        <v>касса 5</v>
      </c>
      <c r="C93" s="4">
        <f ca="1">IF(C92="","",IF(C92+(A93)/1440&lt;=$C$23+8/24,C92+(A93)/1440,""))</f>
        <v>0.41356070427149388</v>
      </c>
      <c r="D93">
        <f t="shared" ca="1" si="19"/>
        <v>1.6604514880639925</v>
      </c>
      <c r="E93" s="4">
        <f t="shared" ca="1" si="20"/>
        <v>1.1530913111555503E-3</v>
      </c>
      <c r="F93">
        <f t="shared" ca="1" si="21"/>
        <v>1.0630095822670667</v>
      </c>
      <c r="G93" s="4">
        <f t="shared" ca="1" si="22"/>
        <v>7.3820109879657407E-4</v>
      </c>
      <c r="H93">
        <f t="shared" ca="1" si="23"/>
        <v>1.0751760796583458</v>
      </c>
      <c r="I93" s="4">
        <f t="shared" ca="1" si="24"/>
        <v>7.466500553182957E-4</v>
      </c>
      <c r="J93">
        <f t="shared" ca="1" si="25"/>
        <v>1.7169486117158699</v>
      </c>
      <c r="K93" s="4">
        <f ca="1">IF(J93&lt;&gt;"",J93/1440,"")</f>
        <v>1.1923254248026873E-3</v>
      </c>
      <c r="L93" s="55">
        <f t="shared" ca="1" si="26"/>
        <v>3.0060552302825019</v>
      </c>
      <c r="M93" s="4">
        <f t="shared" ca="1" si="27"/>
        <v>2.0875383543628484E-3</v>
      </c>
      <c r="N93" s="3">
        <f ca="1">IF(C93&lt;&gt;"",SUM(COUNTIF($Q$24:$Q93,"&gt;"&amp;C93),COUNTIF($S$24:$S93,"&gt;"&amp;C93),COUNTIF($U$24:$U93,"&gt;"&amp;C93),COUNTIF($W$24:$W93,"&gt;"&amp;C93),COUNTIF($Y$24:$Y93,"&gt;"&amp;C93)),"")</f>
        <v>5</v>
      </c>
      <c r="O93" s="4">
        <f t="shared" ca="1" si="28"/>
        <v>2.0875383543628723E-3</v>
      </c>
      <c r="P93" s="4" t="str">
        <f ca="1">IF(AND(MAX(Q$23:Q92)&lt;=MAX(S$23:S92),C93&lt;&gt;"",MAX(Q$23:Q92)&lt;=MAX(U$23:U92),MAX(Q$23:Q92)&lt;=MAX(W$23:W92),MAX(Q$23:Q92)&lt;=MAX(Y$23:Y92),MAX(Q$23:Q92)&lt;=TIME(16,0,0)),MAX(Q$23:Q92,C93),"")</f>
        <v/>
      </c>
      <c r="Q93" s="4" t="str">
        <f t="shared" ca="1" si="29"/>
        <v/>
      </c>
      <c r="R93" s="4" t="str">
        <f ca="1">IF(AND(MAX(Q$23:Q92)&gt;MAX(S$23:S92),C93&lt;&gt;"",MAX(S$23:S92)&lt;=MAX(U$23:U92),MAX(S$23:S92)&lt;=MAX(W$23:W92),MAX(S$23:S92)&lt;=MAX(Y$23:Y92),MAX(S$23:S92)&lt;=TIME(16,0,0)),MAX(S$23:S92,C93),"")</f>
        <v/>
      </c>
      <c r="S93" s="4" t="str">
        <f t="shared" ca="1" si="30"/>
        <v/>
      </c>
      <c r="T93" s="4" t="str">
        <f ca="1">IF(AND(MAX(Q$23:Q92)&gt;MAX(U$23:U92),C93&lt;&gt;"",MAX(S$23:S92)&gt;MAX(U$23:U92),MAX(U$23:U92)&lt;=MAX(W$23:W92),MAX(U$23:U92)&lt;=MAX(Y$23:Y92),MAX(U$23:U92)&lt;=TIME(16,0,0)),MAX(U$23:U92,C93),"")</f>
        <v/>
      </c>
      <c r="U93" s="4" t="str">
        <f t="shared" ca="1" si="31"/>
        <v/>
      </c>
      <c r="V93" s="4" t="str">
        <f ca="1">IF(AND(MAX(Q$23:Q92)&gt;MAX(W$23:W92),C93&lt;&gt;"",MAX(S$23:S92)&gt;MAX(W$23:W92),MAX(U$23:U92)&gt;MAX(W$23:W92),MAX(W$23:W92)&lt;=MAX(Y$23:Y92),MAX(W$23:W92)&lt;=TIME(16,0,0)),MAX(W$23:W92,C93),"")</f>
        <v/>
      </c>
      <c r="W93" s="4" t="str">
        <f t="shared" ca="1" si="32"/>
        <v/>
      </c>
      <c r="X93" s="4">
        <f ca="1">IF(AND(MAX(Q$23:Q92)&gt;MAX(Y$23:Y92),C93&lt;&gt;"",MAX(S$23:S92)&gt;MAX(Y$23:Y92),MAX(U$23:U92)&gt;MAX(Y$23:Y92),MAX(W$23:W92)&gt;MAX(Y$23:Y92),MAX(Y$23:Y92)&lt;=TIME(16,0,0)),MAX(Y$23:Y92,C93),"")</f>
        <v>0.41356070427149388</v>
      </c>
      <c r="Y93" s="4">
        <f t="shared" ca="1" si="33"/>
        <v>0.41564824262585676</v>
      </c>
    </row>
    <row r="94" spans="1:25" x14ac:dyDescent="0.3">
      <c r="A94" s="3">
        <f t="shared" ca="1" si="17"/>
        <v>2.2169286210126384</v>
      </c>
      <c r="B94" s="23" t="str">
        <f t="shared" ca="1" si="18"/>
        <v>касса 3</v>
      </c>
      <c r="C94" s="4">
        <f ca="1">IF(C93="","",IF(C93+(A94)/1440&lt;=$C$23+8/24,C93+(A94)/1440,""))</f>
        <v>0.41510023803608598</v>
      </c>
      <c r="D94">
        <f t="shared" ca="1" si="19"/>
        <v>5.0223518469122164</v>
      </c>
      <c r="E94" s="4">
        <f t="shared" ca="1" si="20"/>
        <v>3.4877443381334835E-3</v>
      </c>
      <c r="F94">
        <f t="shared" ca="1" si="21"/>
        <v>2.6843393079564981</v>
      </c>
      <c r="G94" s="4">
        <f t="shared" ca="1" si="22"/>
        <v>1.8641245194142347E-3</v>
      </c>
      <c r="H94">
        <f t="shared" ca="1" si="23"/>
        <v>5.26649328239378</v>
      </c>
      <c r="I94" s="4">
        <f t="shared" ca="1" si="24"/>
        <v>3.6572870016623473E-3</v>
      </c>
      <c r="J94">
        <f t="shared" ca="1" si="25"/>
        <v>2.5095372811928507</v>
      </c>
      <c r="K94" s="4">
        <f ca="1">IF(J94&lt;&gt;"",J94/1440,"")</f>
        <v>1.7427342230505907E-3</v>
      </c>
      <c r="L94" s="55">
        <f t="shared" ca="1" si="26"/>
        <v>2.5262363734853501</v>
      </c>
      <c r="M94" s="4">
        <f t="shared" ca="1" si="27"/>
        <v>1.754330814920382E-3</v>
      </c>
      <c r="N94" s="3">
        <f ca="1">IF(C94&lt;&gt;"",SUM(COUNTIF($Q$24:$Q94,"&gt;"&amp;C94),COUNTIF($S$24:$S94,"&gt;"&amp;C94),COUNTIF($U$24:$U94,"&gt;"&amp;C94),COUNTIF($W$24:$W94,"&gt;"&amp;C94),COUNTIF($Y$24:$Y94,"&gt;"&amp;C94)),"")</f>
        <v>3</v>
      </c>
      <c r="O94" s="4">
        <f t="shared" ca="1" si="28"/>
        <v>3.657287001662346E-3</v>
      </c>
      <c r="P94" s="4" t="str">
        <f ca="1">IF(AND(MAX(Q$23:Q93)&lt;=MAX(S$23:S93),C94&lt;&gt;"",MAX(Q$23:Q93)&lt;=MAX(U$23:U93),MAX(Q$23:Q93)&lt;=MAX(W$23:W93),MAX(Q$23:Q93)&lt;=MAX(Y$23:Y93),MAX(Q$23:Q93)&lt;=TIME(16,0,0)),MAX(Q$23:Q93,C94),"")</f>
        <v/>
      </c>
      <c r="Q94" s="4" t="str">
        <f t="shared" ca="1" si="29"/>
        <v/>
      </c>
      <c r="R94" s="4" t="str">
        <f ca="1">IF(AND(MAX(Q$23:Q93)&gt;MAX(S$23:S93),C94&lt;&gt;"",MAX(S$23:S93)&lt;=MAX(U$23:U93),MAX(S$23:S93)&lt;=MAX(W$23:W93),MAX(S$23:S93)&lt;=MAX(Y$23:Y93),MAX(S$23:S93)&lt;=TIME(16,0,0)),MAX(S$23:S93,C94),"")</f>
        <v/>
      </c>
      <c r="S94" s="4" t="str">
        <f t="shared" ca="1" si="30"/>
        <v/>
      </c>
      <c r="T94" s="4">
        <f ca="1">IF(AND(MAX(Q$23:Q93)&gt;MAX(U$23:U93),C94&lt;&gt;"",MAX(S$23:S93)&gt;MAX(U$23:U93),MAX(U$23:U93)&lt;=MAX(W$23:W93),MAX(U$23:U93)&lt;=MAX(Y$23:Y93),MAX(U$23:U93)&lt;=TIME(16,0,0)),MAX(U$23:U93,C94),"")</f>
        <v>0.41510023803608598</v>
      </c>
      <c r="U94" s="4">
        <f t="shared" ca="1" si="31"/>
        <v>0.41875752503774832</v>
      </c>
      <c r="V94" s="4" t="str">
        <f ca="1">IF(AND(MAX(Q$23:Q93)&gt;MAX(W$23:W93),C94&lt;&gt;"",MAX(S$23:S93)&gt;MAX(W$23:W93),MAX(U$23:U93)&gt;MAX(W$23:W93),MAX(W$23:W93)&lt;=MAX(Y$23:Y93),MAX(W$23:W93)&lt;=TIME(16,0,0)),MAX(W$23:W93,C94),"")</f>
        <v/>
      </c>
      <c r="W94" s="4" t="str">
        <f t="shared" ca="1" si="32"/>
        <v/>
      </c>
      <c r="X94" s="4" t="str">
        <f ca="1">IF(AND(MAX(Q$23:Q93)&gt;MAX(Y$23:Y93),C94&lt;&gt;"",MAX(S$23:S93)&gt;MAX(Y$23:Y93),MAX(U$23:U93)&gt;MAX(Y$23:Y93),MAX(W$23:W93)&gt;MAX(Y$23:Y93),MAX(Y$23:Y93)&lt;=TIME(16,0,0)),MAX(Y$23:Y93,C94),"")</f>
        <v/>
      </c>
      <c r="Y94" s="4" t="str">
        <f t="shared" ca="1" si="33"/>
        <v/>
      </c>
    </row>
    <row r="95" spans="1:25" x14ac:dyDescent="0.3">
      <c r="A95" s="3">
        <f t="shared" ca="1" si="17"/>
        <v>1.5326205237393342</v>
      </c>
      <c r="B95" s="23" t="str">
        <f t="shared" ca="1" si="18"/>
        <v>касса 1</v>
      </c>
      <c r="C95" s="4">
        <f ca="1">IF(C94="","",IF(C94+(A95)/1440&lt;=$C$23+8/24,C94+(A95)/1440,""))</f>
        <v>0.41616455784423828</v>
      </c>
      <c r="D95">
        <f t="shared" ca="1" si="19"/>
        <v>5.0528834043106183</v>
      </c>
      <c r="E95" s="4">
        <f t="shared" ca="1" si="20"/>
        <v>3.5089468085490404E-3</v>
      </c>
      <c r="F95">
        <f t="shared" ca="1" si="21"/>
        <v>1.6425470491184484</v>
      </c>
      <c r="G95" s="4">
        <f t="shared" ca="1" si="22"/>
        <v>1.1406576729989224E-3</v>
      </c>
      <c r="H95">
        <f t="shared" ca="1" si="23"/>
        <v>11.410011055413797</v>
      </c>
      <c r="I95" s="4">
        <f t="shared" ca="1" si="24"/>
        <v>7.9236187884818027E-3</v>
      </c>
      <c r="J95">
        <f t="shared" ca="1" si="25"/>
        <v>1.1870367943660902</v>
      </c>
      <c r="K95" s="4">
        <f ca="1">IF(J95&lt;&gt;"",J95/1440,"")</f>
        <v>8.2433110719867374E-4</v>
      </c>
      <c r="L95" s="55">
        <f t="shared" ca="1" si="26"/>
        <v>3.3623511888405586</v>
      </c>
      <c r="M95" s="4">
        <f t="shared" ca="1" si="27"/>
        <v>2.334966103361499E-3</v>
      </c>
      <c r="N95" s="3">
        <f ca="1">IF(C95&lt;&gt;"",SUM(COUNTIF($Q$24:$Q95,"&gt;"&amp;C95),COUNTIF($S$24:$S95,"&gt;"&amp;C95),COUNTIF($U$24:$U95,"&gt;"&amp;C95),COUNTIF($W$24:$W95,"&gt;"&amp;C95),COUNTIF($Y$24:$Y95,"&gt;"&amp;C95)),"")</f>
        <v>2</v>
      </c>
      <c r="O95" s="4">
        <f t="shared" ca="1" si="28"/>
        <v>3.5089468085490183E-3</v>
      </c>
      <c r="P95" s="4">
        <f ca="1">IF(AND(MAX(Q$23:Q94)&lt;=MAX(S$23:S94),C95&lt;&gt;"",MAX(Q$23:Q94)&lt;=MAX(U$23:U94),MAX(Q$23:Q94)&lt;=MAX(W$23:W94),MAX(Q$23:Q94)&lt;=MAX(Y$23:Y94),MAX(Q$23:Q94)&lt;=TIME(16,0,0)),MAX(Q$23:Q94,C95),"")</f>
        <v>0.41616455784423828</v>
      </c>
      <c r="Q95" s="4">
        <f t="shared" ca="1" si="29"/>
        <v>0.4196735046527873</v>
      </c>
      <c r="R95" s="4" t="str">
        <f ca="1">IF(AND(MAX(Q$23:Q94)&gt;MAX(S$23:S94),C95&lt;&gt;"",MAX(S$23:S94)&lt;=MAX(U$23:U94),MAX(S$23:S94)&lt;=MAX(W$23:W94),MAX(S$23:S94)&lt;=MAX(Y$23:Y94),MAX(S$23:S94)&lt;=TIME(16,0,0)),MAX(S$23:S94,C95),"")</f>
        <v/>
      </c>
      <c r="S95" s="4" t="str">
        <f t="shared" ca="1" si="30"/>
        <v/>
      </c>
      <c r="T95" s="4" t="str">
        <f ca="1">IF(AND(MAX(Q$23:Q94)&gt;MAX(U$23:U94),C95&lt;&gt;"",MAX(S$23:S94)&gt;MAX(U$23:U94),MAX(U$23:U94)&lt;=MAX(W$23:W94),MAX(U$23:U94)&lt;=MAX(Y$23:Y94),MAX(U$23:U94)&lt;=TIME(16,0,0)),MAX(U$23:U94,C95),"")</f>
        <v/>
      </c>
      <c r="U95" s="4" t="str">
        <f t="shared" ca="1" si="31"/>
        <v/>
      </c>
      <c r="V95" s="4" t="str">
        <f ca="1">IF(AND(MAX(Q$23:Q94)&gt;MAX(W$23:W94),C95&lt;&gt;"",MAX(S$23:S94)&gt;MAX(W$23:W94),MAX(U$23:U94)&gt;MAX(W$23:W94),MAX(W$23:W94)&lt;=MAX(Y$23:Y94),MAX(W$23:W94)&lt;=TIME(16,0,0)),MAX(W$23:W94,C95),"")</f>
        <v/>
      </c>
      <c r="W95" s="4" t="str">
        <f t="shared" ca="1" si="32"/>
        <v/>
      </c>
      <c r="X95" s="4" t="str">
        <f ca="1">IF(AND(MAX(Q$23:Q94)&gt;MAX(Y$23:Y94),C95&lt;&gt;"",MAX(S$23:S94)&gt;MAX(Y$23:Y94),MAX(U$23:U94)&gt;MAX(Y$23:Y94),MAX(W$23:W94)&gt;MAX(Y$23:Y94),MAX(Y$23:Y94)&lt;=TIME(16,0,0)),MAX(Y$23:Y94,C95),"")</f>
        <v/>
      </c>
      <c r="Y95" s="4" t="str">
        <f t="shared" ca="1" si="33"/>
        <v/>
      </c>
    </row>
    <row r="96" spans="1:25" x14ac:dyDescent="0.3">
      <c r="A96" s="3">
        <f t="shared" ca="1" si="17"/>
        <v>1.331403993701592</v>
      </c>
      <c r="B96" s="23" t="str">
        <f t="shared" ca="1" si="18"/>
        <v>касса 4</v>
      </c>
      <c r="C96" s="4">
        <f ca="1">IF(C95="","",IF(C95+(A96)/1440&lt;=$C$23+8/24,C95+(A96)/1440,""))</f>
        <v>0.41708914395097552</v>
      </c>
      <c r="D96">
        <f t="shared" ca="1" si="19"/>
        <v>2.7482816645289834</v>
      </c>
      <c r="E96" s="4">
        <f t="shared" ca="1" si="20"/>
        <v>1.9085289337006828E-3</v>
      </c>
      <c r="F96">
        <f t="shared" ca="1" si="21"/>
        <v>5.6268311700792664</v>
      </c>
      <c r="G96" s="4">
        <f t="shared" ca="1" si="22"/>
        <v>3.9075216458883798E-3</v>
      </c>
      <c r="H96">
        <f t="shared" ca="1" si="23"/>
        <v>1.9896320644623406</v>
      </c>
      <c r="I96" s="4">
        <f t="shared" ca="1" si="24"/>
        <v>1.3816889336544032E-3</v>
      </c>
      <c r="J96">
        <f t="shared" ca="1" si="25"/>
        <v>6.7625653686006491</v>
      </c>
      <c r="K96" s="4">
        <f ca="1">IF(J96&lt;&gt;"",J96/1440,"")</f>
        <v>4.6962259504171175E-3</v>
      </c>
      <c r="L96" s="55">
        <f t="shared" ca="1" si="26"/>
        <v>1.5295856469407147</v>
      </c>
      <c r="M96" s="4">
        <f t="shared" ca="1" si="27"/>
        <v>1.0622122548199409E-3</v>
      </c>
      <c r="N96" s="3">
        <f ca="1">IF(C96&lt;&gt;"",SUM(COUNTIF($Q$24:$Q96,"&gt;"&amp;C96),COUNTIF($S$24:$S96,"&gt;"&amp;C96),COUNTIF($U$24:$U96,"&gt;"&amp;C96),COUNTIF($W$24:$W96,"&gt;"&amp;C96),COUNTIF($Y$24:$Y96,"&gt;"&amp;C96)),"")</f>
        <v>3</v>
      </c>
      <c r="O96" s="4">
        <f t="shared" ca="1" si="28"/>
        <v>4.6962259504171322E-3</v>
      </c>
      <c r="P96" s="4" t="str">
        <f ca="1">IF(AND(MAX(Q$23:Q95)&lt;=MAX(S$23:S95),C96&lt;&gt;"",MAX(Q$23:Q95)&lt;=MAX(U$23:U95),MAX(Q$23:Q95)&lt;=MAX(W$23:W95),MAX(Q$23:Q95)&lt;=MAX(Y$23:Y95),MAX(Q$23:Q95)&lt;=TIME(16,0,0)),MAX(Q$23:Q95,C96),"")</f>
        <v/>
      </c>
      <c r="Q96" s="4" t="str">
        <f t="shared" ca="1" si="29"/>
        <v/>
      </c>
      <c r="R96" s="4" t="str">
        <f ca="1">IF(AND(MAX(Q$23:Q95)&gt;MAX(S$23:S95),C96&lt;&gt;"",MAX(S$23:S95)&lt;=MAX(U$23:U95),MAX(S$23:S95)&lt;=MAX(W$23:W95),MAX(S$23:S95)&lt;=MAX(Y$23:Y95),MAX(S$23:S95)&lt;=TIME(16,0,0)),MAX(S$23:S95,C96),"")</f>
        <v/>
      </c>
      <c r="S96" s="4" t="str">
        <f t="shared" ca="1" si="30"/>
        <v/>
      </c>
      <c r="T96" s="4" t="str">
        <f ca="1">IF(AND(MAX(Q$23:Q95)&gt;MAX(U$23:U95),C96&lt;&gt;"",MAX(S$23:S95)&gt;MAX(U$23:U95),MAX(U$23:U95)&lt;=MAX(W$23:W95),MAX(U$23:U95)&lt;=MAX(Y$23:Y95),MAX(U$23:U95)&lt;=TIME(16,0,0)),MAX(U$23:U95,C96),"")</f>
        <v/>
      </c>
      <c r="U96" s="4" t="str">
        <f t="shared" ca="1" si="31"/>
        <v/>
      </c>
      <c r="V96" s="4">
        <f ca="1">IF(AND(MAX(Q$23:Q95)&gt;MAX(W$23:W95),C96&lt;&gt;"",MAX(S$23:S95)&gt;MAX(W$23:W95),MAX(U$23:U95)&gt;MAX(W$23:W95),MAX(W$23:W95)&lt;=MAX(Y$23:Y95),MAX(W$23:W95)&lt;=TIME(16,0,0)),MAX(W$23:W95,C96),"")</f>
        <v>0.41708914395097552</v>
      </c>
      <c r="W96" s="4">
        <f t="shared" ca="1" si="32"/>
        <v>0.42178536990139265</v>
      </c>
      <c r="X96" s="4" t="str">
        <f ca="1">IF(AND(MAX(Q$23:Q95)&gt;MAX(Y$23:Y95),C96&lt;&gt;"",MAX(S$23:S95)&gt;MAX(Y$23:Y95),MAX(U$23:U95)&gt;MAX(Y$23:Y95),MAX(W$23:W95)&gt;MAX(Y$23:Y95),MAX(Y$23:Y95)&lt;=TIME(16,0,0)),MAX(Y$23:Y95,C96),"")</f>
        <v/>
      </c>
      <c r="Y96" s="4" t="str">
        <f t="shared" ca="1" si="33"/>
        <v/>
      </c>
    </row>
    <row r="97" spans="1:25" x14ac:dyDescent="0.3">
      <c r="A97" s="3">
        <f t="shared" ca="1" si="17"/>
        <v>1.1344573160380353</v>
      </c>
      <c r="B97" s="23" t="str">
        <f t="shared" ca="1" si="18"/>
        <v>касса 2</v>
      </c>
      <c r="C97" s="4">
        <f ca="1">IF(C96="","",IF(C96+(A97)/1440&lt;=$C$23+8/24,C96+(A97)/1440,""))</f>
        <v>0.41787696153155751</v>
      </c>
      <c r="D97">
        <f t="shared" ca="1" si="19"/>
        <v>2.3808595204391887</v>
      </c>
      <c r="E97" s="4">
        <f t="shared" ca="1" si="20"/>
        <v>1.6533746669716589E-3</v>
      </c>
      <c r="F97">
        <f t="shared" ca="1" si="21"/>
        <v>1.6758020413997314</v>
      </c>
      <c r="G97" s="4">
        <f t="shared" ca="1" si="22"/>
        <v>1.1637514176387025E-3</v>
      </c>
      <c r="H97">
        <f t="shared" ca="1" si="23"/>
        <v>1.6524260970131242</v>
      </c>
      <c r="I97" s="4">
        <f t="shared" ca="1" si="24"/>
        <v>1.1475181229257806E-3</v>
      </c>
      <c r="J97">
        <f t="shared" ca="1" si="25"/>
        <v>14.487138587416913</v>
      </c>
      <c r="K97" s="4">
        <f ca="1">IF(J97&lt;&gt;"",J97/1440,"")</f>
        <v>1.0060512907928412E-2</v>
      </c>
      <c r="L97" s="55">
        <f t="shared" ca="1" si="26"/>
        <v>30.501945142530207</v>
      </c>
      <c r="M97" s="4">
        <f t="shared" ca="1" si="27"/>
        <v>2.1181906348979311E-2</v>
      </c>
      <c r="N97" s="3">
        <f ca="1">IF(C97&lt;&gt;"",SUM(COUNTIF($Q$24:$Q97,"&gt;"&amp;C97),COUNTIF($S$24:$S97,"&gt;"&amp;C97),COUNTIF($U$24:$U97,"&gt;"&amp;C97),COUNTIF($W$24:$W97,"&gt;"&amp;C97),COUNTIF($Y$24:$Y97,"&gt;"&amp;C97)),"")</f>
        <v>4</v>
      </c>
      <c r="O97" s="4">
        <f t="shared" ca="1" si="28"/>
        <v>1.1637514176386921E-3</v>
      </c>
      <c r="P97" s="4" t="str">
        <f ca="1">IF(AND(MAX(Q$23:Q96)&lt;=MAX(S$23:S96),C97&lt;&gt;"",MAX(Q$23:Q96)&lt;=MAX(U$23:U96),MAX(Q$23:Q96)&lt;=MAX(W$23:W96),MAX(Q$23:Q96)&lt;=MAX(Y$23:Y96),MAX(Q$23:Q96)&lt;=TIME(16,0,0)),MAX(Q$23:Q96,C97),"")</f>
        <v/>
      </c>
      <c r="Q97" s="4" t="str">
        <f t="shared" ca="1" si="29"/>
        <v/>
      </c>
      <c r="R97" s="4">
        <f ca="1">IF(AND(MAX(Q$23:Q96)&gt;MAX(S$23:S96),C97&lt;&gt;"",MAX(S$23:S96)&lt;=MAX(U$23:U96),MAX(S$23:S96)&lt;=MAX(W$23:W96),MAX(S$23:S96)&lt;=MAX(Y$23:Y96),MAX(S$23:S96)&lt;=TIME(16,0,0)),MAX(S$23:S96,C97),"")</f>
        <v>0.41787696153155751</v>
      </c>
      <c r="S97" s="4">
        <f t="shared" ca="1" si="30"/>
        <v>0.4190407129491962</v>
      </c>
      <c r="T97" s="4" t="str">
        <f ca="1">IF(AND(MAX(Q$23:Q96)&gt;MAX(U$23:U96),C97&lt;&gt;"",MAX(S$23:S96)&gt;MAX(U$23:U96),MAX(U$23:U96)&lt;=MAX(W$23:W96),MAX(U$23:U96)&lt;=MAX(Y$23:Y96),MAX(U$23:U96)&lt;=TIME(16,0,0)),MAX(U$23:U96,C97),"")</f>
        <v/>
      </c>
      <c r="U97" s="4" t="str">
        <f t="shared" ca="1" si="31"/>
        <v/>
      </c>
      <c r="V97" s="4" t="str">
        <f ca="1">IF(AND(MAX(Q$23:Q96)&gt;MAX(W$23:W96),C97&lt;&gt;"",MAX(S$23:S96)&gt;MAX(W$23:W96),MAX(U$23:U96)&gt;MAX(W$23:W96),MAX(W$23:W96)&lt;=MAX(Y$23:Y96),MAX(W$23:W96)&lt;=TIME(16,0,0)),MAX(W$23:W96,C97),"")</f>
        <v/>
      </c>
      <c r="W97" s="4" t="str">
        <f t="shared" ca="1" si="32"/>
        <v/>
      </c>
      <c r="X97" s="4" t="str">
        <f ca="1">IF(AND(MAX(Q$23:Q96)&gt;MAX(Y$23:Y96),C97&lt;&gt;"",MAX(S$23:S96)&gt;MAX(Y$23:Y96),MAX(U$23:U96)&gt;MAX(Y$23:Y96),MAX(W$23:W96)&gt;MAX(Y$23:Y96),MAX(Y$23:Y96)&lt;=TIME(16,0,0)),MAX(Y$23:Y96,C97),"")</f>
        <v/>
      </c>
      <c r="Y97" s="4" t="str">
        <f t="shared" ca="1" si="33"/>
        <v/>
      </c>
    </row>
    <row r="98" spans="1:25" x14ac:dyDescent="0.3">
      <c r="A98" s="3">
        <f t="shared" ca="1" si="17"/>
        <v>1.2950521469152978</v>
      </c>
      <c r="B98" s="23" t="str">
        <f t="shared" ca="1" si="18"/>
        <v>касса 5</v>
      </c>
      <c r="C98" s="4">
        <f ca="1">IF(C97="","",IF(C97+(A98)/1440&lt;=$C$23+8/24,C97+(A98)/1440,""))</f>
        <v>0.41877630330024868</v>
      </c>
      <c r="D98">
        <f t="shared" ca="1" si="19"/>
        <v>3.3351214784307133</v>
      </c>
      <c r="E98" s="4">
        <f t="shared" ca="1" si="20"/>
        <v>2.316056582243551E-3</v>
      </c>
      <c r="F98">
        <f t="shared" ca="1" si="21"/>
        <v>16.528119599999592</v>
      </c>
      <c r="G98" s="4">
        <f t="shared" ca="1" si="22"/>
        <v>1.147786083333305E-2</v>
      </c>
      <c r="H98">
        <f t="shared" ca="1" si="23"/>
        <v>2.9114264490154946</v>
      </c>
      <c r="I98" s="4">
        <f t="shared" ca="1" si="24"/>
        <v>2.021823922927427E-3</v>
      </c>
      <c r="J98">
        <f t="shared" ca="1" si="25"/>
        <v>24.542989658318685</v>
      </c>
      <c r="K98" s="4">
        <f ca="1">IF(J98&lt;&gt;"",J98/1440,"")</f>
        <v>1.7043742818276864E-2</v>
      </c>
      <c r="L98" s="55">
        <f t="shared" ca="1" si="26"/>
        <v>2.3824051025406257</v>
      </c>
      <c r="M98" s="4">
        <f t="shared" ca="1" si="27"/>
        <v>1.6544479878754345E-3</v>
      </c>
      <c r="N98" s="3">
        <f ca="1">IF(C98&lt;&gt;"",SUM(COUNTIF($Q$24:$Q98,"&gt;"&amp;C98),COUNTIF($S$24:$S98,"&gt;"&amp;C98),COUNTIF($U$24:$U98,"&gt;"&amp;C98),COUNTIF($W$24:$W98,"&gt;"&amp;C98),COUNTIF($Y$24:$Y98,"&gt;"&amp;C98)),"")</f>
        <v>4</v>
      </c>
      <c r="O98" s="4">
        <f t="shared" ca="1" si="28"/>
        <v>1.6544479878754514E-3</v>
      </c>
      <c r="P98" s="4" t="str">
        <f ca="1">IF(AND(MAX(Q$23:Q97)&lt;=MAX(S$23:S97),C98&lt;&gt;"",MAX(Q$23:Q97)&lt;=MAX(U$23:U97),MAX(Q$23:Q97)&lt;=MAX(W$23:W97),MAX(Q$23:Q97)&lt;=MAX(Y$23:Y97),MAX(Q$23:Q97)&lt;=TIME(16,0,0)),MAX(Q$23:Q97,C98),"")</f>
        <v/>
      </c>
      <c r="Q98" s="4" t="str">
        <f t="shared" ca="1" si="29"/>
        <v/>
      </c>
      <c r="R98" s="4" t="str">
        <f ca="1">IF(AND(MAX(Q$23:Q97)&gt;MAX(S$23:S97),C98&lt;&gt;"",MAX(S$23:S97)&lt;=MAX(U$23:U97),MAX(S$23:S97)&lt;=MAX(W$23:W97),MAX(S$23:S97)&lt;=MAX(Y$23:Y97),MAX(S$23:S97)&lt;=TIME(16,0,0)),MAX(S$23:S97,C98),"")</f>
        <v/>
      </c>
      <c r="S98" s="4" t="str">
        <f t="shared" ca="1" si="30"/>
        <v/>
      </c>
      <c r="T98" s="4" t="str">
        <f ca="1">IF(AND(MAX(Q$23:Q97)&gt;MAX(U$23:U97),C98&lt;&gt;"",MAX(S$23:S97)&gt;MAX(U$23:U97),MAX(U$23:U97)&lt;=MAX(W$23:W97),MAX(U$23:U97)&lt;=MAX(Y$23:Y97),MAX(U$23:U97)&lt;=TIME(16,0,0)),MAX(U$23:U97,C98),"")</f>
        <v/>
      </c>
      <c r="U98" s="4" t="str">
        <f t="shared" ca="1" si="31"/>
        <v/>
      </c>
      <c r="V98" s="4" t="str">
        <f ca="1">IF(AND(MAX(Q$23:Q97)&gt;MAX(W$23:W97),C98&lt;&gt;"",MAX(S$23:S97)&gt;MAX(W$23:W97),MAX(U$23:U97)&gt;MAX(W$23:W97),MAX(W$23:W97)&lt;=MAX(Y$23:Y97),MAX(W$23:W97)&lt;=TIME(16,0,0)),MAX(W$23:W97,C98),"")</f>
        <v/>
      </c>
      <c r="W98" s="4" t="str">
        <f t="shared" ca="1" si="32"/>
        <v/>
      </c>
      <c r="X98" s="4">
        <f ca="1">IF(AND(MAX(Q$23:Q97)&gt;MAX(Y$23:Y97),C98&lt;&gt;"",MAX(S$23:S97)&gt;MAX(Y$23:Y97),MAX(U$23:U97)&gt;MAX(Y$23:Y97),MAX(W$23:W97)&gt;MAX(Y$23:Y97),MAX(Y$23:Y97)&lt;=TIME(16,0,0)),MAX(Y$23:Y97,C98),"")</f>
        <v>0.41877630330024868</v>
      </c>
      <c r="Y98" s="4">
        <f t="shared" ca="1" si="33"/>
        <v>0.42043075128812413</v>
      </c>
    </row>
    <row r="99" spans="1:25" x14ac:dyDescent="0.3">
      <c r="A99" s="3">
        <f t="shared" ca="1" si="17"/>
        <v>1.2246165142024086</v>
      </c>
      <c r="B99" s="23" t="str">
        <f t="shared" ca="1" si="18"/>
        <v>касса 3</v>
      </c>
      <c r="C99" s="4">
        <f ca="1">IF(C98="","",IF(C98+(A99)/1440&lt;=$C$23+8/24,C98+(A99)/1440,""))</f>
        <v>0.41962673143511148</v>
      </c>
      <c r="D99">
        <f t="shared" ca="1" si="19"/>
        <v>4.5135082372399911</v>
      </c>
      <c r="E99" s="4">
        <f t="shared" ca="1" si="20"/>
        <v>3.1343807203055496E-3</v>
      </c>
      <c r="F99">
        <f t="shared" ca="1" si="21"/>
        <v>13.019658993566061</v>
      </c>
      <c r="G99" s="4">
        <f t="shared" ca="1" si="22"/>
        <v>9.0414298566430986E-3</v>
      </c>
      <c r="H99">
        <f t="shared" ca="1" si="23"/>
        <v>3.8370701532739724</v>
      </c>
      <c r="I99" s="4">
        <f t="shared" ca="1" si="24"/>
        <v>2.6646320508847032E-3</v>
      </c>
      <c r="J99">
        <f t="shared" ca="1" si="25"/>
        <v>3.4150811348977212</v>
      </c>
      <c r="K99" s="4">
        <f ca="1">IF(J99&lt;&gt;"",J99/1440,"")</f>
        <v>2.3715841214567508E-3</v>
      </c>
      <c r="L99" s="55">
        <f t="shared" ca="1" si="26"/>
        <v>1.4823342546627583</v>
      </c>
      <c r="M99" s="4">
        <f t="shared" ca="1" si="27"/>
        <v>1.0293987879602489E-3</v>
      </c>
      <c r="N99" s="3">
        <f ca="1">IF(C99&lt;&gt;"",SUM(COUNTIF($Q$24:$Q99,"&gt;"&amp;C99),COUNTIF($S$24:$S99,"&gt;"&amp;C99),COUNTIF($U$24:$U99,"&gt;"&amp;C99),COUNTIF($W$24:$W99,"&gt;"&amp;C99),COUNTIF($Y$24:$Y99,"&gt;"&amp;C99)),"")</f>
        <v>4</v>
      </c>
      <c r="O99" s="4">
        <f t="shared" ca="1" si="28"/>
        <v>2.6646320508846855E-3</v>
      </c>
      <c r="P99" s="4" t="str">
        <f ca="1">IF(AND(MAX(Q$23:Q98)&lt;=MAX(S$23:S98),C99&lt;&gt;"",MAX(Q$23:Q98)&lt;=MAX(U$23:U98),MAX(Q$23:Q98)&lt;=MAX(W$23:W98),MAX(Q$23:Q98)&lt;=MAX(Y$23:Y98),MAX(Q$23:Q98)&lt;=TIME(16,0,0)),MAX(Q$23:Q98,C99),"")</f>
        <v/>
      </c>
      <c r="Q99" s="4" t="str">
        <f t="shared" ca="1" si="29"/>
        <v/>
      </c>
      <c r="R99" s="4" t="str">
        <f ca="1">IF(AND(MAX(Q$23:Q98)&gt;MAX(S$23:S98),C99&lt;&gt;"",MAX(S$23:S98)&lt;=MAX(U$23:U98),MAX(S$23:S98)&lt;=MAX(W$23:W98),MAX(S$23:S98)&lt;=MAX(Y$23:Y98),MAX(S$23:S98)&lt;=TIME(16,0,0)),MAX(S$23:S98,C99),"")</f>
        <v/>
      </c>
      <c r="S99" s="4" t="str">
        <f t="shared" ca="1" si="30"/>
        <v/>
      </c>
      <c r="T99" s="4">
        <f ca="1">IF(AND(MAX(Q$23:Q98)&gt;MAX(U$23:U98),C99&lt;&gt;"",MAX(S$23:S98)&gt;MAX(U$23:U98),MAX(U$23:U98)&lt;=MAX(W$23:W98),MAX(U$23:U98)&lt;=MAX(Y$23:Y98),MAX(U$23:U98)&lt;=TIME(16,0,0)),MAX(U$23:U98,C99),"")</f>
        <v>0.41962673143511148</v>
      </c>
      <c r="U99" s="4">
        <f t="shared" ca="1" si="31"/>
        <v>0.42229136348599616</v>
      </c>
      <c r="V99" s="4" t="str">
        <f ca="1">IF(AND(MAX(Q$23:Q98)&gt;MAX(W$23:W98),C99&lt;&gt;"",MAX(S$23:S98)&gt;MAX(W$23:W98),MAX(U$23:U98)&gt;MAX(W$23:W98),MAX(W$23:W98)&lt;=MAX(Y$23:Y98),MAX(W$23:W98)&lt;=TIME(16,0,0)),MAX(W$23:W98,C99),"")</f>
        <v/>
      </c>
      <c r="W99" s="4" t="str">
        <f t="shared" ca="1" si="32"/>
        <v/>
      </c>
      <c r="X99" s="4" t="str">
        <f ca="1">IF(AND(MAX(Q$23:Q98)&gt;MAX(Y$23:Y98),C99&lt;&gt;"",MAX(S$23:S98)&gt;MAX(Y$23:Y98),MAX(U$23:U98)&gt;MAX(Y$23:Y98),MAX(W$23:W98)&gt;MAX(Y$23:Y98),MAX(Y$23:Y98)&lt;=TIME(16,0,0)),MAX(Y$23:Y98,C99),"")</f>
        <v/>
      </c>
      <c r="Y99" s="4" t="str">
        <f t="shared" ca="1" si="33"/>
        <v/>
      </c>
    </row>
    <row r="100" spans="1:25" x14ac:dyDescent="0.3">
      <c r="A100" s="3">
        <f t="shared" ca="1" si="17"/>
        <v>2.9572847610884034</v>
      </c>
      <c r="B100" s="23" t="str">
        <f t="shared" ca="1" si="18"/>
        <v>касса 2</v>
      </c>
      <c r="C100" s="4">
        <f ca="1">IF(C99="","",IF(C99+(A100)/1440&lt;=$C$23+8/24,C99+(A100)/1440,""))</f>
        <v>0.42168040140808954</v>
      </c>
      <c r="D100">
        <f t="shared" ca="1" si="19"/>
        <v>2.5052150670863318</v>
      </c>
      <c r="E100" s="4">
        <f t="shared" ca="1" si="20"/>
        <v>1.7397326854766194E-3</v>
      </c>
      <c r="F100">
        <f t="shared" ca="1" si="21"/>
        <v>1.6719483558658976</v>
      </c>
      <c r="G100" s="4">
        <f t="shared" ca="1" si="22"/>
        <v>1.1610752471290955E-3</v>
      </c>
      <c r="H100">
        <f t="shared" ca="1" si="23"/>
        <v>5.0591322843471733</v>
      </c>
      <c r="I100" s="4">
        <f t="shared" ca="1" si="24"/>
        <v>3.513286308574426E-3</v>
      </c>
      <c r="J100">
        <f t="shared" ca="1" si="25"/>
        <v>1.0384219588812247</v>
      </c>
      <c r="K100" s="4">
        <f ca="1">IF(J100&lt;&gt;"",J100/1440,"")</f>
        <v>7.2112636033418382E-4</v>
      </c>
      <c r="L100" s="55">
        <f t="shared" ca="1" si="26"/>
        <v>5.08636916542949</v>
      </c>
      <c r="M100" s="4">
        <f t="shared" ca="1" si="27"/>
        <v>3.5322008093260347E-3</v>
      </c>
      <c r="N100" s="3">
        <f ca="1">IF(C100&lt;&gt;"",SUM(COUNTIF($Q$24:$Q100,"&gt;"&amp;C100),COUNTIF($S$24:$S100,"&gt;"&amp;C100),COUNTIF($U$24:$U100,"&gt;"&amp;C100),COUNTIF($W$24:$W100,"&gt;"&amp;C100),COUNTIF($Y$24:$Y100,"&gt;"&amp;C100)),"")</f>
        <v>3</v>
      </c>
      <c r="O100" s="4">
        <f t="shared" ca="1" si="28"/>
        <v>1.1610752471291064E-3</v>
      </c>
      <c r="P100" s="4" t="str">
        <f ca="1">IF(AND(MAX(Q$23:Q99)&lt;=MAX(S$23:S99),C100&lt;&gt;"",MAX(Q$23:Q99)&lt;=MAX(U$23:U99),MAX(Q$23:Q99)&lt;=MAX(W$23:W99),MAX(Q$23:Q99)&lt;=MAX(Y$23:Y99),MAX(Q$23:Q99)&lt;=TIME(16,0,0)),MAX(Q$23:Q99,C100),"")</f>
        <v/>
      </c>
      <c r="Q100" s="4" t="str">
        <f t="shared" ca="1" si="29"/>
        <v/>
      </c>
      <c r="R100" s="4">
        <f ca="1">IF(AND(MAX(Q$23:Q99)&gt;MAX(S$23:S99),C100&lt;&gt;"",MAX(S$23:S99)&lt;=MAX(U$23:U99),MAX(S$23:S99)&lt;=MAX(W$23:W99),MAX(S$23:S99)&lt;=MAX(Y$23:Y99),MAX(S$23:S99)&lt;=TIME(16,0,0)),MAX(S$23:S99,C100),"")</f>
        <v>0.42168040140808954</v>
      </c>
      <c r="S100" s="4">
        <f t="shared" ca="1" si="30"/>
        <v>0.42284147665521865</v>
      </c>
      <c r="T100" s="4" t="str">
        <f ca="1">IF(AND(MAX(Q$23:Q99)&gt;MAX(U$23:U99),C100&lt;&gt;"",MAX(S$23:S99)&gt;MAX(U$23:U99),MAX(U$23:U99)&lt;=MAX(W$23:W99),MAX(U$23:U99)&lt;=MAX(Y$23:Y99),MAX(U$23:U99)&lt;=TIME(16,0,0)),MAX(U$23:U99,C100),"")</f>
        <v/>
      </c>
      <c r="U100" s="4" t="str">
        <f t="shared" ca="1" si="31"/>
        <v/>
      </c>
      <c r="V100" s="4" t="str">
        <f ca="1">IF(AND(MAX(Q$23:Q99)&gt;MAX(W$23:W99),C100&lt;&gt;"",MAX(S$23:S99)&gt;MAX(W$23:W99),MAX(U$23:U99)&gt;MAX(W$23:W99),MAX(W$23:W99)&lt;=MAX(Y$23:Y99),MAX(W$23:W99)&lt;=TIME(16,0,0)),MAX(W$23:W99,C100),"")</f>
        <v/>
      </c>
      <c r="W100" s="4" t="str">
        <f t="shared" ca="1" si="32"/>
        <v/>
      </c>
      <c r="X100" s="4" t="str">
        <f ca="1">IF(AND(MAX(Q$23:Q99)&gt;MAX(Y$23:Y99),C100&lt;&gt;"",MAX(S$23:S99)&gt;MAX(Y$23:Y99),MAX(U$23:U99)&gt;MAX(Y$23:Y99),MAX(W$23:W99)&gt;MAX(Y$23:Y99),MAX(Y$23:Y99)&lt;=TIME(16,0,0)),MAX(Y$23:Y99,C100),"")</f>
        <v/>
      </c>
      <c r="Y100" s="4" t="str">
        <f t="shared" ca="1" si="33"/>
        <v/>
      </c>
    </row>
    <row r="101" spans="1:25" x14ac:dyDescent="0.3">
      <c r="A101" s="3">
        <f t="shared" ca="1" si="17"/>
        <v>2.8859587944787588</v>
      </c>
      <c r="B101" s="23" t="str">
        <f t="shared" ca="1" si="18"/>
        <v>касса 1</v>
      </c>
      <c r="C101" s="4">
        <f ca="1">IF(C100="","",IF(C100+(A101)/1440&lt;=$C$23+8/24,C100+(A101)/1440,""))</f>
        <v>0.42368453945981088</v>
      </c>
      <c r="D101">
        <f t="shared" ca="1" si="19"/>
        <v>2.6020793899170633</v>
      </c>
      <c r="E101" s="4">
        <f t="shared" ca="1" si="20"/>
        <v>1.806999576331294E-3</v>
      </c>
      <c r="F101">
        <f t="shared" ca="1" si="21"/>
        <v>5.6768741862480621</v>
      </c>
      <c r="G101" s="4">
        <f t="shared" ca="1" si="22"/>
        <v>3.9422737404500429E-3</v>
      </c>
      <c r="H101">
        <f t="shared" ca="1" si="23"/>
        <v>5.8490431340490039</v>
      </c>
      <c r="I101" s="4">
        <f t="shared" ca="1" si="24"/>
        <v>4.0618355097562526E-3</v>
      </c>
      <c r="J101">
        <f t="shared" ca="1" si="25"/>
        <v>8.404727725560436</v>
      </c>
      <c r="K101" s="4">
        <f ca="1">IF(J101&lt;&gt;"",J101/1440,"")</f>
        <v>5.8366164760836363E-3</v>
      </c>
      <c r="L101" s="55">
        <f t="shared" ca="1" si="26"/>
        <v>17.990510950609657</v>
      </c>
      <c r="M101" s="4">
        <f t="shared" ca="1" si="27"/>
        <v>1.2493410382367818E-2</v>
      </c>
      <c r="N101" s="3">
        <f ca="1">IF(C101&lt;&gt;"",SUM(COUNTIF($Q$24:$Q101,"&gt;"&amp;C101),COUNTIF($S$24:$S101,"&gt;"&amp;C101),COUNTIF($U$24:$U101,"&gt;"&amp;C101),COUNTIF($W$24:$W101,"&gt;"&amp;C101),COUNTIF($Y$24:$Y101,"&gt;"&amp;C101)),"")</f>
        <v>1</v>
      </c>
      <c r="O101" s="4">
        <f t="shared" ca="1" si="28"/>
        <v>1.8069995763312918E-3</v>
      </c>
      <c r="P101" s="4">
        <f ca="1">IF(AND(MAX(Q$23:Q100)&lt;=MAX(S$23:S100),C101&lt;&gt;"",MAX(Q$23:Q100)&lt;=MAX(U$23:U100),MAX(Q$23:Q100)&lt;=MAX(W$23:W100),MAX(Q$23:Q100)&lt;=MAX(Y$23:Y100),MAX(Q$23:Q100)&lt;=TIME(16,0,0)),MAX(Q$23:Q100,C101),"")</f>
        <v>0.42368453945981088</v>
      </c>
      <c r="Q101" s="4">
        <f t="shared" ca="1" si="29"/>
        <v>0.42549153903614217</v>
      </c>
      <c r="R101" s="4" t="str">
        <f ca="1">IF(AND(MAX(Q$23:Q100)&gt;MAX(S$23:S100),C101&lt;&gt;"",MAX(S$23:S100)&lt;=MAX(U$23:U100),MAX(S$23:S100)&lt;=MAX(W$23:W100),MAX(S$23:S100)&lt;=MAX(Y$23:Y100),MAX(S$23:S100)&lt;=TIME(16,0,0)),MAX(S$23:S100,C101),"")</f>
        <v/>
      </c>
      <c r="S101" s="4" t="str">
        <f t="shared" ca="1" si="30"/>
        <v/>
      </c>
      <c r="T101" s="4" t="str">
        <f ca="1">IF(AND(MAX(Q$23:Q100)&gt;MAX(U$23:U100),C101&lt;&gt;"",MAX(S$23:S100)&gt;MAX(U$23:U100),MAX(U$23:U100)&lt;=MAX(W$23:W100),MAX(U$23:U100)&lt;=MAX(Y$23:Y100),MAX(U$23:U100)&lt;=TIME(16,0,0)),MAX(U$23:U100,C101),"")</f>
        <v/>
      </c>
      <c r="U101" s="4" t="str">
        <f t="shared" ca="1" si="31"/>
        <v/>
      </c>
      <c r="V101" s="4" t="str">
        <f ca="1">IF(AND(MAX(Q$23:Q100)&gt;MAX(W$23:W100),C101&lt;&gt;"",MAX(S$23:S100)&gt;MAX(W$23:W100),MAX(U$23:U100)&gt;MAX(W$23:W100),MAX(W$23:W100)&lt;=MAX(Y$23:Y100),MAX(W$23:W100)&lt;=TIME(16,0,0)),MAX(W$23:W100,C101),"")</f>
        <v/>
      </c>
      <c r="W101" s="4" t="str">
        <f t="shared" ca="1" si="32"/>
        <v/>
      </c>
      <c r="X101" s="4" t="str">
        <f ca="1">IF(AND(MAX(Q$23:Q100)&gt;MAX(Y$23:Y100),C101&lt;&gt;"",MAX(S$23:S100)&gt;MAX(Y$23:Y100),MAX(U$23:U100)&gt;MAX(Y$23:Y100),MAX(W$23:W100)&gt;MAX(Y$23:Y100),MAX(Y$23:Y100)&lt;=TIME(16,0,0)),MAX(Y$23:Y100,C101),"")</f>
        <v/>
      </c>
      <c r="Y101" s="4" t="str">
        <f t="shared" ca="1" si="33"/>
        <v/>
      </c>
    </row>
    <row r="102" spans="1:25" x14ac:dyDescent="0.3">
      <c r="A102" s="3">
        <f t="shared" ca="1" si="17"/>
        <v>3.1523367080051297</v>
      </c>
      <c r="B102" s="23" t="str">
        <f t="shared" ca="1" si="18"/>
        <v>касса 5</v>
      </c>
      <c r="C102" s="4">
        <f ca="1">IF(C101="","",IF(C101+(A102)/1440&lt;=$C$23+8/24,C101+(A102)/1440,""))</f>
        <v>0.42587366217370332</v>
      </c>
      <c r="D102">
        <f t="shared" ca="1" si="19"/>
        <v>2.3862677876474843</v>
      </c>
      <c r="E102" s="4">
        <f t="shared" ca="1" si="20"/>
        <v>1.6571304080885308E-3</v>
      </c>
      <c r="F102">
        <f t="shared" ca="1" si="21"/>
        <v>8.5660376241948946</v>
      </c>
      <c r="G102" s="4">
        <f t="shared" ca="1" si="22"/>
        <v>5.9486372390242324E-3</v>
      </c>
      <c r="H102">
        <f t="shared" ca="1" si="23"/>
        <v>1.93441812655912</v>
      </c>
      <c r="I102" s="4">
        <f t="shared" ca="1" si="24"/>
        <v>1.3433459212216111E-3</v>
      </c>
      <c r="J102">
        <f t="shared" ca="1" si="25"/>
        <v>5.2283480070727268</v>
      </c>
      <c r="K102" s="4">
        <f ca="1">IF(J102&lt;&gt;"",J102/1440,"")</f>
        <v>3.6307972271338381E-3</v>
      </c>
      <c r="L102" s="55">
        <f t="shared" ca="1" si="26"/>
        <v>2.4919089367380747</v>
      </c>
      <c r="M102" s="4">
        <f t="shared" ca="1" si="27"/>
        <v>1.7304923171792186E-3</v>
      </c>
      <c r="N102" s="3">
        <f ca="1">IF(C102&lt;&gt;"",SUM(COUNTIF($Q$24:$Q102,"&gt;"&amp;C102),COUNTIF($S$24:$S102,"&gt;"&amp;C102),COUNTIF($U$24:$U102,"&gt;"&amp;C102),COUNTIF($W$24:$W102,"&gt;"&amp;C102),COUNTIF($Y$24:$Y102,"&gt;"&amp;C102)),"")</f>
        <v>1</v>
      </c>
      <c r="O102" s="4">
        <f t="shared" ca="1" si="28"/>
        <v>1.7304923171791997E-3</v>
      </c>
      <c r="P102" s="4" t="str">
        <f ca="1">IF(AND(MAX(Q$23:Q101)&lt;=MAX(S$23:S101),C102&lt;&gt;"",MAX(Q$23:Q101)&lt;=MAX(U$23:U101),MAX(Q$23:Q101)&lt;=MAX(W$23:W101),MAX(Q$23:Q101)&lt;=MAX(Y$23:Y101),MAX(Q$23:Q101)&lt;=TIME(16,0,0)),MAX(Q$23:Q101,C102),"")</f>
        <v/>
      </c>
      <c r="Q102" s="4" t="str">
        <f t="shared" ca="1" si="29"/>
        <v/>
      </c>
      <c r="R102" s="4" t="str">
        <f ca="1">IF(AND(MAX(Q$23:Q101)&gt;MAX(S$23:S101),C102&lt;&gt;"",MAX(S$23:S101)&lt;=MAX(U$23:U101),MAX(S$23:S101)&lt;=MAX(W$23:W101),MAX(S$23:S101)&lt;=MAX(Y$23:Y101),MAX(S$23:S101)&lt;=TIME(16,0,0)),MAX(S$23:S101,C102),"")</f>
        <v/>
      </c>
      <c r="S102" s="4" t="str">
        <f t="shared" ca="1" si="30"/>
        <v/>
      </c>
      <c r="T102" s="4" t="str">
        <f ca="1">IF(AND(MAX(Q$23:Q101)&gt;MAX(U$23:U101),C102&lt;&gt;"",MAX(S$23:S101)&gt;MAX(U$23:U101),MAX(U$23:U101)&lt;=MAX(W$23:W101),MAX(U$23:U101)&lt;=MAX(Y$23:Y101),MAX(U$23:U101)&lt;=TIME(16,0,0)),MAX(U$23:U101,C102),"")</f>
        <v/>
      </c>
      <c r="U102" s="4" t="str">
        <f t="shared" ca="1" si="31"/>
        <v/>
      </c>
      <c r="V102" s="4" t="str">
        <f ca="1">IF(AND(MAX(Q$23:Q101)&gt;MAX(W$23:W101),C102&lt;&gt;"",MAX(S$23:S101)&gt;MAX(W$23:W101),MAX(U$23:U101)&gt;MAX(W$23:W101),MAX(W$23:W101)&lt;=MAX(Y$23:Y101),MAX(W$23:W101)&lt;=TIME(16,0,0)),MAX(W$23:W101,C102),"")</f>
        <v/>
      </c>
      <c r="W102" s="4" t="str">
        <f t="shared" ca="1" si="32"/>
        <v/>
      </c>
      <c r="X102" s="4">
        <f ca="1">IF(AND(MAX(Q$23:Q101)&gt;MAX(Y$23:Y101),C102&lt;&gt;"",MAX(S$23:S101)&gt;MAX(Y$23:Y101),MAX(U$23:U101)&gt;MAX(Y$23:Y101),MAX(W$23:W101)&gt;MAX(Y$23:Y101),MAX(Y$23:Y101)&lt;=TIME(16,0,0)),MAX(Y$23:Y101,C102),"")</f>
        <v>0.42587366217370332</v>
      </c>
      <c r="Y102" s="4">
        <f t="shared" ca="1" si="33"/>
        <v>0.42760415449088252</v>
      </c>
    </row>
    <row r="103" spans="1:25" x14ac:dyDescent="0.3">
      <c r="A103" s="3">
        <f t="shared" ca="1" si="17"/>
        <v>1.2053177751185993</v>
      </c>
      <c r="B103" s="23" t="str">
        <f t="shared" ca="1" si="18"/>
        <v>касса 4</v>
      </c>
      <c r="C103" s="4">
        <f ca="1">IF(C102="","",IF(C102+(A103)/1440&lt;=$C$23+8/24,C102+(A103)/1440,""))</f>
        <v>0.42671068840642457</v>
      </c>
      <c r="D103">
        <f t="shared" ca="1" si="19"/>
        <v>2.6777470976386266</v>
      </c>
      <c r="E103" s="4">
        <f t="shared" ca="1" si="20"/>
        <v>1.8595465955823795E-3</v>
      </c>
      <c r="F103">
        <f t="shared" ca="1" si="21"/>
        <v>3.4782407828861586</v>
      </c>
      <c r="G103" s="4">
        <f t="shared" ca="1" si="22"/>
        <v>2.4154449881153878E-3</v>
      </c>
      <c r="H103">
        <f t="shared" ca="1" si="23"/>
        <v>5.3132316467031817</v>
      </c>
      <c r="I103" s="4">
        <f t="shared" ca="1" si="24"/>
        <v>3.6897441990994318E-3</v>
      </c>
      <c r="J103">
        <f t="shared" ca="1" si="25"/>
        <v>3.6594993889285363</v>
      </c>
      <c r="K103" s="4">
        <f ca="1">IF(J103&lt;&gt;"",J103/1440,"")</f>
        <v>2.5413190200892612E-3</v>
      </c>
      <c r="L103" s="55">
        <f t="shared" ca="1" si="26"/>
        <v>4.7529547121794913</v>
      </c>
      <c r="M103" s="4">
        <f t="shared" ca="1" si="27"/>
        <v>3.3006629945690914E-3</v>
      </c>
      <c r="N103" s="3">
        <f ca="1">IF(C103&lt;&gt;"",SUM(COUNTIF($Q$24:$Q103,"&gt;"&amp;C103),COUNTIF($S$24:$S103,"&gt;"&amp;C103),COUNTIF($U$24:$U103,"&gt;"&amp;C103),COUNTIF($W$24:$W103,"&gt;"&amp;C103),COUNTIF($Y$24:$Y103,"&gt;"&amp;C103)),"")</f>
        <v>2</v>
      </c>
      <c r="O103" s="4">
        <f t="shared" ca="1" si="28"/>
        <v>2.5413190200892499E-3</v>
      </c>
      <c r="P103" s="4" t="str">
        <f ca="1">IF(AND(MAX(Q$23:Q102)&lt;=MAX(S$23:S102),C103&lt;&gt;"",MAX(Q$23:Q102)&lt;=MAX(U$23:U102),MAX(Q$23:Q102)&lt;=MAX(W$23:W102),MAX(Q$23:Q102)&lt;=MAX(Y$23:Y102),MAX(Q$23:Q102)&lt;=TIME(16,0,0)),MAX(Q$23:Q102,C103),"")</f>
        <v/>
      </c>
      <c r="Q103" s="4" t="str">
        <f t="shared" ca="1" si="29"/>
        <v/>
      </c>
      <c r="R103" s="4" t="str">
        <f ca="1">IF(AND(MAX(Q$23:Q102)&gt;MAX(S$23:S102),C103&lt;&gt;"",MAX(S$23:S102)&lt;=MAX(U$23:U102),MAX(S$23:S102)&lt;=MAX(W$23:W102),MAX(S$23:S102)&lt;=MAX(Y$23:Y102),MAX(S$23:S102)&lt;=TIME(16,0,0)),MAX(S$23:S102,C103),"")</f>
        <v/>
      </c>
      <c r="S103" s="4" t="str">
        <f t="shared" ca="1" si="30"/>
        <v/>
      </c>
      <c r="T103" s="4" t="str">
        <f ca="1">IF(AND(MAX(Q$23:Q102)&gt;MAX(U$23:U102),C103&lt;&gt;"",MAX(S$23:S102)&gt;MAX(U$23:U102),MAX(U$23:U102)&lt;=MAX(W$23:W102),MAX(U$23:U102)&lt;=MAX(Y$23:Y102),MAX(U$23:U102)&lt;=TIME(16,0,0)),MAX(U$23:U102,C103),"")</f>
        <v/>
      </c>
      <c r="U103" s="4" t="str">
        <f t="shared" ca="1" si="31"/>
        <v/>
      </c>
      <c r="V103" s="4">
        <f ca="1">IF(AND(MAX(Q$23:Q102)&gt;MAX(W$23:W102),C103&lt;&gt;"",MAX(S$23:S102)&gt;MAX(W$23:W102),MAX(U$23:U102)&gt;MAX(W$23:W102),MAX(W$23:W102)&lt;=MAX(Y$23:Y102),MAX(W$23:W102)&lt;=TIME(16,0,0)),MAX(W$23:W102,C103),"")</f>
        <v>0.42671068840642457</v>
      </c>
      <c r="W103" s="4">
        <f t="shared" ca="1" si="32"/>
        <v>0.42925200742651382</v>
      </c>
      <c r="X103" s="4" t="str">
        <f ca="1">IF(AND(MAX(Q$23:Q102)&gt;MAX(Y$23:Y102),C103&lt;&gt;"",MAX(S$23:S102)&gt;MAX(Y$23:Y102),MAX(U$23:U102)&gt;MAX(Y$23:Y102),MAX(W$23:W102)&gt;MAX(Y$23:Y102),MAX(Y$23:Y102)&lt;=TIME(16,0,0)),MAX(Y$23:Y102,C103),"")</f>
        <v/>
      </c>
      <c r="Y103" s="4" t="str">
        <f t="shared" ca="1" si="33"/>
        <v/>
      </c>
    </row>
    <row r="104" spans="1:25" x14ac:dyDescent="0.3">
      <c r="A104" s="3">
        <f t="shared" ca="1" si="17"/>
        <v>1.2657265802524962</v>
      </c>
      <c r="B104" s="23" t="str">
        <f t="shared" ca="1" si="18"/>
        <v>касса 3</v>
      </c>
      <c r="C104" s="4">
        <f ca="1">IF(C103="","",IF(C103+(A104)/1440&lt;=$C$23+8/24,C103+(A104)/1440,""))</f>
        <v>0.42758966519826658</v>
      </c>
      <c r="D104">
        <f t="shared" ca="1" si="19"/>
        <v>2.0333942153619446</v>
      </c>
      <c r="E104" s="4">
        <f t="shared" ca="1" si="20"/>
        <v>1.4120793162235726E-3</v>
      </c>
      <c r="F104">
        <f t="shared" ca="1" si="21"/>
        <v>12.538840518101798</v>
      </c>
      <c r="G104" s="4">
        <f t="shared" ca="1" si="22"/>
        <v>8.7075281375706935E-3</v>
      </c>
      <c r="H104">
        <f t="shared" ca="1" si="23"/>
        <v>5.2308632649740376</v>
      </c>
      <c r="I104" s="4">
        <f t="shared" ca="1" si="24"/>
        <v>3.6325439340097482E-3</v>
      </c>
      <c r="J104">
        <f t="shared" ca="1" si="25"/>
        <v>10.913346159411883</v>
      </c>
      <c r="K104" s="4">
        <f ca="1">IF(J104&lt;&gt;"",J104/1440,"")</f>
        <v>7.5787126107026972E-3</v>
      </c>
      <c r="L104" s="55">
        <f t="shared" ca="1" si="26"/>
        <v>14.675648590088867</v>
      </c>
      <c r="M104" s="4">
        <f t="shared" ca="1" si="27"/>
        <v>1.0191422632006158E-2</v>
      </c>
      <c r="N104" s="3">
        <f ca="1">IF(C104&lt;&gt;"",SUM(COUNTIF($Q$24:$Q104,"&gt;"&amp;C104),COUNTIF($S$24:$S104,"&gt;"&amp;C104),COUNTIF($U$24:$U104,"&gt;"&amp;C104),COUNTIF($W$24:$W104,"&gt;"&amp;C104),COUNTIF($Y$24:$Y104,"&gt;"&amp;C104)),"")</f>
        <v>3</v>
      </c>
      <c r="O104" s="4">
        <f t="shared" ca="1" si="28"/>
        <v>3.6325439340097465E-3</v>
      </c>
      <c r="P104" s="4" t="str">
        <f ca="1">IF(AND(MAX(Q$23:Q103)&lt;=MAX(S$23:S103),C104&lt;&gt;"",MAX(Q$23:Q103)&lt;=MAX(U$23:U103),MAX(Q$23:Q103)&lt;=MAX(W$23:W103),MAX(Q$23:Q103)&lt;=MAX(Y$23:Y103),MAX(Q$23:Q103)&lt;=TIME(16,0,0)),MAX(Q$23:Q103,C104),"")</f>
        <v/>
      </c>
      <c r="Q104" s="4" t="str">
        <f t="shared" ca="1" si="29"/>
        <v/>
      </c>
      <c r="R104" s="4" t="str">
        <f ca="1">IF(AND(MAX(Q$23:Q103)&gt;MAX(S$23:S103),C104&lt;&gt;"",MAX(S$23:S103)&lt;=MAX(U$23:U103),MAX(S$23:S103)&lt;=MAX(W$23:W103),MAX(S$23:S103)&lt;=MAX(Y$23:Y103),MAX(S$23:S103)&lt;=TIME(16,0,0)),MAX(S$23:S103,C104),"")</f>
        <v/>
      </c>
      <c r="S104" s="4" t="str">
        <f t="shared" ca="1" si="30"/>
        <v/>
      </c>
      <c r="T104" s="4">
        <f ca="1">IF(AND(MAX(Q$23:Q103)&gt;MAX(U$23:U103),C104&lt;&gt;"",MAX(S$23:S103)&gt;MAX(U$23:U103),MAX(U$23:U103)&lt;=MAX(W$23:W103),MAX(U$23:U103)&lt;=MAX(Y$23:Y103),MAX(U$23:U103)&lt;=TIME(16,0,0)),MAX(U$23:U103,C104),"")</f>
        <v>0.42758966519826658</v>
      </c>
      <c r="U104" s="4">
        <f t="shared" ca="1" si="31"/>
        <v>0.43122220913227632</v>
      </c>
      <c r="V104" s="4" t="str">
        <f ca="1">IF(AND(MAX(Q$23:Q103)&gt;MAX(W$23:W103),C104&lt;&gt;"",MAX(S$23:S103)&gt;MAX(W$23:W103),MAX(U$23:U103)&gt;MAX(W$23:W103),MAX(W$23:W103)&lt;=MAX(Y$23:Y103),MAX(W$23:W103)&lt;=TIME(16,0,0)),MAX(W$23:W103,C104),"")</f>
        <v/>
      </c>
      <c r="W104" s="4" t="str">
        <f t="shared" ca="1" si="32"/>
        <v/>
      </c>
      <c r="X104" s="4" t="str">
        <f ca="1">IF(AND(MAX(Q$23:Q103)&gt;MAX(Y$23:Y103),C104&lt;&gt;"",MAX(S$23:S103)&gt;MAX(Y$23:Y103),MAX(U$23:U103)&gt;MAX(Y$23:Y103),MAX(W$23:W103)&gt;MAX(Y$23:Y103),MAX(Y$23:Y103)&lt;=TIME(16,0,0)),MAX(Y$23:Y103,C104),"")</f>
        <v/>
      </c>
      <c r="Y104" s="4" t="str">
        <f t="shared" ca="1" si="33"/>
        <v/>
      </c>
    </row>
    <row r="105" spans="1:25" x14ac:dyDescent="0.3">
      <c r="A105" s="3">
        <f t="shared" ca="1" si="17"/>
        <v>1.6585207002904965</v>
      </c>
      <c r="B105" s="23" t="str">
        <f t="shared" ca="1" si="18"/>
        <v>касса 2</v>
      </c>
      <c r="C105" s="4">
        <f ca="1">IF(C104="","",IF(C104+(A105)/1440&lt;=$C$23+8/24,C104+(A105)/1440,""))</f>
        <v>0.42874141568457941</v>
      </c>
      <c r="D105">
        <f t="shared" ca="1" si="19"/>
        <v>2.2001396161747744</v>
      </c>
      <c r="E105" s="4">
        <f t="shared" ca="1" si="20"/>
        <v>1.5278747334547043E-3</v>
      </c>
      <c r="F105">
        <f t="shared" ca="1" si="21"/>
        <v>5.5594754850246959</v>
      </c>
      <c r="G105" s="4">
        <f t="shared" ca="1" si="22"/>
        <v>3.8607468646004832E-3</v>
      </c>
      <c r="H105">
        <f t="shared" ca="1" si="23"/>
        <v>4.1625839306656083</v>
      </c>
      <c r="I105" s="4">
        <f t="shared" ca="1" si="24"/>
        <v>2.8906832851844501E-3</v>
      </c>
      <c r="J105">
        <f t="shared" ca="1" si="25"/>
        <v>1.0041430840430794</v>
      </c>
      <c r="K105" s="4">
        <f ca="1">IF(J105&lt;&gt;"",J105/1440,"")</f>
        <v>6.973215861410273E-4</v>
      </c>
      <c r="L105" s="55">
        <f t="shared" ca="1" si="26"/>
        <v>2.559892889428582</v>
      </c>
      <c r="M105" s="4">
        <f t="shared" ca="1" si="27"/>
        <v>1.7777033954365152E-3</v>
      </c>
      <c r="N105" s="3">
        <f ca="1">IF(C105&lt;&gt;"",SUM(COUNTIF($Q$24:$Q105,"&gt;"&amp;C105),COUNTIF($S$24:$S105,"&gt;"&amp;C105),COUNTIF($U$24:$U105,"&gt;"&amp;C105),COUNTIF($W$24:$W105,"&gt;"&amp;C105),COUNTIF($Y$24:$Y105,"&gt;"&amp;C105)),"")</f>
        <v>3</v>
      </c>
      <c r="O105" s="4">
        <f t="shared" ca="1" si="28"/>
        <v>3.8607468646004728E-3</v>
      </c>
      <c r="P105" s="4" t="str">
        <f ca="1">IF(AND(MAX(Q$23:Q104)&lt;=MAX(S$23:S104),C105&lt;&gt;"",MAX(Q$23:Q104)&lt;=MAX(U$23:U104),MAX(Q$23:Q104)&lt;=MAX(W$23:W104),MAX(Q$23:Q104)&lt;=MAX(Y$23:Y104),MAX(Q$23:Q104)&lt;=TIME(16,0,0)),MAX(Q$23:Q104,C105),"")</f>
        <v/>
      </c>
      <c r="Q105" s="4" t="str">
        <f t="shared" ca="1" si="29"/>
        <v/>
      </c>
      <c r="R105" s="4">
        <f ca="1">IF(AND(MAX(Q$23:Q104)&gt;MAX(S$23:S104),C105&lt;&gt;"",MAX(S$23:S104)&lt;=MAX(U$23:U104),MAX(S$23:S104)&lt;=MAX(W$23:W104),MAX(S$23:S104)&lt;=MAX(Y$23:Y104),MAX(S$23:S104)&lt;=TIME(16,0,0)),MAX(S$23:S104,C105),"")</f>
        <v>0.42874141568457941</v>
      </c>
      <c r="S105" s="4">
        <f t="shared" ca="1" si="30"/>
        <v>0.43260216254917988</v>
      </c>
      <c r="T105" s="4" t="str">
        <f ca="1">IF(AND(MAX(Q$23:Q104)&gt;MAX(U$23:U104),C105&lt;&gt;"",MAX(S$23:S104)&gt;MAX(U$23:U104),MAX(U$23:U104)&lt;=MAX(W$23:W104),MAX(U$23:U104)&lt;=MAX(Y$23:Y104),MAX(U$23:U104)&lt;=TIME(16,0,0)),MAX(U$23:U104,C105),"")</f>
        <v/>
      </c>
      <c r="U105" s="4" t="str">
        <f t="shared" ca="1" si="31"/>
        <v/>
      </c>
      <c r="V105" s="4" t="str">
        <f ca="1">IF(AND(MAX(Q$23:Q104)&gt;MAX(W$23:W104),C105&lt;&gt;"",MAX(S$23:S104)&gt;MAX(W$23:W104),MAX(U$23:U104)&gt;MAX(W$23:W104),MAX(W$23:W104)&lt;=MAX(Y$23:Y104),MAX(W$23:W104)&lt;=TIME(16,0,0)),MAX(W$23:W104,C105),"")</f>
        <v/>
      </c>
      <c r="W105" s="4" t="str">
        <f t="shared" ca="1" si="32"/>
        <v/>
      </c>
      <c r="X105" s="4" t="str">
        <f ca="1">IF(AND(MAX(Q$23:Q104)&gt;MAX(Y$23:Y104),C105&lt;&gt;"",MAX(S$23:S104)&gt;MAX(Y$23:Y104),MAX(U$23:U104)&gt;MAX(Y$23:Y104),MAX(W$23:W104)&gt;MAX(Y$23:Y104),MAX(Y$23:Y104)&lt;=TIME(16,0,0)),MAX(Y$23:Y104,C105),"")</f>
        <v/>
      </c>
      <c r="Y105" s="4" t="str">
        <f t="shared" ca="1" si="33"/>
        <v/>
      </c>
    </row>
    <row r="106" spans="1:25" x14ac:dyDescent="0.3">
      <c r="A106" s="3">
        <f t="shared" ca="1" si="17"/>
        <v>2.4938067112781095</v>
      </c>
      <c r="B106" s="23" t="str">
        <f t="shared" ca="1" si="18"/>
        <v>касса 1</v>
      </c>
      <c r="C106" s="4">
        <f ca="1">IF(C105="","",IF(C105+(A106)/1440&lt;=$C$23+8/24,C105+(A106)/1440,""))</f>
        <v>0.43047322590074477</v>
      </c>
      <c r="D106">
        <f t="shared" ca="1" si="19"/>
        <v>3.7634923011206078</v>
      </c>
      <c r="E106" s="4">
        <f t="shared" ca="1" si="20"/>
        <v>2.6135363202226445E-3</v>
      </c>
      <c r="F106">
        <f t="shared" ca="1" si="21"/>
        <v>4.1791168836551211</v>
      </c>
      <c r="G106" s="4">
        <f t="shared" ca="1" si="22"/>
        <v>2.9021645025382784E-3</v>
      </c>
      <c r="H106">
        <f t="shared" ca="1" si="23"/>
        <v>1.760501113585069</v>
      </c>
      <c r="I106" s="4">
        <f t="shared" ca="1" si="24"/>
        <v>1.222570217767409E-3</v>
      </c>
      <c r="J106">
        <f t="shared" ca="1" si="25"/>
        <v>1.1677275442866795</v>
      </c>
      <c r="K106" s="4">
        <f ca="1">IF(J106&lt;&gt;"",J106/1440,"")</f>
        <v>8.1092190575463854E-4</v>
      </c>
      <c r="L106" s="55">
        <f t="shared" ca="1" si="26"/>
        <v>13.517456119165763</v>
      </c>
      <c r="M106" s="4">
        <f t="shared" ca="1" si="27"/>
        <v>9.3871223049762243E-3</v>
      </c>
      <c r="N106" s="3">
        <f ca="1">IF(C106&lt;&gt;"",SUM(COUNTIF($Q$24:$Q106,"&gt;"&amp;C106),COUNTIF($S$24:$S106,"&gt;"&amp;C106),COUNTIF($U$24:$U106,"&gt;"&amp;C106),COUNTIF($W$24:$W106,"&gt;"&amp;C106),COUNTIF($Y$24:$Y106,"&gt;"&amp;C106)),"")</f>
        <v>3</v>
      </c>
      <c r="O106" s="4">
        <f t="shared" ca="1" si="28"/>
        <v>2.6135363202226536E-3</v>
      </c>
      <c r="P106" s="4">
        <f ca="1">IF(AND(MAX(Q$23:Q105)&lt;=MAX(S$23:S105),C106&lt;&gt;"",MAX(Q$23:Q105)&lt;=MAX(U$23:U105),MAX(Q$23:Q105)&lt;=MAX(W$23:W105),MAX(Q$23:Q105)&lt;=MAX(Y$23:Y105),MAX(Q$23:Q105)&lt;=TIME(16,0,0)),MAX(Q$23:Q105,C106),"")</f>
        <v>0.43047322590074477</v>
      </c>
      <c r="Q106" s="4">
        <f t="shared" ca="1" si="29"/>
        <v>0.43308676222096743</v>
      </c>
      <c r="R106" s="4" t="str">
        <f ca="1">IF(AND(MAX(Q$23:Q105)&gt;MAX(S$23:S105),C106&lt;&gt;"",MAX(S$23:S105)&lt;=MAX(U$23:U105),MAX(S$23:S105)&lt;=MAX(W$23:W105),MAX(S$23:S105)&lt;=MAX(Y$23:Y105),MAX(S$23:S105)&lt;=TIME(16,0,0)),MAX(S$23:S105,C106),"")</f>
        <v/>
      </c>
      <c r="S106" s="4" t="str">
        <f t="shared" ca="1" si="30"/>
        <v/>
      </c>
      <c r="T106" s="4" t="str">
        <f ca="1">IF(AND(MAX(Q$23:Q105)&gt;MAX(U$23:U105),C106&lt;&gt;"",MAX(S$23:S105)&gt;MAX(U$23:U105),MAX(U$23:U105)&lt;=MAX(W$23:W105),MAX(U$23:U105)&lt;=MAX(Y$23:Y105),MAX(U$23:U105)&lt;=TIME(16,0,0)),MAX(U$23:U105,C106),"")</f>
        <v/>
      </c>
      <c r="U106" s="4" t="str">
        <f t="shared" ca="1" si="31"/>
        <v/>
      </c>
      <c r="V106" s="4" t="str">
        <f ca="1">IF(AND(MAX(Q$23:Q105)&gt;MAX(W$23:W105),C106&lt;&gt;"",MAX(S$23:S105)&gt;MAX(W$23:W105),MAX(U$23:U105)&gt;MAX(W$23:W105),MAX(W$23:W105)&lt;=MAX(Y$23:Y105),MAX(W$23:W105)&lt;=TIME(16,0,0)),MAX(W$23:W105,C106),"")</f>
        <v/>
      </c>
      <c r="W106" s="4" t="str">
        <f t="shared" ca="1" si="32"/>
        <v/>
      </c>
      <c r="X106" s="4" t="str">
        <f ca="1">IF(AND(MAX(Q$23:Q105)&gt;MAX(Y$23:Y105),C106&lt;&gt;"",MAX(S$23:S105)&gt;MAX(Y$23:Y105),MAX(U$23:U105)&gt;MAX(Y$23:Y105),MAX(W$23:W105)&gt;MAX(Y$23:Y105),MAX(Y$23:Y105)&lt;=TIME(16,0,0)),MAX(Y$23:Y105,C106),"")</f>
        <v/>
      </c>
      <c r="Y106" s="4" t="str">
        <f t="shared" ca="1" si="33"/>
        <v/>
      </c>
    </row>
    <row r="107" spans="1:25" x14ac:dyDescent="0.3">
      <c r="A107" s="3">
        <f t="shared" ca="1" si="17"/>
        <v>1.7431705169714218</v>
      </c>
      <c r="B107" s="23" t="str">
        <f t="shared" ca="1" si="18"/>
        <v>касса 5</v>
      </c>
      <c r="C107" s="4">
        <f ca="1">IF(C106="","",IF(C106+(A107)/1440&lt;=$C$23+8/24,C106+(A107)/1440,""))</f>
        <v>0.43168376098197492</v>
      </c>
      <c r="D107">
        <f t="shared" ca="1" si="19"/>
        <v>2.7521670435034502</v>
      </c>
      <c r="E107" s="4">
        <f t="shared" ca="1" si="20"/>
        <v>1.9112271135440625E-3</v>
      </c>
      <c r="F107">
        <f t="shared" ca="1" si="21"/>
        <v>10.218223447579977</v>
      </c>
      <c r="G107" s="4">
        <f t="shared" ca="1" si="22"/>
        <v>7.0959885052638725E-3</v>
      </c>
      <c r="H107">
        <f t="shared" ca="1" si="23"/>
        <v>5.1140604984782492</v>
      </c>
      <c r="I107" s="4">
        <f t="shared" ca="1" si="24"/>
        <v>3.5514309017210064E-3</v>
      </c>
      <c r="J107">
        <f t="shared" ca="1" si="25"/>
        <v>2.7844345311464322</v>
      </c>
      <c r="K107" s="4">
        <f ca="1">IF(J107&lt;&gt;"",J107/1440,"")</f>
        <v>1.9336350910739114E-3</v>
      </c>
      <c r="L107" s="55">
        <f t="shared" ca="1" si="26"/>
        <v>11.463610800324187</v>
      </c>
      <c r="M107" s="4">
        <f t="shared" ca="1" si="27"/>
        <v>7.9608408335584621E-3</v>
      </c>
      <c r="N107" s="3">
        <f ca="1">IF(C107&lt;&gt;"",SUM(COUNTIF($Q$24:$Q107,"&gt;"&amp;C107),COUNTIF($S$24:$S107,"&gt;"&amp;C107),COUNTIF($U$24:$U107,"&gt;"&amp;C107),COUNTIF($W$24:$W107,"&gt;"&amp;C107),COUNTIF($Y$24:$Y107,"&gt;"&amp;C107)),"")</f>
        <v>3</v>
      </c>
      <c r="O107" s="4">
        <f t="shared" ca="1" si="28"/>
        <v>7.9608408335584691E-3</v>
      </c>
      <c r="P107" s="4" t="str">
        <f ca="1">IF(AND(MAX(Q$23:Q106)&lt;=MAX(S$23:S106),C107&lt;&gt;"",MAX(Q$23:Q106)&lt;=MAX(U$23:U106),MAX(Q$23:Q106)&lt;=MAX(W$23:W106),MAX(Q$23:Q106)&lt;=MAX(Y$23:Y106),MAX(Q$23:Q106)&lt;=TIME(16,0,0)),MAX(Q$23:Q106,C107),"")</f>
        <v/>
      </c>
      <c r="Q107" s="4" t="str">
        <f t="shared" ca="1" si="29"/>
        <v/>
      </c>
      <c r="R107" s="4" t="str">
        <f ca="1">IF(AND(MAX(Q$23:Q106)&gt;MAX(S$23:S106),C107&lt;&gt;"",MAX(S$23:S106)&lt;=MAX(U$23:U106),MAX(S$23:S106)&lt;=MAX(W$23:W106),MAX(S$23:S106)&lt;=MAX(Y$23:Y106),MAX(S$23:S106)&lt;=TIME(16,0,0)),MAX(S$23:S106,C107),"")</f>
        <v/>
      </c>
      <c r="S107" s="4" t="str">
        <f t="shared" ca="1" si="30"/>
        <v/>
      </c>
      <c r="T107" s="4" t="str">
        <f ca="1">IF(AND(MAX(Q$23:Q106)&gt;MAX(U$23:U106),C107&lt;&gt;"",MAX(S$23:S106)&gt;MAX(U$23:U106),MAX(U$23:U106)&lt;=MAX(W$23:W106),MAX(U$23:U106)&lt;=MAX(Y$23:Y106),MAX(U$23:U106)&lt;=TIME(16,0,0)),MAX(U$23:U106,C107),"")</f>
        <v/>
      </c>
      <c r="U107" s="4" t="str">
        <f t="shared" ca="1" si="31"/>
        <v/>
      </c>
      <c r="V107" s="4" t="str">
        <f ca="1">IF(AND(MAX(Q$23:Q106)&gt;MAX(W$23:W106),C107&lt;&gt;"",MAX(S$23:S106)&gt;MAX(W$23:W106),MAX(U$23:U106)&gt;MAX(W$23:W106),MAX(W$23:W106)&lt;=MAX(Y$23:Y106),MAX(W$23:W106)&lt;=TIME(16,0,0)),MAX(W$23:W106,C107),"")</f>
        <v/>
      </c>
      <c r="W107" s="4" t="str">
        <f t="shared" ca="1" si="32"/>
        <v/>
      </c>
      <c r="X107" s="4">
        <f ca="1">IF(AND(MAX(Q$23:Q106)&gt;MAX(Y$23:Y106),C107&lt;&gt;"",MAX(S$23:S106)&gt;MAX(Y$23:Y106),MAX(U$23:U106)&gt;MAX(Y$23:Y106),MAX(W$23:W106)&gt;MAX(Y$23:Y106),MAX(Y$23:Y106)&lt;=TIME(16,0,0)),MAX(Y$23:Y106,C107),"")</f>
        <v>0.43168376098197492</v>
      </c>
      <c r="Y107" s="4">
        <f t="shared" ca="1" si="33"/>
        <v>0.43964460181553339</v>
      </c>
    </row>
    <row r="108" spans="1:25" x14ac:dyDescent="0.3">
      <c r="A108" s="3">
        <f t="shared" ca="1" si="17"/>
        <v>1.3410613564957621</v>
      </c>
      <c r="B108" s="23" t="str">
        <f t="shared" ca="1" si="18"/>
        <v>касса 4</v>
      </c>
      <c r="C108" s="4">
        <f ca="1">IF(C107="","",IF(C107+(A108)/1440&lt;=$C$23+8/24,C107+(A108)/1440,""))</f>
        <v>0.43261505359065255</v>
      </c>
      <c r="D108">
        <f t="shared" ca="1" si="19"/>
        <v>1.6993573497688121</v>
      </c>
      <c r="E108" s="4">
        <f t="shared" ca="1" si="20"/>
        <v>1.1801092706727862E-3</v>
      </c>
      <c r="F108">
        <f t="shared" ca="1" si="21"/>
        <v>2.9894023995941614</v>
      </c>
      <c r="G108" s="4">
        <f t="shared" ca="1" si="22"/>
        <v>2.0759738886070565E-3</v>
      </c>
      <c r="H108">
        <f t="shared" ca="1" si="23"/>
        <v>8.4660730452765947</v>
      </c>
      <c r="I108" s="4">
        <f t="shared" ca="1" si="24"/>
        <v>5.8792173925531904E-3</v>
      </c>
      <c r="J108">
        <f t="shared" ca="1" si="25"/>
        <v>9.1814830376910255</v>
      </c>
      <c r="K108" s="4">
        <f ca="1">IF(J108&lt;&gt;"",J108/1440,"")</f>
        <v>6.3760298872854344E-3</v>
      </c>
      <c r="L108" s="55">
        <f t="shared" ca="1" si="26"/>
        <v>1.5060858337491669</v>
      </c>
      <c r="M108" s="4">
        <f t="shared" ca="1" si="27"/>
        <v>1.0458929401035882E-3</v>
      </c>
      <c r="N108" s="3">
        <f ca="1">IF(C108&lt;&gt;"",SUM(COUNTIF($Q$24:$Q108,"&gt;"&amp;C108),COUNTIF($S$24:$S108,"&gt;"&amp;C108),COUNTIF($U$24:$U108,"&gt;"&amp;C108),COUNTIF($W$24:$W108,"&gt;"&amp;C108),COUNTIF($Y$24:$Y108,"&gt;"&amp;C108)),"")</f>
        <v>3</v>
      </c>
      <c r="O108" s="4">
        <f t="shared" ca="1" si="28"/>
        <v>6.3760298872854171E-3</v>
      </c>
      <c r="P108" s="4" t="str">
        <f ca="1">IF(AND(MAX(Q$23:Q107)&lt;=MAX(S$23:S107),C108&lt;&gt;"",MAX(Q$23:Q107)&lt;=MAX(U$23:U107),MAX(Q$23:Q107)&lt;=MAX(W$23:W107),MAX(Q$23:Q107)&lt;=MAX(Y$23:Y107),MAX(Q$23:Q107)&lt;=TIME(16,0,0)),MAX(Q$23:Q107,C108),"")</f>
        <v/>
      </c>
      <c r="Q108" s="4" t="str">
        <f t="shared" ca="1" si="29"/>
        <v/>
      </c>
      <c r="R108" s="4" t="str">
        <f ca="1">IF(AND(MAX(Q$23:Q107)&gt;MAX(S$23:S107),C108&lt;&gt;"",MAX(S$23:S107)&lt;=MAX(U$23:U107),MAX(S$23:S107)&lt;=MAX(W$23:W107),MAX(S$23:S107)&lt;=MAX(Y$23:Y107),MAX(S$23:S107)&lt;=TIME(16,0,0)),MAX(S$23:S107,C108),"")</f>
        <v/>
      </c>
      <c r="S108" s="4" t="str">
        <f t="shared" ca="1" si="30"/>
        <v/>
      </c>
      <c r="T108" s="4" t="str">
        <f ca="1">IF(AND(MAX(Q$23:Q107)&gt;MAX(U$23:U107),C108&lt;&gt;"",MAX(S$23:S107)&gt;MAX(U$23:U107),MAX(U$23:U107)&lt;=MAX(W$23:W107),MAX(U$23:U107)&lt;=MAX(Y$23:Y107),MAX(U$23:U107)&lt;=TIME(16,0,0)),MAX(U$23:U107,C108),"")</f>
        <v/>
      </c>
      <c r="U108" s="4" t="str">
        <f t="shared" ca="1" si="31"/>
        <v/>
      </c>
      <c r="V108" s="4">
        <f ca="1">IF(AND(MAX(Q$23:Q107)&gt;MAX(W$23:W107),C108&lt;&gt;"",MAX(S$23:S107)&gt;MAX(W$23:W107),MAX(U$23:U107)&gt;MAX(W$23:W107),MAX(W$23:W107)&lt;=MAX(Y$23:Y107),MAX(W$23:W107)&lt;=TIME(16,0,0)),MAX(W$23:W107,C108),"")</f>
        <v>0.43261505359065255</v>
      </c>
      <c r="W108" s="4">
        <f t="shared" ca="1" si="32"/>
        <v>0.43899108347793797</v>
      </c>
      <c r="X108" s="4" t="str">
        <f ca="1">IF(AND(MAX(Q$23:Q107)&gt;MAX(Y$23:Y107),C108&lt;&gt;"",MAX(S$23:S107)&gt;MAX(Y$23:Y107),MAX(U$23:U107)&gt;MAX(Y$23:Y107),MAX(W$23:W107)&gt;MAX(Y$23:Y107),MAX(Y$23:Y107)&lt;=TIME(16,0,0)),MAX(Y$23:Y107,C108),"")</f>
        <v/>
      </c>
      <c r="Y108" s="4" t="str">
        <f t="shared" ca="1" si="33"/>
        <v/>
      </c>
    </row>
    <row r="109" spans="1:25" x14ac:dyDescent="0.3">
      <c r="A109" s="3">
        <f t="shared" ca="1" si="17"/>
        <v>2.568152095620909</v>
      </c>
      <c r="B109" s="23" t="str">
        <f t="shared" ca="1" si="18"/>
        <v>касса 3</v>
      </c>
      <c r="C109" s="4">
        <f ca="1">IF(C108="","",IF(C108+(A109)/1440&lt;=$C$23+8/24,C108+(A109)/1440,""))</f>
        <v>0.43439849254594487</v>
      </c>
      <c r="D109">
        <f t="shared" ca="1" si="19"/>
        <v>1.2599953262118018</v>
      </c>
      <c r="E109" s="4">
        <f t="shared" ca="1" si="20"/>
        <v>8.7499675431375128E-4</v>
      </c>
      <c r="F109">
        <f t="shared" ca="1" si="21"/>
        <v>3.7731931180795497</v>
      </c>
      <c r="G109" s="4">
        <f t="shared" ca="1" si="22"/>
        <v>2.6202729986663539E-3</v>
      </c>
      <c r="H109">
        <f t="shared" ca="1" si="23"/>
        <v>6.9602872640533517</v>
      </c>
      <c r="I109" s="4">
        <f t="shared" ca="1" si="24"/>
        <v>4.8335328222592717E-3</v>
      </c>
      <c r="J109">
        <f t="shared" ca="1" si="25"/>
        <v>6.5501050245764745</v>
      </c>
      <c r="K109" s="4">
        <f ca="1">IF(J109&lt;&gt;"",J109/1440,"")</f>
        <v>4.5486840448447736E-3</v>
      </c>
      <c r="L109" s="55">
        <f t="shared" ca="1" si="26"/>
        <v>3.6292292512944146</v>
      </c>
      <c r="M109" s="4">
        <f t="shared" ca="1" si="27"/>
        <v>2.5202980911766767E-3</v>
      </c>
      <c r="N109" s="3">
        <f ca="1">IF(C109&lt;&gt;"",SUM(COUNTIF($Q$24:$Q109,"&gt;"&amp;C109),COUNTIF($S$24:$S109,"&gt;"&amp;C109),COUNTIF($U$24:$U109,"&gt;"&amp;C109),COUNTIF($W$24:$W109,"&gt;"&amp;C109),COUNTIF($Y$24:$Y109,"&gt;"&amp;C109)),"")</f>
        <v>3</v>
      </c>
      <c r="O109" s="4">
        <f t="shared" ca="1" si="28"/>
        <v>4.8335328222592899E-3</v>
      </c>
      <c r="P109" s="4" t="str">
        <f ca="1">IF(AND(MAX(Q$23:Q108)&lt;=MAX(S$23:S108),C109&lt;&gt;"",MAX(Q$23:Q108)&lt;=MAX(U$23:U108),MAX(Q$23:Q108)&lt;=MAX(W$23:W108),MAX(Q$23:Q108)&lt;=MAX(Y$23:Y108),MAX(Q$23:Q108)&lt;=TIME(16,0,0)),MAX(Q$23:Q108,C109),"")</f>
        <v/>
      </c>
      <c r="Q109" s="4" t="str">
        <f t="shared" ca="1" si="29"/>
        <v/>
      </c>
      <c r="R109" s="4" t="str">
        <f ca="1">IF(AND(MAX(Q$23:Q108)&gt;MAX(S$23:S108),C109&lt;&gt;"",MAX(S$23:S108)&lt;=MAX(U$23:U108),MAX(S$23:S108)&lt;=MAX(W$23:W108),MAX(S$23:S108)&lt;=MAX(Y$23:Y108),MAX(S$23:S108)&lt;=TIME(16,0,0)),MAX(S$23:S108,C109),"")</f>
        <v/>
      </c>
      <c r="S109" s="4" t="str">
        <f t="shared" ca="1" si="30"/>
        <v/>
      </c>
      <c r="T109" s="4">
        <f ca="1">IF(AND(MAX(Q$23:Q108)&gt;MAX(U$23:U108),C109&lt;&gt;"",MAX(S$23:S108)&gt;MAX(U$23:U108),MAX(U$23:U108)&lt;=MAX(W$23:W108),MAX(U$23:U108)&lt;=MAX(Y$23:Y108),MAX(U$23:U108)&lt;=TIME(16,0,0)),MAX(U$23:U108,C109),"")</f>
        <v>0.43439849254594487</v>
      </c>
      <c r="U109" s="4">
        <f t="shared" ca="1" si="31"/>
        <v>0.43923202536820416</v>
      </c>
      <c r="V109" s="4" t="str">
        <f ca="1">IF(AND(MAX(Q$23:Q108)&gt;MAX(W$23:W108),C109&lt;&gt;"",MAX(S$23:S108)&gt;MAX(W$23:W108),MAX(U$23:U108)&gt;MAX(W$23:W108),MAX(W$23:W108)&lt;=MAX(Y$23:Y108),MAX(W$23:W108)&lt;=TIME(16,0,0)),MAX(W$23:W108,C109),"")</f>
        <v/>
      </c>
      <c r="W109" s="4" t="str">
        <f t="shared" ca="1" si="32"/>
        <v/>
      </c>
      <c r="X109" s="4" t="str">
        <f ca="1">IF(AND(MAX(Q$23:Q108)&gt;MAX(Y$23:Y108),C109&lt;&gt;"",MAX(S$23:S108)&gt;MAX(Y$23:Y108),MAX(U$23:U108)&gt;MAX(Y$23:Y108),MAX(W$23:W108)&gt;MAX(Y$23:Y108),MAX(Y$23:Y108)&lt;=TIME(16,0,0)),MAX(Y$23:Y108,C109),"")</f>
        <v/>
      </c>
      <c r="Y109" s="4" t="str">
        <f t="shared" ca="1" si="33"/>
        <v/>
      </c>
    </row>
    <row r="110" spans="1:25" x14ac:dyDescent="0.3">
      <c r="A110" s="3">
        <f t="shared" ca="1" si="17"/>
        <v>1.9824664442146727</v>
      </c>
      <c r="B110" s="23" t="str">
        <f t="shared" ca="1" si="18"/>
        <v>касса 2</v>
      </c>
      <c r="C110" s="4">
        <f ca="1">IF(C109="","",IF(C109+(A110)/1440&lt;=$C$23+8/24,C109+(A110)/1440,""))</f>
        <v>0.43577520535442726</v>
      </c>
      <c r="D110">
        <f t="shared" ca="1" si="19"/>
        <v>4.0653226031365621</v>
      </c>
      <c r="E110" s="4">
        <f t="shared" ca="1" si="20"/>
        <v>2.8231406966226125E-3</v>
      </c>
      <c r="F110">
        <f t="shared" ca="1" si="21"/>
        <v>8.5767928159302578</v>
      </c>
      <c r="G110" s="4">
        <f t="shared" ca="1" si="22"/>
        <v>5.9561061221737903E-3</v>
      </c>
      <c r="H110">
        <f t="shared" ca="1" si="23"/>
        <v>2.5385991563650001</v>
      </c>
      <c r="I110" s="4">
        <f t="shared" ca="1" si="24"/>
        <v>1.7629160808090279E-3</v>
      </c>
      <c r="J110">
        <f t="shared" ca="1" si="25"/>
        <v>8.5282352891500608</v>
      </c>
      <c r="K110" s="4">
        <f ca="1">IF(J110&lt;&gt;"",J110/1440,"")</f>
        <v>5.9223856174653198E-3</v>
      </c>
      <c r="L110" s="55">
        <f t="shared" ca="1" si="26"/>
        <v>8.3946178410075216</v>
      </c>
      <c r="M110" s="4">
        <f t="shared" ca="1" si="27"/>
        <v>5.8295957229218898E-3</v>
      </c>
      <c r="N110" s="3">
        <f ca="1">IF(C110&lt;&gt;"",SUM(COUNTIF($Q$24:$Q110,"&gt;"&amp;C110),COUNTIF($S$24:$S110,"&gt;"&amp;C110),COUNTIF($U$24:$U110,"&gt;"&amp;C110),COUNTIF($W$24:$W110,"&gt;"&amp;C110),COUNTIF($Y$24:$Y110,"&gt;"&amp;C110)),"")</f>
        <v>4</v>
      </c>
      <c r="O110" s="4">
        <f t="shared" ca="1" si="28"/>
        <v>5.9561061221737877E-3</v>
      </c>
      <c r="P110" s="4" t="str">
        <f ca="1">IF(AND(MAX(Q$23:Q109)&lt;=MAX(S$23:S109),C110&lt;&gt;"",MAX(Q$23:Q109)&lt;=MAX(U$23:U109),MAX(Q$23:Q109)&lt;=MAX(W$23:W109),MAX(Q$23:Q109)&lt;=MAX(Y$23:Y109),MAX(Q$23:Q109)&lt;=TIME(16,0,0)),MAX(Q$23:Q109,C110),"")</f>
        <v/>
      </c>
      <c r="Q110" s="4" t="str">
        <f t="shared" ca="1" si="29"/>
        <v/>
      </c>
      <c r="R110" s="4">
        <f ca="1">IF(AND(MAX(Q$23:Q109)&gt;MAX(S$23:S109),C110&lt;&gt;"",MAX(S$23:S109)&lt;=MAX(U$23:U109),MAX(S$23:S109)&lt;=MAX(W$23:W109),MAX(S$23:S109)&lt;=MAX(Y$23:Y109),MAX(S$23:S109)&lt;=TIME(16,0,0)),MAX(S$23:S109,C110),"")</f>
        <v>0.43577520535442726</v>
      </c>
      <c r="S110" s="4">
        <f t="shared" ca="1" si="30"/>
        <v>0.44173131147660105</v>
      </c>
      <c r="T110" s="4" t="str">
        <f ca="1">IF(AND(MAX(Q$23:Q109)&gt;MAX(U$23:U109),C110&lt;&gt;"",MAX(S$23:S109)&gt;MAX(U$23:U109),MAX(U$23:U109)&lt;=MAX(W$23:W109),MAX(U$23:U109)&lt;=MAX(Y$23:Y109),MAX(U$23:U109)&lt;=TIME(16,0,0)),MAX(U$23:U109,C110),"")</f>
        <v/>
      </c>
      <c r="U110" s="4" t="str">
        <f t="shared" ca="1" si="31"/>
        <v/>
      </c>
      <c r="V110" s="4" t="str">
        <f ca="1">IF(AND(MAX(Q$23:Q109)&gt;MAX(W$23:W109),C110&lt;&gt;"",MAX(S$23:S109)&gt;MAX(W$23:W109),MAX(U$23:U109)&gt;MAX(W$23:W109),MAX(W$23:W109)&lt;=MAX(Y$23:Y109),MAX(W$23:W109)&lt;=TIME(16,0,0)),MAX(W$23:W109,C110),"")</f>
        <v/>
      </c>
      <c r="W110" s="4" t="str">
        <f t="shared" ca="1" si="32"/>
        <v/>
      </c>
      <c r="X110" s="4" t="str">
        <f ca="1">IF(AND(MAX(Q$23:Q109)&gt;MAX(Y$23:Y109),C110&lt;&gt;"",MAX(S$23:S109)&gt;MAX(Y$23:Y109),MAX(U$23:U109)&gt;MAX(Y$23:Y109),MAX(W$23:W109)&gt;MAX(Y$23:Y109),MAX(Y$23:Y109)&lt;=TIME(16,0,0)),MAX(Y$23:Y109,C110),"")</f>
        <v/>
      </c>
      <c r="Y110" s="4" t="str">
        <f t="shared" ca="1" si="33"/>
        <v/>
      </c>
    </row>
    <row r="111" spans="1:25" x14ac:dyDescent="0.3">
      <c r="A111" s="3">
        <f t="shared" ca="1" si="17"/>
        <v>1.4499050108072871</v>
      </c>
      <c r="B111" s="23" t="str">
        <f t="shared" ca="1" si="18"/>
        <v>касса 1</v>
      </c>
      <c r="C111" s="4">
        <f ca="1">IF(C110="","",IF(C110+(A111)/1440&lt;=$C$23+8/24,C110+(A111)/1440,""))</f>
        <v>0.43678208383415457</v>
      </c>
      <c r="D111">
        <f t="shared" ca="1" si="19"/>
        <v>7.1939161935593301</v>
      </c>
      <c r="E111" s="4">
        <f t="shared" ca="1" si="20"/>
        <v>4.9957751344162013E-3</v>
      </c>
      <c r="F111">
        <f t="shared" ca="1" si="21"/>
        <v>12.882998036456719</v>
      </c>
      <c r="G111" s="4">
        <f t="shared" ca="1" si="22"/>
        <v>8.9465264142060547E-3</v>
      </c>
      <c r="H111">
        <f t="shared" ca="1" si="23"/>
        <v>7.0168306828103413</v>
      </c>
      <c r="I111" s="4">
        <f t="shared" ca="1" si="24"/>
        <v>4.8727990852849594E-3</v>
      </c>
      <c r="J111">
        <f t="shared" ca="1" si="25"/>
        <v>2.3659024889544336</v>
      </c>
      <c r="K111" s="4">
        <f ca="1">IF(J111&lt;&gt;"",J111/1440,"")</f>
        <v>1.6429878395516899E-3</v>
      </c>
      <c r="L111" s="55">
        <f t="shared" ca="1" si="26"/>
        <v>12.440761641187484</v>
      </c>
      <c r="M111" s="4">
        <f t="shared" ca="1" si="27"/>
        <v>8.6394178063801969E-3</v>
      </c>
      <c r="N111" s="3">
        <f ca="1">IF(C111&lt;&gt;"",SUM(COUNTIF($Q$24:$Q111,"&gt;"&amp;C111),COUNTIF($S$24:$S111,"&gt;"&amp;C111),COUNTIF($U$24:$U111,"&gt;"&amp;C111),COUNTIF($W$24:$W111,"&gt;"&amp;C111),COUNTIF($Y$24:$Y111,"&gt;"&amp;C111)),"")</f>
        <v>5</v>
      </c>
      <c r="O111" s="4">
        <f t="shared" ca="1" si="28"/>
        <v>4.9957751344161805E-3</v>
      </c>
      <c r="P111" s="4">
        <f ca="1">IF(AND(MAX(Q$23:Q110)&lt;=MAX(S$23:S110),C111&lt;&gt;"",MAX(Q$23:Q110)&lt;=MAX(U$23:U110),MAX(Q$23:Q110)&lt;=MAX(W$23:W110),MAX(Q$23:Q110)&lt;=MAX(Y$23:Y110),MAX(Q$23:Q110)&lt;=TIME(16,0,0)),MAX(Q$23:Q110,C111),"")</f>
        <v>0.43678208383415457</v>
      </c>
      <c r="Q111" s="4">
        <f t="shared" ca="1" si="29"/>
        <v>0.44177785896857075</v>
      </c>
      <c r="R111" s="4" t="str">
        <f ca="1">IF(AND(MAX(Q$23:Q110)&gt;MAX(S$23:S110),C111&lt;&gt;"",MAX(S$23:S110)&lt;=MAX(U$23:U110),MAX(S$23:S110)&lt;=MAX(W$23:W110),MAX(S$23:S110)&lt;=MAX(Y$23:Y110),MAX(S$23:S110)&lt;=TIME(16,0,0)),MAX(S$23:S110,C111),"")</f>
        <v/>
      </c>
      <c r="S111" s="4" t="str">
        <f t="shared" ca="1" si="30"/>
        <v/>
      </c>
      <c r="T111" s="4" t="str">
        <f ca="1">IF(AND(MAX(Q$23:Q110)&gt;MAX(U$23:U110),C111&lt;&gt;"",MAX(S$23:S110)&gt;MAX(U$23:U110),MAX(U$23:U110)&lt;=MAX(W$23:W110),MAX(U$23:U110)&lt;=MAX(Y$23:Y110),MAX(U$23:U110)&lt;=TIME(16,0,0)),MAX(U$23:U110,C111),"")</f>
        <v/>
      </c>
      <c r="U111" s="4" t="str">
        <f t="shared" ca="1" si="31"/>
        <v/>
      </c>
      <c r="V111" s="4" t="str">
        <f ca="1">IF(AND(MAX(Q$23:Q110)&gt;MAX(W$23:W110),C111&lt;&gt;"",MAX(S$23:S110)&gt;MAX(W$23:W110),MAX(U$23:U110)&gt;MAX(W$23:W110),MAX(W$23:W110)&lt;=MAX(Y$23:Y110),MAX(W$23:W110)&lt;=TIME(16,0,0)),MAX(W$23:W110,C111),"")</f>
        <v/>
      </c>
      <c r="W111" s="4" t="str">
        <f t="shared" ca="1" si="32"/>
        <v/>
      </c>
      <c r="X111" s="4" t="str">
        <f ca="1">IF(AND(MAX(Q$23:Q110)&gt;MAX(Y$23:Y110),C111&lt;&gt;"",MAX(S$23:S110)&gt;MAX(Y$23:Y110),MAX(U$23:U110)&gt;MAX(Y$23:Y110),MAX(W$23:W110)&gt;MAX(Y$23:Y110),MAX(Y$23:Y110)&lt;=TIME(16,0,0)),MAX(Y$23:Y110,C111),"")</f>
        <v/>
      </c>
      <c r="Y111" s="4" t="str">
        <f t="shared" ca="1" si="33"/>
        <v/>
      </c>
    </row>
    <row r="112" spans="1:25" x14ac:dyDescent="0.3">
      <c r="A112" s="3">
        <f t="shared" ca="1" si="17"/>
        <v>1.3060397858014641</v>
      </c>
      <c r="B112" s="23" t="str">
        <f t="shared" ca="1" si="18"/>
        <v>касса 4</v>
      </c>
      <c r="C112" s="4">
        <f ca="1">IF(C111="","",IF(C111+(A112)/1440&lt;=$C$23+8/24,C111+(A112)/1440,""))</f>
        <v>0.4376890559076278</v>
      </c>
      <c r="D112">
        <f t="shared" ca="1" si="19"/>
        <v>4.6552246361910008</v>
      </c>
      <c r="E112" s="4">
        <f t="shared" ca="1" si="20"/>
        <v>3.2327948862437505E-3</v>
      </c>
      <c r="F112">
        <f t="shared" ca="1" si="21"/>
        <v>3.1467015136303429</v>
      </c>
      <c r="G112" s="4">
        <f t="shared" ca="1" si="22"/>
        <v>2.1852093844655159E-3</v>
      </c>
      <c r="H112">
        <f t="shared" ca="1" si="23"/>
        <v>2.4920970973794354</v>
      </c>
      <c r="I112" s="4">
        <f t="shared" ca="1" si="24"/>
        <v>1.7306229842912746E-3</v>
      </c>
      <c r="J112">
        <f t="shared" ca="1" si="25"/>
        <v>9.6697565002900898</v>
      </c>
      <c r="K112" s="4">
        <f ca="1">IF(J112&lt;&gt;"",J112/1440,"")</f>
        <v>6.7151086807570072E-3</v>
      </c>
      <c r="L112" s="55">
        <f t="shared" ca="1" si="26"/>
        <v>19.147240731438831</v>
      </c>
      <c r="M112" s="4">
        <f t="shared" ca="1" si="27"/>
        <v>1.3296694952388078E-2</v>
      </c>
      <c r="N112" s="3">
        <f ca="1">IF(C112&lt;&gt;"",SUM(COUNTIF($Q$24:$Q112,"&gt;"&amp;C112),COUNTIF($S$24:$S112,"&gt;"&amp;C112),COUNTIF($U$24:$U112,"&gt;"&amp;C112),COUNTIF($W$24:$W112,"&gt;"&amp;C112),COUNTIF($Y$24:$Y112,"&gt;"&amp;C112)),"")</f>
        <v>6</v>
      </c>
      <c r="O112" s="4">
        <f t="shared" ca="1" si="28"/>
        <v>8.0171362510672028E-3</v>
      </c>
      <c r="P112" s="4" t="str">
        <f ca="1">IF(AND(MAX(Q$23:Q111)&lt;=MAX(S$23:S111),C112&lt;&gt;"",MAX(Q$23:Q111)&lt;=MAX(U$23:U111),MAX(Q$23:Q111)&lt;=MAX(W$23:W111),MAX(Q$23:Q111)&lt;=MAX(Y$23:Y111),MAX(Q$23:Q111)&lt;=TIME(16,0,0)),MAX(Q$23:Q111,C112),"")</f>
        <v/>
      </c>
      <c r="Q112" s="4" t="str">
        <f t="shared" ca="1" si="29"/>
        <v/>
      </c>
      <c r="R112" s="4" t="str">
        <f ca="1">IF(AND(MAX(Q$23:Q111)&gt;MAX(S$23:S111),C112&lt;&gt;"",MAX(S$23:S111)&lt;=MAX(U$23:U111),MAX(S$23:S111)&lt;=MAX(W$23:W111),MAX(S$23:S111)&lt;=MAX(Y$23:Y111),MAX(S$23:S111)&lt;=TIME(16,0,0)),MAX(S$23:S111,C112),"")</f>
        <v/>
      </c>
      <c r="S112" s="4" t="str">
        <f t="shared" ca="1" si="30"/>
        <v/>
      </c>
      <c r="T112" s="4" t="str">
        <f ca="1">IF(AND(MAX(Q$23:Q111)&gt;MAX(U$23:U111),C112&lt;&gt;"",MAX(S$23:S111)&gt;MAX(U$23:U111),MAX(U$23:U111)&lt;=MAX(W$23:W111),MAX(U$23:U111)&lt;=MAX(Y$23:Y111),MAX(U$23:U111)&lt;=TIME(16,0,0)),MAX(U$23:U111,C112),"")</f>
        <v/>
      </c>
      <c r="U112" s="4" t="str">
        <f t="shared" ca="1" si="31"/>
        <v/>
      </c>
      <c r="V112" s="4">
        <f ca="1">IF(AND(MAX(Q$23:Q111)&gt;MAX(W$23:W111),C112&lt;&gt;"",MAX(S$23:S111)&gt;MAX(W$23:W111),MAX(U$23:U111)&gt;MAX(W$23:W111),MAX(W$23:W111)&lt;=MAX(Y$23:Y111),MAX(W$23:W111)&lt;=TIME(16,0,0)),MAX(W$23:W111,C112),"")</f>
        <v>0.43899108347793797</v>
      </c>
      <c r="W112" s="4">
        <f t="shared" ca="1" si="32"/>
        <v>0.445706192158695</v>
      </c>
      <c r="X112" s="4" t="str">
        <f ca="1">IF(AND(MAX(Q$23:Q111)&gt;MAX(Y$23:Y111),C112&lt;&gt;"",MAX(S$23:S111)&gt;MAX(Y$23:Y111),MAX(U$23:U111)&gt;MAX(Y$23:Y111),MAX(W$23:W111)&gt;MAX(Y$23:Y111),MAX(Y$23:Y111)&lt;=TIME(16,0,0)),MAX(Y$23:Y111,C112),"")</f>
        <v/>
      </c>
      <c r="Y112" s="4" t="str">
        <f t="shared" ca="1" si="33"/>
        <v/>
      </c>
    </row>
    <row r="113" spans="1:25" x14ac:dyDescent="0.3">
      <c r="A113" s="3">
        <f t="shared" ca="1" si="17"/>
        <v>2.0843499707311555</v>
      </c>
      <c r="B113" s="23" t="str">
        <f t="shared" ca="1" si="18"/>
        <v>касса 3</v>
      </c>
      <c r="C113" s="4">
        <f ca="1">IF(C112="","",IF(C112+(A113)/1440&lt;=$C$23+8/24,C112+(A113)/1440,""))</f>
        <v>0.43913652116508001</v>
      </c>
      <c r="D113">
        <f t="shared" ca="1" si="19"/>
        <v>3.5301903832230828</v>
      </c>
      <c r="E113" s="4">
        <f t="shared" ca="1" si="20"/>
        <v>2.4515210994604741E-3</v>
      </c>
      <c r="F113">
        <f t="shared" ca="1" si="21"/>
        <v>6.3427724857230965</v>
      </c>
      <c r="G113" s="4">
        <f t="shared" ca="1" si="22"/>
        <v>4.4047031150854839E-3</v>
      </c>
      <c r="H113">
        <f t="shared" ca="1" si="23"/>
        <v>4.4366454612776298</v>
      </c>
      <c r="I113" s="4">
        <f t="shared" ca="1" si="24"/>
        <v>3.0810037925539098E-3</v>
      </c>
      <c r="J113">
        <f t="shared" ca="1" si="25"/>
        <v>7.9640013497535964</v>
      </c>
      <c r="K113" s="4">
        <f ca="1">IF(J113&lt;&gt;"",J113/1440,"")</f>
        <v>5.5305564928844423E-3</v>
      </c>
      <c r="L113" s="55">
        <f t="shared" ca="1" si="26"/>
        <v>9.5370147027065375</v>
      </c>
      <c r="M113" s="4">
        <f t="shared" ca="1" si="27"/>
        <v>6.6229268768795398E-3</v>
      </c>
      <c r="N113" s="3">
        <f ca="1">IF(C113&lt;&gt;"",SUM(COUNTIF($Q$24:$Q113,"&gt;"&amp;C113),COUNTIF($S$24:$S113,"&gt;"&amp;C113),COUNTIF($U$24:$U113,"&gt;"&amp;C113),COUNTIF($W$24:$W113,"&gt;"&amp;C113),COUNTIF($Y$24:$Y113,"&gt;"&amp;C113)),"")</f>
        <v>6</v>
      </c>
      <c r="O113" s="4">
        <f t="shared" ca="1" si="28"/>
        <v>3.1765079956780351E-3</v>
      </c>
      <c r="P113" s="4" t="str">
        <f ca="1">IF(AND(MAX(Q$23:Q112)&lt;=MAX(S$23:S112),C113&lt;&gt;"",MAX(Q$23:Q112)&lt;=MAX(U$23:U112),MAX(Q$23:Q112)&lt;=MAX(W$23:W112),MAX(Q$23:Q112)&lt;=MAX(Y$23:Y112),MAX(Q$23:Q112)&lt;=TIME(16,0,0)),MAX(Q$23:Q112,C113),"")</f>
        <v/>
      </c>
      <c r="Q113" s="4" t="str">
        <f t="shared" ca="1" si="29"/>
        <v/>
      </c>
      <c r="R113" s="4" t="str">
        <f ca="1">IF(AND(MAX(Q$23:Q112)&gt;MAX(S$23:S112),C113&lt;&gt;"",MAX(S$23:S112)&lt;=MAX(U$23:U112),MAX(S$23:S112)&lt;=MAX(W$23:W112),MAX(S$23:S112)&lt;=MAX(Y$23:Y112),MAX(S$23:S112)&lt;=TIME(16,0,0)),MAX(S$23:S112,C113),"")</f>
        <v/>
      </c>
      <c r="S113" s="4" t="str">
        <f t="shared" ca="1" si="30"/>
        <v/>
      </c>
      <c r="T113" s="4">
        <f ca="1">IF(AND(MAX(Q$23:Q112)&gt;MAX(U$23:U112),C113&lt;&gt;"",MAX(S$23:S112)&gt;MAX(U$23:U112),MAX(U$23:U112)&lt;=MAX(W$23:W112),MAX(U$23:U112)&lt;=MAX(Y$23:Y112),MAX(U$23:U112)&lt;=TIME(16,0,0)),MAX(U$23:U112,C113),"")</f>
        <v>0.43923202536820416</v>
      </c>
      <c r="U113" s="4">
        <f t="shared" ca="1" si="31"/>
        <v>0.44231302916075804</v>
      </c>
      <c r="V113" s="4" t="str">
        <f ca="1">IF(AND(MAX(Q$23:Q112)&gt;MAX(W$23:W112),C113&lt;&gt;"",MAX(S$23:S112)&gt;MAX(W$23:W112),MAX(U$23:U112)&gt;MAX(W$23:W112),MAX(W$23:W112)&lt;=MAX(Y$23:Y112),MAX(W$23:W112)&lt;=TIME(16,0,0)),MAX(W$23:W112,C113),"")</f>
        <v/>
      </c>
      <c r="W113" s="4" t="str">
        <f t="shared" ca="1" si="32"/>
        <v/>
      </c>
      <c r="X113" s="4" t="str">
        <f ca="1">IF(AND(MAX(Q$23:Q112)&gt;MAX(Y$23:Y112),C113&lt;&gt;"",MAX(S$23:S112)&gt;MAX(Y$23:Y112),MAX(U$23:U112)&gt;MAX(Y$23:Y112),MAX(W$23:W112)&gt;MAX(Y$23:Y112),MAX(Y$23:Y112)&lt;=TIME(16,0,0)),MAX(Y$23:Y112,C113),"")</f>
        <v/>
      </c>
      <c r="Y113" s="4" t="str">
        <f t="shared" ca="1" si="33"/>
        <v/>
      </c>
    </row>
    <row r="114" spans="1:25" x14ac:dyDescent="0.3">
      <c r="A114" s="3">
        <f t="shared" ca="1" si="17"/>
        <v>1.3834088235237472</v>
      </c>
      <c r="B114" s="23" t="str">
        <f t="shared" ca="1" si="18"/>
        <v>касса 5</v>
      </c>
      <c r="C114" s="4">
        <f ca="1">IF(C113="","",IF(C113+(A114)/1440&lt;=$C$23+8/24,C113+(A114)/1440,""))</f>
        <v>0.44009722173697152</v>
      </c>
      <c r="D114">
        <f t="shared" ca="1" si="19"/>
        <v>2.8177544181245686</v>
      </c>
      <c r="E114" s="4">
        <f t="shared" ca="1" si="20"/>
        <v>1.956773901475395E-3</v>
      </c>
      <c r="F114">
        <f t="shared" ca="1" si="21"/>
        <v>13.27852089467067</v>
      </c>
      <c r="G114" s="4">
        <f t="shared" ca="1" si="22"/>
        <v>9.2211950657435215E-3</v>
      </c>
      <c r="H114">
        <f t="shared" ca="1" si="23"/>
        <v>6.5741833770242906</v>
      </c>
      <c r="I114" s="4">
        <f t="shared" ca="1" si="24"/>
        <v>4.5654051229335347E-3</v>
      </c>
      <c r="J114">
        <f t="shared" ca="1" si="25"/>
        <v>5.3023289034078722</v>
      </c>
      <c r="K114" s="4">
        <f ca="1">IF(J114&lt;&gt;"",J114/1440,"")</f>
        <v>3.6821728495888E-3</v>
      </c>
      <c r="L114" s="55">
        <f t="shared" ca="1" si="26"/>
        <v>1.9125462454728359</v>
      </c>
      <c r="M114" s="4">
        <f t="shared" ca="1" si="27"/>
        <v>1.3281571149116917E-3</v>
      </c>
      <c r="N114" s="3">
        <f ca="1">IF(C114&lt;&gt;"",SUM(COUNTIF($Q$24:$Q114,"&gt;"&amp;C114),COUNTIF($S$24:$S114,"&gt;"&amp;C114),COUNTIF($U$24:$U114,"&gt;"&amp;C114),COUNTIF($W$24:$W114,"&gt;"&amp;C114),COUNTIF($Y$24:$Y114,"&gt;"&amp;C114)),"")</f>
        <v>5</v>
      </c>
      <c r="O114" s="4">
        <f t="shared" ca="1" si="28"/>
        <v>1.3281571149116878E-3</v>
      </c>
      <c r="P114" s="4" t="str">
        <f ca="1">IF(AND(MAX(Q$23:Q113)&lt;=MAX(S$23:S113),C114&lt;&gt;"",MAX(Q$23:Q113)&lt;=MAX(U$23:U113),MAX(Q$23:Q113)&lt;=MAX(W$23:W113),MAX(Q$23:Q113)&lt;=MAX(Y$23:Y113),MAX(Q$23:Q113)&lt;=TIME(16,0,0)),MAX(Q$23:Q113,C114),"")</f>
        <v/>
      </c>
      <c r="Q114" s="4" t="str">
        <f t="shared" ca="1" si="29"/>
        <v/>
      </c>
      <c r="R114" s="4" t="str">
        <f ca="1">IF(AND(MAX(Q$23:Q113)&gt;MAX(S$23:S113),C114&lt;&gt;"",MAX(S$23:S113)&lt;=MAX(U$23:U113),MAX(S$23:S113)&lt;=MAX(W$23:W113),MAX(S$23:S113)&lt;=MAX(Y$23:Y113),MAX(S$23:S113)&lt;=TIME(16,0,0)),MAX(S$23:S113,C114),"")</f>
        <v/>
      </c>
      <c r="S114" s="4" t="str">
        <f t="shared" ca="1" si="30"/>
        <v/>
      </c>
      <c r="T114" s="4" t="str">
        <f ca="1">IF(AND(MAX(Q$23:Q113)&gt;MAX(U$23:U113),C114&lt;&gt;"",MAX(S$23:S113)&gt;MAX(U$23:U113),MAX(U$23:U113)&lt;=MAX(W$23:W113),MAX(U$23:U113)&lt;=MAX(Y$23:Y113),MAX(U$23:U113)&lt;=TIME(16,0,0)),MAX(U$23:U113,C114),"")</f>
        <v/>
      </c>
      <c r="U114" s="4" t="str">
        <f t="shared" ca="1" si="31"/>
        <v/>
      </c>
      <c r="V114" s="4" t="str">
        <f ca="1">IF(AND(MAX(Q$23:Q113)&gt;MAX(W$23:W113),C114&lt;&gt;"",MAX(S$23:S113)&gt;MAX(W$23:W113),MAX(U$23:U113)&gt;MAX(W$23:W113),MAX(W$23:W113)&lt;=MAX(Y$23:Y113),MAX(W$23:W113)&lt;=TIME(16,0,0)),MAX(W$23:W113,C114),"")</f>
        <v/>
      </c>
      <c r="W114" s="4" t="str">
        <f t="shared" ca="1" si="32"/>
        <v/>
      </c>
      <c r="X114" s="4">
        <f ca="1">IF(AND(MAX(Q$23:Q113)&gt;MAX(Y$23:Y113),C114&lt;&gt;"",MAX(S$23:S113)&gt;MAX(Y$23:Y113),MAX(U$23:U113)&gt;MAX(Y$23:Y113),MAX(W$23:W113)&gt;MAX(Y$23:Y113),MAX(Y$23:Y113)&lt;=TIME(16,0,0)),MAX(Y$23:Y113,C114),"")</f>
        <v>0.44009722173697152</v>
      </c>
      <c r="Y114" s="4">
        <f t="shared" ca="1" si="33"/>
        <v>0.44142537885188321</v>
      </c>
    </row>
    <row r="115" spans="1:25" x14ac:dyDescent="0.3">
      <c r="A115" s="3">
        <f t="shared" ca="1" si="17"/>
        <v>1.4002357549876634</v>
      </c>
      <c r="B115" s="23" t="str">
        <f t="shared" ca="1" si="18"/>
        <v>касса 5</v>
      </c>
      <c r="C115" s="4">
        <f ca="1">IF(C114="","",IF(C114+(A115)/1440&lt;=$C$23+8/24,C114+(A115)/1440,""))</f>
        <v>0.44106960767793518</v>
      </c>
      <c r="D115">
        <f t="shared" ca="1" si="19"/>
        <v>3.9834741854721947</v>
      </c>
      <c r="E115" s="4">
        <f t="shared" ca="1" si="20"/>
        <v>2.7663015176890241E-3</v>
      </c>
      <c r="F115">
        <f t="shared" ca="1" si="21"/>
        <v>1.9968688166205877</v>
      </c>
      <c r="G115" s="4">
        <f t="shared" ca="1" si="22"/>
        <v>1.3867144559865192E-3</v>
      </c>
      <c r="H115">
        <f t="shared" ca="1" si="23"/>
        <v>1.3385230917945585</v>
      </c>
      <c r="I115" s="4">
        <f t="shared" ca="1" si="24"/>
        <v>9.2952992485733233E-4</v>
      </c>
      <c r="J115">
        <f t="shared" ca="1" si="25"/>
        <v>2.159065604956881</v>
      </c>
      <c r="K115" s="4">
        <f ca="1">IF(J115&lt;&gt;"",J115/1440,"")</f>
        <v>1.4993511145533897E-3</v>
      </c>
      <c r="L115" s="55">
        <f t="shared" ca="1" si="26"/>
        <v>5.9439380819492627</v>
      </c>
      <c r="M115" s="4">
        <f t="shared" ca="1" si="27"/>
        <v>4.1277347791314322E-3</v>
      </c>
      <c r="N115" s="3">
        <f ca="1">IF(C115&lt;&gt;"",SUM(COUNTIF($Q$24:$Q115,"&gt;"&amp;C115),COUNTIF($S$24:$S115,"&gt;"&amp;C115),COUNTIF($U$24:$U115,"&gt;"&amp;C115),COUNTIF($W$24:$W115,"&gt;"&amp;C115),COUNTIF($Y$24:$Y115,"&gt;"&amp;C115)),"")</f>
        <v>6</v>
      </c>
      <c r="O115" s="4">
        <f t="shared" ca="1" si="28"/>
        <v>4.4835059530794474E-3</v>
      </c>
      <c r="P115" s="4" t="str">
        <f ca="1">IF(AND(MAX(Q$23:Q114)&lt;=MAX(S$23:S114),C115&lt;&gt;"",MAX(Q$23:Q114)&lt;=MAX(U$23:U114),MAX(Q$23:Q114)&lt;=MAX(W$23:W114),MAX(Q$23:Q114)&lt;=MAX(Y$23:Y114),MAX(Q$23:Q114)&lt;=TIME(16,0,0)),MAX(Q$23:Q114,C115),"")</f>
        <v/>
      </c>
      <c r="Q115" s="4" t="str">
        <f t="shared" ca="1" si="29"/>
        <v/>
      </c>
      <c r="R115" s="4" t="str">
        <f ca="1">IF(AND(MAX(Q$23:Q114)&gt;MAX(S$23:S114),C115&lt;&gt;"",MAX(S$23:S114)&lt;=MAX(U$23:U114),MAX(S$23:S114)&lt;=MAX(W$23:W114),MAX(S$23:S114)&lt;=MAX(Y$23:Y114),MAX(S$23:S114)&lt;=TIME(16,0,0)),MAX(S$23:S114,C115),"")</f>
        <v/>
      </c>
      <c r="S115" s="4" t="str">
        <f t="shared" ca="1" si="30"/>
        <v/>
      </c>
      <c r="T115" s="4" t="str">
        <f ca="1">IF(AND(MAX(Q$23:Q114)&gt;MAX(U$23:U114),C115&lt;&gt;"",MAX(S$23:S114)&gt;MAX(U$23:U114),MAX(U$23:U114)&lt;=MAX(W$23:W114),MAX(U$23:U114)&lt;=MAX(Y$23:Y114),MAX(U$23:U114)&lt;=TIME(16,0,0)),MAX(U$23:U114,C115),"")</f>
        <v/>
      </c>
      <c r="U115" s="4" t="str">
        <f t="shared" ca="1" si="31"/>
        <v/>
      </c>
      <c r="V115" s="4" t="str">
        <f ca="1">IF(AND(MAX(Q$23:Q114)&gt;MAX(W$23:W114),C115&lt;&gt;"",MAX(S$23:S114)&gt;MAX(W$23:W114),MAX(U$23:U114)&gt;MAX(W$23:W114),MAX(W$23:W114)&lt;=MAX(Y$23:Y114),MAX(W$23:W114)&lt;=TIME(16,0,0)),MAX(W$23:W114,C115),"")</f>
        <v/>
      </c>
      <c r="W115" s="4" t="str">
        <f t="shared" ca="1" si="32"/>
        <v/>
      </c>
      <c r="X115" s="4">
        <f ca="1">IF(AND(MAX(Q$23:Q114)&gt;MAX(Y$23:Y114),C115&lt;&gt;"",MAX(S$23:S114)&gt;MAX(Y$23:Y114),MAX(U$23:U114)&gt;MAX(Y$23:Y114),MAX(W$23:W114)&gt;MAX(Y$23:Y114),MAX(Y$23:Y114)&lt;=TIME(16,0,0)),MAX(Y$23:Y114,C115),"")</f>
        <v>0.44142537885188321</v>
      </c>
      <c r="Y115" s="4">
        <f t="shared" ca="1" si="33"/>
        <v>0.44555311363101463</v>
      </c>
    </row>
    <row r="116" spans="1:25" x14ac:dyDescent="0.3">
      <c r="A116" s="3">
        <f t="shared" ca="1" si="17"/>
        <v>1.8084723776971181</v>
      </c>
      <c r="B116" s="23" t="str">
        <f t="shared" ca="1" si="18"/>
        <v>касса 2</v>
      </c>
      <c r="C116" s="4">
        <f ca="1">IF(C115="","",IF(C115+(A116)/1440&lt;=$C$23+8/24,C115+(A116)/1440,""))</f>
        <v>0.44232549127355819</v>
      </c>
      <c r="D116">
        <f t="shared" ca="1" si="19"/>
        <v>7.6278803529009735</v>
      </c>
      <c r="E116" s="4">
        <f t="shared" ca="1" si="20"/>
        <v>5.297139133959009E-3</v>
      </c>
      <c r="F116">
        <f t="shared" ca="1" si="21"/>
        <v>3.9588517750660985</v>
      </c>
      <c r="G116" s="4">
        <f t="shared" ca="1" si="22"/>
        <v>2.7492026215736797E-3</v>
      </c>
      <c r="H116">
        <f t="shared" ca="1" si="23"/>
        <v>4.0200540824260536</v>
      </c>
      <c r="I116" s="4">
        <f t="shared" ca="1" si="24"/>
        <v>2.7917042239069818E-3</v>
      </c>
      <c r="J116">
        <f t="shared" ca="1" si="25"/>
        <v>4.5511702328341936</v>
      </c>
      <c r="K116" s="4">
        <f ca="1">IF(J116&lt;&gt;"",J116/1440,"")</f>
        <v>3.1605348839126345E-3</v>
      </c>
      <c r="L116" s="55">
        <f t="shared" ca="1" si="26"/>
        <v>25.238088908647629</v>
      </c>
      <c r="M116" s="4">
        <f t="shared" ca="1" si="27"/>
        <v>1.7526450631005299E-2</v>
      </c>
      <c r="N116" s="3">
        <f ca="1">IF(C116&lt;&gt;"",SUM(COUNTIF($Q$24:$Q116,"&gt;"&amp;C116),COUNTIF($S$24:$S116,"&gt;"&amp;C116),COUNTIF($U$24:$U116,"&gt;"&amp;C116),COUNTIF($W$24:$W116,"&gt;"&amp;C116),COUNTIF($Y$24:$Y116,"&gt;"&amp;C116)),"")</f>
        <v>3</v>
      </c>
      <c r="O116" s="4">
        <f t="shared" ca="1" si="28"/>
        <v>2.7492026215736876E-3</v>
      </c>
      <c r="P116" s="4" t="str">
        <f ca="1">IF(AND(MAX(Q$23:Q115)&lt;=MAX(S$23:S115),C116&lt;&gt;"",MAX(Q$23:Q115)&lt;=MAX(U$23:U115),MAX(Q$23:Q115)&lt;=MAX(W$23:W115),MAX(Q$23:Q115)&lt;=MAX(Y$23:Y115),MAX(Q$23:Q115)&lt;=TIME(16,0,0)),MAX(Q$23:Q115,C116),"")</f>
        <v/>
      </c>
      <c r="Q116" s="4" t="str">
        <f t="shared" ca="1" si="29"/>
        <v/>
      </c>
      <c r="R116" s="4">
        <f ca="1">IF(AND(MAX(Q$23:Q115)&gt;MAX(S$23:S115),C116&lt;&gt;"",MAX(S$23:S115)&lt;=MAX(U$23:U115),MAX(S$23:S115)&lt;=MAX(W$23:W115),MAX(S$23:S115)&lt;=MAX(Y$23:Y115),MAX(S$23:S115)&lt;=TIME(16,0,0)),MAX(S$23:S115,C116),"")</f>
        <v>0.44232549127355819</v>
      </c>
      <c r="S116" s="4">
        <f t="shared" ca="1" si="30"/>
        <v>0.44507469389513188</v>
      </c>
      <c r="T116" s="4" t="str">
        <f ca="1">IF(AND(MAX(Q$23:Q115)&gt;MAX(U$23:U115),C116&lt;&gt;"",MAX(S$23:S115)&gt;MAX(U$23:U115),MAX(U$23:U115)&lt;=MAX(W$23:W115),MAX(U$23:U115)&lt;=MAX(Y$23:Y115),MAX(U$23:U115)&lt;=TIME(16,0,0)),MAX(U$23:U115,C116),"")</f>
        <v/>
      </c>
      <c r="U116" s="4" t="str">
        <f t="shared" ca="1" si="31"/>
        <v/>
      </c>
      <c r="V116" s="4" t="str">
        <f ca="1">IF(AND(MAX(Q$23:Q115)&gt;MAX(W$23:W115),C116&lt;&gt;"",MAX(S$23:S115)&gt;MAX(W$23:W115),MAX(U$23:U115)&gt;MAX(W$23:W115),MAX(W$23:W115)&lt;=MAX(Y$23:Y115),MAX(W$23:W115)&lt;=TIME(16,0,0)),MAX(W$23:W115,C116),"")</f>
        <v/>
      </c>
      <c r="W116" s="4" t="str">
        <f t="shared" ca="1" si="32"/>
        <v/>
      </c>
      <c r="X116" s="4" t="str">
        <f ca="1">IF(AND(MAX(Q$23:Q115)&gt;MAX(Y$23:Y115),C116&lt;&gt;"",MAX(S$23:S115)&gt;MAX(Y$23:Y115),MAX(U$23:U115)&gt;MAX(Y$23:Y115),MAX(W$23:W115)&gt;MAX(Y$23:Y115),MAX(Y$23:Y115)&lt;=TIME(16,0,0)),MAX(Y$23:Y115,C116),"")</f>
        <v/>
      </c>
      <c r="Y116" s="4" t="str">
        <f t="shared" ca="1" si="33"/>
        <v/>
      </c>
    </row>
    <row r="117" spans="1:25" x14ac:dyDescent="0.3">
      <c r="A117" s="3">
        <f t="shared" ca="1" si="17"/>
        <v>1.1725680601719795</v>
      </c>
      <c r="B117" s="23" t="str">
        <f t="shared" ca="1" si="18"/>
        <v>касса 1</v>
      </c>
      <c r="C117" s="4">
        <f ca="1">IF(C116="","",IF(C116+(A117)/1440&lt;=$C$23+8/24,C116+(A117)/1440,""))</f>
        <v>0.4431397746486776</v>
      </c>
      <c r="D117">
        <f t="shared" ca="1" si="19"/>
        <v>1.5276972421596815</v>
      </c>
      <c r="E117" s="4">
        <f t="shared" ca="1" si="20"/>
        <v>1.0609008626108899E-3</v>
      </c>
      <c r="F117">
        <f t="shared" ca="1" si="21"/>
        <v>1.68247677532313</v>
      </c>
      <c r="G117" s="4">
        <f t="shared" ca="1" si="22"/>
        <v>1.1683866495299513E-3</v>
      </c>
      <c r="H117">
        <f t="shared" ca="1" si="23"/>
        <v>3.0689811584405091</v>
      </c>
      <c r="I117" s="4">
        <f t="shared" ca="1" si="24"/>
        <v>2.1312369155836869E-3</v>
      </c>
      <c r="J117">
        <f t="shared" ca="1" si="25"/>
        <v>6.0513237922228509</v>
      </c>
      <c r="K117" s="4">
        <f ca="1">IF(J117&lt;&gt;"",J117/1440,"")</f>
        <v>4.2023081890436463E-3</v>
      </c>
      <c r="L117" s="55">
        <f t="shared" ca="1" si="26"/>
        <v>1.8273449988438306</v>
      </c>
      <c r="M117" s="4">
        <f t="shared" ca="1" si="27"/>
        <v>1.2689895825304378E-3</v>
      </c>
      <c r="N117" s="3">
        <f ca="1">IF(C117&lt;&gt;"",SUM(COUNTIF($Q$24:$Q117,"&gt;"&amp;C117),COUNTIF($S$24:$S117,"&gt;"&amp;C117),COUNTIF($U$24:$U117,"&gt;"&amp;C117),COUNTIF($W$24:$W117,"&gt;"&amp;C117),COUNTIF($Y$24:$Y117,"&gt;"&amp;C117)),"")</f>
        <v>4</v>
      </c>
      <c r="O117" s="4">
        <f t="shared" ca="1" si="28"/>
        <v>1.0609008626109029E-3</v>
      </c>
      <c r="P117" s="4">
        <f ca="1">IF(AND(MAX(Q$23:Q116)&lt;=MAX(S$23:S116),C117&lt;&gt;"",MAX(Q$23:Q116)&lt;=MAX(U$23:U116),MAX(Q$23:Q116)&lt;=MAX(W$23:W116),MAX(Q$23:Q116)&lt;=MAX(Y$23:Y116),MAX(Q$23:Q116)&lt;=TIME(16,0,0)),MAX(Q$23:Q116,C117),"")</f>
        <v>0.4431397746486776</v>
      </c>
      <c r="Q117" s="4">
        <f t="shared" ca="1" si="29"/>
        <v>0.4442006755112885</v>
      </c>
      <c r="R117" s="4" t="str">
        <f ca="1">IF(AND(MAX(Q$23:Q116)&gt;MAX(S$23:S116),C117&lt;&gt;"",MAX(S$23:S116)&lt;=MAX(U$23:U116),MAX(S$23:S116)&lt;=MAX(W$23:W116),MAX(S$23:S116)&lt;=MAX(Y$23:Y116),MAX(S$23:S116)&lt;=TIME(16,0,0)),MAX(S$23:S116,C117),"")</f>
        <v/>
      </c>
      <c r="S117" s="4" t="str">
        <f t="shared" ca="1" si="30"/>
        <v/>
      </c>
      <c r="T117" s="4" t="str">
        <f ca="1">IF(AND(MAX(Q$23:Q116)&gt;MAX(U$23:U116),C117&lt;&gt;"",MAX(S$23:S116)&gt;MAX(U$23:U116),MAX(U$23:U116)&lt;=MAX(W$23:W116),MAX(U$23:U116)&lt;=MAX(Y$23:Y116),MAX(U$23:U116)&lt;=TIME(16,0,0)),MAX(U$23:U116,C117),"")</f>
        <v/>
      </c>
      <c r="U117" s="4" t="str">
        <f t="shared" ca="1" si="31"/>
        <v/>
      </c>
      <c r="V117" s="4" t="str">
        <f ca="1">IF(AND(MAX(Q$23:Q116)&gt;MAX(W$23:W116),C117&lt;&gt;"",MAX(S$23:S116)&gt;MAX(W$23:W116),MAX(U$23:U116)&gt;MAX(W$23:W116),MAX(W$23:W116)&lt;=MAX(Y$23:Y116),MAX(W$23:W116)&lt;=TIME(16,0,0)),MAX(W$23:W116,C117),"")</f>
        <v/>
      </c>
      <c r="W117" s="4" t="str">
        <f t="shared" ca="1" si="32"/>
        <v/>
      </c>
      <c r="X117" s="4" t="str">
        <f ca="1">IF(AND(MAX(Q$23:Q116)&gt;MAX(Y$23:Y116),C117&lt;&gt;"",MAX(S$23:S116)&gt;MAX(Y$23:Y116),MAX(U$23:U116)&gt;MAX(Y$23:Y116),MAX(W$23:W116)&gt;MAX(Y$23:Y116),MAX(Y$23:Y116)&lt;=TIME(16,0,0)),MAX(Y$23:Y116,C117),"")</f>
        <v/>
      </c>
      <c r="Y117" s="4" t="str">
        <f t="shared" ca="1" si="33"/>
        <v/>
      </c>
    </row>
    <row r="118" spans="1:25" x14ac:dyDescent="0.3">
      <c r="A118" s="3">
        <f t="shared" ca="1" si="17"/>
        <v>1.4059368651851996</v>
      </c>
      <c r="B118" s="23" t="str">
        <f t="shared" ca="1" si="18"/>
        <v>касса 3</v>
      </c>
      <c r="C118" s="4">
        <f ca="1">IF(C117="","",IF(C117+(A118)/1440&lt;=$C$23+8/24,C117+(A118)/1440,""))</f>
        <v>0.4441161196939451</v>
      </c>
      <c r="D118">
        <f t="shared" ca="1" si="19"/>
        <v>1.0538123900484755</v>
      </c>
      <c r="E118" s="4">
        <f t="shared" ca="1" si="20"/>
        <v>7.3181415975588572E-4</v>
      </c>
      <c r="F118">
        <f t="shared" ca="1" si="21"/>
        <v>1.7322323025323696</v>
      </c>
      <c r="G118" s="4">
        <f t="shared" ca="1" si="22"/>
        <v>1.2029390989808121E-3</v>
      </c>
      <c r="H118">
        <f t="shared" ca="1" si="23"/>
        <v>6.6661675009165977</v>
      </c>
      <c r="I118" s="4">
        <f t="shared" ca="1" si="24"/>
        <v>4.6292829867476369E-3</v>
      </c>
      <c r="J118">
        <f t="shared" ca="1" si="25"/>
        <v>2.5385760759570868</v>
      </c>
      <c r="K118" s="4">
        <f ca="1">IF(J118&lt;&gt;"",J118/1440,"")</f>
        <v>1.762900052747977E-3</v>
      </c>
      <c r="L118" s="55">
        <f t="shared" ca="1" si="26"/>
        <v>4.2560986576911937</v>
      </c>
      <c r="M118" s="4">
        <f t="shared" ca="1" si="27"/>
        <v>2.9556240678411069E-3</v>
      </c>
      <c r="N118" s="3">
        <f ca="1">IF(C118&lt;&gt;"",SUM(COUNTIF($Q$24:$Q118,"&gt;"&amp;C118),COUNTIF($S$24:$S118,"&gt;"&amp;C118),COUNTIF($U$24:$U118,"&gt;"&amp;C118),COUNTIF($W$24:$W118,"&gt;"&amp;C118),COUNTIF($Y$24:$Y118,"&gt;"&amp;C118)),"")</f>
        <v>5</v>
      </c>
      <c r="O118" s="4">
        <f t="shared" ca="1" si="28"/>
        <v>4.6292829867476404E-3</v>
      </c>
      <c r="P118" s="4" t="str">
        <f ca="1">IF(AND(MAX(Q$23:Q117)&lt;=MAX(S$23:S117),C118&lt;&gt;"",MAX(Q$23:Q117)&lt;=MAX(U$23:U117),MAX(Q$23:Q117)&lt;=MAX(W$23:W117),MAX(Q$23:Q117)&lt;=MAX(Y$23:Y117),MAX(Q$23:Q117)&lt;=TIME(16,0,0)),MAX(Q$23:Q117,C118),"")</f>
        <v/>
      </c>
      <c r="Q118" s="4" t="str">
        <f t="shared" ca="1" si="29"/>
        <v/>
      </c>
      <c r="R118" s="4" t="str">
        <f ca="1">IF(AND(MAX(Q$23:Q117)&gt;MAX(S$23:S117),C118&lt;&gt;"",MAX(S$23:S117)&lt;=MAX(U$23:U117),MAX(S$23:S117)&lt;=MAX(W$23:W117),MAX(S$23:S117)&lt;=MAX(Y$23:Y117),MAX(S$23:S117)&lt;=TIME(16,0,0)),MAX(S$23:S117,C118),"")</f>
        <v/>
      </c>
      <c r="S118" s="4" t="str">
        <f t="shared" ca="1" si="30"/>
        <v/>
      </c>
      <c r="T118" s="4">
        <f ca="1">IF(AND(MAX(Q$23:Q117)&gt;MAX(U$23:U117),C118&lt;&gt;"",MAX(S$23:S117)&gt;MAX(U$23:U117),MAX(U$23:U117)&lt;=MAX(W$23:W117),MAX(U$23:U117)&lt;=MAX(Y$23:Y117),MAX(U$23:U117)&lt;=TIME(16,0,0)),MAX(U$23:U117,C118),"")</f>
        <v>0.4441161196939451</v>
      </c>
      <c r="U118" s="4">
        <f t="shared" ca="1" si="31"/>
        <v>0.44874540268069274</v>
      </c>
      <c r="V118" s="4" t="str">
        <f ca="1">IF(AND(MAX(Q$23:Q117)&gt;MAX(W$23:W117),C118&lt;&gt;"",MAX(S$23:S117)&gt;MAX(W$23:W117),MAX(U$23:U117)&gt;MAX(W$23:W117),MAX(W$23:W117)&lt;=MAX(Y$23:Y117),MAX(W$23:W117)&lt;=TIME(16,0,0)),MAX(W$23:W117,C118),"")</f>
        <v/>
      </c>
      <c r="W118" s="4" t="str">
        <f t="shared" ca="1" si="32"/>
        <v/>
      </c>
      <c r="X118" s="4" t="str">
        <f ca="1">IF(AND(MAX(Q$23:Q117)&gt;MAX(Y$23:Y117),C118&lt;&gt;"",MAX(S$23:S117)&gt;MAX(Y$23:Y117),MAX(U$23:U117)&gt;MAX(Y$23:Y117),MAX(W$23:W117)&gt;MAX(Y$23:Y117),MAX(Y$23:Y117)&lt;=TIME(16,0,0)),MAX(Y$23:Y117,C118),"")</f>
        <v/>
      </c>
      <c r="Y118" s="4" t="str">
        <f t="shared" ca="1" si="33"/>
        <v/>
      </c>
    </row>
    <row r="119" spans="1:25" x14ac:dyDescent="0.3">
      <c r="A119" s="3">
        <f t="shared" ca="1" si="17"/>
        <v>1.6557532115972968</v>
      </c>
      <c r="B119" s="23" t="str">
        <f t="shared" ca="1" si="18"/>
        <v>касса 1</v>
      </c>
      <c r="C119" s="4">
        <f ca="1">IF(C118="","",IF(C118+(A119)/1440&lt;=$C$23+8/24,C118+(A119)/1440,""))</f>
        <v>0.44526594831310989</v>
      </c>
      <c r="D119">
        <f t="shared" ca="1" si="19"/>
        <v>1.6932080893898145</v>
      </c>
      <c r="E119" s="4">
        <f t="shared" ca="1" si="20"/>
        <v>1.1758389509651489E-3</v>
      </c>
      <c r="F119">
        <f t="shared" ca="1" si="21"/>
        <v>4.0383480468982187</v>
      </c>
      <c r="G119" s="4">
        <f t="shared" ca="1" si="22"/>
        <v>2.8044083659015408E-3</v>
      </c>
      <c r="H119">
        <f t="shared" ca="1" si="23"/>
        <v>19.613745793853354</v>
      </c>
      <c r="I119" s="4">
        <f t="shared" ca="1" si="24"/>
        <v>1.3620656801287052E-2</v>
      </c>
      <c r="J119">
        <f t="shared" ca="1" si="25"/>
        <v>1.00812019705693</v>
      </c>
      <c r="K119" s="4">
        <f ca="1">IF(J119&lt;&gt;"",J119/1440,"")</f>
        <v>7.0008347017842365E-4</v>
      </c>
      <c r="L119" s="55">
        <f t="shared" ca="1" si="26"/>
        <v>11.563203952260425</v>
      </c>
      <c r="M119" s="4">
        <f t="shared" ca="1" si="27"/>
        <v>8.0300027446252951E-3</v>
      </c>
      <c r="N119" s="3">
        <f ca="1">IF(C119&lt;&gt;"",SUM(COUNTIF($Q$24:$Q119,"&gt;"&amp;C119),COUNTIF($S$24:$S119,"&gt;"&amp;C119),COUNTIF($U$24:$U119,"&gt;"&amp;C119),COUNTIF($W$24:$W119,"&gt;"&amp;C119),COUNTIF($Y$24:$Y119,"&gt;"&amp;C119)),"")</f>
        <v>4</v>
      </c>
      <c r="O119" s="4">
        <f t="shared" ca="1" si="28"/>
        <v>1.1758389509651246E-3</v>
      </c>
      <c r="P119" s="4">
        <f ca="1">IF(AND(MAX(Q$23:Q118)&lt;=MAX(S$23:S118),C119&lt;&gt;"",MAX(Q$23:Q118)&lt;=MAX(U$23:U118),MAX(Q$23:Q118)&lt;=MAX(W$23:W118),MAX(Q$23:Q118)&lt;=MAX(Y$23:Y118),MAX(Q$23:Q118)&lt;=TIME(16,0,0)),MAX(Q$23:Q118,C119),"")</f>
        <v>0.44526594831310989</v>
      </c>
      <c r="Q119" s="4">
        <f t="shared" ca="1" si="29"/>
        <v>0.44644178726407502</v>
      </c>
      <c r="R119" s="4" t="str">
        <f ca="1">IF(AND(MAX(Q$23:Q118)&gt;MAX(S$23:S118),C119&lt;&gt;"",MAX(S$23:S118)&lt;=MAX(U$23:U118),MAX(S$23:S118)&lt;=MAX(W$23:W118),MAX(S$23:S118)&lt;=MAX(Y$23:Y118),MAX(S$23:S118)&lt;=TIME(16,0,0)),MAX(S$23:S118,C119),"")</f>
        <v/>
      </c>
      <c r="S119" s="4" t="str">
        <f t="shared" ca="1" si="30"/>
        <v/>
      </c>
      <c r="T119" s="4" t="str">
        <f ca="1">IF(AND(MAX(Q$23:Q118)&gt;MAX(U$23:U118),C119&lt;&gt;"",MAX(S$23:S118)&gt;MAX(U$23:U118),MAX(U$23:U118)&lt;=MAX(W$23:W118),MAX(U$23:U118)&lt;=MAX(Y$23:Y118),MAX(U$23:U118)&lt;=TIME(16,0,0)),MAX(U$23:U118,C119),"")</f>
        <v/>
      </c>
      <c r="U119" s="4" t="str">
        <f t="shared" ca="1" si="31"/>
        <v/>
      </c>
      <c r="V119" s="4" t="str">
        <f ca="1">IF(AND(MAX(Q$23:Q118)&gt;MAX(W$23:W118),C119&lt;&gt;"",MAX(S$23:S118)&gt;MAX(W$23:W118),MAX(U$23:U118)&gt;MAX(W$23:W118),MAX(W$23:W118)&lt;=MAX(Y$23:Y118),MAX(W$23:W118)&lt;=TIME(16,0,0)),MAX(W$23:W118,C119),"")</f>
        <v/>
      </c>
      <c r="W119" s="4" t="str">
        <f t="shared" ca="1" si="32"/>
        <v/>
      </c>
      <c r="X119" s="4" t="str">
        <f ca="1">IF(AND(MAX(Q$23:Q118)&gt;MAX(Y$23:Y118),C119&lt;&gt;"",MAX(S$23:S118)&gt;MAX(Y$23:Y118),MAX(U$23:U118)&gt;MAX(Y$23:Y118),MAX(W$23:W118)&gt;MAX(Y$23:Y118),MAX(Y$23:Y118)&lt;=TIME(16,0,0)),MAX(Y$23:Y118,C119),"")</f>
        <v/>
      </c>
      <c r="Y119" s="4" t="str">
        <f t="shared" ca="1" si="33"/>
        <v/>
      </c>
    </row>
    <row r="120" spans="1:25" x14ac:dyDescent="0.3">
      <c r="A120" s="3">
        <f t="shared" ca="1" si="17"/>
        <v>1.0309077724960429</v>
      </c>
      <c r="B120" s="23" t="str">
        <f t="shared" ca="1" si="18"/>
        <v>касса 2</v>
      </c>
      <c r="C120" s="4">
        <f ca="1">IF(C119="","",IF(C119+(A120)/1440&lt;=$C$23+8/24,C119+(A120)/1440,""))</f>
        <v>0.44598185648845434</v>
      </c>
      <c r="D120">
        <f t="shared" ca="1" si="19"/>
        <v>2.4117359484510192</v>
      </c>
      <c r="E120" s="4">
        <f t="shared" ca="1" si="20"/>
        <v>1.6748166308687635E-3</v>
      </c>
      <c r="F120">
        <f t="shared" ca="1" si="21"/>
        <v>2.0262520698341504</v>
      </c>
      <c r="G120" s="4">
        <f t="shared" ca="1" si="22"/>
        <v>1.4071194929403822E-3</v>
      </c>
      <c r="H120">
        <f t="shared" ca="1" si="23"/>
        <v>2.4197785432374737</v>
      </c>
      <c r="I120" s="4">
        <f t="shared" ca="1" si="24"/>
        <v>1.6804017661371344E-3</v>
      </c>
      <c r="J120">
        <f t="shared" ca="1" si="25"/>
        <v>8.6388987812195204</v>
      </c>
      <c r="K120" s="4">
        <f ca="1">IF(J120&lt;&gt;"",J120/1440,"")</f>
        <v>5.9992352647357779E-3</v>
      </c>
      <c r="L120" s="55">
        <f t="shared" ca="1" si="26"/>
        <v>6.8410288350695376</v>
      </c>
      <c r="M120" s="4">
        <f t="shared" ca="1" si="27"/>
        <v>4.7507144687982897E-3</v>
      </c>
      <c r="N120" s="3">
        <f ca="1">IF(C120&lt;&gt;"",SUM(COUNTIF($Q$24:$Q120,"&gt;"&amp;C120),COUNTIF($S$24:$S120,"&gt;"&amp;C120),COUNTIF($U$24:$U120,"&gt;"&amp;C120),COUNTIF($W$24:$W120,"&gt;"&amp;C120),COUNTIF($Y$24:$Y120,"&gt;"&amp;C120)),"")</f>
        <v>3</v>
      </c>
      <c r="O120" s="4">
        <f t="shared" ca="1" si="28"/>
        <v>1.4071194929403674E-3</v>
      </c>
      <c r="P120" s="4" t="str">
        <f ca="1">IF(AND(MAX(Q$23:Q119)&lt;=MAX(S$23:S119),C120&lt;&gt;"",MAX(Q$23:Q119)&lt;=MAX(U$23:U119),MAX(Q$23:Q119)&lt;=MAX(W$23:W119),MAX(Q$23:Q119)&lt;=MAX(Y$23:Y119),MAX(Q$23:Q119)&lt;=TIME(16,0,0)),MAX(Q$23:Q119,C120),"")</f>
        <v/>
      </c>
      <c r="Q120" s="4" t="str">
        <f t="shared" ca="1" si="29"/>
        <v/>
      </c>
      <c r="R120" s="4">
        <f ca="1">IF(AND(MAX(Q$23:Q119)&gt;MAX(S$23:S119),C120&lt;&gt;"",MAX(S$23:S119)&lt;=MAX(U$23:U119),MAX(S$23:S119)&lt;=MAX(W$23:W119),MAX(S$23:S119)&lt;=MAX(Y$23:Y119),MAX(S$23:S119)&lt;=TIME(16,0,0)),MAX(S$23:S119,C120),"")</f>
        <v>0.44598185648845434</v>
      </c>
      <c r="S120" s="4">
        <f t="shared" ca="1" si="30"/>
        <v>0.44738897598139471</v>
      </c>
      <c r="T120" s="4" t="str">
        <f ca="1">IF(AND(MAX(Q$23:Q119)&gt;MAX(U$23:U119),C120&lt;&gt;"",MAX(S$23:S119)&gt;MAX(U$23:U119),MAX(U$23:U119)&lt;=MAX(W$23:W119),MAX(U$23:U119)&lt;=MAX(Y$23:Y119),MAX(U$23:U119)&lt;=TIME(16,0,0)),MAX(U$23:U119,C120),"")</f>
        <v/>
      </c>
      <c r="U120" s="4" t="str">
        <f t="shared" ca="1" si="31"/>
        <v/>
      </c>
      <c r="V120" s="4" t="str">
        <f ca="1">IF(AND(MAX(Q$23:Q119)&gt;MAX(W$23:W119),C120&lt;&gt;"",MAX(S$23:S119)&gt;MAX(W$23:W119),MAX(U$23:U119)&gt;MAX(W$23:W119),MAX(W$23:W119)&lt;=MAX(Y$23:Y119),MAX(W$23:W119)&lt;=TIME(16,0,0)),MAX(W$23:W119,C120),"")</f>
        <v/>
      </c>
      <c r="W120" s="4" t="str">
        <f t="shared" ca="1" si="32"/>
        <v/>
      </c>
      <c r="X120" s="4" t="str">
        <f ca="1">IF(AND(MAX(Q$23:Q119)&gt;MAX(Y$23:Y119),C120&lt;&gt;"",MAX(S$23:S119)&gt;MAX(Y$23:Y119),MAX(U$23:U119)&gt;MAX(Y$23:Y119),MAX(W$23:W119)&gt;MAX(Y$23:Y119),MAX(Y$23:Y119)&lt;=TIME(16,0,0)),MAX(Y$23:Y119,C120),"")</f>
        <v/>
      </c>
      <c r="Y120" s="4" t="str">
        <f t="shared" ca="1" si="33"/>
        <v/>
      </c>
    </row>
    <row r="121" spans="1:25" x14ac:dyDescent="0.3">
      <c r="A121" s="3">
        <f t="shared" ca="1" si="17"/>
        <v>2.3446907198318461</v>
      </c>
      <c r="B121" s="23" t="str">
        <f t="shared" ca="1" si="18"/>
        <v>касса 5</v>
      </c>
      <c r="C121" s="4">
        <f ca="1">IF(C120="","",IF(C120+(A121)/1440&lt;=$C$23+8/24,C120+(A121)/1440,""))</f>
        <v>0.44761011393278199</v>
      </c>
      <c r="D121">
        <f t="shared" ca="1" si="19"/>
        <v>3.9480726726760587</v>
      </c>
      <c r="E121" s="4">
        <f t="shared" ca="1" si="20"/>
        <v>2.7417171338028185E-3</v>
      </c>
      <c r="F121">
        <f t="shared" ca="1" si="21"/>
        <v>1.665624504199535</v>
      </c>
      <c r="G121" s="4">
        <f t="shared" ca="1" si="22"/>
        <v>1.1566836834718992E-3</v>
      </c>
      <c r="H121">
        <f t="shared" ca="1" si="23"/>
        <v>1.7605507907996203</v>
      </c>
      <c r="I121" s="4">
        <f t="shared" ca="1" si="24"/>
        <v>1.2226047158330697E-3</v>
      </c>
      <c r="J121">
        <f t="shared" ca="1" si="25"/>
        <v>6.8607883876572791</v>
      </c>
      <c r="K121" s="4">
        <f ca="1">IF(J121&lt;&gt;"",J121/1440,"")</f>
        <v>4.7644363803175547E-3</v>
      </c>
      <c r="L121" s="55">
        <f t="shared" ca="1" si="26"/>
        <v>15.186438541945591</v>
      </c>
      <c r="M121" s="4">
        <f t="shared" ca="1" si="27"/>
        <v>1.0546137876351105E-2</v>
      </c>
      <c r="N121" s="3">
        <f ca="1">IF(C121&lt;&gt;"",SUM(COUNTIF($Q$24:$Q121,"&gt;"&amp;C121),COUNTIF($S$24:$S121,"&gt;"&amp;C121),COUNTIF($U$24:$U121,"&gt;"&amp;C121),COUNTIF($W$24:$W121,"&gt;"&amp;C121),COUNTIF($Y$24:$Y121,"&gt;"&amp;C121)),"")</f>
        <v>2</v>
      </c>
      <c r="O121" s="4">
        <f t="shared" ca="1" si="28"/>
        <v>1.0546137876351114E-2</v>
      </c>
      <c r="P121" s="4" t="str">
        <f ca="1">IF(AND(MAX(Q$23:Q120)&lt;=MAX(S$23:S120),C121&lt;&gt;"",MAX(Q$23:Q120)&lt;=MAX(U$23:U120),MAX(Q$23:Q120)&lt;=MAX(W$23:W120),MAX(Q$23:Q120)&lt;=MAX(Y$23:Y120),MAX(Q$23:Q120)&lt;=TIME(16,0,0)),MAX(Q$23:Q120,C121),"")</f>
        <v/>
      </c>
      <c r="Q121" s="4" t="str">
        <f t="shared" ca="1" si="29"/>
        <v/>
      </c>
      <c r="R121" s="4" t="str">
        <f ca="1">IF(AND(MAX(Q$23:Q120)&gt;MAX(S$23:S120),C121&lt;&gt;"",MAX(S$23:S120)&lt;=MAX(U$23:U120),MAX(S$23:S120)&lt;=MAX(W$23:W120),MAX(S$23:S120)&lt;=MAX(Y$23:Y120),MAX(S$23:S120)&lt;=TIME(16,0,0)),MAX(S$23:S120,C121),"")</f>
        <v/>
      </c>
      <c r="S121" s="4" t="str">
        <f t="shared" ca="1" si="30"/>
        <v/>
      </c>
      <c r="T121" s="4" t="str">
        <f ca="1">IF(AND(MAX(Q$23:Q120)&gt;MAX(U$23:U120),C121&lt;&gt;"",MAX(S$23:S120)&gt;MAX(U$23:U120),MAX(U$23:U120)&lt;=MAX(W$23:W120),MAX(U$23:U120)&lt;=MAX(Y$23:Y120),MAX(U$23:U120)&lt;=TIME(16,0,0)),MAX(U$23:U120,C121),"")</f>
        <v/>
      </c>
      <c r="U121" s="4" t="str">
        <f t="shared" ca="1" si="31"/>
        <v/>
      </c>
      <c r="V121" s="4" t="str">
        <f ca="1">IF(AND(MAX(Q$23:Q120)&gt;MAX(W$23:W120),C121&lt;&gt;"",MAX(S$23:S120)&gt;MAX(W$23:W120),MAX(U$23:U120)&gt;MAX(W$23:W120),MAX(W$23:W120)&lt;=MAX(Y$23:Y120),MAX(W$23:W120)&lt;=TIME(16,0,0)),MAX(W$23:W120,C121),"")</f>
        <v/>
      </c>
      <c r="W121" s="4" t="str">
        <f t="shared" ca="1" si="32"/>
        <v/>
      </c>
      <c r="X121" s="4">
        <f ca="1">IF(AND(MAX(Q$23:Q120)&gt;MAX(Y$23:Y120),C121&lt;&gt;"",MAX(S$23:S120)&gt;MAX(Y$23:Y120),MAX(U$23:U120)&gt;MAX(Y$23:Y120),MAX(W$23:W120)&gt;MAX(Y$23:Y120),MAX(Y$23:Y120)&lt;=TIME(16,0,0)),MAX(Y$23:Y120,C121),"")</f>
        <v>0.44761011393278199</v>
      </c>
      <c r="Y121" s="4">
        <f t="shared" ca="1" si="33"/>
        <v>0.45815625180913311</v>
      </c>
    </row>
    <row r="122" spans="1:25" x14ac:dyDescent="0.3">
      <c r="A122" s="3">
        <f t="shared" ca="1" si="17"/>
        <v>2.0195522671829824</v>
      </c>
      <c r="B122" s="23" t="str">
        <f t="shared" ca="1" si="18"/>
        <v>касса 4</v>
      </c>
      <c r="C122" s="4">
        <f ca="1">IF(C121="","",IF(C121+(A122)/1440&lt;=$C$23+8/24,C121+(A122)/1440,""))</f>
        <v>0.4490125807849924</v>
      </c>
      <c r="D122">
        <f t="shared" ca="1" si="19"/>
        <v>1.9158424719808185</v>
      </c>
      <c r="E122" s="4">
        <f t="shared" ca="1" si="20"/>
        <v>1.3304461610977906E-3</v>
      </c>
      <c r="F122">
        <f t="shared" ca="1" si="21"/>
        <v>7.5760657082022966</v>
      </c>
      <c r="G122" s="4">
        <f t="shared" ca="1" si="22"/>
        <v>5.2611567418071508E-3</v>
      </c>
      <c r="H122">
        <f t="shared" ca="1" si="23"/>
        <v>1.7804324202264938</v>
      </c>
      <c r="I122" s="4">
        <f t="shared" ca="1" si="24"/>
        <v>1.2364114029350651E-3</v>
      </c>
      <c r="J122">
        <f t="shared" ca="1" si="25"/>
        <v>3.3819568378499967</v>
      </c>
      <c r="K122" s="4">
        <f ca="1">IF(J122&lt;&gt;"",J122/1440,"")</f>
        <v>2.348581137395831E-3</v>
      </c>
      <c r="L122" s="55">
        <f t="shared" ca="1" si="26"/>
        <v>8.1519287007289396</v>
      </c>
      <c r="M122" s="4">
        <f t="shared" ca="1" si="27"/>
        <v>5.6610615977284303E-3</v>
      </c>
      <c r="N122" s="3">
        <f ca="1">IF(C122&lt;&gt;"",SUM(COUNTIF($Q$24:$Q122,"&gt;"&amp;C122),COUNTIF($S$24:$S122,"&gt;"&amp;C122),COUNTIF($U$24:$U122,"&gt;"&amp;C122),COUNTIF($W$24:$W122,"&gt;"&amp;C122),COUNTIF($Y$24:$Y122,"&gt;"&amp;C122)),"")</f>
        <v>2</v>
      </c>
      <c r="O122" s="4">
        <f t="shared" ca="1" si="28"/>
        <v>2.3485811373958332E-3</v>
      </c>
      <c r="P122" s="4" t="str">
        <f ca="1">IF(AND(MAX(Q$23:Q121)&lt;=MAX(S$23:S121),C122&lt;&gt;"",MAX(Q$23:Q121)&lt;=MAX(U$23:U121),MAX(Q$23:Q121)&lt;=MAX(W$23:W121),MAX(Q$23:Q121)&lt;=MAX(Y$23:Y121),MAX(Q$23:Q121)&lt;=TIME(16,0,0)),MAX(Q$23:Q121,C122),"")</f>
        <v/>
      </c>
      <c r="Q122" s="4" t="str">
        <f t="shared" ca="1" si="29"/>
        <v/>
      </c>
      <c r="R122" s="4" t="str">
        <f ca="1">IF(AND(MAX(Q$23:Q121)&gt;MAX(S$23:S121),C122&lt;&gt;"",MAX(S$23:S121)&lt;=MAX(U$23:U121),MAX(S$23:S121)&lt;=MAX(W$23:W121),MAX(S$23:S121)&lt;=MAX(Y$23:Y121),MAX(S$23:S121)&lt;=TIME(16,0,0)),MAX(S$23:S121,C122),"")</f>
        <v/>
      </c>
      <c r="S122" s="4" t="str">
        <f t="shared" ca="1" si="30"/>
        <v/>
      </c>
      <c r="T122" s="4" t="str">
        <f ca="1">IF(AND(MAX(Q$23:Q121)&gt;MAX(U$23:U121),C122&lt;&gt;"",MAX(S$23:S121)&gt;MAX(U$23:U121),MAX(U$23:U121)&lt;=MAX(W$23:W121),MAX(U$23:U121)&lt;=MAX(Y$23:Y121),MAX(U$23:U121)&lt;=TIME(16,0,0)),MAX(U$23:U121,C122),"")</f>
        <v/>
      </c>
      <c r="U122" s="4" t="str">
        <f t="shared" ca="1" si="31"/>
        <v/>
      </c>
      <c r="V122" s="4">
        <f ca="1">IF(AND(MAX(Q$23:Q121)&gt;MAX(W$23:W121),C122&lt;&gt;"",MAX(S$23:S121)&gt;MAX(W$23:W121),MAX(U$23:U121)&gt;MAX(W$23:W121),MAX(W$23:W121)&lt;=MAX(Y$23:Y121),MAX(W$23:W121)&lt;=TIME(16,0,0)),MAX(W$23:W121,C122),"")</f>
        <v>0.4490125807849924</v>
      </c>
      <c r="W122" s="4">
        <f t="shared" ca="1" si="32"/>
        <v>0.45136116192238823</v>
      </c>
      <c r="X122" s="4" t="str">
        <f ca="1">IF(AND(MAX(Q$23:Q121)&gt;MAX(Y$23:Y121),C122&lt;&gt;"",MAX(S$23:S121)&gt;MAX(Y$23:Y121),MAX(U$23:U121)&gt;MAX(Y$23:Y121),MAX(W$23:W121)&gt;MAX(Y$23:Y121),MAX(Y$23:Y121)&lt;=TIME(16,0,0)),MAX(Y$23:Y121,C122),"")</f>
        <v/>
      </c>
      <c r="Y122" s="4" t="str">
        <f t="shared" ca="1" si="33"/>
        <v/>
      </c>
    </row>
    <row r="123" spans="1:25" x14ac:dyDescent="0.3">
      <c r="A123" s="3">
        <f t="shared" ca="1" si="17"/>
        <v>2.5221313917717385</v>
      </c>
      <c r="B123" s="23" t="str">
        <f t="shared" ca="1" si="18"/>
        <v>касса 1</v>
      </c>
      <c r="C123" s="4">
        <f ca="1">IF(C122="","",IF(C122+(A123)/1440&lt;=$C$23+8/24,C122+(A123)/1440,""))</f>
        <v>0.45076406091816723</v>
      </c>
      <c r="D123">
        <f t="shared" ca="1" si="19"/>
        <v>4.3373208715077745</v>
      </c>
      <c r="E123" s="4">
        <f t="shared" ca="1" si="20"/>
        <v>3.01202838299151E-3</v>
      </c>
      <c r="F123">
        <f t="shared" ca="1" si="21"/>
        <v>3.1408656564272412</v>
      </c>
      <c r="G123" s="4">
        <f t="shared" ca="1" si="22"/>
        <v>2.1811567058522508E-3</v>
      </c>
      <c r="H123">
        <f t="shared" ca="1" si="23"/>
        <v>1.7625168428298714</v>
      </c>
      <c r="I123" s="4">
        <f t="shared" ca="1" si="24"/>
        <v>1.2239700297429663E-3</v>
      </c>
      <c r="J123">
        <f t="shared" ca="1" si="25"/>
        <v>12.014600937280324</v>
      </c>
      <c r="K123" s="4">
        <f ca="1">IF(J123&lt;&gt;"",J123/1440,"")</f>
        <v>8.343472873111336E-3</v>
      </c>
      <c r="L123" s="55">
        <f t="shared" ca="1" si="26"/>
        <v>4.2639286744519378</v>
      </c>
      <c r="M123" s="4">
        <f t="shared" ca="1" si="27"/>
        <v>2.9610615794805123E-3</v>
      </c>
      <c r="N123" s="3">
        <f ca="1">IF(C123&lt;&gt;"",SUM(COUNTIF($Q$24:$Q123,"&gt;"&amp;C123),COUNTIF($S$24:$S123,"&gt;"&amp;C123),COUNTIF($U$24:$U123,"&gt;"&amp;C123),COUNTIF($W$24:$W123,"&gt;"&amp;C123),COUNTIF($Y$24:$Y123,"&gt;"&amp;C123)),"")</f>
        <v>3</v>
      </c>
      <c r="O123" s="4">
        <f t="shared" ca="1" si="28"/>
        <v>3.0120283829915273E-3</v>
      </c>
      <c r="P123" s="4">
        <f ca="1">IF(AND(MAX(Q$23:Q122)&lt;=MAX(S$23:S122),C123&lt;&gt;"",MAX(Q$23:Q122)&lt;=MAX(U$23:U122),MAX(Q$23:Q122)&lt;=MAX(W$23:W122),MAX(Q$23:Q122)&lt;=MAX(Y$23:Y122),MAX(Q$23:Q122)&lt;=TIME(16,0,0)),MAX(Q$23:Q122,C123),"")</f>
        <v>0.45076406091816723</v>
      </c>
      <c r="Q123" s="4">
        <f t="shared" ca="1" si="29"/>
        <v>0.45377608930115876</v>
      </c>
      <c r="R123" s="4" t="str">
        <f ca="1">IF(AND(MAX(Q$23:Q122)&gt;MAX(S$23:S122),C123&lt;&gt;"",MAX(S$23:S122)&lt;=MAX(U$23:U122),MAX(S$23:S122)&lt;=MAX(W$23:W122),MAX(S$23:S122)&lt;=MAX(Y$23:Y122),MAX(S$23:S122)&lt;=TIME(16,0,0)),MAX(S$23:S122,C123),"")</f>
        <v/>
      </c>
      <c r="S123" s="4" t="str">
        <f t="shared" ca="1" si="30"/>
        <v/>
      </c>
      <c r="T123" s="4" t="str">
        <f ca="1">IF(AND(MAX(Q$23:Q122)&gt;MAX(U$23:U122),C123&lt;&gt;"",MAX(S$23:S122)&gt;MAX(U$23:U122),MAX(U$23:U122)&lt;=MAX(W$23:W122),MAX(U$23:U122)&lt;=MAX(Y$23:Y122),MAX(U$23:U122)&lt;=TIME(16,0,0)),MAX(U$23:U122,C123),"")</f>
        <v/>
      </c>
      <c r="U123" s="4" t="str">
        <f t="shared" ca="1" si="31"/>
        <v/>
      </c>
      <c r="V123" s="4" t="str">
        <f ca="1">IF(AND(MAX(Q$23:Q122)&gt;MAX(W$23:W122),C123&lt;&gt;"",MAX(S$23:S122)&gt;MAX(W$23:W122),MAX(U$23:U122)&gt;MAX(W$23:W122),MAX(W$23:W122)&lt;=MAX(Y$23:Y122),MAX(W$23:W122)&lt;=TIME(16,0,0)),MAX(W$23:W122,C123),"")</f>
        <v/>
      </c>
      <c r="W123" s="4" t="str">
        <f t="shared" ca="1" si="32"/>
        <v/>
      </c>
      <c r="X123" s="4" t="str">
        <f ca="1">IF(AND(MAX(Q$23:Q122)&gt;MAX(Y$23:Y122),C123&lt;&gt;"",MAX(S$23:S122)&gt;MAX(Y$23:Y122),MAX(U$23:U122)&gt;MAX(Y$23:Y122),MAX(W$23:W122)&gt;MAX(Y$23:Y122),MAX(Y$23:Y122)&lt;=TIME(16,0,0)),MAX(Y$23:Y122,C123),"")</f>
        <v/>
      </c>
      <c r="Y123" s="4" t="str">
        <f t="shared" ca="1" si="33"/>
        <v/>
      </c>
    </row>
    <row r="124" spans="1:25" x14ac:dyDescent="0.3">
      <c r="A124" s="3">
        <f t="shared" ca="1" si="17"/>
        <v>1.1937222205920801</v>
      </c>
      <c r="B124" s="23" t="str">
        <f t="shared" ca="1" si="18"/>
        <v>касса 2</v>
      </c>
      <c r="C124" s="4">
        <f ca="1">IF(C123="","",IF(C123+(A124)/1440&lt;=$C$23+8/24,C123+(A124)/1440,""))</f>
        <v>0.45159303468246731</v>
      </c>
      <c r="D124">
        <f t="shared" ca="1" si="19"/>
        <v>2.6274580245471348</v>
      </c>
      <c r="E124" s="4">
        <f t="shared" ca="1" si="20"/>
        <v>1.8246236281577325E-3</v>
      </c>
      <c r="F124">
        <f t="shared" ca="1" si="21"/>
        <v>1.2830091352757242</v>
      </c>
      <c r="G124" s="4">
        <f t="shared" ca="1" si="22"/>
        <v>8.9097856616369737E-4</v>
      </c>
      <c r="H124">
        <f t="shared" ca="1" si="23"/>
        <v>2.173495928608749</v>
      </c>
      <c r="I124" s="4">
        <f t="shared" ca="1" si="24"/>
        <v>1.5093721726449647E-3</v>
      </c>
      <c r="J124">
        <f t="shared" ca="1" si="25"/>
        <v>1.6122266209254965</v>
      </c>
      <c r="K124" s="4">
        <f ca="1">IF(J124&lt;&gt;"",J124/1440,"")</f>
        <v>1.1196018200871503E-3</v>
      </c>
      <c r="L124" s="55">
        <f t="shared" ca="1" si="26"/>
        <v>2.3314226658929194</v>
      </c>
      <c r="M124" s="4">
        <f t="shared" ca="1" si="27"/>
        <v>1.6190435179811941E-3</v>
      </c>
      <c r="N124" s="3">
        <f ca="1">IF(C124&lt;&gt;"",SUM(COUNTIF($Q$24:$Q124,"&gt;"&amp;C124),COUNTIF($S$24:$S124,"&gt;"&amp;C124),COUNTIF($U$24:$U124,"&gt;"&amp;C124),COUNTIF($W$24:$W124,"&gt;"&amp;C124),COUNTIF($Y$24:$Y124,"&gt;"&amp;C124)),"")</f>
        <v>3</v>
      </c>
      <c r="O124" s="4">
        <f t="shared" ca="1" si="28"/>
        <v>8.9097856616371374E-4</v>
      </c>
      <c r="P124" s="4" t="str">
        <f ca="1">IF(AND(MAX(Q$23:Q123)&lt;=MAX(S$23:S123),C124&lt;&gt;"",MAX(Q$23:Q123)&lt;=MAX(U$23:U123),MAX(Q$23:Q123)&lt;=MAX(W$23:W123),MAX(Q$23:Q123)&lt;=MAX(Y$23:Y123),MAX(Q$23:Q123)&lt;=TIME(16,0,0)),MAX(Q$23:Q123,C124),"")</f>
        <v/>
      </c>
      <c r="Q124" s="4" t="str">
        <f t="shared" ca="1" si="29"/>
        <v/>
      </c>
      <c r="R124" s="4">
        <f ca="1">IF(AND(MAX(Q$23:Q123)&gt;MAX(S$23:S123),C124&lt;&gt;"",MAX(S$23:S123)&lt;=MAX(U$23:U123),MAX(S$23:S123)&lt;=MAX(W$23:W123),MAX(S$23:S123)&lt;=MAX(Y$23:Y123),MAX(S$23:S123)&lt;=TIME(16,0,0)),MAX(S$23:S123,C124),"")</f>
        <v>0.45159303468246731</v>
      </c>
      <c r="S124" s="4">
        <f t="shared" ca="1" si="30"/>
        <v>0.45248401324863102</v>
      </c>
      <c r="T124" s="4" t="str">
        <f ca="1">IF(AND(MAX(Q$23:Q123)&gt;MAX(U$23:U123),C124&lt;&gt;"",MAX(S$23:S123)&gt;MAX(U$23:U123),MAX(U$23:U123)&lt;=MAX(W$23:W123),MAX(U$23:U123)&lt;=MAX(Y$23:Y123),MAX(U$23:U123)&lt;=TIME(16,0,0)),MAX(U$23:U123,C124),"")</f>
        <v/>
      </c>
      <c r="U124" s="4" t="str">
        <f t="shared" ca="1" si="31"/>
        <v/>
      </c>
      <c r="V124" s="4" t="str">
        <f ca="1">IF(AND(MAX(Q$23:Q123)&gt;MAX(W$23:W123),C124&lt;&gt;"",MAX(S$23:S123)&gt;MAX(W$23:W123),MAX(U$23:U123)&gt;MAX(W$23:W123),MAX(W$23:W123)&lt;=MAX(Y$23:Y123),MAX(W$23:W123)&lt;=TIME(16,0,0)),MAX(W$23:W123,C124),"")</f>
        <v/>
      </c>
      <c r="W124" s="4" t="str">
        <f t="shared" ca="1" si="32"/>
        <v/>
      </c>
      <c r="X124" s="4" t="str">
        <f ca="1">IF(AND(MAX(Q$23:Q123)&gt;MAX(Y$23:Y123),C124&lt;&gt;"",MAX(S$23:S123)&gt;MAX(Y$23:Y123),MAX(U$23:U123)&gt;MAX(Y$23:Y123),MAX(W$23:W123)&gt;MAX(Y$23:Y123),MAX(Y$23:Y123)&lt;=TIME(16,0,0)),MAX(Y$23:Y123,C124),"")</f>
        <v/>
      </c>
      <c r="Y124" s="4" t="str">
        <f t="shared" ca="1" si="33"/>
        <v/>
      </c>
    </row>
    <row r="125" spans="1:25" x14ac:dyDescent="0.3">
      <c r="A125" s="3">
        <f t="shared" ca="1" si="17"/>
        <v>1.2488720714284736</v>
      </c>
      <c r="B125" s="23" t="str">
        <f t="shared" ca="1" si="18"/>
        <v>касса 3</v>
      </c>
      <c r="C125" s="4">
        <f ca="1">IF(C124="","",IF(C124+(A125)/1440&lt;=$C$23+8/24,C124+(A125)/1440,""))</f>
        <v>0.45246030695429262</v>
      </c>
      <c r="D125">
        <f t="shared" ca="1" si="19"/>
        <v>2.7670360508151175</v>
      </c>
      <c r="E125" s="4">
        <f t="shared" ca="1" si="20"/>
        <v>1.9215528130660539E-3</v>
      </c>
      <c r="F125">
        <f t="shared" ca="1" si="21"/>
        <v>3.5813497363743183</v>
      </c>
      <c r="G125" s="4">
        <f t="shared" ca="1" si="22"/>
        <v>2.4870484280377211E-3</v>
      </c>
      <c r="H125">
        <f t="shared" ca="1" si="23"/>
        <v>4.7209632845006801</v>
      </c>
      <c r="I125" s="4">
        <f t="shared" ca="1" si="24"/>
        <v>3.2784467253476946E-3</v>
      </c>
      <c r="J125">
        <f t="shared" ca="1" si="25"/>
        <v>12.976740529844639</v>
      </c>
      <c r="K125" s="4">
        <f ca="1">IF(J125&lt;&gt;"",J125/1440,"")</f>
        <v>9.0116253679476659E-3</v>
      </c>
      <c r="L125" s="55">
        <f t="shared" ca="1" si="26"/>
        <v>1.4831183759979396</v>
      </c>
      <c r="M125" s="4">
        <f t="shared" ca="1" si="27"/>
        <v>1.0299433166652359E-3</v>
      </c>
      <c r="N125" s="3">
        <f ca="1">IF(C125&lt;&gt;"",SUM(COUNTIF($Q$24:$Q125,"&gt;"&amp;C125),COUNTIF($S$24:$S125,"&gt;"&amp;C125),COUNTIF($U$24:$U125,"&gt;"&amp;C125),COUNTIF($W$24:$W125,"&gt;"&amp;C125),COUNTIF($Y$24:$Y125,"&gt;"&amp;C125)),"")</f>
        <v>4</v>
      </c>
      <c r="O125" s="4">
        <f t="shared" ca="1" si="28"/>
        <v>3.2784467253477168E-3</v>
      </c>
      <c r="P125" s="4" t="str">
        <f ca="1">IF(AND(MAX(Q$23:Q124)&lt;=MAX(S$23:S124),C125&lt;&gt;"",MAX(Q$23:Q124)&lt;=MAX(U$23:U124),MAX(Q$23:Q124)&lt;=MAX(W$23:W124),MAX(Q$23:Q124)&lt;=MAX(Y$23:Y124),MAX(Q$23:Q124)&lt;=TIME(16,0,0)),MAX(Q$23:Q124,C125),"")</f>
        <v/>
      </c>
      <c r="Q125" s="4" t="str">
        <f t="shared" ca="1" si="29"/>
        <v/>
      </c>
      <c r="R125" s="4" t="str">
        <f ca="1">IF(AND(MAX(Q$23:Q124)&gt;MAX(S$23:S124),C125&lt;&gt;"",MAX(S$23:S124)&lt;=MAX(U$23:U124),MAX(S$23:S124)&lt;=MAX(W$23:W124),MAX(S$23:S124)&lt;=MAX(Y$23:Y124),MAX(S$23:S124)&lt;=TIME(16,0,0)),MAX(S$23:S124,C125),"")</f>
        <v/>
      </c>
      <c r="S125" s="4" t="str">
        <f t="shared" ca="1" si="30"/>
        <v/>
      </c>
      <c r="T125" s="4">
        <f ca="1">IF(AND(MAX(Q$23:Q124)&gt;MAX(U$23:U124),C125&lt;&gt;"",MAX(S$23:S124)&gt;MAX(U$23:U124),MAX(U$23:U124)&lt;=MAX(W$23:W124),MAX(U$23:U124)&lt;=MAX(Y$23:Y124),MAX(U$23:U124)&lt;=TIME(16,0,0)),MAX(U$23:U124,C125),"")</f>
        <v>0.45246030695429262</v>
      </c>
      <c r="U125" s="4">
        <f t="shared" ca="1" si="31"/>
        <v>0.45573875367964034</v>
      </c>
      <c r="V125" s="4" t="str">
        <f ca="1">IF(AND(MAX(Q$23:Q124)&gt;MAX(W$23:W124),C125&lt;&gt;"",MAX(S$23:S124)&gt;MAX(W$23:W124),MAX(U$23:U124)&gt;MAX(W$23:W124),MAX(W$23:W124)&lt;=MAX(Y$23:Y124),MAX(W$23:W124)&lt;=TIME(16,0,0)),MAX(W$23:W124,C125),"")</f>
        <v/>
      </c>
      <c r="W125" s="4" t="str">
        <f t="shared" ca="1" si="32"/>
        <v/>
      </c>
      <c r="X125" s="4" t="str">
        <f ca="1">IF(AND(MAX(Q$23:Q124)&gt;MAX(Y$23:Y124),C125&lt;&gt;"",MAX(S$23:S124)&gt;MAX(Y$23:Y124),MAX(U$23:U124)&gt;MAX(Y$23:Y124),MAX(W$23:W124)&gt;MAX(Y$23:Y124),MAX(Y$23:Y124)&lt;=TIME(16,0,0)),MAX(Y$23:Y124,C125),"")</f>
        <v/>
      </c>
      <c r="Y125" s="4" t="str">
        <f t="shared" ca="1" si="33"/>
        <v/>
      </c>
    </row>
    <row r="126" spans="1:25" x14ac:dyDescent="0.3">
      <c r="A126" s="3">
        <f t="shared" ca="1" si="17"/>
        <v>1.4996775578457968</v>
      </c>
      <c r="B126" s="23" t="str">
        <f t="shared" ca="1" si="18"/>
        <v>касса 4</v>
      </c>
      <c r="C126" s="4">
        <f ca="1">IF(C125="","",IF(C125+(A126)/1440&lt;=$C$23+8/24,C125+(A126)/1440,""))</f>
        <v>0.45350174970279666</v>
      </c>
      <c r="D126">
        <f t="shared" ca="1" si="19"/>
        <v>1.631328352334148</v>
      </c>
      <c r="E126" s="4">
        <f t="shared" ca="1" si="20"/>
        <v>1.1328669113431582E-3</v>
      </c>
      <c r="F126">
        <f t="shared" ca="1" si="21"/>
        <v>14.734947915577031</v>
      </c>
      <c r="G126" s="4">
        <f t="shared" ca="1" si="22"/>
        <v>1.0232602719150717E-2</v>
      </c>
      <c r="H126">
        <f t="shared" ca="1" si="23"/>
        <v>8.446551409953079</v>
      </c>
      <c r="I126" s="4">
        <f t="shared" ca="1" si="24"/>
        <v>5.8656607013563046E-3</v>
      </c>
      <c r="J126">
        <f t="shared" ca="1" si="25"/>
        <v>3.5366144156235588</v>
      </c>
      <c r="K126" s="4">
        <f ca="1">IF(J126&lt;&gt;"",J126/1440,"")</f>
        <v>2.4559822330719157E-3</v>
      </c>
      <c r="L126" s="55">
        <f t="shared" ca="1" si="26"/>
        <v>1.088704775367715</v>
      </c>
      <c r="M126" s="4">
        <f t="shared" ca="1" si="27"/>
        <v>7.5604498289424656E-4</v>
      </c>
      <c r="N126" s="3">
        <f ca="1">IF(C126&lt;&gt;"",SUM(COUNTIF($Q$24:$Q126,"&gt;"&amp;C126),COUNTIF($S$24:$S126,"&gt;"&amp;C126),COUNTIF($U$24:$U126,"&gt;"&amp;C126),COUNTIF($W$24:$W126,"&gt;"&amp;C126),COUNTIF($Y$24:$Y126,"&gt;"&amp;C126)),"")</f>
        <v>4</v>
      </c>
      <c r="O126" s="4">
        <f t="shared" ca="1" si="28"/>
        <v>2.4559822330719183E-3</v>
      </c>
      <c r="P126" s="4" t="str">
        <f ca="1">IF(AND(MAX(Q$23:Q125)&lt;=MAX(S$23:S125),C126&lt;&gt;"",MAX(Q$23:Q125)&lt;=MAX(U$23:U125),MAX(Q$23:Q125)&lt;=MAX(W$23:W125),MAX(Q$23:Q125)&lt;=MAX(Y$23:Y125),MAX(Q$23:Q125)&lt;=TIME(16,0,0)),MAX(Q$23:Q125,C126),"")</f>
        <v/>
      </c>
      <c r="Q126" s="4" t="str">
        <f t="shared" ca="1" si="29"/>
        <v/>
      </c>
      <c r="R126" s="4" t="str">
        <f ca="1">IF(AND(MAX(Q$23:Q125)&gt;MAX(S$23:S125),C126&lt;&gt;"",MAX(S$23:S125)&lt;=MAX(U$23:U125),MAX(S$23:S125)&lt;=MAX(W$23:W125),MAX(S$23:S125)&lt;=MAX(Y$23:Y125),MAX(S$23:S125)&lt;=TIME(16,0,0)),MAX(S$23:S125,C126),"")</f>
        <v/>
      </c>
      <c r="S126" s="4" t="str">
        <f t="shared" ca="1" si="30"/>
        <v/>
      </c>
      <c r="T126" s="4" t="str">
        <f ca="1">IF(AND(MAX(Q$23:Q125)&gt;MAX(U$23:U125),C126&lt;&gt;"",MAX(S$23:S125)&gt;MAX(U$23:U125),MAX(U$23:U125)&lt;=MAX(W$23:W125),MAX(U$23:U125)&lt;=MAX(Y$23:Y125),MAX(U$23:U125)&lt;=TIME(16,0,0)),MAX(U$23:U125,C126),"")</f>
        <v/>
      </c>
      <c r="U126" s="4" t="str">
        <f t="shared" ca="1" si="31"/>
        <v/>
      </c>
      <c r="V126" s="4">
        <f ca="1">IF(AND(MAX(Q$23:Q125)&gt;MAX(W$23:W125),C126&lt;&gt;"",MAX(S$23:S125)&gt;MAX(W$23:W125),MAX(U$23:U125)&gt;MAX(W$23:W125),MAX(W$23:W125)&lt;=MAX(Y$23:Y125),MAX(W$23:W125)&lt;=TIME(16,0,0)),MAX(W$23:W125,C126),"")</f>
        <v>0.45350174970279666</v>
      </c>
      <c r="W126" s="4">
        <f t="shared" ca="1" si="32"/>
        <v>0.45595773193586858</v>
      </c>
      <c r="X126" s="4" t="str">
        <f ca="1">IF(AND(MAX(Q$23:Q125)&gt;MAX(Y$23:Y125),C126&lt;&gt;"",MAX(S$23:S125)&gt;MAX(Y$23:Y125),MAX(U$23:U125)&gt;MAX(Y$23:Y125),MAX(W$23:W125)&gt;MAX(Y$23:Y125),MAX(Y$23:Y125)&lt;=TIME(16,0,0)),MAX(Y$23:Y125,C126),"")</f>
        <v/>
      </c>
      <c r="Y126" s="4" t="str">
        <f t="shared" ca="1" si="33"/>
        <v/>
      </c>
    </row>
    <row r="127" spans="1:25" x14ac:dyDescent="0.3">
      <c r="A127" s="3">
        <f t="shared" ca="1" si="17"/>
        <v>1.2911282258224828</v>
      </c>
      <c r="B127" s="23" t="str">
        <f t="shared" ca="1" si="18"/>
        <v>касса 2</v>
      </c>
      <c r="C127" s="4">
        <f ca="1">IF(C126="","",IF(C126+(A127)/1440&lt;=$C$23+8/24,C126+(A127)/1440,""))</f>
        <v>0.45439836652628451</v>
      </c>
      <c r="D127">
        <f t="shared" ca="1" si="19"/>
        <v>4.2800172059316877</v>
      </c>
      <c r="E127" s="4">
        <f t="shared" ca="1" si="20"/>
        <v>2.9722341707858944E-3</v>
      </c>
      <c r="F127">
        <f t="shared" ca="1" si="21"/>
        <v>1.1179770378720406</v>
      </c>
      <c r="G127" s="4">
        <f t="shared" ca="1" si="22"/>
        <v>7.7637294296669485E-4</v>
      </c>
      <c r="H127">
        <f t="shared" ca="1" si="23"/>
        <v>4.7093569036745171</v>
      </c>
      <c r="I127" s="4">
        <f t="shared" ca="1" si="24"/>
        <v>3.2703867386628593E-3</v>
      </c>
      <c r="J127">
        <f t="shared" ca="1" si="25"/>
        <v>9.7981754114830295</v>
      </c>
      <c r="K127" s="4">
        <f ca="1">IF(J127&lt;&gt;"",J127/1440,"")</f>
        <v>6.8042884801965487E-3</v>
      </c>
      <c r="L127" s="55">
        <f t="shared" ca="1" si="26"/>
        <v>8.8726393262416092</v>
      </c>
      <c r="M127" s="4">
        <f t="shared" ca="1" si="27"/>
        <v>6.1615550876677845E-3</v>
      </c>
      <c r="N127" s="3">
        <f ca="1">IF(C127&lt;&gt;"",SUM(COUNTIF($Q$24:$Q127,"&gt;"&amp;C127),COUNTIF($S$24:$S127,"&gt;"&amp;C127),COUNTIF($U$24:$U127,"&gt;"&amp;C127),COUNTIF($W$24:$W127,"&gt;"&amp;C127),COUNTIF($Y$24:$Y127,"&gt;"&amp;C127)),"")</f>
        <v>4</v>
      </c>
      <c r="O127" s="4">
        <f t="shared" ca="1" si="28"/>
        <v>7.7637294296667436E-4</v>
      </c>
      <c r="P127" s="4" t="str">
        <f ca="1">IF(AND(MAX(Q$23:Q126)&lt;=MAX(S$23:S126),C127&lt;&gt;"",MAX(Q$23:Q126)&lt;=MAX(U$23:U126),MAX(Q$23:Q126)&lt;=MAX(W$23:W126),MAX(Q$23:Q126)&lt;=MAX(Y$23:Y126),MAX(Q$23:Q126)&lt;=TIME(16,0,0)),MAX(Q$23:Q126,C127),"")</f>
        <v/>
      </c>
      <c r="Q127" s="4" t="str">
        <f t="shared" ca="1" si="29"/>
        <v/>
      </c>
      <c r="R127" s="4">
        <f ca="1">IF(AND(MAX(Q$23:Q126)&gt;MAX(S$23:S126),C127&lt;&gt;"",MAX(S$23:S126)&lt;=MAX(U$23:U126),MAX(S$23:S126)&lt;=MAX(W$23:W126),MAX(S$23:S126)&lt;=MAX(Y$23:Y126),MAX(S$23:S126)&lt;=TIME(16,0,0)),MAX(S$23:S126,C127),"")</f>
        <v>0.45439836652628451</v>
      </c>
      <c r="S127" s="4">
        <f t="shared" ca="1" si="30"/>
        <v>0.45517473946925119</v>
      </c>
      <c r="T127" s="4" t="str">
        <f ca="1">IF(AND(MAX(Q$23:Q126)&gt;MAX(U$23:U126),C127&lt;&gt;"",MAX(S$23:S126)&gt;MAX(U$23:U126),MAX(U$23:U126)&lt;=MAX(W$23:W126),MAX(U$23:U126)&lt;=MAX(Y$23:Y126),MAX(U$23:U126)&lt;=TIME(16,0,0)),MAX(U$23:U126,C127),"")</f>
        <v/>
      </c>
      <c r="U127" s="4" t="str">
        <f t="shared" ca="1" si="31"/>
        <v/>
      </c>
      <c r="V127" s="4" t="str">
        <f ca="1">IF(AND(MAX(Q$23:Q126)&gt;MAX(W$23:W126),C127&lt;&gt;"",MAX(S$23:S126)&gt;MAX(W$23:W126),MAX(U$23:U126)&gt;MAX(W$23:W126),MAX(W$23:W126)&lt;=MAX(Y$23:Y126),MAX(W$23:W126)&lt;=TIME(16,0,0)),MAX(W$23:W126,C127),"")</f>
        <v/>
      </c>
      <c r="W127" s="4" t="str">
        <f t="shared" ca="1" si="32"/>
        <v/>
      </c>
      <c r="X127" s="4" t="str">
        <f ca="1">IF(AND(MAX(Q$23:Q126)&gt;MAX(Y$23:Y126),C127&lt;&gt;"",MAX(S$23:S126)&gt;MAX(Y$23:Y126),MAX(U$23:U126)&gt;MAX(Y$23:Y126),MAX(W$23:W126)&gt;MAX(Y$23:Y126),MAX(Y$23:Y126)&lt;=TIME(16,0,0)),MAX(Y$23:Y126,C127),"")</f>
        <v/>
      </c>
      <c r="Y127" s="4" t="str">
        <f t="shared" ca="1" si="33"/>
        <v/>
      </c>
    </row>
    <row r="128" spans="1:25" x14ac:dyDescent="0.3">
      <c r="A128" s="3">
        <f t="shared" ca="1" si="17"/>
        <v>2.0112075302578352</v>
      </c>
      <c r="B128" s="23" t="str">
        <f t="shared" ca="1" si="18"/>
        <v>касса 1</v>
      </c>
      <c r="C128" s="4">
        <f ca="1">IF(C127="","",IF(C127+(A128)/1440&lt;=$C$23+8/24,C127+(A128)/1440,""))</f>
        <v>0.45579503842229691</v>
      </c>
      <c r="D128">
        <f t="shared" ca="1" si="19"/>
        <v>3.7702583953470903</v>
      </c>
      <c r="E128" s="4">
        <f t="shared" ca="1" si="20"/>
        <v>2.6182349967688126E-3</v>
      </c>
      <c r="F128">
        <f t="shared" ca="1" si="21"/>
        <v>2.5797055346028523</v>
      </c>
      <c r="G128" s="4">
        <f t="shared" ca="1" si="22"/>
        <v>1.7914621768075365E-3</v>
      </c>
      <c r="H128">
        <f t="shared" ca="1" si="23"/>
        <v>6.0434666085073205</v>
      </c>
      <c r="I128" s="4">
        <f t="shared" ca="1" si="24"/>
        <v>4.196851811463417E-3</v>
      </c>
      <c r="J128">
        <f t="shared" ca="1" si="25"/>
        <v>1.1775509739919745</v>
      </c>
      <c r="K128" s="4">
        <f ca="1">IF(J128&lt;&gt;"",J128/1440,"")</f>
        <v>8.1774373193887117E-4</v>
      </c>
      <c r="L128" s="55">
        <f t="shared" ca="1" si="26"/>
        <v>4.5786674739966404</v>
      </c>
      <c r="M128" s="4">
        <f t="shared" ca="1" si="27"/>
        <v>3.1796301902754448E-3</v>
      </c>
      <c r="N128" s="3">
        <f ca="1">IF(C128&lt;&gt;"",SUM(COUNTIF($Q$24:$Q128,"&gt;"&amp;C128),COUNTIF($S$24:$S128,"&gt;"&amp;C128),COUNTIF($U$24:$U128,"&gt;"&amp;C128),COUNTIF($W$24:$W128,"&gt;"&amp;C128),COUNTIF($Y$24:$Y128,"&gt;"&amp;C128)),"")</f>
        <v>3</v>
      </c>
      <c r="O128" s="4">
        <f t="shared" ca="1" si="28"/>
        <v>2.6182349967688312E-3</v>
      </c>
      <c r="P128" s="4">
        <f ca="1">IF(AND(MAX(Q$23:Q127)&lt;=MAX(S$23:S127),C128&lt;&gt;"",MAX(Q$23:Q127)&lt;=MAX(U$23:U127),MAX(Q$23:Q127)&lt;=MAX(W$23:W127),MAX(Q$23:Q127)&lt;=MAX(Y$23:Y127),MAX(Q$23:Q127)&lt;=TIME(16,0,0)),MAX(Q$23:Q127,C128),"")</f>
        <v>0.45579503842229691</v>
      </c>
      <c r="Q128" s="4">
        <f t="shared" ca="1" si="29"/>
        <v>0.45841327341906574</v>
      </c>
      <c r="R128" s="4" t="str">
        <f ca="1">IF(AND(MAX(Q$23:Q127)&gt;MAX(S$23:S127),C128&lt;&gt;"",MAX(S$23:S127)&lt;=MAX(U$23:U127),MAX(S$23:S127)&lt;=MAX(W$23:W127),MAX(S$23:S127)&lt;=MAX(Y$23:Y127),MAX(S$23:S127)&lt;=TIME(16,0,0)),MAX(S$23:S127,C128),"")</f>
        <v/>
      </c>
      <c r="S128" s="4" t="str">
        <f t="shared" ca="1" si="30"/>
        <v/>
      </c>
      <c r="T128" s="4" t="str">
        <f ca="1">IF(AND(MAX(Q$23:Q127)&gt;MAX(U$23:U127),C128&lt;&gt;"",MAX(S$23:S127)&gt;MAX(U$23:U127),MAX(U$23:U127)&lt;=MAX(W$23:W127),MAX(U$23:U127)&lt;=MAX(Y$23:Y127),MAX(U$23:U127)&lt;=TIME(16,0,0)),MAX(U$23:U127,C128),"")</f>
        <v/>
      </c>
      <c r="U128" s="4" t="str">
        <f t="shared" ca="1" si="31"/>
        <v/>
      </c>
      <c r="V128" s="4" t="str">
        <f ca="1">IF(AND(MAX(Q$23:Q127)&gt;MAX(W$23:W127),C128&lt;&gt;"",MAX(S$23:S127)&gt;MAX(W$23:W127),MAX(U$23:U127)&gt;MAX(W$23:W127),MAX(W$23:W127)&lt;=MAX(Y$23:Y127),MAX(W$23:W127)&lt;=TIME(16,0,0)),MAX(W$23:W127,C128),"")</f>
        <v/>
      </c>
      <c r="W128" s="4" t="str">
        <f t="shared" ca="1" si="32"/>
        <v/>
      </c>
      <c r="X128" s="4" t="str">
        <f ca="1">IF(AND(MAX(Q$23:Q127)&gt;MAX(Y$23:Y127),C128&lt;&gt;"",MAX(S$23:S127)&gt;MAX(Y$23:Y127),MAX(U$23:U127)&gt;MAX(Y$23:Y127),MAX(W$23:W127)&gt;MAX(Y$23:Y127),MAX(Y$23:Y127)&lt;=TIME(16,0,0)),MAX(Y$23:Y127,C128),"")</f>
        <v/>
      </c>
      <c r="Y128" s="4" t="str">
        <f t="shared" ca="1" si="33"/>
        <v/>
      </c>
    </row>
    <row r="129" spans="1:25" x14ac:dyDescent="0.3">
      <c r="A129" s="3">
        <f t="shared" ca="1" si="17"/>
        <v>1.2061362434660949</v>
      </c>
      <c r="B129" s="23" t="str">
        <f t="shared" ca="1" si="18"/>
        <v>касса 2</v>
      </c>
      <c r="C129" s="4">
        <f ca="1">IF(C128="","",IF(C128+(A129)/1440&lt;=$C$23+8/24,C128+(A129)/1440,""))</f>
        <v>0.45663263303581503</v>
      </c>
      <c r="D129">
        <f t="shared" ca="1" si="19"/>
        <v>6.9329341534136315</v>
      </c>
      <c r="E129" s="4">
        <f t="shared" ca="1" si="20"/>
        <v>4.8145376065372439E-3</v>
      </c>
      <c r="F129">
        <f t="shared" ca="1" si="21"/>
        <v>1.7348411989324219</v>
      </c>
      <c r="G129" s="4">
        <f t="shared" ca="1" si="22"/>
        <v>1.2047508325919597E-3</v>
      </c>
      <c r="H129">
        <f t="shared" ca="1" si="23"/>
        <v>6.8404796364320566</v>
      </c>
      <c r="I129" s="4">
        <f t="shared" ca="1" si="24"/>
        <v>4.7503330808555946E-3</v>
      </c>
      <c r="J129">
        <f t="shared" ca="1" si="25"/>
        <v>11.067679686487285</v>
      </c>
      <c r="K129" s="4">
        <f ca="1">IF(J129&lt;&gt;"",J129/1440,"")</f>
        <v>7.6858886711717259E-3</v>
      </c>
      <c r="L129" s="55">
        <f t="shared" ca="1" si="26"/>
        <v>6.1156374566882388</v>
      </c>
      <c r="M129" s="4">
        <f t="shared" ca="1" si="27"/>
        <v>4.2469704560334992E-3</v>
      </c>
      <c r="N129" s="3">
        <f ca="1">IF(C129&lt;&gt;"",SUM(COUNTIF($Q$24:$Q129,"&gt;"&amp;C129),COUNTIF($S$24:$S129,"&gt;"&amp;C129),COUNTIF($U$24:$U129,"&gt;"&amp;C129),COUNTIF($W$24:$W129,"&gt;"&amp;C129),COUNTIF($Y$24:$Y129,"&gt;"&amp;C129)),"")</f>
        <v>3</v>
      </c>
      <c r="O129" s="4">
        <f t="shared" ca="1" si="28"/>
        <v>1.204750832591972E-3</v>
      </c>
      <c r="P129" s="4" t="str">
        <f ca="1">IF(AND(MAX(Q$23:Q128)&lt;=MAX(S$23:S128),C129&lt;&gt;"",MAX(Q$23:Q128)&lt;=MAX(U$23:U128),MAX(Q$23:Q128)&lt;=MAX(W$23:W128),MAX(Q$23:Q128)&lt;=MAX(Y$23:Y128),MAX(Q$23:Q128)&lt;=TIME(16,0,0)),MAX(Q$23:Q128,C129),"")</f>
        <v/>
      </c>
      <c r="Q129" s="4" t="str">
        <f t="shared" ca="1" si="29"/>
        <v/>
      </c>
      <c r="R129" s="4">
        <f ca="1">IF(AND(MAX(Q$23:Q128)&gt;MAX(S$23:S128),C129&lt;&gt;"",MAX(S$23:S128)&lt;=MAX(U$23:U128),MAX(S$23:S128)&lt;=MAX(W$23:W128),MAX(S$23:S128)&lt;=MAX(Y$23:Y128),MAX(S$23:S128)&lt;=TIME(16,0,0)),MAX(S$23:S128,C129),"")</f>
        <v>0.45663263303581503</v>
      </c>
      <c r="S129" s="4">
        <f t="shared" ca="1" si="30"/>
        <v>0.457837383868407</v>
      </c>
      <c r="T129" s="4" t="str">
        <f ca="1">IF(AND(MAX(Q$23:Q128)&gt;MAX(U$23:U128),C129&lt;&gt;"",MAX(S$23:S128)&gt;MAX(U$23:U128),MAX(U$23:U128)&lt;=MAX(W$23:W128),MAX(U$23:U128)&lt;=MAX(Y$23:Y128),MAX(U$23:U128)&lt;=TIME(16,0,0)),MAX(U$23:U128,C129),"")</f>
        <v/>
      </c>
      <c r="U129" s="4" t="str">
        <f t="shared" ca="1" si="31"/>
        <v/>
      </c>
      <c r="V129" s="4" t="str">
        <f ca="1">IF(AND(MAX(Q$23:Q128)&gt;MAX(W$23:W128),C129&lt;&gt;"",MAX(S$23:S128)&gt;MAX(W$23:W128),MAX(U$23:U128)&gt;MAX(W$23:W128),MAX(W$23:W128)&lt;=MAX(Y$23:Y128),MAX(W$23:W128)&lt;=TIME(16,0,0)),MAX(W$23:W128,C129),"")</f>
        <v/>
      </c>
      <c r="W129" s="4" t="str">
        <f t="shared" ca="1" si="32"/>
        <v/>
      </c>
      <c r="X129" s="4" t="str">
        <f ca="1">IF(AND(MAX(Q$23:Q128)&gt;MAX(Y$23:Y128),C129&lt;&gt;"",MAX(S$23:S128)&gt;MAX(Y$23:Y128),MAX(U$23:U128)&gt;MAX(Y$23:Y128),MAX(W$23:W128)&gt;MAX(Y$23:Y128),MAX(Y$23:Y128)&lt;=TIME(16,0,0)),MAX(Y$23:Y128,C129),"")</f>
        <v/>
      </c>
      <c r="Y129" s="4" t="str">
        <f t="shared" ca="1" si="33"/>
        <v/>
      </c>
    </row>
    <row r="130" spans="1:25" x14ac:dyDescent="0.3">
      <c r="A130" s="3">
        <f t="shared" ca="1" si="17"/>
        <v>2.3574632958918049</v>
      </c>
      <c r="B130" s="23" t="str">
        <f t="shared" ca="1" si="18"/>
        <v>касса 3</v>
      </c>
      <c r="C130" s="4">
        <f ca="1">IF(C129="","",IF(C129+(A130)/1440&lt;=$C$23+8/24,C129+(A130)/1440,""))</f>
        <v>0.45826976032462879</v>
      </c>
      <c r="D130">
        <f t="shared" ca="1" si="19"/>
        <v>2.3987044887316058</v>
      </c>
      <c r="E130" s="4">
        <f t="shared" ca="1" si="20"/>
        <v>1.6657670060636152E-3</v>
      </c>
      <c r="F130">
        <f t="shared" ca="1" si="21"/>
        <v>4.8686854529186769</v>
      </c>
      <c r="G130" s="4">
        <f t="shared" ca="1" si="22"/>
        <v>3.3810315645268589E-3</v>
      </c>
      <c r="H130">
        <f t="shared" ca="1" si="23"/>
        <v>7.3232528449403773</v>
      </c>
      <c r="I130" s="4">
        <f t="shared" ca="1" si="24"/>
        <v>5.0855922534308179E-3</v>
      </c>
      <c r="J130">
        <f t="shared" ca="1" si="25"/>
        <v>5.1094089045454947</v>
      </c>
      <c r="K130" s="4">
        <f ca="1">IF(J130&lt;&gt;"",J130/1440,"")</f>
        <v>3.5482006281565936E-3</v>
      </c>
      <c r="L130" s="55">
        <f t="shared" ca="1" si="26"/>
        <v>2.0241105008093396</v>
      </c>
      <c r="M130" s="4">
        <f t="shared" ca="1" si="27"/>
        <v>1.405632292228708E-3</v>
      </c>
      <c r="N130" s="3">
        <f ca="1">IF(C130&lt;&gt;"",SUM(COUNTIF($Q$24:$Q130,"&gt;"&amp;C130),COUNTIF($S$24:$S130,"&gt;"&amp;C130),COUNTIF($U$24:$U130,"&gt;"&amp;C130),COUNTIF($W$24:$W130,"&gt;"&amp;C130),COUNTIF($Y$24:$Y130,"&gt;"&amp;C130)),"")</f>
        <v>2</v>
      </c>
      <c r="O130" s="4">
        <f t="shared" ca="1" si="28"/>
        <v>5.085592253430804E-3</v>
      </c>
      <c r="P130" s="4" t="str">
        <f ca="1">IF(AND(MAX(Q$23:Q129)&lt;=MAX(S$23:S129),C130&lt;&gt;"",MAX(Q$23:Q129)&lt;=MAX(U$23:U129),MAX(Q$23:Q129)&lt;=MAX(W$23:W129),MAX(Q$23:Q129)&lt;=MAX(Y$23:Y129),MAX(Q$23:Q129)&lt;=TIME(16,0,0)),MAX(Q$23:Q129,C130),"")</f>
        <v/>
      </c>
      <c r="Q130" s="4" t="str">
        <f t="shared" ca="1" si="29"/>
        <v/>
      </c>
      <c r="R130" s="4" t="str">
        <f ca="1">IF(AND(MAX(Q$23:Q129)&gt;MAX(S$23:S129),C130&lt;&gt;"",MAX(S$23:S129)&lt;=MAX(U$23:U129),MAX(S$23:S129)&lt;=MAX(W$23:W129),MAX(S$23:S129)&lt;=MAX(Y$23:Y129),MAX(S$23:S129)&lt;=TIME(16,0,0)),MAX(S$23:S129,C130),"")</f>
        <v/>
      </c>
      <c r="S130" s="4" t="str">
        <f t="shared" ca="1" si="30"/>
        <v/>
      </c>
      <c r="T130" s="4">
        <f ca="1">IF(AND(MAX(Q$23:Q129)&gt;MAX(U$23:U129),C130&lt;&gt;"",MAX(S$23:S129)&gt;MAX(U$23:U129),MAX(U$23:U129)&lt;=MAX(W$23:W129),MAX(U$23:U129)&lt;=MAX(Y$23:Y129),MAX(U$23:U129)&lt;=TIME(16,0,0)),MAX(U$23:U129,C130),"")</f>
        <v>0.45826976032462879</v>
      </c>
      <c r="U130" s="4">
        <f t="shared" ca="1" si="31"/>
        <v>0.4633553525780596</v>
      </c>
      <c r="V130" s="4" t="str">
        <f ca="1">IF(AND(MAX(Q$23:Q129)&gt;MAX(W$23:W129),C130&lt;&gt;"",MAX(S$23:S129)&gt;MAX(W$23:W129),MAX(U$23:U129)&gt;MAX(W$23:W129),MAX(W$23:W129)&lt;=MAX(Y$23:Y129),MAX(W$23:W129)&lt;=TIME(16,0,0)),MAX(W$23:W129,C130),"")</f>
        <v/>
      </c>
      <c r="W130" s="4" t="str">
        <f t="shared" ca="1" si="32"/>
        <v/>
      </c>
      <c r="X130" s="4" t="str">
        <f ca="1">IF(AND(MAX(Q$23:Q129)&gt;MAX(Y$23:Y129),C130&lt;&gt;"",MAX(S$23:S129)&gt;MAX(Y$23:Y129),MAX(U$23:U129)&gt;MAX(Y$23:Y129),MAX(W$23:W129)&gt;MAX(Y$23:Y129),MAX(Y$23:Y129)&lt;=TIME(16,0,0)),MAX(Y$23:Y129,C130),"")</f>
        <v/>
      </c>
      <c r="Y130" s="4" t="str">
        <f t="shared" ca="1" si="33"/>
        <v/>
      </c>
    </row>
    <row r="131" spans="1:25" x14ac:dyDescent="0.3">
      <c r="A131" s="3">
        <f t="shared" ca="1" si="17"/>
        <v>2.4116658066035406</v>
      </c>
      <c r="B131" s="23" t="str">
        <f t="shared" ca="1" si="18"/>
        <v>касса 4</v>
      </c>
      <c r="C131" s="4">
        <f ca="1">IF(C130="","",IF(C130+(A131)/1440&lt;=$C$23+8/24,C130+(A131)/1440,""))</f>
        <v>0.45994452824588128</v>
      </c>
      <c r="D131">
        <f t="shared" ca="1" si="19"/>
        <v>8.3715679134017584</v>
      </c>
      <c r="E131" s="4">
        <f t="shared" ca="1" si="20"/>
        <v>5.813588828751221E-3</v>
      </c>
      <c r="F131">
        <f t="shared" ca="1" si="21"/>
        <v>2.8003190294409475</v>
      </c>
      <c r="G131" s="4">
        <f t="shared" ca="1" si="22"/>
        <v>1.9446659926673246E-3</v>
      </c>
      <c r="H131">
        <f t="shared" ca="1" si="23"/>
        <v>18.30882639839243</v>
      </c>
      <c r="I131" s="4">
        <f t="shared" ca="1" si="24"/>
        <v>1.271446277666141E-2</v>
      </c>
      <c r="J131">
        <f t="shared" ca="1" si="25"/>
        <v>14.061949053667561</v>
      </c>
      <c r="K131" s="4">
        <f ca="1">IF(J131&lt;&gt;"",J131/1440,"")</f>
        <v>9.765242398380251E-3</v>
      </c>
      <c r="L131" s="55">
        <f t="shared" ca="1" si="26"/>
        <v>3.2023512150496405</v>
      </c>
      <c r="M131" s="4">
        <f t="shared" ca="1" si="27"/>
        <v>2.2238550104511394E-3</v>
      </c>
      <c r="N131" s="3">
        <f ca="1">IF(C131&lt;&gt;"",SUM(COUNTIF($Q$24:$Q131,"&gt;"&amp;C131),COUNTIF($S$24:$S131,"&gt;"&amp;C131),COUNTIF($U$24:$U131,"&gt;"&amp;C131),COUNTIF($W$24:$W131,"&gt;"&amp;C131),COUNTIF($Y$24:$Y131,"&gt;"&amp;C131)),"")</f>
        <v>2</v>
      </c>
      <c r="O131" s="4">
        <f t="shared" ca="1" si="28"/>
        <v>9.765242398380225E-3</v>
      </c>
      <c r="P131" s="4" t="str">
        <f ca="1">IF(AND(MAX(Q$23:Q130)&lt;=MAX(S$23:S130),C131&lt;&gt;"",MAX(Q$23:Q130)&lt;=MAX(U$23:U130),MAX(Q$23:Q130)&lt;=MAX(W$23:W130),MAX(Q$23:Q130)&lt;=MAX(Y$23:Y130),MAX(Q$23:Q130)&lt;=TIME(16,0,0)),MAX(Q$23:Q130,C131),"")</f>
        <v/>
      </c>
      <c r="Q131" s="4" t="str">
        <f t="shared" ca="1" si="29"/>
        <v/>
      </c>
      <c r="R131" s="4" t="str">
        <f ca="1">IF(AND(MAX(Q$23:Q130)&gt;MAX(S$23:S130),C131&lt;&gt;"",MAX(S$23:S130)&lt;=MAX(U$23:U130),MAX(S$23:S130)&lt;=MAX(W$23:W130),MAX(S$23:S130)&lt;=MAX(Y$23:Y130),MAX(S$23:S130)&lt;=TIME(16,0,0)),MAX(S$23:S130,C131),"")</f>
        <v/>
      </c>
      <c r="S131" s="4" t="str">
        <f t="shared" ca="1" si="30"/>
        <v/>
      </c>
      <c r="T131" s="4" t="str">
        <f ca="1">IF(AND(MAX(Q$23:Q130)&gt;MAX(U$23:U130),C131&lt;&gt;"",MAX(S$23:S130)&gt;MAX(U$23:U130),MAX(U$23:U130)&lt;=MAX(W$23:W130),MAX(U$23:U130)&lt;=MAX(Y$23:Y130),MAX(U$23:U130)&lt;=TIME(16,0,0)),MAX(U$23:U130,C131),"")</f>
        <v/>
      </c>
      <c r="U131" s="4" t="str">
        <f t="shared" ca="1" si="31"/>
        <v/>
      </c>
      <c r="V131" s="4">
        <f ca="1">IF(AND(MAX(Q$23:Q130)&gt;MAX(W$23:W130),C131&lt;&gt;"",MAX(S$23:S130)&gt;MAX(W$23:W130),MAX(U$23:U130)&gt;MAX(W$23:W130),MAX(W$23:W130)&lt;=MAX(Y$23:Y130),MAX(W$23:W130)&lt;=TIME(16,0,0)),MAX(W$23:W130,C131),"")</f>
        <v>0.45994452824588128</v>
      </c>
      <c r="W131" s="4">
        <f t="shared" ca="1" si="32"/>
        <v>0.4697097706442615</v>
      </c>
      <c r="X131" s="4" t="str">
        <f ca="1">IF(AND(MAX(Q$23:Q130)&gt;MAX(Y$23:Y130),C131&lt;&gt;"",MAX(S$23:S130)&gt;MAX(Y$23:Y130),MAX(U$23:U130)&gt;MAX(Y$23:Y130),MAX(W$23:W130)&gt;MAX(Y$23:Y130),MAX(Y$23:Y130)&lt;=TIME(16,0,0)),MAX(Y$23:Y130,C131),"")</f>
        <v/>
      </c>
      <c r="Y131" s="4" t="str">
        <f t="shared" ca="1" si="33"/>
        <v/>
      </c>
    </row>
    <row r="132" spans="1:25" x14ac:dyDescent="0.3">
      <c r="A132" s="3">
        <f t="shared" ca="1" si="17"/>
        <v>1.1433198162922673</v>
      </c>
      <c r="B132" s="23" t="str">
        <f t="shared" ca="1" si="18"/>
        <v>касса 2</v>
      </c>
      <c r="C132" s="4">
        <f ca="1">IF(C131="","",IF(C131+(A132)/1440&lt;=$C$23+8/24,C131+(A132)/1440,""))</f>
        <v>0.46073850034052871</v>
      </c>
      <c r="D132">
        <f t="shared" ca="1" si="19"/>
        <v>3.9447860145729496</v>
      </c>
      <c r="E132" s="4">
        <f t="shared" ca="1" si="20"/>
        <v>2.7394347323423263E-3</v>
      </c>
      <c r="F132">
        <f t="shared" ca="1" si="21"/>
        <v>2.4408339660761582</v>
      </c>
      <c r="G132" s="4">
        <f t="shared" ca="1" si="22"/>
        <v>1.6950235875528876E-3</v>
      </c>
      <c r="H132">
        <f t="shared" ca="1" si="23"/>
        <v>2.5596152945916186</v>
      </c>
      <c r="I132" s="4">
        <f t="shared" ca="1" si="24"/>
        <v>1.7775106212441795E-3</v>
      </c>
      <c r="J132">
        <f t="shared" ca="1" si="25"/>
        <v>14.933040859076847</v>
      </c>
      <c r="K132" s="4">
        <f ca="1">IF(J132&lt;&gt;"",J132/1440,"")</f>
        <v>1.037016726324781E-2</v>
      </c>
      <c r="L132" s="55">
        <f t="shared" ca="1" si="26"/>
        <v>2.0547603289955125</v>
      </c>
      <c r="M132" s="4">
        <f t="shared" ca="1" si="27"/>
        <v>1.4269168951357727E-3</v>
      </c>
      <c r="N132" s="3">
        <f ca="1">IF(C132&lt;&gt;"",SUM(COUNTIF($Q$24:$Q132,"&gt;"&amp;C132),COUNTIF($S$24:$S132,"&gt;"&amp;C132),COUNTIF($U$24:$U132,"&gt;"&amp;C132),COUNTIF($W$24:$W132,"&gt;"&amp;C132),COUNTIF($Y$24:$Y132,"&gt;"&amp;C132)),"")</f>
        <v>3</v>
      </c>
      <c r="O132" s="4">
        <f t="shared" ca="1" si="28"/>
        <v>1.6950235875529129E-3</v>
      </c>
      <c r="P132" s="4" t="str">
        <f ca="1">IF(AND(MAX(Q$23:Q131)&lt;=MAX(S$23:S131),C132&lt;&gt;"",MAX(Q$23:Q131)&lt;=MAX(U$23:U131),MAX(Q$23:Q131)&lt;=MAX(W$23:W131),MAX(Q$23:Q131)&lt;=MAX(Y$23:Y131),MAX(Q$23:Q131)&lt;=TIME(16,0,0)),MAX(Q$23:Q131,C132),"")</f>
        <v/>
      </c>
      <c r="Q132" s="4" t="str">
        <f t="shared" ca="1" si="29"/>
        <v/>
      </c>
      <c r="R132" s="4">
        <f ca="1">IF(AND(MAX(Q$23:Q131)&gt;MAX(S$23:S131),C132&lt;&gt;"",MAX(S$23:S131)&lt;=MAX(U$23:U131),MAX(S$23:S131)&lt;=MAX(W$23:W131),MAX(S$23:S131)&lt;=MAX(Y$23:Y131),MAX(S$23:S131)&lt;=TIME(16,0,0)),MAX(S$23:S131,C132),"")</f>
        <v>0.46073850034052871</v>
      </c>
      <c r="S132" s="4">
        <f t="shared" ca="1" si="30"/>
        <v>0.46243352392808162</v>
      </c>
      <c r="T132" s="4" t="str">
        <f ca="1">IF(AND(MAX(Q$23:Q131)&gt;MAX(U$23:U131),C132&lt;&gt;"",MAX(S$23:S131)&gt;MAX(U$23:U131),MAX(U$23:U131)&lt;=MAX(W$23:W131),MAX(U$23:U131)&lt;=MAX(Y$23:Y131),MAX(U$23:U131)&lt;=TIME(16,0,0)),MAX(U$23:U131,C132),"")</f>
        <v/>
      </c>
      <c r="U132" s="4" t="str">
        <f t="shared" ca="1" si="31"/>
        <v/>
      </c>
      <c r="V132" s="4" t="str">
        <f ca="1">IF(AND(MAX(Q$23:Q131)&gt;MAX(W$23:W131),C132&lt;&gt;"",MAX(S$23:S131)&gt;MAX(W$23:W131),MAX(U$23:U131)&gt;MAX(W$23:W131),MAX(W$23:W131)&lt;=MAX(Y$23:Y131),MAX(W$23:W131)&lt;=TIME(16,0,0)),MAX(W$23:W131,C132),"")</f>
        <v/>
      </c>
      <c r="W132" s="4" t="str">
        <f t="shared" ca="1" si="32"/>
        <v/>
      </c>
      <c r="X132" s="4" t="str">
        <f ca="1">IF(AND(MAX(Q$23:Q131)&gt;MAX(Y$23:Y131),C132&lt;&gt;"",MAX(S$23:S131)&gt;MAX(Y$23:Y131),MAX(U$23:U131)&gt;MAX(Y$23:Y131),MAX(W$23:W131)&gt;MAX(Y$23:Y131),MAX(Y$23:Y131)&lt;=TIME(16,0,0)),MAX(Y$23:Y131,C132),"")</f>
        <v/>
      </c>
      <c r="Y132" s="4" t="str">
        <f t="shared" ca="1" si="33"/>
        <v/>
      </c>
    </row>
    <row r="133" spans="1:25" x14ac:dyDescent="0.3">
      <c r="A133" s="3">
        <f t="shared" ca="1" si="17"/>
        <v>2.372293539570975</v>
      </c>
      <c r="B133" s="23" t="str">
        <f t="shared" ca="1" si="18"/>
        <v>касса 5</v>
      </c>
      <c r="C133" s="4">
        <f ca="1">IF(C132="","",IF(C132+(A133)/1440&lt;=$C$23+8/24,C132+(A133)/1440,""))</f>
        <v>0.46238592640967524</v>
      </c>
      <c r="D133">
        <f t="shared" ca="1" si="19"/>
        <v>1.7314923757498404</v>
      </c>
      <c r="E133" s="4">
        <f t="shared" ca="1" si="20"/>
        <v>1.2024252609373891E-3</v>
      </c>
      <c r="F133">
        <f t="shared" ca="1" si="21"/>
        <v>1.1769867608921549</v>
      </c>
      <c r="G133" s="4">
        <f t="shared" ca="1" si="22"/>
        <v>8.1735191728621868E-4</v>
      </c>
      <c r="H133">
        <f t="shared" ca="1" si="23"/>
        <v>3.8055294765557703</v>
      </c>
      <c r="I133" s="4">
        <f t="shared" ca="1" si="24"/>
        <v>2.6427288031637295E-3</v>
      </c>
      <c r="J133">
        <f t="shared" ca="1" si="25"/>
        <v>6.6948383460676402</v>
      </c>
      <c r="K133" s="4">
        <f ca="1">IF(J133&lt;&gt;"",J133/1440,"")</f>
        <v>4.6491932958803057E-3</v>
      </c>
      <c r="L133" s="55">
        <f t="shared" ca="1" si="26"/>
        <v>2.4320271442477304</v>
      </c>
      <c r="M133" s="4">
        <f t="shared" ca="1" si="27"/>
        <v>1.6889077390609239E-3</v>
      </c>
      <c r="N133" s="3">
        <f ca="1">IF(C133&lt;&gt;"",SUM(COUNTIF($Q$24:$Q133,"&gt;"&amp;C133),COUNTIF($S$24:$S133,"&gt;"&amp;C133),COUNTIF($U$24:$U133,"&gt;"&amp;C133),COUNTIF($W$24:$W133,"&gt;"&amp;C133),COUNTIF($Y$24:$Y133,"&gt;"&amp;C133)),"")</f>
        <v>4</v>
      </c>
      <c r="O133" s="4">
        <f t="shared" ca="1" si="28"/>
        <v>1.6889077390609408E-3</v>
      </c>
      <c r="P133" s="4" t="str">
        <f ca="1">IF(AND(MAX(Q$23:Q132)&lt;=MAX(S$23:S132),C133&lt;&gt;"",MAX(Q$23:Q132)&lt;=MAX(U$23:U132),MAX(Q$23:Q132)&lt;=MAX(W$23:W132),MAX(Q$23:Q132)&lt;=MAX(Y$23:Y132),MAX(Q$23:Q132)&lt;=TIME(16,0,0)),MAX(Q$23:Q132,C133),"")</f>
        <v/>
      </c>
      <c r="Q133" s="4" t="str">
        <f t="shared" ca="1" si="29"/>
        <v/>
      </c>
      <c r="R133" s="4" t="str">
        <f ca="1">IF(AND(MAX(Q$23:Q132)&gt;MAX(S$23:S132),C133&lt;&gt;"",MAX(S$23:S132)&lt;=MAX(U$23:U132),MAX(S$23:S132)&lt;=MAX(W$23:W132),MAX(S$23:S132)&lt;=MAX(Y$23:Y132),MAX(S$23:S132)&lt;=TIME(16,0,0)),MAX(S$23:S132,C133),"")</f>
        <v/>
      </c>
      <c r="S133" s="4" t="str">
        <f t="shared" ca="1" si="30"/>
        <v/>
      </c>
      <c r="T133" s="4" t="str">
        <f ca="1">IF(AND(MAX(Q$23:Q132)&gt;MAX(U$23:U132),C133&lt;&gt;"",MAX(S$23:S132)&gt;MAX(U$23:U132),MAX(U$23:U132)&lt;=MAX(W$23:W132),MAX(U$23:U132)&lt;=MAX(Y$23:Y132),MAX(U$23:U132)&lt;=TIME(16,0,0)),MAX(U$23:U132,C133),"")</f>
        <v/>
      </c>
      <c r="U133" s="4" t="str">
        <f t="shared" ca="1" si="31"/>
        <v/>
      </c>
      <c r="V133" s="4" t="str">
        <f ca="1">IF(AND(MAX(Q$23:Q132)&gt;MAX(W$23:W132),C133&lt;&gt;"",MAX(S$23:S132)&gt;MAX(W$23:W132),MAX(U$23:U132)&gt;MAX(W$23:W132),MAX(W$23:W132)&lt;=MAX(Y$23:Y132),MAX(W$23:W132)&lt;=TIME(16,0,0)),MAX(W$23:W132,C133),"")</f>
        <v/>
      </c>
      <c r="W133" s="4" t="str">
        <f t="shared" ca="1" si="32"/>
        <v/>
      </c>
      <c r="X133" s="4">
        <f ca="1">IF(AND(MAX(Q$23:Q132)&gt;MAX(Y$23:Y132),C133&lt;&gt;"",MAX(S$23:S132)&gt;MAX(Y$23:Y132),MAX(U$23:U132)&gt;MAX(Y$23:Y132),MAX(W$23:W132)&gt;MAX(Y$23:Y132),MAX(Y$23:Y132)&lt;=TIME(16,0,0)),MAX(Y$23:Y132,C133),"")</f>
        <v>0.46238592640967524</v>
      </c>
      <c r="Y133" s="4">
        <f t="shared" ca="1" si="33"/>
        <v>0.46407483414873618</v>
      </c>
    </row>
    <row r="134" spans="1:25" x14ac:dyDescent="0.3">
      <c r="A134" s="3">
        <f t="shared" ca="1" si="17"/>
        <v>1.2682484861585528</v>
      </c>
      <c r="B134" s="23" t="str">
        <f t="shared" ca="1" si="18"/>
        <v>касса 1</v>
      </c>
      <c r="C134" s="4">
        <f ca="1">IF(C133="","",IF(C133+(A134)/1440&lt;=$C$23+8/24,C133+(A134)/1440,""))</f>
        <v>0.4632666545250631</v>
      </c>
      <c r="D134">
        <f t="shared" ca="1" si="19"/>
        <v>3.3144338797606823</v>
      </c>
      <c r="E134" s="4">
        <f t="shared" ca="1" si="20"/>
        <v>2.3016901942782514E-3</v>
      </c>
      <c r="F134">
        <f t="shared" ca="1" si="21"/>
        <v>12.199035453446362</v>
      </c>
      <c r="G134" s="4">
        <f t="shared" ca="1" si="22"/>
        <v>8.4715523982266394E-3</v>
      </c>
      <c r="H134">
        <f t="shared" ca="1" si="23"/>
        <v>2.5356027757775301</v>
      </c>
      <c r="I134" s="4">
        <f t="shared" ca="1" si="24"/>
        <v>1.7608352609566182E-3</v>
      </c>
      <c r="J134">
        <f t="shared" ca="1" si="25"/>
        <v>11.560485545716706</v>
      </c>
      <c r="K134" s="4">
        <f ca="1">IF(J134&lt;&gt;"",J134/1440,"")</f>
        <v>8.0281149623032677E-3</v>
      </c>
      <c r="L134" s="55">
        <f t="shared" ca="1" si="26"/>
        <v>5.2627796843291694</v>
      </c>
      <c r="M134" s="4">
        <f t="shared" ca="1" si="27"/>
        <v>3.6547081141174789E-3</v>
      </c>
      <c r="N134" s="3">
        <f ca="1">IF(C134&lt;&gt;"",SUM(COUNTIF($Q$24:$Q134,"&gt;"&amp;C134),COUNTIF($S$24:$S134,"&gt;"&amp;C134),COUNTIF($U$24:$U134,"&gt;"&amp;C134),COUNTIF($W$24:$W134,"&gt;"&amp;C134),COUNTIF($Y$24:$Y134,"&gt;"&amp;C134)),"")</f>
        <v>4</v>
      </c>
      <c r="O134" s="4">
        <f t="shared" ca="1" si="28"/>
        <v>2.3016901942782275E-3</v>
      </c>
      <c r="P134" s="4">
        <f ca="1">IF(AND(MAX(Q$23:Q133)&lt;=MAX(S$23:S133),C134&lt;&gt;"",MAX(Q$23:Q133)&lt;=MAX(U$23:U133),MAX(Q$23:Q133)&lt;=MAX(W$23:W133),MAX(Q$23:Q133)&lt;=MAX(Y$23:Y133),MAX(Q$23:Q133)&lt;=TIME(16,0,0)),MAX(Q$23:Q133,C134),"")</f>
        <v>0.4632666545250631</v>
      </c>
      <c r="Q134" s="4">
        <f t="shared" ca="1" si="29"/>
        <v>0.46556834471934133</v>
      </c>
      <c r="R134" s="4" t="str">
        <f ca="1">IF(AND(MAX(Q$23:Q133)&gt;MAX(S$23:S133),C134&lt;&gt;"",MAX(S$23:S133)&lt;=MAX(U$23:U133),MAX(S$23:S133)&lt;=MAX(W$23:W133),MAX(S$23:S133)&lt;=MAX(Y$23:Y133),MAX(S$23:S133)&lt;=TIME(16,0,0)),MAX(S$23:S133,C134),"")</f>
        <v/>
      </c>
      <c r="S134" s="4" t="str">
        <f t="shared" ca="1" si="30"/>
        <v/>
      </c>
      <c r="T134" s="4" t="str">
        <f ca="1">IF(AND(MAX(Q$23:Q133)&gt;MAX(U$23:U133),C134&lt;&gt;"",MAX(S$23:S133)&gt;MAX(U$23:U133),MAX(U$23:U133)&lt;=MAX(W$23:W133),MAX(U$23:U133)&lt;=MAX(Y$23:Y133),MAX(U$23:U133)&lt;=TIME(16,0,0)),MAX(U$23:U133,C134),"")</f>
        <v/>
      </c>
      <c r="U134" s="4" t="str">
        <f t="shared" ca="1" si="31"/>
        <v/>
      </c>
      <c r="V134" s="4" t="str">
        <f ca="1">IF(AND(MAX(Q$23:Q133)&gt;MAX(W$23:W133),C134&lt;&gt;"",MAX(S$23:S133)&gt;MAX(W$23:W133),MAX(U$23:U133)&gt;MAX(W$23:W133),MAX(W$23:W133)&lt;=MAX(Y$23:Y133),MAX(W$23:W133)&lt;=TIME(16,0,0)),MAX(W$23:W133,C134),"")</f>
        <v/>
      </c>
      <c r="W134" s="4" t="str">
        <f t="shared" ca="1" si="32"/>
        <v/>
      </c>
      <c r="X134" s="4" t="str">
        <f ca="1">IF(AND(MAX(Q$23:Q133)&gt;MAX(Y$23:Y133),C134&lt;&gt;"",MAX(S$23:S133)&gt;MAX(Y$23:Y133),MAX(U$23:U133)&gt;MAX(Y$23:Y133),MAX(W$23:W133)&gt;MAX(Y$23:Y133),MAX(Y$23:Y133)&lt;=TIME(16,0,0)),MAX(Y$23:Y133,C134),"")</f>
        <v/>
      </c>
      <c r="Y134" s="4" t="str">
        <f t="shared" ca="1" si="33"/>
        <v/>
      </c>
    </row>
    <row r="135" spans="1:25" x14ac:dyDescent="0.3">
      <c r="A135" s="3">
        <f t="shared" ca="1" si="17"/>
        <v>2.2249948444265426</v>
      </c>
      <c r="B135" s="23" t="str">
        <f t="shared" ca="1" si="18"/>
        <v>касса 2</v>
      </c>
      <c r="C135" s="4">
        <f ca="1">IF(C134="","",IF(C134+(A135)/1440&lt;=$C$23+8/24,C134+(A135)/1440,""))</f>
        <v>0.46481178983369265</v>
      </c>
      <c r="D135">
        <f t="shared" ca="1" si="19"/>
        <v>1.0781929445818712</v>
      </c>
      <c r="E135" s="4">
        <f t="shared" ca="1" si="20"/>
        <v>7.4874510040407718E-4</v>
      </c>
      <c r="F135">
        <f t="shared" ca="1" si="21"/>
        <v>1.222797189643519</v>
      </c>
      <c r="G135" s="4">
        <f t="shared" ca="1" si="22"/>
        <v>8.4916471503022157E-4</v>
      </c>
      <c r="H135">
        <f t="shared" ca="1" si="23"/>
        <v>16.519766014197209</v>
      </c>
      <c r="I135" s="4">
        <f t="shared" ca="1" si="24"/>
        <v>1.1472059732081395E-2</v>
      </c>
      <c r="J135">
        <f t="shared" ca="1" si="25"/>
        <v>2.5944465155951391</v>
      </c>
      <c r="K135" s="4">
        <f ca="1">IF(J135&lt;&gt;"",J135/1440,"")</f>
        <v>1.8016989691632911E-3</v>
      </c>
      <c r="L135" s="55">
        <f t="shared" ca="1" si="26"/>
        <v>7.4415175861409839</v>
      </c>
      <c r="M135" s="4">
        <f t="shared" ca="1" si="27"/>
        <v>5.1677205459312392E-3</v>
      </c>
      <c r="N135" s="3">
        <f ca="1">IF(C135&lt;&gt;"",SUM(COUNTIF($Q$24:$Q135,"&gt;"&amp;C135),COUNTIF($S$24:$S135,"&gt;"&amp;C135),COUNTIF($U$24:$U135,"&gt;"&amp;C135),COUNTIF($W$24:$W135,"&gt;"&amp;C135),COUNTIF($Y$24:$Y135,"&gt;"&amp;C135)),"")</f>
        <v>3</v>
      </c>
      <c r="O135" s="4">
        <f t="shared" ca="1" si="28"/>
        <v>8.4916471503021507E-4</v>
      </c>
      <c r="P135" s="4" t="str">
        <f ca="1">IF(AND(MAX(Q$23:Q134)&lt;=MAX(S$23:S134),C135&lt;&gt;"",MAX(Q$23:Q134)&lt;=MAX(U$23:U134),MAX(Q$23:Q134)&lt;=MAX(W$23:W134),MAX(Q$23:Q134)&lt;=MAX(Y$23:Y134),MAX(Q$23:Q134)&lt;=TIME(16,0,0)),MAX(Q$23:Q134,C135),"")</f>
        <v/>
      </c>
      <c r="Q135" s="4" t="str">
        <f t="shared" ca="1" si="29"/>
        <v/>
      </c>
      <c r="R135" s="4">
        <f ca="1">IF(AND(MAX(Q$23:Q134)&gt;MAX(S$23:S134),C135&lt;&gt;"",MAX(S$23:S134)&lt;=MAX(U$23:U134),MAX(S$23:S134)&lt;=MAX(W$23:W134),MAX(S$23:S134)&lt;=MAX(Y$23:Y134),MAX(S$23:S134)&lt;=TIME(16,0,0)),MAX(S$23:S134,C135),"")</f>
        <v>0.46481178983369265</v>
      </c>
      <c r="S135" s="4">
        <f t="shared" ca="1" si="30"/>
        <v>0.46566095454872286</v>
      </c>
      <c r="T135" s="4" t="str">
        <f ca="1">IF(AND(MAX(Q$23:Q134)&gt;MAX(U$23:U134),C135&lt;&gt;"",MAX(S$23:S134)&gt;MAX(U$23:U134),MAX(U$23:U134)&lt;=MAX(W$23:W134),MAX(U$23:U134)&lt;=MAX(Y$23:Y134),MAX(U$23:U134)&lt;=TIME(16,0,0)),MAX(U$23:U134,C135),"")</f>
        <v/>
      </c>
      <c r="U135" s="4" t="str">
        <f t="shared" ca="1" si="31"/>
        <v/>
      </c>
      <c r="V135" s="4" t="str">
        <f ca="1">IF(AND(MAX(Q$23:Q134)&gt;MAX(W$23:W134),C135&lt;&gt;"",MAX(S$23:S134)&gt;MAX(W$23:W134),MAX(U$23:U134)&gt;MAX(W$23:W134),MAX(W$23:W134)&lt;=MAX(Y$23:Y134),MAX(W$23:W134)&lt;=TIME(16,0,0)),MAX(W$23:W134,C135),"")</f>
        <v/>
      </c>
      <c r="W135" s="4" t="str">
        <f t="shared" ca="1" si="32"/>
        <v/>
      </c>
      <c r="X135" s="4" t="str">
        <f ca="1">IF(AND(MAX(Q$23:Q134)&gt;MAX(Y$23:Y134),C135&lt;&gt;"",MAX(S$23:S134)&gt;MAX(Y$23:Y134),MAX(U$23:U134)&gt;MAX(Y$23:Y134),MAX(W$23:W134)&gt;MAX(Y$23:Y134),MAX(Y$23:Y134)&lt;=TIME(16,0,0)),MAX(Y$23:Y134,C135),"")</f>
        <v/>
      </c>
      <c r="Y135" s="4" t="str">
        <f t="shared" ca="1" si="33"/>
        <v/>
      </c>
    </row>
    <row r="136" spans="1:25" x14ac:dyDescent="0.3">
      <c r="A136" s="3">
        <f t="shared" ca="1" si="17"/>
        <v>2.4497729218731168</v>
      </c>
      <c r="B136" s="23" t="str">
        <f t="shared" ca="1" si="18"/>
        <v>касса 3</v>
      </c>
      <c r="C136" s="4">
        <f ca="1">IF(C135="","",IF(C135+(A136)/1440&lt;=$C$23+8/24,C135+(A136)/1440,""))</f>
        <v>0.46651302102943787</v>
      </c>
      <c r="D136">
        <f t="shared" ca="1" si="19"/>
        <v>3.0288920254780538</v>
      </c>
      <c r="E136" s="4">
        <f t="shared" ca="1" si="20"/>
        <v>2.103397239915315E-3</v>
      </c>
      <c r="F136">
        <f t="shared" ca="1" si="21"/>
        <v>1.4879041482153532</v>
      </c>
      <c r="G136" s="4">
        <f t="shared" ca="1" si="22"/>
        <v>1.0332667695939952E-3</v>
      </c>
      <c r="H136">
        <f t="shared" ca="1" si="23"/>
        <v>2.2653788309286522</v>
      </c>
      <c r="I136" s="4">
        <f t="shared" ca="1" si="24"/>
        <v>1.5731797437004529E-3</v>
      </c>
      <c r="J136">
        <f t="shared" ca="1" si="25"/>
        <v>3.315022603254147</v>
      </c>
      <c r="K136" s="4">
        <f ca="1">IF(J136&lt;&gt;"",J136/1440,"")</f>
        <v>2.3020990300376019E-3</v>
      </c>
      <c r="L136" s="55">
        <f t="shared" ca="1" si="26"/>
        <v>3.091961577415518</v>
      </c>
      <c r="M136" s="4">
        <f t="shared" ca="1" si="27"/>
        <v>2.1471955398718874E-3</v>
      </c>
      <c r="N136" s="3">
        <f ca="1">IF(C136&lt;&gt;"",SUM(COUNTIF($Q$24:$Q136,"&gt;"&amp;C136),COUNTIF($S$24:$S136,"&gt;"&amp;C136),COUNTIF($U$24:$U136,"&gt;"&amp;C136),COUNTIF($W$24:$W136,"&gt;"&amp;C136),COUNTIF($Y$24:$Y136,"&gt;"&amp;C136)),"")</f>
        <v>2</v>
      </c>
      <c r="O136" s="4">
        <f t="shared" ca="1" si="28"/>
        <v>1.5731797437004702E-3</v>
      </c>
      <c r="P136" s="4" t="str">
        <f ca="1">IF(AND(MAX(Q$23:Q135)&lt;=MAX(S$23:S135),C136&lt;&gt;"",MAX(Q$23:Q135)&lt;=MAX(U$23:U135),MAX(Q$23:Q135)&lt;=MAX(W$23:W135),MAX(Q$23:Q135)&lt;=MAX(Y$23:Y135),MAX(Q$23:Q135)&lt;=TIME(16,0,0)),MAX(Q$23:Q135,C136),"")</f>
        <v/>
      </c>
      <c r="Q136" s="4" t="str">
        <f t="shared" ca="1" si="29"/>
        <v/>
      </c>
      <c r="R136" s="4" t="str">
        <f ca="1">IF(AND(MAX(Q$23:Q135)&gt;MAX(S$23:S135),C136&lt;&gt;"",MAX(S$23:S135)&lt;=MAX(U$23:U135),MAX(S$23:S135)&lt;=MAX(W$23:W135),MAX(S$23:S135)&lt;=MAX(Y$23:Y135),MAX(S$23:S135)&lt;=TIME(16,0,0)),MAX(S$23:S135,C136),"")</f>
        <v/>
      </c>
      <c r="S136" s="4" t="str">
        <f t="shared" ca="1" si="30"/>
        <v/>
      </c>
      <c r="T136" s="4">
        <f ca="1">IF(AND(MAX(Q$23:Q135)&gt;MAX(U$23:U135),C136&lt;&gt;"",MAX(S$23:S135)&gt;MAX(U$23:U135),MAX(U$23:U135)&lt;=MAX(W$23:W135),MAX(U$23:U135)&lt;=MAX(Y$23:Y135),MAX(U$23:U135)&lt;=TIME(16,0,0)),MAX(U$23:U135,C136),"")</f>
        <v>0.46651302102943787</v>
      </c>
      <c r="U136" s="4">
        <f t="shared" ca="1" si="31"/>
        <v>0.46808620077313834</v>
      </c>
      <c r="V136" s="4" t="str">
        <f ca="1">IF(AND(MAX(Q$23:Q135)&gt;MAX(W$23:W135),C136&lt;&gt;"",MAX(S$23:S135)&gt;MAX(W$23:W135),MAX(U$23:U135)&gt;MAX(W$23:W135),MAX(W$23:W135)&lt;=MAX(Y$23:Y135),MAX(W$23:W135)&lt;=TIME(16,0,0)),MAX(W$23:W135,C136),"")</f>
        <v/>
      </c>
      <c r="W136" s="4" t="str">
        <f t="shared" ca="1" si="32"/>
        <v/>
      </c>
      <c r="X136" s="4" t="str">
        <f ca="1">IF(AND(MAX(Q$23:Q135)&gt;MAX(Y$23:Y135),C136&lt;&gt;"",MAX(S$23:S135)&gt;MAX(Y$23:Y135),MAX(U$23:U135)&gt;MAX(Y$23:Y135),MAX(W$23:W135)&gt;MAX(Y$23:Y135),MAX(Y$23:Y135)&lt;=TIME(16,0,0)),MAX(Y$23:Y135,C136),"")</f>
        <v/>
      </c>
      <c r="Y136" s="4" t="str">
        <f t="shared" ca="1" si="33"/>
        <v/>
      </c>
    </row>
    <row r="137" spans="1:25" x14ac:dyDescent="0.3">
      <c r="A137" s="3">
        <f t="shared" ca="1" si="17"/>
        <v>2.0433903120909691</v>
      </c>
      <c r="B137" s="23" t="str">
        <f t="shared" ca="1" si="18"/>
        <v>касса 5</v>
      </c>
      <c r="C137" s="4">
        <f ca="1">IF(C136="","",IF(C136+(A137)/1440&lt;=$C$23+8/24,C136+(A137)/1440,""))</f>
        <v>0.46793204207950106</v>
      </c>
      <c r="D137">
        <f t="shared" ca="1" si="19"/>
        <v>10.052946381941544</v>
      </c>
      <c r="E137" s="4">
        <f t="shared" ca="1" si="20"/>
        <v>6.9812127652371832E-3</v>
      </c>
      <c r="F137">
        <f t="shared" ca="1" si="21"/>
        <v>7.5595936823279954</v>
      </c>
      <c r="G137" s="4">
        <f t="shared" ca="1" si="22"/>
        <v>5.2497178349499973E-3</v>
      </c>
      <c r="H137">
        <f t="shared" ca="1" si="23"/>
        <v>6.8701935788109472</v>
      </c>
      <c r="I137" s="4">
        <f t="shared" ca="1" si="24"/>
        <v>4.7709677630631579E-3</v>
      </c>
      <c r="J137">
        <f t="shared" ca="1" si="25"/>
        <v>8.6325565745034432</v>
      </c>
      <c r="K137" s="4">
        <f ca="1">IF(J137&lt;&gt;"",J137/1440,"")</f>
        <v>5.9948309545162799E-3</v>
      </c>
      <c r="L137" s="55">
        <f t="shared" ca="1" si="26"/>
        <v>11.874262479635965</v>
      </c>
      <c r="M137" s="4">
        <f t="shared" ca="1" si="27"/>
        <v>8.246015610858309E-3</v>
      </c>
      <c r="N137" s="3">
        <f ca="1">IF(C137&lt;&gt;"",SUM(COUNTIF($Q$24:$Q137,"&gt;"&amp;C137),COUNTIF($S$24:$S137,"&gt;"&amp;C137),COUNTIF($U$24:$U137,"&gt;"&amp;C137),COUNTIF($W$24:$W137,"&gt;"&amp;C137),COUNTIF($Y$24:$Y137,"&gt;"&amp;C137)),"")</f>
        <v>3</v>
      </c>
      <c r="O137" s="4">
        <f t="shared" ca="1" si="28"/>
        <v>8.2460156108583038E-3</v>
      </c>
      <c r="P137" s="4" t="str">
        <f ca="1">IF(AND(MAX(Q$23:Q136)&lt;=MAX(S$23:S136),C137&lt;&gt;"",MAX(Q$23:Q136)&lt;=MAX(U$23:U136),MAX(Q$23:Q136)&lt;=MAX(W$23:W136),MAX(Q$23:Q136)&lt;=MAX(Y$23:Y136),MAX(Q$23:Q136)&lt;=TIME(16,0,0)),MAX(Q$23:Q136,C137),"")</f>
        <v/>
      </c>
      <c r="Q137" s="4" t="str">
        <f t="shared" ca="1" si="29"/>
        <v/>
      </c>
      <c r="R137" s="4" t="str">
        <f ca="1">IF(AND(MAX(Q$23:Q136)&gt;MAX(S$23:S136),C137&lt;&gt;"",MAX(S$23:S136)&lt;=MAX(U$23:U136),MAX(S$23:S136)&lt;=MAX(W$23:W136),MAX(S$23:S136)&lt;=MAX(Y$23:Y136),MAX(S$23:S136)&lt;=TIME(16,0,0)),MAX(S$23:S136,C137),"")</f>
        <v/>
      </c>
      <c r="S137" s="4" t="str">
        <f t="shared" ca="1" si="30"/>
        <v/>
      </c>
      <c r="T137" s="4" t="str">
        <f ca="1">IF(AND(MAX(Q$23:Q136)&gt;MAX(U$23:U136),C137&lt;&gt;"",MAX(S$23:S136)&gt;MAX(U$23:U136),MAX(U$23:U136)&lt;=MAX(W$23:W136),MAX(U$23:U136)&lt;=MAX(Y$23:Y136),MAX(U$23:U136)&lt;=TIME(16,0,0)),MAX(U$23:U136,C137),"")</f>
        <v/>
      </c>
      <c r="U137" s="4" t="str">
        <f t="shared" ca="1" si="31"/>
        <v/>
      </c>
      <c r="V137" s="4" t="str">
        <f ca="1">IF(AND(MAX(Q$23:Q136)&gt;MAX(W$23:W136),C137&lt;&gt;"",MAX(S$23:S136)&gt;MAX(W$23:W136),MAX(U$23:U136)&gt;MAX(W$23:W136),MAX(W$23:W136)&lt;=MAX(Y$23:Y136),MAX(W$23:W136)&lt;=TIME(16,0,0)),MAX(W$23:W136,C137),"")</f>
        <v/>
      </c>
      <c r="W137" s="4" t="str">
        <f t="shared" ca="1" si="32"/>
        <v/>
      </c>
      <c r="X137" s="4">
        <f ca="1">IF(AND(MAX(Q$23:Q136)&gt;MAX(Y$23:Y136),C137&lt;&gt;"",MAX(S$23:S136)&gt;MAX(Y$23:Y136),MAX(U$23:U136)&gt;MAX(Y$23:Y136),MAX(W$23:W136)&gt;MAX(Y$23:Y136),MAX(Y$23:Y136)&lt;=TIME(16,0,0)),MAX(Y$23:Y136,C137),"")</f>
        <v>0.46793204207950106</v>
      </c>
      <c r="Y137" s="4">
        <f t="shared" ca="1" si="33"/>
        <v>0.47617805769035937</v>
      </c>
    </row>
    <row r="138" spans="1:25" x14ac:dyDescent="0.3">
      <c r="A138" s="3">
        <f t="shared" ca="1" si="17"/>
        <v>1.1895742485183445</v>
      </c>
      <c r="B138" s="23" t="str">
        <f t="shared" ca="1" si="18"/>
        <v>касса 1</v>
      </c>
      <c r="C138" s="4">
        <f ca="1">IF(C137="","",IF(C137+(A138)/1440&lt;=$C$23+8/24,C137+(A138)/1440,""))</f>
        <v>0.46875813530763882</v>
      </c>
      <c r="D138">
        <f t="shared" ca="1" si="19"/>
        <v>2.0868445275339997</v>
      </c>
      <c r="E138" s="4">
        <f t="shared" ca="1" si="20"/>
        <v>1.4491975885652776E-3</v>
      </c>
      <c r="F138">
        <f t="shared" ca="1" si="21"/>
        <v>5.4651520833960419</v>
      </c>
      <c r="G138" s="4">
        <f t="shared" ca="1" si="22"/>
        <v>3.7952445023583625E-3</v>
      </c>
      <c r="H138">
        <f t="shared" ca="1" si="23"/>
        <v>3.798922697870196</v>
      </c>
      <c r="I138" s="4">
        <f t="shared" ca="1" si="24"/>
        <v>2.6381407624098585E-3</v>
      </c>
      <c r="J138">
        <f t="shared" ca="1" si="25"/>
        <v>1.7425610452478733</v>
      </c>
      <c r="K138" s="4">
        <f ca="1">IF(J138&lt;&gt;"",J138/1440,"")</f>
        <v>1.2101118369776897E-3</v>
      </c>
      <c r="L138" s="55">
        <f t="shared" ca="1" si="26"/>
        <v>3.8732229009695907</v>
      </c>
      <c r="M138" s="4">
        <f t="shared" ca="1" si="27"/>
        <v>2.6897381256733269E-3</v>
      </c>
      <c r="N138" s="3">
        <f ca="1">IF(C138&lt;&gt;"",SUM(COUNTIF($Q$24:$Q138,"&gt;"&amp;C138),COUNTIF($S$24:$S138,"&gt;"&amp;C138),COUNTIF($U$24:$U138,"&gt;"&amp;C138),COUNTIF($W$24:$W138,"&gt;"&amp;C138),COUNTIF($Y$24:$Y138,"&gt;"&amp;C138)),"")</f>
        <v>3</v>
      </c>
      <c r="O138" s="4">
        <f t="shared" ca="1" si="28"/>
        <v>1.4491975885652653E-3</v>
      </c>
      <c r="P138" s="4">
        <f ca="1">IF(AND(MAX(Q$23:Q137)&lt;=MAX(S$23:S137),C138&lt;&gt;"",MAX(Q$23:Q137)&lt;=MAX(U$23:U137),MAX(Q$23:Q137)&lt;=MAX(W$23:W137),MAX(Q$23:Q137)&lt;=MAX(Y$23:Y137),MAX(Q$23:Q137)&lt;=TIME(16,0,0)),MAX(Q$23:Q137,C138),"")</f>
        <v>0.46875813530763882</v>
      </c>
      <c r="Q138" s="4">
        <f t="shared" ca="1" si="29"/>
        <v>0.47020733289620409</v>
      </c>
      <c r="R138" s="4" t="str">
        <f ca="1">IF(AND(MAX(Q$23:Q137)&gt;MAX(S$23:S137),C138&lt;&gt;"",MAX(S$23:S137)&lt;=MAX(U$23:U137),MAX(S$23:S137)&lt;=MAX(W$23:W137),MAX(S$23:S137)&lt;=MAX(Y$23:Y137),MAX(S$23:S137)&lt;=TIME(16,0,0)),MAX(S$23:S137,C138),"")</f>
        <v/>
      </c>
      <c r="S138" s="4" t="str">
        <f t="shared" ca="1" si="30"/>
        <v/>
      </c>
      <c r="T138" s="4" t="str">
        <f ca="1">IF(AND(MAX(Q$23:Q137)&gt;MAX(U$23:U137),C138&lt;&gt;"",MAX(S$23:S137)&gt;MAX(U$23:U137),MAX(U$23:U137)&lt;=MAX(W$23:W137),MAX(U$23:U137)&lt;=MAX(Y$23:Y137),MAX(U$23:U137)&lt;=TIME(16,0,0)),MAX(U$23:U137,C138),"")</f>
        <v/>
      </c>
      <c r="U138" s="4" t="str">
        <f t="shared" ca="1" si="31"/>
        <v/>
      </c>
      <c r="V138" s="4" t="str">
        <f ca="1">IF(AND(MAX(Q$23:Q137)&gt;MAX(W$23:W137),C138&lt;&gt;"",MAX(S$23:S137)&gt;MAX(W$23:W137),MAX(U$23:U137)&gt;MAX(W$23:W137),MAX(W$23:W137)&lt;=MAX(Y$23:Y137),MAX(W$23:W137)&lt;=TIME(16,0,0)),MAX(W$23:W137,C138),"")</f>
        <v/>
      </c>
      <c r="W138" s="4" t="str">
        <f t="shared" ca="1" si="32"/>
        <v/>
      </c>
      <c r="X138" s="4" t="str">
        <f ca="1">IF(AND(MAX(Q$23:Q137)&gt;MAX(Y$23:Y137),C138&lt;&gt;"",MAX(S$23:S137)&gt;MAX(Y$23:Y137),MAX(U$23:U137)&gt;MAX(Y$23:Y137),MAX(W$23:W137)&gt;MAX(Y$23:Y137),MAX(Y$23:Y137)&lt;=TIME(16,0,0)),MAX(Y$23:Y137,C138),"")</f>
        <v/>
      </c>
      <c r="Y138" s="4" t="str">
        <f t="shared" ca="1" si="33"/>
        <v/>
      </c>
    </row>
    <row r="139" spans="1:25" x14ac:dyDescent="0.3">
      <c r="A139" s="3">
        <f t="shared" ca="1" si="17"/>
        <v>1.0166584070561024</v>
      </c>
      <c r="B139" s="23" t="str">
        <f t="shared" ca="1" si="18"/>
        <v>касса 2</v>
      </c>
      <c r="C139" s="4">
        <f ca="1">IF(C138="","",IF(C138+(A139)/1440&lt;=$C$23+8/24,C138+(A139)/1440,""))</f>
        <v>0.46946414809031667</v>
      </c>
      <c r="D139">
        <f t="shared" ca="1" si="19"/>
        <v>2.1860201649363589</v>
      </c>
      <c r="E139" s="4">
        <f t="shared" ca="1" si="20"/>
        <v>1.5180695589835824E-3</v>
      </c>
      <c r="F139">
        <f t="shared" ca="1" si="21"/>
        <v>1.2642041870073855</v>
      </c>
      <c r="G139" s="4">
        <f t="shared" ca="1" si="22"/>
        <v>8.779195743106843E-4</v>
      </c>
      <c r="H139">
        <f t="shared" ca="1" si="23"/>
        <v>1.654352107692898</v>
      </c>
      <c r="I139" s="4">
        <f t="shared" ca="1" si="24"/>
        <v>1.1488556303422904E-3</v>
      </c>
      <c r="J139">
        <f t="shared" ca="1" si="25"/>
        <v>2.2586929395123883</v>
      </c>
      <c r="K139" s="4">
        <f ca="1">IF(J139&lt;&gt;"",J139/1440,"")</f>
        <v>1.5685367635502696E-3</v>
      </c>
      <c r="L139" s="55">
        <f t="shared" ca="1" si="26"/>
        <v>8.4921799478889657</v>
      </c>
      <c r="M139" s="4">
        <f t="shared" ca="1" si="27"/>
        <v>5.897347186034004E-3</v>
      </c>
      <c r="N139" s="3">
        <f ca="1">IF(C139&lt;&gt;"",SUM(COUNTIF($Q$24:$Q139,"&gt;"&amp;C139),COUNTIF($S$24:$S139,"&gt;"&amp;C139),COUNTIF($U$24:$U139,"&gt;"&amp;C139),COUNTIF($W$24:$W139,"&gt;"&amp;C139),COUNTIF($Y$24:$Y139,"&gt;"&amp;C139)),"")</f>
        <v>4</v>
      </c>
      <c r="O139" s="4">
        <f t="shared" ca="1" si="28"/>
        <v>8.7791957431065937E-4</v>
      </c>
      <c r="P139" s="4" t="str">
        <f ca="1">IF(AND(MAX(Q$23:Q138)&lt;=MAX(S$23:S138),C139&lt;&gt;"",MAX(Q$23:Q138)&lt;=MAX(U$23:U138),MAX(Q$23:Q138)&lt;=MAX(W$23:W138),MAX(Q$23:Q138)&lt;=MAX(Y$23:Y138),MAX(Q$23:Q138)&lt;=TIME(16,0,0)),MAX(Q$23:Q138,C139),"")</f>
        <v/>
      </c>
      <c r="Q139" s="4" t="str">
        <f t="shared" ca="1" si="29"/>
        <v/>
      </c>
      <c r="R139" s="4">
        <f ca="1">IF(AND(MAX(Q$23:Q138)&gt;MAX(S$23:S138),C139&lt;&gt;"",MAX(S$23:S138)&lt;=MAX(U$23:U138),MAX(S$23:S138)&lt;=MAX(W$23:W138),MAX(S$23:S138)&lt;=MAX(Y$23:Y138),MAX(S$23:S138)&lt;=TIME(16,0,0)),MAX(S$23:S138,C139),"")</f>
        <v>0.46946414809031667</v>
      </c>
      <c r="S139" s="4">
        <f t="shared" ca="1" si="30"/>
        <v>0.47034206766462733</v>
      </c>
      <c r="T139" s="4" t="str">
        <f ca="1">IF(AND(MAX(Q$23:Q138)&gt;MAX(U$23:U138),C139&lt;&gt;"",MAX(S$23:S138)&gt;MAX(U$23:U138),MAX(U$23:U138)&lt;=MAX(W$23:W138),MAX(U$23:U138)&lt;=MAX(Y$23:Y138),MAX(U$23:U138)&lt;=TIME(16,0,0)),MAX(U$23:U138,C139),"")</f>
        <v/>
      </c>
      <c r="U139" s="4" t="str">
        <f t="shared" ca="1" si="31"/>
        <v/>
      </c>
      <c r="V139" s="4" t="str">
        <f ca="1">IF(AND(MAX(Q$23:Q138)&gt;MAX(W$23:W138),C139&lt;&gt;"",MAX(S$23:S138)&gt;MAX(W$23:W138),MAX(U$23:U138)&gt;MAX(W$23:W138),MAX(W$23:W138)&lt;=MAX(Y$23:Y138),MAX(W$23:W138)&lt;=TIME(16,0,0)),MAX(W$23:W138,C139),"")</f>
        <v/>
      </c>
      <c r="W139" s="4" t="str">
        <f t="shared" ca="1" si="32"/>
        <v/>
      </c>
      <c r="X139" s="4" t="str">
        <f ca="1">IF(AND(MAX(Q$23:Q138)&gt;MAX(Y$23:Y138),C139&lt;&gt;"",MAX(S$23:S138)&gt;MAX(Y$23:Y138),MAX(U$23:U138)&gt;MAX(Y$23:Y138),MAX(W$23:W138)&gt;MAX(Y$23:Y138),MAX(Y$23:Y138)&lt;=TIME(16,0,0)),MAX(Y$23:Y138,C139),"")</f>
        <v/>
      </c>
      <c r="Y139" s="4" t="str">
        <f t="shared" ca="1" si="33"/>
        <v/>
      </c>
    </row>
    <row r="140" spans="1:25" x14ac:dyDescent="0.3">
      <c r="A140" s="3">
        <f t="shared" ca="1" si="17"/>
        <v>2.8596973654785502</v>
      </c>
      <c r="B140" s="23" t="str">
        <f t="shared" ca="1" si="18"/>
        <v>касса 3</v>
      </c>
      <c r="C140" s="4">
        <f ca="1">IF(C139="","",IF(C139+(A140)/1440&lt;=$C$23+8/24,C139+(A140)/1440,""))</f>
        <v>0.47145004903856569</v>
      </c>
      <c r="D140">
        <f t="shared" ca="1" si="19"/>
        <v>2.7287365637117205</v>
      </c>
      <c r="E140" s="4">
        <f t="shared" ca="1" si="20"/>
        <v>1.8949559470220281E-3</v>
      </c>
      <c r="F140">
        <f t="shared" ca="1" si="21"/>
        <v>1.5082689151667434</v>
      </c>
      <c r="G140" s="4">
        <f t="shared" ca="1" si="22"/>
        <v>1.0474089688657941E-3</v>
      </c>
      <c r="H140">
        <f t="shared" ca="1" si="23"/>
        <v>6.1872959891361425</v>
      </c>
      <c r="I140" s="4">
        <f t="shared" ca="1" si="24"/>
        <v>4.2967333257889883E-3</v>
      </c>
      <c r="J140">
        <f t="shared" ca="1" si="25"/>
        <v>25.205338631170335</v>
      </c>
      <c r="K140" s="4">
        <f ca="1">IF(J140&lt;&gt;"",J140/1440,"")</f>
        <v>1.7503707382757177E-2</v>
      </c>
      <c r="L140" s="55">
        <f t="shared" ca="1" si="26"/>
        <v>2.8014437511536965</v>
      </c>
      <c r="M140" s="4">
        <f t="shared" ca="1" si="27"/>
        <v>1.9454470494122893E-3</v>
      </c>
      <c r="N140" s="3">
        <f ca="1">IF(C140&lt;&gt;"",SUM(COUNTIF($Q$24:$Q140,"&gt;"&amp;C140),COUNTIF($S$24:$S140,"&gt;"&amp;C140),COUNTIF($U$24:$U140,"&gt;"&amp;C140),COUNTIF($W$24:$W140,"&gt;"&amp;C140),COUNTIF($Y$24:$Y140,"&gt;"&amp;C140)),"")</f>
        <v>2</v>
      </c>
      <c r="O140" s="4">
        <f t="shared" ca="1" si="28"/>
        <v>4.2967333257890039E-3</v>
      </c>
      <c r="P140" s="4" t="str">
        <f ca="1">IF(AND(MAX(Q$23:Q139)&lt;=MAX(S$23:S139),C140&lt;&gt;"",MAX(Q$23:Q139)&lt;=MAX(U$23:U139),MAX(Q$23:Q139)&lt;=MAX(W$23:W139),MAX(Q$23:Q139)&lt;=MAX(Y$23:Y139),MAX(Q$23:Q139)&lt;=TIME(16,0,0)),MAX(Q$23:Q139,C140),"")</f>
        <v/>
      </c>
      <c r="Q140" s="4" t="str">
        <f t="shared" ca="1" si="29"/>
        <v/>
      </c>
      <c r="R140" s="4" t="str">
        <f ca="1">IF(AND(MAX(Q$23:Q139)&gt;MAX(S$23:S139),C140&lt;&gt;"",MAX(S$23:S139)&lt;=MAX(U$23:U139),MAX(S$23:S139)&lt;=MAX(W$23:W139),MAX(S$23:S139)&lt;=MAX(Y$23:Y139),MAX(S$23:S139)&lt;=TIME(16,0,0)),MAX(S$23:S139,C140),"")</f>
        <v/>
      </c>
      <c r="S140" s="4" t="str">
        <f t="shared" ca="1" si="30"/>
        <v/>
      </c>
      <c r="T140" s="4">
        <f ca="1">IF(AND(MAX(Q$23:Q139)&gt;MAX(U$23:U139),C140&lt;&gt;"",MAX(S$23:S139)&gt;MAX(U$23:U139),MAX(U$23:U139)&lt;=MAX(W$23:W139),MAX(U$23:U139)&lt;=MAX(Y$23:Y139),MAX(U$23:U139)&lt;=TIME(16,0,0)),MAX(U$23:U139,C140),"")</f>
        <v>0.47145004903856569</v>
      </c>
      <c r="U140" s="4">
        <f t="shared" ca="1" si="31"/>
        <v>0.47574678236435469</v>
      </c>
      <c r="V140" s="4" t="str">
        <f ca="1">IF(AND(MAX(Q$23:Q139)&gt;MAX(W$23:W139),C140&lt;&gt;"",MAX(S$23:S139)&gt;MAX(W$23:W139),MAX(U$23:U139)&gt;MAX(W$23:W139),MAX(W$23:W139)&lt;=MAX(Y$23:Y139),MAX(W$23:W139)&lt;=TIME(16,0,0)),MAX(W$23:W139,C140),"")</f>
        <v/>
      </c>
      <c r="W140" s="4" t="str">
        <f t="shared" ca="1" si="32"/>
        <v/>
      </c>
      <c r="X140" s="4" t="str">
        <f ca="1">IF(AND(MAX(Q$23:Q139)&gt;MAX(Y$23:Y139),C140&lt;&gt;"",MAX(S$23:S139)&gt;MAX(Y$23:Y139),MAX(U$23:U139)&gt;MAX(Y$23:Y139),MAX(W$23:W139)&gt;MAX(Y$23:Y139),MAX(Y$23:Y139)&lt;=TIME(16,0,0)),MAX(Y$23:Y139,C140),"")</f>
        <v/>
      </c>
      <c r="Y140" s="4" t="str">
        <f t="shared" ca="1" si="33"/>
        <v/>
      </c>
    </row>
    <row r="141" spans="1:25" x14ac:dyDescent="0.3">
      <c r="A141" s="3">
        <f t="shared" ca="1" si="17"/>
        <v>1.6369598826909844</v>
      </c>
      <c r="B141" s="23" t="str">
        <f t="shared" ca="1" si="18"/>
        <v>касса 4</v>
      </c>
      <c r="C141" s="4">
        <f ca="1">IF(C140="","",IF(C140+(A141)/1440&lt;=$C$23+8/24,C140+(A141)/1440,""))</f>
        <v>0.4725868267348789</v>
      </c>
      <c r="D141">
        <f t="shared" ca="1" si="19"/>
        <v>6.7813803161715924</v>
      </c>
      <c r="E141" s="4">
        <f t="shared" ca="1" si="20"/>
        <v>4.7092918862302723E-3</v>
      </c>
      <c r="F141">
        <f t="shared" ca="1" si="21"/>
        <v>1.7741383495541574</v>
      </c>
      <c r="G141" s="4">
        <f t="shared" ca="1" si="22"/>
        <v>1.2320405205237205E-3</v>
      </c>
      <c r="H141">
        <f t="shared" ca="1" si="23"/>
        <v>14.696431397178387</v>
      </c>
      <c r="I141" s="4">
        <f t="shared" ca="1" si="24"/>
        <v>1.0205855136929435E-2</v>
      </c>
      <c r="J141">
        <f t="shared" ca="1" si="25"/>
        <v>8.310222107199122</v>
      </c>
      <c r="K141" s="4">
        <f ca="1">IF(J141&lt;&gt;"",J141/1440,"")</f>
        <v>5.7709875744438345E-3</v>
      </c>
      <c r="L141" s="55">
        <f t="shared" ca="1" si="26"/>
        <v>3.7910404480062074</v>
      </c>
      <c r="M141" s="4">
        <f t="shared" ca="1" si="27"/>
        <v>2.6326669777820885E-3</v>
      </c>
      <c r="N141" s="3">
        <f ca="1">IF(C141&lt;&gt;"",SUM(COUNTIF($Q$24:$Q141,"&gt;"&amp;C141),COUNTIF($S$24:$S141,"&gt;"&amp;C141),COUNTIF($U$24:$U141,"&gt;"&amp;C141),COUNTIF($W$24:$W141,"&gt;"&amp;C141),COUNTIF($Y$24:$Y141,"&gt;"&amp;C141)),"")</f>
        <v>3</v>
      </c>
      <c r="O141" s="4">
        <f t="shared" ca="1" si="28"/>
        <v>5.770987574443831E-3</v>
      </c>
      <c r="P141" s="4" t="str">
        <f ca="1">IF(AND(MAX(Q$23:Q140)&lt;=MAX(S$23:S140),C141&lt;&gt;"",MAX(Q$23:Q140)&lt;=MAX(U$23:U140),MAX(Q$23:Q140)&lt;=MAX(W$23:W140),MAX(Q$23:Q140)&lt;=MAX(Y$23:Y140),MAX(Q$23:Q140)&lt;=TIME(16,0,0)),MAX(Q$23:Q140,C141),"")</f>
        <v/>
      </c>
      <c r="Q141" s="4" t="str">
        <f t="shared" ca="1" si="29"/>
        <v/>
      </c>
      <c r="R141" s="4" t="str">
        <f ca="1">IF(AND(MAX(Q$23:Q140)&gt;MAX(S$23:S140),C141&lt;&gt;"",MAX(S$23:S140)&lt;=MAX(U$23:U140),MAX(S$23:S140)&lt;=MAX(W$23:W140),MAX(S$23:S140)&lt;=MAX(Y$23:Y140),MAX(S$23:S140)&lt;=TIME(16,0,0)),MAX(S$23:S140,C141),"")</f>
        <v/>
      </c>
      <c r="S141" s="4" t="str">
        <f t="shared" ca="1" si="30"/>
        <v/>
      </c>
      <c r="T141" s="4" t="str">
        <f ca="1">IF(AND(MAX(Q$23:Q140)&gt;MAX(U$23:U140),C141&lt;&gt;"",MAX(S$23:S140)&gt;MAX(U$23:U140),MAX(U$23:U140)&lt;=MAX(W$23:W140),MAX(U$23:U140)&lt;=MAX(Y$23:Y140),MAX(U$23:U140)&lt;=TIME(16,0,0)),MAX(U$23:U140,C141),"")</f>
        <v/>
      </c>
      <c r="U141" s="4" t="str">
        <f t="shared" ca="1" si="31"/>
        <v/>
      </c>
      <c r="V141" s="4">
        <f ca="1">IF(AND(MAX(Q$23:Q140)&gt;MAX(W$23:W140),C141&lt;&gt;"",MAX(S$23:S140)&gt;MAX(W$23:W140),MAX(U$23:U140)&gt;MAX(W$23:W140),MAX(W$23:W140)&lt;=MAX(Y$23:Y140),MAX(W$23:W140)&lt;=TIME(16,0,0)),MAX(W$23:W140,C141),"")</f>
        <v>0.4725868267348789</v>
      </c>
      <c r="W141" s="4">
        <f t="shared" ca="1" si="32"/>
        <v>0.47835781430932273</v>
      </c>
      <c r="X141" s="4" t="str">
        <f ca="1">IF(AND(MAX(Q$23:Q140)&gt;MAX(Y$23:Y140),C141&lt;&gt;"",MAX(S$23:S140)&gt;MAX(Y$23:Y140),MAX(U$23:U140)&gt;MAX(Y$23:Y140),MAX(W$23:W140)&gt;MAX(Y$23:Y140),MAX(Y$23:Y140)&lt;=TIME(16,0,0)),MAX(Y$23:Y140,C141),"")</f>
        <v/>
      </c>
      <c r="Y141" s="4" t="str">
        <f t="shared" ca="1" si="33"/>
        <v/>
      </c>
    </row>
    <row r="142" spans="1:25" x14ac:dyDescent="0.3">
      <c r="A142" s="3">
        <f t="shared" ca="1" si="17"/>
        <v>2.0148037632484121</v>
      </c>
      <c r="B142" s="23" t="str">
        <f t="shared" ca="1" si="18"/>
        <v>касса 1</v>
      </c>
      <c r="C142" s="4">
        <f ca="1">IF(C141="","",IF(C141+(A142)/1440&lt;=$C$23+8/24,C141+(A142)/1440,""))</f>
        <v>0.47398599601491254</v>
      </c>
      <c r="D142">
        <f t="shared" ca="1" si="19"/>
        <v>9.0064823092315418</v>
      </c>
      <c r="E142" s="4">
        <f t="shared" ca="1" si="20"/>
        <v>6.2545016036330151E-3</v>
      </c>
      <c r="F142">
        <f t="shared" ca="1" si="21"/>
        <v>2.1519653465228492</v>
      </c>
      <c r="G142" s="4">
        <f t="shared" ca="1" si="22"/>
        <v>1.4944203795297564E-3</v>
      </c>
      <c r="H142">
        <f t="shared" ca="1" si="23"/>
        <v>7.4272216654704053</v>
      </c>
      <c r="I142" s="4">
        <f t="shared" ca="1" si="24"/>
        <v>5.1577928232433368E-3</v>
      </c>
      <c r="J142">
        <f t="shared" ca="1" si="25"/>
        <v>7.2627790947183799</v>
      </c>
      <c r="K142" s="4">
        <f ca="1">IF(J142&lt;&gt;"",J142/1440,"")</f>
        <v>5.0435965935544304E-3</v>
      </c>
      <c r="L142" s="55">
        <f t="shared" ca="1" si="26"/>
        <v>12.16882181238209</v>
      </c>
      <c r="M142" s="4">
        <f t="shared" ca="1" si="27"/>
        <v>8.4505707030431178E-3</v>
      </c>
      <c r="N142" s="3">
        <f ca="1">IF(C142&lt;&gt;"",SUM(COUNTIF($Q$24:$Q142,"&gt;"&amp;C142),COUNTIF($S$24:$S142,"&gt;"&amp;C142),COUNTIF($U$24:$U142,"&gt;"&amp;C142),COUNTIF($W$24:$W142,"&gt;"&amp;C142),COUNTIF($Y$24:$Y142,"&gt;"&amp;C142)),"")</f>
        <v>4</v>
      </c>
      <c r="O142" s="4">
        <f t="shared" ca="1" si="28"/>
        <v>6.2545016036330003E-3</v>
      </c>
      <c r="P142" s="4">
        <f ca="1">IF(AND(MAX(Q$23:Q141)&lt;=MAX(S$23:S141),C142&lt;&gt;"",MAX(Q$23:Q141)&lt;=MAX(U$23:U141),MAX(Q$23:Q141)&lt;=MAX(W$23:W141),MAX(Q$23:Q141)&lt;=MAX(Y$23:Y141),MAX(Q$23:Q141)&lt;=TIME(16,0,0)),MAX(Q$23:Q141,C142),"")</f>
        <v>0.47398599601491254</v>
      </c>
      <c r="Q142" s="4">
        <f t="shared" ca="1" si="29"/>
        <v>0.48024049761854554</v>
      </c>
      <c r="R142" s="4" t="str">
        <f ca="1">IF(AND(MAX(Q$23:Q141)&gt;MAX(S$23:S141),C142&lt;&gt;"",MAX(S$23:S141)&lt;=MAX(U$23:U141),MAX(S$23:S141)&lt;=MAX(W$23:W141),MAX(S$23:S141)&lt;=MAX(Y$23:Y141),MAX(S$23:S141)&lt;=TIME(16,0,0)),MAX(S$23:S141,C142),"")</f>
        <v/>
      </c>
      <c r="S142" s="4" t="str">
        <f t="shared" ca="1" si="30"/>
        <v/>
      </c>
      <c r="T142" s="4" t="str">
        <f ca="1">IF(AND(MAX(Q$23:Q141)&gt;MAX(U$23:U141),C142&lt;&gt;"",MAX(S$23:S141)&gt;MAX(U$23:U141),MAX(U$23:U141)&lt;=MAX(W$23:W141),MAX(U$23:U141)&lt;=MAX(Y$23:Y141),MAX(U$23:U141)&lt;=TIME(16,0,0)),MAX(U$23:U141,C142),"")</f>
        <v/>
      </c>
      <c r="U142" s="4" t="str">
        <f t="shared" ca="1" si="31"/>
        <v/>
      </c>
      <c r="V142" s="4" t="str">
        <f ca="1">IF(AND(MAX(Q$23:Q141)&gt;MAX(W$23:W141),C142&lt;&gt;"",MAX(S$23:S141)&gt;MAX(W$23:W141),MAX(U$23:U141)&gt;MAX(W$23:W141),MAX(W$23:W141)&lt;=MAX(Y$23:Y141),MAX(W$23:W141)&lt;=TIME(16,0,0)),MAX(W$23:W141,C142),"")</f>
        <v/>
      </c>
      <c r="W142" s="4" t="str">
        <f t="shared" ca="1" si="32"/>
        <v/>
      </c>
      <c r="X142" s="4" t="str">
        <f ca="1">IF(AND(MAX(Q$23:Q141)&gt;MAX(Y$23:Y141),C142&lt;&gt;"",MAX(S$23:S141)&gt;MAX(Y$23:Y141),MAX(U$23:U141)&gt;MAX(Y$23:Y141),MAX(W$23:W141)&gt;MAX(Y$23:Y141),MAX(Y$23:Y141)&lt;=TIME(16,0,0)),MAX(Y$23:Y141,C142),"")</f>
        <v/>
      </c>
      <c r="Y142" s="4" t="str">
        <f t="shared" ca="1" si="33"/>
        <v/>
      </c>
    </row>
    <row r="143" spans="1:25" x14ac:dyDescent="0.3">
      <c r="A143" s="3">
        <f t="shared" ca="1" si="17"/>
        <v>1.349606241663353</v>
      </c>
      <c r="B143" s="23" t="str">
        <f t="shared" ca="1" si="18"/>
        <v>касса 2</v>
      </c>
      <c r="C143" s="4">
        <f ca="1">IF(C142="","",IF(C142+(A143)/1440&lt;=$C$23+8/24,C142+(A143)/1440,""))</f>
        <v>0.47492322257162317</v>
      </c>
      <c r="D143">
        <f t="shared" ca="1" si="19"/>
        <v>1.1996975562254586</v>
      </c>
      <c r="E143" s="4">
        <f t="shared" ca="1" si="20"/>
        <v>8.3312330293434629E-4</v>
      </c>
      <c r="F143">
        <f t="shared" ca="1" si="21"/>
        <v>3.4335299425138519</v>
      </c>
      <c r="G143" s="4">
        <f t="shared" ca="1" si="22"/>
        <v>2.3843957934123971E-3</v>
      </c>
      <c r="H143">
        <f t="shared" ca="1" si="23"/>
        <v>3.6617672775149908</v>
      </c>
      <c r="I143" s="4">
        <f t="shared" ca="1" si="24"/>
        <v>2.5428939427187434E-3</v>
      </c>
      <c r="J143">
        <f t="shared" ca="1" si="25"/>
        <v>2.3215639584928729</v>
      </c>
      <c r="K143" s="4">
        <f ca="1">IF(J143&lt;&gt;"",J143/1440,"")</f>
        <v>1.6121971933978285E-3</v>
      </c>
      <c r="L143" s="55">
        <f t="shared" ca="1" si="26"/>
        <v>1.8857466005358061</v>
      </c>
      <c r="M143" s="4">
        <f t="shared" ca="1" si="27"/>
        <v>1.3095462503720876E-3</v>
      </c>
      <c r="N143" s="3">
        <f ca="1">IF(C143&lt;&gt;"",SUM(COUNTIF($Q$24:$Q143,"&gt;"&amp;C143),COUNTIF($S$24:$S143,"&gt;"&amp;C143),COUNTIF($U$24:$U143,"&gt;"&amp;C143),COUNTIF($W$24:$W143,"&gt;"&amp;C143),COUNTIF($Y$24:$Y143,"&gt;"&amp;C143)),"")</f>
        <v>5</v>
      </c>
      <c r="O143" s="4">
        <f t="shared" ca="1" si="28"/>
        <v>2.384395793412375E-3</v>
      </c>
      <c r="P143" s="4" t="str">
        <f ca="1">IF(AND(MAX(Q$23:Q142)&lt;=MAX(S$23:S142),C143&lt;&gt;"",MAX(Q$23:Q142)&lt;=MAX(U$23:U142),MAX(Q$23:Q142)&lt;=MAX(W$23:W142),MAX(Q$23:Q142)&lt;=MAX(Y$23:Y142),MAX(Q$23:Q142)&lt;=TIME(16,0,0)),MAX(Q$23:Q142,C143),"")</f>
        <v/>
      </c>
      <c r="Q143" s="4" t="str">
        <f t="shared" ca="1" si="29"/>
        <v/>
      </c>
      <c r="R143" s="4">
        <f ca="1">IF(AND(MAX(Q$23:Q142)&gt;MAX(S$23:S142),C143&lt;&gt;"",MAX(S$23:S142)&lt;=MAX(U$23:U142),MAX(S$23:S142)&lt;=MAX(W$23:W142),MAX(S$23:S142)&lt;=MAX(Y$23:Y142),MAX(S$23:S142)&lt;=TIME(16,0,0)),MAX(S$23:S142,C143),"")</f>
        <v>0.47492322257162317</v>
      </c>
      <c r="S143" s="4">
        <f t="shared" ca="1" si="30"/>
        <v>0.47730761836503555</v>
      </c>
      <c r="T143" s="4" t="str">
        <f ca="1">IF(AND(MAX(Q$23:Q142)&gt;MAX(U$23:U142),C143&lt;&gt;"",MAX(S$23:S142)&gt;MAX(U$23:U142),MAX(U$23:U142)&lt;=MAX(W$23:W142),MAX(U$23:U142)&lt;=MAX(Y$23:Y142),MAX(U$23:U142)&lt;=TIME(16,0,0)),MAX(U$23:U142,C143),"")</f>
        <v/>
      </c>
      <c r="U143" s="4" t="str">
        <f t="shared" ca="1" si="31"/>
        <v/>
      </c>
      <c r="V143" s="4" t="str">
        <f ca="1">IF(AND(MAX(Q$23:Q142)&gt;MAX(W$23:W142),C143&lt;&gt;"",MAX(S$23:S142)&gt;MAX(W$23:W142),MAX(U$23:U142)&gt;MAX(W$23:W142),MAX(W$23:W142)&lt;=MAX(Y$23:Y142),MAX(W$23:W142)&lt;=TIME(16,0,0)),MAX(W$23:W142,C143),"")</f>
        <v/>
      </c>
      <c r="W143" s="4" t="str">
        <f t="shared" ca="1" si="32"/>
        <v/>
      </c>
      <c r="X143" s="4" t="str">
        <f ca="1">IF(AND(MAX(Q$23:Q142)&gt;MAX(Y$23:Y142),C143&lt;&gt;"",MAX(S$23:S142)&gt;MAX(Y$23:Y142),MAX(U$23:U142)&gt;MAX(Y$23:Y142),MAX(W$23:W142)&gt;MAX(Y$23:Y142),MAX(Y$23:Y142)&lt;=TIME(16,0,0)),MAX(Y$23:Y142,C143),"")</f>
        <v/>
      </c>
      <c r="Y143" s="4" t="str">
        <f t="shared" ca="1" si="33"/>
        <v/>
      </c>
    </row>
    <row r="144" spans="1:25" x14ac:dyDescent="0.3">
      <c r="A144" s="3">
        <f t="shared" ca="1" si="17"/>
        <v>1.074965493039735</v>
      </c>
      <c r="B144" s="23" t="str">
        <f t="shared" ca="1" si="18"/>
        <v>касса 3</v>
      </c>
      <c r="C144" s="4">
        <f ca="1">IF(C143="","",IF(C143+(A144)/1440&lt;=$C$23+8/24,C143+(A144)/1440,""))</f>
        <v>0.47566972638623412</v>
      </c>
      <c r="D144">
        <f t="shared" ca="1" si="19"/>
        <v>12.565143894562487</v>
      </c>
      <c r="E144" s="4">
        <f t="shared" ca="1" si="20"/>
        <v>8.7257943712239494E-3</v>
      </c>
      <c r="F144">
        <f t="shared" ca="1" si="21"/>
        <v>2.9356983381387973</v>
      </c>
      <c r="G144" s="4">
        <f t="shared" ca="1" si="22"/>
        <v>2.0386794014852759E-3</v>
      </c>
      <c r="H144">
        <f t="shared" ca="1" si="23"/>
        <v>1.343334126999693</v>
      </c>
      <c r="I144" s="4">
        <f t="shared" ca="1" si="24"/>
        <v>9.3287092152756458E-4</v>
      </c>
      <c r="J144">
        <f t="shared" ca="1" si="25"/>
        <v>5.8235399063973237</v>
      </c>
      <c r="K144" s="4">
        <f ca="1">IF(J144&lt;&gt;"",J144/1440,"")</f>
        <v>4.044124934998141E-3</v>
      </c>
      <c r="L144" s="55">
        <f t="shared" ca="1" si="26"/>
        <v>1.7622377041964175</v>
      </c>
      <c r="M144" s="4">
        <f t="shared" ca="1" si="27"/>
        <v>1.2237761834697344E-3</v>
      </c>
      <c r="N144" s="3">
        <f ca="1">IF(C144&lt;&gt;"",SUM(COUNTIF($Q$24:$Q144,"&gt;"&amp;C144),COUNTIF($S$24:$S144,"&gt;"&amp;C144),COUNTIF($U$24:$U144,"&gt;"&amp;C144),COUNTIF($W$24:$W144,"&gt;"&amp;C144),COUNTIF($Y$24:$Y144,"&gt;"&amp;C144)),"")</f>
        <v>6</v>
      </c>
      <c r="O144" s="4">
        <f t="shared" ca="1" si="28"/>
        <v>1.0099268996481281E-3</v>
      </c>
      <c r="P144" s="4" t="str">
        <f ca="1">IF(AND(MAX(Q$23:Q143)&lt;=MAX(S$23:S143),C144&lt;&gt;"",MAX(Q$23:Q143)&lt;=MAX(U$23:U143),MAX(Q$23:Q143)&lt;=MAX(W$23:W143),MAX(Q$23:Q143)&lt;=MAX(Y$23:Y143),MAX(Q$23:Q143)&lt;=TIME(16,0,0)),MAX(Q$23:Q143,C144),"")</f>
        <v/>
      </c>
      <c r="Q144" s="4" t="str">
        <f t="shared" ca="1" si="29"/>
        <v/>
      </c>
      <c r="R144" s="4" t="str">
        <f ca="1">IF(AND(MAX(Q$23:Q143)&gt;MAX(S$23:S143),C144&lt;&gt;"",MAX(S$23:S143)&lt;=MAX(U$23:U143),MAX(S$23:S143)&lt;=MAX(W$23:W143),MAX(S$23:S143)&lt;=MAX(Y$23:Y143),MAX(S$23:S143)&lt;=TIME(16,0,0)),MAX(S$23:S143,C144),"")</f>
        <v/>
      </c>
      <c r="S144" s="4" t="str">
        <f t="shared" ca="1" si="30"/>
        <v/>
      </c>
      <c r="T144" s="4">
        <f ca="1">IF(AND(MAX(Q$23:Q143)&gt;MAX(U$23:U143),C144&lt;&gt;"",MAX(S$23:S143)&gt;MAX(U$23:U143),MAX(U$23:U143)&lt;=MAX(W$23:W143),MAX(U$23:U143)&lt;=MAX(Y$23:Y143),MAX(U$23:U143)&lt;=TIME(16,0,0)),MAX(U$23:U143,C144),"")</f>
        <v>0.47574678236435469</v>
      </c>
      <c r="U144" s="4">
        <f t="shared" ca="1" si="31"/>
        <v>0.47667965328588224</v>
      </c>
      <c r="V144" s="4" t="str">
        <f ca="1">IF(AND(MAX(Q$23:Q143)&gt;MAX(W$23:W143),C144&lt;&gt;"",MAX(S$23:S143)&gt;MAX(W$23:W143),MAX(U$23:U143)&gt;MAX(W$23:W143),MAX(W$23:W143)&lt;=MAX(Y$23:Y143),MAX(W$23:W143)&lt;=TIME(16,0,0)),MAX(W$23:W143,C144),"")</f>
        <v/>
      </c>
      <c r="W144" s="4" t="str">
        <f t="shared" ca="1" si="32"/>
        <v/>
      </c>
      <c r="X144" s="4" t="str">
        <f ca="1">IF(AND(MAX(Q$23:Q143)&gt;MAX(Y$23:Y143),C144&lt;&gt;"",MAX(S$23:S143)&gt;MAX(Y$23:Y143),MAX(U$23:U143)&gt;MAX(Y$23:Y143),MAX(W$23:W143)&gt;MAX(Y$23:Y143),MAX(Y$23:Y143)&lt;=TIME(16,0,0)),MAX(Y$23:Y143,C144),"")</f>
        <v/>
      </c>
      <c r="Y144" s="4" t="str">
        <f t="shared" ca="1" si="33"/>
        <v/>
      </c>
    </row>
    <row r="145" spans="1:25" x14ac:dyDescent="0.3">
      <c r="A145" s="3">
        <f t="shared" ca="1" si="17"/>
        <v>1.188598834204579</v>
      </c>
      <c r="B145" s="23" t="str">
        <f t="shared" ca="1" si="18"/>
        <v>касса 5</v>
      </c>
      <c r="C145" s="4">
        <f ca="1">IF(C144="","",IF(C144+(A145)/1440&lt;=$C$23+8/24,C144+(A145)/1440,""))</f>
        <v>0.47649514224332062</v>
      </c>
      <c r="D145">
        <f t="shared" ca="1" si="19"/>
        <v>1.0124421003825221</v>
      </c>
      <c r="E145" s="4">
        <f t="shared" ca="1" si="20"/>
        <v>7.0308479193230704E-4</v>
      </c>
      <c r="F145">
        <f t="shared" ca="1" si="21"/>
        <v>4.5443137659597399</v>
      </c>
      <c r="G145" s="4">
        <f t="shared" ca="1" si="22"/>
        <v>3.1557734485831526E-3</v>
      </c>
      <c r="H145">
        <f t="shared" ca="1" si="23"/>
        <v>2.6765047950885172</v>
      </c>
      <c r="I145" s="4">
        <f t="shared" ca="1" si="24"/>
        <v>1.8586838854781371E-3</v>
      </c>
      <c r="J145">
        <f t="shared" ca="1" si="25"/>
        <v>2.9342679795021924</v>
      </c>
      <c r="K145" s="4">
        <f ca="1">IF(J145&lt;&gt;"",J145/1440,"")</f>
        <v>2.0376860968765224E-3</v>
      </c>
      <c r="L145" s="55">
        <f t="shared" ca="1" si="26"/>
        <v>16.887160507387037</v>
      </c>
      <c r="M145" s="4">
        <f t="shared" ca="1" si="27"/>
        <v>1.1727194796796554E-2</v>
      </c>
      <c r="N145" s="3">
        <f ca="1">IF(C145&lt;&gt;"",SUM(COUNTIF($Q$24:$Q145,"&gt;"&amp;C145),COUNTIF($S$24:$S145,"&gt;"&amp;C145),COUNTIF($U$24:$U145,"&gt;"&amp;C145),COUNTIF($W$24:$W145,"&gt;"&amp;C145),COUNTIF($Y$24:$Y145,"&gt;"&amp;C145)),"")</f>
        <v>5</v>
      </c>
      <c r="O145" s="4">
        <f t="shared" ca="1" si="28"/>
        <v>1.172719479679657E-2</v>
      </c>
      <c r="P145" s="4" t="str">
        <f ca="1">IF(AND(MAX(Q$23:Q144)&lt;=MAX(S$23:S144),C145&lt;&gt;"",MAX(Q$23:Q144)&lt;=MAX(U$23:U144),MAX(Q$23:Q144)&lt;=MAX(W$23:W144),MAX(Q$23:Q144)&lt;=MAX(Y$23:Y144),MAX(Q$23:Q144)&lt;=TIME(16,0,0)),MAX(Q$23:Q144,C145),"")</f>
        <v/>
      </c>
      <c r="Q145" s="4" t="str">
        <f t="shared" ca="1" si="29"/>
        <v/>
      </c>
      <c r="R145" s="4" t="str">
        <f ca="1">IF(AND(MAX(Q$23:Q144)&gt;MAX(S$23:S144),C145&lt;&gt;"",MAX(S$23:S144)&lt;=MAX(U$23:U144),MAX(S$23:S144)&lt;=MAX(W$23:W144),MAX(S$23:S144)&lt;=MAX(Y$23:Y144),MAX(S$23:S144)&lt;=TIME(16,0,0)),MAX(S$23:S144,C145),"")</f>
        <v/>
      </c>
      <c r="S145" s="4" t="str">
        <f t="shared" ca="1" si="30"/>
        <v/>
      </c>
      <c r="T145" s="4" t="str">
        <f ca="1">IF(AND(MAX(Q$23:Q144)&gt;MAX(U$23:U144),C145&lt;&gt;"",MAX(S$23:S144)&gt;MAX(U$23:U144),MAX(U$23:U144)&lt;=MAX(W$23:W144),MAX(U$23:U144)&lt;=MAX(Y$23:Y144),MAX(U$23:U144)&lt;=TIME(16,0,0)),MAX(U$23:U144,C145),"")</f>
        <v/>
      </c>
      <c r="U145" s="4" t="str">
        <f t="shared" ca="1" si="31"/>
        <v/>
      </c>
      <c r="V145" s="4" t="str">
        <f ca="1">IF(AND(MAX(Q$23:Q144)&gt;MAX(W$23:W144),C145&lt;&gt;"",MAX(S$23:S144)&gt;MAX(W$23:W144),MAX(U$23:U144)&gt;MAX(W$23:W144),MAX(W$23:W144)&lt;=MAX(Y$23:Y144),MAX(W$23:W144)&lt;=TIME(16,0,0)),MAX(W$23:W144,C145),"")</f>
        <v/>
      </c>
      <c r="W145" s="4" t="str">
        <f t="shared" ca="1" si="32"/>
        <v/>
      </c>
      <c r="X145" s="4">
        <f ca="1">IF(AND(MAX(Q$23:Q144)&gt;MAX(Y$23:Y144),C145&lt;&gt;"",MAX(S$23:S144)&gt;MAX(Y$23:Y144),MAX(U$23:U144)&gt;MAX(Y$23:Y144),MAX(W$23:W144)&gt;MAX(Y$23:Y144),MAX(Y$23:Y144)&lt;=TIME(16,0,0)),MAX(Y$23:Y144,C145),"")</f>
        <v>0.47649514224332062</v>
      </c>
      <c r="Y145" s="4">
        <f t="shared" ca="1" si="33"/>
        <v>0.48822233704011719</v>
      </c>
    </row>
    <row r="146" spans="1:25" x14ac:dyDescent="0.3">
      <c r="A146" s="3">
        <f t="shared" ca="1" si="17"/>
        <v>1.6003440096068549</v>
      </c>
      <c r="B146" s="23" t="str">
        <f t="shared" ca="1" si="18"/>
        <v>касса 3</v>
      </c>
      <c r="C146" s="4">
        <f ca="1">IF(C145="","",IF(C145+(A146)/1440&lt;=$C$23+8/24,C145+(A146)/1440,""))</f>
        <v>0.47760649224999208</v>
      </c>
      <c r="D146">
        <f t="shared" ca="1" si="19"/>
        <v>2.2191353563569134</v>
      </c>
      <c r="E146" s="4">
        <f t="shared" ca="1" si="20"/>
        <v>1.541066219692301E-3</v>
      </c>
      <c r="F146">
        <f t="shared" ca="1" si="21"/>
        <v>5.4957644737571263</v>
      </c>
      <c r="G146" s="4">
        <f t="shared" ca="1" si="22"/>
        <v>3.816503106775782E-3</v>
      </c>
      <c r="H146">
        <f t="shared" ca="1" si="23"/>
        <v>1.9853868163809301</v>
      </c>
      <c r="I146" s="4">
        <f t="shared" ca="1" si="24"/>
        <v>1.3787408447089792E-3</v>
      </c>
      <c r="J146">
        <f t="shared" ca="1" si="25"/>
        <v>3.1398746200244996</v>
      </c>
      <c r="K146" s="4">
        <f ca="1">IF(J146&lt;&gt;"",J146/1440,"")</f>
        <v>2.1804684861281248E-3</v>
      </c>
      <c r="L146" s="55">
        <f t="shared" ca="1" si="26"/>
        <v>4.9956374027816057</v>
      </c>
      <c r="M146" s="4">
        <f t="shared" ca="1" si="27"/>
        <v>3.4691926408205597E-3</v>
      </c>
      <c r="N146" s="3">
        <f ca="1">IF(C146&lt;&gt;"",SUM(COUNTIF($Q$24:$Q146,"&gt;"&amp;C146),COUNTIF($S$24:$S146,"&gt;"&amp;C146),COUNTIF($U$24:$U146,"&gt;"&amp;C146),COUNTIF($W$24:$W146,"&gt;"&amp;C146),COUNTIF($Y$24:$Y146,"&gt;"&amp;C146)),"")</f>
        <v>4</v>
      </c>
      <c r="O146" s="4">
        <f t="shared" ca="1" si="28"/>
        <v>1.3787408447089589E-3</v>
      </c>
      <c r="P146" s="4" t="str">
        <f ca="1">IF(AND(MAX(Q$23:Q145)&lt;=MAX(S$23:S145),C146&lt;&gt;"",MAX(Q$23:Q145)&lt;=MAX(U$23:U145),MAX(Q$23:Q145)&lt;=MAX(W$23:W145),MAX(Q$23:Q145)&lt;=MAX(Y$23:Y145),MAX(Q$23:Q145)&lt;=TIME(16,0,0)),MAX(Q$23:Q145,C146),"")</f>
        <v/>
      </c>
      <c r="Q146" s="4" t="str">
        <f t="shared" ca="1" si="29"/>
        <v/>
      </c>
      <c r="R146" s="4" t="str">
        <f ca="1">IF(AND(MAX(Q$23:Q145)&gt;MAX(S$23:S145),C146&lt;&gt;"",MAX(S$23:S145)&lt;=MAX(U$23:U145),MAX(S$23:S145)&lt;=MAX(W$23:W145),MAX(S$23:S145)&lt;=MAX(Y$23:Y145),MAX(S$23:S145)&lt;=TIME(16,0,0)),MAX(S$23:S145,C146),"")</f>
        <v/>
      </c>
      <c r="S146" s="4" t="str">
        <f t="shared" ca="1" si="30"/>
        <v/>
      </c>
      <c r="T146" s="4">
        <f ca="1">IF(AND(MAX(Q$23:Q145)&gt;MAX(U$23:U145),C146&lt;&gt;"",MAX(S$23:S145)&gt;MAX(U$23:U145),MAX(U$23:U145)&lt;=MAX(W$23:W145),MAX(U$23:U145)&lt;=MAX(Y$23:Y145),MAX(U$23:U145)&lt;=TIME(16,0,0)),MAX(U$23:U145,C146),"")</f>
        <v>0.47760649224999208</v>
      </c>
      <c r="U146" s="4">
        <f t="shared" ca="1" si="31"/>
        <v>0.47898523309470104</v>
      </c>
      <c r="V146" s="4" t="str">
        <f ca="1">IF(AND(MAX(Q$23:Q145)&gt;MAX(W$23:W145),C146&lt;&gt;"",MAX(S$23:S145)&gt;MAX(W$23:W145),MAX(U$23:U145)&gt;MAX(W$23:W145),MAX(W$23:W145)&lt;=MAX(Y$23:Y145),MAX(W$23:W145)&lt;=TIME(16,0,0)),MAX(W$23:W145,C146),"")</f>
        <v/>
      </c>
      <c r="W146" s="4" t="str">
        <f t="shared" ca="1" si="32"/>
        <v/>
      </c>
      <c r="X146" s="4" t="str">
        <f ca="1">IF(AND(MAX(Q$23:Q145)&gt;MAX(Y$23:Y145),C146&lt;&gt;"",MAX(S$23:S145)&gt;MAX(Y$23:Y145),MAX(U$23:U145)&gt;MAX(Y$23:Y145),MAX(W$23:W145)&gt;MAX(Y$23:Y145),MAX(Y$23:Y145)&lt;=TIME(16,0,0)),MAX(Y$23:Y145,C146),"")</f>
        <v/>
      </c>
      <c r="Y146" s="4" t="str">
        <f t="shared" ca="1" si="33"/>
        <v/>
      </c>
    </row>
    <row r="147" spans="1:25" x14ac:dyDescent="0.3">
      <c r="A147" s="3">
        <f t="shared" ca="1" si="17"/>
        <v>1.37208949622267</v>
      </c>
      <c r="B147" s="23" t="str">
        <f t="shared" ca="1" si="18"/>
        <v>касса 2</v>
      </c>
      <c r="C147" s="4">
        <f ca="1">IF(C146="","",IF(C146+(A147)/1440&lt;=$C$23+8/24,C146+(A147)/1440,""))</f>
        <v>0.47855933217792451</v>
      </c>
      <c r="D147">
        <f t="shared" ca="1" si="19"/>
        <v>2.4870828334570283</v>
      </c>
      <c r="E147" s="4">
        <f t="shared" ca="1" si="20"/>
        <v>1.7271408565673807E-3</v>
      </c>
      <c r="F147">
        <f t="shared" ca="1" si="21"/>
        <v>5.5141605567009631</v>
      </c>
      <c r="G147" s="4">
        <f t="shared" ca="1" si="22"/>
        <v>3.8292781643756687E-3</v>
      </c>
      <c r="H147">
        <f t="shared" ca="1" si="23"/>
        <v>8.0590460345260144</v>
      </c>
      <c r="I147" s="4">
        <f t="shared" ca="1" si="24"/>
        <v>5.5965597461986212E-3</v>
      </c>
      <c r="J147">
        <f t="shared" ca="1" si="25"/>
        <v>3.0504769521692485</v>
      </c>
      <c r="K147" s="4">
        <f ca="1">IF(J147&lt;&gt;"",J147/1440,"")</f>
        <v>2.1183867723397558E-3</v>
      </c>
      <c r="L147" s="55">
        <f t="shared" ca="1" si="26"/>
        <v>15.025313165849496</v>
      </c>
      <c r="M147" s="4">
        <f t="shared" ca="1" si="27"/>
        <v>1.043424525406215E-2</v>
      </c>
      <c r="N147" s="3">
        <f ca="1">IF(C147&lt;&gt;"",SUM(COUNTIF($Q$24:$Q147,"&gt;"&amp;C147),COUNTIF($S$24:$S147,"&gt;"&amp;C147),COUNTIF($U$24:$U147,"&gt;"&amp;C147),COUNTIF($W$24:$W147,"&gt;"&amp;C147),COUNTIF($Y$24:$Y147,"&gt;"&amp;C147)),"")</f>
        <v>4</v>
      </c>
      <c r="O147" s="4">
        <f t="shared" ca="1" si="28"/>
        <v>3.8292781643756713E-3</v>
      </c>
      <c r="P147" s="4" t="str">
        <f ca="1">IF(AND(MAX(Q$23:Q146)&lt;=MAX(S$23:S146),C147&lt;&gt;"",MAX(Q$23:Q146)&lt;=MAX(U$23:U146),MAX(Q$23:Q146)&lt;=MAX(W$23:W146),MAX(Q$23:Q146)&lt;=MAX(Y$23:Y146),MAX(Q$23:Q146)&lt;=TIME(16,0,0)),MAX(Q$23:Q146,C147),"")</f>
        <v/>
      </c>
      <c r="Q147" s="4" t="str">
        <f t="shared" ca="1" si="29"/>
        <v/>
      </c>
      <c r="R147" s="4">
        <f ca="1">IF(AND(MAX(Q$23:Q146)&gt;MAX(S$23:S146),C147&lt;&gt;"",MAX(S$23:S146)&lt;=MAX(U$23:U146),MAX(S$23:S146)&lt;=MAX(W$23:W146),MAX(S$23:S146)&lt;=MAX(Y$23:Y146),MAX(S$23:S146)&lt;=TIME(16,0,0)),MAX(S$23:S146,C147),"")</f>
        <v>0.47855933217792451</v>
      </c>
      <c r="S147" s="4">
        <f t="shared" ca="1" si="30"/>
        <v>0.48238861034230018</v>
      </c>
      <c r="T147" s="4" t="str">
        <f ca="1">IF(AND(MAX(Q$23:Q146)&gt;MAX(U$23:U146),C147&lt;&gt;"",MAX(S$23:S146)&gt;MAX(U$23:U146),MAX(U$23:U146)&lt;=MAX(W$23:W146),MAX(U$23:U146)&lt;=MAX(Y$23:Y146),MAX(U$23:U146)&lt;=TIME(16,0,0)),MAX(U$23:U146,C147),"")</f>
        <v/>
      </c>
      <c r="U147" s="4" t="str">
        <f t="shared" ca="1" si="31"/>
        <v/>
      </c>
      <c r="V147" s="4" t="str">
        <f ca="1">IF(AND(MAX(Q$23:Q146)&gt;MAX(W$23:W146),C147&lt;&gt;"",MAX(S$23:S146)&gt;MAX(W$23:W146),MAX(U$23:U146)&gt;MAX(W$23:W146),MAX(W$23:W146)&lt;=MAX(Y$23:Y146),MAX(W$23:W146)&lt;=TIME(16,0,0)),MAX(W$23:W146,C147),"")</f>
        <v/>
      </c>
      <c r="W147" s="4" t="str">
        <f t="shared" ca="1" si="32"/>
        <v/>
      </c>
      <c r="X147" s="4" t="str">
        <f ca="1">IF(AND(MAX(Q$23:Q146)&gt;MAX(Y$23:Y146),C147&lt;&gt;"",MAX(S$23:S146)&gt;MAX(Y$23:Y146),MAX(U$23:U146)&gt;MAX(Y$23:Y146),MAX(W$23:W146)&gt;MAX(Y$23:Y146),MAX(Y$23:Y146)&lt;=TIME(16,0,0)),MAX(Y$23:Y146,C147),"")</f>
        <v/>
      </c>
      <c r="Y147" s="4" t="str">
        <f t="shared" ca="1" si="33"/>
        <v/>
      </c>
    </row>
    <row r="148" spans="1:25" x14ac:dyDescent="0.3">
      <c r="A148" s="3">
        <f t="shared" ca="1" si="17"/>
        <v>2.0146549081561842</v>
      </c>
      <c r="B148" s="23" t="str">
        <f t="shared" ca="1" si="18"/>
        <v>касса 4</v>
      </c>
      <c r="C148" s="4">
        <f ca="1">IF(C147="","",IF(C147+(A148)/1440&lt;=$C$23+8/24,C147+(A148)/1440,""))</f>
        <v>0.47995839808636631</v>
      </c>
      <c r="D148">
        <f t="shared" ca="1" si="19"/>
        <v>3.932769993126946</v>
      </c>
      <c r="E148" s="4">
        <f t="shared" ca="1" si="20"/>
        <v>2.7310902730048234E-3</v>
      </c>
      <c r="F148">
        <f t="shared" ca="1" si="21"/>
        <v>2.2169650518333186</v>
      </c>
      <c r="G148" s="4">
        <f t="shared" ca="1" si="22"/>
        <v>1.5395590637731378E-3</v>
      </c>
      <c r="H148">
        <f t="shared" ca="1" si="23"/>
        <v>1.3423001950031415</v>
      </c>
      <c r="I148" s="4">
        <f t="shared" ca="1" si="24"/>
        <v>9.3215291319662607E-4</v>
      </c>
      <c r="J148">
        <f t="shared" ca="1" si="25"/>
        <v>1.5453120733442574</v>
      </c>
      <c r="K148" s="4">
        <f ca="1">IF(J148&lt;&gt;"",J148/1440,"")</f>
        <v>1.0731333842668453E-3</v>
      </c>
      <c r="L148" s="55">
        <f t="shared" ca="1" si="26"/>
        <v>2.4588965469058617</v>
      </c>
      <c r="M148" s="4">
        <f t="shared" ca="1" si="27"/>
        <v>1.7075670464624039E-3</v>
      </c>
      <c r="N148" s="3">
        <f ca="1">IF(C148&lt;&gt;"",SUM(COUNTIF($Q$24:$Q148,"&gt;"&amp;C148),COUNTIF($S$24:$S148,"&gt;"&amp;C148),COUNTIF($U$24:$U148,"&gt;"&amp;C148),COUNTIF($W$24:$W148,"&gt;"&amp;C148),COUNTIF($Y$24:$Y148,"&gt;"&amp;C148)),"")</f>
        <v>4</v>
      </c>
      <c r="O148" s="4">
        <f t="shared" ca="1" si="28"/>
        <v>1.0731333842668445E-3</v>
      </c>
      <c r="P148" s="4" t="str">
        <f ca="1">IF(AND(MAX(Q$23:Q147)&lt;=MAX(S$23:S147),C148&lt;&gt;"",MAX(Q$23:Q147)&lt;=MAX(U$23:U147),MAX(Q$23:Q147)&lt;=MAX(W$23:W147),MAX(Q$23:Q147)&lt;=MAX(Y$23:Y147),MAX(Q$23:Q147)&lt;=TIME(16,0,0)),MAX(Q$23:Q147,C148),"")</f>
        <v/>
      </c>
      <c r="Q148" s="4" t="str">
        <f t="shared" ca="1" si="29"/>
        <v/>
      </c>
      <c r="R148" s="4" t="str">
        <f ca="1">IF(AND(MAX(Q$23:Q147)&gt;MAX(S$23:S147),C148&lt;&gt;"",MAX(S$23:S147)&lt;=MAX(U$23:U147),MAX(S$23:S147)&lt;=MAX(W$23:W147),MAX(S$23:S147)&lt;=MAX(Y$23:Y147),MAX(S$23:S147)&lt;=TIME(16,0,0)),MAX(S$23:S147,C148),"")</f>
        <v/>
      </c>
      <c r="S148" s="4" t="str">
        <f t="shared" ca="1" si="30"/>
        <v/>
      </c>
      <c r="T148" s="4" t="str">
        <f ca="1">IF(AND(MAX(Q$23:Q147)&gt;MAX(U$23:U147),C148&lt;&gt;"",MAX(S$23:S147)&gt;MAX(U$23:U147),MAX(U$23:U147)&lt;=MAX(W$23:W147),MAX(U$23:U147)&lt;=MAX(Y$23:Y147),MAX(U$23:U147)&lt;=TIME(16,0,0)),MAX(U$23:U147,C148),"")</f>
        <v/>
      </c>
      <c r="U148" s="4" t="str">
        <f t="shared" ca="1" si="31"/>
        <v/>
      </c>
      <c r="V148" s="4">
        <f ca="1">IF(AND(MAX(Q$23:Q147)&gt;MAX(W$23:W147),C148&lt;&gt;"",MAX(S$23:S147)&gt;MAX(W$23:W147),MAX(U$23:U147)&gt;MAX(W$23:W147),MAX(W$23:W147)&lt;=MAX(Y$23:Y147),MAX(W$23:W147)&lt;=TIME(16,0,0)),MAX(W$23:W147,C148),"")</f>
        <v>0.47995839808636631</v>
      </c>
      <c r="W148" s="4">
        <f t="shared" ca="1" si="32"/>
        <v>0.48103153147063316</v>
      </c>
      <c r="X148" s="4" t="str">
        <f ca="1">IF(AND(MAX(Q$23:Q147)&gt;MAX(Y$23:Y147),C148&lt;&gt;"",MAX(S$23:S147)&gt;MAX(Y$23:Y147),MAX(U$23:U147)&gt;MAX(Y$23:Y147),MAX(W$23:W147)&gt;MAX(Y$23:Y147),MAX(Y$23:Y147)&lt;=TIME(16,0,0)),MAX(Y$23:Y147,C148),"")</f>
        <v/>
      </c>
      <c r="Y148" s="4" t="str">
        <f t="shared" ca="1" si="33"/>
        <v/>
      </c>
    </row>
    <row r="149" spans="1:25" x14ac:dyDescent="0.3">
      <c r="A149" s="3">
        <f t="shared" ca="1" si="17"/>
        <v>1.7244191062403371</v>
      </c>
      <c r="B149" s="23" t="str">
        <f t="shared" ca="1" si="18"/>
        <v>касса 3</v>
      </c>
      <c r="C149" s="4">
        <f ca="1">IF(C148="","",IF(C148+(A149)/1440&lt;=$C$23+8/24,C148+(A149)/1440,""))</f>
        <v>0.48115591135458879</v>
      </c>
      <c r="D149">
        <f t="shared" ca="1" si="19"/>
        <v>2.9254589281433976</v>
      </c>
      <c r="E149" s="4">
        <f t="shared" ca="1" si="20"/>
        <v>2.0315687000995817E-3</v>
      </c>
      <c r="F149">
        <f t="shared" ca="1" si="21"/>
        <v>1.2033676262157462</v>
      </c>
      <c r="G149" s="4">
        <f t="shared" ca="1" si="22"/>
        <v>8.3567196264982375E-4</v>
      </c>
      <c r="H149">
        <f t="shared" ca="1" si="23"/>
        <v>1.1337339349945978</v>
      </c>
      <c r="I149" s="4">
        <f t="shared" ca="1" si="24"/>
        <v>7.8731523263513741E-4</v>
      </c>
      <c r="J149">
        <f t="shared" ca="1" si="25"/>
        <v>2.4116292194191793</v>
      </c>
      <c r="K149" s="4">
        <f ca="1">IF(J149&lt;&gt;"",J149/1440,"")</f>
        <v>1.6747425134855411E-3</v>
      </c>
      <c r="L149" s="55">
        <f t="shared" ca="1" si="26"/>
        <v>2.7054362930588738</v>
      </c>
      <c r="M149" s="4">
        <f t="shared" ca="1" si="27"/>
        <v>1.8787752035131068E-3</v>
      </c>
      <c r="N149" s="3">
        <f ca="1">IF(C149&lt;&gt;"",SUM(COUNTIF($Q$24:$Q149,"&gt;"&amp;C149),COUNTIF($S$24:$S149,"&gt;"&amp;C149),COUNTIF($U$24:$U149,"&gt;"&amp;C149),COUNTIF($W$24:$W149,"&gt;"&amp;C149),COUNTIF($Y$24:$Y149,"&gt;"&amp;C149)),"")</f>
        <v>3</v>
      </c>
      <c r="O149" s="4">
        <f t="shared" ca="1" si="28"/>
        <v>7.8731523263514402E-4</v>
      </c>
      <c r="P149" s="4" t="str">
        <f ca="1">IF(AND(MAX(Q$23:Q148)&lt;=MAX(S$23:S148),C149&lt;&gt;"",MAX(Q$23:Q148)&lt;=MAX(U$23:U148),MAX(Q$23:Q148)&lt;=MAX(W$23:W148),MAX(Q$23:Q148)&lt;=MAX(Y$23:Y148),MAX(Q$23:Q148)&lt;=TIME(16,0,0)),MAX(Q$23:Q148,C149),"")</f>
        <v/>
      </c>
      <c r="Q149" s="4" t="str">
        <f t="shared" ca="1" si="29"/>
        <v/>
      </c>
      <c r="R149" s="4" t="str">
        <f ca="1">IF(AND(MAX(Q$23:Q148)&gt;MAX(S$23:S148),C149&lt;&gt;"",MAX(S$23:S148)&lt;=MAX(U$23:U148),MAX(S$23:S148)&lt;=MAX(W$23:W148),MAX(S$23:S148)&lt;=MAX(Y$23:Y148),MAX(S$23:S148)&lt;=TIME(16,0,0)),MAX(S$23:S148,C149),"")</f>
        <v/>
      </c>
      <c r="S149" s="4" t="str">
        <f t="shared" ca="1" si="30"/>
        <v/>
      </c>
      <c r="T149" s="4">
        <f ca="1">IF(AND(MAX(Q$23:Q148)&gt;MAX(U$23:U148),C149&lt;&gt;"",MAX(S$23:S148)&gt;MAX(U$23:U148),MAX(U$23:U148)&lt;=MAX(W$23:W148),MAX(U$23:U148)&lt;=MAX(Y$23:Y148),MAX(U$23:U148)&lt;=TIME(16,0,0)),MAX(U$23:U148,C149),"")</f>
        <v>0.48115591135458879</v>
      </c>
      <c r="U149" s="4">
        <f t="shared" ca="1" si="31"/>
        <v>0.48194322658722394</v>
      </c>
      <c r="V149" s="4" t="str">
        <f ca="1">IF(AND(MAX(Q$23:Q148)&gt;MAX(W$23:W148),C149&lt;&gt;"",MAX(S$23:S148)&gt;MAX(W$23:W148),MAX(U$23:U148)&gt;MAX(W$23:W148),MAX(W$23:W148)&lt;=MAX(Y$23:Y148),MAX(W$23:W148)&lt;=TIME(16,0,0)),MAX(W$23:W148,C149),"")</f>
        <v/>
      </c>
      <c r="W149" s="4" t="str">
        <f t="shared" ca="1" si="32"/>
        <v/>
      </c>
      <c r="X149" s="4" t="str">
        <f ca="1">IF(AND(MAX(Q$23:Q148)&gt;MAX(Y$23:Y148),C149&lt;&gt;"",MAX(S$23:S148)&gt;MAX(Y$23:Y148),MAX(U$23:U148)&gt;MAX(Y$23:Y148),MAX(W$23:W148)&gt;MAX(Y$23:Y148),MAX(Y$23:Y148)&lt;=TIME(16,0,0)),MAX(Y$23:Y148,C149),"")</f>
        <v/>
      </c>
      <c r="Y149" s="4" t="str">
        <f t="shared" ca="1" si="33"/>
        <v/>
      </c>
    </row>
    <row r="150" spans="1:25" x14ac:dyDescent="0.3">
      <c r="A150" s="3">
        <f t="shared" ca="1" si="17"/>
        <v>1.1729633875831582</v>
      </c>
      <c r="B150" s="23" t="str">
        <f t="shared" ca="1" si="18"/>
        <v>касса 1</v>
      </c>
      <c r="C150" s="4">
        <f ca="1">IF(C149="","",IF(C149+(A150)/1440&lt;=$C$23+8/24,C149+(A150)/1440,""))</f>
        <v>0.48197046926263265</v>
      </c>
      <c r="D150">
        <f t="shared" ca="1" si="19"/>
        <v>18.09765273229457</v>
      </c>
      <c r="E150" s="4">
        <f t="shared" ca="1" si="20"/>
        <v>1.2567814397426784E-2</v>
      </c>
      <c r="F150">
        <f t="shared" ca="1" si="21"/>
        <v>2.2265969192262194</v>
      </c>
      <c r="G150" s="4">
        <f t="shared" ca="1" si="22"/>
        <v>1.5462478605737635E-3</v>
      </c>
      <c r="H150">
        <f t="shared" ca="1" si="23"/>
        <v>7.4283722306758069</v>
      </c>
      <c r="I150" s="4">
        <f t="shared" ca="1" si="24"/>
        <v>5.1585918268581988E-3</v>
      </c>
      <c r="J150">
        <f t="shared" ca="1" si="25"/>
        <v>1.5249450219523082</v>
      </c>
      <c r="K150" s="4">
        <f ca="1">IF(J150&lt;&gt;"",J150/1440,"")</f>
        <v>1.0589895985779918E-3</v>
      </c>
      <c r="L150" s="55">
        <f t="shared" ca="1" si="26"/>
        <v>3.673337506764601</v>
      </c>
      <c r="M150" s="4">
        <f t="shared" ca="1" si="27"/>
        <v>2.5509288241420841E-3</v>
      </c>
      <c r="N150" s="3">
        <f ca="1">IF(C150&lt;&gt;"",SUM(COUNTIF($Q$24:$Q150,"&gt;"&amp;C150),COUNTIF($S$24:$S150,"&gt;"&amp;C150),COUNTIF($U$24:$U150,"&gt;"&amp;C150),COUNTIF($W$24:$W150,"&gt;"&amp;C150),COUNTIF($Y$24:$Y150,"&gt;"&amp;C150)),"")</f>
        <v>3</v>
      </c>
      <c r="O150" s="4">
        <f t="shared" ca="1" si="28"/>
        <v>1.2567814397426769E-2</v>
      </c>
      <c r="P150" s="4">
        <f ca="1">IF(AND(MAX(Q$23:Q149)&lt;=MAX(S$23:S149),C150&lt;&gt;"",MAX(Q$23:Q149)&lt;=MAX(U$23:U149),MAX(Q$23:Q149)&lt;=MAX(W$23:W149),MAX(Q$23:Q149)&lt;=MAX(Y$23:Y149),MAX(Q$23:Q149)&lt;=TIME(16,0,0)),MAX(Q$23:Q149,C150),"")</f>
        <v>0.48197046926263265</v>
      </c>
      <c r="Q150" s="4">
        <f t="shared" ca="1" si="29"/>
        <v>0.49453828366005942</v>
      </c>
      <c r="R150" s="4" t="str">
        <f ca="1">IF(AND(MAX(Q$23:Q149)&gt;MAX(S$23:S149),C150&lt;&gt;"",MAX(S$23:S149)&lt;=MAX(U$23:U149),MAX(S$23:S149)&lt;=MAX(W$23:W149),MAX(S$23:S149)&lt;=MAX(Y$23:Y149),MAX(S$23:S149)&lt;=TIME(16,0,0)),MAX(S$23:S149,C150),"")</f>
        <v/>
      </c>
      <c r="S150" s="4" t="str">
        <f t="shared" ca="1" si="30"/>
        <v/>
      </c>
      <c r="T150" s="4" t="str">
        <f ca="1">IF(AND(MAX(Q$23:Q149)&gt;MAX(U$23:U149),C150&lt;&gt;"",MAX(S$23:S149)&gt;MAX(U$23:U149),MAX(U$23:U149)&lt;=MAX(W$23:W149),MAX(U$23:U149)&lt;=MAX(Y$23:Y149),MAX(U$23:U149)&lt;=TIME(16,0,0)),MAX(U$23:U149,C150),"")</f>
        <v/>
      </c>
      <c r="U150" s="4" t="str">
        <f t="shared" ca="1" si="31"/>
        <v/>
      </c>
      <c r="V150" s="4" t="str">
        <f ca="1">IF(AND(MAX(Q$23:Q149)&gt;MAX(W$23:W149),C150&lt;&gt;"",MAX(S$23:S149)&gt;MAX(W$23:W149),MAX(U$23:U149)&gt;MAX(W$23:W149),MAX(W$23:W149)&lt;=MAX(Y$23:Y149),MAX(W$23:W149)&lt;=TIME(16,0,0)),MAX(W$23:W149,C150),"")</f>
        <v/>
      </c>
      <c r="W150" s="4" t="str">
        <f t="shared" ca="1" si="32"/>
        <v/>
      </c>
      <c r="X150" s="4" t="str">
        <f ca="1">IF(AND(MAX(Q$23:Q149)&gt;MAX(Y$23:Y149),C150&lt;&gt;"",MAX(S$23:S149)&gt;MAX(Y$23:Y149),MAX(U$23:U149)&gt;MAX(Y$23:Y149),MAX(W$23:W149)&gt;MAX(Y$23:Y149),MAX(Y$23:Y149)&lt;=TIME(16,0,0)),MAX(Y$23:Y149,C150),"")</f>
        <v/>
      </c>
      <c r="Y150" s="4" t="str">
        <f t="shared" ca="1" si="33"/>
        <v/>
      </c>
    </row>
    <row r="151" spans="1:25" x14ac:dyDescent="0.3">
      <c r="A151" s="3">
        <f t="shared" ca="1" si="17"/>
        <v>1.0139807822012923</v>
      </c>
      <c r="B151" s="23" t="str">
        <f t="shared" ca="1" si="18"/>
        <v>касса 4</v>
      </c>
      <c r="C151" s="4">
        <f ca="1">IF(C150="","",IF(C150+(A151)/1440&lt;=$C$23+8/24,C150+(A151)/1440,""))</f>
        <v>0.48267462258360577</v>
      </c>
      <c r="D151">
        <f t="shared" ca="1" si="19"/>
        <v>4.7406748781195276</v>
      </c>
      <c r="E151" s="4">
        <f t="shared" ca="1" si="20"/>
        <v>3.2921353320274497E-3</v>
      </c>
      <c r="F151">
        <f t="shared" ca="1" si="21"/>
        <v>4.9869988359935764</v>
      </c>
      <c r="G151" s="4">
        <f t="shared" ca="1" si="22"/>
        <v>3.4631936361066503E-3</v>
      </c>
      <c r="H151">
        <f t="shared" ca="1" si="23"/>
        <v>1.2590689556483137</v>
      </c>
      <c r="I151" s="4">
        <f t="shared" ca="1" si="24"/>
        <v>8.7435344142244007E-4</v>
      </c>
      <c r="J151">
        <f t="shared" ca="1" si="25"/>
        <v>8.1256880117316328</v>
      </c>
      <c r="K151" s="4">
        <f ca="1">IF(J151&lt;&gt;"",J151/1440,"")</f>
        <v>5.642838897035856E-3</v>
      </c>
      <c r="L151" s="55">
        <f t="shared" ca="1" si="26"/>
        <v>10.913182722781743</v>
      </c>
      <c r="M151" s="4">
        <f t="shared" ca="1" si="27"/>
        <v>7.5785991130428772E-3</v>
      </c>
      <c r="N151" s="3">
        <f ca="1">IF(C151&lt;&gt;"",SUM(COUNTIF($Q$24:$Q151,"&gt;"&amp;C151),COUNTIF($S$24:$S151,"&gt;"&amp;C151),COUNTIF($U$24:$U151,"&gt;"&amp;C151),COUNTIF($W$24:$W151,"&gt;"&amp;C151),COUNTIF($Y$24:$Y151,"&gt;"&amp;C151)),"")</f>
        <v>3</v>
      </c>
      <c r="O151" s="4">
        <f t="shared" ca="1" si="28"/>
        <v>5.6428388970358734E-3</v>
      </c>
      <c r="P151" s="4" t="str">
        <f ca="1">IF(AND(MAX(Q$23:Q150)&lt;=MAX(S$23:S150),C151&lt;&gt;"",MAX(Q$23:Q150)&lt;=MAX(U$23:U150),MAX(Q$23:Q150)&lt;=MAX(W$23:W150),MAX(Q$23:Q150)&lt;=MAX(Y$23:Y150),MAX(Q$23:Q150)&lt;=TIME(16,0,0)),MAX(Q$23:Q150,C151),"")</f>
        <v/>
      </c>
      <c r="Q151" s="4" t="str">
        <f t="shared" ca="1" si="29"/>
        <v/>
      </c>
      <c r="R151" s="4" t="str">
        <f ca="1">IF(AND(MAX(Q$23:Q150)&gt;MAX(S$23:S150),C151&lt;&gt;"",MAX(S$23:S150)&lt;=MAX(U$23:U150),MAX(S$23:S150)&lt;=MAX(W$23:W150),MAX(S$23:S150)&lt;=MAX(Y$23:Y150),MAX(S$23:S150)&lt;=TIME(16,0,0)),MAX(S$23:S150,C151),"")</f>
        <v/>
      </c>
      <c r="S151" s="4" t="str">
        <f t="shared" ca="1" si="30"/>
        <v/>
      </c>
      <c r="T151" s="4" t="str">
        <f ca="1">IF(AND(MAX(Q$23:Q150)&gt;MAX(U$23:U150),C151&lt;&gt;"",MAX(S$23:S150)&gt;MAX(U$23:U150),MAX(U$23:U150)&lt;=MAX(W$23:W150),MAX(U$23:U150)&lt;=MAX(Y$23:Y150),MAX(U$23:U150)&lt;=TIME(16,0,0)),MAX(U$23:U150,C151),"")</f>
        <v/>
      </c>
      <c r="U151" s="4" t="str">
        <f t="shared" ca="1" si="31"/>
        <v/>
      </c>
      <c r="V151" s="4">
        <f ca="1">IF(AND(MAX(Q$23:Q150)&gt;MAX(W$23:W150),C151&lt;&gt;"",MAX(S$23:S150)&gt;MAX(W$23:W150),MAX(U$23:U150)&gt;MAX(W$23:W150),MAX(W$23:W150)&lt;=MAX(Y$23:Y150),MAX(W$23:W150)&lt;=TIME(16,0,0)),MAX(W$23:W150,C151),"")</f>
        <v>0.48267462258360577</v>
      </c>
      <c r="W151" s="4">
        <f t="shared" ca="1" si="32"/>
        <v>0.48831746148064165</v>
      </c>
      <c r="X151" s="4" t="str">
        <f ca="1">IF(AND(MAX(Q$23:Q150)&gt;MAX(Y$23:Y150),C151&lt;&gt;"",MAX(S$23:S150)&gt;MAX(Y$23:Y150),MAX(U$23:U150)&gt;MAX(Y$23:Y150),MAX(W$23:W150)&gt;MAX(Y$23:Y150),MAX(Y$23:Y150)&lt;=TIME(16,0,0)),MAX(Y$23:Y150,C151),"")</f>
        <v/>
      </c>
      <c r="Y151" s="4" t="str">
        <f t="shared" ca="1" si="33"/>
        <v/>
      </c>
    </row>
    <row r="152" spans="1:25" x14ac:dyDescent="0.3">
      <c r="A152" s="3">
        <f t="shared" ca="1" si="17"/>
        <v>1.5594312706293274</v>
      </c>
      <c r="B152" s="23" t="str">
        <f t="shared" ca="1" si="18"/>
        <v>касса 3</v>
      </c>
      <c r="C152" s="4">
        <f ca="1">IF(C151="","",IF(C151+(A152)/1440&lt;=$C$23+8/24,C151+(A152)/1440,""))</f>
        <v>0.48375756096598727</v>
      </c>
      <c r="D152">
        <f t="shared" ca="1" si="19"/>
        <v>5.7370104055008913</v>
      </c>
      <c r="E152" s="4">
        <f t="shared" ca="1" si="20"/>
        <v>3.9840350038200635E-3</v>
      </c>
      <c r="F152">
        <f t="shared" ca="1" si="21"/>
        <v>1.6742390540459851</v>
      </c>
      <c r="G152" s="4">
        <f t="shared" ca="1" si="22"/>
        <v>1.1626660097541564E-3</v>
      </c>
      <c r="H152">
        <f t="shared" ca="1" si="23"/>
        <v>7.612821361096838</v>
      </c>
      <c r="I152" s="4">
        <f t="shared" ca="1" si="24"/>
        <v>5.2866815007616931E-3</v>
      </c>
      <c r="J152">
        <f t="shared" ca="1" si="25"/>
        <v>2.8655228858831032</v>
      </c>
      <c r="K152" s="4">
        <f ca="1">IF(J152&lt;&gt;"",J152/1440,"")</f>
        <v>1.9899464485299326E-3</v>
      </c>
      <c r="L152" s="55">
        <f t="shared" ca="1" si="26"/>
        <v>1.3100880684016634</v>
      </c>
      <c r="M152" s="4">
        <f t="shared" ca="1" si="27"/>
        <v>9.0978338083448846E-4</v>
      </c>
      <c r="N152" s="3">
        <f ca="1">IF(C152&lt;&gt;"",SUM(COUNTIF($Q$24:$Q152,"&gt;"&amp;C152),COUNTIF($S$24:$S152,"&gt;"&amp;C152),COUNTIF($U$24:$U152,"&gt;"&amp;C152),COUNTIF($W$24:$W152,"&gt;"&amp;C152),COUNTIF($Y$24:$Y152,"&gt;"&amp;C152)),"")</f>
        <v>4</v>
      </c>
      <c r="O152" s="4">
        <f t="shared" ca="1" si="28"/>
        <v>5.2866815007616696E-3</v>
      </c>
      <c r="P152" s="4" t="str">
        <f ca="1">IF(AND(MAX(Q$23:Q151)&lt;=MAX(S$23:S151),C152&lt;&gt;"",MAX(Q$23:Q151)&lt;=MAX(U$23:U151),MAX(Q$23:Q151)&lt;=MAX(W$23:W151),MAX(Q$23:Q151)&lt;=MAX(Y$23:Y151),MAX(Q$23:Q151)&lt;=TIME(16,0,0)),MAX(Q$23:Q151,C152),"")</f>
        <v/>
      </c>
      <c r="Q152" s="4" t="str">
        <f t="shared" ca="1" si="29"/>
        <v/>
      </c>
      <c r="R152" s="4" t="str">
        <f ca="1">IF(AND(MAX(Q$23:Q151)&gt;MAX(S$23:S151),C152&lt;&gt;"",MAX(S$23:S151)&lt;=MAX(U$23:U151),MAX(S$23:S151)&lt;=MAX(W$23:W151),MAX(S$23:S151)&lt;=MAX(Y$23:Y151),MAX(S$23:S151)&lt;=TIME(16,0,0)),MAX(S$23:S151,C152),"")</f>
        <v/>
      </c>
      <c r="S152" s="4" t="str">
        <f t="shared" ca="1" si="30"/>
        <v/>
      </c>
      <c r="T152" s="4">
        <f ca="1">IF(AND(MAX(Q$23:Q151)&gt;MAX(U$23:U151),C152&lt;&gt;"",MAX(S$23:S151)&gt;MAX(U$23:U151),MAX(U$23:U151)&lt;=MAX(W$23:W151),MAX(U$23:U151)&lt;=MAX(Y$23:Y151),MAX(U$23:U151)&lt;=TIME(16,0,0)),MAX(U$23:U151,C152),"")</f>
        <v>0.48375756096598727</v>
      </c>
      <c r="U152" s="4">
        <f t="shared" ca="1" si="31"/>
        <v>0.48904424246674894</v>
      </c>
      <c r="V152" s="4" t="str">
        <f ca="1">IF(AND(MAX(Q$23:Q151)&gt;MAX(W$23:W151),C152&lt;&gt;"",MAX(S$23:S151)&gt;MAX(W$23:W151),MAX(U$23:U151)&gt;MAX(W$23:W151),MAX(W$23:W151)&lt;=MAX(Y$23:Y151),MAX(W$23:W151)&lt;=TIME(16,0,0)),MAX(W$23:W151,C152),"")</f>
        <v/>
      </c>
      <c r="W152" s="4" t="str">
        <f t="shared" ca="1" si="32"/>
        <v/>
      </c>
      <c r="X152" s="4" t="str">
        <f ca="1">IF(AND(MAX(Q$23:Q151)&gt;MAX(Y$23:Y151),C152&lt;&gt;"",MAX(S$23:S151)&gt;MAX(Y$23:Y151),MAX(U$23:U151)&gt;MAX(Y$23:Y151),MAX(W$23:W151)&gt;MAX(Y$23:Y151),MAX(Y$23:Y151)&lt;=TIME(16,0,0)),MAX(Y$23:Y151,C152),"")</f>
        <v/>
      </c>
      <c r="Y152" s="4" t="str">
        <f t="shared" ca="1" si="33"/>
        <v/>
      </c>
    </row>
    <row r="153" spans="1:25" x14ac:dyDescent="0.3">
      <c r="A153" s="3">
        <f t="shared" ref="A153:A216" ca="1" si="34" xml:space="preserve"> -(60/30)*LOG(1-RAND())+1</f>
        <v>2.6128610461254924</v>
      </c>
      <c r="B153" s="23" t="str">
        <f t="shared" ref="B153:B216" ca="1" si="35">IF(P153&lt;&gt;"","касса 1",IF(R153&lt;&gt;"","касса 2",IF(T153&lt;&gt;"","касса 3",IF(V153&lt;&gt;"","касса 4",IF(X153&lt;&gt;"","касса 5","")))))</f>
        <v>касса 2</v>
      </c>
      <c r="C153" s="4">
        <f ca="1">IF(C152="","",IF(C152+(A153)/1440&lt;=$C$23+8/24,C152+(A153)/1440,""))</f>
        <v>0.48557204780357444</v>
      </c>
      <c r="D153">
        <f t="shared" ref="D153:D216" ca="1" si="36">IF(C153&lt;&gt;"",-6*LOG(1-RAND())+1,"")</f>
        <v>1.9349616384670028</v>
      </c>
      <c r="E153" s="4">
        <f t="shared" ref="E153:E216" ca="1" si="37">IF(D153&lt;&gt;"",D153/1440,"")</f>
        <v>1.3437233600465297E-3</v>
      </c>
      <c r="F153">
        <f t="shared" ref="F153:F216" ca="1" si="38">IF(C153&lt;&gt;"",-7*LOG(1-RAND())+1,"")</f>
        <v>2.7161089388343926</v>
      </c>
      <c r="G153" s="4">
        <f t="shared" ref="G153:G216" ca="1" si="39">IF(F153&lt;&gt;"",F153/1440,"")</f>
        <v>1.8861867630794392E-3</v>
      </c>
      <c r="H153">
        <f t="shared" ref="H153:H216" ca="1" si="40">IF(C153&lt;&gt;"",-8*LOG(1-RAND())+1,"")</f>
        <v>8.7108436893497689</v>
      </c>
      <c r="I153" s="4">
        <f t="shared" ref="I153:I216" ca="1" si="41">IF(H153&lt;&gt;"",H153/1440,"")</f>
        <v>6.0491970064928948E-3</v>
      </c>
      <c r="J153">
        <f t="shared" ref="J153:J216" ca="1" si="42">IF(C153&lt;&gt;"",-12*LOG(1-RAND())+1,"")</f>
        <v>1.7925975737640161</v>
      </c>
      <c r="K153" s="4">
        <f ca="1">IF(J153&lt;&gt;"",J153/1440,"")</f>
        <v>1.2448594262250111E-3</v>
      </c>
      <c r="L153" s="55">
        <f t="shared" ref="L153:L216" ca="1" si="43">IF(C153&lt;&gt;"",-14*LOG(1-RAND())+1,"")</f>
        <v>7.9317591094075155</v>
      </c>
      <c r="M153" s="4">
        <f t="shared" ref="M153:M216" ca="1" si="44">IF(L153&lt;&gt;"",L153/1440,"")</f>
        <v>5.5081660481996631E-3</v>
      </c>
      <c r="N153" s="3">
        <f ca="1">IF(C153&lt;&gt;"",SUM(COUNTIF($Q$24:$Q153,"&gt;"&amp;C153),COUNTIF($S$24:$S153,"&gt;"&amp;C153),COUNTIF($U$24:$U153,"&gt;"&amp;C153),COUNTIF($W$24:$W153,"&gt;"&amp;C153),COUNTIF($Y$24:$Y153,"&gt;"&amp;C153)),"")</f>
        <v>5</v>
      </c>
      <c r="O153" s="4">
        <f t="shared" ref="O153:O216" ca="1" si="45">IF(AND(C153&lt;&gt;"",OR(Q153&lt;&gt;"",S153&lt;&gt;"",U153&lt;&gt;"",W153&lt;&gt;"",Y153&lt;&gt;"")),MAX(Q153,S153,U153,W153,Y153)-C153,"")</f>
        <v>1.8861867630794449E-3</v>
      </c>
      <c r="P153" s="4" t="str">
        <f ca="1">IF(AND(MAX(Q$23:Q152)&lt;=MAX(S$23:S152),C153&lt;&gt;"",MAX(Q$23:Q152)&lt;=MAX(U$23:U152),MAX(Q$23:Q152)&lt;=MAX(W$23:W152),MAX(Q$23:Q152)&lt;=MAX(Y$23:Y152),MAX(Q$23:Q152)&lt;=TIME(16,0,0)),MAX(Q$23:Q152,C153),"")</f>
        <v/>
      </c>
      <c r="Q153" s="4" t="str">
        <f t="shared" ref="Q153:Q216" ca="1" si="46">IF(ISTEXT(P153),"",P153+D153/1440)</f>
        <v/>
      </c>
      <c r="R153" s="4">
        <f ca="1">IF(AND(MAX(Q$23:Q152)&gt;MAX(S$23:S152),C153&lt;&gt;"",MAX(S$23:S152)&lt;=MAX(U$23:U152),MAX(S$23:S152)&lt;=MAX(W$23:W152),MAX(S$23:S152)&lt;=MAX(Y$23:Y152),MAX(S$23:S152)&lt;=TIME(16,0,0)),MAX(S$23:S152,C153),"")</f>
        <v>0.48557204780357444</v>
      </c>
      <c r="S153" s="4">
        <f t="shared" ref="S153:S216" ca="1" si="47">IF(ISTEXT(R153),"",R153+F153/1440)</f>
        <v>0.48745823456665388</v>
      </c>
      <c r="T153" s="4" t="str">
        <f ca="1">IF(AND(MAX(Q$23:Q152)&gt;MAX(U$23:U152),C153&lt;&gt;"",MAX(S$23:S152)&gt;MAX(U$23:U152),MAX(U$23:U152)&lt;=MAX(W$23:W152),MAX(U$23:U152)&lt;=MAX(Y$23:Y152),MAX(U$23:U152)&lt;=TIME(16,0,0)),MAX(U$23:U152,C153),"")</f>
        <v/>
      </c>
      <c r="U153" s="4" t="str">
        <f t="shared" ref="U153:U216" ca="1" si="48">IF(ISTEXT(T153),"",T153+H153/1440)</f>
        <v/>
      </c>
      <c r="V153" s="4" t="str">
        <f ca="1">IF(AND(MAX(Q$23:Q152)&gt;MAX(W$23:W152),C153&lt;&gt;"",MAX(S$23:S152)&gt;MAX(W$23:W152),MAX(U$23:U152)&gt;MAX(W$23:W152),MAX(W$23:W152)&lt;=MAX(Y$23:Y152),MAX(W$23:W152)&lt;=TIME(16,0,0)),MAX(W$23:W152,C153),"")</f>
        <v/>
      </c>
      <c r="W153" s="4" t="str">
        <f t="shared" ref="W153:W216" ca="1" si="49">IF(ISTEXT(V153),"",V153+J153/1440)</f>
        <v/>
      </c>
      <c r="X153" s="4" t="str">
        <f ca="1">IF(AND(MAX(Q$23:Q152)&gt;MAX(Y$23:Y152),C153&lt;&gt;"",MAX(S$23:S152)&gt;MAX(Y$23:Y152),MAX(U$23:U152)&gt;MAX(Y$23:Y152),MAX(W$23:W152)&gt;MAX(Y$23:Y152),MAX(Y$23:Y152)&lt;=TIME(16,0,0)),MAX(Y$23:Y152,C153),"")</f>
        <v/>
      </c>
      <c r="Y153" s="4" t="str">
        <f t="shared" ref="Y153:Y216" ca="1" si="50">IF(ISTEXT(X153),"",X153+L153/1440)</f>
        <v/>
      </c>
    </row>
    <row r="154" spans="1:25" x14ac:dyDescent="0.3">
      <c r="A154" s="3">
        <f t="shared" ca="1" si="34"/>
        <v>1.63485564352573</v>
      </c>
      <c r="B154" s="23" t="str">
        <f t="shared" ca="1" si="35"/>
        <v>касса 2</v>
      </c>
      <c r="C154" s="4">
        <f ca="1">IF(C153="","",IF(C153+(A154)/1440&lt;=$C$23+8/24,C153+(A154)/1440,""))</f>
        <v>0.48670736422268951</v>
      </c>
      <c r="D154">
        <f t="shared" ca="1" si="36"/>
        <v>3.7578572456070112</v>
      </c>
      <c r="E154" s="4">
        <f t="shared" ca="1" si="37"/>
        <v>2.6096230872270912E-3</v>
      </c>
      <c r="F154">
        <f t="shared" ca="1" si="38"/>
        <v>2.2429071488052363</v>
      </c>
      <c r="G154" s="4">
        <f t="shared" ca="1" si="39"/>
        <v>1.5575744088925252E-3</v>
      </c>
      <c r="H154">
        <f t="shared" ca="1" si="40"/>
        <v>1.3526109747612935</v>
      </c>
      <c r="I154" s="4">
        <f t="shared" ca="1" si="41"/>
        <v>9.3931317691756501E-4</v>
      </c>
      <c r="J154">
        <f t="shared" ca="1" si="42"/>
        <v>8.7066602429972111</v>
      </c>
      <c r="K154" s="4">
        <f ca="1">IF(J154&lt;&gt;"",J154/1440,"")</f>
        <v>6.0462918354147301E-3</v>
      </c>
      <c r="L154" s="55">
        <f t="shared" ca="1" si="43"/>
        <v>3.8354949942515031</v>
      </c>
      <c r="M154" s="4">
        <f t="shared" ca="1" si="44"/>
        <v>2.6635381904524325E-3</v>
      </c>
      <c r="N154" s="3">
        <f ca="1">IF(C154&lt;&gt;"",SUM(COUNTIF($Q$24:$Q154,"&gt;"&amp;C154),COUNTIF($S$24:$S154,"&gt;"&amp;C154),COUNTIF($U$24:$U154,"&gt;"&amp;C154),COUNTIF($W$24:$W154,"&gt;"&amp;C154),COUNTIF($Y$24:$Y154,"&gt;"&amp;C154)),"")</f>
        <v>6</v>
      </c>
      <c r="O154" s="4">
        <f t="shared" ca="1" si="45"/>
        <v>2.3084447528569085E-3</v>
      </c>
      <c r="P154" s="4" t="str">
        <f ca="1">IF(AND(MAX(Q$23:Q153)&lt;=MAX(S$23:S153),C154&lt;&gt;"",MAX(Q$23:Q153)&lt;=MAX(U$23:U153),MAX(Q$23:Q153)&lt;=MAX(W$23:W153),MAX(Q$23:Q153)&lt;=MAX(Y$23:Y153),MAX(Q$23:Q153)&lt;=TIME(16,0,0)),MAX(Q$23:Q153,C154),"")</f>
        <v/>
      </c>
      <c r="Q154" s="4" t="str">
        <f t="shared" ca="1" si="46"/>
        <v/>
      </c>
      <c r="R154" s="4">
        <f ca="1">IF(AND(MAX(Q$23:Q153)&gt;MAX(S$23:S153),C154&lt;&gt;"",MAX(S$23:S153)&lt;=MAX(U$23:U153),MAX(S$23:S153)&lt;=MAX(W$23:W153),MAX(S$23:S153)&lt;=MAX(Y$23:Y153),MAX(S$23:S153)&lt;=TIME(16,0,0)),MAX(S$23:S153,C154),"")</f>
        <v>0.48745823456665388</v>
      </c>
      <c r="S154" s="4">
        <f t="shared" ca="1" si="47"/>
        <v>0.48901580897554642</v>
      </c>
      <c r="T154" s="4" t="str">
        <f ca="1">IF(AND(MAX(Q$23:Q153)&gt;MAX(U$23:U153),C154&lt;&gt;"",MAX(S$23:S153)&gt;MAX(U$23:U153),MAX(U$23:U153)&lt;=MAX(W$23:W153),MAX(U$23:U153)&lt;=MAX(Y$23:Y153),MAX(U$23:U153)&lt;=TIME(16,0,0)),MAX(U$23:U153,C154),"")</f>
        <v/>
      </c>
      <c r="U154" s="4" t="str">
        <f t="shared" ca="1" si="48"/>
        <v/>
      </c>
      <c r="V154" s="4" t="str">
        <f ca="1">IF(AND(MAX(Q$23:Q153)&gt;MAX(W$23:W153),C154&lt;&gt;"",MAX(S$23:S153)&gt;MAX(W$23:W153),MAX(U$23:U153)&gt;MAX(W$23:W153),MAX(W$23:W153)&lt;=MAX(Y$23:Y153),MAX(W$23:W153)&lt;=TIME(16,0,0)),MAX(W$23:W153,C154),"")</f>
        <v/>
      </c>
      <c r="W154" s="4" t="str">
        <f t="shared" ca="1" si="49"/>
        <v/>
      </c>
      <c r="X154" s="4" t="str">
        <f ca="1">IF(AND(MAX(Q$23:Q153)&gt;MAX(Y$23:Y153),C154&lt;&gt;"",MAX(S$23:S153)&gt;MAX(Y$23:Y153),MAX(U$23:U153)&gt;MAX(Y$23:Y153),MAX(W$23:W153)&gt;MAX(Y$23:Y153),MAX(Y$23:Y153)&lt;=TIME(16,0,0)),MAX(Y$23:Y153,C154),"")</f>
        <v/>
      </c>
      <c r="Y154" s="4" t="str">
        <f t="shared" ca="1" si="50"/>
        <v/>
      </c>
    </row>
    <row r="155" spans="1:25" x14ac:dyDescent="0.3">
      <c r="A155" s="3">
        <f t="shared" ca="1" si="34"/>
        <v>3.0320918426297814</v>
      </c>
      <c r="B155" s="23" t="str">
        <f t="shared" ca="1" si="35"/>
        <v>касса 5</v>
      </c>
      <c r="C155" s="4">
        <f ca="1">IF(C154="","",IF(C154+(A155)/1440&lt;=$C$23+8/24,C154+(A155)/1440,""))</f>
        <v>0.48881298355784908</v>
      </c>
      <c r="D155">
        <f t="shared" ca="1" si="36"/>
        <v>4.1467924012226476</v>
      </c>
      <c r="E155" s="4">
        <f t="shared" ca="1" si="37"/>
        <v>2.8797169452935054E-3</v>
      </c>
      <c r="F155">
        <f t="shared" ca="1" si="38"/>
        <v>1.2055191288959015</v>
      </c>
      <c r="G155" s="4">
        <f t="shared" ca="1" si="39"/>
        <v>8.3716606173326496E-4</v>
      </c>
      <c r="H155">
        <f t="shared" ca="1" si="40"/>
        <v>3.0766704819588999</v>
      </c>
      <c r="I155" s="4">
        <f t="shared" ca="1" si="41"/>
        <v>2.1365767235825696E-3</v>
      </c>
      <c r="J155">
        <f t="shared" ca="1" si="42"/>
        <v>3.3961438746926542</v>
      </c>
      <c r="K155" s="4">
        <f ca="1">IF(J155&lt;&gt;"",J155/1440,"")</f>
        <v>2.3584332463143431E-3</v>
      </c>
      <c r="L155" s="55">
        <f t="shared" ca="1" si="43"/>
        <v>3.6468107994928243</v>
      </c>
      <c r="M155" s="4">
        <f t="shared" ca="1" si="44"/>
        <v>2.5325074996477947E-3</v>
      </c>
      <c r="N155" s="3">
        <f ca="1">IF(C155&lt;&gt;"",SUM(COUNTIF($Q$24:$Q155,"&gt;"&amp;C155),COUNTIF($S$24:$S155,"&gt;"&amp;C155),COUNTIF($U$24:$U155,"&gt;"&amp;C155),COUNTIF($W$24:$W155,"&gt;"&amp;C155),COUNTIF($Y$24:$Y155,"&gt;"&amp;C155)),"")</f>
        <v>4</v>
      </c>
      <c r="O155" s="4">
        <f t="shared" ca="1" si="45"/>
        <v>2.5325074996477848E-3</v>
      </c>
      <c r="P155" s="4" t="str">
        <f ca="1">IF(AND(MAX(Q$23:Q154)&lt;=MAX(S$23:S154),C155&lt;&gt;"",MAX(Q$23:Q154)&lt;=MAX(U$23:U154),MAX(Q$23:Q154)&lt;=MAX(W$23:W154),MAX(Q$23:Q154)&lt;=MAX(Y$23:Y154),MAX(Q$23:Q154)&lt;=TIME(16,0,0)),MAX(Q$23:Q154,C155),"")</f>
        <v/>
      </c>
      <c r="Q155" s="4" t="str">
        <f t="shared" ca="1" si="46"/>
        <v/>
      </c>
      <c r="R155" s="4" t="str">
        <f ca="1">IF(AND(MAX(Q$23:Q154)&gt;MAX(S$23:S154),C155&lt;&gt;"",MAX(S$23:S154)&lt;=MAX(U$23:U154),MAX(S$23:S154)&lt;=MAX(W$23:W154),MAX(S$23:S154)&lt;=MAX(Y$23:Y154),MAX(S$23:S154)&lt;=TIME(16,0,0)),MAX(S$23:S154,C155),"")</f>
        <v/>
      </c>
      <c r="S155" s="4" t="str">
        <f t="shared" ca="1" si="47"/>
        <v/>
      </c>
      <c r="T155" s="4" t="str">
        <f ca="1">IF(AND(MAX(Q$23:Q154)&gt;MAX(U$23:U154),C155&lt;&gt;"",MAX(S$23:S154)&gt;MAX(U$23:U154),MAX(U$23:U154)&lt;=MAX(W$23:W154),MAX(U$23:U154)&lt;=MAX(Y$23:Y154),MAX(U$23:U154)&lt;=TIME(16,0,0)),MAX(U$23:U154,C155),"")</f>
        <v/>
      </c>
      <c r="U155" s="4" t="str">
        <f t="shared" ca="1" si="48"/>
        <v/>
      </c>
      <c r="V155" s="4" t="str">
        <f ca="1">IF(AND(MAX(Q$23:Q154)&gt;MAX(W$23:W154),C155&lt;&gt;"",MAX(S$23:S154)&gt;MAX(W$23:W154),MAX(U$23:U154)&gt;MAX(W$23:W154),MAX(W$23:W154)&lt;=MAX(Y$23:Y154),MAX(W$23:W154)&lt;=TIME(16,0,0)),MAX(W$23:W154,C155),"")</f>
        <v/>
      </c>
      <c r="W155" s="4" t="str">
        <f t="shared" ca="1" si="49"/>
        <v/>
      </c>
      <c r="X155" s="4">
        <f ca="1">IF(AND(MAX(Q$23:Q154)&gt;MAX(Y$23:Y154),C155&lt;&gt;"",MAX(S$23:S154)&gt;MAX(Y$23:Y154),MAX(U$23:U154)&gt;MAX(Y$23:Y154),MAX(W$23:W154)&gt;MAX(Y$23:Y154),MAX(Y$23:Y154)&lt;=TIME(16,0,0)),MAX(Y$23:Y154,C155),"")</f>
        <v>0.48881298355784908</v>
      </c>
      <c r="Y155" s="4">
        <f t="shared" ca="1" si="50"/>
        <v>0.49134549105749686</v>
      </c>
    </row>
    <row r="156" spans="1:25" x14ac:dyDescent="0.3">
      <c r="A156" s="3">
        <f t="shared" ca="1" si="34"/>
        <v>1.1206616404647656</v>
      </c>
      <c r="B156" s="23" t="str">
        <f t="shared" ca="1" si="35"/>
        <v>касса 4</v>
      </c>
      <c r="C156" s="4">
        <f ca="1">IF(C155="","",IF(C155+(A156)/1440&lt;=$C$23+8/24,C155+(A156)/1440,""))</f>
        <v>0.48959122080817186</v>
      </c>
      <c r="D156">
        <f t="shared" ca="1" si="36"/>
        <v>2.60499583964762</v>
      </c>
      <c r="E156" s="4">
        <f t="shared" ca="1" si="37"/>
        <v>1.8090248886441806E-3</v>
      </c>
      <c r="F156">
        <f t="shared" ca="1" si="38"/>
        <v>1.1556325632649829</v>
      </c>
      <c r="G156" s="4">
        <f t="shared" ca="1" si="39"/>
        <v>8.0252261337846029E-4</v>
      </c>
      <c r="H156">
        <f t="shared" ca="1" si="40"/>
        <v>1.8258140682625721</v>
      </c>
      <c r="I156" s="4">
        <f t="shared" ca="1" si="41"/>
        <v>1.2679264362934529E-3</v>
      </c>
      <c r="J156">
        <f t="shared" ca="1" si="42"/>
        <v>9.3433612486963273</v>
      </c>
      <c r="K156" s="4">
        <f ca="1">IF(J156&lt;&gt;"",J156/1440,"")</f>
        <v>6.4884453115946717E-3</v>
      </c>
      <c r="L156" s="55">
        <f t="shared" ca="1" si="43"/>
        <v>2.9658273419948893</v>
      </c>
      <c r="M156" s="4">
        <f t="shared" ca="1" si="44"/>
        <v>2.0596023208297844E-3</v>
      </c>
      <c r="N156" s="3">
        <f ca="1">IF(C156&lt;&gt;"",SUM(COUNTIF($Q$24:$Q156,"&gt;"&amp;C156),COUNTIF($S$24:$S156,"&gt;"&amp;C156),COUNTIF($U$24:$U156,"&gt;"&amp;C156),COUNTIF($W$24:$W156,"&gt;"&amp;C156),COUNTIF($Y$24:$Y156,"&gt;"&amp;C156)),"")</f>
        <v>3</v>
      </c>
      <c r="O156" s="4">
        <f t="shared" ca="1" si="45"/>
        <v>6.4884453115946483E-3</v>
      </c>
      <c r="P156" s="4" t="str">
        <f ca="1">IF(AND(MAX(Q$23:Q155)&lt;=MAX(S$23:S155),C156&lt;&gt;"",MAX(Q$23:Q155)&lt;=MAX(U$23:U155),MAX(Q$23:Q155)&lt;=MAX(W$23:W155),MAX(Q$23:Q155)&lt;=MAX(Y$23:Y155),MAX(Q$23:Q155)&lt;=TIME(16,0,0)),MAX(Q$23:Q155,C156),"")</f>
        <v/>
      </c>
      <c r="Q156" s="4" t="str">
        <f t="shared" ca="1" si="46"/>
        <v/>
      </c>
      <c r="R156" s="4" t="str">
        <f ca="1">IF(AND(MAX(Q$23:Q155)&gt;MAX(S$23:S155),C156&lt;&gt;"",MAX(S$23:S155)&lt;=MAX(U$23:U155),MAX(S$23:S155)&lt;=MAX(W$23:W155),MAX(S$23:S155)&lt;=MAX(Y$23:Y155),MAX(S$23:S155)&lt;=TIME(16,0,0)),MAX(S$23:S155,C156),"")</f>
        <v/>
      </c>
      <c r="S156" s="4" t="str">
        <f t="shared" ca="1" si="47"/>
        <v/>
      </c>
      <c r="T156" s="4" t="str">
        <f ca="1">IF(AND(MAX(Q$23:Q155)&gt;MAX(U$23:U155),C156&lt;&gt;"",MAX(S$23:S155)&gt;MAX(U$23:U155),MAX(U$23:U155)&lt;=MAX(W$23:W155),MAX(U$23:U155)&lt;=MAX(Y$23:Y155),MAX(U$23:U155)&lt;=TIME(16,0,0)),MAX(U$23:U155,C156),"")</f>
        <v/>
      </c>
      <c r="U156" s="4" t="str">
        <f t="shared" ca="1" si="48"/>
        <v/>
      </c>
      <c r="V156" s="4">
        <f ca="1">IF(AND(MAX(Q$23:Q155)&gt;MAX(W$23:W155),C156&lt;&gt;"",MAX(S$23:S155)&gt;MAX(W$23:W155),MAX(U$23:U155)&gt;MAX(W$23:W155),MAX(W$23:W155)&lt;=MAX(Y$23:Y155),MAX(W$23:W155)&lt;=TIME(16,0,0)),MAX(W$23:W155,C156),"")</f>
        <v>0.48959122080817186</v>
      </c>
      <c r="W156" s="4">
        <f t="shared" ca="1" si="49"/>
        <v>0.4960796661197665</v>
      </c>
      <c r="X156" s="4" t="str">
        <f ca="1">IF(AND(MAX(Q$23:Q155)&gt;MAX(Y$23:Y155),C156&lt;&gt;"",MAX(S$23:S155)&gt;MAX(Y$23:Y155),MAX(U$23:U155)&gt;MAX(Y$23:Y155),MAX(W$23:W155)&gt;MAX(Y$23:Y155),MAX(Y$23:Y155)&lt;=TIME(16,0,0)),MAX(Y$23:Y155,C156),"")</f>
        <v/>
      </c>
      <c r="Y156" s="4" t="str">
        <f t="shared" ca="1" si="50"/>
        <v/>
      </c>
    </row>
    <row r="157" spans="1:25" x14ac:dyDescent="0.3">
      <c r="A157" s="3">
        <f t="shared" ca="1" si="34"/>
        <v>2.4055111104793792</v>
      </c>
      <c r="B157" s="23" t="str">
        <f t="shared" ca="1" si="35"/>
        <v>касса 2</v>
      </c>
      <c r="C157" s="4">
        <f ca="1">IF(C156="","",IF(C156+(A157)/1440&lt;=$C$23+8/24,C156+(A157)/1440,""))</f>
        <v>0.49126171463489365</v>
      </c>
      <c r="D157">
        <f t="shared" ca="1" si="36"/>
        <v>3.0836210437523546</v>
      </c>
      <c r="E157" s="4">
        <f t="shared" ca="1" si="37"/>
        <v>2.1414035026058017E-3</v>
      </c>
      <c r="F157">
        <f t="shared" ca="1" si="38"/>
        <v>12.491518033522192</v>
      </c>
      <c r="G157" s="4">
        <f t="shared" ca="1" si="39"/>
        <v>8.6746653010570784E-3</v>
      </c>
      <c r="H157">
        <f t="shared" ca="1" si="40"/>
        <v>5.852560483707391</v>
      </c>
      <c r="I157" s="4">
        <f t="shared" ca="1" si="41"/>
        <v>4.0642781136856886E-3</v>
      </c>
      <c r="J157">
        <f t="shared" ca="1" si="42"/>
        <v>2.16299827953996</v>
      </c>
      <c r="K157" s="4">
        <f ca="1">IF(J157&lt;&gt;"",J157/1440,"")</f>
        <v>1.5020821385694166E-3</v>
      </c>
      <c r="L157" s="55">
        <f t="shared" ca="1" si="43"/>
        <v>2.4389337976568042</v>
      </c>
      <c r="M157" s="4">
        <f t="shared" ca="1" si="44"/>
        <v>1.6937040261505584E-3</v>
      </c>
      <c r="N157" s="3">
        <f ca="1">IF(C157&lt;&gt;"",SUM(COUNTIF($Q$24:$Q157,"&gt;"&amp;C157),COUNTIF($S$24:$S157,"&gt;"&amp;C157),COUNTIF($U$24:$U157,"&gt;"&amp;C157),COUNTIF($W$24:$W157,"&gt;"&amp;C157),COUNTIF($Y$24:$Y157,"&gt;"&amp;C157)),"")</f>
        <v>4</v>
      </c>
      <c r="O157" s="4">
        <f t="shared" ca="1" si="45"/>
        <v>8.674665301057094E-3</v>
      </c>
      <c r="P157" s="4" t="str">
        <f ca="1">IF(AND(MAX(Q$23:Q156)&lt;=MAX(S$23:S156),C157&lt;&gt;"",MAX(Q$23:Q156)&lt;=MAX(U$23:U156),MAX(Q$23:Q156)&lt;=MAX(W$23:W156),MAX(Q$23:Q156)&lt;=MAX(Y$23:Y156),MAX(Q$23:Q156)&lt;=TIME(16,0,0)),MAX(Q$23:Q156,C157),"")</f>
        <v/>
      </c>
      <c r="Q157" s="4" t="str">
        <f t="shared" ca="1" si="46"/>
        <v/>
      </c>
      <c r="R157" s="4">
        <f ca="1">IF(AND(MAX(Q$23:Q156)&gt;MAX(S$23:S156),C157&lt;&gt;"",MAX(S$23:S156)&lt;=MAX(U$23:U156),MAX(S$23:S156)&lt;=MAX(W$23:W156),MAX(S$23:S156)&lt;=MAX(Y$23:Y156),MAX(S$23:S156)&lt;=TIME(16,0,0)),MAX(S$23:S156,C157),"")</f>
        <v>0.49126171463489365</v>
      </c>
      <c r="S157" s="4">
        <f t="shared" ca="1" si="47"/>
        <v>0.49993637993595075</v>
      </c>
      <c r="T157" s="4" t="str">
        <f ca="1">IF(AND(MAX(Q$23:Q156)&gt;MAX(U$23:U156),C157&lt;&gt;"",MAX(S$23:S156)&gt;MAX(U$23:U156),MAX(U$23:U156)&lt;=MAX(W$23:W156),MAX(U$23:U156)&lt;=MAX(Y$23:Y156),MAX(U$23:U156)&lt;=TIME(16,0,0)),MAX(U$23:U156,C157),"")</f>
        <v/>
      </c>
      <c r="U157" s="4" t="str">
        <f t="shared" ca="1" si="48"/>
        <v/>
      </c>
      <c r="V157" s="4" t="str">
        <f ca="1">IF(AND(MAX(Q$23:Q156)&gt;MAX(W$23:W156),C157&lt;&gt;"",MAX(S$23:S156)&gt;MAX(W$23:W156),MAX(U$23:U156)&gt;MAX(W$23:W156),MAX(W$23:W156)&lt;=MAX(Y$23:Y156),MAX(W$23:W156)&lt;=TIME(16,0,0)),MAX(W$23:W156,C157),"")</f>
        <v/>
      </c>
      <c r="W157" s="4" t="str">
        <f t="shared" ca="1" si="49"/>
        <v/>
      </c>
      <c r="X157" s="4" t="str">
        <f ca="1">IF(AND(MAX(Q$23:Q156)&gt;MAX(Y$23:Y156),C157&lt;&gt;"",MAX(S$23:S156)&gt;MAX(Y$23:Y156),MAX(U$23:U156)&gt;MAX(Y$23:Y156),MAX(W$23:W156)&gt;MAX(Y$23:Y156),MAX(Y$23:Y156)&lt;=TIME(16,0,0)),MAX(Y$23:Y156,C157),"")</f>
        <v/>
      </c>
      <c r="Y157" s="4" t="str">
        <f t="shared" ca="1" si="50"/>
        <v/>
      </c>
    </row>
    <row r="158" spans="1:25" x14ac:dyDescent="0.3">
      <c r="A158" s="3">
        <f t="shared" ca="1" si="34"/>
        <v>1.2283613409839937</v>
      </c>
      <c r="B158" s="23" t="str">
        <f t="shared" ca="1" si="35"/>
        <v>касса 3</v>
      </c>
      <c r="C158" s="4">
        <f ca="1">IF(C157="","",IF(C157+(A158)/1440&lt;=$C$23+8/24,C157+(A158)/1440,""))</f>
        <v>0.49211474334391031</v>
      </c>
      <c r="D158">
        <f t="shared" ca="1" si="36"/>
        <v>3.3655651426824824</v>
      </c>
      <c r="E158" s="4">
        <f t="shared" ca="1" si="37"/>
        <v>2.3371980157517241E-3</v>
      </c>
      <c r="F158">
        <f t="shared" ca="1" si="38"/>
        <v>7.355204840056496</v>
      </c>
      <c r="G158" s="4">
        <f t="shared" ca="1" si="39"/>
        <v>5.1077811389281221E-3</v>
      </c>
      <c r="H158">
        <f t="shared" ca="1" si="40"/>
        <v>1.8923602627776073</v>
      </c>
      <c r="I158" s="4">
        <f t="shared" ca="1" si="41"/>
        <v>1.3141390713733384E-3</v>
      </c>
      <c r="J158">
        <f t="shared" ca="1" si="42"/>
        <v>9.6227226352040738</v>
      </c>
      <c r="K158" s="4">
        <f ca="1">IF(J158&lt;&gt;"",J158/1440,"")</f>
        <v>6.6824462744472738E-3</v>
      </c>
      <c r="L158" s="55">
        <f t="shared" ca="1" si="43"/>
        <v>4.2414498322421679</v>
      </c>
      <c r="M158" s="4">
        <f t="shared" ca="1" si="44"/>
        <v>2.9454512723903945E-3</v>
      </c>
      <c r="N158" s="3">
        <f ca="1">IF(C158&lt;&gt;"",SUM(COUNTIF($Q$24:$Q158,"&gt;"&amp;C158),COUNTIF($S$24:$S158,"&gt;"&amp;C158),COUNTIF($U$24:$U158,"&gt;"&amp;C158),COUNTIF($W$24:$W158,"&gt;"&amp;C158),COUNTIF($Y$24:$Y158,"&gt;"&amp;C158)),"")</f>
        <v>4</v>
      </c>
      <c r="O158" s="4">
        <f t="shared" ca="1" si="45"/>
        <v>1.3141390713733436E-3</v>
      </c>
      <c r="P158" s="4" t="str">
        <f ca="1">IF(AND(MAX(Q$23:Q157)&lt;=MAX(S$23:S157),C158&lt;&gt;"",MAX(Q$23:Q157)&lt;=MAX(U$23:U157),MAX(Q$23:Q157)&lt;=MAX(W$23:W157),MAX(Q$23:Q157)&lt;=MAX(Y$23:Y157),MAX(Q$23:Q157)&lt;=TIME(16,0,0)),MAX(Q$23:Q157,C158),"")</f>
        <v/>
      </c>
      <c r="Q158" s="4" t="str">
        <f t="shared" ca="1" si="46"/>
        <v/>
      </c>
      <c r="R158" s="4" t="str">
        <f ca="1">IF(AND(MAX(Q$23:Q157)&gt;MAX(S$23:S157),C158&lt;&gt;"",MAX(S$23:S157)&lt;=MAX(U$23:U157),MAX(S$23:S157)&lt;=MAX(W$23:W157),MAX(S$23:S157)&lt;=MAX(Y$23:Y157),MAX(S$23:S157)&lt;=TIME(16,0,0)),MAX(S$23:S157,C158),"")</f>
        <v/>
      </c>
      <c r="S158" s="4" t="str">
        <f t="shared" ca="1" si="47"/>
        <v/>
      </c>
      <c r="T158" s="4">
        <f ca="1">IF(AND(MAX(Q$23:Q157)&gt;MAX(U$23:U157),C158&lt;&gt;"",MAX(S$23:S157)&gt;MAX(U$23:U157),MAX(U$23:U157)&lt;=MAX(W$23:W157),MAX(U$23:U157)&lt;=MAX(Y$23:Y157),MAX(U$23:U157)&lt;=TIME(16,0,0)),MAX(U$23:U157,C158),"")</f>
        <v>0.49211474334391031</v>
      </c>
      <c r="U158" s="4">
        <f t="shared" ca="1" si="48"/>
        <v>0.49342888241528365</v>
      </c>
      <c r="V158" s="4" t="str">
        <f ca="1">IF(AND(MAX(Q$23:Q157)&gt;MAX(W$23:W157),C158&lt;&gt;"",MAX(S$23:S157)&gt;MAX(W$23:W157),MAX(U$23:U157)&gt;MAX(W$23:W157),MAX(W$23:W157)&lt;=MAX(Y$23:Y157),MAX(W$23:W157)&lt;=TIME(16,0,0)),MAX(W$23:W157,C158),"")</f>
        <v/>
      </c>
      <c r="W158" s="4" t="str">
        <f t="shared" ca="1" si="49"/>
        <v/>
      </c>
      <c r="X158" s="4" t="str">
        <f ca="1">IF(AND(MAX(Q$23:Q157)&gt;MAX(Y$23:Y157),C158&lt;&gt;"",MAX(S$23:S157)&gt;MAX(Y$23:Y157),MAX(U$23:U157)&gt;MAX(Y$23:Y157),MAX(W$23:W157)&gt;MAX(Y$23:Y157),MAX(Y$23:Y157)&lt;=TIME(16,0,0)),MAX(Y$23:Y157,C158),"")</f>
        <v/>
      </c>
      <c r="Y158" s="4" t="str">
        <f t="shared" ca="1" si="50"/>
        <v/>
      </c>
    </row>
    <row r="159" spans="1:25" x14ac:dyDescent="0.3">
      <c r="A159" s="3">
        <f t="shared" ca="1" si="34"/>
        <v>1.0298593687404836</v>
      </c>
      <c r="B159" s="23" t="str">
        <f t="shared" ca="1" si="35"/>
        <v>касса 5</v>
      </c>
      <c r="C159" s="4">
        <f ca="1">IF(C158="","",IF(C158+(A159)/1440&lt;=$C$23+8/24,C158+(A159)/1440,""))</f>
        <v>0.49282992346109122</v>
      </c>
      <c r="D159">
        <f t="shared" ca="1" si="36"/>
        <v>2.336324612050424</v>
      </c>
      <c r="E159" s="4">
        <f t="shared" ca="1" si="37"/>
        <v>1.6224476472572389E-3</v>
      </c>
      <c r="F159">
        <f t="shared" ca="1" si="38"/>
        <v>3.6216005336273316</v>
      </c>
      <c r="G159" s="4">
        <f t="shared" ca="1" si="39"/>
        <v>2.5150003705745358E-3</v>
      </c>
      <c r="H159">
        <f t="shared" ca="1" si="40"/>
        <v>3.1803765221241962</v>
      </c>
      <c r="I159" s="4">
        <f t="shared" ca="1" si="41"/>
        <v>2.2085948070306918E-3</v>
      </c>
      <c r="J159">
        <f t="shared" ca="1" si="42"/>
        <v>2.2079438684170638</v>
      </c>
      <c r="K159" s="4">
        <f ca="1">IF(J159&lt;&gt;"",J159/1440,"")</f>
        <v>1.5332943530674053E-3</v>
      </c>
      <c r="L159" s="55">
        <f t="shared" ca="1" si="43"/>
        <v>4.5220201510533613</v>
      </c>
      <c r="M159" s="4">
        <f t="shared" ca="1" si="44"/>
        <v>3.1402917715648341E-3</v>
      </c>
      <c r="N159" s="3">
        <f ca="1">IF(C159&lt;&gt;"",SUM(COUNTIF($Q$24:$Q159,"&gt;"&amp;C159),COUNTIF($S$24:$S159,"&gt;"&amp;C159),COUNTIF($U$24:$U159,"&gt;"&amp;C159),COUNTIF($W$24:$W159,"&gt;"&amp;C159),COUNTIF($Y$24:$Y159,"&gt;"&amp;C159)),"")</f>
        <v>5</v>
      </c>
      <c r="O159" s="4">
        <f t="shared" ca="1" si="45"/>
        <v>3.1402917715648293E-3</v>
      </c>
      <c r="P159" s="4" t="str">
        <f ca="1">IF(AND(MAX(Q$23:Q158)&lt;=MAX(S$23:S158),C159&lt;&gt;"",MAX(Q$23:Q158)&lt;=MAX(U$23:U158),MAX(Q$23:Q158)&lt;=MAX(W$23:W158),MAX(Q$23:Q158)&lt;=MAX(Y$23:Y158),MAX(Q$23:Q158)&lt;=TIME(16,0,0)),MAX(Q$23:Q158,C159),"")</f>
        <v/>
      </c>
      <c r="Q159" s="4" t="str">
        <f t="shared" ca="1" si="46"/>
        <v/>
      </c>
      <c r="R159" s="4" t="str">
        <f ca="1">IF(AND(MAX(Q$23:Q158)&gt;MAX(S$23:S158),C159&lt;&gt;"",MAX(S$23:S158)&lt;=MAX(U$23:U158),MAX(S$23:S158)&lt;=MAX(W$23:W158),MAX(S$23:S158)&lt;=MAX(Y$23:Y158),MAX(S$23:S158)&lt;=TIME(16,0,0)),MAX(S$23:S158,C159),"")</f>
        <v/>
      </c>
      <c r="S159" s="4" t="str">
        <f t="shared" ca="1" si="47"/>
        <v/>
      </c>
      <c r="T159" s="4" t="str">
        <f ca="1">IF(AND(MAX(Q$23:Q158)&gt;MAX(U$23:U158),C159&lt;&gt;"",MAX(S$23:S158)&gt;MAX(U$23:U158),MAX(U$23:U158)&lt;=MAX(W$23:W158),MAX(U$23:U158)&lt;=MAX(Y$23:Y158),MAX(U$23:U158)&lt;=TIME(16,0,0)),MAX(U$23:U158,C159),"")</f>
        <v/>
      </c>
      <c r="U159" s="4" t="str">
        <f t="shared" ca="1" si="48"/>
        <v/>
      </c>
      <c r="V159" s="4" t="str">
        <f ca="1">IF(AND(MAX(Q$23:Q158)&gt;MAX(W$23:W158),C159&lt;&gt;"",MAX(S$23:S158)&gt;MAX(W$23:W158),MAX(U$23:U158)&gt;MAX(W$23:W158),MAX(W$23:W158)&lt;=MAX(Y$23:Y158),MAX(W$23:W158)&lt;=TIME(16,0,0)),MAX(W$23:W158,C159),"")</f>
        <v/>
      </c>
      <c r="W159" s="4" t="str">
        <f t="shared" ca="1" si="49"/>
        <v/>
      </c>
      <c r="X159" s="4">
        <f ca="1">IF(AND(MAX(Q$23:Q158)&gt;MAX(Y$23:Y158),C159&lt;&gt;"",MAX(S$23:S158)&gt;MAX(Y$23:Y158),MAX(U$23:U158)&gt;MAX(Y$23:Y158),MAX(W$23:W158)&gt;MAX(Y$23:Y158),MAX(Y$23:Y158)&lt;=TIME(16,0,0)),MAX(Y$23:Y158,C159),"")</f>
        <v>0.49282992346109122</v>
      </c>
      <c r="Y159" s="4">
        <f t="shared" ca="1" si="50"/>
        <v>0.49597021523265605</v>
      </c>
    </row>
    <row r="160" spans="1:25" x14ac:dyDescent="0.3">
      <c r="A160" s="3">
        <f t="shared" ca="1" si="34"/>
        <v>1.0210326086601571</v>
      </c>
      <c r="B160" s="23" t="str">
        <f t="shared" ca="1" si="35"/>
        <v>касса 3</v>
      </c>
      <c r="C160" s="4">
        <f ca="1">IF(C159="","",IF(C159+(A160)/1440&lt;=$C$23+8/24,C159+(A160)/1440,""))</f>
        <v>0.49353897388377188</v>
      </c>
      <c r="D160">
        <f t="shared" ca="1" si="36"/>
        <v>1.8349060187384314</v>
      </c>
      <c r="E160" s="4">
        <f t="shared" ca="1" si="37"/>
        <v>1.2742402907905774E-3</v>
      </c>
      <c r="F160">
        <f t="shared" ca="1" si="38"/>
        <v>2.9471530104300805</v>
      </c>
      <c r="G160" s="4">
        <f t="shared" ca="1" si="39"/>
        <v>2.0466340350208893E-3</v>
      </c>
      <c r="H160">
        <f t="shared" ca="1" si="40"/>
        <v>2.0823274070155646</v>
      </c>
      <c r="I160" s="4">
        <f t="shared" ca="1" si="41"/>
        <v>1.4460606993163642E-3</v>
      </c>
      <c r="J160">
        <f t="shared" ca="1" si="42"/>
        <v>12.349718312468712</v>
      </c>
      <c r="K160" s="4">
        <f ca="1">IF(J160&lt;&gt;"",J160/1440,"")</f>
        <v>8.5761932725477164E-3</v>
      </c>
      <c r="L160" s="55">
        <f t="shared" ca="1" si="43"/>
        <v>4.4564496136998546</v>
      </c>
      <c r="M160" s="4">
        <f t="shared" ca="1" si="44"/>
        <v>3.0947566761804547E-3</v>
      </c>
      <c r="N160" s="3">
        <f ca="1">IF(C160&lt;&gt;"",SUM(COUNTIF($Q$24:$Q160,"&gt;"&amp;C160),COUNTIF($S$24:$S160,"&gt;"&amp;C160),COUNTIF($U$24:$U160,"&gt;"&amp;C160),COUNTIF($W$24:$W160,"&gt;"&amp;C160),COUNTIF($Y$24:$Y160,"&gt;"&amp;C160)),"")</f>
        <v>5</v>
      </c>
      <c r="O160" s="4">
        <f t="shared" ca="1" si="45"/>
        <v>1.4460606993163538E-3</v>
      </c>
      <c r="P160" s="4" t="str">
        <f ca="1">IF(AND(MAX(Q$23:Q159)&lt;=MAX(S$23:S159),C160&lt;&gt;"",MAX(Q$23:Q159)&lt;=MAX(U$23:U159),MAX(Q$23:Q159)&lt;=MAX(W$23:W159),MAX(Q$23:Q159)&lt;=MAX(Y$23:Y159),MAX(Q$23:Q159)&lt;=TIME(16,0,0)),MAX(Q$23:Q159,C160),"")</f>
        <v/>
      </c>
      <c r="Q160" s="4" t="str">
        <f t="shared" ca="1" si="46"/>
        <v/>
      </c>
      <c r="R160" s="4" t="str">
        <f ca="1">IF(AND(MAX(Q$23:Q159)&gt;MAX(S$23:S159),C160&lt;&gt;"",MAX(S$23:S159)&lt;=MAX(U$23:U159),MAX(S$23:S159)&lt;=MAX(W$23:W159),MAX(S$23:S159)&lt;=MAX(Y$23:Y159),MAX(S$23:S159)&lt;=TIME(16,0,0)),MAX(S$23:S159,C160),"")</f>
        <v/>
      </c>
      <c r="S160" s="4" t="str">
        <f t="shared" ca="1" si="47"/>
        <v/>
      </c>
      <c r="T160" s="4">
        <f ca="1">IF(AND(MAX(Q$23:Q159)&gt;MAX(U$23:U159),C160&lt;&gt;"",MAX(S$23:S159)&gt;MAX(U$23:U159),MAX(U$23:U159)&lt;=MAX(W$23:W159),MAX(U$23:U159)&lt;=MAX(Y$23:Y159),MAX(U$23:U159)&lt;=TIME(16,0,0)),MAX(U$23:U159,C160),"")</f>
        <v>0.49353897388377188</v>
      </c>
      <c r="U160" s="4">
        <f t="shared" ca="1" si="48"/>
        <v>0.49498503458308823</v>
      </c>
      <c r="V160" s="4" t="str">
        <f ca="1">IF(AND(MAX(Q$23:Q159)&gt;MAX(W$23:W159),C160&lt;&gt;"",MAX(S$23:S159)&gt;MAX(W$23:W159),MAX(U$23:U159)&gt;MAX(W$23:W159),MAX(W$23:W159)&lt;=MAX(Y$23:Y159),MAX(W$23:W159)&lt;=TIME(16,0,0)),MAX(W$23:W159,C160),"")</f>
        <v/>
      </c>
      <c r="W160" s="4" t="str">
        <f t="shared" ca="1" si="49"/>
        <v/>
      </c>
      <c r="X160" s="4" t="str">
        <f ca="1">IF(AND(MAX(Q$23:Q159)&gt;MAX(Y$23:Y159),C160&lt;&gt;"",MAX(S$23:S159)&gt;MAX(Y$23:Y159),MAX(U$23:U159)&gt;MAX(Y$23:Y159),MAX(W$23:W159)&gt;MAX(Y$23:Y159),MAX(Y$23:Y159)&lt;=TIME(16,0,0)),MAX(Y$23:Y159,C160),"")</f>
        <v/>
      </c>
      <c r="Y160" s="4" t="str">
        <f t="shared" ca="1" si="50"/>
        <v/>
      </c>
    </row>
    <row r="161" spans="1:25" x14ac:dyDescent="0.3">
      <c r="A161" s="3">
        <f t="shared" ca="1" si="34"/>
        <v>1.3960155419334874</v>
      </c>
      <c r="B161" s="23" t="str">
        <f t="shared" ca="1" si="35"/>
        <v>касса 1</v>
      </c>
      <c r="C161" s="4">
        <f ca="1">IF(C160="","",IF(C160+(A161)/1440&lt;=$C$23+8/24,C160+(A161)/1440,""))</f>
        <v>0.49450842912122567</v>
      </c>
      <c r="D161">
        <f t="shared" ca="1" si="36"/>
        <v>1.6319828320061558</v>
      </c>
      <c r="E161" s="4">
        <f t="shared" ca="1" si="37"/>
        <v>1.1333214111153859E-3</v>
      </c>
      <c r="F161">
        <f t="shared" ca="1" si="38"/>
        <v>6.0460916596962848</v>
      </c>
      <c r="G161" s="4">
        <f t="shared" ca="1" si="39"/>
        <v>4.1986747636779754E-3</v>
      </c>
      <c r="H161">
        <f t="shared" ca="1" si="40"/>
        <v>1.2031122201606022</v>
      </c>
      <c r="I161" s="4">
        <f t="shared" ca="1" si="41"/>
        <v>8.3549459733375147E-4</v>
      </c>
      <c r="J161">
        <f t="shared" ca="1" si="42"/>
        <v>6.7563251037679288</v>
      </c>
      <c r="K161" s="4">
        <f ca="1">IF(J161&lt;&gt;"",J161/1440,"")</f>
        <v>4.6918924331721731E-3</v>
      </c>
      <c r="L161" s="55">
        <f t="shared" ca="1" si="43"/>
        <v>14.159735294101305</v>
      </c>
      <c r="M161" s="4">
        <f t="shared" ca="1" si="44"/>
        <v>9.8331495097925721E-3</v>
      </c>
      <c r="N161" s="3">
        <f ca="1">IF(C161&lt;&gt;"",SUM(COUNTIF($Q$24:$Q161,"&gt;"&amp;C161),COUNTIF($S$24:$S161,"&gt;"&amp;C161),COUNTIF($U$24:$U161,"&gt;"&amp;C161),COUNTIF($W$24:$W161,"&gt;"&amp;C161),COUNTIF($Y$24:$Y161,"&gt;"&amp;C161)),"")</f>
        <v>6</v>
      </c>
      <c r="O161" s="4">
        <f t="shared" ca="1" si="45"/>
        <v>1.1631759499491356E-3</v>
      </c>
      <c r="P161" s="4">
        <f ca="1">IF(AND(MAX(Q$23:Q160)&lt;=MAX(S$23:S160),C161&lt;&gt;"",MAX(Q$23:Q160)&lt;=MAX(U$23:U160),MAX(Q$23:Q160)&lt;=MAX(W$23:W160),MAX(Q$23:Q160)&lt;=MAX(Y$23:Y160),MAX(Q$23:Q160)&lt;=TIME(16,0,0)),MAX(Q$23:Q160,C161),"")</f>
        <v>0.49453828366005942</v>
      </c>
      <c r="Q161" s="4">
        <f t="shared" ca="1" si="46"/>
        <v>0.4956716050711748</v>
      </c>
      <c r="R161" s="4" t="str">
        <f ca="1">IF(AND(MAX(Q$23:Q160)&gt;MAX(S$23:S160),C161&lt;&gt;"",MAX(S$23:S160)&lt;=MAX(U$23:U160),MAX(S$23:S160)&lt;=MAX(W$23:W160),MAX(S$23:S160)&lt;=MAX(Y$23:Y160),MAX(S$23:S160)&lt;=TIME(16,0,0)),MAX(S$23:S160,C161),"")</f>
        <v/>
      </c>
      <c r="S161" s="4" t="str">
        <f t="shared" ca="1" si="47"/>
        <v/>
      </c>
      <c r="T161" s="4" t="str">
        <f ca="1">IF(AND(MAX(Q$23:Q160)&gt;MAX(U$23:U160),C161&lt;&gt;"",MAX(S$23:S160)&gt;MAX(U$23:U160),MAX(U$23:U160)&lt;=MAX(W$23:W160),MAX(U$23:U160)&lt;=MAX(Y$23:Y160),MAX(U$23:U160)&lt;=TIME(16,0,0)),MAX(U$23:U160,C161),"")</f>
        <v/>
      </c>
      <c r="U161" s="4" t="str">
        <f t="shared" ca="1" si="48"/>
        <v/>
      </c>
      <c r="V161" s="4" t="str">
        <f ca="1">IF(AND(MAX(Q$23:Q160)&gt;MAX(W$23:W160),C161&lt;&gt;"",MAX(S$23:S160)&gt;MAX(W$23:W160),MAX(U$23:U160)&gt;MAX(W$23:W160),MAX(W$23:W160)&lt;=MAX(Y$23:Y160),MAX(W$23:W160)&lt;=TIME(16,0,0)),MAX(W$23:W160,C161),"")</f>
        <v/>
      </c>
      <c r="W161" s="4" t="str">
        <f t="shared" ca="1" si="49"/>
        <v/>
      </c>
      <c r="X161" s="4" t="str">
        <f ca="1">IF(AND(MAX(Q$23:Q160)&gt;MAX(Y$23:Y160),C161&lt;&gt;"",MAX(S$23:S160)&gt;MAX(Y$23:Y160),MAX(U$23:U160)&gt;MAX(Y$23:Y160),MAX(W$23:W160)&gt;MAX(Y$23:Y160),MAX(Y$23:Y160)&lt;=TIME(16,0,0)),MAX(Y$23:Y160,C161),"")</f>
        <v/>
      </c>
      <c r="Y161" s="4" t="str">
        <f t="shared" ca="1" si="50"/>
        <v/>
      </c>
    </row>
    <row r="162" spans="1:25" x14ac:dyDescent="0.3">
      <c r="A162" s="3">
        <f t="shared" ca="1" si="34"/>
        <v>1.4782896546762436</v>
      </c>
      <c r="B162" s="23" t="str">
        <f t="shared" ca="1" si="35"/>
        <v>касса 3</v>
      </c>
      <c r="C162" s="4">
        <f ca="1">IF(C161="","",IF(C161+(A162)/1440&lt;=$C$23+8/24,C161+(A162)/1440,""))</f>
        <v>0.49553501915919529</v>
      </c>
      <c r="D162">
        <f t="shared" ca="1" si="36"/>
        <v>4.0101902994374621</v>
      </c>
      <c r="E162" s="4">
        <f t="shared" ca="1" si="37"/>
        <v>2.7848543746093486E-3</v>
      </c>
      <c r="F162">
        <f t="shared" ca="1" si="38"/>
        <v>4.0425169890688704</v>
      </c>
      <c r="G162" s="4">
        <f t="shared" ca="1" si="39"/>
        <v>2.8073034646311601E-3</v>
      </c>
      <c r="H162">
        <f t="shared" ca="1" si="40"/>
        <v>2.493453022118933</v>
      </c>
      <c r="I162" s="4">
        <f t="shared" ca="1" si="41"/>
        <v>1.7315645986937034E-3</v>
      </c>
      <c r="J162">
        <f t="shared" ca="1" si="42"/>
        <v>6.4452967153767808</v>
      </c>
      <c r="K162" s="4">
        <f ca="1">IF(J162&lt;&gt;"",J162/1440,"")</f>
        <v>4.4759004967894313E-3</v>
      </c>
      <c r="L162" s="55">
        <f t="shared" ca="1" si="43"/>
        <v>5.3800540567809501</v>
      </c>
      <c r="M162" s="4">
        <f t="shared" ca="1" si="44"/>
        <v>3.7361486505423265E-3</v>
      </c>
      <c r="N162" s="3">
        <f ca="1">IF(C162&lt;&gt;"",SUM(COUNTIF($Q$24:$Q162,"&gt;"&amp;C162),COUNTIF($S$24:$S162,"&gt;"&amp;C162),COUNTIF($U$24:$U162,"&gt;"&amp;C162),COUNTIF($W$24:$W162,"&gt;"&amp;C162),COUNTIF($Y$24:$Y162,"&gt;"&amp;C162)),"")</f>
        <v>5</v>
      </c>
      <c r="O162" s="4">
        <f t="shared" ca="1" si="45"/>
        <v>1.7315645986937245E-3</v>
      </c>
      <c r="P162" s="4" t="str">
        <f ca="1">IF(AND(MAX(Q$23:Q161)&lt;=MAX(S$23:S161),C162&lt;&gt;"",MAX(Q$23:Q161)&lt;=MAX(U$23:U161),MAX(Q$23:Q161)&lt;=MAX(W$23:W161),MAX(Q$23:Q161)&lt;=MAX(Y$23:Y161),MAX(Q$23:Q161)&lt;=TIME(16,0,0)),MAX(Q$23:Q161,C162),"")</f>
        <v/>
      </c>
      <c r="Q162" s="4" t="str">
        <f t="shared" ca="1" si="46"/>
        <v/>
      </c>
      <c r="R162" s="4" t="str">
        <f ca="1">IF(AND(MAX(Q$23:Q161)&gt;MAX(S$23:S161),C162&lt;&gt;"",MAX(S$23:S161)&lt;=MAX(U$23:U161),MAX(S$23:S161)&lt;=MAX(W$23:W161),MAX(S$23:S161)&lt;=MAX(Y$23:Y161),MAX(S$23:S161)&lt;=TIME(16,0,0)),MAX(S$23:S161,C162),"")</f>
        <v/>
      </c>
      <c r="S162" s="4" t="str">
        <f t="shared" ca="1" si="47"/>
        <v/>
      </c>
      <c r="T162" s="4">
        <f ca="1">IF(AND(MAX(Q$23:Q161)&gt;MAX(U$23:U161),C162&lt;&gt;"",MAX(S$23:S161)&gt;MAX(U$23:U161),MAX(U$23:U161)&lt;=MAX(W$23:W161),MAX(U$23:U161)&lt;=MAX(Y$23:Y161),MAX(U$23:U161)&lt;=TIME(16,0,0)),MAX(U$23:U161,C162),"")</f>
        <v>0.49553501915919529</v>
      </c>
      <c r="U162" s="4">
        <f t="shared" ca="1" si="48"/>
        <v>0.49726658375788901</v>
      </c>
      <c r="V162" s="4" t="str">
        <f ca="1">IF(AND(MAX(Q$23:Q161)&gt;MAX(W$23:W161),C162&lt;&gt;"",MAX(S$23:S161)&gt;MAX(W$23:W161),MAX(U$23:U161)&gt;MAX(W$23:W161),MAX(W$23:W161)&lt;=MAX(Y$23:Y161),MAX(W$23:W161)&lt;=TIME(16,0,0)),MAX(W$23:W161,C162),"")</f>
        <v/>
      </c>
      <c r="W162" s="4" t="str">
        <f t="shared" ca="1" si="49"/>
        <v/>
      </c>
      <c r="X162" s="4" t="str">
        <f ca="1">IF(AND(MAX(Q$23:Q161)&gt;MAX(Y$23:Y161),C162&lt;&gt;"",MAX(S$23:S161)&gt;MAX(Y$23:Y161),MAX(U$23:U161)&gt;MAX(Y$23:Y161),MAX(W$23:W161)&gt;MAX(Y$23:Y161),MAX(Y$23:Y161)&lt;=TIME(16,0,0)),MAX(Y$23:Y161,C162),"")</f>
        <v/>
      </c>
      <c r="Y162" s="4" t="str">
        <f t="shared" ca="1" si="50"/>
        <v/>
      </c>
    </row>
    <row r="163" spans="1:25" x14ac:dyDescent="0.3">
      <c r="A163" s="3">
        <f t="shared" ca="1" si="34"/>
        <v>2.7839922474014838</v>
      </c>
      <c r="B163" s="23" t="str">
        <f t="shared" ca="1" si="35"/>
        <v>касса 1</v>
      </c>
      <c r="C163" s="4">
        <f ca="1">IF(C162="","",IF(C162+(A163)/1440&lt;=$C$23+8/24,C162+(A163)/1440,""))</f>
        <v>0.49746834710877963</v>
      </c>
      <c r="D163">
        <f t="shared" ca="1" si="36"/>
        <v>3.8043354490721106</v>
      </c>
      <c r="E163" s="4">
        <f t="shared" ca="1" si="37"/>
        <v>2.6418996174111878E-3</v>
      </c>
      <c r="F163">
        <f t="shared" ca="1" si="38"/>
        <v>2.7633651235762757</v>
      </c>
      <c r="G163" s="4">
        <f t="shared" ca="1" si="39"/>
        <v>1.9190035580390803E-3</v>
      </c>
      <c r="H163">
        <f t="shared" ca="1" si="40"/>
        <v>1.6090210328090666</v>
      </c>
      <c r="I163" s="4">
        <f t="shared" ca="1" si="41"/>
        <v>1.1173757172285184E-3</v>
      </c>
      <c r="J163">
        <f t="shared" ca="1" si="42"/>
        <v>2.4670092547123543</v>
      </c>
      <c r="K163" s="4">
        <f ca="1">IF(J163&lt;&gt;"",J163/1440,"")</f>
        <v>1.7132008713280238E-3</v>
      </c>
      <c r="L163" s="55">
        <f t="shared" ca="1" si="43"/>
        <v>5.0620497860696201</v>
      </c>
      <c r="M163" s="4">
        <f t="shared" ca="1" si="44"/>
        <v>3.5153123514372361E-3</v>
      </c>
      <c r="N163" s="3">
        <f ca="1">IF(C163&lt;&gt;"",SUM(COUNTIF($Q$24:$Q163,"&gt;"&amp;C163),COUNTIF($S$24:$S163,"&gt;"&amp;C163),COUNTIF($U$24:$U163,"&gt;"&amp;C163),COUNTIF($W$24:$W163,"&gt;"&amp;C163),COUNTIF($Y$24:$Y163,"&gt;"&amp;C163)),"")</f>
        <v>2</v>
      </c>
      <c r="O163" s="4">
        <f t="shared" ca="1" si="45"/>
        <v>2.6418996174112364E-3</v>
      </c>
      <c r="P163" s="4">
        <f ca="1">IF(AND(MAX(Q$23:Q162)&lt;=MAX(S$23:S162),C163&lt;&gt;"",MAX(Q$23:Q162)&lt;=MAX(U$23:U162),MAX(Q$23:Q162)&lt;=MAX(W$23:W162),MAX(Q$23:Q162)&lt;=MAX(Y$23:Y162),MAX(Q$23:Q162)&lt;=TIME(16,0,0)),MAX(Q$23:Q162,C163),"")</f>
        <v>0.49746834710877963</v>
      </c>
      <c r="Q163" s="4">
        <f t="shared" ca="1" si="46"/>
        <v>0.50011024672619087</v>
      </c>
      <c r="R163" s="4" t="str">
        <f ca="1">IF(AND(MAX(Q$23:Q162)&gt;MAX(S$23:S162),C163&lt;&gt;"",MAX(S$23:S162)&lt;=MAX(U$23:U162),MAX(S$23:S162)&lt;=MAX(W$23:W162),MAX(S$23:S162)&lt;=MAX(Y$23:Y162),MAX(S$23:S162)&lt;=TIME(16,0,0)),MAX(S$23:S162,C163),"")</f>
        <v/>
      </c>
      <c r="S163" s="4" t="str">
        <f t="shared" ca="1" si="47"/>
        <v/>
      </c>
      <c r="T163" s="4" t="str">
        <f ca="1">IF(AND(MAX(Q$23:Q162)&gt;MAX(U$23:U162),C163&lt;&gt;"",MAX(S$23:S162)&gt;MAX(U$23:U162),MAX(U$23:U162)&lt;=MAX(W$23:W162),MAX(U$23:U162)&lt;=MAX(Y$23:Y162),MAX(U$23:U162)&lt;=TIME(16,0,0)),MAX(U$23:U162,C163),"")</f>
        <v/>
      </c>
      <c r="U163" s="4" t="str">
        <f t="shared" ca="1" si="48"/>
        <v/>
      </c>
      <c r="V163" s="4" t="str">
        <f ca="1">IF(AND(MAX(Q$23:Q162)&gt;MAX(W$23:W162),C163&lt;&gt;"",MAX(S$23:S162)&gt;MAX(W$23:W162),MAX(U$23:U162)&gt;MAX(W$23:W162),MAX(W$23:W162)&lt;=MAX(Y$23:Y162),MAX(W$23:W162)&lt;=TIME(16,0,0)),MAX(W$23:W162,C163),"")</f>
        <v/>
      </c>
      <c r="W163" s="4" t="str">
        <f t="shared" ca="1" si="49"/>
        <v/>
      </c>
      <c r="X163" s="4" t="str">
        <f ca="1">IF(AND(MAX(Q$23:Q162)&gt;MAX(Y$23:Y162),C163&lt;&gt;"",MAX(S$23:S162)&gt;MAX(Y$23:Y162),MAX(U$23:U162)&gt;MAX(Y$23:Y162),MAX(W$23:W162)&gt;MAX(Y$23:Y162),MAX(Y$23:Y162)&lt;=TIME(16,0,0)),MAX(Y$23:Y162,C163),"")</f>
        <v/>
      </c>
      <c r="Y163" s="4" t="str">
        <f t="shared" ca="1" si="50"/>
        <v/>
      </c>
    </row>
    <row r="164" spans="1:25" x14ac:dyDescent="0.3">
      <c r="A164" s="3">
        <f t="shared" ca="1" si="34"/>
        <v>2.9161586169662979</v>
      </c>
      <c r="B164" s="23" t="str">
        <f t="shared" ca="1" si="35"/>
        <v>касса 5</v>
      </c>
      <c r="C164" s="4">
        <f ca="1">IF(C163="","",IF(C163+(A164)/1440&lt;=$C$23+8/24,C163+(A164)/1440,""))</f>
        <v>0.49949345725945066</v>
      </c>
      <c r="D164">
        <f t="shared" ca="1" si="36"/>
        <v>4.7978617957393306</v>
      </c>
      <c r="E164" s="4">
        <f t="shared" ca="1" si="37"/>
        <v>3.3318484692634242E-3</v>
      </c>
      <c r="F164">
        <f t="shared" ca="1" si="38"/>
        <v>1.1487910777865458</v>
      </c>
      <c r="G164" s="4">
        <f t="shared" ca="1" si="39"/>
        <v>7.977715817962123E-4</v>
      </c>
      <c r="H164">
        <f t="shared" ca="1" si="40"/>
        <v>1.1496969194097177</v>
      </c>
      <c r="I164" s="4">
        <f t="shared" ca="1" si="41"/>
        <v>7.9840063847897065E-4</v>
      </c>
      <c r="J164">
        <f t="shared" ca="1" si="42"/>
        <v>3.954820641750179</v>
      </c>
      <c r="K164" s="4">
        <f ca="1">IF(J164&lt;&gt;"",J164/1440,"")</f>
        <v>2.7464032234376244E-3</v>
      </c>
      <c r="L164" s="55">
        <f t="shared" ca="1" si="43"/>
        <v>2.8955486999430429</v>
      </c>
      <c r="M164" s="4">
        <f t="shared" ca="1" si="44"/>
        <v>2.0107977082937799E-3</v>
      </c>
      <c r="N164" s="3">
        <f ca="1">IF(C164&lt;&gt;"",SUM(COUNTIF($Q$24:$Q164,"&gt;"&amp;C164),COUNTIF($S$24:$S164,"&gt;"&amp;C164),COUNTIF($U$24:$U164,"&gt;"&amp;C164),COUNTIF($W$24:$W164,"&gt;"&amp;C164),COUNTIF($Y$24:$Y164,"&gt;"&amp;C164)),"")</f>
        <v>3</v>
      </c>
      <c r="O164" s="4">
        <f t="shared" ca="1" si="45"/>
        <v>2.0107977082937656E-3</v>
      </c>
      <c r="P164" s="4" t="str">
        <f ca="1">IF(AND(MAX(Q$23:Q163)&lt;=MAX(S$23:S163),C164&lt;&gt;"",MAX(Q$23:Q163)&lt;=MAX(U$23:U163),MAX(Q$23:Q163)&lt;=MAX(W$23:W163),MAX(Q$23:Q163)&lt;=MAX(Y$23:Y163),MAX(Q$23:Q163)&lt;=TIME(16,0,0)),MAX(Q$23:Q163,C164),"")</f>
        <v/>
      </c>
      <c r="Q164" s="4" t="str">
        <f t="shared" ca="1" si="46"/>
        <v/>
      </c>
      <c r="R164" s="4" t="str">
        <f ca="1">IF(AND(MAX(Q$23:Q163)&gt;MAX(S$23:S163),C164&lt;&gt;"",MAX(S$23:S163)&lt;=MAX(U$23:U163),MAX(S$23:S163)&lt;=MAX(W$23:W163),MAX(S$23:S163)&lt;=MAX(Y$23:Y163),MAX(S$23:S163)&lt;=TIME(16,0,0)),MAX(S$23:S163,C164),"")</f>
        <v/>
      </c>
      <c r="S164" s="4" t="str">
        <f t="shared" ca="1" si="47"/>
        <v/>
      </c>
      <c r="T164" s="4" t="str">
        <f ca="1">IF(AND(MAX(Q$23:Q163)&gt;MAX(U$23:U163),C164&lt;&gt;"",MAX(S$23:S163)&gt;MAX(U$23:U163),MAX(U$23:U163)&lt;=MAX(W$23:W163),MAX(U$23:U163)&lt;=MAX(Y$23:Y163),MAX(U$23:U163)&lt;=TIME(16,0,0)),MAX(U$23:U163,C164),"")</f>
        <v/>
      </c>
      <c r="U164" s="4" t="str">
        <f t="shared" ca="1" si="48"/>
        <v/>
      </c>
      <c r="V164" s="4" t="str">
        <f ca="1">IF(AND(MAX(Q$23:Q163)&gt;MAX(W$23:W163),C164&lt;&gt;"",MAX(S$23:S163)&gt;MAX(W$23:W163),MAX(U$23:U163)&gt;MAX(W$23:W163),MAX(W$23:W163)&lt;=MAX(Y$23:Y163),MAX(W$23:W163)&lt;=TIME(16,0,0)),MAX(W$23:W163,C164),"")</f>
        <v/>
      </c>
      <c r="W164" s="4" t="str">
        <f t="shared" ca="1" si="49"/>
        <v/>
      </c>
      <c r="X164" s="4">
        <f ca="1">IF(AND(MAX(Q$23:Q163)&gt;MAX(Y$23:Y163),C164&lt;&gt;"",MAX(S$23:S163)&gt;MAX(Y$23:Y163),MAX(U$23:U163)&gt;MAX(Y$23:Y163),MAX(W$23:W163)&gt;MAX(Y$23:Y163),MAX(Y$23:Y163)&lt;=TIME(16,0,0)),MAX(Y$23:Y163,C164),"")</f>
        <v>0.49949345725945066</v>
      </c>
      <c r="Y164" s="4">
        <f t="shared" ca="1" si="50"/>
        <v>0.50150425496774442</v>
      </c>
    </row>
    <row r="165" spans="1:25" x14ac:dyDescent="0.3">
      <c r="A165" s="3">
        <f t="shared" ca="1" si="34"/>
        <v>1.4931086351073197</v>
      </c>
      <c r="B165" s="23" t="str">
        <f t="shared" ca="1" si="35"/>
        <v>касса 4</v>
      </c>
      <c r="C165" s="4">
        <f ca="1">IF(C164="","",IF(C164+(A165)/1440&lt;=$C$23+8/24,C164+(A165)/1440,""))</f>
        <v>0.50053033825605298</v>
      </c>
      <c r="D165">
        <f t="shared" ca="1" si="36"/>
        <v>1.3247649409092923</v>
      </c>
      <c r="E165" s="4">
        <f t="shared" ca="1" si="37"/>
        <v>9.1997565340923076E-4</v>
      </c>
      <c r="F165">
        <f t="shared" ca="1" si="38"/>
        <v>12.233037688859039</v>
      </c>
      <c r="G165" s="4">
        <f t="shared" ca="1" si="39"/>
        <v>8.4951650617076657E-3</v>
      </c>
      <c r="H165">
        <f t="shared" ca="1" si="40"/>
        <v>1.7717033723851594</v>
      </c>
      <c r="I165" s="4">
        <f t="shared" ca="1" si="41"/>
        <v>1.2303495641563607E-3</v>
      </c>
      <c r="J165">
        <f t="shared" ca="1" si="42"/>
        <v>10.398665508982335</v>
      </c>
      <c r="K165" s="4">
        <f ca="1">IF(J165&lt;&gt;"",J165/1440,"")</f>
        <v>7.221295492348844E-3</v>
      </c>
      <c r="L165" s="55">
        <f t="shared" ca="1" si="43"/>
        <v>5.2976143386834966</v>
      </c>
      <c r="M165" s="4">
        <f t="shared" ca="1" si="44"/>
        <v>3.6788988463079837E-3</v>
      </c>
      <c r="N165" s="3">
        <f ca="1">IF(C165&lt;&gt;"",SUM(COUNTIF($Q$24:$Q165,"&gt;"&amp;C165),COUNTIF($S$24:$S165,"&gt;"&amp;C165),COUNTIF($U$24:$U165,"&gt;"&amp;C165),COUNTIF($W$24:$W165,"&gt;"&amp;C165),COUNTIF($Y$24:$Y165,"&gt;"&amp;C165)),"")</f>
        <v>2</v>
      </c>
      <c r="O165" s="4">
        <f t="shared" ca="1" si="45"/>
        <v>7.2212954923488448E-3</v>
      </c>
      <c r="P165" s="4" t="str">
        <f ca="1">IF(AND(MAX(Q$23:Q164)&lt;=MAX(S$23:S164),C165&lt;&gt;"",MAX(Q$23:Q164)&lt;=MAX(U$23:U164),MAX(Q$23:Q164)&lt;=MAX(W$23:W164),MAX(Q$23:Q164)&lt;=MAX(Y$23:Y164),MAX(Q$23:Q164)&lt;=TIME(16,0,0)),MAX(Q$23:Q164,C165),"")</f>
        <v/>
      </c>
      <c r="Q165" s="4" t="str">
        <f t="shared" ca="1" si="46"/>
        <v/>
      </c>
      <c r="R165" s="4" t="str">
        <f ca="1">IF(AND(MAX(Q$23:Q164)&gt;MAX(S$23:S164),C165&lt;&gt;"",MAX(S$23:S164)&lt;=MAX(U$23:U164),MAX(S$23:S164)&lt;=MAX(W$23:W164),MAX(S$23:S164)&lt;=MAX(Y$23:Y164),MAX(S$23:S164)&lt;=TIME(16,0,0)),MAX(S$23:S164,C165),"")</f>
        <v/>
      </c>
      <c r="S165" s="4" t="str">
        <f t="shared" ca="1" si="47"/>
        <v/>
      </c>
      <c r="T165" s="4" t="str">
        <f ca="1">IF(AND(MAX(Q$23:Q164)&gt;MAX(U$23:U164),C165&lt;&gt;"",MAX(S$23:S164)&gt;MAX(U$23:U164),MAX(U$23:U164)&lt;=MAX(W$23:W164),MAX(U$23:U164)&lt;=MAX(Y$23:Y164),MAX(U$23:U164)&lt;=TIME(16,0,0)),MAX(U$23:U164,C165),"")</f>
        <v/>
      </c>
      <c r="U165" s="4" t="str">
        <f t="shared" ca="1" si="48"/>
        <v/>
      </c>
      <c r="V165" s="4">
        <f ca="1">IF(AND(MAX(Q$23:Q164)&gt;MAX(W$23:W164),C165&lt;&gt;"",MAX(S$23:S164)&gt;MAX(W$23:W164),MAX(U$23:U164)&gt;MAX(W$23:W164),MAX(W$23:W164)&lt;=MAX(Y$23:Y164),MAX(W$23:W164)&lt;=TIME(16,0,0)),MAX(W$23:W164,C165),"")</f>
        <v>0.50053033825605298</v>
      </c>
      <c r="W165" s="4">
        <f t="shared" ca="1" si="49"/>
        <v>0.50775163374840182</v>
      </c>
      <c r="X165" s="4" t="str">
        <f ca="1">IF(AND(MAX(Q$23:Q164)&gt;MAX(Y$23:Y164),C165&lt;&gt;"",MAX(S$23:S164)&gt;MAX(Y$23:Y164),MAX(U$23:U164)&gt;MAX(Y$23:Y164),MAX(W$23:W164)&gt;MAX(Y$23:Y164),MAX(Y$23:Y164)&lt;=TIME(16,0,0)),MAX(Y$23:Y164,C165),"")</f>
        <v/>
      </c>
      <c r="Y165" s="4" t="str">
        <f t="shared" ca="1" si="50"/>
        <v/>
      </c>
    </row>
    <row r="166" spans="1:25" x14ac:dyDescent="0.3">
      <c r="A166" s="3">
        <f t="shared" ca="1" si="34"/>
        <v>3.8856906542604737</v>
      </c>
      <c r="B166" s="23" t="str">
        <f t="shared" ca="1" si="35"/>
        <v>касса 3</v>
      </c>
      <c r="C166" s="4">
        <f ca="1">IF(C165="","",IF(C165+(A166)/1440&lt;=$C$23+8/24,C165+(A166)/1440,""))</f>
        <v>0.50322873454373385</v>
      </c>
      <c r="D166">
        <f t="shared" ca="1" si="36"/>
        <v>1.5776410877717382</v>
      </c>
      <c r="E166" s="4">
        <f t="shared" ca="1" si="37"/>
        <v>1.0955840887303737E-3</v>
      </c>
      <c r="F166">
        <f t="shared" ca="1" si="38"/>
        <v>1.5912897543278017</v>
      </c>
      <c r="G166" s="4">
        <f t="shared" ca="1" si="39"/>
        <v>1.1050623293943067E-3</v>
      </c>
      <c r="H166">
        <f t="shared" ca="1" si="40"/>
        <v>4.9324722879085705</v>
      </c>
      <c r="I166" s="4">
        <f t="shared" ca="1" si="41"/>
        <v>3.4253279777142851E-3</v>
      </c>
      <c r="J166">
        <f t="shared" ca="1" si="42"/>
        <v>4.87904195124481</v>
      </c>
      <c r="K166" s="4">
        <f ca="1">IF(J166&lt;&gt;"",J166/1440,"")</f>
        <v>3.3882235772533403E-3</v>
      </c>
      <c r="L166" s="55">
        <f t="shared" ca="1" si="43"/>
        <v>3.9874110608218944</v>
      </c>
      <c r="M166" s="4">
        <f t="shared" ca="1" si="44"/>
        <v>2.7690354589040935E-3</v>
      </c>
      <c r="N166" s="3">
        <f ca="1">IF(C166&lt;&gt;"",SUM(COUNTIF($Q$24:$Q166,"&gt;"&amp;C166),COUNTIF($S$24:$S166,"&gt;"&amp;C166),COUNTIF($U$24:$U166,"&gt;"&amp;C166),COUNTIF($W$24:$W166,"&gt;"&amp;C166),COUNTIF($Y$24:$Y166,"&gt;"&amp;C166)),"")</f>
        <v>2</v>
      </c>
      <c r="O166" s="4">
        <f t="shared" ca="1" si="45"/>
        <v>3.425327977714332E-3</v>
      </c>
      <c r="P166" s="4" t="str">
        <f ca="1">IF(AND(MAX(Q$23:Q165)&lt;=MAX(S$23:S165),C166&lt;&gt;"",MAX(Q$23:Q165)&lt;=MAX(U$23:U165),MAX(Q$23:Q165)&lt;=MAX(W$23:W165),MAX(Q$23:Q165)&lt;=MAX(Y$23:Y165),MAX(Q$23:Q165)&lt;=TIME(16,0,0)),MAX(Q$23:Q165,C166),"")</f>
        <v/>
      </c>
      <c r="Q166" s="4" t="str">
        <f t="shared" ca="1" si="46"/>
        <v/>
      </c>
      <c r="R166" s="4" t="str">
        <f ca="1">IF(AND(MAX(Q$23:Q165)&gt;MAX(S$23:S165),C166&lt;&gt;"",MAX(S$23:S165)&lt;=MAX(U$23:U165),MAX(S$23:S165)&lt;=MAX(W$23:W165),MAX(S$23:S165)&lt;=MAX(Y$23:Y165),MAX(S$23:S165)&lt;=TIME(16,0,0)),MAX(S$23:S165,C166),"")</f>
        <v/>
      </c>
      <c r="S166" s="4" t="str">
        <f t="shared" ca="1" si="47"/>
        <v/>
      </c>
      <c r="T166" s="4">
        <f ca="1">IF(AND(MAX(Q$23:Q165)&gt;MAX(U$23:U165),C166&lt;&gt;"",MAX(S$23:S165)&gt;MAX(U$23:U165),MAX(U$23:U165)&lt;=MAX(W$23:W165),MAX(U$23:U165)&lt;=MAX(Y$23:Y165),MAX(U$23:U165)&lt;=TIME(16,0,0)),MAX(U$23:U165,C166),"")</f>
        <v>0.50322873454373385</v>
      </c>
      <c r="U166" s="4">
        <f t="shared" ca="1" si="48"/>
        <v>0.50665406252144818</v>
      </c>
      <c r="V166" s="4" t="str">
        <f ca="1">IF(AND(MAX(Q$23:Q165)&gt;MAX(W$23:W165),C166&lt;&gt;"",MAX(S$23:S165)&gt;MAX(W$23:W165),MAX(U$23:U165)&gt;MAX(W$23:W165),MAX(W$23:W165)&lt;=MAX(Y$23:Y165),MAX(W$23:W165)&lt;=TIME(16,0,0)),MAX(W$23:W165,C166),"")</f>
        <v/>
      </c>
      <c r="W166" s="4" t="str">
        <f t="shared" ca="1" si="49"/>
        <v/>
      </c>
      <c r="X166" s="4" t="str">
        <f ca="1">IF(AND(MAX(Q$23:Q165)&gt;MAX(Y$23:Y165),C166&lt;&gt;"",MAX(S$23:S165)&gt;MAX(Y$23:Y165),MAX(U$23:U165)&gt;MAX(Y$23:Y165),MAX(W$23:W165)&gt;MAX(Y$23:Y165),MAX(Y$23:Y165)&lt;=TIME(16,0,0)),MAX(Y$23:Y165,C166),"")</f>
        <v/>
      </c>
      <c r="Y166" s="4" t="str">
        <f t="shared" ca="1" si="50"/>
        <v/>
      </c>
    </row>
    <row r="167" spans="1:25" x14ac:dyDescent="0.3">
      <c r="A167" s="3">
        <f t="shared" ca="1" si="34"/>
        <v>1.9704781566372649</v>
      </c>
      <c r="B167" s="23" t="str">
        <f t="shared" ca="1" si="35"/>
        <v>касса 2</v>
      </c>
      <c r="C167" s="4">
        <f ca="1">IF(C166="","",IF(C166+(A167)/1440&lt;=$C$23+8/24,C166+(A167)/1440,""))</f>
        <v>0.50459712215250974</v>
      </c>
      <c r="D167">
        <f t="shared" ca="1" si="36"/>
        <v>1.2894215697420819</v>
      </c>
      <c r="E167" s="4">
        <f t="shared" ca="1" si="37"/>
        <v>8.9543164565422358E-4</v>
      </c>
      <c r="F167">
        <f t="shared" ca="1" si="38"/>
        <v>1.9901811110203194</v>
      </c>
      <c r="G167" s="4">
        <f t="shared" ca="1" si="39"/>
        <v>1.382070215986333E-3</v>
      </c>
      <c r="H167">
        <f t="shared" ca="1" si="40"/>
        <v>4.6278020486060445</v>
      </c>
      <c r="I167" s="4">
        <f t="shared" ca="1" si="41"/>
        <v>3.2137514226430863E-3</v>
      </c>
      <c r="J167">
        <f t="shared" ca="1" si="42"/>
        <v>6.9848635493568727</v>
      </c>
      <c r="K167" s="4">
        <f ca="1">IF(J167&lt;&gt;"",J167/1440,"")</f>
        <v>4.8505996870533835E-3</v>
      </c>
      <c r="L167" s="55">
        <f t="shared" ca="1" si="43"/>
        <v>1.8635101232016091</v>
      </c>
      <c r="M167" s="4">
        <f t="shared" ca="1" si="44"/>
        <v>1.2941042522233398E-3</v>
      </c>
      <c r="N167" s="3">
        <f ca="1">IF(C167&lt;&gt;"",SUM(COUNTIF($Q$24:$Q167,"&gt;"&amp;C167),COUNTIF($S$24:$S167,"&gt;"&amp;C167),COUNTIF($U$24:$U167,"&gt;"&amp;C167),COUNTIF($W$24:$W167,"&gt;"&amp;C167),COUNTIF($Y$24:$Y167,"&gt;"&amp;C167)),"")</f>
        <v>3</v>
      </c>
      <c r="O167" s="4">
        <f t="shared" ca="1" si="45"/>
        <v>1.3820702159863529E-3</v>
      </c>
      <c r="P167" s="4" t="str">
        <f ca="1">IF(AND(MAX(Q$23:Q166)&lt;=MAX(S$23:S166),C167&lt;&gt;"",MAX(Q$23:Q166)&lt;=MAX(U$23:U166),MAX(Q$23:Q166)&lt;=MAX(W$23:W166),MAX(Q$23:Q166)&lt;=MAX(Y$23:Y166),MAX(Q$23:Q166)&lt;=TIME(16,0,0)),MAX(Q$23:Q166,C167),"")</f>
        <v/>
      </c>
      <c r="Q167" s="4" t="str">
        <f t="shared" ca="1" si="46"/>
        <v/>
      </c>
      <c r="R167" s="4">
        <f ca="1">IF(AND(MAX(Q$23:Q166)&gt;MAX(S$23:S166),C167&lt;&gt;"",MAX(S$23:S166)&lt;=MAX(U$23:U166),MAX(S$23:S166)&lt;=MAX(W$23:W166),MAX(S$23:S166)&lt;=MAX(Y$23:Y166),MAX(S$23:S166)&lt;=TIME(16,0,0)),MAX(S$23:S166,C167),"")</f>
        <v>0.50459712215250974</v>
      </c>
      <c r="S167" s="4">
        <f t="shared" ca="1" si="47"/>
        <v>0.50597919236849609</v>
      </c>
      <c r="T167" s="4" t="str">
        <f ca="1">IF(AND(MAX(Q$23:Q166)&gt;MAX(U$23:U166),C167&lt;&gt;"",MAX(S$23:S166)&gt;MAX(U$23:U166),MAX(U$23:U166)&lt;=MAX(W$23:W166),MAX(U$23:U166)&lt;=MAX(Y$23:Y166),MAX(U$23:U166)&lt;=TIME(16,0,0)),MAX(U$23:U166,C167),"")</f>
        <v/>
      </c>
      <c r="U167" s="4" t="str">
        <f t="shared" ca="1" si="48"/>
        <v/>
      </c>
      <c r="V167" s="4" t="str">
        <f ca="1">IF(AND(MAX(Q$23:Q166)&gt;MAX(W$23:W166),C167&lt;&gt;"",MAX(S$23:S166)&gt;MAX(W$23:W166),MAX(U$23:U166)&gt;MAX(W$23:W166),MAX(W$23:W166)&lt;=MAX(Y$23:Y166),MAX(W$23:W166)&lt;=TIME(16,0,0)),MAX(W$23:W166,C167),"")</f>
        <v/>
      </c>
      <c r="W167" s="4" t="str">
        <f t="shared" ca="1" si="49"/>
        <v/>
      </c>
      <c r="X167" s="4" t="str">
        <f ca="1">IF(AND(MAX(Q$23:Q166)&gt;MAX(Y$23:Y166),C167&lt;&gt;"",MAX(S$23:S166)&gt;MAX(Y$23:Y166),MAX(U$23:U166)&gt;MAX(Y$23:Y166),MAX(W$23:W166)&gt;MAX(Y$23:Y166),MAX(Y$23:Y166)&lt;=TIME(16,0,0)),MAX(Y$23:Y166,C167),"")</f>
        <v/>
      </c>
      <c r="Y167" s="4" t="str">
        <f t="shared" ca="1" si="50"/>
        <v/>
      </c>
    </row>
    <row r="168" spans="1:25" x14ac:dyDescent="0.3">
      <c r="A168" s="3">
        <f t="shared" ca="1" si="34"/>
        <v>1.6134339128666815</v>
      </c>
      <c r="B168" s="23" t="str">
        <f t="shared" ca="1" si="35"/>
        <v>касса 1</v>
      </c>
      <c r="C168" s="4">
        <f ca="1">IF(C167="","",IF(C167+(A168)/1440&lt;=$C$23+8/24,C167+(A168)/1440,""))</f>
        <v>0.50571756236977827</v>
      </c>
      <c r="D168">
        <f t="shared" ca="1" si="36"/>
        <v>5.3830310665575016</v>
      </c>
      <c r="E168" s="4">
        <f t="shared" ca="1" si="37"/>
        <v>3.7382160184427095E-3</v>
      </c>
      <c r="F168">
        <f t="shared" ca="1" si="38"/>
        <v>5.8867452072826705</v>
      </c>
      <c r="G168" s="4">
        <f t="shared" ca="1" si="39"/>
        <v>4.0880175050574102E-3</v>
      </c>
      <c r="H168">
        <f t="shared" ca="1" si="40"/>
        <v>9.2177693465075361</v>
      </c>
      <c r="I168" s="4">
        <f t="shared" ca="1" si="41"/>
        <v>6.401228712852456E-3</v>
      </c>
      <c r="J168">
        <f t="shared" ca="1" si="42"/>
        <v>1.0502254596447134</v>
      </c>
      <c r="K168" s="4">
        <f ca="1">IF(J168&lt;&gt;"",J168/1440,"")</f>
        <v>7.2932323586438427E-4</v>
      </c>
      <c r="L168" s="55">
        <f t="shared" ca="1" si="43"/>
        <v>5.458632132529015</v>
      </c>
      <c r="M168" s="4">
        <f t="shared" ca="1" si="44"/>
        <v>3.7907167587007051E-3</v>
      </c>
      <c r="N168" s="3">
        <f ca="1">IF(C168&lt;&gt;"",SUM(COUNTIF($Q$24:$Q168,"&gt;"&amp;C168),COUNTIF($S$24:$S168,"&gt;"&amp;C168),COUNTIF($U$24:$U168,"&gt;"&amp;C168),COUNTIF($W$24:$W168,"&gt;"&amp;C168),COUNTIF($Y$24:$Y168,"&gt;"&amp;C168)),"")</f>
        <v>4</v>
      </c>
      <c r="O168" s="4">
        <f t="shared" ca="1" si="45"/>
        <v>3.7382160184427082E-3</v>
      </c>
      <c r="P168" s="4">
        <f ca="1">IF(AND(MAX(Q$23:Q167)&lt;=MAX(S$23:S167),C168&lt;&gt;"",MAX(Q$23:Q167)&lt;=MAX(U$23:U167),MAX(Q$23:Q167)&lt;=MAX(W$23:W167),MAX(Q$23:Q167)&lt;=MAX(Y$23:Y167),MAX(Q$23:Q167)&lt;=TIME(16,0,0)),MAX(Q$23:Q167,C168),"")</f>
        <v>0.50571756236977827</v>
      </c>
      <c r="Q168" s="4">
        <f t="shared" ca="1" si="46"/>
        <v>0.50945577838822098</v>
      </c>
      <c r="R168" s="4" t="str">
        <f ca="1">IF(AND(MAX(Q$23:Q167)&gt;MAX(S$23:S167),C168&lt;&gt;"",MAX(S$23:S167)&lt;=MAX(U$23:U167),MAX(S$23:S167)&lt;=MAX(W$23:W167),MAX(S$23:S167)&lt;=MAX(Y$23:Y167),MAX(S$23:S167)&lt;=TIME(16,0,0)),MAX(S$23:S167,C168),"")</f>
        <v/>
      </c>
      <c r="S168" s="4" t="str">
        <f t="shared" ca="1" si="47"/>
        <v/>
      </c>
      <c r="T168" s="4" t="str">
        <f ca="1">IF(AND(MAX(Q$23:Q167)&gt;MAX(U$23:U167),C168&lt;&gt;"",MAX(S$23:S167)&gt;MAX(U$23:U167),MAX(U$23:U167)&lt;=MAX(W$23:W167),MAX(U$23:U167)&lt;=MAX(Y$23:Y167),MAX(U$23:U167)&lt;=TIME(16,0,0)),MAX(U$23:U167,C168),"")</f>
        <v/>
      </c>
      <c r="U168" s="4" t="str">
        <f t="shared" ca="1" si="48"/>
        <v/>
      </c>
      <c r="V168" s="4" t="str">
        <f ca="1">IF(AND(MAX(Q$23:Q167)&gt;MAX(W$23:W167),C168&lt;&gt;"",MAX(S$23:S167)&gt;MAX(W$23:W167),MAX(U$23:U167)&gt;MAX(W$23:W167),MAX(W$23:W167)&lt;=MAX(Y$23:Y167),MAX(W$23:W167)&lt;=TIME(16,0,0)),MAX(W$23:W167,C168),"")</f>
        <v/>
      </c>
      <c r="W168" s="4" t="str">
        <f t="shared" ca="1" si="49"/>
        <v/>
      </c>
      <c r="X168" s="4" t="str">
        <f ca="1">IF(AND(MAX(Q$23:Q167)&gt;MAX(Y$23:Y167),C168&lt;&gt;"",MAX(S$23:S167)&gt;MAX(Y$23:Y167),MAX(U$23:U167)&gt;MAX(Y$23:Y167),MAX(W$23:W167)&gt;MAX(Y$23:Y167),MAX(Y$23:Y167)&lt;=TIME(16,0,0)),MAX(Y$23:Y167,C168),"")</f>
        <v/>
      </c>
      <c r="Y168" s="4" t="str">
        <f t="shared" ca="1" si="50"/>
        <v/>
      </c>
    </row>
    <row r="169" spans="1:25" x14ac:dyDescent="0.3">
      <c r="A169" s="3">
        <f t="shared" ca="1" si="34"/>
        <v>2.2859581149454824</v>
      </c>
      <c r="B169" s="23" t="str">
        <f t="shared" ca="1" si="35"/>
        <v>касса 5</v>
      </c>
      <c r="C169" s="4">
        <f ca="1">IF(C168="","",IF(C168+(A169)/1440&lt;=$C$23+8/24,C168+(A169)/1440,""))</f>
        <v>0.50730503328293486</v>
      </c>
      <c r="D169">
        <f t="shared" ca="1" si="36"/>
        <v>3.0920236200470548</v>
      </c>
      <c r="E169" s="4">
        <f t="shared" ca="1" si="37"/>
        <v>2.1472386250326768E-3</v>
      </c>
      <c r="F169">
        <f t="shared" ca="1" si="38"/>
        <v>5.1558747138085517</v>
      </c>
      <c r="G169" s="4">
        <f t="shared" ca="1" si="39"/>
        <v>3.5804685512559387E-3</v>
      </c>
      <c r="H169">
        <f t="shared" ca="1" si="40"/>
        <v>1.1430699743364023</v>
      </c>
      <c r="I169" s="4">
        <f t="shared" ca="1" si="41"/>
        <v>7.937985932891683E-4</v>
      </c>
      <c r="J169">
        <f t="shared" ca="1" si="42"/>
        <v>1.5705190621287191</v>
      </c>
      <c r="K169" s="4">
        <f ca="1">IF(J169&lt;&gt;"",J169/1440,"")</f>
        <v>1.0906382375893882E-3</v>
      </c>
      <c r="L169" s="55">
        <f t="shared" ca="1" si="43"/>
        <v>4.2215708553523452</v>
      </c>
      <c r="M169" s="4">
        <f t="shared" ca="1" si="44"/>
        <v>2.9316464273280176E-3</v>
      </c>
      <c r="N169" s="3">
        <f ca="1">IF(C169&lt;&gt;"",SUM(COUNTIF($Q$24:$Q169,"&gt;"&amp;C169),COUNTIF($S$24:$S169,"&gt;"&amp;C169),COUNTIF($U$24:$U169,"&gt;"&amp;C169),COUNTIF($W$24:$W169,"&gt;"&amp;C169),COUNTIF($Y$24:$Y169,"&gt;"&amp;C169)),"")</f>
        <v>3</v>
      </c>
      <c r="O169" s="4">
        <f t="shared" ca="1" si="45"/>
        <v>2.9316464273280163E-3</v>
      </c>
      <c r="P169" s="4" t="str">
        <f ca="1">IF(AND(MAX(Q$23:Q168)&lt;=MAX(S$23:S168),C169&lt;&gt;"",MAX(Q$23:Q168)&lt;=MAX(U$23:U168),MAX(Q$23:Q168)&lt;=MAX(W$23:W168),MAX(Q$23:Q168)&lt;=MAX(Y$23:Y168),MAX(Q$23:Q168)&lt;=TIME(16,0,0)),MAX(Q$23:Q168,C169),"")</f>
        <v/>
      </c>
      <c r="Q169" s="4" t="str">
        <f t="shared" ca="1" si="46"/>
        <v/>
      </c>
      <c r="R169" s="4" t="str">
        <f ca="1">IF(AND(MAX(Q$23:Q168)&gt;MAX(S$23:S168),C169&lt;&gt;"",MAX(S$23:S168)&lt;=MAX(U$23:U168),MAX(S$23:S168)&lt;=MAX(W$23:W168),MAX(S$23:S168)&lt;=MAX(Y$23:Y168),MAX(S$23:S168)&lt;=TIME(16,0,0)),MAX(S$23:S168,C169),"")</f>
        <v/>
      </c>
      <c r="S169" s="4" t="str">
        <f t="shared" ca="1" si="47"/>
        <v/>
      </c>
      <c r="T169" s="4" t="str">
        <f ca="1">IF(AND(MAX(Q$23:Q168)&gt;MAX(U$23:U168),C169&lt;&gt;"",MAX(S$23:S168)&gt;MAX(U$23:U168),MAX(U$23:U168)&lt;=MAX(W$23:W168),MAX(U$23:U168)&lt;=MAX(Y$23:Y168),MAX(U$23:U168)&lt;=TIME(16,0,0)),MAX(U$23:U168,C169),"")</f>
        <v/>
      </c>
      <c r="U169" s="4" t="str">
        <f t="shared" ca="1" si="48"/>
        <v/>
      </c>
      <c r="V169" s="4" t="str">
        <f ca="1">IF(AND(MAX(Q$23:Q168)&gt;MAX(W$23:W168),C169&lt;&gt;"",MAX(S$23:S168)&gt;MAX(W$23:W168),MAX(U$23:U168)&gt;MAX(W$23:W168),MAX(W$23:W168)&lt;=MAX(Y$23:Y168),MAX(W$23:W168)&lt;=TIME(16,0,0)),MAX(W$23:W168,C169),"")</f>
        <v/>
      </c>
      <c r="W169" s="4" t="str">
        <f t="shared" ca="1" si="49"/>
        <v/>
      </c>
      <c r="X169" s="4">
        <f ca="1">IF(AND(MAX(Q$23:Q168)&gt;MAX(Y$23:Y168),C169&lt;&gt;"",MAX(S$23:S168)&gt;MAX(Y$23:Y168),MAX(U$23:U168)&gt;MAX(Y$23:Y168),MAX(W$23:W168)&gt;MAX(Y$23:Y168),MAX(Y$23:Y168)&lt;=TIME(16,0,0)),MAX(Y$23:Y168,C169),"")</f>
        <v>0.50730503328293486</v>
      </c>
      <c r="Y169" s="4">
        <f t="shared" ca="1" si="50"/>
        <v>0.51023667971026287</v>
      </c>
    </row>
    <row r="170" spans="1:25" x14ac:dyDescent="0.3">
      <c r="A170" s="3">
        <f t="shared" ca="1" si="34"/>
        <v>1.1739233183027047</v>
      </c>
      <c r="B170" s="23" t="str">
        <f t="shared" ca="1" si="35"/>
        <v>касса 2</v>
      </c>
      <c r="C170" s="4">
        <f ca="1">IF(C169="","",IF(C169+(A170)/1440&lt;=$C$23+8/24,C169+(A170)/1440,""))</f>
        <v>0.50812025780953396</v>
      </c>
      <c r="D170">
        <f t="shared" ca="1" si="36"/>
        <v>1.6350353230503285</v>
      </c>
      <c r="E170" s="4">
        <f t="shared" ca="1" si="37"/>
        <v>1.1354411965627282E-3</v>
      </c>
      <c r="F170">
        <f t="shared" ca="1" si="38"/>
        <v>2.3332439357935417</v>
      </c>
      <c r="G170" s="4">
        <f t="shared" ca="1" si="39"/>
        <v>1.6203082887455151E-3</v>
      </c>
      <c r="H170">
        <f t="shared" ca="1" si="40"/>
        <v>5.1130498912673099</v>
      </c>
      <c r="I170" s="4">
        <f t="shared" ca="1" si="41"/>
        <v>3.5507290911578541E-3</v>
      </c>
      <c r="J170">
        <f t="shared" ca="1" si="42"/>
        <v>2.7131747871715386</v>
      </c>
      <c r="K170" s="4">
        <f ca="1">IF(J170&lt;&gt;"",J170/1440,"")</f>
        <v>1.8841491577580129E-3</v>
      </c>
      <c r="L170" s="55">
        <f t="shared" ca="1" si="43"/>
        <v>4.8278660832365539</v>
      </c>
      <c r="M170" s="4">
        <f t="shared" ca="1" si="44"/>
        <v>3.3526847800253844E-3</v>
      </c>
      <c r="N170" s="3">
        <f ca="1">IF(C170&lt;&gt;"",SUM(COUNTIF($Q$24:$Q170,"&gt;"&amp;C170),COUNTIF($S$24:$S170,"&gt;"&amp;C170),COUNTIF($U$24:$U170,"&gt;"&amp;C170),COUNTIF($W$24:$W170,"&gt;"&amp;C170),COUNTIF($Y$24:$Y170,"&gt;"&amp;C170)),"")</f>
        <v>3</v>
      </c>
      <c r="O170" s="4">
        <f t="shared" ca="1" si="45"/>
        <v>1.6203082887454867E-3</v>
      </c>
      <c r="P170" s="4" t="str">
        <f ca="1">IF(AND(MAX(Q$23:Q169)&lt;=MAX(S$23:S169),C170&lt;&gt;"",MAX(Q$23:Q169)&lt;=MAX(U$23:U169),MAX(Q$23:Q169)&lt;=MAX(W$23:W169),MAX(Q$23:Q169)&lt;=MAX(Y$23:Y169),MAX(Q$23:Q169)&lt;=TIME(16,0,0)),MAX(Q$23:Q169,C170),"")</f>
        <v/>
      </c>
      <c r="Q170" s="4" t="str">
        <f t="shared" ca="1" si="46"/>
        <v/>
      </c>
      <c r="R170" s="4">
        <f ca="1">IF(AND(MAX(Q$23:Q169)&gt;MAX(S$23:S169),C170&lt;&gt;"",MAX(S$23:S169)&lt;=MAX(U$23:U169),MAX(S$23:S169)&lt;=MAX(W$23:W169),MAX(S$23:S169)&lt;=MAX(Y$23:Y169),MAX(S$23:S169)&lt;=TIME(16,0,0)),MAX(S$23:S169,C170),"")</f>
        <v>0.50812025780953396</v>
      </c>
      <c r="S170" s="4">
        <f t="shared" ca="1" si="47"/>
        <v>0.50974056609827945</v>
      </c>
      <c r="T170" s="4" t="str">
        <f ca="1">IF(AND(MAX(Q$23:Q169)&gt;MAX(U$23:U169),C170&lt;&gt;"",MAX(S$23:S169)&gt;MAX(U$23:U169),MAX(U$23:U169)&lt;=MAX(W$23:W169),MAX(U$23:U169)&lt;=MAX(Y$23:Y169),MAX(U$23:U169)&lt;=TIME(16,0,0)),MAX(U$23:U169,C170),"")</f>
        <v/>
      </c>
      <c r="U170" s="4" t="str">
        <f t="shared" ca="1" si="48"/>
        <v/>
      </c>
      <c r="V170" s="4" t="str">
        <f ca="1">IF(AND(MAX(Q$23:Q169)&gt;MAX(W$23:W169),C170&lt;&gt;"",MAX(S$23:S169)&gt;MAX(W$23:W169),MAX(U$23:U169)&gt;MAX(W$23:W169),MAX(W$23:W169)&lt;=MAX(Y$23:Y169),MAX(W$23:W169)&lt;=TIME(16,0,0)),MAX(W$23:W169,C170),"")</f>
        <v/>
      </c>
      <c r="W170" s="4" t="str">
        <f t="shared" ca="1" si="49"/>
        <v/>
      </c>
      <c r="X170" s="4" t="str">
        <f ca="1">IF(AND(MAX(Q$23:Q169)&gt;MAX(Y$23:Y169),C170&lt;&gt;"",MAX(S$23:S169)&gt;MAX(Y$23:Y169),MAX(U$23:U169)&gt;MAX(Y$23:Y169),MAX(W$23:W169)&gt;MAX(Y$23:Y169),MAX(Y$23:Y169)&lt;=TIME(16,0,0)),MAX(Y$23:Y169,C170),"")</f>
        <v/>
      </c>
      <c r="Y170" s="4" t="str">
        <f t="shared" ca="1" si="50"/>
        <v/>
      </c>
    </row>
    <row r="171" spans="1:25" x14ac:dyDescent="0.3">
      <c r="A171" s="3">
        <f t="shared" ca="1" si="34"/>
        <v>1.8714984392201224</v>
      </c>
      <c r="B171" s="23" t="str">
        <f t="shared" ca="1" si="35"/>
        <v>касса 3</v>
      </c>
      <c r="C171" s="4">
        <f ca="1">IF(C170="","",IF(C170+(A171)/1440&lt;=$C$23+8/24,C170+(A171)/1440,""))</f>
        <v>0.50941990950343685</v>
      </c>
      <c r="D171">
        <f t="shared" ca="1" si="36"/>
        <v>7.2364356945919415</v>
      </c>
      <c r="E171" s="4">
        <f t="shared" ca="1" si="37"/>
        <v>5.0253025656888479E-3</v>
      </c>
      <c r="F171">
        <f t="shared" ca="1" si="38"/>
        <v>2.1418890525811074</v>
      </c>
      <c r="G171" s="4">
        <f t="shared" ca="1" si="39"/>
        <v>1.4874229531813246E-3</v>
      </c>
      <c r="H171">
        <f t="shared" ca="1" si="40"/>
        <v>2.6474556150297381</v>
      </c>
      <c r="I171" s="4">
        <f t="shared" ca="1" si="41"/>
        <v>1.8385108437706515E-3</v>
      </c>
      <c r="J171">
        <f t="shared" ca="1" si="42"/>
        <v>2.767404055214818</v>
      </c>
      <c r="K171" s="4">
        <f ca="1">IF(J171&lt;&gt;"",J171/1440,"")</f>
        <v>1.9218083716769569E-3</v>
      </c>
      <c r="L171" s="55">
        <f t="shared" ca="1" si="43"/>
        <v>1.0290847341022042</v>
      </c>
      <c r="M171" s="4">
        <f t="shared" ca="1" si="44"/>
        <v>7.1464217645986401E-4</v>
      </c>
      <c r="N171" s="3">
        <f ca="1">IF(C171&lt;&gt;"",SUM(COUNTIF($Q$24:$Q171,"&gt;"&amp;C171),COUNTIF($S$24:$S171,"&gt;"&amp;C171),COUNTIF($U$24:$U171,"&gt;"&amp;C171),COUNTIF($W$24:$W171,"&gt;"&amp;C171),COUNTIF($Y$24:$Y171,"&gt;"&amp;C171)),"")</f>
        <v>4</v>
      </c>
      <c r="O171" s="4">
        <f t="shared" ca="1" si="45"/>
        <v>1.8385108437706243E-3</v>
      </c>
      <c r="P171" s="4" t="str">
        <f ca="1">IF(AND(MAX(Q$23:Q170)&lt;=MAX(S$23:S170),C171&lt;&gt;"",MAX(Q$23:Q170)&lt;=MAX(U$23:U170),MAX(Q$23:Q170)&lt;=MAX(W$23:W170),MAX(Q$23:Q170)&lt;=MAX(Y$23:Y170),MAX(Q$23:Q170)&lt;=TIME(16,0,0)),MAX(Q$23:Q170,C171),"")</f>
        <v/>
      </c>
      <c r="Q171" s="4" t="str">
        <f t="shared" ca="1" si="46"/>
        <v/>
      </c>
      <c r="R171" s="4" t="str">
        <f ca="1">IF(AND(MAX(Q$23:Q170)&gt;MAX(S$23:S170),C171&lt;&gt;"",MAX(S$23:S170)&lt;=MAX(U$23:U170),MAX(S$23:S170)&lt;=MAX(W$23:W170),MAX(S$23:S170)&lt;=MAX(Y$23:Y170),MAX(S$23:S170)&lt;=TIME(16,0,0)),MAX(S$23:S170,C171),"")</f>
        <v/>
      </c>
      <c r="S171" s="4" t="str">
        <f t="shared" ca="1" si="47"/>
        <v/>
      </c>
      <c r="T171" s="4">
        <f ca="1">IF(AND(MAX(Q$23:Q170)&gt;MAX(U$23:U170),C171&lt;&gt;"",MAX(S$23:S170)&gt;MAX(U$23:U170),MAX(U$23:U170)&lt;=MAX(W$23:W170),MAX(U$23:U170)&lt;=MAX(Y$23:Y170),MAX(U$23:U170)&lt;=TIME(16,0,0)),MAX(U$23:U170,C171),"")</f>
        <v>0.50941990950343685</v>
      </c>
      <c r="U171" s="4">
        <f t="shared" ca="1" si="48"/>
        <v>0.51125842034720748</v>
      </c>
      <c r="V171" s="4" t="str">
        <f ca="1">IF(AND(MAX(Q$23:Q170)&gt;MAX(W$23:W170),C171&lt;&gt;"",MAX(S$23:S170)&gt;MAX(W$23:W170),MAX(U$23:U170)&gt;MAX(W$23:W170),MAX(W$23:W170)&lt;=MAX(Y$23:Y170),MAX(W$23:W170)&lt;=TIME(16,0,0)),MAX(W$23:W170,C171),"")</f>
        <v/>
      </c>
      <c r="W171" s="4" t="str">
        <f t="shared" ca="1" si="49"/>
        <v/>
      </c>
      <c r="X171" s="4" t="str">
        <f ca="1">IF(AND(MAX(Q$23:Q170)&gt;MAX(Y$23:Y170),C171&lt;&gt;"",MAX(S$23:S170)&gt;MAX(Y$23:Y170),MAX(U$23:U170)&gt;MAX(Y$23:Y170),MAX(W$23:W170)&gt;MAX(Y$23:Y170),MAX(Y$23:Y170)&lt;=TIME(16,0,0)),MAX(Y$23:Y170,C171),"")</f>
        <v/>
      </c>
      <c r="Y171" s="4" t="str">
        <f t="shared" ca="1" si="50"/>
        <v/>
      </c>
    </row>
    <row r="172" spans="1:25" x14ac:dyDescent="0.3">
      <c r="A172" s="3">
        <f t="shared" ca="1" si="34"/>
        <v>1.0440018711713606</v>
      </c>
      <c r="B172" s="23" t="str">
        <f t="shared" ca="1" si="35"/>
        <v>касса 4</v>
      </c>
      <c r="C172" s="4">
        <f ca="1">IF(C171="","",IF(C171+(A172)/1440&lt;=$C$23+8/24,C171+(A172)/1440,""))</f>
        <v>0.5101449108028614</v>
      </c>
      <c r="D172">
        <f t="shared" ca="1" si="36"/>
        <v>1.2518004238402065</v>
      </c>
      <c r="E172" s="4">
        <f t="shared" ca="1" si="37"/>
        <v>8.6930584988903232E-4</v>
      </c>
      <c r="F172">
        <f t="shared" ca="1" si="38"/>
        <v>5.8722357917217787</v>
      </c>
      <c r="G172" s="4">
        <f t="shared" ca="1" si="39"/>
        <v>4.0779415220290128E-3</v>
      </c>
      <c r="H172">
        <f t="shared" ca="1" si="40"/>
        <v>8.318215842993208</v>
      </c>
      <c r="I172" s="4">
        <f t="shared" ca="1" si="41"/>
        <v>5.7765387798563942E-3</v>
      </c>
      <c r="J172">
        <f t="shared" ca="1" si="42"/>
        <v>5.2175717131783319</v>
      </c>
      <c r="K172" s="4">
        <f ca="1">IF(J172&lt;&gt;"",J172/1440,"")</f>
        <v>3.623313689707175E-3</v>
      </c>
      <c r="L172" s="55">
        <f t="shared" ca="1" si="43"/>
        <v>1.5330678383733725</v>
      </c>
      <c r="M172" s="4">
        <f t="shared" ca="1" si="44"/>
        <v>1.0646304433148421E-3</v>
      </c>
      <c r="N172" s="3">
        <f ca="1">IF(C172&lt;&gt;"",SUM(COUNTIF($Q$24:$Q172,"&gt;"&amp;C172),COUNTIF($S$24:$S172,"&gt;"&amp;C172),COUNTIF($U$24:$U172,"&gt;"&amp;C172),COUNTIF($W$24:$W172,"&gt;"&amp;C172),COUNTIF($Y$24:$Y172,"&gt;"&amp;C172)),"")</f>
        <v>3</v>
      </c>
      <c r="O172" s="4">
        <f t="shared" ca="1" si="45"/>
        <v>3.6233136897071416E-3</v>
      </c>
      <c r="P172" s="4" t="str">
        <f ca="1">IF(AND(MAX(Q$23:Q171)&lt;=MAX(S$23:S171),C172&lt;&gt;"",MAX(Q$23:Q171)&lt;=MAX(U$23:U171),MAX(Q$23:Q171)&lt;=MAX(W$23:W171),MAX(Q$23:Q171)&lt;=MAX(Y$23:Y171),MAX(Q$23:Q171)&lt;=TIME(16,0,0)),MAX(Q$23:Q171,C172),"")</f>
        <v/>
      </c>
      <c r="Q172" s="4" t="str">
        <f t="shared" ca="1" si="46"/>
        <v/>
      </c>
      <c r="R172" s="4" t="str">
        <f ca="1">IF(AND(MAX(Q$23:Q171)&gt;MAX(S$23:S171),C172&lt;&gt;"",MAX(S$23:S171)&lt;=MAX(U$23:U171),MAX(S$23:S171)&lt;=MAX(W$23:W171),MAX(S$23:S171)&lt;=MAX(Y$23:Y171),MAX(S$23:S171)&lt;=TIME(16,0,0)),MAX(S$23:S171,C172),"")</f>
        <v/>
      </c>
      <c r="S172" s="4" t="str">
        <f t="shared" ca="1" si="47"/>
        <v/>
      </c>
      <c r="T172" s="4" t="str">
        <f ca="1">IF(AND(MAX(Q$23:Q171)&gt;MAX(U$23:U171),C172&lt;&gt;"",MAX(S$23:S171)&gt;MAX(U$23:U171),MAX(U$23:U171)&lt;=MAX(W$23:W171),MAX(U$23:U171)&lt;=MAX(Y$23:Y171),MAX(U$23:U171)&lt;=TIME(16,0,0)),MAX(U$23:U171,C172),"")</f>
        <v/>
      </c>
      <c r="U172" s="4" t="str">
        <f t="shared" ca="1" si="48"/>
        <v/>
      </c>
      <c r="V172" s="4">
        <f ca="1">IF(AND(MAX(Q$23:Q171)&gt;MAX(W$23:W171),C172&lt;&gt;"",MAX(S$23:S171)&gt;MAX(W$23:W171),MAX(U$23:U171)&gt;MAX(W$23:W171),MAX(W$23:W171)&lt;=MAX(Y$23:Y171),MAX(W$23:W171)&lt;=TIME(16,0,0)),MAX(W$23:W171,C172),"")</f>
        <v>0.5101449108028614</v>
      </c>
      <c r="W172" s="4">
        <f t="shared" ca="1" si="49"/>
        <v>0.51376822449256854</v>
      </c>
      <c r="X172" s="4" t="str">
        <f ca="1">IF(AND(MAX(Q$23:Q171)&gt;MAX(Y$23:Y171),C172&lt;&gt;"",MAX(S$23:S171)&gt;MAX(Y$23:Y171),MAX(U$23:U171)&gt;MAX(Y$23:Y171),MAX(W$23:W171)&gt;MAX(Y$23:Y171),MAX(Y$23:Y171)&lt;=TIME(16,0,0)),MAX(Y$23:Y171,C172),"")</f>
        <v/>
      </c>
      <c r="Y172" s="4" t="str">
        <f t="shared" ca="1" si="50"/>
        <v/>
      </c>
    </row>
    <row r="173" spans="1:25" x14ac:dyDescent="0.3">
      <c r="A173" s="3">
        <f t="shared" ca="1" si="34"/>
        <v>1.9163896228364878</v>
      </c>
      <c r="B173" s="23" t="str">
        <f t="shared" ca="1" si="35"/>
        <v>касса 1</v>
      </c>
      <c r="C173" s="4">
        <f ca="1">IF(C172="","",IF(C172+(A173)/1440&lt;=$C$23+8/24,C172+(A173)/1440,""))</f>
        <v>0.51147573692983117</v>
      </c>
      <c r="D173">
        <f t="shared" ca="1" si="36"/>
        <v>4.0148736008923702</v>
      </c>
      <c r="E173" s="4">
        <f t="shared" ca="1" si="37"/>
        <v>2.7881066672863684E-3</v>
      </c>
      <c r="F173">
        <f t="shared" ca="1" si="38"/>
        <v>2.3739497481340308</v>
      </c>
      <c r="G173" s="4">
        <f t="shared" ca="1" si="39"/>
        <v>1.6485762139819659E-3</v>
      </c>
      <c r="H173">
        <f t="shared" ca="1" si="40"/>
        <v>4.6636620952618966</v>
      </c>
      <c r="I173" s="4">
        <f t="shared" ca="1" si="41"/>
        <v>3.2386542328207615E-3</v>
      </c>
      <c r="J173">
        <f t="shared" ca="1" si="42"/>
        <v>8.0902779223772434</v>
      </c>
      <c r="K173" s="4">
        <f ca="1">IF(J173&lt;&gt;"",J173/1440,"")</f>
        <v>5.6182485572064192E-3</v>
      </c>
      <c r="L173" s="55">
        <f t="shared" ca="1" si="43"/>
        <v>7.1375657233612024</v>
      </c>
      <c r="M173" s="4">
        <f t="shared" ca="1" si="44"/>
        <v>4.9566428634452795E-3</v>
      </c>
      <c r="N173" s="3">
        <f ca="1">IF(C173&lt;&gt;"",SUM(COUNTIF($Q$24:$Q173,"&gt;"&amp;C173),COUNTIF($S$24:$S173,"&gt;"&amp;C173),COUNTIF($U$24:$U173,"&gt;"&amp;C173),COUNTIF($W$24:$W173,"&gt;"&amp;C173),COUNTIF($Y$24:$Y173,"&gt;"&amp;C173)),"")</f>
        <v>2</v>
      </c>
      <c r="O173" s="4">
        <f t="shared" ca="1" si="45"/>
        <v>2.7881066672863497E-3</v>
      </c>
      <c r="P173" s="4">
        <f ca="1">IF(AND(MAX(Q$23:Q172)&lt;=MAX(S$23:S172),C173&lt;&gt;"",MAX(Q$23:Q172)&lt;=MAX(U$23:U172),MAX(Q$23:Q172)&lt;=MAX(W$23:W172),MAX(Q$23:Q172)&lt;=MAX(Y$23:Y172),MAX(Q$23:Q172)&lt;=TIME(16,0,0)),MAX(Q$23:Q172,C173),"")</f>
        <v>0.51147573692983117</v>
      </c>
      <c r="Q173" s="4">
        <f t="shared" ca="1" si="46"/>
        <v>0.51426384359711752</v>
      </c>
      <c r="R173" s="4" t="str">
        <f ca="1">IF(AND(MAX(Q$23:Q172)&gt;MAX(S$23:S172),C173&lt;&gt;"",MAX(S$23:S172)&lt;=MAX(U$23:U172),MAX(S$23:S172)&lt;=MAX(W$23:W172),MAX(S$23:S172)&lt;=MAX(Y$23:Y172),MAX(S$23:S172)&lt;=TIME(16,0,0)),MAX(S$23:S172,C173),"")</f>
        <v/>
      </c>
      <c r="S173" s="4" t="str">
        <f t="shared" ca="1" si="47"/>
        <v/>
      </c>
      <c r="T173" s="4" t="str">
        <f ca="1">IF(AND(MAX(Q$23:Q172)&gt;MAX(U$23:U172),C173&lt;&gt;"",MAX(S$23:S172)&gt;MAX(U$23:U172),MAX(U$23:U172)&lt;=MAX(W$23:W172),MAX(U$23:U172)&lt;=MAX(Y$23:Y172),MAX(U$23:U172)&lt;=TIME(16,0,0)),MAX(U$23:U172,C173),"")</f>
        <v/>
      </c>
      <c r="U173" s="4" t="str">
        <f t="shared" ca="1" si="48"/>
        <v/>
      </c>
      <c r="V173" s="4" t="str">
        <f ca="1">IF(AND(MAX(Q$23:Q172)&gt;MAX(W$23:W172),C173&lt;&gt;"",MAX(S$23:S172)&gt;MAX(W$23:W172),MAX(U$23:U172)&gt;MAX(W$23:W172),MAX(W$23:W172)&lt;=MAX(Y$23:Y172),MAX(W$23:W172)&lt;=TIME(16,0,0)),MAX(W$23:W172,C173),"")</f>
        <v/>
      </c>
      <c r="W173" s="4" t="str">
        <f t="shared" ca="1" si="49"/>
        <v/>
      </c>
      <c r="X173" s="4" t="str">
        <f ca="1">IF(AND(MAX(Q$23:Q172)&gt;MAX(Y$23:Y172),C173&lt;&gt;"",MAX(S$23:S172)&gt;MAX(Y$23:Y172),MAX(U$23:U172)&gt;MAX(Y$23:Y172),MAX(W$23:W172)&gt;MAX(Y$23:Y172),MAX(Y$23:Y172)&lt;=TIME(16,0,0)),MAX(Y$23:Y172,C173),"")</f>
        <v/>
      </c>
      <c r="Y173" s="4" t="str">
        <f t="shared" ca="1" si="50"/>
        <v/>
      </c>
    </row>
    <row r="174" spans="1:25" x14ac:dyDescent="0.3">
      <c r="A174" s="3">
        <f t="shared" ca="1" si="34"/>
        <v>1.3326106283240171</v>
      </c>
      <c r="B174" s="23" t="str">
        <f t="shared" ca="1" si="35"/>
        <v>касса 2</v>
      </c>
      <c r="C174" s="4">
        <f ca="1">IF(C173="","",IF(C173+(A174)/1440&lt;=$C$23+8/24,C173+(A174)/1440,""))</f>
        <v>0.51240116097727839</v>
      </c>
      <c r="D174">
        <f t="shared" ca="1" si="36"/>
        <v>7.7769038067166969</v>
      </c>
      <c r="E174" s="4">
        <f t="shared" ca="1" si="37"/>
        <v>5.4006276435532618E-3</v>
      </c>
      <c r="F174">
        <f t="shared" ca="1" si="38"/>
        <v>1.0235903907792754</v>
      </c>
      <c r="G174" s="4">
        <f t="shared" ca="1" si="39"/>
        <v>7.1082666026338565E-4</v>
      </c>
      <c r="H174">
        <f t="shared" ca="1" si="40"/>
        <v>5.5748875253745647</v>
      </c>
      <c r="I174" s="4">
        <f t="shared" ca="1" si="41"/>
        <v>3.8714496703990031E-3</v>
      </c>
      <c r="J174">
        <f t="shared" ca="1" si="42"/>
        <v>2.3700306584653532</v>
      </c>
      <c r="K174" s="4">
        <f ca="1">IF(J174&lt;&gt;"",J174/1440,"")</f>
        <v>1.6458546239342732E-3</v>
      </c>
      <c r="L174" s="55">
        <f t="shared" ca="1" si="43"/>
        <v>8.3287560849249935</v>
      </c>
      <c r="M174" s="4">
        <f t="shared" ca="1" si="44"/>
        <v>5.7838583923090232E-3</v>
      </c>
      <c r="N174" s="3">
        <f ca="1">IF(C174&lt;&gt;"",SUM(COUNTIF($Q$24:$Q174,"&gt;"&amp;C174),COUNTIF($S$24:$S174,"&gt;"&amp;C174),COUNTIF($U$24:$U174,"&gt;"&amp;C174),COUNTIF($W$24:$W174,"&gt;"&amp;C174),COUNTIF($Y$24:$Y174,"&gt;"&amp;C174)),"")</f>
        <v>3</v>
      </c>
      <c r="O174" s="4">
        <f t="shared" ca="1" si="45"/>
        <v>7.1082666026334174E-4</v>
      </c>
      <c r="P174" s="4" t="str">
        <f ca="1">IF(AND(MAX(Q$23:Q173)&lt;=MAX(S$23:S173),C174&lt;&gt;"",MAX(Q$23:Q173)&lt;=MAX(U$23:U173),MAX(Q$23:Q173)&lt;=MAX(W$23:W173),MAX(Q$23:Q173)&lt;=MAX(Y$23:Y173),MAX(Q$23:Q173)&lt;=TIME(16,0,0)),MAX(Q$23:Q173,C174),"")</f>
        <v/>
      </c>
      <c r="Q174" s="4" t="str">
        <f t="shared" ca="1" si="46"/>
        <v/>
      </c>
      <c r="R174" s="4">
        <f ca="1">IF(AND(MAX(Q$23:Q173)&gt;MAX(S$23:S173),C174&lt;&gt;"",MAX(S$23:S173)&lt;=MAX(U$23:U173),MAX(S$23:S173)&lt;=MAX(W$23:W173),MAX(S$23:S173)&lt;=MAX(Y$23:Y173),MAX(S$23:S173)&lt;=TIME(16,0,0)),MAX(S$23:S173,C174),"")</f>
        <v>0.51240116097727839</v>
      </c>
      <c r="S174" s="4">
        <f t="shared" ca="1" si="47"/>
        <v>0.51311198763754173</v>
      </c>
      <c r="T174" s="4" t="str">
        <f ca="1">IF(AND(MAX(Q$23:Q173)&gt;MAX(U$23:U173),C174&lt;&gt;"",MAX(S$23:S173)&gt;MAX(U$23:U173),MAX(U$23:U173)&lt;=MAX(W$23:W173),MAX(U$23:U173)&lt;=MAX(Y$23:Y173),MAX(U$23:U173)&lt;=TIME(16,0,0)),MAX(U$23:U173,C174),"")</f>
        <v/>
      </c>
      <c r="U174" s="4" t="str">
        <f t="shared" ca="1" si="48"/>
        <v/>
      </c>
      <c r="V174" s="4" t="str">
        <f ca="1">IF(AND(MAX(Q$23:Q173)&gt;MAX(W$23:W173),C174&lt;&gt;"",MAX(S$23:S173)&gt;MAX(W$23:W173),MAX(U$23:U173)&gt;MAX(W$23:W173),MAX(W$23:W173)&lt;=MAX(Y$23:Y173),MAX(W$23:W173)&lt;=TIME(16,0,0)),MAX(W$23:W173,C174),"")</f>
        <v/>
      </c>
      <c r="W174" s="4" t="str">
        <f t="shared" ca="1" si="49"/>
        <v/>
      </c>
      <c r="X174" s="4" t="str">
        <f ca="1">IF(AND(MAX(Q$23:Q173)&gt;MAX(Y$23:Y173),C174&lt;&gt;"",MAX(S$23:S173)&gt;MAX(Y$23:Y173),MAX(U$23:U173)&gt;MAX(Y$23:Y173),MAX(W$23:W173)&gt;MAX(Y$23:Y173),MAX(Y$23:Y173)&lt;=TIME(16,0,0)),MAX(Y$23:Y173,C174),"")</f>
        <v/>
      </c>
      <c r="Y174" s="4" t="str">
        <f t="shared" ca="1" si="50"/>
        <v/>
      </c>
    </row>
    <row r="175" spans="1:25" x14ac:dyDescent="0.3">
      <c r="A175" s="3">
        <f t="shared" ca="1" si="34"/>
        <v>1.324854441138839</v>
      </c>
      <c r="B175" s="23" t="str">
        <f t="shared" ca="1" si="35"/>
        <v>касса 5</v>
      </c>
      <c r="C175" s="4">
        <f ca="1">IF(C174="","",IF(C174+(A175)/1440&lt;=$C$23+8/24,C174+(A175)/1440,""))</f>
        <v>0.51332119878362481</v>
      </c>
      <c r="D175">
        <f t="shared" ca="1" si="36"/>
        <v>5.6169072519506544</v>
      </c>
      <c r="E175" s="4">
        <f t="shared" ca="1" si="37"/>
        <v>3.9006300360768433E-3</v>
      </c>
      <c r="F175">
        <f t="shared" ca="1" si="38"/>
        <v>3.7872686938036693</v>
      </c>
      <c r="G175" s="4">
        <f t="shared" ca="1" si="39"/>
        <v>2.6300477040303257E-3</v>
      </c>
      <c r="H175">
        <f t="shared" ca="1" si="40"/>
        <v>2.6461413103372822</v>
      </c>
      <c r="I175" s="4">
        <f t="shared" ca="1" si="41"/>
        <v>1.8375981321786682E-3</v>
      </c>
      <c r="J175">
        <f t="shared" ca="1" si="42"/>
        <v>1.2008788564035029</v>
      </c>
      <c r="K175" s="4">
        <f ca="1">IF(J175&lt;&gt;"",J175/1440,"")</f>
        <v>8.3394365028021029E-4</v>
      </c>
      <c r="L175" s="55">
        <f t="shared" ca="1" si="43"/>
        <v>10.317938483637924</v>
      </c>
      <c r="M175" s="4">
        <f t="shared" ca="1" si="44"/>
        <v>7.1652350580818916E-3</v>
      </c>
      <c r="N175" s="3">
        <f ca="1">IF(C175&lt;&gt;"",SUM(COUNTIF($Q$24:$Q175,"&gt;"&amp;C175),COUNTIF($S$24:$S175,"&gt;"&amp;C175),COUNTIF($U$24:$U175,"&gt;"&amp;C175),COUNTIF($W$24:$W175,"&gt;"&amp;C175),COUNTIF($Y$24:$Y175,"&gt;"&amp;C175)),"")</f>
        <v>3</v>
      </c>
      <c r="O175" s="4">
        <f t="shared" ca="1" si="45"/>
        <v>7.1652350580818647E-3</v>
      </c>
      <c r="P175" s="4" t="str">
        <f ca="1">IF(AND(MAX(Q$23:Q174)&lt;=MAX(S$23:S174),C175&lt;&gt;"",MAX(Q$23:Q174)&lt;=MAX(U$23:U174),MAX(Q$23:Q174)&lt;=MAX(W$23:W174),MAX(Q$23:Q174)&lt;=MAX(Y$23:Y174),MAX(Q$23:Q174)&lt;=TIME(16,0,0)),MAX(Q$23:Q174,C175),"")</f>
        <v/>
      </c>
      <c r="Q175" s="4" t="str">
        <f t="shared" ca="1" si="46"/>
        <v/>
      </c>
      <c r="R175" s="4" t="str">
        <f ca="1">IF(AND(MAX(Q$23:Q174)&gt;MAX(S$23:S174),C175&lt;&gt;"",MAX(S$23:S174)&lt;=MAX(U$23:U174),MAX(S$23:S174)&lt;=MAX(W$23:W174),MAX(S$23:S174)&lt;=MAX(Y$23:Y174),MAX(S$23:S174)&lt;=TIME(16,0,0)),MAX(S$23:S174,C175),"")</f>
        <v/>
      </c>
      <c r="S175" s="4" t="str">
        <f t="shared" ca="1" si="47"/>
        <v/>
      </c>
      <c r="T175" s="4" t="str">
        <f ca="1">IF(AND(MAX(Q$23:Q174)&gt;MAX(U$23:U174),C175&lt;&gt;"",MAX(S$23:S174)&gt;MAX(U$23:U174),MAX(U$23:U174)&lt;=MAX(W$23:W174),MAX(U$23:U174)&lt;=MAX(Y$23:Y174),MAX(U$23:U174)&lt;=TIME(16,0,0)),MAX(U$23:U174,C175),"")</f>
        <v/>
      </c>
      <c r="U175" s="4" t="str">
        <f t="shared" ca="1" si="48"/>
        <v/>
      </c>
      <c r="V175" s="4" t="str">
        <f ca="1">IF(AND(MAX(Q$23:Q174)&gt;MAX(W$23:W174),C175&lt;&gt;"",MAX(S$23:S174)&gt;MAX(W$23:W174),MAX(U$23:U174)&gt;MAX(W$23:W174),MAX(W$23:W174)&lt;=MAX(Y$23:Y174),MAX(W$23:W174)&lt;=TIME(16,0,0)),MAX(W$23:W174,C175),"")</f>
        <v/>
      </c>
      <c r="W175" s="4" t="str">
        <f t="shared" ca="1" si="49"/>
        <v/>
      </c>
      <c r="X175" s="4">
        <f ca="1">IF(AND(MAX(Q$23:Q174)&gt;MAX(Y$23:Y174),C175&lt;&gt;"",MAX(S$23:S174)&gt;MAX(Y$23:Y174),MAX(U$23:U174)&gt;MAX(Y$23:Y174),MAX(W$23:W174)&gt;MAX(Y$23:Y174),MAX(Y$23:Y174)&lt;=TIME(16,0,0)),MAX(Y$23:Y174,C175),"")</f>
        <v>0.51332119878362481</v>
      </c>
      <c r="Y175" s="4">
        <f t="shared" ca="1" si="50"/>
        <v>0.52048643384170667</v>
      </c>
    </row>
    <row r="176" spans="1:25" x14ac:dyDescent="0.3">
      <c r="A176" s="3">
        <f t="shared" ca="1" si="34"/>
        <v>2.8236419296474331</v>
      </c>
      <c r="B176" s="23" t="str">
        <f t="shared" ca="1" si="35"/>
        <v>касса 3</v>
      </c>
      <c r="C176" s="4">
        <f ca="1">IF(C175="","",IF(C175+(A176)/1440&lt;=$C$23+8/24,C175+(A176)/1440,""))</f>
        <v>0.51528206123476883</v>
      </c>
      <c r="D176">
        <f t="shared" ca="1" si="36"/>
        <v>1.8388028994586836</v>
      </c>
      <c r="E176" s="4">
        <f t="shared" ca="1" si="37"/>
        <v>1.2769464579574191E-3</v>
      </c>
      <c r="F176">
        <f t="shared" ca="1" si="38"/>
        <v>1.697831488169657</v>
      </c>
      <c r="G176" s="4">
        <f t="shared" ca="1" si="39"/>
        <v>1.1790496445622618E-3</v>
      </c>
      <c r="H176">
        <f t="shared" ca="1" si="40"/>
        <v>2.9707315662483422</v>
      </c>
      <c r="I176" s="4">
        <f t="shared" ca="1" si="41"/>
        <v>2.0630080321169045E-3</v>
      </c>
      <c r="J176">
        <f t="shared" ca="1" si="42"/>
        <v>2.9492266317064857</v>
      </c>
      <c r="K176" s="4">
        <f ca="1">IF(J176&lt;&gt;"",J176/1440,"")</f>
        <v>2.0480740497961706E-3</v>
      </c>
      <c r="L176" s="55">
        <f t="shared" ca="1" si="43"/>
        <v>5.7449013961024162</v>
      </c>
      <c r="M176" s="4">
        <f t="shared" ca="1" si="44"/>
        <v>3.9895148584044556E-3</v>
      </c>
      <c r="N176" s="3">
        <f ca="1">IF(C176&lt;&gt;"",SUM(COUNTIF($Q$24:$Q176,"&gt;"&amp;C176),COUNTIF($S$24:$S176,"&gt;"&amp;C176),COUNTIF($U$24:$U176,"&gt;"&amp;C176),COUNTIF($W$24:$W176,"&gt;"&amp;C176),COUNTIF($Y$24:$Y176,"&gt;"&amp;C176)),"")</f>
        <v>2</v>
      </c>
      <c r="O176" s="4">
        <f t="shared" ca="1" si="45"/>
        <v>2.0630080321168975E-3</v>
      </c>
      <c r="P176" s="4" t="str">
        <f ca="1">IF(AND(MAX(Q$23:Q175)&lt;=MAX(S$23:S175),C176&lt;&gt;"",MAX(Q$23:Q175)&lt;=MAX(U$23:U175),MAX(Q$23:Q175)&lt;=MAX(W$23:W175),MAX(Q$23:Q175)&lt;=MAX(Y$23:Y175),MAX(Q$23:Q175)&lt;=TIME(16,0,0)),MAX(Q$23:Q175,C176),"")</f>
        <v/>
      </c>
      <c r="Q176" s="4" t="str">
        <f t="shared" ca="1" si="46"/>
        <v/>
      </c>
      <c r="R176" s="4" t="str">
        <f ca="1">IF(AND(MAX(Q$23:Q175)&gt;MAX(S$23:S175),C176&lt;&gt;"",MAX(S$23:S175)&lt;=MAX(U$23:U175),MAX(S$23:S175)&lt;=MAX(W$23:W175),MAX(S$23:S175)&lt;=MAX(Y$23:Y175),MAX(S$23:S175)&lt;=TIME(16,0,0)),MAX(S$23:S175,C176),"")</f>
        <v/>
      </c>
      <c r="S176" s="4" t="str">
        <f t="shared" ca="1" si="47"/>
        <v/>
      </c>
      <c r="T176" s="4">
        <f ca="1">IF(AND(MAX(Q$23:Q175)&gt;MAX(U$23:U175),C176&lt;&gt;"",MAX(S$23:S175)&gt;MAX(U$23:U175),MAX(U$23:U175)&lt;=MAX(W$23:W175),MAX(U$23:U175)&lt;=MAX(Y$23:Y175),MAX(U$23:U175)&lt;=TIME(16,0,0)),MAX(U$23:U175,C176),"")</f>
        <v>0.51528206123476883</v>
      </c>
      <c r="U176" s="4">
        <f t="shared" ca="1" si="48"/>
        <v>0.51734506926688573</v>
      </c>
      <c r="V176" s="4" t="str">
        <f ca="1">IF(AND(MAX(Q$23:Q175)&gt;MAX(W$23:W175),C176&lt;&gt;"",MAX(S$23:S175)&gt;MAX(W$23:W175),MAX(U$23:U175)&gt;MAX(W$23:W175),MAX(W$23:W175)&lt;=MAX(Y$23:Y175),MAX(W$23:W175)&lt;=TIME(16,0,0)),MAX(W$23:W175,C176),"")</f>
        <v/>
      </c>
      <c r="W176" s="4" t="str">
        <f t="shared" ca="1" si="49"/>
        <v/>
      </c>
      <c r="X176" s="4" t="str">
        <f ca="1">IF(AND(MAX(Q$23:Q175)&gt;MAX(Y$23:Y175),C176&lt;&gt;"",MAX(S$23:S175)&gt;MAX(Y$23:Y175),MAX(U$23:U175)&gt;MAX(Y$23:Y175),MAX(W$23:W175)&gt;MAX(Y$23:Y175),MAX(Y$23:Y175)&lt;=TIME(16,0,0)),MAX(Y$23:Y175,C176),"")</f>
        <v/>
      </c>
      <c r="Y176" s="4" t="str">
        <f t="shared" ca="1" si="50"/>
        <v/>
      </c>
    </row>
    <row r="177" spans="1:25" x14ac:dyDescent="0.3">
      <c r="A177" s="3">
        <f t="shared" ca="1" si="34"/>
        <v>1.0464267143273289</v>
      </c>
      <c r="B177" s="23" t="str">
        <f t="shared" ca="1" si="35"/>
        <v>касса 2</v>
      </c>
      <c r="C177" s="4">
        <f ca="1">IF(C176="","",IF(C176+(A177)/1440&lt;=$C$23+8/24,C176+(A177)/1440,""))</f>
        <v>0.51600874645305173</v>
      </c>
      <c r="D177">
        <f t="shared" ca="1" si="36"/>
        <v>2.4380145149597641</v>
      </c>
      <c r="E177" s="4">
        <f t="shared" ca="1" si="37"/>
        <v>1.693065635388725E-3</v>
      </c>
      <c r="F177">
        <f t="shared" ca="1" si="38"/>
        <v>5.3599529869455873</v>
      </c>
      <c r="G177" s="4">
        <f t="shared" ca="1" si="39"/>
        <v>3.7221895742677691E-3</v>
      </c>
      <c r="H177">
        <f t="shared" ca="1" si="40"/>
        <v>5.6610384440541388</v>
      </c>
      <c r="I177" s="4">
        <f t="shared" ca="1" si="41"/>
        <v>3.9312766972598185E-3</v>
      </c>
      <c r="J177">
        <f t="shared" ca="1" si="42"/>
        <v>3.7784866230887522</v>
      </c>
      <c r="K177" s="4">
        <f ca="1">IF(J177&lt;&gt;"",J177/1440,"")</f>
        <v>2.6239490438116336E-3</v>
      </c>
      <c r="L177" s="55">
        <f t="shared" ca="1" si="43"/>
        <v>9.3028564550614394</v>
      </c>
      <c r="M177" s="4">
        <f t="shared" ca="1" si="44"/>
        <v>6.4603169826815549E-3</v>
      </c>
      <c r="N177" s="3">
        <f ca="1">IF(C177&lt;&gt;"",SUM(COUNTIF($Q$24:$Q177,"&gt;"&amp;C177),COUNTIF($S$24:$S177,"&gt;"&amp;C177),COUNTIF($U$24:$U177,"&gt;"&amp;C177),COUNTIF($W$24:$W177,"&gt;"&amp;C177),COUNTIF($Y$24:$Y177,"&gt;"&amp;C177)),"")</f>
        <v>3</v>
      </c>
      <c r="O177" s="4">
        <f t="shared" ca="1" si="45"/>
        <v>3.7221895742677313E-3</v>
      </c>
      <c r="P177" s="4" t="str">
        <f ca="1">IF(AND(MAX(Q$23:Q176)&lt;=MAX(S$23:S176),C177&lt;&gt;"",MAX(Q$23:Q176)&lt;=MAX(U$23:U176),MAX(Q$23:Q176)&lt;=MAX(W$23:W176),MAX(Q$23:Q176)&lt;=MAX(Y$23:Y176),MAX(Q$23:Q176)&lt;=TIME(16,0,0)),MAX(Q$23:Q176,C177),"")</f>
        <v/>
      </c>
      <c r="Q177" s="4" t="str">
        <f t="shared" ca="1" si="46"/>
        <v/>
      </c>
      <c r="R177" s="4">
        <f ca="1">IF(AND(MAX(Q$23:Q176)&gt;MAX(S$23:S176),C177&lt;&gt;"",MAX(S$23:S176)&lt;=MAX(U$23:U176),MAX(S$23:S176)&lt;=MAX(W$23:W176),MAX(S$23:S176)&lt;=MAX(Y$23:Y176),MAX(S$23:S176)&lt;=TIME(16,0,0)),MAX(S$23:S176,C177),"")</f>
        <v>0.51600874645305173</v>
      </c>
      <c r="S177" s="4">
        <f t="shared" ca="1" si="47"/>
        <v>0.51973093602731946</v>
      </c>
      <c r="T177" s="4" t="str">
        <f ca="1">IF(AND(MAX(Q$23:Q176)&gt;MAX(U$23:U176),C177&lt;&gt;"",MAX(S$23:S176)&gt;MAX(U$23:U176),MAX(U$23:U176)&lt;=MAX(W$23:W176),MAX(U$23:U176)&lt;=MAX(Y$23:Y176),MAX(U$23:U176)&lt;=TIME(16,0,0)),MAX(U$23:U176,C177),"")</f>
        <v/>
      </c>
      <c r="U177" s="4" t="str">
        <f t="shared" ca="1" si="48"/>
        <v/>
      </c>
      <c r="V177" s="4" t="str">
        <f ca="1">IF(AND(MAX(Q$23:Q176)&gt;MAX(W$23:W176),C177&lt;&gt;"",MAX(S$23:S176)&gt;MAX(W$23:W176),MAX(U$23:U176)&gt;MAX(W$23:W176),MAX(W$23:W176)&lt;=MAX(Y$23:Y176),MAX(W$23:W176)&lt;=TIME(16,0,0)),MAX(W$23:W176,C177),"")</f>
        <v/>
      </c>
      <c r="W177" s="4" t="str">
        <f t="shared" ca="1" si="49"/>
        <v/>
      </c>
      <c r="X177" s="4" t="str">
        <f ca="1">IF(AND(MAX(Q$23:Q176)&gt;MAX(Y$23:Y176),C177&lt;&gt;"",MAX(S$23:S176)&gt;MAX(Y$23:Y176),MAX(U$23:U176)&gt;MAX(Y$23:Y176),MAX(W$23:W176)&gt;MAX(Y$23:Y176),MAX(Y$23:Y176)&lt;=TIME(16,0,0)),MAX(Y$23:Y176,C177),"")</f>
        <v/>
      </c>
      <c r="Y177" s="4" t="str">
        <f t="shared" ca="1" si="50"/>
        <v/>
      </c>
    </row>
    <row r="178" spans="1:25" x14ac:dyDescent="0.3">
      <c r="A178" s="3">
        <f t="shared" ca="1" si="34"/>
        <v>1.987135283482067</v>
      </c>
      <c r="B178" s="23" t="str">
        <f t="shared" ca="1" si="35"/>
        <v>касса 4</v>
      </c>
      <c r="C178" s="4">
        <f ca="1">IF(C177="","",IF(C177+(A178)/1440&lt;=$C$23+8/24,C177+(A178)/1440,""))</f>
        <v>0.51738870151102534</v>
      </c>
      <c r="D178">
        <f t="shared" ca="1" si="36"/>
        <v>3.7327841136975977</v>
      </c>
      <c r="E178" s="4">
        <f t="shared" ca="1" si="37"/>
        <v>2.5922111900677763E-3</v>
      </c>
      <c r="F178">
        <f t="shared" ca="1" si="38"/>
        <v>3.0992572475432349</v>
      </c>
      <c r="G178" s="4">
        <f t="shared" ca="1" si="39"/>
        <v>2.1522619774605799E-3</v>
      </c>
      <c r="H178">
        <f t="shared" ca="1" si="40"/>
        <v>5.6137525964620343</v>
      </c>
      <c r="I178" s="4">
        <f t="shared" ca="1" si="41"/>
        <v>3.8984393030986348E-3</v>
      </c>
      <c r="J178">
        <f t="shared" ca="1" si="42"/>
        <v>8.7619920656173953</v>
      </c>
      <c r="K178" s="4">
        <f ca="1">IF(J178&lt;&gt;"",J178/1440,"")</f>
        <v>6.0847167122343023E-3</v>
      </c>
      <c r="L178" s="55">
        <f t="shared" ca="1" si="43"/>
        <v>18.254115146140375</v>
      </c>
      <c r="M178" s="4">
        <f t="shared" ca="1" si="44"/>
        <v>1.2676468851486371E-2</v>
      </c>
      <c r="N178" s="3">
        <f ca="1">IF(C178&lt;&gt;"",SUM(COUNTIF($Q$24:$Q178,"&gt;"&amp;C178),COUNTIF($S$24:$S178,"&gt;"&amp;C178),COUNTIF($U$24:$U178,"&gt;"&amp;C178),COUNTIF($W$24:$W178,"&gt;"&amp;C178),COUNTIF($Y$24:$Y178,"&gt;"&amp;C178)),"")</f>
        <v>3</v>
      </c>
      <c r="O178" s="4">
        <f t="shared" ca="1" si="45"/>
        <v>6.0847167122343171E-3</v>
      </c>
      <c r="P178" s="4" t="str">
        <f ca="1">IF(AND(MAX(Q$23:Q177)&lt;=MAX(S$23:S177),C178&lt;&gt;"",MAX(Q$23:Q177)&lt;=MAX(U$23:U177),MAX(Q$23:Q177)&lt;=MAX(W$23:W177),MAX(Q$23:Q177)&lt;=MAX(Y$23:Y177),MAX(Q$23:Q177)&lt;=TIME(16,0,0)),MAX(Q$23:Q177,C178),"")</f>
        <v/>
      </c>
      <c r="Q178" s="4" t="str">
        <f t="shared" ca="1" si="46"/>
        <v/>
      </c>
      <c r="R178" s="4" t="str">
        <f ca="1">IF(AND(MAX(Q$23:Q177)&gt;MAX(S$23:S177),C178&lt;&gt;"",MAX(S$23:S177)&lt;=MAX(U$23:U177),MAX(S$23:S177)&lt;=MAX(W$23:W177),MAX(S$23:S177)&lt;=MAX(Y$23:Y177),MAX(S$23:S177)&lt;=TIME(16,0,0)),MAX(S$23:S177,C178),"")</f>
        <v/>
      </c>
      <c r="S178" s="4" t="str">
        <f t="shared" ca="1" si="47"/>
        <v/>
      </c>
      <c r="T178" s="4" t="str">
        <f ca="1">IF(AND(MAX(Q$23:Q177)&gt;MAX(U$23:U177),C178&lt;&gt;"",MAX(S$23:S177)&gt;MAX(U$23:U177),MAX(U$23:U177)&lt;=MAX(W$23:W177),MAX(U$23:U177)&lt;=MAX(Y$23:Y177),MAX(U$23:U177)&lt;=TIME(16,0,0)),MAX(U$23:U177,C178),"")</f>
        <v/>
      </c>
      <c r="U178" s="4" t="str">
        <f t="shared" ca="1" si="48"/>
        <v/>
      </c>
      <c r="V178" s="4">
        <f ca="1">IF(AND(MAX(Q$23:Q177)&gt;MAX(W$23:W177),C178&lt;&gt;"",MAX(S$23:S177)&gt;MAX(W$23:W177),MAX(U$23:U177)&gt;MAX(W$23:W177),MAX(W$23:W177)&lt;=MAX(Y$23:Y177),MAX(W$23:W177)&lt;=TIME(16,0,0)),MAX(W$23:W177,C178),"")</f>
        <v>0.51738870151102534</v>
      </c>
      <c r="W178" s="4">
        <f t="shared" ca="1" si="49"/>
        <v>0.52347341822325966</v>
      </c>
      <c r="X178" s="4" t="str">
        <f ca="1">IF(AND(MAX(Q$23:Q177)&gt;MAX(Y$23:Y177),C178&lt;&gt;"",MAX(S$23:S177)&gt;MAX(Y$23:Y177),MAX(U$23:U177)&gt;MAX(Y$23:Y177),MAX(W$23:W177)&gt;MAX(Y$23:Y177),MAX(Y$23:Y177)&lt;=TIME(16,0,0)),MAX(Y$23:Y177,C178),"")</f>
        <v/>
      </c>
      <c r="Y178" s="4" t="str">
        <f t="shared" ca="1" si="50"/>
        <v/>
      </c>
    </row>
    <row r="179" spans="1:25" x14ac:dyDescent="0.3">
      <c r="A179" s="3">
        <f t="shared" ca="1" si="34"/>
        <v>1.6800399849449872</v>
      </c>
      <c r="B179" s="23" t="str">
        <f t="shared" ca="1" si="35"/>
        <v>касса 1</v>
      </c>
      <c r="C179" s="4">
        <f ca="1">IF(C178="","",IF(C178+(A179)/1440&lt;=$C$23+8/24,C178+(A179)/1440,""))</f>
        <v>0.51855539594501487</v>
      </c>
      <c r="D179">
        <f t="shared" ca="1" si="36"/>
        <v>1.5963122481826835</v>
      </c>
      <c r="E179" s="4">
        <f t="shared" ca="1" si="37"/>
        <v>1.1085501723490858E-3</v>
      </c>
      <c r="F179">
        <f t="shared" ca="1" si="38"/>
        <v>1.0319632559385805</v>
      </c>
      <c r="G179" s="4">
        <f t="shared" ca="1" si="39"/>
        <v>7.166411499573476E-4</v>
      </c>
      <c r="H179">
        <f t="shared" ca="1" si="40"/>
        <v>1.5155063349440832</v>
      </c>
      <c r="I179" s="4">
        <f t="shared" ca="1" si="41"/>
        <v>1.0524349548222799E-3</v>
      </c>
      <c r="J179">
        <f t="shared" ca="1" si="42"/>
        <v>12.490966779404207</v>
      </c>
      <c r="K179" s="4">
        <f ca="1">IF(J179&lt;&gt;"",J179/1440,"")</f>
        <v>8.6742824856973662E-3</v>
      </c>
      <c r="L179" s="55">
        <f t="shared" ca="1" si="43"/>
        <v>2.9558413616727353</v>
      </c>
      <c r="M179" s="4">
        <f t="shared" ca="1" si="44"/>
        <v>2.0526676122727327E-3</v>
      </c>
      <c r="N179" s="3">
        <f ca="1">IF(C179&lt;&gt;"",SUM(COUNTIF($Q$24:$Q179,"&gt;"&amp;C179),COUNTIF($S$24:$S179,"&gt;"&amp;C179),COUNTIF($U$24:$U179,"&gt;"&amp;C179),COUNTIF($W$24:$W179,"&gt;"&amp;C179),COUNTIF($Y$24:$Y179,"&gt;"&amp;C179)),"")</f>
        <v>4</v>
      </c>
      <c r="O179" s="4">
        <f t="shared" ca="1" si="45"/>
        <v>1.1085501723491209E-3</v>
      </c>
      <c r="P179" s="4">
        <f ca="1">IF(AND(MAX(Q$23:Q178)&lt;=MAX(S$23:S178),C179&lt;&gt;"",MAX(Q$23:Q178)&lt;=MAX(U$23:U178),MAX(Q$23:Q178)&lt;=MAX(W$23:W178),MAX(Q$23:Q178)&lt;=MAX(Y$23:Y178),MAX(Q$23:Q178)&lt;=TIME(16,0,0)),MAX(Q$23:Q178,C179),"")</f>
        <v>0.51855539594501487</v>
      </c>
      <c r="Q179" s="4">
        <f t="shared" ca="1" si="46"/>
        <v>0.519663946117364</v>
      </c>
      <c r="R179" s="4" t="str">
        <f ca="1">IF(AND(MAX(Q$23:Q178)&gt;MAX(S$23:S178),C179&lt;&gt;"",MAX(S$23:S178)&lt;=MAX(U$23:U178),MAX(S$23:S178)&lt;=MAX(W$23:W178),MAX(S$23:S178)&lt;=MAX(Y$23:Y178),MAX(S$23:S178)&lt;=TIME(16,0,0)),MAX(S$23:S178,C179),"")</f>
        <v/>
      </c>
      <c r="S179" s="4" t="str">
        <f t="shared" ca="1" si="47"/>
        <v/>
      </c>
      <c r="T179" s="4" t="str">
        <f ca="1">IF(AND(MAX(Q$23:Q178)&gt;MAX(U$23:U178),C179&lt;&gt;"",MAX(S$23:S178)&gt;MAX(U$23:U178),MAX(U$23:U178)&lt;=MAX(W$23:W178),MAX(U$23:U178)&lt;=MAX(Y$23:Y178),MAX(U$23:U178)&lt;=TIME(16,0,0)),MAX(U$23:U178,C179),"")</f>
        <v/>
      </c>
      <c r="U179" s="4" t="str">
        <f t="shared" ca="1" si="48"/>
        <v/>
      </c>
      <c r="V179" s="4" t="str">
        <f ca="1">IF(AND(MAX(Q$23:Q178)&gt;MAX(W$23:W178),C179&lt;&gt;"",MAX(S$23:S178)&gt;MAX(W$23:W178),MAX(U$23:U178)&gt;MAX(W$23:W178),MAX(W$23:W178)&lt;=MAX(Y$23:Y178),MAX(W$23:W178)&lt;=TIME(16,0,0)),MAX(W$23:W178,C179),"")</f>
        <v/>
      </c>
      <c r="W179" s="4" t="str">
        <f t="shared" ca="1" si="49"/>
        <v/>
      </c>
      <c r="X179" s="4" t="str">
        <f ca="1">IF(AND(MAX(Q$23:Q178)&gt;MAX(Y$23:Y178),C179&lt;&gt;"",MAX(S$23:S178)&gt;MAX(Y$23:Y178),MAX(U$23:U178)&gt;MAX(Y$23:Y178),MAX(W$23:W178)&gt;MAX(Y$23:Y178),MAX(Y$23:Y178)&lt;=TIME(16,0,0)),MAX(Y$23:Y178,C179),"")</f>
        <v/>
      </c>
      <c r="Y179" s="4" t="str">
        <f t="shared" ca="1" si="50"/>
        <v/>
      </c>
    </row>
    <row r="180" spans="1:25" x14ac:dyDescent="0.3">
      <c r="A180" s="3">
        <f t="shared" ca="1" si="34"/>
        <v>1.7592122205941998</v>
      </c>
      <c r="B180" s="23" t="str">
        <f t="shared" ca="1" si="35"/>
        <v>касса 3</v>
      </c>
      <c r="C180" s="4">
        <f ca="1">IF(C179="","",IF(C179+(A180)/1440&lt;=$C$23+8/24,C179+(A180)/1440,""))</f>
        <v>0.51977707109820526</v>
      </c>
      <c r="D180">
        <f t="shared" ca="1" si="36"/>
        <v>1.2864600207514478</v>
      </c>
      <c r="E180" s="4">
        <f t="shared" ca="1" si="37"/>
        <v>8.9337501441072767E-4</v>
      </c>
      <c r="F180">
        <f t="shared" ca="1" si="38"/>
        <v>2.8656036285781932</v>
      </c>
      <c r="G180" s="4">
        <f t="shared" ca="1" si="39"/>
        <v>1.9900025198459673E-3</v>
      </c>
      <c r="H180">
        <f t="shared" ca="1" si="40"/>
        <v>2.6544488023708261</v>
      </c>
      <c r="I180" s="4">
        <f t="shared" ca="1" si="41"/>
        <v>1.8433672238686292E-3</v>
      </c>
      <c r="J180">
        <f t="shared" ca="1" si="42"/>
        <v>8.8191777175463884</v>
      </c>
      <c r="K180" s="4">
        <f ca="1">IF(J180&lt;&gt;"",J180/1440,"")</f>
        <v>6.1244289705183249E-3</v>
      </c>
      <c r="L180" s="55">
        <f t="shared" ca="1" si="43"/>
        <v>9.4757299789544192</v>
      </c>
      <c r="M180" s="4">
        <f t="shared" ca="1" si="44"/>
        <v>6.5803680409405691E-3</v>
      </c>
      <c r="N180" s="3">
        <f ca="1">IF(C180&lt;&gt;"",SUM(COUNTIF($Q$24:$Q180,"&gt;"&amp;C180),COUNTIF($S$24:$S180,"&gt;"&amp;C180),COUNTIF($U$24:$U180,"&gt;"&amp;C180),COUNTIF($W$24:$W180,"&gt;"&amp;C180),COUNTIF($Y$24:$Y180,"&gt;"&amp;C180)),"")</f>
        <v>3</v>
      </c>
      <c r="O180" s="4">
        <f t="shared" ca="1" si="45"/>
        <v>1.843367223868575E-3</v>
      </c>
      <c r="P180" s="4" t="str">
        <f ca="1">IF(AND(MAX(Q$23:Q179)&lt;=MAX(S$23:S179),C180&lt;&gt;"",MAX(Q$23:Q179)&lt;=MAX(U$23:U179),MAX(Q$23:Q179)&lt;=MAX(W$23:W179),MAX(Q$23:Q179)&lt;=MAX(Y$23:Y179),MAX(Q$23:Q179)&lt;=TIME(16,0,0)),MAX(Q$23:Q179,C180),"")</f>
        <v/>
      </c>
      <c r="Q180" s="4" t="str">
        <f t="shared" ca="1" si="46"/>
        <v/>
      </c>
      <c r="R180" s="4" t="str">
        <f ca="1">IF(AND(MAX(Q$23:Q179)&gt;MAX(S$23:S179),C180&lt;&gt;"",MAX(S$23:S179)&lt;=MAX(U$23:U179),MAX(S$23:S179)&lt;=MAX(W$23:W179),MAX(S$23:S179)&lt;=MAX(Y$23:Y179),MAX(S$23:S179)&lt;=TIME(16,0,0)),MAX(S$23:S179,C180),"")</f>
        <v/>
      </c>
      <c r="S180" s="4" t="str">
        <f t="shared" ca="1" si="47"/>
        <v/>
      </c>
      <c r="T180" s="4">
        <f ca="1">IF(AND(MAX(Q$23:Q179)&gt;MAX(U$23:U179),C180&lt;&gt;"",MAX(S$23:S179)&gt;MAX(U$23:U179),MAX(U$23:U179)&lt;=MAX(W$23:W179),MAX(U$23:U179)&lt;=MAX(Y$23:Y179),MAX(U$23:U179)&lt;=TIME(16,0,0)),MAX(U$23:U179,C180),"")</f>
        <v>0.51977707109820526</v>
      </c>
      <c r="U180" s="4">
        <f t="shared" ca="1" si="48"/>
        <v>0.52162043832207383</v>
      </c>
      <c r="V180" s="4" t="str">
        <f ca="1">IF(AND(MAX(Q$23:Q179)&gt;MAX(W$23:W179),C180&lt;&gt;"",MAX(S$23:S179)&gt;MAX(W$23:W179),MAX(U$23:U179)&gt;MAX(W$23:W179),MAX(W$23:W179)&lt;=MAX(Y$23:Y179),MAX(W$23:W179)&lt;=TIME(16,0,0)),MAX(W$23:W179,C180),"")</f>
        <v/>
      </c>
      <c r="W180" s="4" t="str">
        <f t="shared" ca="1" si="49"/>
        <v/>
      </c>
      <c r="X180" s="4" t="str">
        <f ca="1">IF(AND(MAX(Q$23:Q179)&gt;MAX(Y$23:Y179),C180&lt;&gt;"",MAX(S$23:S179)&gt;MAX(Y$23:Y179),MAX(U$23:U179)&gt;MAX(Y$23:Y179),MAX(W$23:W179)&gt;MAX(Y$23:Y179),MAX(Y$23:Y179)&lt;=TIME(16,0,0)),MAX(Y$23:Y179,C180),"")</f>
        <v/>
      </c>
      <c r="Y180" s="4" t="str">
        <f t="shared" ca="1" si="50"/>
        <v/>
      </c>
    </row>
    <row r="181" spans="1:25" x14ac:dyDescent="0.3">
      <c r="A181" s="3">
        <f t="shared" ca="1" si="34"/>
        <v>4.1185279977891245</v>
      </c>
      <c r="B181" s="23" t="str">
        <f t="shared" ca="1" si="35"/>
        <v>касса 1</v>
      </c>
      <c r="C181" s="4">
        <f ca="1">IF(C180="","",IF(C180+(A181)/1440&lt;=$C$23+8/24,C180+(A181)/1440,""))</f>
        <v>0.52263715998555882</v>
      </c>
      <c r="D181">
        <f t="shared" ca="1" si="36"/>
        <v>1.3584245429107269</v>
      </c>
      <c r="E181" s="4">
        <f t="shared" ca="1" si="37"/>
        <v>9.4335037702133811E-4</v>
      </c>
      <c r="F181">
        <f t="shared" ca="1" si="38"/>
        <v>1.3152752200240507</v>
      </c>
      <c r="G181" s="4">
        <f t="shared" ca="1" si="39"/>
        <v>9.1338556946114638E-4</v>
      </c>
      <c r="H181">
        <f t="shared" ca="1" si="40"/>
        <v>1.3230094317186469</v>
      </c>
      <c r="I181" s="4">
        <f t="shared" ca="1" si="41"/>
        <v>9.1875654980461596E-4</v>
      </c>
      <c r="J181">
        <f t="shared" ca="1" si="42"/>
        <v>1.0317061200889253</v>
      </c>
      <c r="K181" s="4">
        <f ca="1">IF(J181&lt;&gt;"",J181/1440,"")</f>
        <v>7.1646258339508697E-4</v>
      </c>
      <c r="L181" s="55">
        <f t="shared" ca="1" si="43"/>
        <v>16.635328064623923</v>
      </c>
      <c r="M181" s="4">
        <f t="shared" ca="1" si="44"/>
        <v>1.1552311155988836E-2</v>
      </c>
      <c r="N181" s="3">
        <f ca="1">IF(C181&lt;&gt;"",SUM(COUNTIF($Q$24:$Q181,"&gt;"&amp;C181),COUNTIF($S$24:$S181,"&gt;"&amp;C181),COUNTIF($U$24:$U181,"&gt;"&amp;C181),COUNTIF($W$24:$W181,"&gt;"&amp;C181),COUNTIF($Y$24:$Y181,"&gt;"&amp;C181)),"")</f>
        <v>2</v>
      </c>
      <c r="O181" s="4">
        <f t="shared" ca="1" si="45"/>
        <v>9.4335037702131253E-4</v>
      </c>
      <c r="P181" s="4">
        <f ca="1">IF(AND(MAX(Q$23:Q180)&lt;=MAX(S$23:S180),C181&lt;&gt;"",MAX(Q$23:Q180)&lt;=MAX(U$23:U180),MAX(Q$23:Q180)&lt;=MAX(W$23:W180),MAX(Q$23:Q180)&lt;=MAX(Y$23:Y180),MAX(Q$23:Q180)&lt;=TIME(16,0,0)),MAX(Q$23:Q180,C181),"")</f>
        <v>0.52263715998555882</v>
      </c>
      <c r="Q181" s="4">
        <f t="shared" ca="1" si="46"/>
        <v>0.52358051036258013</v>
      </c>
      <c r="R181" s="4" t="str">
        <f ca="1">IF(AND(MAX(Q$23:Q180)&gt;MAX(S$23:S180),C181&lt;&gt;"",MAX(S$23:S180)&lt;=MAX(U$23:U180),MAX(S$23:S180)&lt;=MAX(W$23:W180),MAX(S$23:S180)&lt;=MAX(Y$23:Y180),MAX(S$23:S180)&lt;=TIME(16,0,0)),MAX(S$23:S180,C181),"")</f>
        <v/>
      </c>
      <c r="S181" s="4" t="str">
        <f t="shared" ca="1" si="47"/>
        <v/>
      </c>
      <c r="T181" s="4" t="str">
        <f ca="1">IF(AND(MAX(Q$23:Q180)&gt;MAX(U$23:U180),C181&lt;&gt;"",MAX(S$23:S180)&gt;MAX(U$23:U180),MAX(U$23:U180)&lt;=MAX(W$23:W180),MAX(U$23:U180)&lt;=MAX(Y$23:Y180),MAX(U$23:U180)&lt;=TIME(16,0,0)),MAX(U$23:U180,C181),"")</f>
        <v/>
      </c>
      <c r="U181" s="4" t="str">
        <f t="shared" ca="1" si="48"/>
        <v/>
      </c>
      <c r="V181" s="4" t="str">
        <f ca="1">IF(AND(MAX(Q$23:Q180)&gt;MAX(W$23:W180),C181&lt;&gt;"",MAX(S$23:S180)&gt;MAX(W$23:W180),MAX(U$23:U180)&gt;MAX(W$23:W180),MAX(W$23:W180)&lt;=MAX(Y$23:Y180),MAX(W$23:W180)&lt;=TIME(16,0,0)),MAX(W$23:W180,C181),"")</f>
        <v/>
      </c>
      <c r="W181" s="4" t="str">
        <f t="shared" ca="1" si="49"/>
        <v/>
      </c>
      <c r="X181" s="4" t="str">
        <f ca="1">IF(AND(MAX(Q$23:Q180)&gt;MAX(Y$23:Y180),C181&lt;&gt;"",MAX(S$23:S180)&gt;MAX(Y$23:Y180),MAX(U$23:U180)&gt;MAX(Y$23:Y180),MAX(W$23:W180)&gt;MAX(Y$23:Y180),MAX(Y$23:Y180)&lt;=TIME(16,0,0)),MAX(Y$23:Y180,C181),"")</f>
        <v/>
      </c>
      <c r="Y181" s="4" t="str">
        <f t="shared" ca="1" si="50"/>
        <v/>
      </c>
    </row>
    <row r="182" spans="1:25" x14ac:dyDescent="0.3">
      <c r="A182" s="3">
        <f t="shared" ca="1" si="34"/>
        <v>1.7613640711659211</v>
      </c>
      <c r="B182" s="23" t="str">
        <f t="shared" ca="1" si="35"/>
        <v>касса 2</v>
      </c>
      <c r="C182" s="4">
        <f ca="1">IF(C181="","",IF(C181+(A182)/1440&lt;=$C$23+8/24,C181+(A182)/1440,""))</f>
        <v>0.52386032947942407</v>
      </c>
      <c r="D182">
        <f t="shared" ca="1" si="36"/>
        <v>1.3689007607002175</v>
      </c>
      <c r="E182" s="4">
        <f t="shared" ca="1" si="37"/>
        <v>9.5062552826403991E-4</v>
      </c>
      <c r="F182">
        <f t="shared" ca="1" si="38"/>
        <v>3.6181952148478795</v>
      </c>
      <c r="G182" s="4">
        <f t="shared" ca="1" si="39"/>
        <v>2.5126355658665828E-3</v>
      </c>
      <c r="H182">
        <f t="shared" ca="1" si="40"/>
        <v>1.1907358065554496</v>
      </c>
      <c r="I182" s="4">
        <f t="shared" ca="1" si="41"/>
        <v>8.2689986566350667E-4</v>
      </c>
      <c r="J182">
        <f t="shared" ca="1" si="42"/>
        <v>1.5696319202675928</v>
      </c>
      <c r="K182" s="4">
        <f ca="1">IF(J182&lt;&gt;"",J182/1440,"")</f>
        <v>1.0900221668524951E-3</v>
      </c>
      <c r="L182" s="55">
        <f t="shared" ca="1" si="43"/>
        <v>1.0082212675944584</v>
      </c>
      <c r="M182" s="4">
        <f t="shared" ca="1" si="44"/>
        <v>7.0015365805170722E-4</v>
      </c>
      <c r="N182" s="3">
        <f ca="1">IF(C182&lt;&gt;"",SUM(COUNTIF($Q$24:$Q182,"&gt;"&amp;C182),COUNTIF($S$24:$S182,"&gt;"&amp;C182),COUNTIF($U$24:$U182,"&gt;"&amp;C182),COUNTIF($W$24:$W182,"&gt;"&amp;C182),COUNTIF($Y$24:$Y182,"&gt;"&amp;C182)),"")</f>
        <v>1</v>
      </c>
      <c r="O182" s="4">
        <f t="shared" ca="1" si="45"/>
        <v>2.5126355658665611E-3</v>
      </c>
      <c r="P182" s="4" t="str">
        <f ca="1">IF(AND(MAX(Q$23:Q181)&lt;=MAX(S$23:S181),C182&lt;&gt;"",MAX(Q$23:Q181)&lt;=MAX(U$23:U181),MAX(Q$23:Q181)&lt;=MAX(W$23:W181),MAX(Q$23:Q181)&lt;=MAX(Y$23:Y181),MAX(Q$23:Q181)&lt;=TIME(16,0,0)),MAX(Q$23:Q181,C182),"")</f>
        <v/>
      </c>
      <c r="Q182" s="4" t="str">
        <f t="shared" ca="1" si="46"/>
        <v/>
      </c>
      <c r="R182" s="4">
        <f ca="1">IF(AND(MAX(Q$23:Q181)&gt;MAX(S$23:S181),C182&lt;&gt;"",MAX(S$23:S181)&lt;=MAX(U$23:U181),MAX(S$23:S181)&lt;=MAX(W$23:W181),MAX(S$23:S181)&lt;=MAX(Y$23:Y181),MAX(S$23:S181)&lt;=TIME(16,0,0)),MAX(S$23:S181,C182),"")</f>
        <v>0.52386032947942407</v>
      </c>
      <c r="S182" s="4">
        <f t="shared" ca="1" si="47"/>
        <v>0.52637296504529063</v>
      </c>
      <c r="T182" s="4" t="str">
        <f ca="1">IF(AND(MAX(Q$23:Q181)&gt;MAX(U$23:U181),C182&lt;&gt;"",MAX(S$23:S181)&gt;MAX(U$23:U181),MAX(U$23:U181)&lt;=MAX(W$23:W181),MAX(U$23:U181)&lt;=MAX(Y$23:Y181),MAX(U$23:U181)&lt;=TIME(16,0,0)),MAX(U$23:U181,C182),"")</f>
        <v/>
      </c>
      <c r="U182" s="4" t="str">
        <f t="shared" ca="1" si="48"/>
        <v/>
      </c>
      <c r="V182" s="4" t="str">
        <f ca="1">IF(AND(MAX(Q$23:Q181)&gt;MAX(W$23:W181),C182&lt;&gt;"",MAX(S$23:S181)&gt;MAX(W$23:W181),MAX(U$23:U181)&gt;MAX(W$23:W181),MAX(W$23:W181)&lt;=MAX(Y$23:Y181),MAX(W$23:W181)&lt;=TIME(16,0,0)),MAX(W$23:W181,C182),"")</f>
        <v/>
      </c>
      <c r="W182" s="4" t="str">
        <f t="shared" ca="1" si="49"/>
        <v/>
      </c>
      <c r="X182" s="4" t="str">
        <f ca="1">IF(AND(MAX(Q$23:Q181)&gt;MAX(Y$23:Y181),C182&lt;&gt;"",MAX(S$23:S181)&gt;MAX(Y$23:Y181),MAX(U$23:U181)&gt;MAX(Y$23:Y181),MAX(W$23:W181)&gt;MAX(Y$23:Y181),MAX(Y$23:Y181)&lt;=TIME(16,0,0)),MAX(Y$23:Y181,C182),"")</f>
        <v/>
      </c>
      <c r="Y182" s="4" t="str">
        <f t="shared" ca="1" si="50"/>
        <v/>
      </c>
    </row>
    <row r="183" spans="1:25" x14ac:dyDescent="0.3">
      <c r="A183" s="3">
        <f t="shared" ca="1" si="34"/>
        <v>3.0013228388656903</v>
      </c>
      <c r="B183" s="23" t="str">
        <f t="shared" ca="1" si="35"/>
        <v>касса 5</v>
      </c>
      <c r="C183" s="4">
        <f ca="1">IF(C182="","",IF(C182+(A183)/1440&lt;=$C$23+8/24,C182+(A183)/1440,""))</f>
        <v>0.52594458145085854</v>
      </c>
      <c r="D183">
        <f t="shared" ca="1" si="36"/>
        <v>3.5538338241914804</v>
      </c>
      <c r="E183" s="4">
        <f t="shared" ca="1" si="37"/>
        <v>2.4679401556885281E-3</v>
      </c>
      <c r="F183">
        <f t="shared" ca="1" si="38"/>
        <v>1.037197511853913</v>
      </c>
      <c r="G183" s="4">
        <f t="shared" ca="1" si="39"/>
        <v>7.2027604989855062E-4</v>
      </c>
      <c r="H183">
        <f t="shared" ca="1" si="40"/>
        <v>3.5497306854884756</v>
      </c>
      <c r="I183" s="4">
        <f t="shared" ca="1" si="41"/>
        <v>2.4650907538114413E-3</v>
      </c>
      <c r="J183">
        <f t="shared" ca="1" si="42"/>
        <v>1.5724356806627777</v>
      </c>
      <c r="K183" s="4">
        <f ca="1">IF(J183&lt;&gt;"",J183/1440,"")</f>
        <v>1.0919692226824846E-3</v>
      </c>
      <c r="L183" s="55">
        <f t="shared" ca="1" si="43"/>
        <v>1.7409636502757408</v>
      </c>
      <c r="M183" s="4">
        <f t="shared" ca="1" si="44"/>
        <v>1.2090025349137089E-3</v>
      </c>
      <c r="N183" s="3">
        <f ca="1">IF(C183&lt;&gt;"",SUM(COUNTIF($Q$24:$Q183,"&gt;"&amp;C183),COUNTIF($S$24:$S183,"&gt;"&amp;C183),COUNTIF($U$24:$U183,"&gt;"&amp;C183),COUNTIF($W$24:$W183,"&gt;"&amp;C183),COUNTIF($Y$24:$Y183,"&gt;"&amp;C183)),"")</f>
        <v>2</v>
      </c>
      <c r="O183" s="4">
        <f t="shared" ca="1" si="45"/>
        <v>1.209002534913739E-3</v>
      </c>
      <c r="P183" s="4" t="str">
        <f ca="1">IF(AND(MAX(Q$23:Q182)&lt;=MAX(S$23:S182),C183&lt;&gt;"",MAX(Q$23:Q182)&lt;=MAX(U$23:U182),MAX(Q$23:Q182)&lt;=MAX(W$23:W182),MAX(Q$23:Q182)&lt;=MAX(Y$23:Y182),MAX(Q$23:Q182)&lt;=TIME(16,0,0)),MAX(Q$23:Q182,C183),"")</f>
        <v/>
      </c>
      <c r="Q183" s="4" t="str">
        <f t="shared" ca="1" si="46"/>
        <v/>
      </c>
      <c r="R183" s="4" t="str">
        <f ca="1">IF(AND(MAX(Q$23:Q182)&gt;MAX(S$23:S182),C183&lt;&gt;"",MAX(S$23:S182)&lt;=MAX(U$23:U182),MAX(S$23:S182)&lt;=MAX(W$23:W182),MAX(S$23:S182)&lt;=MAX(Y$23:Y182),MAX(S$23:S182)&lt;=TIME(16,0,0)),MAX(S$23:S182,C183),"")</f>
        <v/>
      </c>
      <c r="S183" s="4" t="str">
        <f t="shared" ca="1" si="47"/>
        <v/>
      </c>
      <c r="T183" s="4" t="str">
        <f ca="1">IF(AND(MAX(Q$23:Q182)&gt;MAX(U$23:U182),C183&lt;&gt;"",MAX(S$23:S182)&gt;MAX(U$23:U182),MAX(U$23:U182)&lt;=MAX(W$23:W182),MAX(U$23:U182)&lt;=MAX(Y$23:Y182),MAX(U$23:U182)&lt;=TIME(16,0,0)),MAX(U$23:U182,C183),"")</f>
        <v/>
      </c>
      <c r="U183" s="4" t="str">
        <f t="shared" ca="1" si="48"/>
        <v/>
      </c>
      <c r="V183" s="4" t="str">
        <f ca="1">IF(AND(MAX(Q$23:Q182)&gt;MAX(W$23:W182),C183&lt;&gt;"",MAX(S$23:S182)&gt;MAX(W$23:W182),MAX(U$23:U182)&gt;MAX(W$23:W182),MAX(W$23:W182)&lt;=MAX(Y$23:Y182),MAX(W$23:W182)&lt;=TIME(16,0,0)),MAX(W$23:W182,C183),"")</f>
        <v/>
      </c>
      <c r="W183" s="4" t="str">
        <f t="shared" ca="1" si="49"/>
        <v/>
      </c>
      <c r="X183" s="4">
        <f ca="1">IF(AND(MAX(Q$23:Q182)&gt;MAX(Y$23:Y182),C183&lt;&gt;"",MAX(S$23:S182)&gt;MAX(Y$23:Y182),MAX(U$23:U182)&gt;MAX(Y$23:Y182),MAX(W$23:W182)&gt;MAX(Y$23:Y182),MAX(Y$23:Y182)&lt;=TIME(16,0,0)),MAX(Y$23:Y182,C183),"")</f>
        <v>0.52594458145085854</v>
      </c>
      <c r="Y183" s="4">
        <f t="shared" ca="1" si="50"/>
        <v>0.52715358398577228</v>
      </c>
    </row>
    <row r="184" spans="1:25" x14ac:dyDescent="0.3">
      <c r="A184" s="3">
        <f t="shared" ca="1" si="34"/>
        <v>1.2247121321734542</v>
      </c>
      <c r="B184" s="23" t="str">
        <f t="shared" ca="1" si="35"/>
        <v>касса 3</v>
      </c>
      <c r="C184" s="4">
        <f ca="1">IF(C183="","",IF(C183+(A184)/1440&lt;=$C$23+8/24,C183+(A184)/1440,""))</f>
        <v>0.52679507598709008</v>
      </c>
      <c r="D184">
        <f t="shared" ca="1" si="36"/>
        <v>4.9027368090571164</v>
      </c>
      <c r="E184" s="4">
        <f t="shared" ca="1" si="37"/>
        <v>3.4046783396229977E-3</v>
      </c>
      <c r="F184">
        <f t="shared" ca="1" si="38"/>
        <v>7.2065069927934546</v>
      </c>
      <c r="G184" s="4">
        <f t="shared" ca="1" si="39"/>
        <v>5.0045187449954546E-3</v>
      </c>
      <c r="H184">
        <f t="shared" ca="1" si="40"/>
        <v>1.7995761341050134</v>
      </c>
      <c r="I184" s="4">
        <f t="shared" ca="1" si="41"/>
        <v>1.2497056486840371E-3</v>
      </c>
      <c r="J184">
        <f t="shared" ca="1" si="42"/>
        <v>5.1298331100927728</v>
      </c>
      <c r="K184" s="4">
        <f ca="1">IF(J184&lt;&gt;"",J184/1440,"")</f>
        <v>3.5623841042310921E-3</v>
      </c>
      <c r="L184" s="55">
        <f t="shared" ca="1" si="43"/>
        <v>7.9975526363399876</v>
      </c>
      <c r="M184" s="4">
        <f t="shared" ca="1" si="44"/>
        <v>5.553855997458325E-3</v>
      </c>
      <c r="N184" s="3">
        <f ca="1">IF(C184&lt;&gt;"",SUM(COUNTIF($Q$24:$Q184,"&gt;"&amp;C184),COUNTIF($S$24:$S184,"&gt;"&amp;C184),COUNTIF($U$24:$U184,"&gt;"&amp;C184),COUNTIF($W$24:$W184,"&gt;"&amp;C184),COUNTIF($Y$24:$Y184,"&gt;"&amp;C184)),"")</f>
        <v>2</v>
      </c>
      <c r="O184" s="4">
        <f t="shared" ca="1" si="45"/>
        <v>1.2497056486839853E-3</v>
      </c>
      <c r="P184" s="4" t="str">
        <f ca="1">IF(AND(MAX(Q$23:Q183)&lt;=MAX(S$23:S183),C184&lt;&gt;"",MAX(Q$23:Q183)&lt;=MAX(U$23:U183),MAX(Q$23:Q183)&lt;=MAX(W$23:W183),MAX(Q$23:Q183)&lt;=MAX(Y$23:Y183),MAX(Q$23:Q183)&lt;=TIME(16,0,0)),MAX(Q$23:Q183,C184),"")</f>
        <v/>
      </c>
      <c r="Q184" s="4" t="str">
        <f t="shared" ca="1" si="46"/>
        <v/>
      </c>
      <c r="R184" s="4" t="str">
        <f ca="1">IF(AND(MAX(Q$23:Q183)&gt;MAX(S$23:S183),C184&lt;&gt;"",MAX(S$23:S183)&lt;=MAX(U$23:U183),MAX(S$23:S183)&lt;=MAX(W$23:W183),MAX(S$23:S183)&lt;=MAX(Y$23:Y183),MAX(S$23:S183)&lt;=TIME(16,0,0)),MAX(S$23:S183,C184),"")</f>
        <v/>
      </c>
      <c r="S184" s="4" t="str">
        <f t="shared" ca="1" si="47"/>
        <v/>
      </c>
      <c r="T184" s="4">
        <f ca="1">IF(AND(MAX(Q$23:Q183)&gt;MAX(U$23:U183),C184&lt;&gt;"",MAX(S$23:S183)&gt;MAX(U$23:U183),MAX(U$23:U183)&lt;=MAX(W$23:W183),MAX(U$23:U183)&lt;=MAX(Y$23:Y183),MAX(U$23:U183)&lt;=TIME(16,0,0)),MAX(U$23:U183,C184),"")</f>
        <v>0.52679507598709008</v>
      </c>
      <c r="U184" s="4">
        <f t="shared" ca="1" si="48"/>
        <v>0.52804478163577406</v>
      </c>
      <c r="V184" s="4" t="str">
        <f ca="1">IF(AND(MAX(Q$23:Q183)&gt;MAX(W$23:W183),C184&lt;&gt;"",MAX(S$23:S183)&gt;MAX(W$23:W183),MAX(U$23:U183)&gt;MAX(W$23:W183),MAX(W$23:W183)&lt;=MAX(Y$23:Y183),MAX(W$23:W183)&lt;=TIME(16,0,0)),MAX(W$23:W183,C184),"")</f>
        <v/>
      </c>
      <c r="W184" s="4" t="str">
        <f t="shared" ca="1" si="49"/>
        <v/>
      </c>
      <c r="X184" s="4" t="str">
        <f ca="1">IF(AND(MAX(Q$23:Q183)&gt;MAX(Y$23:Y183),C184&lt;&gt;"",MAX(S$23:S183)&gt;MAX(Y$23:Y183),MAX(U$23:U183)&gt;MAX(Y$23:Y183),MAX(W$23:W183)&gt;MAX(Y$23:Y183),MAX(Y$23:Y183)&lt;=TIME(16,0,0)),MAX(Y$23:Y183,C184),"")</f>
        <v/>
      </c>
      <c r="Y184" s="4" t="str">
        <f t="shared" ca="1" si="50"/>
        <v/>
      </c>
    </row>
    <row r="185" spans="1:25" x14ac:dyDescent="0.3">
      <c r="A185" s="3">
        <f t="shared" ca="1" si="34"/>
        <v>1.5815171010969853</v>
      </c>
      <c r="B185" s="23" t="str">
        <f t="shared" ca="1" si="35"/>
        <v>касса 4</v>
      </c>
      <c r="C185" s="4">
        <f ca="1">IF(C184="","",IF(C184+(A185)/1440&lt;=$C$23+8/24,C184+(A185)/1440,""))</f>
        <v>0.52789335175174079</v>
      </c>
      <c r="D185">
        <f t="shared" ca="1" si="36"/>
        <v>3.2087454693145294</v>
      </c>
      <c r="E185" s="4">
        <f t="shared" ca="1" si="37"/>
        <v>2.2282954648017565E-3</v>
      </c>
      <c r="F185">
        <f t="shared" ca="1" si="38"/>
        <v>3.0382059909698773</v>
      </c>
      <c r="G185" s="4">
        <f t="shared" ca="1" si="39"/>
        <v>2.1098652715068594E-3</v>
      </c>
      <c r="H185">
        <f t="shared" ca="1" si="40"/>
        <v>1.0128072713575544</v>
      </c>
      <c r="I185" s="4">
        <f t="shared" ca="1" si="41"/>
        <v>7.0333838288719056E-4</v>
      </c>
      <c r="J185">
        <f t="shared" ca="1" si="42"/>
        <v>5.9109655765076354</v>
      </c>
      <c r="K185" s="4">
        <f ca="1">IF(J185&lt;&gt;"",J185/1440,"")</f>
        <v>4.1048372059080806E-3</v>
      </c>
      <c r="L185" s="55">
        <f t="shared" ca="1" si="43"/>
        <v>7.8804459319834503</v>
      </c>
      <c r="M185" s="4">
        <f t="shared" ca="1" si="44"/>
        <v>5.4725318972107294E-3</v>
      </c>
      <c r="N185" s="3">
        <f ca="1">IF(C185&lt;&gt;"",SUM(COUNTIF($Q$24:$Q185,"&gt;"&amp;C185),COUNTIF($S$24:$S185,"&gt;"&amp;C185),COUNTIF($U$24:$U185,"&gt;"&amp;C185),COUNTIF($W$24:$W185,"&gt;"&amp;C185),COUNTIF($Y$24:$Y185,"&gt;"&amp;C185)),"")</f>
        <v>2</v>
      </c>
      <c r="O185" s="4">
        <f t="shared" ca="1" si="45"/>
        <v>4.1048372059080407E-3</v>
      </c>
      <c r="P185" s="4" t="str">
        <f ca="1">IF(AND(MAX(Q$23:Q184)&lt;=MAX(S$23:S184),C185&lt;&gt;"",MAX(Q$23:Q184)&lt;=MAX(U$23:U184),MAX(Q$23:Q184)&lt;=MAX(W$23:W184),MAX(Q$23:Q184)&lt;=MAX(Y$23:Y184),MAX(Q$23:Q184)&lt;=TIME(16,0,0)),MAX(Q$23:Q184,C185),"")</f>
        <v/>
      </c>
      <c r="Q185" s="4" t="str">
        <f t="shared" ca="1" si="46"/>
        <v/>
      </c>
      <c r="R185" s="4" t="str">
        <f ca="1">IF(AND(MAX(Q$23:Q184)&gt;MAX(S$23:S184),C185&lt;&gt;"",MAX(S$23:S184)&lt;=MAX(U$23:U184),MAX(S$23:S184)&lt;=MAX(W$23:W184),MAX(S$23:S184)&lt;=MAX(Y$23:Y184),MAX(S$23:S184)&lt;=TIME(16,0,0)),MAX(S$23:S184,C185),"")</f>
        <v/>
      </c>
      <c r="S185" s="4" t="str">
        <f t="shared" ca="1" si="47"/>
        <v/>
      </c>
      <c r="T185" s="4" t="str">
        <f ca="1">IF(AND(MAX(Q$23:Q184)&gt;MAX(U$23:U184),C185&lt;&gt;"",MAX(S$23:S184)&gt;MAX(U$23:U184),MAX(U$23:U184)&lt;=MAX(W$23:W184),MAX(U$23:U184)&lt;=MAX(Y$23:Y184),MAX(U$23:U184)&lt;=TIME(16,0,0)),MAX(U$23:U184,C185),"")</f>
        <v/>
      </c>
      <c r="U185" s="4" t="str">
        <f t="shared" ca="1" si="48"/>
        <v/>
      </c>
      <c r="V185" s="4">
        <f ca="1">IF(AND(MAX(Q$23:Q184)&gt;MAX(W$23:W184),C185&lt;&gt;"",MAX(S$23:S184)&gt;MAX(W$23:W184),MAX(U$23:U184)&gt;MAX(W$23:W184),MAX(W$23:W184)&lt;=MAX(Y$23:Y184),MAX(W$23:W184)&lt;=TIME(16,0,0)),MAX(W$23:W184,C185),"")</f>
        <v>0.52789335175174079</v>
      </c>
      <c r="W185" s="4">
        <f t="shared" ca="1" si="49"/>
        <v>0.53199818895764883</v>
      </c>
      <c r="X185" s="4" t="str">
        <f ca="1">IF(AND(MAX(Q$23:Q184)&gt;MAX(Y$23:Y184),C185&lt;&gt;"",MAX(S$23:S184)&gt;MAX(Y$23:Y184),MAX(U$23:U184)&gt;MAX(Y$23:Y184),MAX(W$23:W184)&gt;MAX(Y$23:Y184),MAX(Y$23:Y184)&lt;=TIME(16,0,0)),MAX(Y$23:Y184,C185),"")</f>
        <v/>
      </c>
      <c r="Y185" s="4" t="str">
        <f t="shared" ca="1" si="50"/>
        <v/>
      </c>
    </row>
    <row r="186" spans="1:25" x14ac:dyDescent="0.3">
      <c r="A186" s="3">
        <f t="shared" ca="1" si="34"/>
        <v>1.5871107234787769</v>
      </c>
      <c r="B186" s="23" t="str">
        <f t="shared" ca="1" si="35"/>
        <v>касса 1</v>
      </c>
      <c r="C186" s="4">
        <f ca="1">IF(C185="","",IF(C185+(A186)/1440&lt;=$C$23+8/24,C185+(A186)/1440,""))</f>
        <v>0.52899551197637884</v>
      </c>
      <c r="D186">
        <f t="shared" ca="1" si="36"/>
        <v>3.7924803316025737</v>
      </c>
      <c r="E186" s="4">
        <f t="shared" ca="1" si="37"/>
        <v>2.6336668969462319E-3</v>
      </c>
      <c r="F186">
        <f t="shared" ca="1" si="38"/>
        <v>3.6769706877274193</v>
      </c>
      <c r="G186" s="4">
        <f t="shared" ca="1" si="39"/>
        <v>2.5534518664773746E-3</v>
      </c>
      <c r="H186">
        <f t="shared" ca="1" si="40"/>
        <v>1.6181749604578473</v>
      </c>
      <c r="I186" s="4">
        <f t="shared" ca="1" si="41"/>
        <v>1.1237326114290605E-3</v>
      </c>
      <c r="J186">
        <f t="shared" ca="1" si="42"/>
        <v>1.2417707960256874</v>
      </c>
      <c r="K186" s="4">
        <f ca="1">IF(J186&lt;&gt;"",J186/1440,"")</f>
        <v>8.6234083057339398E-4</v>
      </c>
      <c r="L186" s="55">
        <f t="shared" ca="1" si="43"/>
        <v>3.2396714685707066</v>
      </c>
      <c r="M186" s="4">
        <f t="shared" ca="1" si="44"/>
        <v>2.2497718531741019E-3</v>
      </c>
      <c r="N186" s="3">
        <f ca="1">IF(C186&lt;&gt;"",SUM(COUNTIF($Q$24:$Q186,"&gt;"&amp;C186),COUNTIF($S$24:$S186,"&gt;"&amp;C186),COUNTIF($U$24:$U186,"&gt;"&amp;C186),COUNTIF($W$24:$W186,"&gt;"&amp;C186),COUNTIF($Y$24:$Y186,"&gt;"&amp;C186)),"")</f>
        <v>2</v>
      </c>
      <c r="O186" s="4">
        <f t="shared" ca="1" si="45"/>
        <v>2.6336668969462185E-3</v>
      </c>
      <c r="P186" s="4">
        <f ca="1">IF(AND(MAX(Q$23:Q185)&lt;=MAX(S$23:S185),C186&lt;&gt;"",MAX(Q$23:Q185)&lt;=MAX(U$23:U185),MAX(Q$23:Q185)&lt;=MAX(W$23:W185),MAX(Q$23:Q185)&lt;=MAX(Y$23:Y185),MAX(Q$23:Q185)&lt;=TIME(16,0,0)),MAX(Q$23:Q185,C186),"")</f>
        <v>0.52899551197637884</v>
      </c>
      <c r="Q186" s="4">
        <f t="shared" ca="1" si="46"/>
        <v>0.53162917887332506</v>
      </c>
      <c r="R186" s="4" t="str">
        <f ca="1">IF(AND(MAX(Q$23:Q185)&gt;MAX(S$23:S185),C186&lt;&gt;"",MAX(S$23:S185)&lt;=MAX(U$23:U185),MAX(S$23:S185)&lt;=MAX(W$23:W185),MAX(S$23:S185)&lt;=MAX(Y$23:Y185),MAX(S$23:S185)&lt;=TIME(16,0,0)),MAX(S$23:S185,C186),"")</f>
        <v/>
      </c>
      <c r="S186" s="4" t="str">
        <f t="shared" ca="1" si="47"/>
        <v/>
      </c>
      <c r="T186" s="4" t="str">
        <f ca="1">IF(AND(MAX(Q$23:Q185)&gt;MAX(U$23:U185),C186&lt;&gt;"",MAX(S$23:S185)&gt;MAX(U$23:U185),MAX(U$23:U185)&lt;=MAX(W$23:W185),MAX(U$23:U185)&lt;=MAX(Y$23:Y185),MAX(U$23:U185)&lt;=TIME(16,0,0)),MAX(U$23:U185,C186),"")</f>
        <v/>
      </c>
      <c r="U186" s="4" t="str">
        <f t="shared" ca="1" si="48"/>
        <v/>
      </c>
      <c r="V186" s="4" t="str">
        <f ca="1">IF(AND(MAX(Q$23:Q185)&gt;MAX(W$23:W185),C186&lt;&gt;"",MAX(S$23:S185)&gt;MAX(W$23:W185),MAX(U$23:U185)&gt;MAX(W$23:W185),MAX(W$23:W185)&lt;=MAX(Y$23:Y185),MAX(W$23:W185)&lt;=TIME(16,0,0)),MAX(W$23:W185,C186),"")</f>
        <v/>
      </c>
      <c r="W186" s="4" t="str">
        <f t="shared" ca="1" si="49"/>
        <v/>
      </c>
      <c r="X186" s="4" t="str">
        <f ca="1">IF(AND(MAX(Q$23:Q185)&gt;MAX(Y$23:Y185),C186&lt;&gt;"",MAX(S$23:S185)&gt;MAX(Y$23:Y185),MAX(U$23:U185)&gt;MAX(Y$23:Y185),MAX(W$23:W185)&gt;MAX(Y$23:Y185),MAX(Y$23:Y185)&lt;=TIME(16,0,0)),MAX(Y$23:Y185,C186),"")</f>
        <v/>
      </c>
      <c r="Y186" s="4" t="str">
        <f t="shared" ca="1" si="50"/>
        <v/>
      </c>
    </row>
    <row r="187" spans="1:25" x14ac:dyDescent="0.3">
      <c r="A187" s="3">
        <f t="shared" ca="1" si="34"/>
        <v>4.0161640806367149</v>
      </c>
      <c r="B187" s="23" t="str">
        <f t="shared" ca="1" si="35"/>
        <v>касса 2</v>
      </c>
      <c r="C187" s="4">
        <f ca="1">IF(C186="","",IF(C186+(A187)/1440&lt;=$C$23+8/24,C186+(A187)/1440,""))</f>
        <v>0.53178451481015432</v>
      </c>
      <c r="D187">
        <f t="shared" ca="1" si="36"/>
        <v>1.2726164069839372</v>
      </c>
      <c r="E187" s="4">
        <f t="shared" ca="1" si="37"/>
        <v>8.8376139373884529E-4</v>
      </c>
      <c r="F187">
        <f t="shared" ca="1" si="38"/>
        <v>1.7246773799809798</v>
      </c>
      <c r="G187" s="4">
        <f t="shared" ca="1" si="39"/>
        <v>1.1976926249867915E-3</v>
      </c>
      <c r="H187">
        <f t="shared" ca="1" si="40"/>
        <v>12.301415322140519</v>
      </c>
      <c r="I187" s="4">
        <f t="shared" ca="1" si="41"/>
        <v>8.5426495292642499E-3</v>
      </c>
      <c r="J187">
        <f t="shared" ca="1" si="42"/>
        <v>12.678217502739866</v>
      </c>
      <c r="K187" s="4">
        <f ca="1">IF(J187&lt;&gt;"",J187/1440,"")</f>
        <v>8.8043177102360183E-3</v>
      </c>
      <c r="L187" s="55">
        <f t="shared" ca="1" si="43"/>
        <v>3.3264843288266959</v>
      </c>
      <c r="M187" s="4">
        <f t="shared" ca="1" si="44"/>
        <v>2.3100585616852055E-3</v>
      </c>
      <c r="N187" s="3">
        <f ca="1">IF(C187&lt;&gt;"",SUM(COUNTIF($Q$24:$Q187,"&gt;"&amp;C187),COUNTIF($S$24:$S187,"&gt;"&amp;C187),COUNTIF($U$24:$U187,"&gt;"&amp;C187),COUNTIF($W$24:$W187,"&gt;"&amp;C187),COUNTIF($Y$24:$Y187,"&gt;"&amp;C187)),"")</f>
        <v>2</v>
      </c>
      <c r="O187" s="4">
        <f t="shared" ca="1" si="45"/>
        <v>1.1976926249868125E-3</v>
      </c>
      <c r="P187" s="4" t="str">
        <f ca="1">IF(AND(MAX(Q$23:Q186)&lt;=MAX(S$23:S186),C187&lt;&gt;"",MAX(Q$23:Q186)&lt;=MAX(U$23:U186),MAX(Q$23:Q186)&lt;=MAX(W$23:W186),MAX(Q$23:Q186)&lt;=MAX(Y$23:Y186),MAX(Q$23:Q186)&lt;=TIME(16,0,0)),MAX(Q$23:Q186,C187),"")</f>
        <v/>
      </c>
      <c r="Q187" s="4" t="str">
        <f t="shared" ca="1" si="46"/>
        <v/>
      </c>
      <c r="R187" s="4">
        <f ca="1">IF(AND(MAX(Q$23:Q186)&gt;MAX(S$23:S186),C187&lt;&gt;"",MAX(S$23:S186)&lt;=MAX(U$23:U186),MAX(S$23:S186)&lt;=MAX(W$23:W186),MAX(S$23:S186)&lt;=MAX(Y$23:Y186),MAX(S$23:S186)&lt;=TIME(16,0,0)),MAX(S$23:S186,C187),"")</f>
        <v>0.53178451481015432</v>
      </c>
      <c r="S187" s="4">
        <f t="shared" ca="1" si="47"/>
        <v>0.53298220743514113</v>
      </c>
      <c r="T187" s="4" t="str">
        <f ca="1">IF(AND(MAX(Q$23:Q186)&gt;MAX(U$23:U186),C187&lt;&gt;"",MAX(S$23:S186)&gt;MAX(U$23:U186),MAX(U$23:U186)&lt;=MAX(W$23:W186),MAX(U$23:U186)&lt;=MAX(Y$23:Y186),MAX(U$23:U186)&lt;=TIME(16,0,0)),MAX(U$23:U186,C187),"")</f>
        <v/>
      </c>
      <c r="U187" s="4" t="str">
        <f t="shared" ca="1" si="48"/>
        <v/>
      </c>
      <c r="V187" s="4" t="str">
        <f ca="1">IF(AND(MAX(Q$23:Q186)&gt;MAX(W$23:W186),C187&lt;&gt;"",MAX(S$23:S186)&gt;MAX(W$23:W186),MAX(U$23:U186)&gt;MAX(W$23:W186),MAX(W$23:W186)&lt;=MAX(Y$23:Y186),MAX(W$23:W186)&lt;=TIME(16,0,0)),MAX(W$23:W186,C187),"")</f>
        <v/>
      </c>
      <c r="W187" s="4" t="str">
        <f t="shared" ca="1" si="49"/>
        <v/>
      </c>
      <c r="X187" s="4" t="str">
        <f ca="1">IF(AND(MAX(Q$23:Q186)&gt;MAX(Y$23:Y186),C187&lt;&gt;"",MAX(S$23:S186)&gt;MAX(Y$23:Y186),MAX(U$23:U186)&gt;MAX(Y$23:Y186),MAX(W$23:W186)&gt;MAX(Y$23:Y186),MAX(Y$23:Y186)&lt;=TIME(16,0,0)),MAX(Y$23:Y186,C187),"")</f>
        <v/>
      </c>
      <c r="Y187" s="4" t="str">
        <f t="shared" ca="1" si="50"/>
        <v/>
      </c>
    </row>
    <row r="188" spans="1:25" x14ac:dyDescent="0.3">
      <c r="A188" s="3">
        <f t="shared" ca="1" si="34"/>
        <v>5.533547560674851</v>
      </c>
      <c r="B188" s="23" t="str">
        <f t="shared" ca="1" si="35"/>
        <v>касса 5</v>
      </c>
      <c r="C188" s="4">
        <f ca="1">IF(C187="","",IF(C187+(A188)/1440&lt;=$C$23+8/24,C187+(A188)/1440,""))</f>
        <v>0.53562725617173412</v>
      </c>
      <c r="D188">
        <f t="shared" ca="1" si="36"/>
        <v>2.5892485216857537</v>
      </c>
      <c r="E188" s="4">
        <f t="shared" ca="1" si="37"/>
        <v>1.7980892511706623E-3</v>
      </c>
      <c r="F188">
        <f t="shared" ca="1" si="38"/>
        <v>8.1097226990151334</v>
      </c>
      <c r="G188" s="4">
        <f t="shared" ca="1" si="39"/>
        <v>5.6317518743160648E-3</v>
      </c>
      <c r="H188">
        <f t="shared" ca="1" si="40"/>
        <v>3.3089104258570963</v>
      </c>
      <c r="I188" s="4">
        <f t="shared" ca="1" si="41"/>
        <v>2.2978544624007611E-3</v>
      </c>
      <c r="J188">
        <f t="shared" ca="1" si="42"/>
        <v>9.5650149974237575</v>
      </c>
      <c r="K188" s="4">
        <f ca="1">IF(J188&lt;&gt;"",J188/1440,"")</f>
        <v>6.6423715259887207E-3</v>
      </c>
      <c r="L188" s="55">
        <f t="shared" ca="1" si="43"/>
        <v>1.2887793814992603</v>
      </c>
      <c r="M188" s="4">
        <f t="shared" ca="1" si="44"/>
        <v>8.949856815967086E-4</v>
      </c>
      <c r="N188" s="3">
        <f ca="1">IF(C188&lt;&gt;"",SUM(COUNTIF($Q$24:$Q188,"&gt;"&amp;C188),COUNTIF($S$24:$S188,"&gt;"&amp;C188),COUNTIF($U$24:$U188,"&gt;"&amp;C188),COUNTIF($W$24:$W188,"&gt;"&amp;C188),COUNTIF($Y$24:$Y188,"&gt;"&amp;C188)),"")</f>
        <v>1</v>
      </c>
      <c r="O188" s="4">
        <f t="shared" ca="1" si="45"/>
        <v>8.949856815967383E-4</v>
      </c>
      <c r="P188" s="4" t="str">
        <f ca="1">IF(AND(MAX(Q$23:Q187)&lt;=MAX(S$23:S187),C188&lt;&gt;"",MAX(Q$23:Q187)&lt;=MAX(U$23:U187),MAX(Q$23:Q187)&lt;=MAX(W$23:W187),MAX(Q$23:Q187)&lt;=MAX(Y$23:Y187),MAX(Q$23:Q187)&lt;=TIME(16,0,0)),MAX(Q$23:Q187,C188),"")</f>
        <v/>
      </c>
      <c r="Q188" s="4" t="str">
        <f t="shared" ca="1" si="46"/>
        <v/>
      </c>
      <c r="R188" s="4" t="str">
        <f ca="1">IF(AND(MAX(Q$23:Q187)&gt;MAX(S$23:S187),C188&lt;&gt;"",MAX(S$23:S187)&lt;=MAX(U$23:U187),MAX(S$23:S187)&lt;=MAX(W$23:W187),MAX(S$23:S187)&lt;=MAX(Y$23:Y187),MAX(S$23:S187)&lt;=TIME(16,0,0)),MAX(S$23:S187,C188),"")</f>
        <v/>
      </c>
      <c r="S188" s="4" t="str">
        <f t="shared" ca="1" si="47"/>
        <v/>
      </c>
      <c r="T188" s="4" t="str">
        <f ca="1">IF(AND(MAX(Q$23:Q187)&gt;MAX(U$23:U187),C188&lt;&gt;"",MAX(S$23:S187)&gt;MAX(U$23:U187),MAX(U$23:U187)&lt;=MAX(W$23:W187),MAX(U$23:U187)&lt;=MAX(Y$23:Y187),MAX(U$23:U187)&lt;=TIME(16,0,0)),MAX(U$23:U187,C188),"")</f>
        <v/>
      </c>
      <c r="U188" s="4" t="str">
        <f t="shared" ca="1" si="48"/>
        <v/>
      </c>
      <c r="V188" s="4" t="str">
        <f ca="1">IF(AND(MAX(Q$23:Q187)&gt;MAX(W$23:W187),C188&lt;&gt;"",MAX(S$23:S187)&gt;MAX(W$23:W187),MAX(U$23:U187)&gt;MAX(W$23:W187),MAX(W$23:W187)&lt;=MAX(Y$23:Y187),MAX(W$23:W187)&lt;=TIME(16,0,0)),MAX(W$23:W187,C188),"")</f>
        <v/>
      </c>
      <c r="W188" s="4" t="str">
        <f t="shared" ca="1" si="49"/>
        <v/>
      </c>
      <c r="X188" s="4">
        <f ca="1">IF(AND(MAX(Q$23:Q187)&gt;MAX(Y$23:Y187),C188&lt;&gt;"",MAX(S$23:S187)&gt;MAX(Y$23:Y187),MAX(U$23:U187)&gt;MAX(Y$23:Y187),MAX(W$23:W187)&gt;MAX(Y$23:Y187),MAX(Y$23:Y187)&lt;=TIME(16,0,0)),MAX(Y$23:Y187,C188),"")</f>
        <v>0.53562725617173412</v>
      </c>
      <c r="Y188" s="4">
        <f t="shared" ca="1" si="50"/>
        <v>0.53652224185333086</v>
      </c>
    </row>
    <row r="189" spans="1:25" x14ac:dyDescent="0.3">
      <c r="A189" s="3">
        <f t="shared" ca="1" si="34"/>
        <v>2.3028142521101422</v>
      </c>
      <c r="B189" s="23" t="str">
        <f t="shared" ca="1" si="35"/>
        <v>касса 3</v>
      </c>
      <c r="C189" s="4">
        <f ca="1">IF(C188="","",IF(C188+(A189)/1440&lt;=$C$23+8/24,C188+(A189)/1440,""))</f>
        <v>0.53722643273569948</v>
      </c>
      <c r="D189">
        <f t="shared" ca="1" si="36"/>
        <v>1.153358373446745</v>
      </c>
      <c r="E189" s="4">
        <f t="shared" ca="1" si="37"/>
        <v>8.0094331489357295E-4</v>
      </c>
      <c r="F189">
        <f t="shared" ca="1" si="38"/>
        <v>2.5498287141995135</v>
      </c>
      <c r="G189" s="4">
        <f t="shared" ca="1" si="39"/>
        <v>1.7707143848607733E-3</v>
      </c>
      <c r="H189">
        <f t="shared" ca="1" si="40"/>
        <v>1.0863144542688781</v>
      </c>
      <c r="I189" s="4">
        <f t="shared" ca="1" si="41"/>
        <v>7.5438503768672093E-4</v>
      </c>
      <c r="J189">
        <f t="shared" ca="1" si="42"/>
        <v>2.0849436743548067</v>
      </c>
      <c r="K189" s="4">
        <f ca="1">IF(J189&lt;&gt;"",J189/1440,"")</f>
        <v>1.4478775516352823E-3</v>
      </c>
      <c r="L189" s="55">
        <f t="shared" ca="1" si="43"/>
        <v>18.753840189066509</v>
      </c>
      <c r="M189" s="4">
        <f t="shared" ca="1" si="44"/>
        <v>1.3023500131296186E-2</v>
      </c>
      <c r="N189" s="3">
        <f ca="1">IF(C189&lt;&gt;"",SUM(COUNTIF($Q$24:$Q189,"&gt;"&amp;C189),COUNTIF($S$24:$S189,"&gt;"&amp;C189),COUNTIF($U$24:$U189,"&gt;"&amp;C189),COUNTIF($W$24:$W189,"&gt;"&amp;C189),COUNTIF($Y$24:$Y189,"&gt;"&amp;C189)),"")</f>
        <v>1</v>
      </c>
      <c r="O189" s="4">
        <f t="shared" ca="1" si="45"/>
        <v>7.5438503768676668E-4</v>
      </c>
      <c r="P189" s="4" t="str">
        <f ca="1">IF(AND(MAX(Q$23:Q188)&lt;=MAX(S$23:S188),C189&lt;&gt;"",MAX(Q$23:Q188)&lt;=MAX(U$23:U188),MAX(Q$23:Q188)&lt;=MAX(W$23:W188),MAX(Q$23:Q188)&lt;=MAX(Y$23:Y188),MAX(Q$23:Q188)&lt;=TIME(16,0,0)),MAX(Q$23:Q188,C189),"")</f>
        <v/>
      </c>
      <c r="Q189" s="4" t="str">
        <f t="shared" ca="1" si="46"/>
        <v/>
      </c>
      <c r="R189" s="4" t="str">
        <f ca="1">IF(AND(MAX(Q$23:Q188)&gt;MAX(S$23:S188),C189&lt;&gt;"",MAX(S$23:S188)&lt;=MAX(U$23:U188),MAX(S$23:S188)&lt;=MAX(W$23:W188),MAX(S$23:S188)&lt;=MAX(Y$23:Y188),MAX(S$23:S188)&lt;=TIME(16,0,0)),MAX(S$23:S188,C189),"")</f>
        <v/>
      </c>
      <c r="S189" s="4" t="str">
        <f t="shared" ca="1" si="47"/>
        <v/>
      </c>
      <c r="T189" s="4">
        <f ca="1">IF(AND(MAX(Q$23:Q188)&gt;MAX(U$23:U188),C189&lt;&gt;"",MAX(S$23:S188)&gt;MAX(U$23:U188),MAX(U$23:U188)&lt;=MAX(W$23:W188),MAX(U$23:U188)&lt;=MAX(Y$23:Y188),MAX(U$23:U188)&lt;=TIME(16,0,0)),MAX(U$23:U188,C189),"")</f>
        <v>0.53722643273569948</v>
      </c>
      <c r="U189" s="4">
        <f t="shared" ca="1" si="48"/>
        <v>0.53798081777338624</v>
      </c>
      <c r="V189" s="4" t="str">
        <f ca="1">IF(AND(MAX(Q$23:Q188)&gt;MAX(W$23:W188),C189&lt;&gt;"",MAX(S$23:S188)&gt;MAX(W$23:W188),MAX(U$23:U188)&gt;MAX(W$23:W188),MAX(W$23:W188)&lt;=MAX(Y$23:Y188),MAX(W$23:W188)&lt;=TIME(16,0,0)),MAX(W$23:W188,C189),"")</f>
        <v/>
      </c>
      <c r="W189" s="4" t="str">
        <f t="shared" ca="1" si="49"/>
        <v/>
      </c>
      <c r="X189" s="4" t="str">
        <f ca="1">IF(AND(MAX(Q$23:Q188)&gt;MAX(Y$23:Y188),C189&lt;&gt;"",MAX(S$23:S188)&gt;MAX(Y$23:Y188),MAX(U$23:U188)&gt;MAX(Y$23:Y188),MAX(W$23:W188)&gt;MAX(Y$23:Y188),MAX(Y$23:Y188)&lt;=TIME(16,0,0)),MAX(Y$23:Y188,C189),"")</f>
        <v/>
      </c>
      <c r="Y189" s="4" t="str">
        <f t="shared" ca="1" si="50"/>
        <v/>
      </c>
    </row>
    <row r="190" spans="1:25" x14ac:dyDescent="0.3">
      <c r="A190" s="3">
        <f t="shared" ca="1" si="34"/>
        <v>1.8118561019976724</v>
      </c>
      <c r="B190" s="23" t="str">
        <f t="shared" ca="1" si="35"/>
        <v>касса 1</v>
      </c>
      <c r="C190" s="4">
        <f ca="1">IF(C189="","",IF(C189+(A190)/1440&lt;=$C$23+8/24,C189+(A190)/1440,""))</f>
        <v>0.53848466613986457</v>
      </c>
      <c r="D190">
        <f t="shared" ca="1" si="36"/>
        <v>1.36408256550578</v>
      </c>
      <c r="E190" s="4">
        <f t="shared" ca="1" si="37"/>
        <v>9.472795593790139E-4</v>
      </c>
      <c r="F190">
        <f t="shared" ca="1" si="38"/>
        <v>3.4909329635312338</v>
      </c>
      <c r="G190" s="4">
        <f t="shared" ca="1" si="39"/>
        <v>2.4242590024522457E-3</v>
      </c>
      <c r="H190">
        <f t="shared" ca="1" si="40"/>
        <v>4.1579371085844485</v>
      </c>
      <c r="I190" s="4">
        <f t="shared" ca="1" si="41"/>
        <v>2.8874563254058672E-3</v>
      </c>
      <c r="J190">
        <f t="shared" ca="1" si="42"/>
        <v>4.1439531657276225</v>
      </c>
      <c r="K190" s="4">
        <f ca="1">IF(J190&lt;&gt;"",J190/1440,"")</f>
        <v>2.8777452539775158E-3</v>
      </c>
      <c r="L190" s="55">
        <f t="shared" ca="1" si="43"/>
        <v>10.524351358380963</v>
      </c>
      <c r="M190" s="4">
        <f t="shared" ca="1" si="44"/>
        <v>7.3085773322090026E-3</v>
      </c>
      <c r="N190" s="3">
        <f ca="1">IF(C190&lt;&gt;"",SUM(COUNTIF($Q$24:$Q190,"&gt;"&amp;C190),COUNTIF($S$24:$S190,"&gt;"&amp;C190),COUNTIF($U$24:$U190,"&gt;"&amp;C190),COUNTIF($W$24:$W190,"&gt;"&amp;C190),COUNTIF($Y$24:$Y190,"&gt;"&amp;C190)),"")</f>
        <v>1</v>
      </c>
      <c r="O190" s="4">
        <f t="shared" ca="1" si="45"/>
        <v>9.4727955937901065E-4</v>
      </c>
      <c r="P190" s="4">
        <f ca="1">IF(AND(MAX(Q$23:Q189)&lt;=MAX(S$23:S189),C190&lt;&gt;"",MAX(Q$23:Q189)&lt;=MAX(U$23:U189),MAX(Q$23:Q189)&lt;=MAX(W$23:W189),MAX(Q$23:Q189)&lt;=MAX(Y$23:Y189),MAX(Q$23:Q189)&lt;=TIME(16,0,0)),MAX(Q$23:Q189,C190),"")</f>
        <v>0.53848466613986457</v>
      </c>
      <c r="Q190" s="4">
        <f t="shared" ca="1" si="46"/>
        <v>0.53943194569924358</v>
      </c>
      <c r="R190" s="4" t="str">
        <f ca="1">IF(AND(MAX(Q$23:Q189)&gt;MAX(S$23:S189),C190&lt;&gt;"",MAX(S$23:S189)&lt;=MAX(U$23:U189),MAX(S$23:S189)&lt;=MAX(W$23:W189),MAX(S$23:S189)&lt;=MAX(Y$23:Y189),MAX(S$23:S189)&lt;=TIME(16,0,0)),MAX(S$23:S189,C190),"")</f>
        <v/>
      </c>
      <c r="S190" s="4" t="str">
        <f t="shared" ca="1" si="47"/>
        <v/>
      </c>
      <c r="T190" s="4" t="str">
        <f ca="1">IF(AND(MAX(Q$23:Q189)&gt;MAX(U$23:U189),C190&lt;&gt;"",MAX(S$23:S189)&gt;MAX(U$23:U189),MAX(U$23:U189)&lt;=MAX(W$23:W189),MAX(U$23:U189)&lt;=MAX(Y$23:Y189),MAX(U$23:U189)&lt;=TIME(16,0,0)),MAX(U$23:U189,C190),"")</f>
        <v/>
      </c>
      <c r="U190" s="4" t="str">
        <f t="shared" ca="1" si="48"/>
        <v/>
      </c>
      <c r="V190" s="4" t="str">
        <f ca="1">IF(AND(MAX(Q$23:Q189)&gt;MAX(W$23:W189),C190&lt;&gt;"",MAX(S$23:S189)&gt;MAX(W$23:W189),MAX(U$23:U189)&gt;MAX(W$23:W189),MAX(W$23:W189)&lt;=MAX(Y$23:Y189),MAX(W$23:W189)&lt;=TIME(16,0,0)),MAX(W$23:W189,C190),"")</f>
        <v/>
      </c>
      <c r="W190" s="4" t="str">
        <f t="shared" ca="1" si="49"/>
        <v/>
      </c>
      <c r="X190" s="4" t="str">
        <f ca="1">IF(AND(MAX(Q$23:Q189)&gt;MAX(Y$23:Y189),C190&lt;&gt;"",MAX(S$23:S189)&gt;MAX(Y$23:Y189),MAX(U$23:U189)&gt;MAX(Y$23:Y189),MAX(W$23:W189)&gt;MAX(Y$23:Y189),MAX(Y$23:Y189)&lt;=TIME(16,0,0)),MAX(Y$23:Y189,C190),"")</f>
        <v/>
      </c>
      <c r="Y190" s="4" t="str">
        <f t="shared" ca="1" si="50"/>
        <v/>
      </c>
    </row>
    <row r="191" spans="1:25" x14ac:dyDescent="0.3">
      <c r="A191" s="3">
        <f t="shared" ca="1" si="34"/>
        <v>1.8079383958788244</v>
      </c>
      <c r="B191" s="23" t="str">
        <f t="shared" ca="1" si="35"/>
        <v>касса 4</v>
      </c>
      <c r="C191" s="4">
        <f ca="1">IF(C190="","",IF(C190+(A191)/1440&lt;=$C$23+8/24,C190+(A191)/1440,""))</f>
        <v>0.53974017891478043</v>
      </c>
      <c r="D191">
        <f t="shared" ca="1" si="36"/>
        <v>1.4764994076954951</v>
      </c>
      <c r="E191" s="4">
        <f t="shared" ca="1" si="37"/>
        <v>1.0253468108996494E-3</v>
      </c>
      <c r="F191">
        <f t="shared" ca="1" si="38"/>
        <v>1.1247750085028994</v>
      </c>
      <c r="G191" s="4">
        <f t="shared" ca="1" si="39"/>
        <v>7.8109375590479119E-4</v>
      </c>
      <c r="H191">
        <f t="shared" ca="1" si="40"/>
        <v>1.1478574314734307</v>
      </c>
      <c r="I191" s="4">
        <f t="shared" ca="1" si="41"/>
        <v>7.9712321630099356E-4</v>
      </c>
      <c r="J191">
        <f t="shared" ca="1" si="42"/>
        <v>4.3654608025480837</v>
      </c>
      <c r="K191" s="4">
        <f ca="1">IF(J191&lt;&gt;"",J191/1440,"")</f>
        <v>3.0315700017695024E-3</v>
      </c>
      <c r="L191" s="55">
        <f t="shared" ca="1" si="43"/>
        <v>11.503077772148309</v>
      </c>
      <c r="M191" s="4">
        <f t="shared" ca="1" si="44"/>
        <v>7.988248452880771E-3</v>
      </c>
      <c r="N191" s="3">
        <f ca="1">IF(C191&lt;&gt;"",SUM(COUNTIF($Q$24:$Q191,"&gt;"&amp;C191),COUNTIF($S$24:$S191,"&gt;"&amp;C191),COUNTIF($U$24:$U191,"&gt;"&amp;C191),COUNTIF($W$24:$W191,"&gt;"&amp;C191),COUNTIF($Y$24:$Y191,"&gt;"&amp;C191)),"")</f>
        <v>1</v>
      </c>
      <c r="O191" s="4">
        <f t="shared" ca="1" si="45"/>
        <v>3.0315700017694569E-3</v>
      </c>
      <c r="P191" s="4" t="str">
        <f ca="1">IF(AND(MAX(Q$23:Q190)&lt;=MAX(S$23:S190),C191&lt;&gt;"",MAX(Q$23:Q190)&lt;=MAX(U$23:U190),MAX(Q$23:Q190)&lt;=MAX(W$23:W190),MAX(Q$23:Q190)&lt;=MAX(Y$23:Y190),MAX(Q$23:Q190)&lt;=TIME(16,0,0)),MAX(Q$23:Q190,C191),"")</f>
        <v/>
      </c>
      <c r="Q191" s="4" t="str">
        <f t="shared" ca="1" si="46"/>
        <v/>
      </c>
      <c r="R191" s="4" t="str">
        <f ca="1">IF(AND(MAX(Q$23:Q190)&gt;MAX(S$23:S190),C191&lt;&gt;"",MAX(S$23:S190)&lt;=MAX(U$23:U190),MAX(S$23:S190)&lt;=MAX(W$23:W190),MAX(S$23:S190)&lt;=MAX(Y$23:Y190),MAX(S$23:S190)&lt;=TIME(16,0,0)),MAX(S$23:S190,C191),"")</f>
        <v/>
      </c>
      <c r="S191" s="4" t="str">
        <f t="shared" ca="1" si="47"/>
        <v/>
      </c>
      <c r="T191" s="4" t="str">
        <f ca="1">IF(AND(MAX(Q$23:Q190)&gt;MAX(U$23:U190),C191&lt;&gt;"",MAX(S$23:S190)&gt;MAX(U$23:U190),MAX(U$23:U190)&lt;=MAX(W$23:W190),MAX(U$23:U190)&lt;=MAX(Y$23:Y190),MAX(U$23:U190)&lt;=TIME(16,0,0)),MAX(U$23:U190,C191),"")</f>
        <v/>
      </c>
      <c r="U191" s="4" t="str">
        <f t="shared" ca="1" si="48"/>
        <v/>
      </c>
      <c r="V191" s="4">
        <f ca="1">IF(AND(MAX(Q$23:Q190)&gt;MAX(W$23:W190),C191&lt;&gt;"",MAX(S$23:S190)&gt;MAX(W$23:W190),MAX(U$23:U190)&gt;MAX(W$23:W190),MAX(W$23:W190)&lt;=MAX(Y$23:Y190),MAX(W$23:W190)&lt;=TIME(16,0,0)),MAX(W$23:W190,C191),"")</f>
        <v>0.53974017891478043</v>
      </c>
      <c r="W191" s="4">
        <f t="shared" ca="1" si="49"/>
        <v>0.54277174891654989</v>
      </c>
      <c r="X191" s="4" t="str">
        <f ca="1">IF(AND(MAX(Q$23:Q190)&gt;MAX(Y$23:Y190),C191&lt;&gt;"",MAX(S$23:S190)&gt;MAX(Y$23:Y190),MAX(U$23:U190)&gt;MAX(Y$23:Y190),MAX(W$23:W190)&gt;MAX(Y$23:Y190),MAX(Y$23:Y190)&lt;=TIME(16,0,0)),MAX(Y$23:Y190,C191),"")</f>
        <v/>
      </c>
      <c r="Y191" s="4" t="str">
        <f t="shared" ca="1" si="50"/>
        <v/>
      </c>
    </row>
    <row r="192" spans="1:25" x14ac:dyDescent="0.3">
      <c r="A192" s="3">
        <f t="shared" ca="1" si="34"/>
        <v>2.0120258134170355</v>
      </c>
      <c r="B192" s="23" t="str">
        <f t="shared" ca="1" si="35"/>
        <v>касса 2</v>
      </c>
      <c r="C192" s="4">
        <f ca="1">IF(C191="","",IF(C191+(A192)/1440&lt;=$C$23+8/24,C191+(A192)/1440,""))</f>
        <v>0.54113741906298674</v>
      </c>
      <c r="D192">
        <f t="shared" ca="1" si="36"/>
        <v>2.0677862107827107</v>
      </c>
      <c r="E192" s="4">
        <f t="shared" ca="1" si="37"/>
        <v>1.4359626463768824E-3</v>
      </c>
      <c r="F192">
        <f t="shared" ca="1" si="38"/>
        <v>1.1099522670409998</v>
      </c>
      <c r="G192" s="4">
        <f t="shared" ca="1" si="39"/>
        <v>7.7080018544513872E-4</v>
      </c>
      <c r="H192">
        <f t="shared" ca="1" si="40"/>
        <v>1.2331031573206714</v>
      </c>
      <c r="I192" s="4">
        <f t="shared" ca="1" si="41"/>
        <v>8.5632163702824401E-4</v>
      </c>
      <c r="J192">
        <f t="shared" ca="1" si="42"/>
        <v>2.599375937918925</v>
      </c>
      <c r="K192" s="4">
        <f ca="1">IF(J192&lt;&gt;"",J192/1440,"")</f>
        <v>1.8051221791103645E-3</v>
      </c>
      <c r="L192" s="55">
        <f t="shared" ca="1" si="43"/>
        <v>14.915932748784934</v>
      </c>
      <c r="M192" s="4">
        <f t="shared" ca="1" si="44"/>
        <v>1.0358286631100649E-2</v>
      </c>
      <c r="N192" s="3">
        <f ca="1">IF(C192&lt;&gt;"",SUM(COUNTIF($Q$24:$Q192,"&gt;"&amp;C192),COUNTIF($S$24:$S192,"&gt;"&amp;C192),COUNTIF($U$24:$U192,"&gt;"&amp;C192),COUNTIF($W$24:$W192,"&gt;"&amp;C192),COUNTIF($Y$24:$Y192,"&gt;"&amp;C192)),"")</f>
        <v>2</v>
      </c>
      <c r="O192" s="4">
        <f t="shared" ca="1" si="45"/>
        <v>7.7080018544517515E-4</v>
      </c>
      <c r="P192" s="4" t="str">
        <f ca="1">IF(AND(MAX(Q$23:Q191)&lt;=MAX(S$23:S191),C192&lt;&gt;"",MAX(Q$23:Q191)&lt;=MAX(U$23:U191),MAX(Q$23:Q191)&lt;=MAX(W$23:W191),MAX(Q$23:Q191)&lt;=MAX(Y$23:Y191),MAX(Q$23:Q191)&lt;=TIME(16,0,0)),MAX(Q$23:Q191,C192),"")</f>
        <v/>
      </c>
      <c r="Q192" s="4" t="str">
        <f t="shared" ca="1" si="46"/>
        <v/>
      </c>
      <c r="R192" s="4">
        <f ca="1">IF(AND(MAX(Q$23:Q191)&gt;MAX(S$23:S191),C192&lt;&gt;"",MAX(S$23:S191)&lt;=MAX(U$23:U191),MAX(S$23:S191)&lt;=MAX(W$23:W191),MAX(S$23:S191)&lt;=MAX(Y$23:Y191),MAX(S$23:S191)&lt;=TIME(16,0,0)),MAX(S$23:S191,C192),"")</f>
        <v>0.54113741906298674</v>
      </c>
      <c r="S192" s="4">
        <f t="shared" ca="1" si="47"/>
        <v>0.54190821924843191</v>
      </c>
      <c r="T192" s="4" t="str">
        <f ca="1">IF(AND(MAX(Q$23:Q191)&gt;MAX(U$23:U191),C192&lt;&gt;"",MAX(S$23:S191)&gt;MAX(U$23:U191),MAX(U$23:U191)&lt;=MAX(W$23:W191),MAX(U$23:U191)&lt;=MAX(Y$23:Y191),MAX(U$23:U191)&lt;=TIME(16,0,0)),MAX(U$23:U191,C192),"")</f>
        <v/>
      </c>
      <c r="U192" s="4" t="str">
        <f t="shared" ca="1" si="48"/>
        <v/>
      </c>
      <c r="V192" s="4" t="str">
        <f ca="1">IF(AND(MAX(Q$23:Q191)&gt;MAX(W$23:W191),C192&lt;&gt;"",MAX(S$23:S191)&gt;MAX(W$23:W191),MAX(U$23:U191)&gt;MAX(W$23:W191),MAX(W$23:W191)&lt;=MAX(Y$23:Y191),MAX(W$23:W191)&lt;=TIME(16,0,0)),MAX(W$23:W191,C192),"")</f>
        <v/>
      </c>
      <c r="W192" s="4" t="str">
        <f t="shared" ca="1" si="49"/>
        <v/>
      </c>
      <c r="X192" s="4" t="str">
        <f ca="1">IF(AND(MAX(Q$23:Q191)&gt;MAX(Y$23:Y191),C192&lt;&gt;"",MAX(S$23:S191)&gt;MAX(Y$23:Y191),MAX(U$23:U191)&gt;MAX(Y$23:Y191),MAX(W$23:W191)&gt;MAX(Y$23:Y191),MAX(Y$23:Y191)&lt;=TIME(16,0,0)),MAX(Y$23:Y191,C192),"")</f>
        <v/>
      </c>
      <c r="Y192" s="4" t="str">
        <f t="shared" ca="1" si="50"/>
        <v/>
      </c>
    </row>
    <row r="193" spans="1:25" x14ac:dyDescent="0.3">
      <c r="A193" s="3">
        <f t="shared" ca="1" si="34"/>
        <v>2.4563470344146703</v>
      </c>
      <c r="B193" s="23" t="str">
        <f t="shared" ca="1" si="35"/>
        <v>касса 5</v>
      </c>
      <c r="C193" s="4">
        <f ca="1">IF(C192="","",IF(C192+(A193)/1440&lt;=$C$23+8/24,C192+(A193)/1440,""))</f>
        <v>0.54284321561466364</v>
      </c>
      <c r="D193">
        <f t="shared" ca="1" si="36"/>
        <v>1.0205941542495882</v>
      </c>
      <c r="E193" s="4">
        <f t="shared" ca="1" si="37"/>
        <v>7.0874594045110294E-4</v>
      </c>
      <c r="F193">
        <f t="shared" ca="1" si="38"/>
        <v>6.1973348825182155</v>
      </c>
      <c r="G193" s="4">
        <f t="shared" ca="1" si="39"/>
        <v>4.3037047795265381E-3</v>
      </c>
      <c r="H193">
        <f t="shared" ca="1" si="40"/>
        <v>3.3341181734553356</v>
      </c>
      <c r="I193" s="4">
        <f t="shared" ca="1" si="41"/>
        <v>2.3153598426773163E-3</v>
      </c>
      <c r="J193">
        <f t="shared" ca="1" si="42"/>
        <v>5.0359300210802935</v>
      </c>
      <c r="K193" s="4">
        <f ca="1">IF(J193&lt;&gt;"",J193/1440,"")</f>
        <v>3.4971736257502039E-3</v>
      </c>
      <c r="L193" s="55">
        <f t="shared" ca="1" si="43"/>
        <v>4.016972455853125</v>
      </c>
      <c r="M193" s="4">
        <f t="shared" ca="1" si="44"/>
        <v>2.7895642054535591E-3</v>
      </c>
      <c r="N193" s="3">
        <f ca="1">IF(C193&lt;&gt;"",SUM(COUNTIF($Q$24:$Q193,"&gt;"&amp;C193),COUNTIF($S$24:$S193,"&gt;"&amp;C193),COUNTIF($U$24:$U193,"&gt;"&amp;C193),COUNTIF($W$24:$W193,"&gt;"&amp;C193),COUNTIF($Y$24:$Y193,"&gt;"&amp;C193)),"")</f>
        <v>1</v>
      </c>
      <c r="O193" s="4">
        <f t="shared" ca="1" si="45"/>
        <v>2.7895642054535097E-3</v>
      </c>
      <c r="P193" s="4" t="str">
        <f ca="1">IF(AND(MAX(Q$23:Q192)&lt;=MAX(S$23:S192),C193&lt;&gt;"",MAX(Q$23:Q192)&lt;=MAX(U$23:U192),MAX(Q$23:Q192)&lt;=MAX(W$23:W192),MAX(Q$23:Q192)&lt;=MAX(Y$23:Y192),MAX(Q$23:Q192)&lt;=TIME(16,0,0)),MAX(Q$23:Q192,C193),"")</f>
        <v/>
      </c>
      <c r="Q193" s="4" t="str">
        <f t="shared" ca="1" si="46"/>
        <v/>
      </c>
      <c r="R193" s="4" t="str">
        <f ca="1">IF(AND(MAX(Q$23:Q192)&gt;MAX(S$23:S192),C193&lt;&gt;"",MAX(S$23:S192)&lt;=MAX(U$23:U192),MAX(S$23:S192)&lt;=MAX(W$23:W192),MAX(S$23:S192)&lt;=MAX(Y$23:Y192),MAX(S$23:S192)&lt;=TIME(16,0,0)),MAX(S$23:S192,C193),"")</f>
        <v/>
      </c>
      <c r="S193" s="4" t="str">
        <f t="shared" ca="1" si="47"/>
        <v/>
      </c>
      <c r="T193" s="4" t="str">
        <f ca="1">IF(AND(MAX(Q$23:Q192)&gt;MAX(U$23:U192),C193&lt;&gt;"",MAX(S$23:S192)&gt;MAX(U$23:U192),MAX(U$23:U192)&lt;=MAX(W$23:W192),MAX(U$23:U192)&lt;=MAX(Y$23:Y192),MAX(U$23:U192)&lt;=TIME(16,0,0)),MAX(U$23:U192,C193),"")</f>
        <v/>
      </c>
      <c r="U193" s="4" t="str">
        <f t="shared" ca="1" si="48"/>
        <v/>
      </c>
      <c r="V193" s="4" t="str">
        <f ca="1">IF(AND(MAX(Q$23:Q192)&gt;MAX(W$23:W192),C193&lt;&gt;"",MAX(S$23:S192)&gt;MAX(W$23:W192),MAX(U$23:U192)&gt;MAX(W$23:W192),MAX(W$23:W192)&lt;=MAX(Y$23:Y192),MAX(W$23:W192)&lt;=TIME(16,0,0)),MAX(W$23:W192,C193),"")</f>
        <v/>
      </c>
      <c r="W193" s="4" t="str">
        <f t="shared" ca="1" si="49"/>
        <v/>
      </c>
      <c r="X193" s="4">
        <f ca="1">IF(AND(MAX(Q$23:Q192)&gt;MAX(Y$23:Y192),C193&lt;&gt;"",MAX(S$23:S192)&gt;MAX(Y$23:Y192),MAX(U$23:U192)&gt;MAX(Y$23:Y192),MAX(W$23:W192)&gt;MAX(Y$23:Y192),MAX(Y$23:Y192)&lt;=TIME(16,0,0)),MAX(Y$23:Y192,C193),"")</f>
        <v>0.54284321561466364</v>
      </c>
      <c r="Y193" s="4">
        <f t="shared" ca="1" si="50"/>
        <v>0.54563277982011715</v>
      </c>
    </row>
    <row r="194" spans="1:25" x14ac:dyDescent="0.3">
      <c r="A194" s="3">
        <f t="shared" ca="1" si="34"/>
        <v>1.4280548648451905</v>
      </c>
      <c r="B194" s="23" t="str">
        <f t="shared" ca="1" si="35"/>
        <v>касса 3</v>
      </c>
      <c r="C194" s="4">
        <f ca="1">IF(C193="","",IF(C193+(A194)/1440&lt;=$C$23+8/24,C193+(A194)/1440,""))</f>
        <v>0.54383492038191728</v>
      </c>
      <c r="D194">
        <f t="shared" ca="1" si="36"/>
        <v>11.315192045485542</v>
      </c>
      <c r="E194" s="4">
        <f t="shared" ca="1" si="37"/>
        <v>7.8577722538094048E-3</v>
      </c>
      <c r="F194">
        <f t="shared" ca="1" si="38"/>
        <v>1.2876404206349903</v>
      </c>
      <c r="G194" s="4">
        <f t="shared" ca="1" si="39"/>
        <v>8.9419473655207656E-4</v>
      </c>
      <c r="H194">
        <f t="shared" ca="1" si="40"/>
        <v>4.5413866005376367</v>
      </c>
      <c r="I194" s="4">
        <f t="shared" ca="1" si="41"/>
        <v>3.153740694817803E-3</v>
      </c>
      <c r="J194">
        <f t="shared" ca="1" si="42"/>
        <v>6.1483872266470581</v>
      </c>
      <c r="K194" s="4">
        <f ca="1">IF(J194&lt;&gt;"",J194/1440,"")</f>
        <v>4.2697133518382344E-3</v>
      </c>
      <c r="L194" s="55">
        <f t="shared" ca="1" si="43"/>
        <v>7.4609610808673157</v>
      </c>
      <c r="M194" s="4">
        <f t="shared" ca="1" si="44"/>
        <v>5.181222972824525E-3</v>
      </c>
      <c r="N194" s="3">
        <f ca="1">IF(C194&lt;&gt;"",SUM(COUNTIF($Q$24:$Q194,"&gt;"&amp;C194),COUNTIF($S$24:$S194,"&gt;"&amp;C194),COUNTIF($U$24:$U194,"&gt;"&amp;C194),COUNTIF($W$24:$W194,"&gt;"&amp;C194),COUNTIF($Y$24:$Y194,"&gt;"&amp;C194)),"")</f>
        <v>2</v>
      </c>
      <c r="O194" s="4">
        <f t="shared" ca="1" si="45"/>
        <v>3.1537406948177749E-3</v>
      </c>
      <c r="P194" s="4" t="str">
        <f ca="1">IF(AND(MAX(Q$23:Q193)&lt;=MAX(S$23:S193),C194&lt;&gt;"",MAX(Q$23:Q193)&lt;=MAX(U$23:U193),MAX(Q$23:Q193)&lt;=MAX(W$23:W193),MAX(Q$23:Q193)&lt;=MAX(Y$23:Y193),MAX(Q$23:Q193)&lt;=TIME(16,0,0)),MAX(Q$23:Q193,C194),"")</f>
        <v/>
      </c>
      <c r="Q194" s="4" t="str">
        <f t="shared" ca="1" si="46"/>
        <v/>
      </c>
      <c r="R194" s="4" t="str">
        <f ca="1">IF(AND(MAX(Q$23:Q193)&gt;MAX(S$23:S193),C194&lt;&gt;"",MAX(S$23:S193)&lt;=MAX(U$23:U193),MAX(S$23:S193)&lt;=MAX(W$23:W193),MAX(S$23:S193)&lt;=MAX(Y$23:Y193),MAX(S$23:S193)&lt;=TIME(16,0,0)),MAX(S$23:S193,C194),"")</f>
        <v/>
      </c>
      <c r="S194" s="4" t="str">
        <f t="shared" ca="1" si="47"/>
        <v/>
      </c>
      <c r="T194" s="4">
        <f ca="1">IF(AND(MAX(Q$23:Q193)&gt;MAX(U$23:U193),C194&lt;&gt;"",MAX(S$23:S193)&gt;MAX(U$23:U193),MAX(U$23:U193)&lt;=MAX(W$23:W193),MAX(U$23:U193)&lt;=MAX(Y$23:Y193),MAX(U$23:U193)&lt;=TIME(16,0,0)),MAX(U$23:U193,C194),"")</f>
        <v>0.54383492038191728</v>
      </c>
      <c r="U194" s="4">
        <f t="shared" ca="1" si="48"/>
        <v>0.54698866107673505</v>
      </c>
      <c r="V194" s="4" t="str">
        <f ca="1">IF(AND(MAX(Q$23:Q193)&gt;MAX(W$23:W193),C194&lt;&gt;"",MAX(S$23:S193)&gt;MAX(W$23:W193),MAX(U$23:U193)&gt;MAX(W$23:W193),MAX(W$23:W193)&lt;=MAX(Y$23:Y193),MAX(W$23:W193)&lt;=TIME(16,0,0)),MAX(W$23:W193,C194),"")</f>
        <v/>
      </c>
      <c r="W194" s="4" t="str">
        <f t="shared" ca="1" si="49"/>
        <v/>
      </c>
      <c r="X194" s="4" t="str">
        <f ca="1">IF(AND(MAX(Q$23:Q193)&gt;MAX(Y$23:Y193),C194&lt;&gt;"",MAX(S$23:S193)&gt;MAX(Y$23:Y193),MAX(U$23:U193)&gt;MAX(Y$23:Y193),MAX(W$23:W193)&gt;MAX(Y$23:Y193),MAX(Y$23:Y193)&lt;=TIME(16,0,0)),MAX(Y$23:Y193,C194),"")</f>
        <v/>
      </c>
      <c r="Y194" s="4" t="str">
        <f t="shared" ca="1" si="50"/>
        <v/>
      </c>
    </row>
    <row r="195" spans="1:25" x14ac:dyDescent="0.3">
      <c r="A195" s="3">
        <f t="shared" ca="1" si="34"/>
        <v>1.1519609954831955</v>
      </c>
      <c r="B195" s="23" t="str">
        <f t="shared" ca="1" si="35"/>
        <v>касса 1</v>
      </c>
      <c r="C195" s="4">
        <f ca="1">IF(C194="","",IF(C194+(A195)/1440&lt;=$C$23+8/24,C194+(A195)/1440,""))</f>
        <v>0.54463489329544723</v>
      </c>
      <c r="D195">
        <f t="shared" ca="1" si="36"/>
        <v>3.4941570573425937</v>
      </c>
      <c r="E195" s="4">
        <f t="shared" ca="1" si="37"/>
        <v>2.4264979564879124E-3</v>
      </c>
      <c r="F195">
        <f t="shared" ca="1" si="38"/>
        <v>4.6725273959183671</v>
      </c>
      <c r="G195" s="4">
        <f t="shared" ca="1" si="39"/>
        <v>3.2448106916099771E-3</v>
      </c>
      <c r="H195">
        <f t="shared" ca="1" si="40"/>
        <v>1.3026492915757262</v>
      </c>
      <c r="I195" s="4">
        <f t="shared" ca="1" si="41"/>
        <v>9.046175635942543E-4</v>
      </c>
      <c r="J195">
        <f t="shared" ca="1" si="42"/>
        <v>5.4180270309880969</v>
      </c>
      <c r="K195" s="4">
        <f ca="1">IF(J195&lt;&gt;"",J195/1440,"")</f>
        <v>3.7625187715195118E-3</v>
      </c>
      <c r="L195" s="55">
        <f t="shared" ca="1" si="43"/>
        <v>2.0552116486534655</v>
      </c>
      <c r="M195" s="4">
        <f t="shared" ca="1" si="44"/>
        <v>1.4272303115649065E-3</v>
      </c>
      <c r="N195" s="3">
        <f ca="1">IF(C195&lt;&gt;"",SUM(COUNTIF($Q$24:$Q195,"&gt;"&amp;C195),COUNTIF($S$24:$S195,"&gt;"&amp;C195),COUNTIF($U$24:$U195,"&gt;"&amp;C195),COUNTIF($W$24:$W195,"&gt;"&amp;C195),COUNTIF($Y$24:$Y195,"&gt;"&amp;C195)),"")</f>
        <v>3</v>
      </c>
      <c r="O195" s="4">
        <f t="shared" ca="1" si="45"/>
        <v>2.4264979564878608E-3</v>
      </c>
      <c r="P195" s="4">
        <f ca="1">IF(AND(MAX(Q$23:Q194)&lt;=MAX(S$23:S194),C195&lt;&gt;"",MAX(Q$23:Q194)&lt;=MAX(U$23:U194),MAX(Q$23:Q194)&lt;=MAX(W$23:W194),MAX(Q$23:Q194)&lt;=MAX(Y$23:Y194),MAX(Q$23:Q194)&lt;=TIME(16,0,0)),MAX(Q$23:Q194,C195),"")</f>
        <v>0.54463489329544723</v>
      </c>
      <c r="Q195" s="4">
        <f t="shared" ca="1" si="46"/>
        <v>0.54706139125193509</v>
      </c>
      <c r="R195" s="4" t="str">
        <f ca="1">IF(AND(MAX(Q$23:Q194)&gt;MAX(S$23:S194),C195&lt;&gt;"",MAX(S$23:S194)&lt;=MAX(U$23:U194),MAX(S$23:S194)&lt;=MAX(W$23:W194),MAX(S$23:S194)&lt;=MAX(Y$23:Y194),MAX(S$23:S194)&lt;=TIME(16,0,0)),MAX(S$23:S194,C195),"")</f>
        <v/>
      </c>
      <c r="S195" s="4" t="str">
        <f t="shared" ca="1" si="47"/>
        <v/>
      </c>
      <c r="T195" s="4" t="str">
        <f ca="1">IF(AND(MAX(Q$23:Q194)&gt;MAX(U$23:U194),C195&lt;&gt;"",MAX(S$23:S194)&gt;MAX(U$23:U194),MAX(U$23:U194)&lt;=MAX(W$23:W194),MAX(U$23:U194)&lt;=MAX(Y$23:Y194),MAX(U$23:U194)&lt;=TIME(16,0,0)),MAX(U$23:U194,C195),"")</f>
        <v/>
      </c>
      <c r="U195" s="4" t="str">
        <f t="shared" ca="1" si="48"/>
        <v/>
      </c>
      <c r="V195" s="4" t="str">
        <f ca="1">IF(AND(MAX(Q$23:Q194)&gt;MAX(W$23:W194),C195&lt;&gt;"",MAX(S$23:S194)&gt;MAX(W$23:W194),MAX(U$23:U194)&gt;MAX(W$23:W194),MAX(W$23:W194)&lt;=MAX(Y$23:Y194),MAX(W$23:W194)&lt;=TIME(16,0,0)),MAX(W$23:W194,C195),"")</f>
        <v/>
      </c>
      <c r="W195" s="4" t="str">
        <f t="shared" ca="1" si="49"/>
        <v/>
      </c>
      <c r="X195" s="4" t="str">
        <f ca="1">IF(AND(MAX(Q$23:Q194)&gt;MAX(Y$23:Y194),C195&lt;&gt;"",MAX(S$23:S194)&gt;MAX(Y$23:Y194),MAX(U$23:U194)&gt;MAX(Y$23:Y194),MAX(W$23:W194)&gt;MAX(Y$23:Y194),MAX(Y$23:Y194)&lt;=TIME(16,0,0)),MAX(Y$23:Y194,C195),"")</f>
        <v/>
      </c>
      <c r="Y195" s="4" t="str">
        <f t="shared" ca="1" si="50"/>
        <v/>
      </c>
    </row>
    <row r="196" spans="1:25" x14ac:dyDescent="0.3">
      <c r="A196" s="3">
        <f t="shared" ca="1" si="34"/>
        <v>1.3579478899725448</v>
      </c>
      <c r="B196" s="23" t="str">
        <f t="shared" ca="1" si="35"/>
        <v>касса 2</v>
      </c>
      <c r="C196" s="4">
        <f ca="1">IF(C195="","",IF(C195+(A196)/1440&lt;=$C$23+8/24,C195+(A196)/1440,""))</f>
        <v>0.54557791266348377</v>
      </c>
      <c r="D196">
        <f t="shared" ca="1" si="36"/>
        <v>2.9550283378432907</v>
      </c>
      <c r="E196" s="4">
        <f t="shared" ca="1" si="37"/>
        <v>2.052103012391174E-3</v>
      </c>
      <c r="F196">
        <f t="shared" ca="1" si="38"/>
        <v>5.1961758623692127</v>
      </c>
      <c r="G196" s="4">
        <f t="shared" ca="1" si="39"/>
        <v>3.6084554599786199E-3</v>
      </c>
      <c r="H196">
        <f t="shared" ca="1" si="40"/>
        <v>2.5159988636235551</v>
      </c>
      <c r="I196" s="4">
        <f t="shared" ca="1" si="41"/>
        <v>1.7472214330719132E-3</v>
      </c>
      <c r="J196">
        <f t="shared" ca="1" si="42"/>
        <v>1.8620378925094396</v>
      </c>
      <c r="K196" s="4">
        <f ca="1">IF(J196&lt;&gt;"",J196/1440,"")</f>
        <v>1.2930818697982219E-3</v>
      </c>
      <c r="L196" s="55">
        <f t="shared" ca="1" si="43"/>
        <v>7.3046867199688652</v>
      </c>
      <c r="M196" s="4">
        <f t="shared" ca="1" si="44"/>
        <v>5.07269911108949E-3</v>
      </c>
      <c r="N196" s="3">
        <f ca="1">IF(C196&lt;&gt;"",SUM(COUNTIF($Q$24:$Q196,"&gt;"&amp;C196),COUNTIF($S$24:$S196,"&gt;"&amp;C196),COUNTIF($U$24:$U196,"&gt;"&amp;C196),COUNTIF($W$24:$W196,"&gt;"&amp;C196),COUNTIF($Y$24:$Y196,"&gt;"&amp;C196)),"")</f>
        <v>4</v>
      </c>
      <c r="O196" s="4">
        <f t="shared" ca="1" si="45"/>
        <v>3.6084554599785656E-3</v>
      </c>
      <c r="P196" s="4" t="str">
        <f ca="1">IF(AND(MAX(Q$23:Q195)&lt;=MAX(S$23:S195),C196&lt;&gt;"",MAX(Q$23:Q195)&lt;=MAX(U$23:U195),MAX(Q$23:Q195)&lt;=MAX(W$23:W195),MAX(Q$23:Q195)&lt;=MAX(Y$23:Y195),MAX(Q$23:Q195)&lt;=TIME(16,0,0)),MAX(Q$23:Q195,C196),"")</f>
        <v/>
      </c>
      <c r="Q196" s="4" t="str">
        <f t="shared" ca="1" si="46"/>
        <v/>
      </c>
      <c r="R196" s="4">
        <f ca="1">IF(AND(MAX(Q$23:Q195)&gt;MAX(S$23:S195),C196&lt;&gt;"",MAX(S$23:S195)&lt;=MAX(U$23:U195),MAX(S$23:S195)&lt;=MAX(W$23:W195),MAX(S$23:S195)&lt;=MAX(Y$23:Y195),MAX(S$23:S195)&lt;=TIME(16,0,0)),MAX(S$23:S195,C196),"")</f>
        <v>0.54557791266348377</v>
      </c>
      <c r="S196" s="4">
        <f t="shared" ca="1" si="47"/>
        <v>0.54918636812346233</v>
      </c>
      <c r="T196" s="4" t="str">
        <f ca="1">IF(AND(MAX(Q$23:Q195)&gt;MAX(U$23:U195),C196&lt;&gt;"",MAX(S$23:S195)&gt;MAX(U$23:U195),MAX(U$23:U195)&lt;=MAX(W$23:W195),MAX(U$23:U195)&lt;=MAX(Y$23:Y195),MAX(U$23:U195)&lt;=TIME(16,0,0)),MAX(U$23:U195,C196),"")</f>
        <v/>
      </c>
      <c r="U196" s="4" t="str">
        <f t="shared" ca="1" si="48"/>
        <v/>
      </c>
      <c r="V196" s="4" t="str">
        <f ca="1">IF(AND(MAX(Q$23:Q195)&gt;MAX(W$23:W195),C196&lt;&gt;"",MAX(S$23:S195)&gt;MAX(W$23:W195),MAX(U$23:U195)&gt;MAX(W$23:W195),MAX(W$23:W195)&lt;=MAX(Y$23:Y195),MAX(W$23:W195)&lt;=TIME(16,0,0)),MAX(W$23:W195,C196),"")</f>
        <v/>
      </c>
      <c r="W196" s="4" t="str">
        <f t="shared" ca="1" si="49"/>
        <v/>
      </c>
      <c r="X196" s="4" t="str">
        <f ca="1">IF(AND(MAX(Q$23:Q195)&gt;MAX(Y$23:Y195),C196&lt;&gt;"",MAX(S$23:S195)&gt;MAX(Y$23:Y195),MAX(U$23:U195)&gt;MAX(Y$23:Y195),MAX(W$23:W195)&gt;MAX(Y$23:Y195),MAX(Y$23:Y195)&lt;=TIME(16,0,0)),MAX(Y$23:Y195,C196),"")</f>
        <v/>
      </c>
      <c r="Y196" s="4" t="str">
        <f t="shared" ca="1" si="50"/>
        <v/>
      </c>
    </row>
    <row r="197" spans="1:25" x14ac:dyDescent="0.3">
      <c r="A197" s="3">
        <f t="shared" ca="1" si="34"/>
        <v>1.5735311838457939</v>
      </c>
      <c r="B197" s="23" t="str">
        <f t="shared" ca="1" si="35"/>
        <v>касса 4</v>
      </c>
      <c r="C197" s="4">
        <f ca="1">IF(C196="","",IF(C196+(A197)/1440&lt;=$C$23+8/24,C196+(A197)/1440,""))</f>
        <v>0.54667064265226561</v>
      </c>
      <c r="D197">
        <f t="shared" ca="1" si="36"/>
        <v>1.6628669959430267</v>
      </c>
      <c r="E197" s="4">
        <f t="shared" ca="1" si="37"/>
        <v>1.1547687471826574E-3</v>
      </c>
      <c r="F197">
        <f t="shared" ca="1" si="38"/>
        <v>2.9061518861658602</v>
      </c>
      <c r="G197" s="4">
        <f t="shared" ca="1" si="39"/>
        <v>2.018161032059625E-3</v>
      </c>
      <c r="H197">
        <f t="shared" ca="1" si="40"/>
        <v>1.0378429744671023</v>
      </c>
      <c r="I197" s="4">
        <f t="shared" ca="1" si="41"/>
        <v>7.2072428782437659E-4</v>
      </c>
      <c r="J197">
        <f t="shared" ca="1" si="42"/>
        <v>5.4297605483870637</v>
      </c>
      <c r="K197" s="4">
        <f ca="1">IF(J197&lt;&gt;"",J197/1440,"")</f>
        <v>3.7706670474910164E-3</v>
      </c>
      <c r="L197" s="55">
        <f t="shared" ca="1" si="43"/>
        <v>1.5160981879739563</v>
      </c>
      <c r="M197" s="4">
        <f t="shared" ca="1" si="44"/>
        <v>1.052845963870803E-3</v>
      </c>
      <c r="N197" s="3">
        <f ca="1">IF(C197&lt;&gt;"",SUM(COUNTIF($Q$24:$Q197,"&gt;"&amp;C197),COUNTIF($S$24:$S197,"&gt;"&amp;C197),COUNTIF($U$24:$U197,"&gt;"&amp;C197),COUNTIF($W$24:$W197,"&gt;"&amp;C197),COUNTIF($Y$24:$Y197,"&gt;"&amp;C197)),"")</f>
        <v>4</v>
      </c>
      <c r="O197" s="4">
        <f t="shared" ca="1" si="45"/>
        <v>3.770667047491072E-3</v>
      </c>
      <c r="P197" s="4" t="str">
        <f ca="1">IF(AND(MAX(Q$23:Q196)&lt;=MAX(S$23:S196),C197&lt;&gt;"",MAX(Q$23:Q196)&lt;=MAX(U$23:U196),MAX(Q$23:Q196)&lt;=MAX(W$23:W196),MAX(Q$23:Q196)&lt;=MAX(Y$23:Y196),MAX(Q$23:Q196)&lt;=TIME(16,0,0)),MAX(Q$23:Q196,C197),"")</f>
        <v/>
      </c>
      <c r="Q197" s="4" t="str">
        <f t="shared" ca="1" si="46"/>
        <v/>
      </c>
      <c r="R197" s="4" t="str">
        <f ca="1">IF(AND(MAX(Q$23:Q196)&gt;MAX(S$23:S196),C197&lt;&gt;"",MAX(S$23:S196)&lt;=MAX(U$23:U196),MAX(S$23:S196)&lt;=MAX(W$23:W196),MAX(S$23:S196)&lt;=MAX(Y$23:Y196),MAX(S$23:S196)&lt;=TIME(16,0,0)),MAX(S$23:S196,C197),"")</f>
        <v/>
      </c>
      <c r="S197" s="4" t="str">
        <f t="shared" ca="1" si="47"/>
        <v/>
      </c>
      <c r="T197" s="4" t="str">
        <f ca="1">IF(AND(MAX(Q$23:Q196)&gt;MAX(U$23:U196),C197&lt;&gt;"",MAX(S$23:S196)&gt;MAX(U$23:U196),MAX(U$23:U196)&lt;=MAX(W$23:W196),MAX(U$23:U196)&lt;=MAX(Y$23:Y196),MAX(U$23:U196)&lt;=TIME(16,0,0)),MAX(U$23:U196,C197),"")</f>
        <v/>
      </c>
      <c r="U197" s="4" t="str">
        <f t="shared" ca="1" si="48"/>
        <v/>
      </c>
      <c r="V197" s="4">
        <f ca="1">IF(AND(MAX(Q$23:Q196)&gt;MAX(W$23:W196),C197&lt;&gt;"",MAX(S$23:S196)&gt;MAX(W$23:W196),MAX(U$23:U196)&gt;MAX(W$23:W196),MAX(W$23:W196)&lt;=MAX(Y$23:Y196),MAX(W$23:W196)&lt;=TIME(16,0,0)),MAX(W$23:W196,C197),"")</f>
        <v>0.54667064265226561</v>
      </c>
      <c r="W197" s="4">
        <f t="shared" ca="1" si="49"/>
        <v>0.55044130969975669</v>
      </c>
      <c r="X197" s="4" t="str">
        <f ca="1">IF(AND(MAX(Q$23:Q196)&gt;MAX(Y$23:Y196),C197&lt;&gt;"",MAX(S$23:S196)&gt;MAX(Y$23:Y196),MAX(U$23:U196)&gt;MAX(Y$23:Y196),MAX(W$23:W196)&gt;MAX(Y$23:Y196),MAX(Y$23:Y196)&lt;=TIME(16,0,0)),MAX(Y$23:Y196,C197),"")</f>
        <v/>
      </c>
      <c r="Y197" s="4" t="str">
        <f t="shared" ca="1" si="50"/>
        <v/>
      </c>
    </row>
    <row r="198" spans="1:25" x14ac:dyDescent="0.3">
      <c r="A198" s="3">
        <f t="shared" ca="1" si="34"/>
        <v>1.1637248453644795</v>
      </c>
      <c r="B198" s="23" t="str">
        <f t="shared" ca="1" si="35"/>
        <v>касса 5</v>
      </c>
      <c r="C198" s="4">
        <f ca="1">IF(C197="","",IF(C197+(A198)/1440&lt;=$C$23+8/24,C197+(A198)/1440,""))</f>
        <v>0.547478784905991</v>
      </c>
      <c r="D198">
        <f t="shared" ca="1" si="36"/>
        <v>5.5810634263073098</v>
      </c>
      <c r="E198" s="4">
        <f t="shared" ca="1" si="37"/>
        <v>3.8757384904911873E-3</v>
      </c>
      <c r="F198">
        <f t="shared" ca="1" si="38"/>
        <v>27.250397775266169</v>
      </c>
      <c r="G198" s="4">
        <f t="shared" ca="1" si="39"/>
        <v>1.8923887343934839E-2</v>
      </c>
      <c r="H198">
        <f t="shared" ca="1" si="40"/>
        <v>11.890100288936438</v>
      </c>
      <c r="I198" s="4">
        <f t="shared" ca="1" si="41"/>
        <v>8.2570140895391921E-3</v>
      </c>
      <c r="J198">
        <f t="shared" ca="1" si="42"/>
        <v>2.6743992690255443</v>
      </c>
      <c r="K198" s="4">
        <f ca="1">IF(J198&lt;&gt;"",J198/1440,"")</f>
        <v>1.8572217146010724E-3</v>
      </c>
      <c r="L198" s="55">
        <f t="shared" ca="1" si="43"/>
        <v>5.0541112699212647</v>
      </c>
      <c r="M198" s="4">
        <f t="shared" ca="1" si="44"/>
        <v>3.509799493000878E-3</v>
      </c>
      <c r="N198" s="3">
        <f ca="1">IF(C198&lt;&gt;"",SUM(COUNTIF($Q$24:$Q198,"&gt;"&amp;C198),COUNTIF($S$24:$S198,"&gt;"&amp;C198),COUNTIF($U$24:$U198,"&gt;"&amp;C198),COUNTIF($W$24:$W198,"&gt;"&amp;C198),COUNTIF($Y$24:$Y198,"&gt;"&amp;C198)),"")</f>
        <v>3</v>
      </c>
      <c r="O198" s="4">
        <f t="shared" ca="1" si="45"/>
        <v>3.509799493000898E-3</v>
      </c>
      <c r="P198" s="4" t="str">
        <f ca="1">IF(AND(MAX(Q$23:Q197)&lt;=MAX(S$23:S197),C198&lt;&gt;"",MAX(Q$23:Q197)&lt;=MAX(U$23:U197),MAX(Q$23:Q197)&lt;=MAX(W$23:W197),MAX(Q$23:Q197)&lt;=MAX(Y$23:Y197),MAX(Q$23:Q197)&lt;=TIME(16,0,0)),MAX(Q$23:Q197,C198),"")</f>
        <v/>
      </c>
      <c r="Q198" s="4" t="str">
        <f t="shared" ca="1" si="46"/>
        <v/>
      </c>
      <c r="R198" s="4" t="str">
        <f ca="1">IF(AND(MAX(Q$23:Q197)&gt;MAX(S$23:S197),C198&lt;&gt;"",MAX(S$23:S197)&lt;=MAX(U$23:U197),MAX(S$23:S197)&lt;=MAX(W$23:W197),MAX(S$23:S197)&lt;=MAX(Y$23:Y197),MAX(S$23:S197)&lt;=TIME(16,0,0)),MAX(S$23:S197,C198),"")</f>
        <v/>
      </c>
      <c r="S198" s="4" t="str">
        <f t="shared" ca="1" si="47"/>
        <v/>
      </c>
      <c r="T198" s="4" t="str">
        <f ca="1">IF(AND(MAX(Q$23:Q197)&gt;MAX(U$23:U197),C198&lt;&gt;"",MAX(S$23:S197)&gt;MAX(U$23:U197),MAX(U$23:U197)&lt;=MAX(W$23:W197),MAX(U$23:U197)&lt;=MAX(Y$23:Y197),MAX(U$23:U197)&lt;=TIME(16,0,0)),MAX(U$23:U197,C198),"")</f>
        <v/>
      </c>
      <c r="U198" s="4" t="str">
        <f t="shared" ca="1" si="48"/>
        <v/>
      </c>
      <c r="V198" s="4" t="str">
        <f ca="1">IF(AND(MAX(Q$23:Q197)&gt;MAX(W$23:W197),C198&lt;&gt;"",MAX(S$23:S197)&gt;MAX(W$23:W197),MAX(U$23:U197)&gt;MAX(W$23:W197),MAX(W$23:W197)&lt;=MAX(Y$23:Y197),MAX(W$23:W197)&lt;=TIME(16,0,0)),MAX(W$23:W197,C198),"")</f>
        <v/>
      </c>
      <c r="W198" s="4" t="str">
        <f t="shared" ca="1" si="49"/>
        <v/>
      </c>
      <c r="X198" s="4">
        <f ca="1">IF(AND(MAX(Q$23:Q197)&gt;MAX(Y$23:Y197),C198&lt;&gt;"",MAX(S$23:S197)&gt;MAX(Y$23:Y197),MAX(U$23:U197)&gt;MAX(Y$23:Y197),MAX(W$23:W197)&gt;MAX(Y$23:Y197),MAX(Y$23:Y197)&lt;=TIME(16,0,0)),MAX(Y$23:Y197,C198),"")</f>
        <v>0.547478784905991</v>
      </c>
      <c r="Y198" s="4">
        <f t="shared" ca="1" si="50"/>
        <v>0.5509885843989919</v>
      </c>
    </row>
    <row r="199" spans="1:25" x14ac:dyDescent="0.3">
      <c r="A199" s="3">
        <f t="shared" ca="1" si="34"/>
        <v>1.2867443016662605</v>
      </c>
      <c r="B199" s="23" t="str">
        <f t="shared" ca="1" si="35"/>
        <v>касса 3</v>
      </c>
      <c r="C199" s="4">
        <f ca="1">IF(C198="","",IF(C198+(A199)/1440&lt;=$C$23+8/24,C198+(A199)/1440,""))</f>
        <v>0.54837235733770373</v>
      </c>
      <c r="D199">
        <f t="shared" ca="1" si="36"/>
        <v>2.1836295933925953</v>
      </c>
      <c r="E199" s="4">
        <f t="shared" ca="1" si="37"/>
        <v>1.516409439855969E-3</v>
      </c>
      <c r="F199">
        <f t="shared" ca="1" si="38"/>
        <v>2.3906446481867505</v>
      </c>
      <c r="G199" s="4">
        <f t="shared" ca="1" si="39"/>
        <v>1.6601698945741322E-3</v>
      </c>
      <c r="H199">
        <f t="shared" ca="1" si="40"/>
        <v>3.9251998110680124</v>
      </c>
      <c r="I199" s="4">
        <f t="shared" ca="1" si="41"/>
        <v>2.725833202130564E-3</v>
      </c>
      <c r="J199">
        <f t="shared" ca="1" si="42"/>
        <v>2.5616207967558449</v>
      </c>
      <c r="K199" s="4">
        <f ca="1">IF(J199&lt;&gt;"",J199/1440,"")</f>
        <v>1.7789033310804479E-3</v>
      </c>
      <c r="L199" s="55">
        <f t="shared" ca="1" si="43"/>
        <v>7.0680595026502164</v>
      </c>
      <c r="M199" s="4">
        <f t="shared" ca="1" si="44"/>
        <v>4.9083746546182061E-3</v>
      </c>
      <c r="N199" s="3">
        <f ca="1">IF(C199&lt;&gt;"",SUM(COUNTIF($Q$24:$Q199,"&gt;"&amp;C199),COUNTIF($S$24:$S199,"&gt;"&amp;C199),COUNTIF($U$24:$U199,"&gt;"&amp;C199),COUNTIF($W$24:$W199,"&gt;"&amp;C199),COUNTIF($Y$24:$Y199,"&gt;"&amp;C199)),"")</f>
        <v>4</v>
      </c>
      <c r="O199" s="4">
        <f t="shared" ca="1" si="45"/>
        <v>2.7258332021306009E-3</v>
      </c>
      <c r="P199" s="4" t="str">
        <f ca="1">IF(AND(MAX(Q$23:Q198)&lt;=MAX(S$23:S198),C199&lt;&gt;"",MAX(Q$23:Q198)&lt;=MAX(U$23:U198),MAX(Q$23:Q198)&lt;=MAX(W$23:W198),MAX(Q$23:Q198)&lt;=MAX(Y$23:Y198),MAX(Q$23:Q198)&lt;=TIME(16,0,0)),MAX(Q$23:Q198,C199),"")</f>
        <v/>
      </c>
      <c r="Q199" s="4" t="str">
        <f t="shared" ca="1" si="46"/>
        <v/>
      </c>
      <c r="R199" s="4" t="str">
        <f ca="1">IF(AND(MAX(Q$23:Q198)&gt;MAX(S$23:S198),C199&lt;&gt;"",MAX(S$23:S198)&lt;=MAX(U$23:U198),MAX(S$23:S198)&lt;=MAX(W$23:W198),MAX(S$23:S198)&lt;=MAX(Y$23:Y198),MAX(S$23:S198)&lt;=TIME(16,0,0)),MAX(S$23:S198,C199),"")</f>
        <v/>
      </c>
      <c r="S199" s="4" t="str">
        <f t="shared" ca="1" si="47"/>
        <v/>
      </c>
      <c r="T199" s="4">
        <f ca="1">IF(AND(MAX(Q$23:Q198)&gt;MAX(U$23:U198),C199&lt;&gt;"",MAX(S$23:S198)&gt;MAX(U$23:U198),MAX(U$23:U198)&lt;=MAX(W$23:W198),MAX(U$23:U198)&lt;=MAX(Y$23:Y198),MAX(U$23:U198)&lt;=TIME(16,0,0)),MAX(U$23:U198,C199),"")</f>
        <v>0.54837235733770373</v>
      </c>
      <c r="U199" s="4">
        <f t="shared" ca="1" si="48"/>
        <v>0.55109819053983433</v>
      </c>
      <c r="V199" s="4" t="str">
        <f ca="1">IF(AND(MAX(Q$23:Q198)&gt;MAX(W$23:W198),C199&lt;&gt;"",MAX(S$23:S198)&gt;MAX(W$23:W198),MAX(U$23:U198)&gt;MAX(W$23:W198),MAX(W$23:W198)&lt;=MAX(Y$23:Y198),MAX(W$23:W198)&lt;=TIME(16,0,0)),MAX(W$23:W198,C199),"")</f>
        <v/>
      </c>
      <c r="W199" s="4" t="str">
        <f t="shared" ca="1" si="49"/>
        <v/>
      </c>
      <c r="X199" s="4" t="str">
        <f ca="1">IF(AND(MAX(Q$23:Q198)&gt;MAX(Y$23:Y198),C199&lt;&gt;"",MAX(S$23:S198)&gt;MAX(Y$23:Y198),MAX(U$23:U198)&gt;MAX(Y$23:Y198),MAX(W$23:W198)&gt;MAX(Y$23:Y198),MAX(Y$23:Y198)&lt;=TIME(16,0,0)),MAX(Y$23:Y198,C199),"")</f>
        <v/>
      </c>
      <c r="Y199" s="4" t="str">
        <f t="shared" ca="1" si="50"/>
        <v/>
      </c>
    </row>
    <row r="200" spans="1:25" x14ac:dyDescent="0.3">
      <c r="A200" s="3">
        <f t="shared" ca="1" si="34"/>
        <v>2.5525735854037275</v>
      </c>
      <c r="B200" s="23" t="str">
        <f t="shared" ca="1" si="35"/>
        <v>касса 1</v>
      </c>
      <c r="C200" s="4">
        <f ca="1">IF(C199="","",IF(C199+(A200)/1440&lt;=$C$23+8/24,C199+(A200)/1440,""))</f>
        <v>0.550144977883123</v>
      </c>
      <c r="D200">
        <f t="shared" ca="1" si="36"/>
        <v>8.8370812141446784</v>
      </c>
      <c r="E200" s="4">
        <f t="shared" ca="1" si="37"/>
        <v>6.1368619542671379E-3</v>
      </c>
      <c r="F200">
        <f t="shared" ca="1" si="38"/>
        <v>2.2946139666979608</v>
      </c>
      <c r="G200" s="4">
        <f t="shared" ca="1" si="39"/>
        <v>1.5934819213180283E-3</v>
      </c>
      <c r="H200">
        <f t="shared" ca="1" si="40"/>
        <v>7.2768208393788765</v>
      </c>
      <c r="I200" s="4">
        <f t="shared" ca="1" si="41"/>
        <v>5.0533478051242196E-3</v>
      </c>
      <c r="J200">
        <f t="shared" ca="1" si="42"/>
        <v>5.2724701001549752</v>
      </c>
      <c r="K200" s="4">
        <f ca="1">IF(J200&lt;&gt;"",J200/1440,"")</f>
        <v>3.6614375695520661E-3</v>
      </c>
      <c r="L200" s="55">
        <f t="shared" ca="1" si="43"/>
        <v>8.5928619459953595</v>
      </c>
      <c r="M200" s="4">
        <f t="shared" ca="1" si="44"/>
        <v>5.9672652402745548E-3</v>
      </c>
      <c r="N200" s="3">
        <f ca="1">IF(C200&lt;&gt;"",SUM(COUNTIF($Q$24:$Q200,"&gt;"&amp;C200),COUNTIF($S$24:$S200,"&gt;"&amp;C200),COUNTIF($U$24:$U200,"&gt;"&amp;C200),COUNTIF($W$24:$W200,"&gt;"&amp;C200),COUNTIF($Y$24:$Y200,"&gt;"&amp;C200)),"")</f>
        <v>4</v>
      </c>
      <c r="O200" s="4">
        <f t="shared" ca="1" si="45"/>
        <v>6.1368619542671032E-3</v>
      </c>
      <c r="P200" s="4">
        <f ca="1">IF(AND(MAX(Q$23:Q199)&lt;=MAX(S$23:S199),C200&lt;&gt;"",MAX(Q$23:Q199)&lt;=MAX(U$23:U199),MAX(Q$23:Q199)&lt;=MAX(W$23:W199),MAX(Q$23:Q199)&lt;=MAX(Y$23:Y199),MAX(Q$23:Q199)&lt;=TIME(16,0,0)),MAX(Q$23:Q199,C200),"")</f>
        <v>0.550144977883123</v>
      </c>
      <c r="Q200" s="4">
        <f t="shared" ca="1" si="46"/>
        <v>0.5562818398373901</v>
      </c>
      <c r="R200" s="4" t="str">
        <f ca="1">IF(AND(MAX(Q$23:Q199)&gt;MAX(S$23:S199),C200&lt;&gt;"",MAX(S$23:S199)&lt;=MAX(U$23:U199),MAX(S$23:S199)&lt;=MAX(W$23:W199),MAX(S$23:S199)&lt;=MAX(Y$23:Y199),MAX(S$23:S199)&lt;=TIME(16,0,0)),MAX(S$23:S199,C200),"")</f>
        <v/>
      </c>
      <c r="S200" s="4" t="str">
        <f t="shared" ca="1" si="47"/>
        <v/>
      </c>
      <c r="T200" s="4" t="str">
        <f ca="1">IF(AND(MAX(Q$23:Q199)&gt;MAX(U$23:U199),C200&lt;&gt;"",MAX(S$23:S199)&gt;MAX(U$23:U199),MAX(U$23:U199)&lt;=MAX(W$23:W199),MAX(U$23:U199)&lt;=MAX(Y$23:Y199),MAX(U$23:U199)&lt;=TIME(16,0,0)),MAX(U$23:U199,C200),"")</f>
        <v/>
      </c>
      <c r="U200" s="4" t="str">
        <f t="shared" ca="1" si="48"/>
        <v/>
      </c>
      <c r="V200" s="4" t="str">
        <f ca="1">IF(AND(MAX(Q$23:Q199)&gt;MAX(W$23:W199),C200&lt;&gt;"",MAX(S$23:S199)&gt;MAX(W$23:W199),MAX(U$23:U199)&gt;MAX(W$23:W199),MAX(W$23:W199)&lt;=MAX(Y$23:Y199),MAX(W$23:W199)&lt;=TIME(16,0,0)),MAX(W$23:W199,C200),"")</f>
        <v/>
      </c>
      <c r="W200" s="4" t="str">
        <f t="shared" ca="1" si="49"/>
        <v/>
      </c>
      <c r="X200" s="4" t="str">
        <f ca="1">IF(AND(MAX(Q$23:Q199)&gt;MAX(Y$23:Y199),C200&lt;&gt;"",MAX(S$23:S199)&gt;MAX(Y$23:Y199),MAX(U$23:U199)&gt;MAX(Y$23:Y199),MAX(W$23:W199)&gt;MAX(Y$23:Y199),MAX(Y$23:Y199)&lt;=TIME(16,0,0)),MAX(Y$23:Y199,C200),"")</f>
        <v/>
      </c>
      <c r="Y200" s="4" t="str">
        <f t="shared" ca="1" si="50"/>
        <v/>
      </c>
    </row>
    <row r="201" spans="1:25" x14ac:dyDescent="0.3">
      <c r="A201" s="3">
        <f t="shared" ca="1" si="34"/>
        <v>1.3981918770559021</v>
      </c>
      <c r="B201" s="23" t="str">
        <f t="shared" ca="1" si="35"/>
        <v>касса 2</v>
      </c>
      <c r="C201" s="4">
        <f ca="1">IF(C200="","",IF(C200+(A201)/1440&lt;=$C$23+8/24,C200+(A201)/1440,""))</f>
        <v>0.55111594446441181</v>
      </c>
      <c r="D201">
        <f t="shared" ca="1" si="36"/>
        <v>1.2830346254047116</v>
      </c>
      <c r="E201" s="4">
        <f t="shared" ca="1" si="37"/>
        <v>8.9099626764216084E-4</v>
      </c>
      <c r="F201">
        <f t="shared" ca="1" si="38"/>
        <v>3.3758176704664229</v>
      </c>
      <c r="G201" s="4">
        <f t="shared" ca="1" si="39"/>
        <v>2.3443178267127936E-3</v>
      </c>
      <c r="H201">
        <f t="shared" ca="1" si="40"/>
        <v>1.3654451098281353</v>
      </c>
      <c r="I201" s="4">
        <f t="shared" ca="1" si="41"/>
        <v>9.4822577071398278E-4</v>
      </c>
      <c r="J201">
        <f t="shared" ca="1" si="42"/>
        <v>4.2994412848293333</v>
      </c>
      <c r="K201" s="4">
        <f ca="1">IF(J201&lt;&gt;"",J201/1440,"")</f>
        <v>2.9857231144648148E-3</v>
      </c>
      <c r="L201" s="55">
        <f t="shared" ca="1" si="43"/>
        <v>3.6253503086970067</v>
      </c>
      <c r="M201" s="4">
        <f t="shared" ca="1" si="44"/>
        <v>2.517604381039588E-3</v>
      </c>
      <c r="N201" s="3">
        <f ca="1">IF(C201&lt;&gt;"",SUM(COUNTIF($Q$24:$Q201,"&gt;"&amp;C201),COUNTIF($S$24:$S201,"&gt;"&amp;C201),COUNTIF($U$24:$U201,"&gt;"&amp;C201),COUNTIF($W$24:$W201,"&gt;"&amp;C201),COUNTIF($Y$24:$Y201,"&gt;"&amp;C201)),"")</f>
        <v>2</v>
      </c>
      <c r="O201" s="4">
        <f t="shared" ca="1" si="45"/>
        <v>2.3443178267127385E-3</v>
      </c>
      <c r="P201" s="4" t="str">
        <f ca="1">IF(AND(MAX(Q$23:Q200)&lt;=MAX(S$23:S200),C201&lt;&gt;"",MAX(Q$23:Q200)&lt;=MAX(U$23:U200),MAX(Q$23:Q200)&lt;=MAX(W$23:W200),MAX(Q$23:Q200)&lt;=MAX(Y$23:Y200),MAX(Q$23:Q200)&lt;=TIME(16,0,0)),MAX(Q$23:Q200,C201),"")</f>
        <v/>
      </c>
      <c r="Q201" s="4" t="str">
        <f t="shared" ca="1" si="46"/>
        <v/>
      </c>
      <c r="R201" s="4">
        <f ca="1">IF(AND(MAX(Q$23:Q200)&gt;MAX(S$23:S200),C201&lt;&gt;"",MAX(S$23:S200)&lt;=MAX(U$23:U200),MAX(S$23:S200)&lt;=MAX(W$23:W200),MAX(S$23:S200)&lt;=MAX(Y$23:Y200),MAX(S$23:S200)&lt;=TIME(16,0,0)),MAX(S$23:S200,C201),"")</f>
        <v>0.55111594446441181</v>
      </c>
      <c r="S201" s="4">
        <f t="shared" ca="1" si="47"/>
        <v>0.55346026229112455</v>
      </c>
      <c r="T201" s="4" t="str">
        <f ca="1">IF(AND(MAX(Q$23:Q200)&gt;MAX(U$23:U200),C201&lt;&gt;"",MAX(S$23:S200)&gt;MAX(U$23:U200),MAX(U$23:U200)&lt;=MAX(W$23:W200),MAX(U$23:U200)&lt;=MAX(Y$23:Y200),MAX(U$23:U200)&lt;=TIME(16,0,0)),MAX(U$23:U200,C201),"")</f>
        <v/>
      </c>
      <c r="U201" s="4" t="str">
        <f t="shared" ca="1" si="48"/>
        <v/>
      </c>
      <c r="V201" s="4" t="str">
        <f ca="1">IF(AND(MAX(Q$23:Q200)&gt;MAX(W$23:W200),C201&lt;&gt;"",MAX(S$23:S200)&gt;MAX(W$23:W200),MAX(U$23:U200)&gt;MAX(W$23:W200),MAX(W$23:W200)&lt;=MAX(Y$23:Y200),MAX(W$23:W200)&lt;=TIME(16,0,0)),MAX(W$23:W200,C201),"")</f>
        <v/>
      </c>
      <c r="W201" s="4" t="str">
        <f t="shared" ca="1" si="49"/>
        <v/>
      </c>
      <c r="X201" s="4" t="str">
        <f ca="1">IF(AND(MAX(Q$23:Q200)&gt;MAX(Y$23:Y200),C201&lt;&gt;"",MAX(S$23:S200)&gt;MAX(Y$23:Y200),MAX(U$23:U200)&gt;MAX(Y$23:Y200),MAX(W$23:W200)&gt;MAX(Y$23:Y200),MAX(Y$23:Y200)&lt;=TIME(16,0,0)),MAX(Y$23:Y200,C201),"")</f>
        <v/>
      </c>
      <c r="Y201" s="4" t="str">
        <f t="shared" ca="1" si="50"/>
        <v/>
      </c>
    </row>
    <row r="202" spans="1:25" x14ac:dyDescent="0.3">
      <c r="A202" s="3">
        <f t="shared" ca="1" si="34"/>
        <v>2.2366605369077912</v>
      </c>
      <c r="B202" s="23" t="str">
        <f t="shared" ca="1" si="35"/>
        <v>касса 4</v>
      </c>
      <c r="C202" s="4">
        <f ca="1">IF(C201="","",IF(C201+(A202)/1440&lt;=$C$23+8/24,C201+(A202)/1440,""))</f>
        <v>0.55266918094837558</v>
      </c>
      <c r="D202">
        <f t="shared" ca="1" si="36"/>
        <v>1.5318782130988249</v>
      </c>
      <c r="E202" s="4">
        <f t="shared" ca="1" si="37"/>
        <v>1.0638043146519618E-3</v>
      </c>
      <c r="F202">
        <f t="shared" ca="1" si="38"/>
        <v>2.4220247758710456</v>
      </c>
      <c r="G202" s="4">
        <f t="shared" ca="1" si="39"/>
        <v>1.6819616499104484E-3</v>
      </c>
      <c r="H202">
        <f t="shared" ca="1" si="40"/>
        <v>2.3268806476512944</v>
      </c>
      <c r="I202" s="4">
        <f t="shared" ca="1" si="41"/>
        <v>1.6158893386467323E-3</v>
      </c>
      <c r="J202">
        <f t="shared" ca="1" si="42"/>
        <v>3.2958778447664527</v>
      </c>
      <c r="K202" s="4">
        <f ca="1">IF(J202&lt;&gt;"",J202/1440,"")</f>
        <v>2.2888040588655923E-3</v>
      </c>
      <c r="L202" s="55">
        <f t="shared" ca="1" si="43"/>
        <v>16.985722208676776</v>
      </c>
      <c r="M202" s="4">
        <f t="shared" ca="1" si="44"/>
        <v>1.1795640422692205E-2</v>
      </c>
      <c r="N202" s="3">
        <f ca="1">IF(C202&lt;&gt;"",SUM(COUNTIF($Q$24:$Q202,"&gt;"&amp;C202),COUNTIF($S$24:$S202,"&gt;"&amp;C202),COUNTIF($U$24:$U202,"&gt;"&amp;C202),COUNTIF($W$24:$W202,"&gt;"&amp;C202),COUNTIF($Y$24:$Y202,"&gt;"&amp;C202)),"")</f>
        <v>3</v>
      </c>
      <c r="O202" s="4">
        <f t="shared" ca="1" si="45"/>
        <v>2.2888040588655567E-3</v>
      </c>
      <c r="P202" s="4" t="str">
        <f ca="1">IF(AND(MAX(Q$23:Q201)&lt;=MAX(S$23:S201),C202&lt;&gt;"",MAX(Q$23:Q201)&lt;=MAX(U$23:U201),MAX(Q$23:Q201)&lt;=MAX(W$23:W201),MAX(Q$23:Q201)&lt;=MAX(Y$23:Y201),MAX(Q$23:Q201)&lt;=TIME(16,0,0)),MAX(Q$23:Q201,C202),"")</f>
        <v/>
      </c>
      <c r="Q202" s="4" t="str">
        <f t="shared" ca="1" si="46"/>
        <v/>
      </c>
      <c r="R202" s="4" t="str">
        <f ca="1">IF(AND(MAX(Q$23:Q201)&gt;MAX(S$23:S201),C202&lt;&gt;"",MAX(S$23:S201)&lt;=MAX(U$23:U201),MAX(S$23:S201)&lt;=MAX(W$23:W201),MAX(S$23:S201)&lt;=MAX(Y$23:Y201),MAX(S$23:S201)&lt;=TIME(16,0,0)),MAX(S$23:S201,C202),"")</f>
        <v/>
      </c>
      <c r="S202" s="4" t="str">
        <f t="shared" ca="1" si="47"/>
        <v/>
      </c>
      <c r="T202" s="4" t="str">
        <f ca="1">IF(AND(MAX(Q$23:Q201)&gt;MAX(U$23:U201),C202&lt;&gt;"",MAX(S$23:S201)&gt;MAX(U$23:U201),MAX(U$23:U201)&lt;=MAX(W$23:W201),MAX(U$23:U201)&lt;=MAX(Y$23:Y201),MAX(U$23:U201)&lt;=TIME(16,0,0)),MAX(U$23:U201,C202),"")</f>
        <v/>
      </c>
      <c r="U202" s="4" t="str">
        <f t="shared" ca="1" si="48"/>
        <v/>
      </c>
      <c r="V202" s="4">
        <f ca="1">IF(AND(MAX(Q$23:Q201)&gt;MAX(W$23:W201),C202&lt;&gt;"",MAX(S$23:S201)&gt;MAX(W$23:W201),MAX(U$23:U201)&gt;MAX(W$23:W201),MAX(W$23:W201)&lt;=MAX(Y$23:Y201),MAX(W$23:W201)&lt;=TIME(16,0,0)),MAX(W$23:W201,C202),"")</f>
        <v>0.55266918094837558</v>
      </c>
      <c r="W202" s="4">
        <f t="shared" ca="1" si="49"/>
        <v>0.55495798500724114</v>
      </c>
      <c r="X202" s="4" t="str">
        <f ca="1">IF(AND(MAX(Q$23:Q201)&gt;MAX(Y$23:Y201),C202&lt;&gt;"",MAX(S$23:S201)&gt;MAX(Y$23:Y201),MAX(U$23:U201)&gt;MAX(Y$23:Y201),MAX(W$23:W201)&gt;MAX(Y$23:Y201),MAX(Y$23:Y201)&lt;=TIME(16,0,0)),MAX(Y$23:Y201,C202),"")</f>
        <v/>
      </c>
      <c r="Y202" s="4" t="str">
        <f t="shared" ca="1" si="50"/>
        <v/>
      </c>
    </row>
    <row r="203" spans="1:25" x14ac:dyDescent="0.3">
      <c r="A203" s="3">
        <f t="shared" ca="1" si="34"/>
        <v>1.6382923967668526</v>
      </c>
      <c r="B203" s="23" t="str">
        <f t="shared" ca="1" si="35"/>
        <v>касса 5</v>
      </c>
      <c r="C203" s="4">
        <f ca="1">IF(C202="","",IF(C202+(A203)/1440&lt;=$C$23+8/24,C202+(A203)/1440,""))</f>
        <v>0.55380688400168587</v>
      </c>
      <c r="D203">
        <f t="shared" ca="1" si="36"/>
        <v>1.4532379694632931</v>
      </c>
      <c r="E203" s="4">
        <f t="shared" ca="1" si="37"/>
        <v>1.0091930343495092E-3</v>
      </c>
      <c r="F203">
        <f t="shared" ca="1" si="38"/>
        <v>5.209886087484767</v>
      </c>
      <c r="G203" s="4">
        <f t="shared" ca="1" si="39"/>
        <v>3.6179764496421995E-3</v>
      </c>
      <c r="H203">
        <f t="shared" ca="1" si="40"/>
        <v>2.492537925068965</v>
      </c>
      <c r="I203" s="4">
        <f t="shared" ca="1" si="41"/>
        <v>1.7309291146312257E-3</v>
      </c>
      <c r="J203">
        <f t="shared" ca="1" si="42"/>
        <v>5.7240199819248563</v>
      </c>
      <c r="K203" s="4">
        <f ca="1">IF(J203&lt;&gt;"",J203/1440,"")</f>
        <v>3.9750138763367058E-3</v>
      </c>
      <c r="L203" s="55">
        <f t="shared" ca="1" si="43"/>
        <v>3.6386344018386056</v>
      </c>
      <c r="M203" s="4">
        <f t="shared" ca="1" si="44"/>
        <v>2.5268294457212537E-3</v>
      </c>
      <c r="N203" s="3">
        <f ca="1">IF(C203&lt;&gt;"",SUM(COUNTIF($Q$24:$Q203,"&gt;"&amp;C203),COUNTIF($S$24:$S203,"&gt;"&amp;C203),COUNTIF($U$24:$U203,"&gt;"&amp;C203),COUNTIF($W$24:$W203,"&gt;"&amp;C203),COUNTIF($Y$24:$Y203,"&gt;"&amp;C203)),"")</f>
        <v>3</v>
      </c>
      <c r="O203" s="4">
        <f t="shared" ca="1" si="45"/>
        <v>2.5268294457212459E-3</v>
      </c>
      <c r="P203" s="4" t="str">
        <f ca="1">IF(AND(MAX(Q$23:Q202)&lt;=MAX(S$23:S202),C203&lt;&gt;"",MAX(Q$23:Q202)&lt;=MAX(U$23:U202),MAX(Q$23:Q202)&lt;=MAX(W$23:W202),MAX(Q$23:Q202)&lt;=MAX(Y$23:Y202),MAX(Q$23:Q202)&lt;=TIME(16,0,0)),MAX(Q$23:Q202,C203),"")</f>
        <v/>
      </c>
      <c r="Q203" s="4" t="str">
        <f t="shared" ca="1" si="46"/>
        <v/>
      </c>
      <c r="R203" s="4" t="str">
        <f ca="1">IF(AND(MAX(Q$23:Q202)&gt;MAX(S$23:S202),C203&lt;&gt;"",MAX(S$23:S202)&lt;=MAX(U$23:U202),MAX(S$23:S202)&lt;=MAX(W$23:W202),MAX(S$23:S202)&lt;=MAX(Y$23:Y202),MAX(S$23:S202)&lt;=TIME(16,0,0)),MAX(S$23:S202,C203),"")</f>
        <v/>
      </c>
      <c r="S203" s="4" t="str">
        <f t="shared" ca="1" si="47"/>
        <v/>
      </c>
      <c r="T203" s="4" t="str">
        <f ca="1">IF(AND(MAX(Q$23:Q202)&gt;MAX(U$23:U202),C203&lt;&gt;"",MAX(S$23:S202)&gt;MAX(U$23:U202),MAX(U$23:U202)&lt;=MAX(W$23:W202),MAX(U$23:U202)&lt;=MAX(Y$23:Y202),MAX(U$23:U202)&lt;=TIME(16,0,0)),MAX(U$23:U202,C203),"")</f>
        <v/>
      </c>
      <c r="U203" s="4" t="str">
        <f t="shared" ca="1" si="48"/>
        <v/>
      </c>
      <c r="V203" s="4" t="str">
        <f ca="1">IF(AND(MAX(Q$23:Q202)&gt;MAX(W$23:W202),C203&lt;&gt;"",MAX(S$23:S202)&gt;MAX(W$23:W202),MAX(U$23:U202)&gt;MAX(W$23:W202),MAX(W$23:W202)&lt;=MAX(Y$23:Y202),MAX(W$23:W202)&lt;=TIME(16,0,0)),MAX(W$23:W202,C203),"")</f>
        <v/>
      </c>
      <c r="W203" s="4" t="str">
        <f t="shared" ca="1" si="49"/>
        <v/>
      </c>
      <c r="X203" s="4">
        <f ca="1">IF(AND(MAX(Q$23:Q202)&gt;MAX(Y$23:Y202),C203&lt;&gt;"",MAX(S$23:S202)&gt;MAX(Y$23:Y202),MAX(U$23:U202)&gt;MAX(Y$23:Y202),MAX(W$23:W202)&gt;MAX(Y$23:Y202),MAX(Y$23:Y202)&lt;=TIME(16,0,0)),MAX(Y$23:Y202,C203),"")</f>
        <v>0.55380688400168587</v>
      </c>
      <c r="Y203" s="4">
        <f t="shared" ca="1" si="50"/>
        <v>0.55633371344740712</v>
      </c>
    </row>
    <row r="204" spans="1:25" x14ac:dyDescent="0.3">
      <c r="A204" s="3">
        <f t="shared" ca="1" si="34"/>
        <v>1.1199663183472233</v>
      </c>
      <c r="B204" s="23" t="str">
        <f t="shared" ca="1" si="35"/>
        <v>касса 3</v>
      </c>
      <c r="C204" s="4">
        <f ca="1">IF(C203="","",IF(C203+(A204)/1440&lt;=$C$23+8/24,C203+(A204)/1440,""))</f>
        <v>0.55458463838942695</v>
      </c>
      <c r="D204">
        <f t="shared" ca="1" si="36"/>
        <v>1.7638531577097716</v>
      </c>
      <c r="E204" s="4">
        <f t="shared" ca="1" si="37"/>
        <v>1.2248980261873414E-3</v>
      </c>
      <c r="F204">
        <f t="shared" ca="1" si="38"/>
        <v>5.992649115163708</v>
      </c>
      <c r="G204" s="4">
        <f t="shared" ca="1" si="39"/>
        <v>4.1615618855303524E-3</v>
      </c>
      <c r="H204">
        <f t="shared" ca="1" si="40"/>
        <v>1.0100875140302652</v>
      </c>
      <c r="I204" s="4">
        <f t="shared" ca="1" si="41"/>
        <v>7.0144966252101747E-4</v>
      </c>
      <c r="J204">
        <f t="shared" ca="1" si="42"/>
        <v>5.0641069218876567</v>
      </c>
      <c r="K204" s="4">
        <f ca="1">IF(J204&lt;&gt;"",J204/1440,"")</f>
        <v>3.5167409179775394E-3</v>
      </c>
      <c r="L204" s="55">
        <f t="shared" ca="1" si="43"/>
        <v>14.268614961583475</v>
      </c>
      <c r="M204" s="4">
        <f t="shared" ca="1" si="44"/>
        <v>9.9087603899885249E-3</v>
      </c>
      <c r="N204" s="3">
        <f ca="1">IF(C204&lt;&gt;"",SUM(COUNTIF($Q$24:$Q204,"&gt;"&amp;C204),COUNTIF($S$24:$S204,"&gt;"&amp;C204),COUNTIF($U$24:$U204,"&gt;"&amp;C204),COUNTIF($W$24:$W204,"&gt;"&amp;C204),COUNTIF($Y$24:$Y204,"&gt;"&amp;C204)),"")</f>
        <v>4</v>
      </c>
      <c r="O204" s="4">
        <f t="shared" ca="1" si="45"/>
        <v>7.0144966252105867E-4</v>
      </c>
      <c r="P204" s="4" t="str">
        <f ca="1">IF(AND(MAX(Q$23:Q203)&lt;=MAX(S$23:S203),C204&lt;&gt;"",MAX(Q$23:Q203)&lt;=MAX(U$23:U203),MAX(Q$23:Q203)&lt;=MAX(W$23:W203),MAX(Q$23:Q203)&lt;=MAX(Y$23:Y203),MAX(Q$23:Q203)&lt;=TIME(16,0,0)),MAX(Q$23:Q203,C204),"")</f>
        <v/>
      </c>
      <c r="Q204" s="4" t="str">
        <f t="shared" ca="1" si="46"/>
        <v/>
      </c>
      <c r="R204" s="4" t="str">
        <f ca="1">IF(AND(MAX(Q$23:Q203)&gt;MAX(S$23:S203),C204&lt;&gt;"",MAX(S$23:S203)&lt;=MAX(U$23:U203),MAX(S$23:S203)&lt;=MAX(W$23:W203),MAX(S$23:S203)&lt;=MAX(Y$23:Y203),MAX(S$23:S203)&lt;=TIME(16,0,0)),MAX(S$23:S203,C204),"")</f>
        <v/>
      </c>
      <c r="S204" s="4" t="str">
        <f t="shared" ca="1" si="47"/>
        <v/>
      </c>
      <c r="T204" s="4">
        <f ca="1">IF(AND(MAX(Q$23:Q203)&gt;MAX(U$23:U203),C204&lt;&gt;"",MAX(S$23:S203)&gt;MAX(U$23:U203),MAX(U$23:U203)&lt;=MAX(W$23:W203),MAX(U$23:U203)&lt;=MAX(Y$23:Y203),MAX(U$23:U203)&lt;=TIME(16,0,0)),MAX(U$23:U203,C204),"")</f>
        <v>0.55458463838942695</v>
      </c>
      <c r="U204" s="4">
        <f t="shared" ca="1" si="48"/>
        <v>0.55528608805194801</v>
      </c>
      <c r="V204" s="4" t="str">
        <f ca="1">IF(AND(MAX(Q$23:Q203)&gt;MAX(W$23:W203),C204&lt;&gt;"",MAX(S$23:S203)&gt;MAX(W$23:W203),MAX(U$23:U203)&gt;MAX(W$23:W203),MAX(W$23:W203)&lt;=MAX(Y$23:Y203),MAX(W$23:W203)&lt;=TIME(16,0,0)),MAX(W$23:W203,C204),"")</f>
        <v/>
      </c>
      <c r="W204" s="4" t="str">
        <f t="shared" ca="1" si="49"/>
        <v/>
      </c>
      <c r="X204" s="4" t="str">
        <f ca="1">IF(AND(MAX(Q$23:Q203)&gt;MAX(Y$23:Y203),C204&lt;&gt;"",MAX(S$23:S203)&gt;MAX(Y$23:Y203),MAX(U$23:U203)&gt;MAX(Y$23:Y203),MAX(W$23:W203)&gt;MAX(Y$23:Y203),MAX(Y$23:Y203)&lt;=TIME(16,0,0)),MAX(Y$23:Y203,C204),"")</f>
        <v/>
      </c>
      <c r="Y204" s="4" t="str">
        <f t="shared" ca="1" si="50"/>
        <v/>
      </c>
    </row>
    <row r="205" spans="1:25" x14ac:dyDescent="0.3">
      <c r="A205" s="3">
        <f t="shared" ca="1" si="34"/>
        <v>1.4223580181709186</v>
      </c>
      <c r="B205" s="23" t="str">
        <f t="shared" ca="1" si="35"/>
        <v>касса 2</v>
      </c>
      <c r="C205" s="4">
        <f ca="1">IF(C204="","",IF(C204+(A205)/1440&lt;=$C$23+8/24,C204+(A205)/1440,""))</f>
        <v>0.55557238701315681</v>
      </c>
      <c r="D205">
        <f t="shared" ca="1" si="36"/>
        <v>1.8569756827766972</v>
      </c>
      <c r="E205" s="4">
        <f t="shared" ca="1" si="37"/>
        <v>1.2895664463727064E-3</v>
      </c>
      <c r="F205">
        <f t="shared" ca="1" si="38"/>
        <v>2.0939896920866365</v>
      </c>
      <c r="G205" s="4">
        <f t="shared" ca="1" si="39"/>
        <v>1.4541595083934977E-3</v>
      </c>
      <c r="H205">
        <f t="shared" ca="1" si="40"/>
        <v>3.3296897153054381</v>
      </c>
      <c r="I205" s="4">
        <f t="shared" ca="1" si="41"/>
        <v>2.3122845245176654E-3</v>
      </c>
      <c r="J205">
        <f t="shared" ca="1" si="42"/>
        <v>4.598003978072887</v>
      </c>
      <c r="K205" s="4">
        <f ca="1">IF(J205&lt;&gt;"",J205/1440,"")</f>
        <v>3.1930583181061715E-3</v>
      </c>
      <c r="L205" s="55">
        <f t="shared" ca="1" si="43"/>
        <v>14.770527096488072</v>
      </c>
      <c r="M205" s="4">
        <f t="shared" ca="1" si="44"/>
        <v>1.0257310483672273E-2</v>
      </c>
      <c r="N205" s="3">
        <f ca="1">IF(C205&lt;&gt;"",SUM(COUNTIF($Q$24:$Q205,"&gt;"&amp;C205),COUNTIF($S$24:$S205,"&gt;"&amp;C205),COUNTIF($U$24:$U205,"&gt;"&amp;C205),COUNTIF($W$24:$W205,"&gt;"&amp;C205),COUNTIF($Y$24:$Y205,"&gt;"&amp;C205)),"")</f>
        <v>3</v>
      </c>
      <c r="O205" s="4">
        <f t="shared" ca="1" si="45"/>
        <v>1.4541595083934489E-3</v>
      </c>
      <c r="P205" s="4" t="str">
        <f ca="1">IF(AND(MAX(Q$23:Q204)&lt;=MAX(S$23:S204),C205&lt;&gt;"",MAX(Q$23:Q204)&lt;=MAX(U$23:U204),MAX(Q$23:Q204)&lt;=MAX(W$23:W204),MAX(Q$23:Q204)&lt;=MAX(Y$23:Y204),MAX(Q$23:Q204)&lt;=TIME(16,0,0)),MAX(Q$23:Q204,C205),"")</f>
        <v/>
      </c>
      <c r="Q205" s="4" t="str">
        <f t="shared" ca="1" si="46"/>
        <v/>
      </c>
      <c r="R205" s="4">
        <f ca="1">IF(AND(MAX(Q$23:Q204)&gt;MAX(S$23:S204),C205&lt;&gt;"",MAX(S$23:S204)&lt;=MAX(U$23:U204),MAX(S$23:S204)&lt;=MAX(W$23:W204),MAX(S$23:S204)&lt;=MAX(Y$23:Y204),MAX(S$23:S204)&lt;=TIME(16,0,0)),MAX(S$23:S204,C205),"")</f>
        <v>0.55557238701315681</v>
      </c>
      <c r="S205" s="4">
        <f t="shared" ca="1" si="47"/>
        <v>0.55702654652155026</v>
      </c>
      <c r="T205" s="4" t="str">
        <f ca="1">IF(AND(MAX(Q$23:Q204)&gt;MAX(U$23:U204),C205&lt;&gt;"",MAX(S$23:S204)&gt;MAX(U$23:U204),MAX(U$23:U204)&lt;=MAX(W$23:W204),MAX(U$23:U204)&lt;=MAX(Y$23:Y204),MAX(U$23:U204)&lt;=TIME(16,0,0)),MAX(U$23:U204,C205),"")</f>
        <v/>
      </c>
      <c r="U205" s="4" t="str">
        <f t="shared" ca="1" si="48"/>
        <v/>
      </c>
      <c r="V205" s="4" t="str">
        <f ca="1">IF(AND(MAX(Q$23:Q204)&gt;MAX(W$23:W204),C205&lt;&gt;"",MAX(S$23:S204)&gt;MAX(W$23:W204),MAX(U$23:U204)&gt;MAX(W$23:W204),MAX(W$23:W204)&lt;=MAX(Y$23:Y204),MAX(W$23:W204)&lt;=TIME(16,0,0)),MAX(W$23:W204,C205),"")</f>
        <v/>
      </c>
      <c r="W205" s="4" t="str">
        <f t="shared" ca="1" si="49"/>
        <v/>
      </c>
      <c r="X205" s="4" t="str">
        <f ca="1">IF(AND(MAX(Q$23:Q204)&gt;MAX(Y$23:Y204),C205&lt;&gt;"",MAX(S$23:S204)&gt;MAX(Y$23:Y204),MAX(U$23:U204)&gt;MAX(Y$23:Y204),MAX(W$23:W204)&gt;MAX(Y$23:Y204),MAX(Y$23:Y204)&lt;=TIME(16,0,0)),MAX(Y$23:Y204,C205),"")</f>
        <v/>
      </c>
      <c r="Y205" s="4" t="str">
        <f t="shared" ca="1" si="50"/>
        <v/>
      </c>
    </row>
    <row r="206" spans="1:25" x14ac:dyDescent="0.3">
      <c r="A206" s="3">
        <f t="shared" ca="1" si="34"/>
        <v>1.4347139867862175</v>
      </c>
      <c r="B206" s="23" t="str">
        <f t="shared" ca="1" si="35"/>
        <v>касса 4</v>
      </c>
      <c r="C206" s="4">
        <f ca="1">IF(C205="","",IF(C205+(A206)/1440&lt;=$C$23+8/24,C205+(A206)/1440,""))</f>
        <v>0.55656871617064729</v>
      </c>
      <c r="D206">
        <f t="shared" ca="1" si="36"/>
        <v>4.2962174770111083</v>
      </c>
      <c r="E206" s="4">
        <f t="shared" ca="1" si="37"/>
        <v>2.9834843590354921E-3</v>
      </c>
      <c r="F206">
        <f t="shared" ca="1" si="38"/>
        <v>2.8834646258511016</v>
      </c>
      <c r="G206" s="4">
        <f t="shared" ca="1" si="39"/>
        <v>2.0024059901743762E-3</v>
      </c>
      <c r="H206">
        <f t="shared" ca="1" si="40"/>
        <v>1.8212429759376203</v>
      </c>
      <c r="I206" s="4">
        <f t="shared" ca="1" si="41"/>
        <v>1.2647520666233475E-3</v>
      </c>
      <c r="J206">
        <f t="shared" ca="1" si="42"/>
        <v>1.5641975490359203</v>
      </c>
      <c r="K206" s="4">
        <f ca="1">IF(J206&lt;&gt;"",J206/1440,"")</f>
        <v>1.0862482979416114E-3</v>
      </c>
      <c r="L206" s="55">
        <f t="shared" ca="1" si="43"/>
        <v>3.6743968338186641</v>
      </c>
      <c r="M206" s="4">
        <f t="shared" ca="1" si="44"/>
        <v>2.5516644679296277E-3</v>
      </c>
      <c r="N206" s="3">
        <f ca="1">IF(C206&lt;&gt;"",SUM(COUNTIF($Q$24:$Q206,"&gt;"&amp;C206),COUNTIF($S$24:$S206,"&gt;"&amp;C206),COUNTIF($U$24:$U206,"&gt;"&amp;C206),COUNTIF($W$24:$W206,"&gt;"&amp;C206),COUNTIF($Y$24:$Y206,"&gt;"&amp;C206)),"")</f>
        <v>2</v>
      </c>
      <c r="O206" s="4">
        <f t="shared" ca="1" si="45"/>
        <v>1.0862482979415722E-3</v>
      </c>
      <c r="P206" s="4" t="str">
        <f ca="1">IF(AND(MAX(Q$23:Q205)&lt;=MAX(S$23:S205),C206&lt;&gt;"",MAX(Q$23:Q205)&lt;=MAX(U$23:U205),MAX(Q$23:Q205)&lt;=MAX(W$23:W205),MAX(Q$23:Q205)&lt;=MAX(Y$23:Y205),MAX(Q$23:Q205)&lt;=TIME(16,0,0)),MAX(Q$23:Q205,C206),"")</f>
        <v/>
      </c>
      <c r="Q206" s="4" t="str">
        <f t="shared" ca="1" si="46"/>
        <v/>
      </c>
      <c r="R206" s="4" t="str">
        <f ca="1">IF(AND(MAX(Q$23:Q205)&gt;MAX(S$23:S205),C206&lt;&gt;"",MAX(S$23:S205)&lt;=MAX(U$23:U205),MAX(S$23:S205)&lt;=MAX(W$23:W205),MAX(S$23:S205)&lt;=MAX(Y$23:Y205),MAX(S$23:S205)&lt;=TIME(16,0,0)),MAX(S$23:S205,C206),"")</f>
        <v/>
      </c>
      <c r="S206" s="4" t="str">
        <f t="shared" ca="1" si="47"/>
        <v/>
      </c>
      <c r="T206" s="4" t="str">
        <f ca="1">IF(AND(MAX(Q$23:Q205)&gt;MAX(U$23:U205),C206&lt;&gt;"",MAX(S$23:S205)&gt;MAX(U$23:U205),MAX(U$23:U205)&lt;=MAX(W$23:W205),MAX(U$23:U205)&lt;=MAX(Y$23:Y205),MAX(U$23:U205)&lt;=TIME(16,0,0)),MAX(U$23:U205,C206),"")</f>
        <v/>
      </c>
      <c r="U206" s="4" t="str">
        <f t="shared" ca="1" si="48"/>
        <v/>
      </c>
      <c r="V206" s="4">
        <f ca="1">IF(AND(MAX(Q$23:Q205)&gt;MAX(W$23:W205),C206&lt;&gt;"",MAX(S$23:S205)&gt;MAX(W$23:W205),MAX(U$23:U205)&gt;MAX(W$23:W205),MAX(W$23:W205)&lt;=MAX(Y$23:Y205),MAX(W$23:W205)&lt;=TIME(16,0,0)),MAX(W$23:W205,C206),"")</f>
        <v>0.55656871617064729</v>
      </c>
      <c r="W206" s="4">
        <f t="shared" ca="1" si="49"/>
        <v>0.55765496446858887</v>
      </c>
      <c r="X206" s="4" t="str">
        <f ca="1">IF(AND(MAX(Q$23:Q205)&gt;MAX(Y$23:Y205),C206&lt;&gt;"",MAX(S$23:S205)&gt;MAX(Y$23:Y205),MAX(U$23:U205)&gt;MAX(Y$23:Y205),MAX(W$23:W205)&gt;MAX(Y$23:Y205),MAX(Y$23:Y205)&lt;=TIME(16,0,0)),MAX(Y$23:Y205,C206),"")</f>
        <v/>
      </c>
      <c r="Y206" s="4" t="str">
        <f t="shared" ca="1" si="50"/>
        <v/>
      </c>
    </row>
    <row r="207" spans="1:25" x14ac:dyDescent="0.3">
      <c r="A207" s="3">
        <f t="shared" ca="1" si="34"/>
        <v>1.0612538327125878</v>
      </c>
      <c r="B207" s="23" t="str">
        <f t="shared" ca="1" si="35"/>
        <v>касса 3</v>
      </c>
      <c r="C207" s="4">
        <f ca="1">IF(C206="","",IF(C206+(A207)/1440&lt;=$C$23+8/24,C206+(A207)/1440,""))</f>
        <v>0.55730569799891994</v>
      </c>
      <c r="D207">
        <f t="shared" ca="1" si="36"/>
        <v>2.3949333055186814</v>
      </c>
      <c r="E207" s="4">
        <f t="shared" ca="1" si="37"/>
        <v>1.6631481288324178E-3</v>
      </c>
      <c r="F207">
        <f t="shared" ca="1" si="38"/>
        <v>4.8267025108368324</v>
      </c>
      <c r="G207" s="4">
        <f t="shared" ca="1" si="39"/>
        <v>3.3518767436366893E-3</v>
      </c>
      <c r="H207">
        <f t="shared" ca="1" si="40"/>
        <v>1.0231549246140368</v>
      </c>
      <c r="I207" s="4">
        <f t="shared" ca="1" si="41"/>
        <v>7.1052425320419223E-4</v>
      </c>
      <c r="J207">
        <f t="shared" ca="1" si="42"/>
        <v>7.0780668391346513</v>
      </c>
      <c r="K207" s="4">
        <f ca="1">IF(J207&lt;&gt;"",J207/1440,"")</f>
        <v>4.9153241938435076E-3</v>
      </c>
      <c r="L207" s="55">
        <f t="shared" ca="1" si="43"/>
        <v>1.7065451107332508</v>
      </c>
      <c r="M207" s="4">
        <f t="shared" ca="1" si="44"/>
        <v>1.1851007713425353E-3</v>
      </c>
      <c r="N207" s="3">
        <f ca="1">IF(C207&lt;&gt;"",SUM(COUNTIF($Q$24:$Q207,"&gt;"&amp;C207),COUNTIF($S$24:$S207,"&gt;"&amp;C207),COUNTIF($U$24:$U207,"&gt;"&amp;C207),COUNTIF($W$24:$W207,"&gt;"&amp;C207),COUNTIF($Y$24:$Y207,"&gt;"&amp;C207)),"")</f>
        <v>2</v>
      </c>
      <c r="O207" s="4">
        <f t="shared" ca="1" si="45"/>
        <v>7.1052425320417001E-4</v>
      </c>
      <c r="P207" s="4" t="str">
        <f ca="1">IF(AND(MAX(Q$23:Q206)&lt;=MAX(S$23:S206),C207&lt;&gt;"",MAX(Q$23:Q206)&lt;=MAX(U$23:U206),MAX(Q$23:Q206)&lt;=MAX(W$23:W206),MAX(Q$23:Q206)&lt;=MAX(Y$23:Y206),MAX(Q$23:Q206)&lt;=TIME(16,0,0)),MAX(Q$23:Q206,C207),"")</f>
        <v/>
      </c>
      <c r="Q207" s="4" t="str">
        <f t="shared" ca="1" si="46"/>
        <v/>
      </c>
      <c r="R207" s="4" t="str">
        <f ca="1">IF(AND(MAX(Q$23:Q206)&gt;MAX(S$23:S206),C207&lt;&gt;"",MAX(S$23:S206)&lt;=MAX(U$23:U206),MAX(S$23:S206)&lt;=MAX(W$23:W206),MAX(S$23:S206)&lt;=MAX(Y$23:Y206),MAX(S$23:S206)&lt;=TIME(16,0,0)),MAX(S$23:S206,C207),"")</f>
        <v/>
      </c>
      <c r="S207" s="4" t="str">
        <f t="shared" ca="1" si="47"/>
        <v/>
      </c>
      <c r="T207" s="4">
        <f ca="1">IF(AND(MAX(Q$23:Q206)&gt;MAX(U$23:U206),C207&lt;&gt;"",MAX(S$23:S206)&gt;MAX(U$23:U206),MAX(U$23:U206)&lt;=MAX(W$23:W206),MAX(U$23:U206)&lt;=MAX(Y$23:Y206),MAX(U$23:U206)&lt;=TIME(16,0,0)),MAX(U$23:U206,C207),"")</f>
        <v>0.55730569799891994</v>
      </c>
      <c r="U207" s="4">
        <f t="shared" ca="1" si="48"/>
        <v>0.55801622225212411</v>
      </c>
      <c r="V207" s="4" t="str">
        <f ca="1">IF(AND(MAX(Q$23:Q206)&gt;MAX(W$23:W206),C207&lt;&gt;"",MAX(S$23:S206)&gt;MAX(W$23:W206),MAX(U$23:U206)&gt;MAX(W$23:W206),MAX(W$23:W206)&lt;=MAX(Y$23:Y206),MAX(W$23:W206)&lt;=TIME(16,0,0)),MAX(W$23:W206,C207),"")</f>
        <v/>
      </c>
      <c r="W207" s="4" t="str">
        <f t="shared" ca="1" si="49"/>
        <v/>
      </c>
      <c r="X207" s="4" t="str">
        <f ca="1">IF(AND(MAX(Q$23:Q206)&gt;MAX(Y$23:Y206),C207&lt;&gt;"",MAX(S$23:S206)&gt;MAX(Y$23:Y206),MAX(U$23:U206)&gt;MAX(Y$23:Y206),MAX(W$23:W206)&gt;MAX(Y$23:Y206),MAX(Y$23:Y206)&lt;=TIME(16,0,0)),MAX(Y$23:Y206,C207),"")</f>
        <v/>
      </c>
      <c r="Y207" s="4" t="str">
        <f t="shared" ca="1" si="50"/>
        <v/>
      </c>
    </row>
    <row r="208" spans="1:25" x14ac:dyDescent="0.3">
      <c r="A208" s="3">
        <f t="shared" ca="1" si="34"/>
        <v>1.8335934546528252</v>
      </c>
      <c r="B208" s="23" t="str">
        <f t="shared" ca="1" si="35"/>
        <v>касса 1</v>
      </c>
      <c r="C208" s="4">
        <f ca="1">IF(C207="","",IF(C207+(A208)/1440&lt;=$C$23+8/24,C207+(A208)/1440,""))</f>
        <v>0.55857902678687332</v>
      </c>
      <c r="D208">
        <f t="shared" ca="1" si="36"/>
        <v>4.7577019714561049</v>
      </c>
      <c r="E208" s="4">
        <f t="shared" ca="1" si="37"/>
        <v>3.303959702400073E-3</v>
      </c>
      <c r="F208">
        <f t="shared" ca="1" si="38"/>
        <v>8.9060899031159249</v>
      </c>
      <c r="G208" s="4">
        <f t="shared" ca="1" si="39"/>
        <v>6.1847846549416144E-3</v>
      </c>
      <c r="H208">
        <f t="shared" ca="1" si="40"/>
        <v>2.7567924992110315</v>
      </c>
      <c r="I208" s="4">
        <f t="shared" ca="1" si="41"/>
        <v>1.9144392355632163E-3</v>
      </c>
      <c r="J208">
        <f t="shared" ca="1" si="42"/>
        <v>5.7659775233203279</v>
      </c>
      <c r="K208" s="4">
        <f ca="1">IF(J208&lt;&gt;"",J208/1440,"")</f>
        <v>4.004151057861339E-3</v>
      </c>
      <c r="L208" s="55">
        <f t="shared" ca="1" si="43"/>
        <v>3.8326712556320106</v>
      </c>
      <c r="M208" s="4">
        <f t="shared" ca="1" si="44"/>
        <v>2.6615772608555629E-3</v>
      </c>
      <c r="N208" s="3">
        <f ca="1">IF(C208&lt;&gt;"",SUM(COUNTIF($Q$24:$Q208,"&gt;"&amp;C208),COUNTIF($S$24:$S208,"&gt;"&amp;C208),COUNTIF($U$24:$U208,"&gt;"&amp;C208),COUNTIF($W$24:$W208,"&gt;"&amp;C208),COUNTIF($Y$24:$Y208,"&gt;"&amp;C208)),"")</f>
        <v>1</v>
      </c>
      <c r="O208" s="4">
        <f t="shared" ca="1" si="45"/>
        <v>3.30395970240005E-3</v>
      </c>
      <c r="P208" s="4">
        <f ca="1">IF(AND(MAX(Q$23:Q207)&lt;=MAX(S$23:S207),C208&lt;&gt;"",MAX(Q$23:Q207)&lt;=MAX(U$23:U207),MAX(Q$23:Q207)&lt;=MAX(W$23:W207),MAX(Q$23:Q207)&lt;=MAX(Y$23:Y207),MAX(Q$23:Q207)&lt;=TIME(16,0,0)),MAX(Q$23:Q207,C208),"")</f>
        <v>0.55857902678687332</v>
      </c>
      <c r="Q208" s="4">
        <f t="shared" ca="1" si="46"/>
        <v>0.56188298648927337</v>
      </c>
      <c r="R208" s="4" t="str">
        <f ca="1">IF(AND(MAX(Q$23:Q207)&gt;MAX(S$23:S207),C208&lt;&gt;"",MAX(S$23:S207)&lt;=MAX(U$23:U207),MAX(S$23:S207)&lt;=MAX(W$23:W207),MAX(S$23:S207)&lt;=MAX(Y$23:Y207),MAX(S$23:S207)&lt;=TIME(16,0,0)),MAX(S$23:S207,C208),"")</f>
        <v/>
      </c>
      <c r="S208" s="4" t="str">
        <f t="shared" ca="1" si="47"/>
        <v/>
      </c>
      <c r="T208" s="4" t="str">
        <f ca="1">IF(AND(MAX(Q$23:Q207)&gt;MAX(U$23:U207),C208&lt;&gt;"",MAX(S$23:S207)&gt;MAX(U$23:U207),MAX(U$23:U207)&lt;=MAX(W$23:W207),MAX(U$23:U207)&lt;=MAX(Y$23:Y207),MAX(U$23:U207)&lt;=TIME(16,0,0)),MAX(U$23:U207,C208),"")</f>
        <v/>
      </c>
      <c r="U208" s="4" t="str">
        <f t="shared" ca="1" si="48"/>
        <v/>
      </c>
      <c r="V208" s="4" t="str">
        <f ca="1">IF(AND(MAX(Q$23:Q207)&gt;MAX(W$23:W207),C208&lt;&gt;"",MAX(S$23:S207)&gt;MAX(W$23:W207),MAX(U$23:U207)&gt;MAX(W$23:W207),MAX(W$23:W207)&lt;=MAX(Y$23:Y207),MAX(W$23:W207)&lt;=TIME(16,0,0)),MAX(W$23:W207,C208),"")</f>
        <v/>
      </c>
      <c r="W208" s="4" t="str">
        <f t="shared" ca="1" si="49"/>
        <v/>
      </c>
      <c r="X208" s="4" t="str">
        <f ca="1">IF(AND(MAX(Q$23:Q207)&gt;MAX(Y$23:Y207),C208&lt;&gt;"",MAX(S$23:S207)&gt;MAX(Y$23:Y207),MAX(U$23:U207)&gt;MAX(Y$23:Y207),MAX(W$23:W207)&gt;MAX(Y$23:Y207),MAX(Y$23:Y207)&lt;=TIME(16,0,0)),MAX(Y$23:Y207,C208),"")</f>
        <v/>
      </c>
      <c r="Y208" s="4" t="str">
        <f t="shared" ca="1" si="50"/>
        <v/>
      </c>
    </row>
    <row r="209" spans="1:25" x14ac:dyDescent="0.3">
      <c r="A209" s="3">
        <f t="shared" ca="1" si="34"/>
        <v>1.2341017773047012</v>
      </c>
      <c r="B209" s="23" t="str">
        <f t="shared" ca="1" si="35"/>
        <v>касса 5</v>
      </c>
      <c r="C209" s="4">
        <f ca="1">IF(C208="","",IF(C208+(A209)/1440&lt;=$C$23+8/24,C208+(A209)/1440,""))</f>
        <v>0.55943604191000162</v>
      </c>
      <c r="D209">
        <f t="shared" ca="1" si="36"/>
        <v>1.2842924478338493</v>
      </c>
      <c r="E209" s="4">
        <f t="shared" ca="1" si="37"/>
        <v>8.9186975544017319E-4</v>
      </c>
      <c r="F209">
        <f t="shared" ca="1" si="38"/>
        <v>6.599287766130991</v>
      </c>
      <c r="G209" s="4">
        <f t="shared" ca="1" si="39"/>
        <v>4.5828387264798551E-3</v>
      </c>
      <c r="H209">
        <f t="shared" ca="1" si="40"/>
        <v>2.5270267494722329</v>
      </c>
      <c r="I209" s="4">
        <f t="shared" ca="1" si="41"/>
        <v>1.7548796871334951E-3</v>
      </c>
      <c r="J209">
        <f t="shared" ca="1" si="42"/>
        <v>18.919630476078581</v>
      </c>
      <c r="K209" s="4">
        <f ca="1">IF(J209&lt;&gt;"",J209/1440,"")</f>
        <v>1.313863227505457E-2</v>
      </c>
      <c r="L209" s="55">
        <f t="shared" ca="1" si="43"/>
        <v>2.0391970265563235</v>
      </c>
      <c r="M209" s="4">
        <f t="shared" ca="1" si="44"/>
        <v>1.4161090462196692E-3</v>
      </c>
      <c r="N209" s="3">
        <f ca="1">IF(C209&lt;&gt;"",SUM(COUNTIF($Q$24:$Q209,"&gt;"&amp;C209),COUNTIF($S$24:$S209,"&gt;"&amp;C209),COUNTIF($U$24:$U209,"&gt;"&amp;C209),COUNTIF($W$24:$W209,"&gt;"&amp;C209),COUNTIF($Y$24:$Y209,"&gt;"&amp;C209)),"")</f>
        <v>2</v>
      </c>
      <c r="O209" s="4">
        <f t="shared" ca="1" si="45"/>
        <v>1.4161090462196935E-3</v>
      </c>
      <c r="P209" s="4" t="str">
        <f ca="1">IF(AND(MAX(Q$23:Q208)&lt;=MAX(S$23:S208),C209&lt;&gt;"",MAX(Q$23:Q208)&lt;=MAX(U$23:U208),MAX(Q$23:Q208)&lt;=MAX(W$23:W208),MAX(Q$23:Q208)&lt;=MAX(Y$23:Y208),MAX(Q$23:Q208)&lt;=TIME(16,0,0)),MAX(Q$23:Q208,C209),"")</f>
        <v/>
      </c>
      <c r="Q209" s="4" t="str">
        <f t="shared" ca="1" si="46"/>
        <v/>
      </c>
      <c r="R209" s="4" t="str">
        <f ca="1">IF(AND(MAX(Q$23:Q208)&gt;MAX(S$23:S208),C209&lt;&gt;"",MAX(S$23:S208)&lt;=MAX(U$23:U208),MAX(S$23:S208)&lt;=MAX(W$23:W208),MAX(S$23:S208)&lt;=MAX(Y$23:Y208),MAX(S$23:S208)&lt;=TIME(16,0,0)),MAX(S$23:S208,C209),"")</f>
        <v/>
      </c>
      <c r="S209" s="4" t="str">
        <f t="shared" ca="1" si="47"/>
        <v/>
      </c>
      <c r="T209" s="4" t="str">
        <f ca="1">IF(AND(MAX(Q$23:Q208)&gt;MAX(U$23:U208),C209&lt;&gt;"",MAX(S$23:S208)&gt;MAX(U$23:U208),MAX(U$23:U208)&lt;=MAX(W$23:W208),MAX(U$23:U208)&lt;=MAX(Y$23:Y208),MAX(U$23:U208)&lt;=TIME(16,0,0)),MAX(U$23:U208,C209),"")</f>
        <v/>
      </c>
      <c r="U209" s="4" t="str">
        <f t="shared" ca="1" si="48"/>
        <v/>
      </c>
      <c r="V209" s="4" t="str">
        <f ca="1">IF(AND(MAX(Q$23:Q208)&gt;MAX(W$23:W208),C209&lt;&gt;"",MAX(S$23:S208)&gt;MAX(W$23:W208),MAX(U$23:U208)&gt;MAX(W$23:W208),MAX(W$23:W208)&lt;=MAX(Y$23:Y208),MAX(W$23:W208)&lt;=TIME(16,0,0)),MAX(W$23:W208,C209),"")</f>
        <v/>
      </c>
      <c r="W209" s="4" t="str">
        <f t="shared" ca="1" si="49"/>
        <v/>
      </c>
      <c r="X209" s="4">
        <f ca="1">IF(AND(MAX(Q$23:Q208)&gt;MAX(Y$23:Y208),C209&lt;&gt;"",MAX(S$23:S208)&gt;MAX(Y$23:Y208),MAX(U$23:U208)&gt;MAX(Y$23:Y208),MAX(W$23:W208)&gt;MAX(Y$23:Y208),MAX(Y$23:Y208)&lt;=TIME(16,0,0)),MAX(Y$23:Y208,C209),"")</f>
        <v>0.55943604191000162</v>
      </c>
      <c r="Y209" s="4">
        <f t="shared" ca="1" si="50"/>
        <v>0.56085215095622132</v>
      </c>
    </row>
    <row r="210" spans="1:25" x14ac:dyDescent="0.3">
      <c r="A210" s="3">
        <f t="shared" ca="1" si="34"/>
        <v>1.767979202568593</v>
      </c>
      <c r="B210" s="23" t="str">
        <f t="shared" ca="1" si="35"/>
        <v>касса 2</v>
      </c>
      <c r="C210" s="4">
        <f ca="1">IF(C209="","",IF(C209+(A210)/1440&lt;=$C$23+8/24,C209+(A210)/1440,""))</f>
        <v>0.56066380524511872</v>
      </c>
      <c r="D210">
        <f t="shared" ca="1" si="36"/>
        <v>2.3097395056167764</v>
      </c>
      <c r="E210" s="4">
        <f t="shared" ca="1" si="37"/>
        <v>1.603985767789428E-3</v>
      </c>
      <c r="F210">
        <f t="shared" ca="1" si="38"/>
        <v>1.3557045882144301</v>
      </c>
      <c r="G210" s="4">
        <f t="shared" ca="1" si="39"/>
        <v>9.4146151959335423E-4</v>
      </c>
      <c r="H210">
        <f t="shared" ca="1" si="40"/>
        <v>3.2734589963286846</v>
      </c>
      <c r="I210" s="4">
        <f t="shared" ca="1" si="41"/>
        <v>2.2732354141171422E-3</v>
      </c>
      <c r="J210">
        <f t="shared" ca="1" si="42"/>
        <v>1.4568274948621647</v>
      </c>
      <c r="K210" s="4">
        <f ca="1">IF(J210&lt;&gt;"",J210/1440,"")</f>
        <v>1.0116857603209477E-3</v>
      </c>
      <c r="L210" s="55">
        <f t="shared" ca="1" si="43"/>
        <v>15.435093450164734</v>
      </c>
      <c r="M210" s="4">
        <f t="shared" ca="1" si="44"/>
        <v>1.0718814895947733E-2</v>
      </c>
      <c r="N210" s="3">
        <f ca="1">IF(C210&lt;&gt;"",SUM(COUNTIF($Q$24:$Q210,"&gt;"&amp;C210),COUNTIF($S$24:$S210,"&gt;"&amp;C210),COUNTIF($U$24:$U210,"&gt;"&amp;C210),COUNTIF($W$24:$W210,"&gt;"&amp;C210),COUNTIF($Y$24:$Y210,"&gt;"&amp;C210)),"")</f>
        <v>3</v>
      </c>
      <c r="O210" s="4">
        <f t="shared" ca="1" si="45"/>
        <v>9.4146151959340063E-4</v>
      </c>
      <c r="P210" s="4" t="str">
        <f ca="1">IF(AND(MAX(Q$23:Q209)&lt;=MAX(S$23:S209),C210&lt;&gt;"",MAX(Q$23:Q209)&lt;=MAX(U$23:U209),MAX(Q$23:Q209)&lt;=MAX(W$23:W209),MAX(Q$23:Q209)&lt;=MAX(Y$23:Y209),MAX(Q$23:Q209)&lt;=TIME(16,0,0)),MAX(Q$23:Q209,C210),"")</f>
        <v/>
      </c>
      <c r="Q210" s="4" t="str">
        <f t="shared" ca="1" si="46"/>
        <v/>
      </c>
      <c r="R210" s="4">
        <f ca="1">IF(AND(MAX(Q$23:Q209)&gt;MAX(S$23:S209),C210&lt;&gt;"",MAX(S$23:S209)&lt;=MAX(U$23:U209),MAX(S$23:S209)&lt;=MAX(W$23:W209),MAX(S$23:S209)&lt;=MAX(Y$23:Y209),MAX(S$23:S209)&lt;=TIME(16,0,0)),MAX(S$23:S209,C210),"")</f>
        <v>0.56066380524511872</v>
      </c>
      <c r="S210" s="4">
        <f t="shared" ca="1" si="47"/>
        <v>0.56160526676471212</v>
      </c>
      <c r="T210" s="4" t="str">
        <f ca="1">IF(AND(MAX(Q$23:Q209)&gt;MAX(U$23:U209),C210&lt;&gt;"",MAX(S$23:S209)&gt;MAX(U$23:U209),MAX(U$23:U209)&lt;=MAX(W$23:W209),MAX(U$23:U209)&lt;=MAX(Y$23:Y209),MAX(U$23:U209)&lt;=TIME(16,0,0)),MAX(U$23:U209,C210),"")</f>
        <v/>
      </c>
      <c r="U210" s="4" t="str">
        <f t="shared" ca="1" si="48"/>
        <v/>
      </c>
      <c r="V210" s="4" t="str">
        <f ca="1">IF(AND(MAX(Q$23:Q209)&gt;MAX(W$23:W209),C210&lt;&gt;"",MAX(S$23:S209)&gt;MAX(W$23:W209),MAX(U$23:U209)&gt;MAX(W$23:W209),MAX(W$23:W209)&lt;=MAX(Y$23:Y209),MAX(W$23:W209)&lt;=TIME(16,0,0)),MAX(W$23:W209,C210),"")</f>
        <v/>
      </c>
      <c r="W210" s="4" t="str">
        <f t="shared" ca="1" si="49"/>
        <v/>
      </c>
      <c r="X210" s="4" t="str">
        <f ca="1">IF(AND(MAX(Q$23:Q209)&gt;MAX(Y$23:Y209),C210&lt;&gt;"",MAX(S$23:S209)&gt;MAX(Y$23:Y209),MAX(U$23:U209)&gt;MAX(Y$23:Y209),MAX(W$23:W209)&gt;MAX(Y$23:Y209),MAX(Y$23:Y209)&lt;=TIME(16,0,0)),MAX(Y$23:Y209,C210),"")</f>
        <v/>
      </c>
      <c r="Y210" s="4" t="str">
        <f t="shared" ca="1" si="50"/>
        <v/>
      </c>
    </row>
    <row r="211" spans="1:25" x14ac:dyDescent="0.3">
      <c r="A211" s="3">
        <f t="shared" ca="1" si="34"/>
        <v>1.8835653614837078</v>
      </c>
      <c r="B211" s="23" t="str">
        <f t="shared" ca="1" si="35"/>
        <v>касса 4</v>
      </c>
      <c r="C211" s="4">
        <f ca="1">IF(C210="","",IF(C210+(A211)/1440&lt;=$C$23+8/24,C210+(A211)/1440,""))</f>
        <v>0.56197183674614903</v>
      </c>
      <c r="D211">
        <f t="shared" ca="1" si="36"/>
        <v>1.6441046795292342</v>
      </c>
      <c r="E211" s="4">
        <f t="shared" ca="1" si="37"/>
        <v>1.1417393607841904E-3</v>
      </c>
      <c r="F211">
        <f t="shared" ca="1" si="38"/>
        <v>1.3859551121901741</v>
      </c>
      <c r="G211" s="4">
        <f t="shared" ca="1" si="39"/>
        <v>9.6246882790984307E-4</v>
      </c>
      <c r="H211">
        <f t="shared" ca="1" si="40"/>
        <v>1.7334465273409556</v>
      </c>
      <c r="I211" s="4">
        <f t="shared" ca="1" si="41"/>
        <v>1.2037823106534414E-3</v>
      </c>
      <c r="J211">
        <f t="shared" ca="1" si="42"/>
        <v>3.7551285607973037</v>
      </c>
      <c r="K211" s="4">
        <f ca="1">IF(J211&lt;&gt;"",J211/1440,"")</f>
        <v>2.6077281672203497E-3</v>
      </c>
      <c r="L211" s="55">
        <f t="shared" ca="1" si="43"/>
        <v>9.728140492260259</v>
      </c>
      <c r="M211" s="4">
        <f t="shared" ca="1" si="44"/>
        <v>6.7556531196251799E-3</v>
      </c>
      <c r="N211" s="3">
        <f ca="1">IF(C211&lt;&gt;"",SUM(COUNTIF($Q$24:$Q211,"&gt;"&amp;C211),COUNTIF($S$24:$S211,"&gt;"&amp;C211),COUNTIF($U$24:$U211,"&gt;"&amp;C211),COUNTIF($W$24:$W211,"&gt;"&amp;C211),COUNTIF($Y$24:$Y211,"&gt;"&amp;C211)),"")</f>
        <v>1</v>
      </c>
      <c r="O211" s="4">
        <f t="shared" ca="1" si="45"/>
        <v>2.6077281672203245E-3</v>
      </c>
      <c r="P211" s="4" t="str">
        <f ca="1">IF(AND(MAX(Q$23:Q210)&lt;=MAX(S$23:S210),C211&lt;&gt;"",MAX(Q$23:Q210)&lt;=MAX(U$23:U210),MAX(Q$23:Q210)&lt;=MAX(W$23:W210),MAX(Q$23:Q210)&lt;=MAX(Y$23:Y210),MAX(Q$23:Q210)&lt;=TIME(16,0,0)),MAX(Q$23:Q210,C211),"")</f>
        <v/>
      </c>
      <c r="Q211" s="4" t="str">
        <f t="shared" ca="1" si="46"/>
        <v/>
      </c>
      <c r="R211" s="4" t="str">
        <f ca="1">IF(AND(MAX(Q$23:Q210)&gt;MAX(S$23:S210),C211&lt;&gt;"",MAX(S$23:S210)&lt;=MAX(U$23:U210),MAX(S$23:S210)&lt;=MAX(W$23:W210),MAX(S$23:S210)&lt;=MAX(Y$23:Y210),MAX(S$23:S210)&lt;=TIME(16,0,0)),MAX(S$23:S210,C211),"")</f>
        <v/>
      </c>
      <c r="S211" s="4" t="str">
        <f t="shared" ca="1" si="47"/>
        <v/>
      </c>
      <c r="T211" s="4" t="str">
        <f ca="1">IF(AND(MAX(Q$23:Q210)&gt;MAX(U$23:U210),C211&lt;&gt;"",MAX(S$23:S210)&gt;MAX(U$23:U210),MAX(U$23:U210)&lt;=MAX(W$23:W210),MAX(U$23:U210)&lt;=MAX(Y$23:Y210),MAX(U$23:U210)&lt;=TIME(16,0,0)),MAX(U$23:U210,C211),"")</f>
        <v/>
      </c>
      <c r="U211" s="4" t="str">
        <f t="shared" ca="1" si="48"/>
        <v/>
      </c>
      <c r="V211" s="4">
        <f ca="1">IF(AND(MAX(Q$23:Q210)&gt;MAX(W$23:W210),C211&lt;&gt;"",MAX(S$23:S210)&gt;MAX(W$23:W210),MAX(U$23:U210)&gt;MAX(W$23:W210),MAX(W$23:W210)&lt;=MAX(Y$23:Y210),MAX(W$23:W210)&lt;=TIME(16,0,0)),MAX(W$23:W210,C211),"")</f>
        <v>0.56197183674614903</v>
      </c>
      <c r="W211" s="4">
        <f t="shared" ca="1" si="49"/>
        <v>0.56457956491336936</v>
      </c>
      <c r="X211" s="4" t="str">
        <f ca="1">IF(AND(MAX(Q$23:Q210)&gt;MAX(Y$23:Y210),C211&lt;&gt;"",MAX(S$23:S210)&gt;MAX(Y$23:Y210),MAX(U$23:U210)&gt;MAX(Y$23:Y210),MAX(W$23:W210)&gt;MAX(Y$23:Y210),MAX(Y$23:Y210)&lt;=TIME(16,0,0)),MAX(Y$23:Y210,C211),"")</f>
        <v/>
      </c>
      <c r="Y211" s="4" t="str">
        <f t="shared" ca="1" si="50"/>
        <v/>
      </c>
    </row>
    <row r="212" spans="1:25" x14ac:dyDescent="0.3">
      <c r="A212" s="3">
        <f t="shared" ca="1" si="34"/>
        <v>1.1615447811470214</v>
      </c>
      <c r="B212" s="23" t="str">
        <f t="shared" ca="1" si="35"/>
        <v>касса 3</v>
      </c>
      <c r="C212" s="4">
        <f ca="1">IF(C211="","",IF(C211+(A212)/1440&lt;=$C$23+8/24,C211+(A212)/1440,""))</f>
        <v>0.56277846506639007</v>
      </c>
      <c r="D212">
        <f t="shared" ca="1" si="36"/>
        <v>2.4697554103860133</v>
      </c>
      <c r="E212" s="4">
        <f t="shared" ca="1" si="37"/>
        <v>1.7151079238791759E-3</v>
      </c>
      <c r="F212">
        <f t="shared" ca="1" si="38"/>
        <v>4.3522481111365057</v>
      </c>
      <c r="G212" s="4">
        <f t="shared" ca="1" si="39"/>
        <v>3.0223945216225736E-3</v>
      </c>
      <c r="H212">
        <f t="shared" ca="1" si="40"/>
        <v>6.0208991596138794</v>
      </c>
      <c r="I212" s="4">
        <f t="shared" ca="1" si="41"/>
        <v>4.1811799719540833E-3</v>
      </c>
      <c r="J212">
        <f t="shared" ca="1" si="42"/>
        <v>8.6345203955353451</v>
      </c>
      <c r="K212" s="4">
        <f ca="1">IF(J212&lt;&gt;"",J212/1440,"")</f>
        <v>5.9961947191217672E-3</v>
      </c>
      <c r="L212" s="55">
        <f t="shared" ca="1" si="43"/>
        <v>11.771112067565781</v>
      </c>
      <c r="M212" s="4">
        <f t="shared" ca="1" si="44"/>
        <v>8.1743833802540144E-3</v>
      </c>
      <c r="N212" s="3">
        <f ca="1">IF(C212&lt;&gt;"",SUM(COUNTIF($Q$24:$Q212,"&gt;"&amp;C212),COUNTIF($S$24:$S212,"&gt;"&amp;C212),COUNTIF($U$24:$U212,"&gt;"&amp;C212),COUNTIF($W$24:$W212,"&gt;"&amp;C212),COUNTIF($Y$24:$Y212,"&gt;"&amp;C212)),"")</f>
        <v>2</v>
      </c>
      <c r="O212" s="4">
        <f t="shared" ca="1" si="45"/>
        <v>4.1811799719541076E-3</v>
      </c>
      <c r="P212" s="4" t="str">
        <f ca="1">IF(AND(MAX(Q$23:Q211)&lt;=MAX(S$23:S211),C212&lt;&gt;"",MAX(Q$23:Q211)&lt;=MAX(U$23:U211),MAX(Q$23:Q211)&lt;=MAX(W$23:W211),MAX(Q$23:Q211)&lt;=MAX(Y$23:Y211),MAX(Q$23:Q211)&lt;=TIME(16,0,0)),MAX(Q$23:Q211,C212),"")</f>
        <v/>
      </c>
      <c r="Q212" s="4" t="str">
        <f t="shared" ca="1" si="46"/>
        <v/>
      </c>
      <c r="R212" s="4" t="str">
        <f ca="1">IF(AND(MAX(Q$23:Q211)&gt;MAX(S$23:S211),C212&lt;&gt;"",MAX(S$23:S211)&lt;=MAX(U$23:U211),MAX(S$23:S211)&lt;=MAX(W$23:W211),MAX(S$23:S211)&lt;=MAX(Y$23:Y211),MAX(S$23:S211)&lt;=TIME(16,0,0)),MAX(S$23:S211,C212),"")</f>
        <v/>
      </c>
      <c r="S212" s="4" t="str">
        <f t="shared" ca="1" si="47"/>
        <v/>
      </c>
      <c r="T212" s="4">
        <f ca="1">IF(AND(MAX(Q$23:Q211)&gt;MAX(U$23:U211),C212&lt;&gt;"",MAX(S$23:S211)&gt;MAX(U$23:U211),MAX(U$23:U211)&lt;=MAX(W$23:W211),MAX(U$23:U211)&lt;=MAX(Y$23:Y211),MAX(U$23:U211)&lt;=TIME(16,0,0)),MAX(U$23:U211,C212),"")</f>
        <v>0.56277846506639007</v>
      </c>
      <c r="U212" s="4">
        <f t="shared" ca="1" si="48"/>
        <v>0.56695964503834417</v>
      </c>
      <c r="V212" s="4" t="str">
        <f ca="1">IF(AND(MAX(Q$23:Q211)&gt;MAX(W$23:W211),C212&lt;&gt;"",MAX(S$23:S211)&gt;MAX(W$23:W211),MAX(U$23:U211)&gt;MAX(W$23:W211),MAX(W$23:W211)&lt;=MAX(Y$23:Y211),MAX(W$23:W211)&lt;=TIME(16,0,0)),MAX(W$23:W211,C212),"")</f>
        <v/>
      </c>
      <c r="W212" s="4" t="str">
        <f t="shared" ca="1" si="49"/>
        <v/>
      </c>
      <c r="X212" s="4" t="str">
        <f ca="1">IF(AND(MAX(Q$23:Q211)&gt;MAX(Y$23:Y211),C212&lt;&gt;"",MAX(S$23:S211)&gt;MAX(Y$23:Y211),MAX(U$23:U211)&gt;MAX(Y$23:Y211),MAX(W$23:W211)&gt;MAX(Y$23:Y211),MAX(Y$23:Y211)&lt;=TIME(16,0,0)),MAX(Y$23:Y211,C212),"")</f>
        <v/>
      </c>
      <c r="Y212" s="4" t="str">
        <f t="shared" ca="1" si="50"/>
        <v/>
      </c>
    </row>
    <row r="213" spans="1:25" x14ac:dyDescent="0.3">
      <c r="A213" s="3">
        <f t="shared" ca="1" si="34"/>
        <v>1.8050434991010516</v>
      </c>
      <c r="B213" s="23" t="str">
        <f t="shared" ca="1" si="35"/>
        <v>касса 5</v>
      </c>
      <c r="C213" s="4">
        <f ca="1">IF(C212="","",IF(C212+(A213)/1440&lt;=$C$23+8/24,C212+(A213)/1440,""))</f>
        <v>0.56403196749632134</v>
      </c>
      <c r="D213">
        <f t="shared" ca="1" si="36"/>
        <v>1.6834897957580248</v>
      </c>
      <c r="E213" s="4">
        <f t="shared" ca="1" si="37"/>
        <v>1.1690901359430728E-3</v>
      </c>
      <c r="F213">
        <f t="shared" ca="1" si="38"/>
        <v>2.1269475953259782</v>
      </c>
      <c r="G213" s="4">
        <f t="shared" ca="1" si="39"/>
        <v>1.4770469411985959E-3</v>
      </c>
      <c r="H213">
        <f t="shared" ca="1" si="40"/>
        <v>2.8709349689384447</v>
      </c>
      <c r="I213" s="4">
        <f t="shared" ca="1" si="41"/>
        <v>1.9937048395405866E-3</v>
      </c>
      <c r="J213">
        <f t="shared" ca="1" si="42"/>
        <v>10.104286203799369</v>
      </c>
      <c r="K213" s="4">
        <f ca="1">IF(J213&lt;&gt;"",J213/1440,"")</f>
        <v>7.0168654193051173E-3</v>
      </c>
      <c r="L213" s="55">
        <f t="shared" ca="1" si="43"/>
        <v>1.2180308631065091</v>
      </c>
      <c r="M213" s="4">
        <f t="shared" ca="1" si="44"/>
        <v>8.4585476604618682E-4</v>
      </c>
      <c r="N213" s="3">
        <f ca="1">IF(C213&lt;&gt;"",SUM(COUNTIF($Q$24:$Q213,"&gt;"&amp;C213),COUNTIF($S$24:$S213,"&gt;"&amp;C213),COUNTIF($U$24:$U213,"&gt;"&amp;C213),COUNTIF($W$24:$W213,"&gt;"&amp;C213),COUNTIF($Y$24:$Y213,"&gt;"&amp;C213)),"")</f>
        <v>3</v>
      </c>
      <c r="O213" s="4">
        <f t="shared" ca="1" si="45"/>
        <v>8.4585476604615017E-4</v>
      </c>
      <c r="P213" s="4" t="str">
        <f ca="1">IF(AND(MAX(Q$23:Q212)&lt;=MAX(S$23:S212),C213&lt;&gt;"",MAX(Q$23:Q212)&lt;=MAX(U$23:U212),MAX(Q$23:Q212)&lt;=MAX(W$23:W212),MAX(Q$23:Q212)&lt;=MAX(Y$23:Y212),MAX(Q$23:Q212)&lt;=TIME(16,0,0)),MAX(Q$23:Q212,C213),"")</f>
        <v/>
      </c>
      <c r="Q213" s="4" t="str">
        <f t="shared" ca="1" si="46"/>
        <v/>
      </c>
      <c r="R213" s="4" t="str">
        <f ca="1">IF(AND(MAX(Q$23:Q212)&gt;MAX(S$23:S212),C213&lt;&gt;"",MAX(S$23:S212)&lt;=MAX(U$23:U212),MAX(S$23:S212)&lt;=MAX(W$23:W212),MAX(S$23:S212)&lt;=MAX(Y$23:Y212),MAX(S$23:S212)&lt;=TIME(16,0,0)),MAX(S$23:S212,C213),"")</f>
        <v/>
      </c>
      <c r="S213" s="4" t="str">
        <f t="shared" ca="1" si="47"/>
        <v/>
      </c>
      <c r="T213" s="4" t="str">
        <f ca="1">IF(AND(MAX(Q$23:Q212)&gt;MAX(U$23:U212),C213&lt;&gt;"",MAX(S$23:S212)&gt;MAX(U$23:U212),MAX(U$23:U212)&lt;=MAX(W$23:W212),MAX(U$23:U212)&lt;=MAX(Y$23:Y212),MAX(U$23:U212)&lt;=TIME(16,0,0)),MAX(U$23:U212,C213),"")</f>
        <v/>
      </c>
      <c r="U213" s="4" t="str">
        <f t="shared" ca="1" si="48"/>
        <v/>
      </c>
      <c r="V213" s="4" t="str">
        <f ca="1">IF(AND(MAX(Q$23:Q212)&gt;MAX(W$23:W212),C213&lt;&gt;"",MAX(S$23:S212)&gt;MAX(W$23:W212),MAX(U$23:U212)&gt;MAX(W$23:W212),MAX(W$23:W212)&lt;=MAX(Y$23:Y212),MAX(W$23:W212)&lt;=TIME(16,0,0)),MAX(W$23:W212,C213),"")</f>
        <v/>
      </c>
      <c r="W213" s="4" t="str">
        <f t="shared" ca="1" si="49"/>
        <v/>
      </c>
      <c r="X213" s="4">
        <f ca="1">IF(AND(MAX(Q$23:Q212)&gt;MAX(Y$23:Y212),C213&lt;&gt;"",MAX(S$23:S212)&gt;MAX(Y$23:Y212),MAX(U$23:U212)&gt;MAX(Y$23:Y212),MAX(W$23:W212)&gt;MAX(Y$23:Y212),MAX(Y$23:Y212)&lt;=TIME(16,0,0)),MAX(Y$23:Y212,C213),"")</f>
        <v>0.56403196749632134</v>
      </c>
      <c r="Y213" s="4">
        <f t="shared" ca="1" si="50"/>
        <v>0.56487782226236749</v>
      </c>
    </row>
    <row r="214" spans="1:25" x14ac:dyDescent="0.3">
      <c r="A214" s="3">
        <f t="shared" ca="1" si="34"/>
        <v>1.4908035172163969</v>
      </c>
      <c r="B214" s="23" t="str">
        <f t="shared" ca="1" si="35"/>
        <v>касса 2</v>
      </c>
      <c r="C214" s="4">
        <f ca="1">IF(C213="","",IF(C213+(A214)/1440&lt;=$C$23+8/24,C213+(A214)/1440,""))</f>
        <v>0.56506724771661054</v>
      </c>
      <c r="D214">
        <f t="shared" ca="1" si="36"/>
        <v>1.3101895330649558</v>
      </c>
      <c r="E214" s="4">
        <f t="shared" ca="1" si="37"/>
        <v>9.0985384240621929E-4</v>
      </c>
      <c r="F214">
        <f t="shared" ca="1" si="38"/>
        <v>5.9057437945402045</v>
      </c>
      <c r="G214" s="4">
        <f t="shared" ca="1" si="39"/>
        <v>4.1012109684306977E-3</v>
      </c>
      <c r="H214">
        <f t="shared" ca="1" si="40"/>
        <v>3.2714843110291083</v>
      </c>
      <c r="I214" s="4">
        <f t="shared" ca="1" si="41"/>
        <v>2.2718641048813252E-3</v>
      </c>
      <c r="J214">
        <f t="shared" ca="1" si="42"/>
        <v>7.5952445707947787</v>
      </c>
      <c r="K214" s="4">
        <f ca="1">IF(J214&lt;&gt;"",J214/1440,"")</f>
        <v>5.274475396385263E-3</v>
      </c>
      <c r="L214" s="55">
        <f t="shared" ca="1" si="43"/>
        <v>12.428116267259952</v>
      </c>
      <c r="M214" s="4">
        <f t="shared" ca="1" si="44"/>
        <v>8.6306362967083008E-3</v>
      </c>
      <c r="N214" s="3">
        <f ca="1">IF(C214&lt;&gt;"",SUM(COUNTIF($Q$24:$Q214,"&gt;"&amp;C214),COUNTIF($S$24:$S214,"&gt;"&amp;C214),COUNTIF($U$24:$U214,"&gt;"&amp;C214),COUNTIF($W$24:$W214,"&gt;"&amp;C214),COUNTIF($Y$24:$Y214,"&gt;"&amp;C214)),"")</f>
        <v>2</v>
      </c>
      <c r="O214" s="4">
        <f t="shared" ca="1" si="45"/>
        <v>4.1012109684307463E-3</v>
      </c>
      <c r="P214" s="4" t="str">
        <f ca="1">IF(AND(MAX(Q$23:Q213)&lt;=MAX(S$23:S213),C214&lt;&gt;"",MAX(Q$23:Q213)&lt;=MAX(U$23:U213),MAX(Q$23:Q213)&lt;=MAX(W$23:W213),MAX(Q$23:Q213)&lt;=MAX(Y$23:Y213),MAX(Q$23:Q213)&lt;=TIME(16,0,0)),MAX(Q$23:Q213,C214),"")</f>
        <v/>
      </c>
      <c r="Q214" s="4" t="str">
        <f t="shared" ca="1" si="46"/>
        <v/>
      </c>
      <c r="R214" s="4">
        <f ca="1">IF(AND(MAX(Q$23:Q213)&gt;MAX(S$23:S213),C214&lt;&gt;"",MAX(S$23:S213)&lt;=MAX(U$23:U213),MAX(S$23:S213)&lt;=MAX(W$23:W213),MAX(S$23:S213)&lt;=MAX(Y$23:Y213),MAX(S$23:S213)&lt;=TIME(16,0,0)),MAX(S$23:S213,C214),"")</f>
        <v>0.56506724771661054</v>
      </c>
      <c r="S214" s="4">
        <f t="shared" ca="1" si="47"/>
        <v>0.56916845868504129</v>
      </c>
      <c r="T214" s="4" t="str">
        <f ca="1">IF(AND(MAX(Q$23:Q213)&gt;MAX(U$23:U213),C214&lt;&gt;"",MAX(S$23:S213)&gt;MAX(U$23:U213),MAX(U$23:U213)&lt;=MAX(W$23:W213),MAX(U$23:U213)&lt;=MAX(Y$23:Y213),MAX(U$23:U213)&lt;=TIME(16,0,0)),MAX(U$23:U213,C214),"")</f>
        <v/>
      </c>
      <c r="U214" s="4" t="str">
        <f t="shared" ca="1" si="48"/>
        <v/>
      </c>
      <c r="V214" s="4" t="str">
        <f ca="1">IF(AND(MAX(Q$23:Q213)&gt;MAX(W$23:W213),C214&lt;&gt;"",MAX(S$23:S213)&gt;MAX(W$23:W213),MAX(U$23:U213)&gt;MAX(W$23:W213),MAX(W$23:W213)&lt;=MAX(Y$23:Y213),MAX(W$23:W213)&lt;=TIME(16,0,0)),MAX(W$23:W213,C214),"")</f>
        <v/>
      </c>
      <c r="W214" s="4" t="str">
        <f t="shared" ca="1" si="49"/>
        <v/>
      </c>
      <c r="X214" s="4" t="str">
        <f ca="1">IF(AND(MAX(Q$23:Q213)&gt;MAX(Y$23:Y213),C214&lt;&gt;"",MAX(S$23:S213)&gt;MAX(Y$23:Y213),MAX(U$23:U213)&gt;MAX(Y$23:Y213),MAX(W$23:W213)&gt;MAX(Y$23:Y213),MAX(Y$23:Y213)&lt;=TIME(16,0,0)),MAX(Y$23:Y213,C214),"")</f>
        <v/>
      </c>
      <c r="Y214" s="4" t="str">
        <f t="shared" ca="1" si="50"/>
        <v/>
      </c>
    </row>
    <row r="215" spans="1:25" x14ac:dyDescent="0.3">
      <c r="A215" s="3">
        <f t="shared" ca="1" si="34"/>
        <v>1.5325609442207999</v>
      </c>
      <c r="B215" s="23" t="str">
        <f t="shared" ca="1" si="35"/>
        <v>касса 1</v>
      </c>
      <c r="C215" s="4">
        <f ca="1">IF(C214="","",IF(C214+(A215)/1440&lt;=$C$23+8/24,C214+(A215)/1440,""))</f>
        <v>0.56613152615009721</v>
      </c>
      <c r="D215">
        <f t="shared" ca="1" si="36"/>
        <v>1.8871753793571409</v>
      </c>
      <c r="E215" s="4">
        <f t="shared" ca="1" si="37"/>
        <v>1.3105384578869033E-3</v>
      </c>
      <c r="F215">
        <f t="shared" ca="1" si="38"/>
        <v>3.4832882594504779</v>
      </c>
      <c r="G215" s="4">
        <f t="shared" ca="1" si="39"/>
        <v>2.418950180173943E-3</v>
      </c>
      <c r="H215">
        <f t="shared" ca="1" si="40"/>
        <v>4.9440781802848566</v>
      </c>
      <c r="I215" s="4">
        <f t="shared" ca="1" si="41"/>
        <v>3.4333876251978171E-3</v>
      </c>
      <c r="J215">
        <f t="shared" ca="1" si="42"/>
        <v>1.0684000815224459</v>
      </c>
      <c r="K215" s="4">
        <f ca="1">IF(J215&lt;&gt;"",J215/1440,"")</f>
        <v>7.4194450105725409E-4</v>
      </c>
      <c r="L215" s="55">
        <f t="shared" ca="1" si="43"/>
        <v>22.730428741351719</v>
      </c>
      <c r="M215" s="4">
        <f t="shared" ca="1" si="44"/>
        <v>1.5785019959272027E-2</v>
      </c>
      <c r="N215" s="3">
        <f ca="1">IF(C215&lt;&gt;"",SUM(COUNTIF($Q$24:$Q215,"&gt;"&amp;C215),COUNTIF($S$24:$S215,"&gt;"&amp;C215),COUNTIF($U$24:$U215,"&gt;"&amp;C215),COUNTIF($W$24:$W215,"&gt;"&amp;C215),COUNTIF($Y$24:$Y215,"&gt;"&amp;C215)),"")</f>
        <v>3</v>
      </c>
      <c r="O215" s="4">
        <f t="shared" ca="1" si="45"/>
        <v>1.3105384578868673E-3</v>
      </c>
      <c r="P215" s="4">
        <f ca="1">IF(AND(MAX(Q$23:Q214)&lt;=MAX(S$23:S214),C215&lt;&gt;"",MAX(Q$23:Q214)&lt;=MAX(U$23:U214),MAX(Q$23:Q214)&lt;=MAX(W$23:W214),MAX(Q$23:Q214)&lt;=MAX(Y$23:Y214),MAX(Q$23:Q214)&lt;=TIME(16,0,0)),MAX(Q$23:Q214,C215),"")</f>
        <v>0.56613152615009721</v>
      </c>
      <c r="Q215" s="4">
        <f t="shared" ca="1" si="46"/>
        <v>0.56744206460798408</v>
      </c>
      <c r="R215" s="4" t="str">
        <f ca="1">IF(AND(MAX(Q$23:Q214)&gt;MAX(S$23:S214),C215&lt;&gt;"",MAX(S$23:S214)&lt;=MAX(U$23:U214),MAX(S$23:S214)&lt;=MAX(W$23:W214),MAX(S$23:S214)&lt;=MAX(Y$23:Y214),MAX(S$23:S214)&lt;=TIME(16,0,0)),MAX(S$23:S214,C215),"")</f>
        <v/>
      </c>
      <c r="S215" s="4" t="str">
        <f t="shared" ca="1" si="47"/>
        <v/>
      </c>
      <c r="T215" s="4" t="str">
        <f ca="1">IF(AND(MAX(Q$23:Q214)&gt;MAX(U$23:U214),C215&lt;&gt;"",MAX(S$23:S214)&gt;MAX(U$23:U214),MAX(U$23:U214)&lt;=MAX(W$23:W214),MAX(U$23:U214)&lt;=MAX(Y$23:Y214),MAX(U$23:U214)&lt;=TIME(16,0,0)),MAX(U$23:U214,C215),"")</f>
        <v/>
      </c>
      <c r="U215" s="4" t="str">
        <f t="shared" ca="1" si="48"/>
        <v/>
      </c>
      <c r="V215" s="4" t="str">
        <f ca="1">IF(AND(MAX(Q$23:Q214)&gt;MAX(W$23:W214),C215&lt;&gt;"",MAX(S$23:S214)&gt;MAX(W$23:W214),MAX(U$23:U214)&gt;MAX(W$23:W214),MAX(W$23:W214)&lt;=MAX(Y$23:Y214),MAX(W$23:W214)&lt;=TIME(16,0,0)),MAX(W$23:W214,C215),"")</f>
        <v/>
      </c>
      <c r="W215" s="4" t="str">
        <f t="shared" ca="1" si="49"/>
        <v/>
      </c>
      <c r="X215" s="4" t="str">
        <f ca="1">IF(AND(MAX(Q$23:Q214)&gt;MAX(Y$23:Y214),C215&lt;&gt;"",MAX(S$23:S214)&gt;MAX(Y$23:Y214),MAX(U$23:U214)&gt;MAX(Y$23:Y214),MAX(W$23:W214)&gt;MAX(Y$23:Y214),MAX(Y$23:Y214)&lt;=TIME(16,0,0)),MAX(Y$23:Y214,C215),"")</f>
        <v/>
      </c>
      <c r="Y215" s="4" t="str">
        <f t="shared" ca="1" si="50"/>
        <v/>
      </c>
    </row>
    <row r="216" spans="1:25" x14ac:dyDescent="0.3">
      <c r="A216" s="3">
        <f t="shared" ca="1" si="34"/>
        <v>2.0019251265675693</v>
      </c>
      <c r="B216" s="23" t="str">
        <f t="shared" ca="1" si="35"/>
        <v>касса 4</v>
      </c>
      <c r="C216" s="4">
        <f ca="1">IF(C215="","",IF(C215+(A216)/1440&lt;=$C$23+8/24,C215+(A216)/1440,""))</f>
        <v>0.56752175193243581</v>
      </c>
      <c r="D216">
        <f t="shared" ca="1" si="36"/>
        <v>2.221035822468747</v>
      </c>
      <c r="E216" s="4">
        <f t="shared" ca="1" si="37"/>
        <v>1.5423859878255187E-3</v>
      </c>
      <c r="F216">
        <f t="shared" ca="1" si="38"/>
        <v>2.0519712706358821</v>
      </c>
      <c r="G216" s="4">
        <f t="shared" ca="1" si="39"/>
        <v>1.4249800490526959E-3</v>
      </c>
      <c r="H216">
        <f t="shared" ca="1" si="40"/>
        <v>1.2827019424843686</v>
      </c>
      <c r="I216" s="4">
        <f t="shared" ca="1" si="41"/>
        <v>8.907652378363671E-4</v>
      </c>
      <c r="J216">
        <f t="shared" ca="1" si="42"/>
        <v>9.0796537437453999</v>
      </c>
      <c r="K216" s="4">
        <f ca="1">IF(J216&lt;&gt;"",J216/1440,"")</f>
        <v>6.3053150998231946E-3</v>
      </c>
      <c r="L216" s="55">
        <f t="shared" ca="1" si="43"/>
        <v>8.7276850640596653</v>
      </c>
      <c r="M216" s="4">
        <f t="shared" ca="1" si="44"/>
        <v>6.06089240559699E-3</v>
      </c>
      <c r="N216" s="3">
        <f ca="1">IF(C216&lt;&gt;"",SUM(COUNTIF($Q$24:$Q216,"&gt;"&amp;C216),COUNTIF($S$24:$S216,"&gt;"&amp;C216),COUNTIF($U$24:$U216,"&gt;"&amp;C216),COUNTIF($W$24:$W216,"&gt;"&amp;C216),COUNTIF($Y$24:$Y216,"&gt;"&amp;C216)),"")</f>
        <v>2</v>
      </c>
      <c r="O216" s="4">
        <f t="shared" ca="1" si="45"/>
        <v>6.3053150998232388E-3</v>
      </c>
      <c r="P216" s="4" t="str">
        <f ca="1">IF(AND(MAX(Q$23:Q215)&lt;=MAX(S$23:S215),C216&lt;&gt;"",MAX(Q$23:Q215)&lt;=MAX(U$23:U215),MAX(Q$23:Q215)&lt;=MAX(W$23:W215),MAX(Q$23:Q215)&lt;=MAX(Y$23:Y215),MAX(Q$23:Q215)&lt;=TIME(16,0,0)),MAX(Q$23:Q215,C216),"")</f>
        <v/>
      </c>
      <c r="Q216" s="4" t="str">
        <f t="shared" ca="1" si="46"/>
        <v/>
      </c>
      <c r="R216" s="4" t="str">
        <f ca="1">IF(AND(MAX(Q$23:Q215)&gt;MAX(S$23:S215),C216&lt;&gt;"",MAX(S$23:S215)&lt;=MAX(U$23:U215),MAX(S$23:S215)&lt;=MAX(W$23:W215),MAX(S$23:S215)&lt;=MAX(Y$23:Y215),MAX(S$23:S215)&lt;=TIME(16,0,0)),MAX(S$23:S215,C216),"")</f>
        <v/>
      </c>
      <c r="S216" s="4" t="str">
        <f t="shared" ca="1" si="47"/>
        <v/>
      </c>
      <c r="T216" s="4" t="str">
        <f ca="1">IF(AND(MAX(Q$23:Q215)&gt;MAX(U$23:U215),C216&lt;&gt;"",MAX(S$23:S215)&gt;MAX(U$23:U215),MAX(U$23:U215)&lt;=MAX(W$23:W215),MAX(U$23:U215)&lt;=MAX(Y$23:Y215),MAX(U$23:U215)&lt;=TIME(16,0,0)),MAX(U$23:U215,C216),"")</f>
        <v/>
      </c>
      <c r="U216" s="4" t="str">
        <f t="shared" ca="1" si="48"/>
        <v/>
      </c>
      <c r="V216" s="4">
        <f ca="1">IF(AND(MAX(Q$23:Q215)&gt;MAX(W$23:W215),C216&lt;&gt;"",MAX(S$23:S215)&gt;MAX(W$23:W215),MAX(U$23:U215)&gt;MAX(W$23:W215),MAX(W$23:W215)&lt;=MAX(Y$23:Y215),MAX(W$23:W215)&lt;=TIME(16,0,0)),MAX(W$23:W215,C216),"")</f>
        <v>0.56752175193243581</v>
      </c>
      <c r="W216" s="4">
        <f t="shared" ca="1" si="49"/>
        <v>0.57382706703225905</v>
      </c>
      <c r="X216" s="4" t="str">
        <f ca="1">IF(AND(MAX(Q$23:Q215)&gt;MAX(Y$23:Y215),C216&lt;&gt;"",MAX(S$23:S215)&gt;MAX(Y$23:Y215),MAX(U$23:U215)&gt;MAX(Y$23:Y215),MAX(W$23:W215)&gt;MAX(Y$23:Y215),MAX(Y$23:Y215)&lt;=TIME(16,0,0)),MAX(Y$23:Y215,C216),"")</f>
        <v/>
      </c>
      <c r="Y216" s="4" t="str">
        <f t="shared" ca="1" si="50"/>
        <v/>
      </c>
    </row>
    <row r="217" spans="1:25" x14ac:dyDescent="0.3">
      <c r="A217" s="3">
        <f t="shared" ref="A217:A280" ca="1" si="51" xml:space="preserve"> -(60/30)*LOG(1-RAND())+1</f>
        <v>4.6961022554393814</v>
      </c>
      <c r="B217" s="23" t="str">
        <f t="shared" ref="B217:B280" ca="1" si="52">IF(P217&lt;&gt;"","касса 1",IF(R217&lt;&gt;"","касса 2",IF(T217&lt;&gt;"","касса 3",IF(V217&lt;&gt;"","касса 4",IF(X217&lt;&gt;"","касса 5","")))))</f>
        <v>касса 5</v>
      </c>
      <c r="C217" s="4">
        <f ca="1">IF(C216="","",IF(C216+(A217)/1440&lt;=$C$23+8/24,C216+(A217)/1440,""))</f>
        <v>0.57078293405426872</v>
      </c>
      <c r="D217">
        <f t="shared" ref="D217:D280" ca="1" si="53">IF(C217&lt;&gt;"",-6*LOG(1-RAND())+1,"")</f>
        <v>4.6354624884817763</v>
      </c>
      <c r="E217" s="4">
        <f t="shared" ref="E217:E280" ca="1" si="54">IF(D217&lt;&gt;"",D217/1440,"")</f>
        <v>3.2190711725567892E-3</v>
      </c>
      <c r="F217">
        <f t="shared" ref="F217:F280" ca="1" si="55">IF(C217&lt;&gt;"",-7*LOG(1-RAND())+1,"")</f>
        <v>4.3383969318033042</v>
      </c>
      <c r="G217" s="4">
        <f t="shared" ref="G217:G280" ca="1" si="56">IF(F217&lt;&gt;"",F217/1440,"")</f>
        <v>3.0127756470856278E-3</v>
      </c>
      <c r="H217">
        <f t="shared" ref="H217:H280" ca="1" si="57">IF(C217&lt;&gt;"",-8*LOG(1-RAND())+1,"")</f>
        <v>2.9301527973118766</v>
      </c>
      <c r="I217" s="4">
        <f t="shared" ref="I217:I280" ca="1" si="58">IF(H217&lt;&gt;"",H217/1440,"")</f>
        <v>2.034828331466581E-3</v>
      </c>
      <c r="J217">
        <f t="shared" ref="J217:J280" ca="1" si="59">IF(C217&lt;&gt;"",-12*LOG(1-RAND())+1,"")</f>
        <v>7.2394953351650528</v>
      </c>
      <c r="K217" s="4">
        <f ca="1">IF(J217&lt;&gt;"",J217/1440,"")</f>
        <v>5.0274273160868426E-3</v>
      </c>
      <c r="L217" s="55">
        <f t="shared" ref="L217:L280" ca="1" si="60">IF(C217&lt;&gt;"",-14*LOG(1-RAND())+1,"")</f>
        <v>4.5650322385335684</v>
      </c>
      <c r="M217" s="4">
        <f t="shared" ref="M217:M280" ca="1" si="61">IF(L217&lt;&gt;"",L217/1440,"")</f>
        <v>3.1701612767594226E-3</v>
      </c>
      <c r="N217" s="3">
        <f ca="1">IF(C217&lt;&gt;"",SUM(COUNTIF($Q$24:$Q217,"&gt;"&amp;C217),COUNTIF($S$24:$S217,"&gt;"&amp;C217),COUNTIF($U$24:$U217,"&gt;"&amp;C217),COUNTIF($W$24:$W217,"&gt;"&amp;C217),COUNTIF($Y$24:$Y217,"&gt;"&amp;C217)),"")</f>
        <v>2</v>
      </c>
      <c r="O217" s="4">
        <f t="shared" ref="O217:O280" ca="1" si="62">IF(AND(C217&lt;&gt;"",OR(Q217&lt;&gt;"",S217&lt;&gt;"",U217&lt;&gt;"",W217&lt;&gt;"",Y217&lt;&gt;"")),MAX(Q217,S217,U217,W217,Y217)-C217,"")</f>
        <v>3.1701612767593979E-3</v>
      </c>
      <c r="P217" s="4" t="str">
        <f ca="1">IF(AND(MAX(Q$23:Q216)&lt;=MAX(S$23:S216),C217&lt;&gt;"",MAX(Q$23:Q216)&lt;=MAX(U$23:U216),MAX(Q$23:Q216)&lt;=MAX(W$23:W216),MAX(Q$23:Q216)&lt;=MAX(Y$23:Y216),MAX(Q$23:Q216)&lt;=TIME(16,0,0)),MAX(Q$23:Q216,C217),"")</f>
        <v/>
      </c>
      <c r="Q217" s="4" t="str">
        <f t="shared" ref="Q217:Q280" ca="1" si="63">IF(ISTEXT(P217),"",P217+D217/1440)</f>
        <v/>
      </c>
      <c r="R217" s="4" t="str">
        <f ca="1">IF(AND(MAX(Q$23:Q216)&gt;MAX(S$23:S216),C217&lt;&gt;"",MAX(S$23:S216)&lt;=MAX(U$23:U216),MAX(S$23:S216)&lt;=MAX(W$23:W216),MAX(S$23:S216)&lt;=MAX(Y$23:Y216),MAX(S$23:S216)&lt;=TIME(16,0,0)),MAX(S$23:S216,C217),"")</f>
        <v/>
      </c>
      <c r="S217" s="4" t="str">
        <f t="shared" ref="S217:S280" ca="1" si="64">IF(ISTEXT(R217),"",R217+F217/1440)</f>
        <v/>
      </c>
      <c r="T217" s="4" t="str">
        <f ca="1">IF(AND(MAX(Q$23:Q216)&gt;MAX(U$23:U216),C217&lt;&gt;"",MAX(S$23:S216)&gt;MAX(U$23:U216),MAX(U$23:U216)&lt;=MAX(W$23:W216),MAX(U$23:U216)&lt;=MAX(Y$23:Y216),MAX(U$23:U216)&lt;=TIME(16,0,0)),MAX(U$23:U216,C217),"")</f>
        <v/>
      </c>
      <c r="U217" s="4" t="str">
        <f t="shared" ref="U217:U280" ca="1" si="65">IF(ISTEXT(T217),"",T217+H217/1440)</f>
        <v/>
      </c>
      <c r="V217" s="4" t="str">
        <f ca="1">IF(AND(MAX(Q$23:Q216)&gt;MAX(W$23:W216),C217&lt;&gt;"",MAX(S$23:S216)&gt;MAX(W$23:W216),MAX(U$23:U216)&gt;MAX(W$23:W216),MAX(W$23:W216)&lt;=MAX(Y$23:Y216),MAX(W$23:W216)&lt;=TIME(16,0,0)),MAX(W$23:W216,C217),"")</f>
        <v/>
      </c>
      <c r="W217" s="4" t="str">
        <f t="shared" ref="W217:W280" ca="1" si="66">IF(ISTEXT(V217),"",V217+J217/1440)</f>
        <v/>
      </c>
      <c r="X217" s="4">
        <f ca="1">IF(AND(MAX(Q$23:Q216)&gt;MAX(Y$23:Y216),C217&lt;&gt;"",MAX(S$23:S216)&gt;MAX(Y$23:Y216),MAX(U$23:U216)&gt;MAX(Y$23:Y216),MAX(W$23:W216)&gt;MAX(Y$23:Y216),MAX(Y$23:Y216)&lt;=TIME(16,0,0)),MAX(Y$23:Y216,C217),"")</f>
        <v>0.57078293405426872</v>
      </c>
      <c r="Y217" s="4">
        <f t="shared" ref="Y217:Y280" ca="1" si="67">IF(ISTEXT(X217),"",X217+L217/1440)</f>
        <v>0.57395309533102812</v>
      </c>
    </row>
    <row r="218" spans="1:25" x14ac:dyDescent="0.3">
      <c r="A218" s="3">
        <f t="shared" ca="1" si="51"/>
        <v>1.004345379749912</v>
      </c>
      <c r="B218" s="23" t="str">
        <f t="shared" ca="1" si="52"/>
        <v>касса 3</v>
      </c>
      <c r="C218" s="4">
        <f ca="1">IF(C217="","",IF(C217+(A218)/1440&lt;=$C$23+8/24,C217+(A218)/1440,""))</f>
        <v>0.57148039612353951</v>
      </c>
      <c r="D218">
        <f t="shared" ca="1" si="53"/>
        <v>6.8113938359325399</v>
      </c>
      <c r="E218" s="4">
        <f t="shared" ca="1" si="54"/>
        <v>4.7301346082864858E-3</v>
      </c>
      <c r="F218">
        <f t="shared" ca="1" si="55"/>
        <v>3.0246302538504777</v>
      </c>
      <c r="G218" s="4">
        <f t="shared" ca="1" si="56"/>
        <v>2.1004376762850541E-3</v>
      </c>
      <c r="H218">
        <f t="shared" ca="1" si="57"/>
        <v>3.12305836028218</v>
      </c>
      <c r="I218" s="4">
        <f t="shared" ca="1" si="58"/>
        <v>2.1687905279737362E-3</v>
      </c>
      <c r="J218">
        <f t="shared" ca="1" si="59"/>
        <v>2.5599055883269006</v>
      </c>
      <c r="K218" s="4">
        <f ca="1">IF(J218&lt;&gt;"",J218/1440,"")</f>
        <v>1.7777122141159033E-3</v>
      </c>
      <c r="L218" s="55">
        <f t="shared" ca="1" si="60"/>
        <v>3.9548428210530133</v>
      </c>
      <c r="M218" s="4">
        <f t="shared" ca="1" si="61"/>
        <v>2.7464186257312594E-3</v>
      </c>
      <c r="N218" s="3">
        <f ca="1">IF(C218&lt;&gt;"",SUM(COUNTIF($Q$24:$Q218,"&gt;"&amp;C218),COUNTIF($S$24:$S218,"&gt;"&amp;C218),COUNTIF($U$24:$U218,"&gt;"&amp;C218),COUNTIF($W$24:$W218,"&gt;"&amp;C218),COUNTIF($Y$24:$Y218,"&gt;"&amp;C218)),"")</f>
        <v>3</v>
      </c>
      <c r="O218" s="4">
        <f t="shared" ca="1" si="62"/>
        <v>2.1687905279736963E-3</v>
      </c>
      <c r="P218" s="4" t="str">
        <f ca="1">IF(AND(MAX(Q$23:Q217)&lt;=MAX(S$23:S217),C218&lt;&gt;"",MAX(Q$23:Q217)&lt;=MAX(U$23:U217),MAX(Q$23:Q217)&lt;=MAX(W$23:W217),MAX(Q$23:Q217)&lt;=MAX(Y$23:Y217),MAX(Q$23:Q217)&lt;=TIME(16,0,0)),MAX(Q$23:Q217,C218),"")</f>
        <v/>
      </c>
      <c r="Q218" s="4" t="str">
        <f t="shared" ca="1" si="63"/>
        <v/>
      </c>
      <c r="R218" s="4" t="str">
        <f ca="1">IF(AND(MAX(Q$23:Q217)&gt;MAX(S$23:S217),C218&lt;&gt;"",MAX(S$23:S217)&lt;=MAX(U$23:U217),MAX(S$23:S217)&lt;=MAX(W$23:W217),MAX(S$23:S217)&lt;=MAX(Y$23:Y217),MAX(S$23:S217)&lt;=TIME(16,0,0)),MAX(S$23:S217,C218),"")</f>
        <v/>
      </c>
      <c r="S218" s="4" t="str">
        <f t="shared" ca="1" si="64"/>
        <v/>
      </c>
      <c r="T218" s="4">
        <f ca="1">IF(AND(MAX(Q$23:Q217)&gt;MAX(U$23:U217),C218&lt;&gt;"",MAX(S$23:S217)&gt;MAX(U$23:U217),MAX(U$23:U217)&lt;=MAX(W$23:W217),MAX(U$23:U217)&lt;=MAX(Y$23:Y217),MAX(U$23:U217)&lt;=TIME(16,0,0)),MAX(U$23:U217,C218),"")</f>
        <v>0.57148039612353951</v>
      </c>
      <c r="U218" s="4">
        <f t="shared" ca="1" si="65"/>
        <v>0.57364918665151321</v>
      </c>
      <c r="V218" s="4" t="str">
        <f ca="1">IF(AND(MAX(Q$23:Q217)&gt;MAX(W$23:W217),C218&lt;&gt;"",MAX(S$23:S217)&gt;MAX(W$23:W217),MAX(U$23:U217)&gt;MAX(W$23:W217),MAX(W$23:W217)&lt;=MAX(Y$23:Y217),MAX(W$23:W217)&lt;=TIME(16,0,0)),MAX(W$23:W217,C218),"")</f>
        <v/>
      </c>
      <c r="W218" s="4" t="str">
        <f t="shared" ca="1" si="66"/>
        <v/>
      </c>
      <c r="X218" s="4" t="str">
        <f ca="1">IF(AND(MAX(Q$23:Q217)&gt;MAX(Y$23:Y217),C218&lt;&gt;"",MAX(S$23:S217)&gt;MAX(Y$23:Y217),MAX(U$23:U217)&gt;MAX(Y$23:Y217),MAX(W$23:W217)&gt;MAX(Y$23:Y217),MAX(Y$23:Y217)&lt;=TIME(16,0,0)),MAX(Y$23:Y217,C218),"")</f>
        <v/>
      </c>
      <c r="Y218" s="4" t="str">
        <f t="shared" ca="1" si="67"/>
        <v/>
      </c>
    </row>
    <row r="219" spans="1:25" x14ac:dyDescent="0.3">
      <c r="A219" s="3">
        <f t="shared" ca="1" si="51"/>
        <v>1.5751044538507619</v>
      </c>
      <c r="B219" s="23" t="str">
        <f t="shared" ca="1" si="52"/>
        <v>касса 1</v>
      </c>
      <c r="C219" s="4">
        <f ca="1">IF(C218="","",IF(C218+(A219)/1440&lt;=$C$23+8/24,C218+(A219)/1440,""))</f>
        <v>0.57257421866093583</v>
      </c>
      <c r="D219">
        <f t="shared" ca="1" si="53"/>
        <v>5.5209220411129074</v>
      </c>
      <c r="E219" s="4">
        <f t="shared" ca="1" si="54"/>
        <v>3.8339736396617412E-3</v>
      </c>
      <c r="F219">
        <f t="shared" ca="1" si="55"/>
        <v>2.0876261065764998</v>
      </c>
      <c r="G219" s="4">
        <f t="shared" ca="1" si="56"/>
        <v>1.4497403517892359E-3</v>
      </c>
      <c r="H219">
        <f t="shared" ca="1" si="57"/>
        <v>2.3726551827874043</v>
      </c>
      <c r="I219" s="4">
        <f t="shared" ca="1" si="58"/>
        <v>1.6476772102690307E-3</v>
      </c>
      <c r="J219">
        <f t="shared" ca="1" si="59"/>
        <v>3.0699723154046268</v>
      </c>
      <c r="K219" s="4">
        <f ca="1">IF(J219&lt;&gt;"",J219/1440,"")</f>
        <v>2.1319252190309906E-3</v>
      </c>
      <c r="L219" s="55">
        <f t="shared" ca="1" si="60"/>
        <v>6.4747473582696458</v>
      </c>
      <c r="M219" s="4">
        <f t="shared" ca="1" si="61"/>
        <v>4.4963523321316983E-3</v>
      </c>
      <c r="N219" s="3">
        <f ca="1">IF(C219&lt;&gt;"",SUM(COUNTIF($Q$24:$Q219,"&gt;"&amp;C219),COUNTIF($S$24:$S219,"&gt;"&amp;C219),COUNTIF($U$24:$U219,"&gt;"&amp;C219),COUNTIF($W$24:$W219,"&gt;"&amp;C219),COUNTIF($Y$24:$Y219,"&gt;"&amp;C219)),"")</f>
        <v>4</v>
      </c>
      <c r="O219" s="4">
        <f t="shared" ca="1" si="62"/>
        <v>3.8339736396617585E-3</v>
      </c>
      <c r="P219" s="4">
        <f ca="1">IF(AND(MAX(Q$23:Q218)&lt;=MAX(S$23:S218),C219&lt;&gt;"",MAX(Q$23:Q218)&lt;=MAX(U$23:U218),MAX(Q$23:Q218)&lt;=MAX(W$23:W218),MAX(Q$23:Q218)&lt;=MAX(Y$23:Y218),MAX(Q$23:Q218)&lt;=TIME(16,0,0)),MAX(Q$23:Q218,C219),"")</f>
        <v>0.57257421866093583</v>
      </c>
      <c r="Q219" s="4">
        <f t="shared" ca="1" si="63"/>
        <v>0.57640819230059759</v>
      </c>
      <c r="R219" s="4" t="str">
        <f ca="1">IF(AND(MAX(Q$23:Q218)&gt;MAX(S$23:S218),C219&lt;&gt;"",MAX(S$23:S218)&lt;=MAX(U$23:U218),MAX(S$23:S218)&lt;=MAX(W$23:W218),MAX(S$23:S218)&lt;=MAX(Y$23:Y218),MAX(S$23:S218)&lt;=TIME(16,0,0)),MAX(S$23:S218,C219),"")</f>
        <v/>
      </c>
      <c r="S219" s="4" t="str">
        <f t="shared" ca="1" si="64"/>
        <v/>
      </c>
      <c r="T219" s="4" t="str">
        <f ca="1">IF(AND(MAX(Q$23:Q218)&gt;MAX(U$23:U218),C219&lt;&gt;"",MAX(S$23:S218)&gt;MAX(U$23:U218),MAX(U$23:U218)&lt;=MAX(W$23:W218),MAX(U$23:U218)&lt;=MAX(Y$23:Y218),MAX(U$23:U218)&lt;=TIME(16,0,0)),MAX(U$23:U218,C219),"")</f>
        <v/>
      </c>
      <c r="U219" s="4" t="str">
        <f t="shared" ca="1" si="65"/>
        <v/>
      </c>
      <c r="V219" s="4" t="str">
        <f ca="1">IF(AND(MAX(Q$23:Q218)&gt;MAX(W$23:W218),C219&lt;&gt;"",MAX(S$23:S218)&gt;MAX(W$23:W218),MAX(U$23:U218)&gt;MAX(W$23:W218),MAX(W$23:W218)&lt;=MAX(Y$23:Y218),MAX(W$23:W218)&lt;=TIME(16,0,0)),MAX(W$23:W218,C219),"")</f>
        <v/>
      </c>
      <c r="W219" s="4" t="str">
        <f t="shared" ca="1" si="66"/>
        <v/>
      </c>
      <c r="X219" s="4" t="str">
        <f ca="1">IF(AND(MAX(Q$23:Q218)&gt;MAX(Y$23:Y218),C219&lt;&gt;"",MAX(S$23:S218)&gt;MAX(Y$23:Y218),MAX(U$23:U218)&gt;MAX(Y$23:Y218),MAX(W$23:W218)&gt;MAX(Y$23:Y218),MAX(Y$23:Y218)&lt;=TIME(16,0,0)),MAX(Y$23:Y218,C219),"")</f>
        <v/>
      </c>
      <c r="Y219" s="4" t="str">
        <f t="shared" ca="1" si="67"/>
        <v/>
      </c>
    </row>
    <row r="220" spans="1:25" x14ac:dyDescent="0.3">
      <c r="A220" s="3">
        <f t="shared" ca="1" si="51"/>
        <v>1.4748104393791455</v>
      </c>
      <c r="B220" s="23" t="str">
        <f t="shared" ca="1" si="52"/>
        <v>касса 2</v>
      </c>
      <c r="C220" s="4">
        <f ca="1">IF(C219="","",IF(C219+(A220)/1440&lt;=$C$23+8/24,C219+(A220)/1440,""))</f>
        <v>0.57359839257717138</v>
      </c>
      <c r="D220">
        <f t="shared" ca="1" si="53"/>
        <v>1.1638221502954988</v>
      </c>
      <c r="E220" s="4">
        <f t="shared" ca="1" si="54"/>
        <v>8.0820982659409639E-4</v>
      </c>
      <c r="F220">
        <f t="shared" ca="1" si="55"/>
        <v>11.932315678834378</v>
      </c>
      <c r="G220" s="4">
        <f t="shared" ca="1" si="56"/>
        <v>8.2863303325238745E-3</v>
      </c>
      <c r="H220">
        <f t="shared" ca="1" si="57"/>
        <v>1.2463587895210666</v>
      </c>
      <c r="I220" s="4">
        <f t="shared" ca="1" si="58"/>
        <v>8.6552693716740741E-4</v>
      </c>
      <c r="J220">
        <f t="shared" ca="1" si="59"/>
        <v>1.6118462006851999</v>
      </c>
      <c r="K220" s="4">
        <f ca="1">IF(J220&lt;&gt;"",J220/1440,"")</f>
        <v>1.1193376393647222E-3</v>
      </c>
      <c r="L220" s="55">
        <f t="shared" ca="1" si="60"/>
        <v>7.0252493278163737</v>
      </c>
      <c r="M220" s="4">
        <f t="shared" ca="1" si="61"/>
        <v>4.878645366539148E-3</v>
      </c>
      <c r="N220" s="3">
        <f ca="1">IF(C220&lt;&gt;"",SUM(COUNTIF($Q$24:$Q220,"&gt;"&amp;C220),COUNTIF($S$24:$S220,"&gt;"&amp;C220),COUNTIF($U$24:$U220,"&gt;"&amp;C220),COUNTIF($W$24:$W220,"&gt;"&amp;C220),COUNTIF($Y$24:$Y220,"&gt;"&amp;C220)),"")</f>
        <v>5</v>
      </c>
      <c r="O220" s="4">
        <f t="shared" ca="1" si="62"/>
        <v>8.2863303325239057E-3</v>
      </c>
      <c r="P220" s="4" t="str">
        <f ca="1">IF(AND(MAX(Q$23:Q219)&lt;=MAX(S$23:S219),C220&lt;&gt;"",MAX(Q$23:Q219)&lt;=MAX(U$23:U219),MAX(Q$23:Q219)&lt;=MAX(W$23:W219),MAX(Q$23:Q219)&lt;=MAX(Y$23:Y219),MAX(Q$23:Q219)&lt;=TIME(16,0,0)),MAX(Q$23:Q219,C220),"")</f>
        <v/>
      </c>
      <c r="Q220" s="4" t="str">
        <f t="shared" ca="1" si="63"/>
        <v/>
      </c>
      <c r="R220" s="4">
        <f ca="1">IF(AND(MAX(Q$23:Q219)&gt;MAX(S$23:S219),C220&lt;&gt;"",MAX(S$23:S219)&lt;=MAX(U$23:U219),MAX(S$23:S219)&lt;=MAX(W$23:W219),MAX(S$23:S219)&lt;=MAX(Y$23:Y219),MAX(S$23:S219)&lt;=TIME(16,0,0)),MAX(S$23:S219,C220),"")</f>
        <v>0.57359839257717138</v>
      </c>
      <c r="S220" s="4">
        <f t="shared" ca="1" si="64"/>
        <v>0.58188472290969528</v>
      </c>
      <c r="T220" s="4" t="str">
        <f ca="1">IF(AND(MAX(Q$23:Q219)&gt;MAX(U$23:U219),C220&lt;&gt;"",MAX(S$23:S219)&gt;MAX(U$23:U219),MAX(U$23:U219)&lt;=MAX(W$23:W219),MAX(U$23:U219)&lt;=MAX(Y$23:Y219),MAX(U$23:U219)&lt;=TIME(16,0,0)),MAX(U$23:U219,C220),"")</f>
        <v/>
      </c>
      <c r="U220" s="4" t="str">
        <f t="shared" ca="1" si="65"/>
        <v/>
      </c>
      <c r="V220" s="4" t="str">
        <f ca="1">IF(AND(MAX(Q$23:Q219)&gt;MAX(W$23:W219),C220&lt;&gt;"",MAX(S$23:S219)&gt;MAX(W$23:W219),MAX(U$23:U219)&gt;MAX(W$23:W219),MAX(W$23:W219)&lt;=MAX(Y$23:Y219),MAX(W$23:W219)&lt;=TIME(16,0,0)),MAX(W$23:W219,C220),"")</f>
        <v/>
      </c>
      <c r="W220" s="4" t="str">
        <f t="shared" ca="1" si="66"/>
        <v/>
      </c>
      <c r="X220" s="4" t="str">
        <f ca="1">IF(AND(MAX(Q$23:Q219)&gt;MAX(Y$23:Y219),C220&lt;&gt;"",MAX(S$23:S219)&gt;MAX(Y$23:Y219),MAX(U$23:U219)&gt;MAX(Y$23:Y219),MAX(W$23:W219)&gt;MAX(Y$23:Y219),MAX(Y$23:Y219)&lt;=TIME(16,0,0)),MAX(Y$23:Y219,C220),"")</f>
        <v/>
      </c>
      <c r="Y220" s="4" t="str">
        <f t="shared" ca="1" si="67"/>
        <v/>
      </c>
    </row>
    <row r="221" spans="1:25" x14ac:dyDescent="0.3">
      <c r="A221" s="3">
        <f t="shared" ca="1" si="51"/>
        <v>1.1539603330514108</v>
      </c>
      <c r="B221" s="23" t="str">
        <f t="shared" ca="1" si="52"/>
        <v>касса 3</v>
      </c>
      <c r="C221" s="4">
        <f ca="1">IF(C220="","",IF(C220+(A221)/1440&lt;=$C$23+8/24,C220+(A221)/1440,""))</f>
        <v>0.57439975391956821</v>
      </c>
      <c r="D221">
        <f t="shared" ca="1" si="53"/>
        <v>1.0481554354726941</v>
      </c>
      <c r="E221" s="4">
        <f t="shared" ca="1" si="54"/>
        <v>7.2788571907825977E-4</v>
      </c>
      <c r="F221">
        <f t="shared" ca="1" si="55"/>
        <v>8.5162716686587174</v>
      </c>
      <c r="G221" s="4">
        <f t="shared" ca="1" si="56"/>
        <v>5.9140775476796649E-3</v>
      </c>
      <c r="H221">
        <f t="shared" ca="1" si="57"/>
        <v>1.3808392163273031</v>
      </c>
      <c r="I221" s="4">
        <f t="shared" ca="1" si="58"/>
        <v>9.58916122449516E-4</v>
      </c>
      <c r="J221">
        <f t="shared" ca="1" si="59"/>
        <v>2.0903635968435346</v>
      </c>
      <c r="K221" s="4">
        <f ca="1">IF(J221&lt;&gt;"",J221/1440,"")</f>
        <v>1.4516413866968989E-3</v>
      </c>
      <c r="L221" s="55">
        <f t="shared" ca="1" si="60"/>
        <v>5.4696452850017749</v>
      </c>
      <c r="M221" s="4">
        <f t="shared" ca="1" si="61"/>
        <v>3.7983647812512328E-3</v>
      </c>
      <c r="N221" s="3">
        <f ca="1">IF(C221&lt;&gt;"",SUM(COUNTIF($Q$24:$Q221,"&gt;"&amp;C221),COUNTIF($S$24:$S221,"&gt;"&amp;C221),COUNTIF($U$24:$U221,"&gt;"&amp;C221),COUNTIF($W$24:$W221,"&gt;"&amp;C221),COUNTIF($Y$24:$Y221,"&gt;"&amp;C221)),"")</f>
        <v>3</v>
      </c>
      <c r="O221" s="4">
        <f t="shared" ca="1" si="62"/>
        <v>9.5891612244947133E-4</v>
      </c>
      <c r="P221" s="4" t="str">
        <f ca="1">IF(AND(MAX(Q$23:Q220)&lt;=MAX(S$23:S220),C221&lt;&gt;"",MAX(Q$23:Q220)&lt;=MAX(U$23:U220),MAX(Q$23:Q220)&lt;=MAX(W$23:W220),MAX(Q$23:Q220)&lt;=MAX(Y$23:Y220),MAX(Q$23:Q220)&lt;=TIME(16,0,0)),MAX(Q$23:Q220,C221),"")</f>
        <v/>
      </c>
      <c r="Q221" s="4" t="str">
        <f t="shared" ca="1" si="63"/>
        <v/>
      </c>
      <c r="R221" s="4" t="str">
        <f ca="1">IF(AND(MAX(Q$23:Q220)&gt;MAX(S$23:S220),C221&lt;&gt;"",MAX(S$23:S220)&lt;=MAX(U$23:U220),MAX(S$23:S220)&lt;=MAX(W$23:W220),MAX(S$23:S220)&lt;=MAX(Y$23:Y220),MAX(S$23:S220)&lt;=TIME(16,0,0)),MAX(S$23:S220,C221),"")</f>
        <v/>
      </c>
      <c r="S221" s="4" t="str">
        <f t="shared" ca="1" si="64"/>
        <v/>
      </c>
      <c r="T221" s="4">
        <f ca="1">IF(AND(MAX(Q$23:Q220)&gt;MAX(U$23:U220),C221&lt;&gt;"",MAX(S$23:S220)&gt;MAX(U$23:U220),MAX(U$23:U220)&lt;=MAX(W$23:W220),MAX(U$23:U220)&lt;=MAX(Y$23:Y220),MAX(U$23:U220)&lt;=TIME(16,0,0)),MAX(U$23:U220,C221),"")</f>
        <v>0.57439975391956821</v>
      </c>
      <c r="U221" s="4">
        <f t="shared" ca="1" si="65"/>
        <v>0.57535867004201768</v>
      </c>
      <c r="V221" s="4" t="str">
        <f ca="1">IF(AND(MAX(Q$23:Q220)&gt;MAX(W$23:W220),C221&lt;&gt;"",MAX(S$23:S220)&gt;MAX(W$23:W220),MAX(U$23:U220)&gt;MAX(W$23:W220),MAX(W$23:W220)&lt;=MAX(Y$23:Y220),MAX(W$23:W220)&lt;=TIME(16,0,0)),MAX(W$23:W220,C221),"")</f>
        <v/>
      </c>
      <c r="W221" s="4" t="str">
        <f t="shared" ca="1" si="66"/>
        <v/>
      </c>
      <c r="X221" s="4" t="str">
        <f ca="1">IF(AND(MAX(Q$23:Q220)&gt;MAX(Y$23:Y220),C221&lt;&gt;"",MAX(S$23:S220)&gt;MAX(Y$23:Y220),MAX(U$23:U220)&gt;MAX(Y$23:Y220),MAX(W$23:W220)&gt;MAX(Y$23:Y220),MAX(Y$23:Y220)&lt;=TIME(16,0,0)),MAX(Y$23:Y220,C221),"")</f>
        <v/>
      </c>
      <c r="Y221" s="4" t="str">
        <f t="shared" ca="1" si="67"/>
        <v/>
      </c>
    </row>
    <row r="222" spans="1:25" x14ac:dyDescent="0.3">
      <c r="A222" s="3">
        <f t="shared" ca="1" si="51"/>
        <v>1.0518385523367395</v>
      </c>
      <c r="B222" s="23" t="str">
        <f t="shared" ca="1" si="52"/>
        <v>касса 4</v>
      </c>
      <c r="C222" s="4">
        <f ca="1">IF(C221="","",IF(C221+(A222)/1440&lt;=$C$23+8/24,C221+(A222)/1440,""))</f>
        <v>0.57513019735869098</v>
      </c>
      <c r="D222">
        <f t="shared" ca="1" si="53"/>
        <v>6.8233711363166485</v>
      </c>
      <c r="E222" s="4">
        <f t="shared" ca="1" si="54"/>
        <v>4.7384521779976728E-3</v>
      </c>
      <c r="F222">
        <f t="shared" ca="1" si="55"/>
        <v>1.2692332279913294</v>
      </c>
      <c r="G222" s="4">
        <f t="shared" ca="1" si="56"/>
        <v>8.8141196388286764E-4</v>
      </c>
      <c r="H222">
        <f t="shared" ca="1" si="57"/>
        <v>2.3096172573756659</v>
      </c>
      <c r="I222" s="4">
        <f t="shared" ca="1" si="58"/>
        <v>1.6039008731775458E-3</v>
      </c>
      <c r="J222">
        <f t="shared" ca="1" si="59"/>
        <v>3.5322273198176504</v>
      </c>
      <c r="K222" s="4">
        <f ca="1">IF(J222&lt;&gt;"",J222/1440,"")</f>
        <v>2.4529356387622573E-3</v>
      </c>
      <c r="L222" s="55">
        <f t="shared" ca="1" si="60"/>
        <v>7.4200242005057166</v>
      </c>
      <c r="M222" s="4">
        <f t="shared" ca="1" si="61"/>
        <v>5.1527945836845257E-3</v>
      </c>
      <c r="N222" s="3">
        <f ca="1">IF(C222&lt;&gt;"",SUM(COUNTIF($Q$24:$Q222,"&gt;"&amp;C222),COUNTIF($S$24:$S222,"&gt;"&amp;C222),COUNTIF($U$24:$U222,"&gt;"&amp;C222),COUNTIF($W$24:$W222,"&gt;"&amp;C222),COUNTIF($Y$24:$Y222,"&gt;"&amp;C222)),"")</f>
        <v>4</v>
      </c>
      <c r="O222" s="4">
        <f t="shared" ca="1" si="62"/>
        <v>2.4529356387622547E-3</v>
      </c>
      <c r="P222" s="4" t="str">
        <f ca="1">IF(AND(MAX(Q$23:Q221)&lt;=MAX(S$23:S221),C222&lt;&gt;"",MAX(Q$23:Q221)&lt;=MAX(U$23:U221),MAX(Q$23:Q221)&lt;=MAX(W$23:W221),MAX(Q$23:Q221)&lt;=MAX(Y$23:Y221),MAX(Q$23:Q221)&lt;=TIME(16,0,0)),MAX(Q$23:Q221,C222),"")</f>
        <v/>
      </c>
      <c r="Q222" s="4" t="str">
        <f t="shared" ca="1" si="63"/>
        <v/>
      </c>
      <c r="R222" s="4" t="str">
        <f ca="1">IF(AND(MAX(Q$23:Q221)&gt;MAX(S$23:S221),C222&lt;&gt;"",MAX(S$23:S221)&lt;=MAX(U$23:U221),MAX(S$23:S221)&lt;=MAX(W$23:W221),MAX(S$23:S221)&lt;=MAX(Y$23:Y221),MAX(S$23:S221)&lt;=TIME(16,0,0)),MAX(S$23:S221,C222),"")</f>
        <v/>
      </c>
      <c r="S222" s="4" t="str">
        <f t="shared" ca="1" si="64"/>
        <v/>
      </c>
      <c r="T222" s="4" t="str">
        <f ca="1">IF(AND(MAX(Q$23:Q221)&gt;MAX(U$23:U221),C222&lt;&gt;"",MAX(S$23:S221)&gt;MAX(U$23:U221),MAX(U$23:U221)&lt;=MAX(W$23:W221),MAX(U$23:U221)&lt;=MAX(Y$23:Y221),MAX(U$23:U221)&lt;=TIME(16,0,0)),MAX(U$23:U221,C222),"")</f>
        <v/>
      </c>
      <c r="U222" s="4" t="str">
        <f t="shared" ca="1" si="65"/>
        <v/>
      </c>
      <c r="V222" s="4">
        <f ca="1">IF(AND(MAX(Q$23:Q221)&gt;MAX(W$23:W221),C222&lt;&gt;"",MAX(S$23:S221)&gt;MAX(W$23:W221),MAX(U$23:U221)&gt;MAX(W$23:W221),MAX(W$23:W221)&lt;=MAX(Y$23:Y221),MAX(W$23:W221)&lt;=TIME(16,0,0)),MAX(W$23:W221,C222),"")</f>
        <v>0.57513019735869098</v>
      </c>
      <c r="W222" s="4">
        <f t="shared" ca="1" si="66"/>
        <v>0.57758313299745323</v>
      </c>
      <c r="X222" s="4" t="str">
        <f ca="1">IF(AND(MAX(Q$23:Q221)&gt;MAX(Y$23:Y221),C222&lt;&gt;"",MAX(S$23:S221)&gt;MAX(Y$23:Y221),MAX(U$23:U221)&gt;MAX(Y$23:Y221),MAX(W$23:W221)&gt;MAX(Y$23:Y221),MAX(Y$23:Y221)&lt;=TIME(16,0,0)),MAX(Y$23:Y221,C222),"")</f>
        <v/>
      </c>
      <c r="Y222" s="4" t="str">
        <f t="shared" ca="1" si="67"/>
        <v/>
      </c>
    </row>
    <row r="223" spans="1:25" x14ac:dyDescent="0.3">
      <c r="A223" s="3">
        <f t="shared" ca="1" si="51"/>
        <v>2.5960984809301886</v>
      </c>
      <c r="B223" s="23" t="str">
        <f t="shared" ca="1" si="52"/>
        <v>касса 5</v>
      </c>
      <c r="C223" s="4">
        <f ca="1">IF(C222="","",IF(C222+(A223)/1440&lt;=$C$23+8/24,C222+(A223)/1440,""))</f>
        <v>0.57693304352600361</v>
      </c>
      <c r="D223">
        <f t="shared" ca="1" si="53"/>
        <v>5.2727563693432673</v>
      </c>
      <c r="E223" s="4">
        <f t="shared" ca="1" si="54"/>
        <v>3.661636367599491E-3</v>
      </c>
      <c r="F223">
        <f t="shared" ca="1" si="55"/>
        <v>4.1558935431912465</v>
      </c>
      <c r="G223" s="4">
        <f t="shared" ca="1" si="56"/>
        <v>2.886037182771699E-3</v>
      </c>
      <c r="H223">
        <f t="shared" ca="1" si="57"/>
        <v>1.6707493139564042</v>
      </c>
      <c r="I223" s="4">
        <f t="shared" ca="1" si="58"/>
        <v>1.1602425791363918E-3</v>
      </c>
      <c r="J223">
        <f t="shared" ca="1" si="59"/>
        <v>5.2440918141182813</v>
      </c>
      <c r="K223" s="4">
        <f ca="1">IF(J223&lt;&gt;"",J223/1440,"")</f>
        <v>3.6417304264710288E-3</v>
      </c>
      <c r="L223" s="55">
        <f t="shared" ca="1" si="60"/>
        <v>2.1138763516966943</v>
      </c>
      <c r="M223" s="4">
        <f t="shared" ca="1" si="61"/>
        <v>1.46796968867826E-3</v>
      </c>
      <c r="N223" s="3">
        <f ca="1">IF(C223&lt;&gt;"",SUM(COUNTIF($Q$24:$Q223,"&gt;"&amp;C223),COUNTIF($S$24:$S223,"&gt;"&amp;C223),COUNTIF($U$24:$U223,"&gt;"&amp;C223),COUNTIF($W$24:$W223,"&gt;"&amp;C223),COUNTIF($Y$24:$Y223,"&gt;"&amp;C223)),"")</f>
        <v>3</v>
      </c>
      <c r="O223" s="4">
        <f t="shared" ca="1" si="62"/>
        <v>1.467969688678239E-3</v>
      </c>
      <c r="P223" s="4" t="str">
        <f ca="1">IF(AND(MAX(Q$23:Q222)&lt;=MAX(S$23:S222),C223&lt;&gt;"",MAX(Q$23:Q222)&lt;=MAX(U$23:U222),MAX(Q$23:Q222)&lt;=MAX(W$23:W222),MAX(Q$23:Q222)&lt;=MAX(Y$23:Y222),MAX(Q$23:Q222)&lt;=TIME(16,0,0)),MAX(Q$23:Q222,C223),"")</f>
        <v/>
      </c>
      <c r="Q223" s="4" t="str">
        <f t="shared" ca="1" si="63"/>
        <v/>
      </c>
      <c r="R223" s="4" t="str">
        <f ca="1">IF(AND(MAX(Q$23:Q222)&gt;MAX(S$23:S222),C223&lt;&gt;"",MAX(S$23:S222)&lt;=MAX(U$23:U222),MAX(S$23:S222)&lt;=MAX(W$23:W222),MAX(S$23:S222)&lt;=MAX(Y$23:Y222),MAX(S$23:S222)&lt;=TIME(16,0,0)),MAX(S$23:S222,C223),"")</f>
        <v/>
      </c>
      <c r="S223" s="4" t="str">
        <f t="shared" ca="1" si="64"/>
        <v/>
      </c>
      <c r="T223" s="4" t="str">
        <f ca="1">IF(AND(MAX(Q$23:Q222)&gt;MAX(U$23:U222),C223&lt;&gt;"",MAX(S$23:S222)&gt;MAX(U$23:U222),MAX(U$23:U222)&lt;=MAX(W$23:W222),MAX(U$23:U222)&lt;=MAX(Y$23:Y222),MAX(U$23:U222)&lt;=TIME(16,0,0)),MAX(U$23:U222,C223),"")</f>
        <v/>
      </c>
      <c r="U223" s="4" t="str">
        <f t="shared" ca="1" si="65"/>
        <v/>
      </c>
      <c r="V223" s="4" t="str">
        <f ca="1">IF(AND(MAX(Q$23:Q222)&gt;MAX(W$23:W222),C223&lt;&gt;"",MAX(S$23:S222)&gt;MAX(W$23:W222),MAX(U$23:U222)&gt;MAX(W$23:W222),MAX(W$23:W222)&lt;=MAX(Y$23:Y222),MAX(W$23:W222)&lt;=TIME(16,0,0)),MAX(W$23:W222,C223),"")</f>
        <v/>
      </c>
      <c r="W223" s="4" t="str">
        <f t="shared" ca="1" si="66"/>
        <v/>
      </c>
      <c r="X223" s="4">
        <f ca="1">IF(AND(MAX(Q$23:Q222)&gt;MAX(Y$23:Y222),C223&lt;&gt;"",MAX(S$23:S222)&gt;MAX(Y$23:Y222),MAX(U$23:U222)&gt;MAX(Y$23:Y222),MAX(W$23:W222)&gt;MAX(Y$23:Y222),MAX(Y$23:Y222)&lt;=TIME(16,0,0)),MAX(Y$23:Y222,C223),"")</f>
        <v>0.57693304352600361</v>
      </c>
      <c r="Y223" s="4">
        <f t="shared" ca="1" si="67"/>
        <v>0.57840101321468185</v>
      </c>
    </row>
    <row r="224" spans="1:25" x14ac:dyDescent="0.3">
      <c r="A224" s="3">
        <f t="shared" ca="1" si="51"/>
        <v>1.1842429381928976</v>
      </c>
      <c r="B224" s="23" t="str">
        <f t="shared" ca="1" si="52"/>
        <v>касса 3</v>
      </c>
      <c r="C224" s="4">
        <f ca="1">IF(C223="","",IF(C223+(A224)/1440&lt;=$C$23+8/24,C223+(A224)/1440,""))</f>
        <v>0.5777554344553042</v>
      </c>
      <c r="D224">
        <f t="shared" ca="1" si="53"/>
        <v>8.444928873961544</v>
      </c>
      <c r="E224" s="4">
        <f t="shared" ca="1" si="54"/>
        <v>5.8645339402510722E-3</v>
      </c>
      <c r="F224">
        <f t="shared" ca="1" si="55"/>
        <v>2.8051855966489421</v>
      </c>
      <c r="G224" s="4">
        <f t="shared" ca="1" si="56"/>
        <v>1.9480455532284321E-3</v>
      </c>
      <c r="H224">
        <f t="shared" ca="1" si="57"/>
        <v>3.7088983948453742</v>
      </c>
      <c r="I224" s="4">
        <f t="shared" ca="1" si="58"/>
        <v>2.5756238853092877E-3</v>
      </c>
      <c r="J224">
        <f t="shared" ca="1" si="59"/>
        <v>1.4187827966398898</v>
      </c>
      <c r="K224" s="4">
        <f ca="1">IF(J224&lt;&gt;"",J224/1440,"")</f>
        <v>9.8526583099992353E-4</v>
      </c>
      <c r="L224" s="55">
        <f t="shared" ca="1" si="60"/>
        <v>3.1507582486225356</v>
      </c>
      <c r="M224" s="4">
        <f t="shared" ca="1" si="61"/>
        <v>2.1880265615434277E-3</v>
      </c>
      <c r="N224" s="3">
        <f ca="1">IF(C224&lt;&gt;"",SUM(COUNTIF($Q$24:$Q224,"&gt;"&amp;C224),COUNTIF($S$24:$S224,"&gt;"&amp;C224),COUNTIF($U$24:$U224,"&gt;"&amp;C224),COUNTIF($W$24:$W224,"&gt;"&amp;C224),COUNTIF($Y$24:$Y224,"&gt;"&amp;C224)),"")</f>
        <v>3</v>
      </c>
      <c r="O224" s="4">
        <f t="shared" ca="1" si="62"/>
        <v>2.5756238853092972E-3</v>
      </c>
      <c r="P224" s="4" t="str">
        <f ca="1">IF(AND(MAX(Q$23:Q223)&lt;=MAX(S$23:S223),C224&lt;&gt;"",MAX(Q$23:Q223)&lt;=MAX(U$23:U223),MAX(Q$23:Q223)&lt;=MAX(W$23:W223),MAX(Q$23:Q223)&lt;=MAX(Y$23:Y223),MAX(Q$23:Q223)&lt;=TIME(16,0,0)),MAX(Q$23:Q223,C224),"")</f>
        <v/>
      </c>
      <c r="Q224" s="4" t="str">
        <f t="shared" ca="1" si="63"/>
        <v/>
      </c>
      <c r="R224" s="4" t="str">
        <f ca="1">IF(AND(MAX(Q$23:Q223)&gt;MAX(S$23:S223),C224&lt;&gt;"",MAX(S$23:S223)&lt;=MAX(U$23:U223),MAX(S$23:S223)&lt;=MAX(W$23:W223),MAX(S$23:S223)&lt;=MAX(Y$23:Y223),MAX(S$23:S223)&lt;=TIME(16,0,0)),MAX(S$23:S223,C224),"")</f>
        <v/>
      </c>
      <c r="S224" s="4" t="str">
        <f t="shared" ca="1" si="64"/>
        <v/>
      </c>
      <c r="T224" s="4">
        <f ca="1">IF(AND(MAX(Q$23:Q223)&gt;MAX(U$23:U223),C224&lt;&gt;"",MAX(S$23:S223)&gt;MAX(U$23:U223),MAX(U$23:U223)&lt;=MAX(W$23:W223),MAX(U$23:U223)&lt;=MAX(Y$23:Y223),MAX(U$23:U223)&lt;=TIME(16,0,0)),MAX(U$23:U223,C224),"")</f>
        <v>0.5777554344553042</v>
      </c>
      <c r="U224" s="4">
        <f t="shared" ca="1" si="65"/>
        <v>0.58033105834061349</v>
      </c>
      <c r="V224" s="4" t="str">
        <f ca="1">IF(AND(MAX(Q$23:Q223)&gt;MAX(W$23:W223),C224&lt;&gt;"",MAX(S$23:S223)&gt;MAX(W$23:W223),MAX(U$23:U223)&gt;MAX(W$23:W223),MAX(W$23:W223)&lt;=MAX(Y$23:Y223),MAX(W$23:W223)&lt;=TIME(16,0,0)),MAX(W$23:W223,C224),"")</f>
        <v/>
      </c>
      <c r="W224" s="4" t="str">
        <f t="shared" ca="1" si="66"/>
        <v/>
      </c>
      <c r="X224" s="4" t="str">
        <f ca="1">IF(AND(MAX(Q$23:Q223)&gt;MAX(Y$23:Y223),C224&lt;&gt;"",MAX(S$23:S223)&gt;MAX(Y$23:Y223),MAX(U$23:U223)&gt;MAX(Y$23:Y223),MAX(W$23:W223)&gt;MAX(Y$23:Y223),MAX(Y$23:Y223)&lt;=TIME(16,0,0)),MAX(Y$23:Y223,C224),"")</f>
        <v/>
      </c>
      <c r="Y224" s="4" t="str">
        <f t="shared" ca="1" si="67"/>
        <v/>
      </c>
    </row>
    <row r="225" spans="1:25" x14ac:dyDescent="0.3">
      <c r="A225" s="3">
        <f t="shared" ca="1" si="51"/>
        <v>1.6674887125202993</v>
      </c>
      <c r="B225" s="23" t="str">
        <f t="shared" ca="1" si="52"/>
        <v>касса 1</v>
      </c>
      <c r="C225" s="4">
        <f ca="1">IF(C224="","",IF(C224+(A225)/1440&lt;=$C$23+8/24,C224+(A225)/1440,""))</f>
        <v>0.57891341272788777</v>
      </c>
      <c r="D225">
        <f t="shared" ca="1" si="53"/>
        <v>1.1539233519712908</v>
      </c>
      <c r="E225" s="4">
        <f t="shared" ca="1" si="54"/>
        <v>8.0133566109117412E-4</v>
      </c>
      <c r="F225">
        <f t="shared" ca="1" si="55"/>
        <v>1.0238337770597459</v>
      </c>
      <c r="G225" s="4">
        <f t="shared" ca="1" si="56"/>
        <v>7.1099567851371241E-4</v>
      </c>
      <c r="H225">
        <f t="shared" ca="1" si="57"/>
        <v>5.8984272567071434</v>
      </c>
      <c r="I225" s="4">
        <f t="shared" ca="1" si="58"/>
        <v>4.096130039379961E-3</v>
      </c>
      <c r="J225">
        <f t="shared" ca="1" si="59"/>
        <v>3.2114921412779633</v>
      </c>
      <c r="K225" s="4">
        <f ca="1">IF(J225&lt;&gt;"",J225/1440,"")</f>
        <v>2.2302028758874747E-3</v>
      </c>
      <c r="L225" s="55">
        <f t="shared" ca="1" si="60"/>
        <v>2.7438142765991604</v>
      </c>
      <c r="M225" s="4">
        <f t="shared" ca="1" si="61"/>
        <v>1.9054265809716393E-3</v>
      </c>
      <c r="N225" s="3">
        <f ca="1">IF(C225&lt;&gt;"",SUM(COUNTIF($Q$24:$Q225,"&gt;"&amp;C225),COUNTIF($S$24:$S225,"&gt;"&amp;C225),COUNTIF($U$24:$U225,"&gt;"&amp;C225),COUNTIF($W$24:$W225,"&gt;"&amp;C225),COUNTIF($Y$24:$Y225,"&gt;"&amp;C225)),"")</f>
        <v>3</v>
      </c>
      <c r="O225" s="4">
        <f t="shared" ca="1" si="62"/>
        <v>8.0133566109119592E-4</v>
      </c>
      <c r="P225" s="4">
        <f ca="1">IF(AND(MAX(Q$23:Q224)&lt;=MAX(S$23:S224),C225&lt;&gt;"",MAX(Q$23:Q224)&lt;=MAX(U$23:U224),MAX(Q$23:Q224)&lt;=MAX(W$23:W224),MAX(Q$23:Q224)&lt;=MAX(Y$23:Y224),MAX(Q$23:Q224)&lt;=TIME(16,0,0)),MAX(Q$23:Q224,C225),"")</f>
        <v>0.57891341272788777</v>
      </c>
      <c r="Q225" s="4">
        <f t="shared" ca="1" si="63"/>
        <v>0.57971474838897896</v>
      </c>
      <c r="R225" s="4" t="str">
        <f ca="1">IF(AND(MAX(Q$23:Q224)&gt;MAX(S$23:S224),C225&lt;&gt;"",MAX(S$23:S224)&lt;=MAX(U$23:U224),MAX(S$23:S224)&lt;=MAX(W$23:W224),MAX(S$23:S224)&lt;=MAX(Y$23:Y224),MAX(S$23:S224)&lt;=TIME(16,0,0)),MAX(S$23:S224,C225),"")</f>
        <v/>
      </c>
      <c r="S225" s="4" t="str">
        <f t="shared" ca="1" si="64"/>
        <v/>
      </c>
      <c r="T225" s="4" t="str">
        <f ca="1">IF(AND(MAX(Q$23:Q224)&gt;MAX(U$23:U224),C225&lt;&gt;"",MAX(S$23:S224)&gt;MAX(U$23:U224),MAX(U$23:U224)&lt;=MAX(W$23:W224),MAX(U$23:U224)&lt;=MAX(Y$23:Y224),MAX(U$23:U224)&lt;=TIME(16,0,0)),MAX(U$23:U224,C225),"")</f>
        <v/>
      </c>
      <c r="U225" s="4" t="str">
        <f t="shared" ca="1" si="65"/>
        <v/>
      </c>
      <c r="V225" s="4" t="str">
        <f ca="1">IF(AND(MAX(Q$23:Q224)&gt;MAX(W$23:W224),C225&lt;&gt;"",MAX(S$23:S224)&gt;MAX(W$23:W224),MAX(U$23:U224)&gt;MAX(W$23:W224),MAX(W$23:W224)&lt;=MAX(Y$23:Y224),MAX(W$23:W224)&lt;=TIME(16,0,0)),MAX(W$23:W224,C225),"")</f>
        <v/>
      </c>
      <c r="W225" s="4" t="str">
        <f t="shared" ca="1" si="66"/>
        <v/>
      </c>
      <c r="X225" s="4" t="str">
        <f ca="1">IF(AND(MAX(Q$23:Q224)&gt;MAX(Y$23:Y224),C225&lt;&gt;"",MAX(S$23:S224)&gt;MAX(Y$23:Y224),MAX(U$23:U224)&gt;MAX(Y$23:Y224),MAX(W$23:W224)&gt;MAX(Y$23:Y224),MAX(Y$23:Y224)&lt;=TIME(16,0,0)),MAX(Y$23:Y224,C225),"")</f>
        <v/>
      </c>
      <c r="Y225" s="4" t="str">
        <f t="shared" ca="1" si="67"/>
        <v/>
      </c>
    </row>
    <row r="226" spans="1:25" x14ac:dyDescent="0.3">
      <c r="A226" s="3">
        <f t="shared" ca="1" si="51"/>
        <v>1.4469701897780411</v>
      </c>
      <c r="B226" s="23" t="str">
        <f t="shared" ca="1" si="52"/>
        <v>касса 4</v>
      </c>
      <c r="C226" s="4">
        <f ca="1">IF(C225="","",IF(C225+(A226)/1440&lt;=$C$23+8/24,C225+(A226)/1440,""))</f>
        <v>0.57991825313745582</v>
      </c>
      <c r="D226">
        <f t="shared" ca="1" si="53"/>
        <v>5.0194846996276752</v>
      </c>
      <c r="E226" s="4">
        <f t="shared" ca="1" si="54"/>
        <v>3.4857532636303301E-3</v>
      </c>
      <c r="F226">
        <f t="shared" ca="1" si="55"/>
        <v>6.2152268103593791</v>
      </c>
      <c r="G226" s="4">
        <f t="shared" ca="1" si="56"/>
        <v>4.3161297294162359E-3</v>
      </c>
      <c r="H226">
        <f t="shared" ca="1" si="57"/>
        <v>1.1867779149526951</v>
      </c>
      <c r="I226" s="4">
        <f t="shared" ca="1" si="58"/>
        <v>8.2415132982826048E-4</v>
      </c>
      <c r="J226">
        <f t="shared" ca="1" si="59"/>
        <v>3.7336204700593525</v>
      </c>
      <c r="K226" s="4">
        <f ca="1">IF(J226&lt;&gt;"",J226/1440,"")</f>
        <v>2.5927919930967725E-3</v>
      </c>
      <c r="L226" s="55">
        <f t="shared" ca="1" si="60"/>
        <v>16.423271365104092</v>
      </c>
      <c r="M226" s="4">
        <f t="shared" ca="1" si="61"/>
        <v>1.1405049559100064E-2</v>
      </c>
      <c r="N226" s="3">
        <f ca="1">IF(C226&lt;&gt;"",SUM(COUNTIF($Q$24:$Q226,"&gt;"&amp;C226),COUNTIF($S$24:$S226,"&gt;"&amp;C226),COUNTIF($U$24:$U226,"&gt;"&amp;C226),COUNTIF($W$24:$W226,"&gt;"&amp;C226),COUNTIF($Y$24:$Y226,"&gt;"&amp;C226)),"")</f>
        <v>3</v>
      </c>
      <c r="O226" s="4">
        <f t="shared" ca="1" si="62"/>
        <v>2.5927919930968102E-3</v>
      </c>
      <c r="P226" s="4" t="str">
        <f ca="1">IF(AND(MAX(Q$23:Q225)&lt;=MAX(S$23:S225),C226&lt;&gt;"",MAX(Q$23:Q225)&lt;=MAX(U$23:U225),MAX(Q$23:Q225)&lt;=MAX(W$23:W225),MAX(Q$23:Q225)&lt;=MAX(Y$23:Y225),MAX(Q$23:Q225)&lt;=TIME(16,0,0)),MAX(Q$23:Q225,C226),"")</f>
        <v/>
      </c>
      <c r="Q226" s="4" t="str">
        <f t="shared" ca="1" si="63"/>
        <v/>
      </c>
      <c r="R226" s="4" t="str">
        <f ca="1">IF(AND(MAX(Q$23:Q225)&gt;MAX(S$23:S225),C226&lt;&gt;"",MAX(S$23:S225)&lt;=MAX(U$23:U225),MAX(S$23:S225)&lt;=MAX(W$23:W225),MAX(S$23:S225)&lt;=MAX(Y$23:Y225),MAX(S$23:S225)&lt;=TIME(16,0,0)),MAX(S$23:S225,C226),"")</f>
        <v/>
      </c>
      <c r="S226" s="4" t="str">
        <f t="shared" ca="1" si="64"/>
        <v/>
      </c>
      <c r="T226" s="4" t="str">
        <f ca="1">IF(AND(MAX(Q$23:Q225)&gt;MAX(U$23:U225),C226&lt;&gt;"",MAX(S$23:S225)&gt;MAX(U$23:U225),MAX(U$23:U225)&lt;=MAX(W$23:W225),MAX(U$23:U225)&lt;=MAX(Y$23:Y225),MAX(U$23:U225)&lt;=TIME(16,0,0)),MAX(U$23:U225,C226),"")</f>
        <v/>
      </c>
      <c r="U226" s="4" t="str">
        <f t="shared" ca="1" si="65"/>
        <v/>
      </c>
      <c r="V226" s="4">
        <f ca="1">IF(AND(MAX(Q$23:Q225)&gt;MAX(W$23:W225),C226&lt;&gt;"",MAX(S$23:S225)&gt;MAX(W$23:W225),MAX(U$23:U225)&gt;MAX(W$23:W225),MAX(W$23:W225)&lt;=MAX(Y$23:Y225),MAX(W$23:W225)&lt;=TIME(16,0,0)),MAX(W$23:W225,C226),"")</f>
        <v>0.57991825313745582</v>
      </c>
      <c r="W226" s="4">
        <f t="shared" ca="1" si="66"/>
        <v>0.58251104513055263</v>
      </c>
      <c r="X226" s="4" t="str">
        <f ca="1">IF(AND(MAX(Q$23:Q225)&gt;MAX(Y$23:Y225),C226&lt;&gt;"",MAX(S$23:S225)&gt;MAX(Y$23:Y225),MAX(U$23:U225)&gt;MAX(Y$23:Y225),MAX(W$23:W225)&gt;MAX(Y$23:Y225),MAX(Y$23:Y225)&lt;=TIME(16,0,0)),MAX(Y$23:Y225,C226),"")</f>
        <v/>
      </c>
      <c r="Y226" s="4" t="str">
        <f t="shared" ca="1" si="67"/>
        <v/>
      </c>
    </row>
    <row r="227" spans="1:25" x14ac:dyDescent="0.3">
      <c r="A227" s="3">
        <f t="shared" ca="1" si="51"/>
        <v>1.5025815133222764</v>
      </c>
      <c r="B227" s="23" t="str">
        <f t="shared" ca="1" si="52"/>
        <v>касса 5</v>
      </c>
      <c r="C227" s="4">
        <f ca="1">IF(C226="","",IF(C226+(A227)/1440&lt;=$C$23+8/24,C226+(A227)/1440,""))</f>
        <v>0.58096171252170736</v>
      </c>
      <c r="D227">
        <f t="shared" ca="1" si="53"/>
        <v>1.4545598116364338</v>
      </c>
      <c r="E227" s="4">
        <f t="shared" ca="1" si="54"/>
        <v>1.010110980303079E-3</v>
      </c>
      <c r="F227">
        <f t="shared" ca="1" si="55"/>
        <v>2.1674368333694907</v>
      </c>
      <c r="G227" s="4">
        <f t="shared" ca="1" si="56"/>
        <v>1.5051644676177017E-3</v>
      </c>
      <c r="H227">
        <f t="shared" ca="1" si="57"/>
        <v>2.8084962968535678</v>
      </c>
      <c r="I227" s="4">
        <f t="shared" ca="1" si="58"/>
        <v>1.9503446505927554E-3</v>
      </c>
      <c r="J227">
        <f t="shared" ca="1" si="59"/>
        <v>2.9943286041614514</v>
      </c>
      <c r="K227" s="4">
        <f ca="1">IF(J227&lt;&gt;"",J227/1440,"")</f>
        <v>2.0793948640010079E-3</v>
      </c>
      <c r="L227" s="55">
        <f t="shared" ca="1" si="60"/>
        <v>44.959968719864769</v>
      </c>
      <c r="M227" s="4">
        <f t="shared" ca="1" si="61"/>
        <v>3.1222200499906091E-2</v>
      </c>
      <c r="N227" s="3">
        <f ca="1">IF(C227&lt;&gt;"",SUM(COUNTIF($Q$24:$Q227,"&gt;"&amp;C227),COUNTIF($S$24:$S227,"&gt;"&amp;C227),COUNTIF($U$24:$U227,"&gt;"&amp;C227),COUNTIF($W$24:$W227,"&gt;"&amp;C227),COUNTIF($Y$24:$Y227,"&gt;"&amp;C227)),"")</f>
        <v>3</v>
      </c>
      <c r="O227" s="4">
        <f t="shared" ca="1" si="62"/>
        <v>3.1222200499906094E-2</v>
      </c>
      <c r="P227" s="4" t="str">
        <f ca="1">IF(AND(MAX(Q$23:Q226)&lt;=MAX(S$23:S226),C227&lt;&gt;"",MAX(Q$23:Q226)&lt;=MAX(U$23:U226),MAX(Q$23:Q226)&lt;=MAX(W$23:W226),MAX(Q$23:Q226)&lt;=MAX(Y$23:Y226),MAX(Q$23:Q226)&lt;=TIME(16,0,0)),MAX(Q$23:Q226,C227),"")</f>
        <v/>
      </c>
      <c r="Q227" s="4" t="str">
        <f t="shared" ca="1" si="63"/>
        <v/>
      </c>
      <c r="R227" s="4" t="str">
        <f ca="1">IF(AND(MAX(Q$23:Q226)&gt;MAX(S$23:S226),C227&lt;&gt;"",MAX(S$23:S226)&lt;=MAX(U$23:U226),MAX(S$23:S226)&lt;=MAX(W$23:W226),MAX(S$23:S226)&lt;=MAX(Y$23:Y226),MAX(S$23:S226)&lt;=TIME(16,0,0)),MAX(S$23:S226,C227),"")</f>
        <v/>
      </c>
      <c r="S227" s="4" t="str">
        <f t="shared" ca="1" si="64"/>
        <v/>
      </c>
      <c r="T227" s="4" t="str">
        <f ca="1">IF(AND(MAX(Q$23:Q226)&gt;MAX(U$23:U226),C227&lt;&gt;"",MAX(S$23:S226)&gt;MAX(U$23:U226),MAX(U$23:U226)&lt;=MAX(W$23:W226),MAX(U$23:U226)&lt;=MAX(Y$23:Y226),MAX(U$23:U226)&lt;=TIME(16,0,0)),MAX(U$23:U226,C227),"")</f>
        <v/>
      </c>
      <c r="U227" s="4" t="str">
        <f t="shared" ca="1" si="65"/>
        <v/>
      </c>
      <c r="V227" s="4" t="str">
        <f ca="1">IF(AND(MAX(Q$23:Q226)&gt;MAX(W$23:W226),C227&lt;&gt;"",MAX(S$23:S226)&gt;MAX(W$23:W226),MAX(U$23:U226)&gt;MAX(W$23:W226),MAX(W$23:W226)&lt;=MAX(Y$23:Y226),MAX(W$23:W226)&lt;=TIME(16,0,0)),MAX(W$23:W226,C227),"")</f>
        <v/>
      </c>
      <c r="W227" s="4" t="str">
        <f t="shared" ca="1" si="66"/>
        <v/>
      </c>
      <c r="X227" s="4">
        <f ca="1">IF(AND(MAX(Q$23:Q226)&gt;MAX(Y$23:Y226),C227&lt;&gt;"",MAX(S$23:S226)&gt;MAX(Y$23:Y226),MAX(U$23:U226)&gt;MAX(Y$23:Y226),MAX(W$23:W226)&gt;MAX(Y$23:Y226),MAX(Y$23:Y226)&lt;=TIME(16,0,0)),MAX(Y$23:Y226,C227),"")</f>
        <v>0.58096171252170736</v>
      </c>
      <c r="Y227" s="4">
        <f t="shared" ca="1" si="67"/>
        <v>0.61218391302161346</v>
      </c>
    </row>
    <row r="228" spans="1:25" x14ac:dyDescent="0.3">
      <c r="A228" s="3">
        <f t="shared" ca="1" si="51"/>
        <v>3.4641204736830149</v>
      </c>
      <c r="B228" s="23" t="str">
        <f t="shared" ca="1" si="52"/>
        <v>касса 1</v>
      </c>
      <c r="C228" s="4">
        <f ca="1">IF(C227="","",IF(C227+(A228)/1440&lt;=$C$23+8/24,C227+(A228)/1440,""))</f>
        <v>0.58336735173954279</v>
      </c>
      <c r="D228">
        <f t="shared" ca="1" si="53"/>
        <v>1.2800640895010282</v>
      </c>
      <c r="E228" s="4">
        <f t="shared" ca="1" si="54"/>
        <v>8.8893339548682521E-4</v>
      </c>
      <c r="F228">
        <f t="shared" ca="1" si="55"/>
        <v>4.8655302758051455</v>
      </c>
      <c r="G228" s="4">
        <f t="shared" ca="1" si="56"/>
        <v>3.378840469309129E-3</v>
      </c>
      <c r="H228">
        <f t="shared" ca="1" si="57"/>
        <v>2.3608826576137862</v>
      </c>
      <c r="I228" s="4">
        <f t="shared" ca="1" si="58"/>
        <v>1.6395018455651294E-3</v>
      </c>
      <c r="J228">
        <f t="shared" ca="1" si="59"/>
        <v>6.0347035502093505</v>
      </c>
      <c r="K228" s="4">
        <f ca="1">IF(J228&lt;&gt;"",J228/1440,"")</f>
        <v>4.1907663543120487E-3</v>
      </c>
      <c r="L228" s="55">
        <f t="shared" ca="1" si="60"/>
        <v>44.189301555840224</v>
      </c>
      <c r="M228" s="4">
        <f t="shared" ca="1" si="61"/>
        <v>3.0687014969333491E-2</v>
      </c>
      <c r="N228" s="3">
        <f ca="1">IF(C228&lt;&gt;"",SUM(COUNTIF($Q$24:$Q228,"&gt;"&amp;C228),COUNTIF($S$24:$S228,"&gt;"&amp;C228),COUNTIF($U$24:$U228,"&gt;"&amp;C228),COUNTIF($W$24:$W228,"&gt;"&amp;C228),COUNTIF($Y$24:$Y228,"&gt;"&amp;C228)),"")</f>
        <v>2</v>
      </c>
      <c r="O228" s="4">
        <f t="shared" ca="1" si="62"/>
        <v>8.8893339548679062E-4</v>
      </c>
      <c r="P228" s="4">
        <f ca="1">IF(AND(MAX(Q$23:Q227)&lt;=MAX(S$23:S227),C228&lt;&gt;"",MAX(Q$23:Q227)&lt;=MAX(U$23:U227),MAX(Q$23:Q227)&lt;=MAX(W$23:W227),MAX(Q$23:Q227)&lt;=MAX(Y$23:Y227),MAX(Q$23:Q227)&lt;=TIME(16,0,0)),MAX(Q$23:Q227,C228),"")</f>
        <v>0.58336735173954279</v>
      </c>
      <c r="Q228" s="4">
        <f t="shared" ca="1" si="63"/>
        <v>0.58425628513502958</v>
      </c>
      <c r="R228" s="4" t="str">
        <f ca="1">IF(AND(MAX(Q$23:Q227)&gt;MAX(S$23:S227),C228&lt;&gt;"",MAX(S$23:S227)&lt;=MAX(U$23:U227),MAX(S$23:S227)&lt;=MAX(W$23:W227),MAX(S$23:S227)&lt;=MAX(Y$23:Y227),MAX(S$23:S227)&lt;=TIME(16,0,0)),MAX(S$23:S227,C228),"")</f>
        <v/>
      </c>
      <c r="S228" s="4" t="str">
        <f t="shared" ca="1" si="64"/>
        <v/>
      </c>
      <c r="T228" s="4" t="str">
        <f ca="1">IF(AND(MAX(Q$23:Q227)&gt;MAX(U$23:U227),C228&lt;&gt;"",MAX(S$23:S227)&gt;MAX(U$23:U227),MAX(U$23:U227)&lt;=MAX(W$23:W227),MAX(U$23:U227)&lt;=MAX(Y$23:Y227),MAX(U$23:U227)&lt;=TIME(16,0,0)),MAX(U$23:U227,C228),"")</f>
        <v/>
      </c>
      <c r="U228" s="4" t="str">
        <f t="shared" ca="1" si="65"/>
        <v/>
      </c>
      <c r="V228" s="4" t="str">
        <f ca="1">IF(AND(MAX(Q$23:Q227)&gt;MAX(W$23:W227),C228&lt;&gt;"",MAX(S$23:S227)&gt;MAX(W$23:W227),MAX(U$23:U227)&gt;MAX(W$23:W227),MAX(W$23:W227)&lt;=MAX(Y$23:Y227),MAX(W$23:W227)&lt;=TIME(16,0,0)),MAX(W$23:W227,C228),"")</f>
        <v/>
      </c>
      <c r="W228" s="4" t="str">
        <f t="shared" ca="1" si="66"/>
        <v/>
      </c>
      <c r="X228" s="4" t="str">
        <f ca="1">IF(AND(MAX(Q$23:Q227)&gt;MAX(Y$23:Y227),C228&lt;&gt;"",MAX(S$23:S227)&gt;MAX(Y$23:Y227),MAX(U$23:U227)&gt;MAX(Y$23:Y227),MAX(W$23:W227)&gt;MAX(Y$23:Y227),MAX(Y$23:Y227)&lt;=TIME(16,0,0)),MAX(Y$23:Y227,C228),"")</f>
        <v/>
      </c>
      <c r="Y228" s="4" t="str">
        <f t="shared" ca="1" si="67"/>
        <v/>
      </c>
    </row>
    <row r="229" spans="1:25" x14ac:dyDescent="0.3">
      <c r="A229" s="3">
        <f t="shared" ca="1" si="51"/>
        <v>3.683106476820293</v>
      </c>
      <c r="B229" s="23" t="str">
        <f t="shared" ca="1" si="52"/>
        <v>касса 3</v>
      </c>
      <c r="C229" s="4">
        <f ca="1">IF(C228="","",IF(C228+(A229)/1440&lt;=$C$23+8/24,C228+(A229)/1440,""))</f>
        <v>0.58592506457066795</v>
      </c>
      <c r="D229">
        <f t="shared" ca="1" si="53"/>
        <v>1.0716897024521885</v>
      </c>
      <c r="E229" s="4">
        <f t="shared" ca="1" si="54"/>
        <v>7.4422896003624201E-4</v>
      </c>
      <c r="F229">
        <f t="shared" ca="1" si="55"/>
        <v>9.2080800052349865</v>
      </c>
      <c r="G229" s="4">
        <f t="shared" ca="1" si="56"/>
        <v>6.3945000036354071E-3</v>
      </c>
      <c r="H229">
        <f t="shared" ca="1" si="57"/>
        <v>1.8967325692413748</v>
      </c>
      <c r="I229" s="4">
        <f t="shared" ca="1" si="58"/>
        <v>1.3171753953065103E-3</v>
      </c>
      <c r="J229">
        <f t="shared" ca="1" si="59"/>
        <v>8.2298876372985319</v>
      </c>
      <c r="K229" s="4">
        <f ca="1">IF(J229&lt;&gt;"",J229/1440,"")</f>
        <v>5.7151997481239801E-3</v>
      </c>
      <c r="L229" s="55">
        <f t="shared" ca="1" si="60"/>
        <v>1.9238858182148775</v>
      </c>
      <c r="M229" s="4">
        <f t="shared" ca="1" si="61"/>
        <v>1.336031818204776E-3</v>
      </c>
      <c r="N229" s="3">
        <f ca="1">IF(C229&lt;&gt;"",SUM(COUNTIF($Q$24:$Q229,"&gt;"&amp;C229),COUNTIF($S$24:$S229,"&gt;"&amp;C229),COUNTIF($U$24:$U229,"&gt;"&amp;C229),COUNTIF($W$24:$W229,"&gt;"&amp;C229),COUNTIF($Y$24:$Y229,"&gt;"&amp;C229)),"")</f>
        <v>2</v>
      </c>
      <c r="O229" s="4">
        <f t="shared" ca="1" si="62"/>
        <v>1.3171753953065135E-3</v>
      </c>
      <c r="P229" s="4" t="str">
        <f ca="1">IF(AND(MAX(Q$23:Q228)&lt;=MAX(S$23:S228),C229&lt;&gt;"",MAX(Q$23:Q228)&lt;=MAX(U$23:U228),MAX(Q$23:Q228)&lt;=MAX(W$23:W228),MAX(Q$23:Q228)&lt;=MAX(Y$23:Y228),MAX(Q$23:Q228)&lt;=TIME(16,0,0)),MAX(Q$23:Q228,C229),"")</f>
        <v/>
      </c>
      <c r="Q229" s="4" t="str">
        <f t="shared" ca="1" si="63"/>
        <v/>
      </c>
      <c r="R229" s="4" t="str">
        <f ca="1">IF(AND(MAX(Q$23:Q228)&gt;MAX(S$23:S228),C229&lt;&gt;"",MAX(S$23:S228)&lt;=MAX(U$23:U228),MAX(S$23:S228)&lt;=MAX(W$23:W228),MAX(S$23:S228)&lt;=MAX(Y$23:Y228),MAX(S$23:S228)&lt;=TIME(16,0,0)),MAX(S$23:S228,C229),"")</f>
        <v/>
      </c>
      <c r="S229" s="4" t="str">
        <f t="shared" ca="1" si="64"/>
        <v/>
      </c>
      <c r="T229" s="4">
        <f ca="1">IF(AND(MAX(Q$23:Q228)&gt;MAX(U$23:U228),C229&lt;&gt;"",MAX(S$23:S228)&gt;MAX(U$23:U228),MAX(U$23:U228)&lt;=MAX(W$23:W228),MAX(U$23:U228)&lt;=MAX(Y$23:Y228),MAX(U$23:U228)&lt;=TIME(16,0,0)),MAX(U$23:U228,C229),"")</f>
        <v>0.58592506457066795</v>
      </c>
      <c r="U229" s="4">
        <f t="shared" ca="1" si="65"/>
        <v>0.58724223996597447</v>
      </c>
      <c r="V229" s="4" t="str">
        <f ca="1">IF(AND(MAX(Q$23:Q228)&gt;MAX(W$23:W228),C229&lt;&gt;"",MAX(S$23:S228)&gt;MAX(W$23:W228),MAX(U$23:U228)&gt;MAX(W$23:W228),MAX(W$23:W228)&lt;=MAX(Y$23:Y228),MAX(W$23:W228)&lt;=TIME(16,0,0)),MAX(W$23:W228,C229),"")</f>
        <v/>
      </c>
      <c r="W229" s="4" t="str">
        <f t="shared" ca="1" si="66"/>
        <v/>
      </c>
      <c r="X229" s="4" t="str">
        <f ca="1">IF(AND(MAX(Q$23:Q228)&gt;MAX(Y$23:Y228),C229&lt;&gt;"",MAX(S$23:S228)&gt;MAX(Y$23:Y228),MAX(U$23:U228)&gt;MAX(Y$23:Y228),MAX(W$23:W228)&gt;MAX(Y$23:Y228),MAX(Y$23:Y228)&lt;=TIME(16,0,0)),MAX(Y$23:Y228,C229),"")</f>
        <v/>
      </c>
      <c r="Y229" s="4" t="str">
        <f t="shared" ca="1" si="67"/>
        <v/>
      </c>
    </row>
    <row r="230" spans="1:25" x14ac:dyDescent="0.3">
      <c r="A230" s="3">
        <f t="shared" ca="1" si="51"/>
        <v>1.0854865841210124</v>
      </c>
      <c r="B230" s="23" t="str">
        <f t="shared" ca="1" si="52"/>
        <v>касса 2</v>
      </c>
      <c r="C230" s="4">
        <f ca="1">IF(C229="","",IF(C229+(A230)/1440&lt;=$C$23+8/24,C229+(A230)/1440,""))</f>
        <v>0.58667887469852975</v>
      </c>
      <c r="D230">
        <f t="shared" ca="1" si="53"/>
        <v>6.2552998256861372</v>
      </c>
      <c r="E230" s="4">
        <f t="shared" ca="1" si="54"/>
        <v>4.3439582122820394E-3</v>
      </c>
      <c r="F230">
        <f t="shared" ca="1" si="55"/>
        <v>3.306379651197866</v>
      </c>
      <c r="G230" s="4">
        <f t="shared" ca="1" si="56"/>
        <v>2.2960969799985182E-3</v>
      </c>
      <c r="H230">
        <f t="shared" ca="1" si="57"/>
        <v>1.7103353961187211</v>
      </c>
      <c r="I230" s="4">
        <f t="shared" ca="1" si="58"/>
        <v>1.1877329139713341E-3</v>
      </c>
      <c r="J230">
        <f t="shared" ca="1" si="59"/>
        <v>4.6428162851389789</v>
      </c>
      <c r="K230" s="4">
        <f ca="1">IF(J230&lt;&gt;"",J230/1440,"")</f>
        <v>3.2241779757909575E-3</v>
      </c>
      <c r="L230" s="55">
        <f t="shared" ca="1" si="60"/>
        <v>5.9912848382188422</v>
      </c>
      <c r="M230" s="4">
        <f t="shared" ca="1" si="61"/>
        <v>4.1606144709853072E-3</v>
      </c>
      <c r="N230" s="3">
        <f ca="1">IF(C230&lt;&gt;"",SUM(COUNTIF($Q$24:$Q230,"&gt;"&amp;C230),COUNTIF($S$24:$S230,"&gt;"&amp;C230),COUNTIF($U$24:$U230,"&gt;"&amp;C230),COUNTIF($W$24:$W230,"&gt;"&amp;C230),COUNTIF($Y$24:$Y230,"&gt;"&amp;C230)),"")</f>
        <v>3</v>
      </c>
      <c r="O230" s="4">
        <f t="shared" ca="1" si="62"/>
        <v>2.296096979998552E-3</v>
      </c>
      <c r="P230" s="4" t="str">
        <f ca="1">IF(AND(MAX(Q$23:Q229)&lt;=MAX(S$23:S229),C230&lt;&gt;"",MAX(Q$23:Q229)&lt;=MAX(U$23:U229),MAX(Q$23:Q229)&lt;=MAX(W$23:W229),MAX(Q$23:Q229)&lt;=MAX(Y$23:Y229),MAX(Q$23:Q229)&lt;=TIME(16,0,0)),MAX(Q$23:Q229,C230),"")</f>
        <v/>
      </c>
      <c r="Q230" s="4" t="str">
        <f t="shared" ca="1" si="63"/>
        <v/>
      </c>
      <c r="R230" s="4">
        <f ca="1">IF(AND(MAX(Q$23:Q229)&gt;MAX(S$23:S229),C230&lt;&gt;"",MAX(S$23:S229)&lt;=MAX(U$23:U229),MAX(S$23:S229)&lt;=MAX(W$23:W229),MAX(S$23:S229)&lt;=MAX(Y$23:Y229),MAX(S$23:S229)&lt;=TIME(16,0,0)),MAX(S$23:S229,C230),"")</f>
        <v>0.58667887469852975</v>
      </c>
      <c r="S230" s="4">
        <f t="shared" ca="1" si="64"/>
        <v>0.5889749716785283</v>
      </c>
      <c r="T230" s="4" t="str">
        <f ca="1">IF(AND(MAX(Q$23:Q229)&gt;MAX(U$23:U229),C230&lt;&gt;"",MAX(S$23:S229)&gt;MAX(U$23:U229),MAX(U$23:U229)&lt;=MAX(W$23:W229),MAX(U$23:U229)&lt;=MAX(Y$23:Y229),MAX(U$23:U229)&lt;=TIME(16,0,0)),MAX(U$23:U229,C230),"")</f>
        <v/>
      </c>
      <c r="U230" s="4" t="str">
        <f t="shared" ca="1" si="65"/>
        <v/>
      </c>
      <c r="V230" s="4" t="str">
        <f ca="1">IF(AND(MAX(Q$23:Q229)&gt;MAX(W$23:W229),C230&lt;&gt;"",MAX(S$23:S229)&gt;MAX(W$23:W229),MAX(U$23:U229)&gt;MAX(W$23:W229),MAX(W$23:W229)&lt;=MAX(Y$23:Y229),MAX(W$23:W229)&lt;=TIME(16,0,0)),MAX(W$23:W229,C230),"")</f>
        <v/>
      </c>
      <c r="W230" s="4" t="str">
        <f t="shared" ca="1" si="66"/>
        <v/>
      </c>
      <c r="X230" s="4" t="str">
        <f ca="1">IF(AND(MAX(Q$23:Q229)&gt;MAX(Y$23:Y229),C230&lt;&gt;"",MAX(S$23:S229)&gt;MAX(Y$23:Y229),MAX(U$23:U229)&gt;MAX(Y$23:Y229),MAX(W$23:W229)&gt;MAX(Y$23:Y229),MAX(Y$23:Y229)&lt;=TIME(16,0,0)),MAX(Y$23:Y229,C230),"")</f>
        <v/>
      </c>
      <c r="Y230" s="4" t="str">
        <f t="shared" ca="1" si="67"/>
        <v/>
      </c>
    </row>
    <row r="231" spans="1:25" x14ac:dyDescent="0.3">
      <c r="A231" s="3">
        <f t="shared" ca="1" si="51"/>
        <v>4.803988756717863</v>
      </c>
      <c r="B231" s="23" t="str">
        <f t="shared" ca="1" si="52"/>
        <v>касса 4</v>
      </c>
      <c r="C231" s="4">
        <f ca="1">IF(C230="","",IF(C230+(A231)/1440&lt;=$C$23+8/24,C230+(A231)/1440,""))</f>
        <v>0.59001497800180602</v>
      </c>
      <c r="D231">
        <f t="shared" ca="1" si="53"/>
        <v>1.6988653004343477</v>
      </c>
      <c r="E231" s="4">
        <f t="shared" ca="1" si="54"/>
        <v>1.1797675697460747E-3</v>
      </c>
      <c r="F231">
        <f t="shared" ca="1" si="55"/>
        <v>1.3323156105156895</v>
      </c>
      <c r="G231" s="4">
        <f t="shared" ca="1" si="56"/>
        <v>9.252191739692288E-4</v>
      </c>
      <c r="H231">
        <f t="shared" ca="1" si="57"/>
        <v>8.0706580275348507</v>
      </c>
      <c r="I231" s="4">
        <f t="shared" ca="1" si="58"/>
        <v>5.604623630232535E-3</v>
      </c>
      <c r="J231">
        <f t="shared" ca="1" si="59"/>
        <v>8.0171835845970421</v>
      </c>
      <c r="K231" s="4">
        <f ca="1">IF(J231&lt;&gt;"",J231/1440,"")</f>
        <v>5.5674886004146128E-3</v>
      </c>
      <c r="L231" s="55">
        <f t="shared" ca="1" si="60"/>
        <v>3.1524583473363572</v>
      </c>
      <c r="M231" s="4">
        <f t="shared" ca="1" si="61"/>
        <v>2.1892071856502481E-3</v>
      </c>
      <c r="N231" s="3">
        <f ca="1">IF(C231&lt;&gt;"",SUM(COUNTIF($Q$24:$Q231,"&gt;"&amp;C231),COUNTIF($S$24:$S231,"&gt;"&amp;C231),COUNTIF($U$24:$U231,"&gt;"&amp;C231),COUNTIF($W$24:$W231,"&gt;"&amp;C231),COUNTIF($Y$24:$Y231,"&gt;"&amp;C231)),"")</f>
        <v>2</v>
      </c>
      <c r="O231" s="4">
        <f t="shared" ca="1" si="62"/>
        <v>5.5674886004145607E-3</v>
      </c>
      <c r="P231" s="4" t="str">
        <f ca="1">IF(AND(MAX(Q$23:Q230)&lt;=MAX(S$23:S230),C231&lt;&gt;"",MAX(Q$23:Q230)&lt;=MAX(U$23:U230),MAX(Q$23:Q230)&lt;=MAX(W$23:W230),MAX(Q$23:Q230)&lt;=MAX(Y$23:Y230),MAX(Q$23:Q230)&lt;=TIME(16,0,0)),MAX(Q$23:Q230,C231),"")</f>
        <v/>
      </c>
      <c r="Q231" s="4" t="str">
        <f t="shared" ca="1" si="63"/>
        <v/>
      </c>
      <c r="R231" s="4" t="str">
        <f ca="1">IF(AND(MAX(Q$23:Q230)&gt;MAX(S$23:S230),C231&lt;&gt;"",MAX(S$23:S230)&lt;=MAX(U$23:U230),MAX(S$23:S230)&lt;=MAX(W$23:W230),MAX(S$23:S230)&lt;=MAX(Y$23:Y230),MAX(S$23:S230)&lt;=TIME(16,0,0)),MAX(S$23:S230,C231),"")</f>
        <v/>
      </c>
      <c r="S231" s="4" t="str">
        <f t="shared" ca="1" si="64"/>
        <v/>
      </c>
      <c r="T231" s="4" t="str">
        <f ca="1">IF(AND(MAX(Q$23:Q230)&gt;MAX(U$23:U230),C231&lt;&gt;"",MAX(S$23:S230)&gt;MAX(U$23:U230),MAX(U$23:U230)&lt;=MAX(W$23:W230),MAX(U$23:U230)&lt;=MAX(Y$23:Y230),MAX(U$23:U230)&lt;=TIME(16,0,0)),MAX(U$23:U230,C231),"")</f>
        <v/>
      </c>
      <c r="U231" s="4" t="str">
        <f t="shared" ca="1" si="65"/>
        <v/>
      </c>
      <c r="V231" s="4">
        <f ca="1">IF(AND(MAX(Q$23:Q230)&gt;MAX(W$23:W230),C231&lt;&gt;"",MAX(S$23:S230)&gt;MAX(W$23:W230),MAX(U$23:U230)&gt;MAX(W$23:W230),MAX(W$23:W230)&lt;=MAX(Y$23:Y230),MAX(W$23:W230)&lt;=TIME(16,0,0)),MAX(W$23:W230,C231),"")</f>
        <v>0.59001497800180602</v>
      </c>
      <c r="W231" s="4">
        <f t="shared" ca="1" si="66"/>
        <v>0.59558246660222058</v>
      </c>
      <c r="X231" s="4" t="str">
        <f ca="1">IF(AND(MAX(Q$23:Q230)&gt;MAX(Y$23:Y230),C231&lt;&gt;"",MAX(S$23:S230)&gt;MAX(Y$23:Y230),MAX(U$23:U230)&gt;MAX(Y$23:Y230),MAX(W$23:W230)&gt;MAX(Y$23:Y230),MAX(Y$23:Y230)&lt;=TIME(16,0,0)),MAX(Y$23:Y230,C231),"")</f>
        <v/>
      </c>
      <c r="Y231" s="4" t="str">
        <f t="shared" ca="1" si="67"/>
        <v/>
      </c>
    </row>
    <row r="232" spans="1:25" x14ac:dyDescent="0.3">
      <c r="A232" s="3">
        <f t="shared" ca="1" si="51"/>
        <v>1.622306123445683</v>
      </c>
      <c r="B232" s="23" t="str">
        <f t="shared" ca="1" si="52"/>
        <v>касса 1</v>
      </c>
      <c r="C232" s="4">
        <f ca="1">IF(C231="","",IF(C231+(A232)/1440&lt;=$C$23+8/24,C231+(A232)/1440,""))</f>
        <v>0.5911415794764211</v>
      </c>
      <c r="D232">
        <f t="shared" ca="1" si="53"/>
        <v>1.4386961262401987</v>
      </c>
      <c r="E232" s="4">
        <f t="shared" ca="1" si="54"/>
        <v>9.9909453211124901E-4</v>
      </c>
      <c r="F232">
        <f t="shared" ca="1" si="55"/>
        <v>5.3298194254748719</v>
      </c>
      <c r="G232" s="4">
        <f t="shared" ca="1" si="56"/>
        <v>3.7012634899131055E-3</v>
      </c>
      <c r="H232">
        <f t="shared" ca="1" si="57"/>
        <v>2.3205998559974681</v>
      </c>
      <c r="I232" s="4">
        <f t="shared" ca="1" si="58"/>
        <v>1.6115276777760195E-3</v>
      </c>
      <c r="J232">
        <f t="shared" ca="1" si="59"/>
        <v>1.2758893839984347</v>
      </c>
      <c r="K232" s="4">
        <f ca="1">IF(J232&lt;&gt;"",J232/1440,"")</f>
        <v>8.8603429444335745E-4</v>
      </c>
      <c r="L232" s="55">
        <f t="shared" ca="1" si="60"/>
        <v>3.2904311006200664</v>
      </c>
      <c r="M232" s="4">
        <f t="shared" ca="1" si="61"/>
        <v>2.2850215976528239E-3</v>
      </c>
      <c r="N232" s="3">
        <f ca="1">IF(C232&lt;&gt;"",SUM(COUNTIF($Q$24:$Q232,"&gt;"&amp;C232),COUNTIF($S$24:$S232,"&gt;"&amp;C232),COUNTIF($U$24:$U232,"&gt;"&amp;C232),COUNTIF($W$24:$W232,"&gt;"&amp;C232),COUNTIF($Y$24:$Y232,"&gt;"&amp;C232)),"")</f>
        <v>3</v>
      </c>
      <c r="O232" s="4">
        <f t="shared" ca="1" si="62"/>
        <v>9.9909453211122212E-4</v>
      </c>
      <c r="P232" s="4">
        <f ca="1">IF(AND(MAX(Q$23:Q231)&lt;=MAX(S$23:S231),C232&lt;&gt;"",MAX(Q$23:Q231)&lt;=MAX(U$23:U231),MAX(Q$23:Q231)&lt;=MAX(W$23:W231),MAX(Q$23:Q231)&lt;=MAX(Y$23:Y231),MAX(Q$23:Q231)&lt;=TIME(16,0,0)),MAX(Q$23:Q231,C232),"")</f>
        <v>0.5911415794764211</v>
      </c>
      <c r="Q232" s="4">
        <f t="shared" ca="1" si="63"/>
        <v>0.59214067400853232</v>
      </c>
      <c r="R232" s="4" t="str">
        <f ca="1">IF(AND(MAX(Q$23:Q231)&gt;MAX(S$23:S231),C232&lt;&gt;"",MAX(S$23:S231)&lt;=MAX(U$23:U231),MAX(S$23:S231)&lt;=MAX(W$23:W231),MAX(S$23:S231)&lt;=MAX(Y$23:Y231),MAX(S$23:S231)&lt;=TIME(16,0,0)),MAX(S$23:S231,C232),"")</f>
        <v/>
      </c>
      <c r="S232" s="4" t="str">
        <f t="shared" ca="1" si="64"/>
        <v/>
      </c>
      <c r="T232" s="4" t="str">
        <f ca="1">IF(AND(MAX(Q$23:Q231)&gt;MAX(U$23:U231),C232&lt;&gt;"",MAX(S$23:S231)&gt;MAX(U$23:U231),MAX(U$23:U231)&lt;=MAX(W$23:W231),MAX(U$23:U231)&lt;=MAX(Y$23:Y231),MAX(U$23:U231)&lt;=TIME(16,0,0)),MAX(U$23:U231,C232),"")</f>
        <v/>
      </c>
      <c r="U232" s="4" t="str">
        <f t="shared" ca="1" si="65"/>
        <v/>
      </c>
      <c r="V232" s="4" t="str">
        <f ca="1">IF(AND(MAX(Q$23:Q231)&gt;MAX(W$23:W231),C232&lt;&gt;"",MAX(S$23:S231)&gt;MAX(W$23:W231),MAX(U$23:U231)&gt;MAX(W$23:W231),MAX(W$23:W231)&lt;=MAX(Y$23:Y231),MAX(W$23:W231)&lt;=TIME(16,0,0)),MAX(W$23:W231,C232),"")</f>
        <v/>
      </c>
      <c r="W232" s="4" t="str">
        <f t="shared" ca="1" si="66"/>
        <v/>
      </c>
      <c r="X232" s="4" t="str">
        <f ca="1">IF(AND(MAX(Q$23:Q231)&gt;MAX(Y$23:Y231),C232&lt;&gt;"",MAX(S$23:S231)&gt;MAX(Y$23:Y231),MAX(U$23:U231)&gt;MAX(Y$23:Y231),MAX(W$23:W231)&gt;MAX(Y$23:Y231),MAX(Y$23:Y231)&lt;=TIME(16,0,0)),MAX(Y$23:Y231,C232),"")</f>
        <v/>
      </c>
      <c r="Y232" s="4" t="str">
        <f t="shared" ca="1" si="67"/>
        <v/>
      </c>
    </row>
    <row r="233" spans="1:25" x14ac:dyDescent="0.3">
      <c r="A233" s="3">
        <f t="shared" ca="1" si="51"/>
        <v>1.4566615694055245</v>
      </c>
      <c r="B233" s="23" t="str">
        <f t="shared" ca="1" si="52"/>
        <v>касса 3</v>
      </c>
      <c r="C233" s="4">
        <f ca="1">IF(C232="","",IF(C232+(A233)/1440&lt;=$C$23+8/24,C232+(A233)/1440,""))</f>
        <v>0.59215315001073054</v>
      </c>
      <c r="D233">
        <f t="shared" ca="1" si="53"/>
        <v>6.2144442821483663</v>
      </c>
      <c r="E233" s="4">
        <f t="shared" ca="1" si="54"/>
        <v>4.3155863070474766E-3</v>
      </c>
      <c r="F233">
        <f t="shared" ca="1" si="55"/>
        <v>2.1194688361468512</v>
      </c>
      <c r="G233" s="4">
        <f t="shared" ca="1" si="56"/>
        <v>1.4718533584353133E-3</v>
      </c>
      <c r="H233">
        <f t="shared" ca="1" si="57"/>
        <v>7.5023116924597364</v>
      </c>
      <c r="I233" s="4">
        <f t="shared" ca="1" si="58"/>
        <v>5.2099386753192613E-3</v>
      </c>
      <c r="J233">
        <f t="shared" ca="1" si="59"/>
        <v>16.056724952744123</v>
      </c>
      <c r="K233" s="4">
        <f ca="1">IF(J233&lt;&gt;"",J233/1440,"")</f>
        <v>1.1150503439405641E-2</v>
      </c>
      <c r="L233" s="55">
        <f t="shared" ca="1" si="60"/>
        <v>4.6003124575779726</v>
      </c>
      <c r="M233" s="4">
        <f t="shared" ca="1" si="61"/>
        <v>3.1946614288735921E-3</v>
      </c>
      <c r="N233" s="3">
        <f ca="1">IF(C233&lt;&gt;"",SUM(COUNTIF($Q$24:$Q233,"&gt;"&amp;C233),COUNTIF($S$24:$S233,"&gt;"&amp;C233),COUNTIF($U$24:$U233,"&gt;"&amp;C233),COUNTIF($W$24:$W233,"&gt;"&amp;C233),COUNTIF($Y$24:$Y233,"&gt;"&amp;C233)),"")</f>
        <v>3</v>
      </c>
      <c r="O233" s="4">
        <f t="shared" ca="1" si="62"/>
        <v>5.20993867531927E-3</v>
      </c>
      <c r="P233" s="4" t="str">
        <f ca="1">IF(AND(MAX(Q$23:Q232)&lt;=MAX(S$23:S232),C233&lt;&gt;"",MAX(Q$23:Q232)&lt;=MAX(U$23:U232),MAX(Q$23:Q232)&lt;=MAX(W$23:W232),MAX(Q$23:Q232)&lt;=MAX(Y$23:Y232),MAX(Q$23:Q232)&lt;=TIME(16,0,0)),MAX(Q$23:Q232,C233),"")</f>
        <v/>
      </c>
      <c r="Q233" s="4" t="str">
        <f t="shared" ca="1" si="63"/>
        <v/>
      </c>
      <c r="R233" s="4" t="str">
        <f ca="1">IF(AND(MAX(Q$23:Q232)&gt;MAX(S$23:S232),C233&lt;&gt;"",MAX(S$23:S232)&lt;=MAX(U$23:U232),MAX(S$23:S232)&lt;=MAX(W$23:W232),MAX(S$23:S232)&lt;=MAX(Y$23:Y232),MAX(S$23:S232)&lt;=TIME(16,0,0)),MAX(S$23:S232,C233),"")</f>
        <v/>
      </c>
      <c r="S233" s="4" t="str">
        <f t="shared" ca="1" si="64"/>
        <v/>
      </c>
      <c r="T233" s="4">
        <f ca="1">IF(AND(MAX(Q$23:Q232)&gt;MAX(U$23:U232),C233&lt;&gt;"",MAX(S$23:S232)&gt;MAX(U$23:U232),MAX(U$23:U232)&lt;=MAX(W$23:W232),MAX(U$23:U232)&lt;=MAX(Y$23:Y232),MAX(U$23:U232)&lt;=TIME(16,0,0)),MAX(U$23:U232,C233),"")</f>
        <v>0.59215315001073054</v>
      </c>
      <c r="U233" s="4">
        <f t="shared" ca="1" si="65"/>
        <v>0.59736308868604981</v>
      </c>
      <c r="V233" s="4" t="str">
        <f ca="1">IF(AND(MAX(Q$23:Q232)&gt;MAX(W$23:W232),C233&lt;&gt;"",MAX(S$23:S232)&gt;MAX(W$23:W232),MAX(U$23:U232)&gt;MAX(W$23:W232),MAX(W$23:W232)&lt;=MAX(Y$23:Y232),MAX(W$23:W232)&lt;=TIME(16,0,0)),MAX(W$23:W232,C233),"")</f>
        <v/>
      </c>
      <c r="W233" s="4" t="str">
        <f t="shared" ca="1" si="66"/>
        <v/>
      </c>
      <c r="X233" s="4" t="str">
        <f ca="1">IF(AND(MAX(Q$23:Q232)&gt;MAX(Y$23:Y232),C233&lt;&gt;"",MAX(S$23:S232)&gt;MAX(Y$23:Y232),MAX(U$23:U232)&gt;MAX(Y$23:Y232),MAX(W$23:W232)&gt;MAX(Y$23:Y232),MAX(Y$23:Y232)&lt;=TIME(16,0,0)),MAX(Y$23:Y232,C233),"")</f>
        <v/>
      </c>
      <c r="Y233" s="4" t="str">
        <f t="shared" ca="1" si="67"/>
        <v/>
      </c>
    </row>
    <row r="234" spans="1:25" x14ac:dyDescent="0.3">
      <c r="A234" s="3">
        <f t="shared" ca="1" si="51"/>
        <v>2.2456709023644708</v>
      </c>
      <c r="B234" s="23" t="str">
        <f t="shared" ca="1" si="52"/>
        <v>касса 2</v>
      </c>
      <c r="C234" s="4">
        <f ca="1">IF(C233="","",IF(C233+(A234)/1440&lt;=$C$23+8/24,C233+(A234)/1440,""))</f>
        <v>0.59371264369292809</v>
      </c>
      <c r="D234">
        <f t="shared" ca="1" si="53"/>
        <v>1.3325657267877813</v>
      </c>
      <c r="E234" s="4">
        <f t="shared" ca="1" si="54"/>
        <v>9.2539286582484816E-4</v>
      </c>
      <c r="F234">
        <f t="shared" ca="1" si="55"/>
        <v>5.3089699091403473</v>
      </c>
      <c r="G234" s="4">
        <f t="shared" ca="1" si="56"/>
        <v>3.6867846591252412E-3</v>
      </c>
      <c r="H234">
        <f t="shared" ca="1" si="57"/>
        <v>4.7798412868621654</v>
      </c>
      <c r="I234" s="4">
        <f t="shared" ca="1" si="58"/>
        <v>3.3193342269876146E-3</v>
      </c>
      <c r="J234">
        <f t="shared" ca="1" si="59"/>
        <v>7.7003292406250594</v>
      </c>
      <c r="K234" s="4">
        <f ca="1">IF(J234&lt;&gt;"",J234/1440,"")</f>
        <v>5.3474508615451799E-3</v>
      </c>
      <c r="L234" s="55">
        <f t="shared" ca="1" si="60"/>
        <v>10.49863948846653</v>
      </c>
      <c r="M234" s="4">
        <f t="shared" ca="1" si="61"/>
        <v>7.2907218669906459E-3</v>
      </c>
      <c r="N234" s="3">
        <f ca="1">IF(C234&lt;&gt;"",SUM(COUNTIF($Q$24:$Q234,"&gt;"&amp;C234),COUNTIF($S$24:$S234,"&gt;"&amp;C234),COUNTIF($U$24:$U234,"&gt;"&amp;C234),COUNTIF($W$24:$W234,"&gt;"&amp;C234),COUNTIF($Y$24:$Y234,"&gt;"&amp;C234)),"")</f>
        <v>4</v>
      </c>
      <c r="O234" s="4">
        <f t="shared" ca="1" si="62"/>
        <v>3.6867846591251974E-3</v>
      </c>
      <c r="P234" s="4" t="str">
        <f ca="1">IF(AND(MAX(Q$23:Q233)&lt;=MAX(S$23:S233),C234&lt;&gt;"",MAX(Q$23:Q233)&lt;=MAX(U$23:U233),MAX(Q$23:Q233)&lt;=MAX(W$23:W233),MAX(Q$23:Q233)&lt;=MAX(Y$23:Y233),MAX(Q$23:Q233)&lt;=TIME(16,0,0)),MAX(Q$23:Q233,C234),"")</f>
        <v/>
      </c>
      <c r="Q234" s="4" t="str">
        <f t="shared" ca="1" si="63"/>
        <v/>
      </c>
      <c r="R234" s="4">
        <f ca="1">IF(AND(MAX(Q$23:Q233)&gt;MAX(S$23:S233),C234&lt;&gt;"",MAX(S$23:S233)&lt;=MAX(U$23:U233),MAX(S$23:S233)&lt;=MAX(W$23:W233),MAX(S$23:S233)&lt;=MAX(Y$23:Y233),MAX(S$23:S233)&lt;=TIME(16,0,0)),MAX(S$23:S233,C234),"")</f>
        <v>0.59371264369292809</v>
      </c>
      <c r="S234" s="4">
        <f t="shared" ca="1" si="64"/>
        <v>0.59739942835205329</v>
      </c>
      <c r="T234" s="4" t="str">
        <f ca="1">IF(AND(MAX(Q$23:Q233)&gt;MAX(U$23:U233),C234&lt;&gt;"",MAX(S$23:S233)&gt;MAX(U$23:U233),MAX(U$23:U233)&lt;=MAX(W$23:W233),MAX(U$23:U233)&lt;=MAX(Y$23:Y233),MAX(U$23:U233)&lt;=TIME(16,0,0)),MAX(U$23:U233,C234),"")</f>
        <v/>
      </c>
      <c r="U234" s="4" t="str">
        <f t="shared" ca="1" si="65"/>
        <v/>
      </c>
      <c r="V234" s="4" t="str">
        <f ca="1">IF(AND(MAX(Q$23:Q233)&gt;MAX(W$23:W233),C234&lt;&gt;"",MAX(S$23:S233)&gt;MAX(W$23:W233),MAX(U$23:U233)&gt;MAX(W$23:W233),MAX(W$23:W233)&lt;=MAX(Y$23:Y233),MAX(W$23:W233)&lt;=TIME(16,0,0)),MAX(W$23:W233,C234),"")</f>
        <v/>
      </c>
      <c r="W234" s="4" t="str">
        <f t="shared" ca="1" si="66"/>
        <v/>
      </c>
      <c r="X234" s="4" t="str">
        <f ca="1">IF(AND(MAX(Q$23:Q233)&gt;MAX(Y$23:Y233),C234&lt;&gt;"",MAX(S$23:S233)&gt;MAX(Y$23:Y233),MAX(U$23:U233)&gt;MAX(Y$23:Y233),MAX(W$23:W233)&gt;MAX(Y$23:Y233),MAX(Y$23:Y233)&lt;=TIME(16,0,0)),MAX(Y$23:Y233,C234),"")</f>
        <v/>
      </c>
      <c r="Y234" s="4" t="str">
        <f t="shared" ca="1" si="67"/>
        <v/>
      </c>
    </row>
    <row r="235" spans="1:25" x14ac:dyDescent="0.3">
      <c r="A235" s="3">
        <f t="shared" ca="1" si="51"/>
        <v>2.3840707461857247</v>
      </c>
      <c r="B235" s="23" t="str">
        <f t="shared" ca="1" si="52"/>
        <v>касса 1</v>
      </c>
      <c r="C235" s="4">
        <f ca="1">IF(C234="","",IF(C234+(A235)/1440&lt;=$C$23+8/24,C234+(A235)/1440,""))</f>
        <v>0.59536824837777924</v>
      </c>
      <c r="D235">
        <f t="shared" ca="1" si="53"/>
        <v>5.2241025580886777</v>
      </c>
      <c r="E235" s="4">
        <f t="shared" ca="1" si="54"/>
        <v>3.6278489986726931E-3</v>
      </c>
      <c r="F235">
        <f t="shared" ca="1" si="55"/>
        <v>1.1106508594315616</v>
      </c>
      <c r="G235" s="4">
        <f t="shared" ca="1" si="56"/>
        <v>7.7128531904969554E-4</v>
      </c>
      <c r="H235">
        <f t="shared" ca="1" si="57"/>
        <v>2.9816173091981284</v>
      </c>
      <c r="I235" s="4">
        <f t="shared" ca="1" si="58"/>
        <v>2.0705675758320337E-3</v>
      </c>
      <c r="J235">
        <f t="shared" ca="1" si="59"/>
        <v>5.7497257109054134</v>
      </c>
      <c r="K235" s="4">
        <f ca="1">IF(J235&lt;&gt;"",J235/1440,"")</f>
        <v>3.9928650770176483E-3</v>
      </c>
      <c r="L235" s="55">
        <f t="shared" ca="1" si="60"/>
        <v>11.612257445278948</v>
      </c>
      <c r="M235" s="4">
        <f t="shared" ca="1" si="61"/>
        <v>8.0640676703326031E-3</v>
      </c>
      <c r="N235" s="3">
        <f ca="1">IF(C235&lt;&gt;"",SUM(COUNTIF($Q$24:$Q235,"&gt;"&amp;C235),COUNTIF($S$24:$S235,"&gt;"&amp;C235),COUNTIF($U$24:$U235,"&gt;"&amp;C235),COUNTIF($W$24:$W235,"&gt;"&amp;C235),COUNTIF($Y$24:$Y235,"&gt;"&amp;C235)),"")</f>
        <v>5</v>
      </c>
      <c r="O235" s="4">
        <f t="shared" ca="1" si="62"/>
        <v>3.6278489986727447E-3</v>
      </c>
      <c r="P235" s="4">
        <f ca="1">IF(AND(MAX(Q$23:Q234)&lt;=MAX(S$23:S234),C235&lt;&gt;"",MAX(Q$23:Q234)&lt;=MAX(U$23:U234),MAX(Q$23:Q234)&lt;=MAX(W$23:W234),MAX(Q$23:Q234)&lt;=MAX(Y$23:Y234),MAX(Q$23:Q234)&lt;=TIME(16,0,0)),MAX(Q$23:Q234,C235),"")</f>
        <v>0.59536824837777924</v>
      </c>
      <c r="Q235" s="4">
        <f t="shared" ca="1" si="63"/>
        <v>0.59899609737645199</v>
      </c>
      <c r="R235" s="4" t="str">
        <f ca="1">IF(AND(MAX(Q$23:Q234)&gt;MAX(S$23:S234),C235&lt;&gt;"",MAX(S$23:S234)&lt;=MAX(U$23:U234),MAX(S$23:S234)&lt;=MAX(W$23:W234),MAX(S$23:S234)&lt;=MAX(Y$23:Y234),MAX(S$23:S234)&lt;=TIME(16,0,0)),MAX(S$23:S234,C235),"")</f>
        <v/>
      </c>
      <c r="S235" s="4" t="str">
        <f t="shared" ca="1" si="64"/>
        <v/>
      </c>
      <c r="T235" s="4" t="str">
        <f ca="1">IF(AND(MAX(Q$23:Q234)&gt;MAX(U$23:U234),C235&lt;&gt;"",MAX(S$23:S234)&gt;MAX(U$23:U234),MAX(U$23:U234)&lt;=MAX(W$23:W234),MAX(U$23:U234)&lt;=MAX(Y$23:Y234),MAX(U$23:U234)&lt;=TIME(16,0,0)),MAX(U$23:U234,C235),"")</f>
        <v/>
      </c>
      <c r="U235" s="4" t="str">
        <f t="shared" ca="1" si="65"/>
        <v/>
      </c>
      <c r="V235" s="4" t="str">
        <f ca="1">IF(AND(MAX(Q$23:Q234)&gt;MAX(W$23:W234),C235&lt;&gt;"",MAX(S$23:S234)&gt;MAX(W$23:W234),MAX(U$23:U234)&gt;MAX(W$23:W234),MAX(W$23:W234)&lt;=MAX(Y$23:Y234),MAX(W$23:W234)&lt;=TIME(16,0,0)),MAX(W$23:W234,C235),"")</f>
        <v/>
      </c>
      <c r="W235" s="4" t="str">
        <f t="shared" ca="1" si="66"/>
        <v/>
      </c>
      <c r="X235" s="4" t="str">
        <f ca="1">IF(AND(MAX(Q$23:Q234)&gt;MAX(Y$23:Y234),C235&lt;&gt;"",MAX(S$23:S234)&gt;MAX(Y$23:Y234),MAX(U$23:U234)&gt;MAX(Y$23:Y234),MAX(W$23:W234)&gt;MAX(Y$23:Y234),MAX(Y$23:Y234)&lt;=TIME(16,0,0)),MAX(Y$23:Y234,C235),"")</f>
        <v/>
      </c>
      <c r="Y235" s="4" t="str">
        <f t="shared" ca="1" si="67"/>
        <v/>
      </c>
    </row>
    <row r="236" spans="1:25" x14ac:dyDescent="0.3">
      <c r="A236" s="3">
        <f t="shared" ca="1" si="51"/>
        <v>2.3911748322915081</v>
      </c>
      <c r="B236" s="23" t="str">
        <f t="shared" ca="1" si="52"/>
        <v>касса 4</v>
      </c>
      <c r="C236" s="4">
        <f ca="1">IF(C235="","",IF(C235+(A236)/1440&lt;=$C$23+8/24,C235+(A236)/1440,""))</f>
        <v>0.59702878645575941</v>
      </c>
      <c r="D236">
        <f t="shared" ca="1" si="53"/>
        <v>2.9628907003534777</v>
      </c>
      <c r="E236" s="4">
        <f t="shared" ca="1" si="54"/>
        <v>2.0575629863565817E-3</v>
      </c>
      <c r="F236">
        <f t="shared" ca="1" si="55"/>
        <v>4.1220068957346712</v>
      </c>
      <c r="G236" s="4">
        <f t="shared" ca="1" si="56"/>
        <v>2.8625047887046329E-3</v>
      </c>
      <c r="H236">
        <f t="shared" ca="1" si="57"/>
        <v>2.9486566868981248</v>
      </c>
      <c r="I236" s="4">
        <f t="shared" ca="1" si="58"/>
        <v>2.0476782547903644E-3</v>
      </c>
      <c r="J236">
        <f t="shared" ca="1" si="59"/>
        <v>13.645164215364758</v>
      </c>
      <c r="K236" s="4">
        <f ca="1">IF(J236&lt;&gt;"",J236/1440,"")</f>
        <v>9.4758084828921937E-3</v>
      </c>
      <c r="L236" s="55">
        <f t="shared" ca="1" si="60"/>
        <v>2.6009122865413867</v>
      </c>
      <c r="M236" s="4">
        <f t="shared" ca="1" si="61"/>
        <v>1.8061890878759629E-3</v>
      </c>
      <c r="N236" s="3">
        <f ca="1">IF(C236&lt;&gt;"",SUM(COUNTIF($Q$24:$Q236,"&gt;"&amp;C236),COUNTIF($S$24:$S236,"&gt;"&amp;C236),COUNTIF($U$24:$U236,"&gt;"&amp;C236),COUNTIF($W$24:$W236,"&gt;"&amp;C236),COUNTIF($Y$24:$Y236,"&gt;"&amp;C236)),"")</f>
        <v>5</v>
      </c>
      <c r="O236" s="4">
        <f t="shared" ca="1" si="62"/>
        <v>9.4758084828922007E-3</v>
      </c>
      <c r="P236" s="4" t="str">
        <f ca="1">IF(AND(MAX(Q$23:Q235)&lt;=MAX(S$23:S235),C236&lt;&gt;"",MAX(Q$23:Q235)&lt;=MAX(U$23:U235),MAX(Q$23:Q235)&lt;=MAX(W$23:W235),MAX(Q$23:Q235)&lt;=MAX(Y$23:Y235),MAX(Q$23:Q235)&lt;=TIME(16,0,0)),MAX(Q$23:Q235,C236),"")</f>
        <v/>
      </c>
      <c r="Q236" s="4" t="str">
        <f t="shared" ca="1" si="63"/>
        <v/>
      </c>
      <c r="R236" s="4" t="str">
        <f ca="1">IF(AND(MAX(Q$23:Q235)&gt;MAX(S$23:S235),C236&lt;&gt;"",MAX(S$23:S235)&lt;=MAX(U$23:U235),MAX(S$23:S235)&lt;=MAX(W$23:W235),MAX(S$23:S235)&lt;=MAX(Y$23:Y235),MAX(S$23:S235)&lt;=TIME(16,0,0)),MAX(S$23:S235,C236),"")</f>
        <v/>
      </c>
      <c r="S236" s="4" t="str">
        <f t="shared" ca="1" si="64"/>
        <v/>
      </c>
      <c r="T236" s="4" t="str">
        <f ca="1">IF(AND(MAX(Q$23:Q235)&gt;MAX(U$23:U235),C236&lt;&gt;"",MAX(S$23:S235)&gt;MAX(U$23:U235),MAX(U$23:U235)&lt;=MAX(W$23:W235),MAX(U$23:U235)&lt;=MAX(Y$23:Y235),MAX(U$23:U235)&lt;=TIME(16,0,0)),MAX(U$23:U235,C236),"")</f>
        <v/>
      </c>
      <c r="U236" s="4" t="str">
        <f t="shared" ca="1" si="65"/>
        <v/>
      </c>
      <c r="V236" s="4">
        <f ca="1">IF(AND(MAX(Q$23:Q235)&gt;MAX(W$23:W235),C236&lt;&gt;"",MAX(S$23:S235)&gt;MAX(W$23:W235),MAX(U$23:U235)&gt;MAX(W$23:W235),MAX(W$23:W235)&lt;=MAX(Y$23:Y235),MAX(W$23:W235)&lt;=TIME(16,0,0)),MAX(W$23:W235,C236),"")</f>
        <v>0.59702878645575941</v>
      </c>
      <c r="W236" s="4">
        <f t="shared" ca="1" si="66"/>
        <v>0.60650459493865161</v>
      </c>
      <c r="X236" s="4" t="str">
        <f ca="1">IF(AND(MAX(Q$23:Q235)&gt;MAX(Y$23:Y235),C236&lt;&gt;"",MAX(S$23:S235)&gt;MAX(Y$23:Y235),MAX(U$23:U235)&gt;MAX(Y$23:Y235),MAX(W$23:W235)&gt;MAX(Y$23:Y235),MAX(Y$23:Y235)&lt;=TIME(16,0,0)),MAX(Y$23:Y235,C236),"")</f>
        <v/>
      </c>
      <c r="Y236" s="4" t="str">
        <f t="shared" ca="1" si="67"/>
        <v/>
      </c>
    </row>
    <row r="237" spans="1:25" x14ac:dyDescent="0.3">
      <c r="A237" s="3">
        <f t="shared" ca="1" si="51"/>
        <v>2.3240824382556711</v>
      </c>
      <c r="B237" s="23" t="str">
        <f t="shared" ca="1" si="52"/>
        <v>касса 3</v>
      </c>
      <c r="C237" s="4">
        <f ca="1">IF(C236="","",IF(C236+(A237)/1440&lt;=$C$23+8/24,C236+(A237)/1440,""))</f>
        <v>0.59864273259343692</v>
      </c>
      <c r="D237">
        <f t="shared" ca="1" si="53"/>
        <v>11.48523295406045</v>
      </c>
      <c r="E237" s="4">
        <f t="shared" ca="1" si="54"/>
        <v>7.9758562180975347E-3</v>
      </c>
      <c r="F237">
        <f t="shared" ca="1" si="55"/>
        <v>2.5869185395082153</v>
      </c>
      <c r="G237" s="4">
        <f t="shared" ca="1" si="56"/>
        <v>1.796471207991816E-3</v>
      </c>
      <c r="H237">
        <f t="shared" ca="1" si="57"/>
        <v>2.4896098875602322</v>
      </c>
      <c r="I237" s="4">
        <f t="shared" ca="1" si="58"/>
        <v>1.7288957552501613E-3</v>
      </c>
      <c r="J237">
        <f t="shared" ca="1" si="59"/>
        <v>10.594323578620314</v>
      </c>
      <c r="K237" s="4">
        <f ca="1">IF(J237&lt;&gt;"",J237/1440,"")</f>
        <v>7.3571691518196621E-3</v>
      </c>
      <c r="L237" s="55">
        <f t="shared" ca="1" si="60"/>
        <v>1.7361415150594048</v>
      </c>
      <c r="M237" s="4">
        <f t="shared" ca="1" si="61"/>
        <v>1.2056538299023644E-3</v>
      </c>
      <c r="N237" s="3">
        <f ca="1">IF(C237&lt;&gt;"",SUM(COUNTIF($Q$24:$Q237,"&gt;"&amp;C237),COUNTIF($S$24:$S237,"&gt;"&amp;C237),COUNTIF($U$24:$U237,"&gt;"&amp;C237),COUNTIF($W$24:$W237,"&gt;"&amp;C237),COUNTIF($Y$24:$Y237,"&gt;"&amp;C237)),"")</f>
        <v>4</v>
      </c>
      <c r="O237" s="4">
        <f t="shared" ca="1" si="62"/>
        <v>1.7288957552501483E-3</v>
      </c>
      <c r="P237" s="4" t="str">
        <f ca="1">IF(AND(MAX(Q$23:Q236)&lt;=MAX(S$23:S236),C237&lt;&gt;"",MAX(Q$23:Q236)&lt;=MAX(U$23:U236),MAX(Q$23:Q236)&lt;=MAX(W$23:W236),MAX(Q$23:Q236)&lt;=MAX(Y$23:Y236),MAX(Q$23:Q236)&lt;=TIME(16,0,0)),MAX(Q$23:Q236,C237),"")</f>
        <v/>
      </c>
      <c r="Q237" s="4" t="str">
        <f t="shared" ca="1" si="63"/>
        <v/>
      </c>
      <c r="R237" s="4" t="str">
        <f ca="1">IF(AND(MAX(Q$23:Q236)&gt;MAX(S$23:S236),C237&lt;&gt;"",MAX(S$23:S236)&lt;=MAX(U$23:U236),MAX(S$23:S236)&lt;=MAX(W$23:W236),MAX(S$23:S236)&lt;=MAX(Y$23:Y236),MAX(S$23:S236)&lt;=TIME(16,0,0)),MAX(S$23:S236,C237),"")</f>
        <v/>
      </c>
      <c r="S237" s="4" t="str">
        <f t="shared" ca="1" si="64"/>
        <v/>
      </c>
      <c r="T237" s="4">
        <f ca="1">IF(AND(MAX(Q$23:Q236)&gt;MAX(U$23:U236),C237&lt;&gt;"",MAX(S$23:S236)&gt;MAX(U$23:U236),MAX(U$23:U236)&lt;=MAX(W$23:W236),MAX(U$23:U236)&lt;=MAX(Y$23:Y236),MAX(U$23:U236)&lt;=TIME(16,0,0)),MAX(U$23:U236,C237),"")</f>
        <v>0.59864273259343692</v>
      </c>
      <c r="U237" s="4">
        <f t="shared" ca="1" si="65"/>
        <v>0.60037162834868707</v>
      </c>
      <c r="V237" s="4" t="str">
        <f ca="1">IF(AND(MAX(Q$23:Q236)&gt;MAX(W$23:W236),C237&lt;&gt;"",MAX(S$23:S236)&gt;MAX(W$23:W236),MAX(U$23:U236)&gt;MAX(W$23:W236),MAX(W$23:W236)&lt;=MAX(Y$23:Y236),MAX(W$23:W236)&lt;=TIME(16,0,0)),MAX(W$23:W236,C237),"")</f>
        <v/>
      </c>
      <c r="W237" s="4" t="str">
        <f t="shared" ca="1" si="66"/>
        <v/>
      </c>
      <c r="X237" s="4" t="str">
        <f ca="1">IF(AND(MAX(Q$23:Q236)&gt;MAX(Y$23:Y236),C237&lt;&gt;"",MAX(S$23:S236)&gt;MAX(Y$23:Y236),MAX(U$23:U236)&gt;MAX(Y$23:Y236),MAX(W$23:W236)&gt;MAX(Y$23:Y236),MAX(Y$23:Y236)&lt;=TIME(16,0,0)),MAX(Y$23:Y236,C237),"")</f>
        <v/>
      </c>
      <c r="Y237" s="4" t="str">
        <f t="shared" ca="1" si="67"/>
        <v/>
      </c>
    </row>
    <row r="238" spans="1:25" x14ac:dyDescent="0.3">
      <c r="A238" s="3">
        <f t="shared" ca="1" si="51"/>
        <v>3.4008935568814751</v>
      </c>
      <c r="B238" s="23" t="str">
        <f t="shared" ca="1" si="52"/>
        <v>касса 2</v>
      </c>
      <c r="C238" s="4">
        <f ca="1">IF(C237="","",IF(C237+(A238)/1440&lt;=$C$23+8/24,C237+(A238)/1440,""))</f>
        <v>0.60100446423016018</v>
      </c>
      <c r="D238">
        <f t="shared" ca="1" si="53"/>
        <v>3.1092326786198257</v>
      </c>
      <c r="E238" s="4">
        <f t="shared" ca="1" si="54"/>
        <v>2.1591893601526566E-3</v>
      </c>
      <c r="F238">
        <f t="shared" ca="1" si="55"/>
        <v>4.2599621480136358</v>
      </c>
      <c r="G238" s="4">
        <f t="shared" ca="1" si="56"/>
        <v>2.9583070472316915E-3</v>
      </c>
      <c r="H238">
        <f t="shared" ca="1" si="57"/>
        <v>3.5803541835526502</v>
      </c>
      <c r="I238" s="4">
        <f t="shared" ca="1" si="58"/>
        <v>2.4863570719115624E-3</v>
      </c>
      <c r="J238">
        <f t="shared" ca="1" si="59"/>
        <v>1.9648427074807033</v>
      </c>
      <c r="K238" s="4">
        <f ca="1">IF(J238&lt;&gt;"",J238/1440,"")</f>
        <v>1.3644741024171551E-3</v>
      </c>
      <c r="L238" s="55">
        <f t="shared" ca="1" si="60"/>
        <v>3.8184539408278333</v>
      </c>
      <c r="M238" s="4">
        <f t="shared" ca="1" si="61"/>
        <v>2.6517041255748842E-3</v>
      </c>
      <c r="N238" s="3">
        <f ca="1">IF(C238&lt;&gt;"",SUM(COUNTIF($Q$24:$Q238,"&gt;"&amp;C238),COUNTIF($S$24:$S238,"&gt;"&amp;C238),COUNTIF($U$24:$U238,"&gt;"&amp;C238),COUNTIF($W$24:$W238,"&gt;"&amp;C238),COUNTIF($Y$24:$Y238,"&gt;"&amp;C238)),"")</f>
        <v>3</v>
      </c>
      <c r="O238" s="4">
        <f t="shared" ca="1" si="62"/>
        <v>2.9583070472316564E-3</v>
      </c>
      <c r="P238" s="4" t="str">
        <f ca="1">IF(AND(MAX(Q$23:Q237)&lt;=MAX(S$23:S237),C238&lt;&gt;"",MAX(Q$23:Q237)&lt;=MAX(U$23:U237),MAX(Q$23:Q237)&lt;=MAX(W$23:W237),MAX(Q$23:Q237)&lt;=MAX(Y$23:Y237),MAX(Q$23:Q237)&lt;=TIME(16,0,0)),MAX(Q$23:Q237,C238),"")</f>
        <v/>
      </c>
      <c r="Q238" s="4" t="str">
        <f t="shared" ca="1" si="63"/>
        <v/>
      </c>
      <c r="R238" s="4">
        <f ca="1">IF(AND(MAX(Q$23:Q237)&gt;MAX(S$23:S237),C238&lt;&gt;"",MAX(S$23:S237)&lt;=MAX(U$23:U237),MAX(S$23:S237)&lt;=MAX(W$23:W237),MAX(S$23:S237)&lt;=MAX(Y$23:Y237),MAX(S$23:S237)&lt;=TIME(16,0,0)),MAX(S$23:S237,C238),"")</f>
        <v>0.60100446423016018</v>
      </c>
      <c r="S238" s="4">
        <f t="shared" ca="1" si="64"/>
        <v>0.60396277127739184</v>
      </c>
      <c r="T238" s="4" t="str">
        <f ca="1">IF(AND(MAX(Q$23:Q237)&gt;MAX(U$23:U237),C238&lt;&gt;"",MAX(S$23:S237)&gt;MAX(U$23:U237),MAX(U$23:U237)&lt;=MAX(W$23:W237),MAX(U$23:U237)&lt;=MAX(Y$23:Y237),MAX(U$23:U237)&lt;=TIME(16,0,0)),MAX(U$23:U237,C238),"")</f>
        <v/>
      </c>
      <c r="U238" s="4" t="str">
        <f t="shared" ca="1" si="65"/>
        <v/>
      </c>
      <c r="V238" s="4" t="str">
        <f ca="1">IF(AND(MAX(Q$23:Q237)&gt;MAX(W$23:W237),C238&lt;&gt;"",MAX(S$23:S237)&gt;MAX(W$23:W237),MAX(U$23:U237)&gt;MAX(W$23:W237),MAX(W$23:W237)&lt;=MAX(Y$23:Y237),MAX(W$23:W237)&lt;=TIME(16,0,0)),MAX(W$23:W237,C238),"")</f>
        <v/>
      </c>
      <c r="W238" s="4" t="str">
        <f t="shared" ca="1" si="66"/>
        <v/>
      </c>
      <c r="X238" s="4" t="str">
        <f ca="1">IF(AND(MAX(Q$23:Q237)&gt;MAX(Y$23:Y237),C238&lt;&gt;"",MAX(S$23:S237)&gt;MAX(Y$23:Y237),MAX(U$23:U237)&gt;MAX(Y$23:Y237),MAX(W$23:W237)&gt;MAX(Y$23:Y237),MAX(Y$23:Y237)&lt;=TIME(16,0,0)),MAX(Y$23:Y237,C238),"")</f>
        <v/>
      </c>
      <c r="Y238" s="4" t="str">
        <f t="shared" ca="1" si="67"/>
        <v/>
      </c>
    </row>
    <row r="239" spans="1:25" x14ac:dyDescent="0.3">
      <c r="A239" s="3">
        <f t="shared" ca="1" si="51"/>
        <v>1.627818843194663</v>
      </c>
      <c r="B239" s="23" t="str">
        <f t="shared" ca="1" si="52"/>
        <v>касса 1</v>
      </c>
      <c r="C239" s="4">
        <f ca="1">IF(C238="","",IF(C238+(A239)/1440&lt;=$C$23+8/24,C238+(A239)/1440,""))</f>
        <v>0.60213489398237874</v>
      </c>
      <c r="D239">
        <f t="shared" ca="1" si="53"/>
        <v>1.5729139182690377</v>
      </c>
      <c r="E239" s="4">
        <f t="shared" ca="1" si="54"/>
        <v>1.0923013321312762E-3</v>
      </c>
      <c r="F239">
        <f t="shared" ca="1" si="55"/>
        <v>2.6006387211523396</v>
      </c>
      <c r="G239" s="4">
        <f t="shared" ca="1" si="56"/>
        <v>1.8059991119113469E-3</v>
      </c>
      <c r="H239">
        <f t="shared" ca="1" si="57"/>
        <v>3.5234565746952424</v>
      </c>
      <c r="I239" s="4">
        <f t="shared" ca="1" si="58"/>
        <v>2.446844843538363E-3</v>
      </c>
      <c r="J239">
        <f t="shared" ca="1" si="59"/>
        <v>1.3216291602025207</v>
      </c>
      <c r="K239" s="4">
        <f ca="1">IF(J239&lt;&gt;"",J239/1440,"")</f>
        <v>9.177980279184172E-4</v>
      </c>
      <c r="L239" s="55">
        <f t="shared" ca="1" si="60"/>
        <v>14.252039929516979</v>
      </c>
      <c r="M239" s="4">
        <f t="shared" ca="1" si="61"/>
        <v>9.8972499510534568E-3</v>
      </c>
      <c r="N239" s="3">
        <f ca="1">IF(C239&lt;&gt;"",SUM(COUNTIF($Q$24:$Q239,"&gt;"&amp;C239),COUNTIF($S$24:$S239,"&gt;"&amp;C239),COUNTIF($U$24:$U239,"&gt;"&amp;C239),COUNTIF($W$24:$W239,"&gt;"&amp;C239),COUNTIF($Y$24:$Y239,"&gt;"&amp;C239)),"")</f>
        <v>4</v>
      </c>
      <c r="O239" s="4">
        <f t="shared" ca="1" si="62"/>
        <v>1.0923013321312292E-3</v>
      </c>
      <c r="P239" s="4">
        <f ca="1">IF(AND(MAX(Q$23:Q238)&lt;=MAX(S$23:S238),C239&lt;&gt;"",MAX(Q$23:Q238)&lt;=MAX(U$23:U238),MAX(Q$23:Q238)&lt;=MAX(W$23:W238),MAX(Q$23:Q238)&lt;=MAX(Y$23:Y238),MAX(Q$23:Q238)&lt;=TIME(16,0,0)),MAX(Q$23:Q238,C239),"")</f>
        <v>0.60213489398237874</v>
      </c>
      <c r="Q239" s="4">
        <f t="shared" ca="1" si="63"/>
        <v>0.60322719531450997</v>
      </c>
      <c r="R239" s="4" t="str">
        <f ca="1">IF(AND(MAX(Q$23:Q238)&gt;MAX(S$23:S238),C239&lt;&gt;"",MAX(S$23:S238)&lt;=MAX(U$23:U238),MAX(S$23:S238)&lt;=MAX(W$23:W238),MAX(S$23:S238)&lt;=MAX(Y$23:Y238),MAX(S$23:S238)&lt;=TIME(16,0,0)),MAX(S$23:S238,C239),"")</f>
        <v/>
      </c>
      <c r="S239" s="4" t="str">
        <f t="shared" ca="1" si="64"/>
        <v/>
      </c>
      <c r="T239" s="4" t="str">
        <f ca="1">IF(AND(MAX(Q$23:Q238)&gt;MAX(U$23:U238),C239&lt;&gt;"",MAX(S$23:S238)&gt;MAX(U$23:U238),MAX(U$23:U238)&lt;=MAX(W$23:W238),MAX(U$23:U238)&lt;=MAX(Y$23:Y238),MAX(U$23:U238)&lt;=TIME(16,0,0)),MAX(U$23:U238,C239),"")</f>
        <v/>
      </c>
      <c r="U239" s="4" t="str">
        <f t="shared" ca="1" si="65"/>
        <v/>
      </c>
      <c r="V239" s="4" t="str">
        <f ca="1">IF(AND(MAX(Q$23:Q238)&gt;MAX(W$23:W238),C239&lt;&gt;"",MAX(S$23:S238)&gt;MAX(W$23:W238),MAX(U$23:U238)&gt;MAX(W$23:W238),MAX(W$23:W238)&lt;=MAX(Y$23:Y238),MAX(W$23:W238)&lt;=TIME(16,0,0)),MAX(W$23:W238,C239),"")</f>
        <v/>
      </c>
      <c r="W239" s="4" t="str">
        <f t="shared" ca="1" si="66"/>
        <v/>
      </c>
      <c r="X239" s="4" t="str">
        <f ca="1">IF(AND(MAX(Q$23:Q238)&gt;MAX(Y$23:Y238),C239&lt;&gt;"",MAX(S$23:S238)&gt;MAX(Y$23:Y238),MAX(U$23:U238)&gt;MAX(Y$23:Y238),MAX(W$23:W238)&gt;MAX(Y$23:Y238),MAX(Y$23:Y238)&lt;=TIME(16,0,0)),MAX(Y$23:Y238,C239),"")</f>
        <v/>
      </c>
      <c r="Y239" s="4" t="str">
        <f t="shared" ca="1" si="67"/>
        <v/>
      </c>
    </row>
    <row r="240" spans="1:25" x14ac:dyDescent="0.3">
      <c r="A240" s="3">
        <f t="shared" ca="1" si="51"/>
        <v>3.1412465457515339</v>
      </c>
      <c r="B240" s="23" t="str">
        <f t="shared" ca="1" si="52"/>
        <v>касса 3</v>
      </c>
      <c r="C240" s="4">
        <f ca="1">IF(C239="","",IF(C239+(A240)/1440&lt;=$C$23+8/24,C239+(A240)/1440,""))</f>
        <v>0.60431631519470619</v>
      </c>
      <c r="D240">
        <f t="shared" ca="1" si="53"/>
        <v>2.9089959786583641</v>
      </c>
      <c r="E240" s="4">
        <f t="shared" ca="1" si="54"/>
        <v>2.0201360962905307E-3</v>
      </c>
      <c r="F240">
        <f t="shared" ca="1" si="55"/>
        <v>11.344489139270985</v>
      </c>
      <c r="G240" s="4">
        <f t="shared" ca="1" si="56"/>
        <v>7.8781174578270736E-3</v>
      </c>
      <c r="H240">
        <f t="shared" ca="1" si="57"/>
        <v>5.1709498117179447</v>
      </c>
      <c r="I240" s="4">
        <f t="shared" ca="1" si="58"/>
        <v>3.5909373692485725E-3</v>
      </c>
      <c r="J240">
        <f t="shared" ca="1" si="59"/>
        <v>2.4478958944917006</v>
      </c>
      <c r="K240" s="4">
        <f ca="1">IF(J240&lt;&gt;"",J240/1440,"")</f>
        <v>1.6999277045081254E-3</v>
      </c>
      <c r="L240" s="55">
        <f t="shared" ca="1" si="60"/>
        <v>2.161211263092671</v>
      </c>
      <c r="M240" s="4">
        <f t="shared" ca="1" si="61"/>
        <v>1.5008411549254661E-3</v>
      </c>
      <c r="N240" s="3">
        <f ca="1">IF(C240&lt;&gt;"",SUM(COUNTIF($Q$24:$Q240,"&gt;"&amp;C240),COUNTIF($S$24:$S240,"&gt;"&amp;C240),COUNTIF($U$24:$U240,"&gt;"&amp;C240),COUNTIF($W$24:$W240,"&gt;"&amp;C240),COUNTIF($Y$24:$Y240,"&gt;"&amp;C240)),"")</f>
        <v>3</v>
      </c>
      <c r="O240" s="4">
        <f t="shared" ca="1" si="62"/>
        <v>3.5909373692485369E-3</v>
      </c>
      <c r="P240" s="4" t="str">
        <f ca="1">IF(AND(MAX(Q$23:Q239)&lt;=MAX(S$23:S239),C240&lt;&gt;"",MAX(Q$23:Q239)&lt;=MAX(U$23:U239),MAX(Q$23:Q239)&lt;=MAX(W$23:W239),MAX(Q$23:Q239)&lt;=MAX(Y$23:Y239),MAX(Q$23:Q239)&lt;=TIME(16,0,0)),MAX(Q$23:Q239,C240),"")</f>
        <v/>
      </c>
      <c r="Q240" s="4" t="str">
        <f t="shared" ca="1" si="63"/>
        <v/>
      </c>
      <c r="R240" s="4" t="str">
        <f ca="1">IF(AND(MAX(Q$23:Q239)&gt;MAX(S$23:S239),C240&lt;&gt;"",MAX(S$23:S239)&lt;=MAX(U$23:U239),MAX(S$23:S239)&lt;=MAX(W$23:W239),MAX(S$23:S239)&lt;=MAX(Y$23:Y239),MAX(S$23:S239)&lt;=TIME(16,0,0)),MAX(S$23:S239,C240),"")</f>
        <v/>
      </c>
      <c r="S240" s="4" t="str">
        <f t="shared" ca="1" si="64"/>
        <v/>
      </c>
      <c r="T240" s="4">
        <f ca="1">IF(AND(MAX(Q$23:Q239)&gt;MAX(U$23:U239),C240&lt;&gt;"",MAX(S$23:S239)&gt;MAX(U$23:U239),MAX(U$23:U239)&lt;=MAX(W$23:W239),MAX(U$23:U239)&lt;=MAX(Y$23:Y239),MAX(U$23:U239)&lt;=TIME(16,0,0)),MAX(U$23:U239,C240),"")</f>
        <v>0.60431631519470619</v>
      </c>
      <c r="U240" s="4">
        <f t="shared" ca="1" si="65"/>
        <v>0.60790725256395473</v>
      </c>
      <c r="V240" s="4" t="str">
        <f ca="1">IF(AND(MAX(Q$23:Q239)&gt;MAX(W$23:W239),C240&lt;&gt;"",MAX(S$23:S239)&gt;MAX(W$23:W239),MAX(U$23:U239)&gt;MAX(W$23:W239),MAX(W$23:W239)&lt;=MAX(Y$23:Y239),MAX(W$23:W239)&lt;=TIME(16,0,0)),MAX(W$23:W239,C240),"")</f>
        <v/>
      </c>
      <c r="W240" s="4" t="str">
        <f t="shared" ca="1" si="66"/>
        <v/>
      </c>
      <c r="X240" s="4" t="str">
        <f ca="1">IF(AND(MAX(Q$23:Q239)&gt;MAX(Y$23:Y239),C240&lt;&gt;"",MAX(S$23:S239)&gt;MAX(Y$23:Y239),MAX(U$23:U239)&gt;MAX(Y$23:Y239),MAX(W$23:W239)&gt;MAX(Y$23:Y239),MAX(Y$23:Y239)&lt;=TIME(16,0,0)),MAX(Y$23:Y239,C240),"")</f>
        <v/>
      </c>
      <c r="Y240" s="4" t="str">
        <f t="shared" ca="1" si="67"/>
        <v/>
      </c>
    </row>
    <row r="241" spans="1:25" x14ac:dyDescent="0.3">
      <c r="A241" s="3">
        <f t="shared" ca="1" si="51"/>
        <v>1.3332617526634061</v>
      </c>
      <c r="B241" s="23" t="str">
        <f t="shared" ca="1" si="52"/>
        <v>касса 1</v>
      </c>
      <c r="C241" s="4">
        <f ca="1">IF(C240="","",IF(C240+(A241)/1440&lt;=$C$23+8/24,C240+(A241)/1440,""))</f>
        <v>0.60524219141183355</v>
      </c>
      <c r="D241">
        <f t="shared" ca="1" si="53"/>
        <v>7.5586647101698476</v>
      </c>
      <c r="E241" s="4">
        <f t="shared" ca="1" si="54"/>
        <v>5.2490727153957275E-3</v>
      </c>
      <c r="F241">
        <f t="shared" ca="1" si="55"/>
        <v>1.5618772743859979</v>
      </c>
      <c r="G241" s="4">
        <f t="shared" ca="1" si="56"/>
        <v>1.0846369961013875E-3</v>
      </c>
      <c r="H241">
        <f t="shared" ca="1" si="57"/>
        <v>2.863443292838701</v>
      </c>
      <c r="I241" s="4">
        <f t="shared" ca="1" si="58"/>
        <v>1.9885022866935422E-3</v>
      </c>
      <c r="J241">
        <f t="shared" ca="1" si="59"/>
        <v>4.2071717167155747</v>
      </c>
      <c r="K241" s="4">
        <f ca="1">IF(J241&lt;&gt;"",J241/1440,"")</f>
        <v>2.9216470254969269E-3</v>
      </c>
      <c r="L241" s="55">
        <f t="shared" ca="1" si="60"/>
        <v>8.2182376725969846</v>
      </c>
      <c r="M241" s="4">
        <f t="shared" ca="1" si="61"/>
        <v>5.7071094948590168E-3</v>
      </c>
      <c r="N241" s="3">
        <f ca="1">IF(C241&lt;&gt;"",SUM(COUNTIF($Q$24:$Q241,"&gt;"&amp;C241),COUNTIF($S$24:$S241,"&gt;"&amp;C241),COUNTIF($U$24:$U241,"&gt;"&amp;C241),COUNTIF($W$24:$W241,"&gt;"&amp;C241),COUNTIF($Y$24:$Y241,"&gt;"&amp;C241)),"")</f>
        <v>4</v>
      </c>
      <c r="O241" s="4">
        <f t="shared" ca="1" si="62"/>
        <v>5.2490727153957639E-3</v>
      </c>
      <c r="P241" s="4">
        <f ca="1">IF(AND(MAX(Q$23:Q240)&lt;=MAX(S$23:S240),C241&lt;&gt;"",MAX(Q$23:Q240)&lt;=MAX(U$23:U240),MAX(Q$23:Q240)&lt;=MAX(W$23:W240),MAX(Q$23:Q240)&lt;=MAX(Y$23:Y240),MAX(Q$23:Q240)&lt;=TIME(16,0,0)),MAX(Q$23:Q240,C241),"")</f>
        <v>0.60524219141183355</v>
      </c>
      <c r="Q241" s="4">
        <f t="shared" ca="1" si="63"/>
        <v>0.61049126412722932</v>
      </c>
      <c r="R241" s="4" t="str">
        <f ca="1">IF(AND(MAX(Q$23:Q240)&gt;MAX(S$23:S240),C241&lt;&gt;"",MAX(S$23:S240)&lt;=MAX(U$23:U240),MAX(S$23:S240)&lt;=MAX(W$23:W240),MAX(S$23:S240)&lt;=MAX(Y$23:Y240),MAX(S$23:S240)&lt;=TIME(16,0,0)),MAX(S$23:S240,C241),"")</f>
        <v/>
      </c>
      <c r="S241" s="4" t="str">
        <f t="shared" ca="1" si="64"/>
        <v/>
      </c>
      <c r="T241" s="4" t="str">
        <f ca="1">IF(AND(MAX(Q$23:Q240)&gt;MAX(U$23:U240),C241&lt;&gt;"",MAX(S$23:S240)&gt;MAX(U$23:U240),MAX(U$23:U240)&lt;=MAX(W$23:W240),MAX(U$23:U240)&lt;=MAX(Y$23:Y240),MAX(U$23:U240)&lt;=TIME(16,0,0)),MAX(U$23:U240,C241),"")</f>
        <v/>
      </c>
      <c r="U241" s="4" t="str">
        <f t="shared" ca="1" si="65"/>
        <v/>
      </c>
      <c r="V241" s="4" t="str">
        <f ca="1">IF(AND(MAX(Q$23:Q240)&gt;MAX(W$23:W240),C241&lt;&gt;"",MAX(S$23:S240)&gt;MAX(W$23:W240),MAX(U$23:U240)&gt;MAX(W$23:W240),MAX(W$23:W240)&lt;=MAX(Y$23:Y240),MAX(W$23:W240)&lt;=TIME(16,0,0)),MAX(W$23:W240,C241),"")</f>
        <v/>
      </c>
      <c r="W241" s="4" t="str">
        <f t="shared" ca="1" si="66"/>
        <v/>
      </c>
      <c r="X241" s="4" t="str">
        <f ca="1">IF(AND(MAX(Q$23:Q240)&gt;MAX(Y$23:Y240),C241&lt;&gt;"",MAX(S$23:S240)&gt;MAX(Y$23:Y240),MAX(U$23:U240)&gt;MAX(Y$23:Y240),MAX(W$23:W240)&gt;MAX(Y$23:Y240),MAX(Y$23:Y240)&lt;=TIME(16,0,0)),MAX(Y$23:Y240,C241),"")</f>
        <v/>
      </c>
      <c r="Y241" s="4" t="str">
        <f t="shared" ca="1" si="67"/>
        <v/>
      </c>
    </row>
    <row r="242" spans="1:25" x14ac:dyDescent="0.3">
      <c r="A242" s="3">
        <f t="shared" ca="1" si="51"/>
        <v>1.9333617883295409</v>
      </c>
      <c r="B242" s="23" t="str">
        <f t="shared" ca="1" si="52"/>
        <v>касса 2</v>
      </c>
      <c r="C242" s="4">
        <f ca="1">IF(C241="","",IF(C241+(A242)/1440&lt;=$C$23+8/24,C241+(A242)/1440,""))</f>
        <v>0.60658480376484014</v>
      </c>
      <c r="D242">
        <f t="shared" ca="1" si="53"/>
        <v>1.9961199276630541</v>
      </c>
      <c r="E242" s="4">
        <f t="shared" ca="1" si="54"/>
        <v>1.3861943942104543E-3</v>
      </c>
      <c r="F242">
        <f t="shared" ca="1" si="55"/>
        <v>6.3930708540147592</v>
      </c>
      <c r="G242" s="4">
        <f t="shared" ca="1" si="56"/>
        <v>4.4396325375102496E-3</v>
      </c>
      <c r="H242">
        <f t="shared" ca="1" si="57"/>
        <v>11.190905533590968</v>
      </c>
      <c r="I242" s="4">
        <f t="shared" ca="1" si="58"/>
        <v>7.7714621761048389E-3</v>
      </c>
      <c r="J242">
        <f t="shared" ca="1" si="59"/>
        <v>5.8001259074446994</v>
      </c>
      <c r="K242" s="4">
        <f ca="1">IF(J242&lt;&gt;"",J242/1440,"")</f>
        <v>4.0278652135032631E-3</v>
      </c>
      <c r="L242" s="55">
        <f t="shared" ca="1" si="60"/>
        <v>1.9059436994479719</v>
      </c>
      <c r="M242" s="4">
        <f t="shared" ca="1" si="61"/>
        <v>1.323572013505536E-3</v>
      </c>
      <c r="N242" s="3">
        <f ca="1">IF(C242&lt;&gt;"",SUM(COUNTIF($Q$24:$Q242,"&gt;"&amp;C242),COUNTIF($S$24:$S242,"&gt;"&amp;C242),COUNTIF($U$24:$U242,"&gt;"&amp;C242),COUNTIF($W$24:$W242,"&gt;"&amp;C242),COUNTIF($Y$24:$Y242,"&gt;"&amp;C242)),"")</f>
        <v>4</v>
      </c>
      <c r="O242" s="4">
        <f t="shared" ca="1" si="62"/>
        <v>4.4396325375102297E-3</v>
      </c>
      <c r="P242" s="4" t="str">
        <f ca="1">IF(AND(MAX(Q$23:Q241)&lt;=MAX(S$23:S241),C242&lt;&gt;"",MAX(Q$23:Q241)&lt;=MAX(U$23:U241),MAX(Q$23:Q241)&lt;=MAX(W$23:W241),MAX(Q$23:Q241)&lt;=MAX(Y$23:Y241),MAX(Q$23:Q241)&lt;=TIME(16,0,0)),MAX(Q$23:Q241,C242),"")</f>
        <v/>
      </c>
      <c r="Q242" s="4" t="str">
        <f t="shared" ca="1" si="63"/>
        <v/>
      </c>
      <c r="R242" s="4">
        <f ca="1">IF(AND(MAX(Q$23:Q241)&gt;MAX(S$23:S241),C242&lt;&gt;"",MAX(S$23:S241)&lt;=MAX(U$23:U241),MAX(S$23:S241)&lt;=MAX(W$23:W241),MAX(S$23:S241)&lt;=MAX(Y$23:Y241),MAX(S$23:S241)&lt;=TIME(16,0,0)),MAX(S$23:S241,C242),"")</f>
        <v>0.60658480376484014</v>
      </c>
      <c r="S242" s="4">
        <f t="shared" ca="1" si="64"/>
        <v>0.61102443630235037</v>
      </c>
      <c r="T242" s="4" t="str">
        <f ca="1">IF(AND(MAX(Q$23:Q241)&gt;MAX(U$23:U241),C242&lt;&gt;"",MAX(S$23:S241)&gt;MAX(U$23:U241),MAX(U$23:U241)&lt;=MAX(W$23:W241),MAX(U$23:U241)&lt;=MAX(Y$23:Y241),MAX(U$23:U241)&lt;=TIME(16,0,0)),MAX(U$23:U241,C242),"")</f>
        <v/>
      </c>
      <c r="U242" s="4" t="str">
        <f t="shared" ca="1" si="65"/>
        <v/>
      </c>
      <c r="V242" s="4" t="str">
        <f ca="1">IF(AND(MAX(Q$23:Q241)&gt;MAX(W$23:W241),C242&lt;&gt;"",MAX(S$23:S241)&gt;MAX(W$23:W241),MAX(U$23:U241)&gt;MAX(W$23:W241),MAX(W$23:W241)&lt;=MAX(Y$23:Y241),MAX(W$23:W241)&lt;=TIME(16,0,0)),MAX(W$23:W241,C242),"")</f>
        <v/>
      </c>
      <c r="W242" s="4" t="str">
        <f t="shared" ca="1" si="66"/>
        <v/>
      </c>
      <c r="X242" s="4" t="str">
        <f ca="1">IF(AND(MAX(Q$23:Q241)&gt;MAX(Y$23:Y241),C242&lt;&gt;"",MAX(S$23:S241)&gt;MAX(Y$23:Y241),MAX(U$23:U241)&gt;MAX(Y$23:Y241),MAX(W$23:W241)&gt;MAX(Y$23:Y241),MAX(Y$23:Y241)&lt;=TIME(16,0,0)),MAX(Y$23:Y241,C242),"")</f>
        <v/>
      </c>
      <c r="Y242" s="4" t="str">
        <f t="shared" ca="1" si="67"/>
        <v/>
      </c>
    </row>
    <row r="243" spans="1:25" x14ac:dyDescent="0.3">
      <c r="A243" s="3">
        <f t="shared" ca="1" si="51"/>
        <v>2.688828162519262</v>
      </c>
      <c r="B243" s="23" t="str">
        <f t="shared" ca="1" si="52"/>
        <v>касса 4</v>
      </c>
      <c r="C243" s="4">
        <f ca="1">IF(C242="","",IF(C242+(A243)/1440&lt;=$C$23+8/24,C242+(A243)/1440,""))</f>
        <v>0.60845204554436738</v>
      </c>
      <c r="D243">
        <f t="shared" ca="1" si="53"/>
        <v>2.0126252506391884</v>
      </c>
      <c r="E243" s="4">
        <f t="shared" ca="1" si="54"/>
        <v>1.397656424054992E-3</v>
      </c>
      <c r="F243">
        <f t="shared" ca="1" si="55"/>
        <v>15.849910709669004</v>
      </c>
      <c r="G243" s="4">
        <f t="shared" ca="1" si="56"/>
        <v>1.1006882437270141E-2</v>
      </c>
      <c r="H243">
        <f t="shared" ca="1" si="57"/>
        <v>3.5949903937685876</v>
      </c>
      <c r="I243" s="4">
        <f t="shared" ca="1" si="58"/>
        <v>2.4965211067837414E-3</v>
      </c>
      <c r="J243">
        <f t="shared" ca="1" si="59"/>
        <v>8.0016038267831284</v>
      </c>
      <c r="K243" s="4">
        <f ca="1">IF(J243&lt;&gt;"",J243/1440,"")</f>
        <v>5.5566693241549505E-3</v>
      </c>
      <c r="L243" s="55">
        <f t="shared" ca="1" si="60"/>
        <v>2.4470979284276897</v>
      </c>
      <c r="M243" s="4">
        <f t="shared" ca="1" si="61"/>
        <v>1.6993735614081178E-3</v>
      </c>
      <c r="N243" s="3">
        <f ca="1">IF(C243&lt;&gt;"",SUM(COUNTIF($Q$24:$Q243,"&gt;"&amp;C243),COUNTIF($S$24:$S243,"&gt;"&amp;C243),COUNTIF($U$24:$U243,"&gt;"&amp;C243),COUNTIF($W$24:$W243,"&gt;"&amp;C243),COUNTIF($Y$24:$Y243,"&gt;"&amp;C243)),"")</f>
        <v>4</v>
      </c>
      <c r="O243" s="4">
        <f t="shared" ca="1" si="62"/>
        <v>5.5566693241549947E-3</v>
      </c>
      <c r="P243" s="4" t="str">
        <f ca="1">IF(AND(MAX(Q$23:Q242)&lt;=MAX(S$23:S242),C243&lt;&gt;"",MAX(Q$23:Q242)&lt;=MAX(U$23:U242),MAX(Q$23:Q242)&lt;=MAX(W$23:W242),MAX(Q$23:Q242)&lt;=MAX(Y$23:Y242),MAX(Q$23:Q242)&lt;=TIME(16,0,0)),MAX(Q$23:Q242,C243),"")</f>
        <v/>
      </c>
      <c r="Q243" s="4" t="str">
        <f t="shared" ca="1" si="63"/>
        <v/>
      </c>
      <c r="R243" s="4" t="str">
        <f ca="1">IF(AND(MAX(Q$23:Q242)&gt;MAX(S$23:S242),C243&lt;&gt;"",MAX(S$23:S242)&lt;=MAX(U$23:U242),MAX(S$23:S242)&lt;=MAX(W$23:W242),MAX(S$23:S242)&lt;=MAX(Y$23:Y242),MAX(S$23:S242)&lt;=TIME(16,0,0)),MAX(S$23:S242,C243),"")</f>
        <v/>
      </c>
      <c r="S243" s="4" t="str">
        <f t="shared" ca="1" si="64"/>
        <v/>
      </c>
      <c r="T243" s="4" t="str">
        <f ca="1">IF(AND(MAX(Q$23:Q242)&gt;MAX(U$23:U242),C243&lt;&gt;"",MAX(S$23:S242)&gt;MAX(U$23:U242),MAX(U$23:U242)&lt;=MAX(W$23:W242),MAX(U$23:U242)&lt;=MAX(Y$23:Y242),MAX(U$23:U242)&lt;=TIME(16,0,0)),MAX(U$23:U242,C243),"")</f>
        <v/>
      </c>
      <c r="U243" s="4" t="str">
        <f t="shared" ca="1" si="65"/>
        <v/>
      </c>
      <c r="V243" s="4">
        <f ca="1">IF(AND(MAX(Q$23:Q242)&gt;MAX(W$23:W242),C243&lt;&gt;"",MAX(S$23:S242)&gt;MAX(W$23:W242),MAX(U$23:U242)&gt;MAX(W$23:W242),MAX(W$23:W242)&lt;=MAX(Y$23:Y242),MAX(W$23:W242)&lt;=TIME(16,0,0)),MAX(W$23:W242,C243),"")</f>
        <v>0.60845204554436738</v>
      </c>
      <c r="W243" s="4">
        <f t="shared" ca="1" si="66"/>
        <v>0.61400871486852238</v>
      </c>
      <c r="X243" s="4" t="str">
        <f ca="1">IF(AND(MAX(Q$23:Q242)&gt;MAX(Y$23:Y242),C243&lt;&gt;"",MAX(S$23:S242)&gt;MAX(Y$23:Y242),MAX(U$23:U242)&gt;MAX(Y$23:Y242),MAX(W$23:W242)&gt;MAX(Y$23:Y242),MAX(Y$23:Y242)&lt;=TIME(16,0,0)),MAX(Y$23:Y242,C243),"")</f>
        <v/>
      </c>
      <c r="Y243" s="4" t="str">
        <f t="shared" ca="1" si="67"/>
        <v/>
      </c>
    </row>
    <row r="244" spans="1:25" x14ac:dyDescent="0.3">
      <c r="A244" s="3">
        <f t="shared" ca="1" si="51"/>
        <v>1.1458318289543916</v>
      </c>
      <c r="B244" s="23" t="str">
        <f t="shared" ca="1" si="52"/>
        <v>касса 3</v>
      </c>
      <c r="C244" s="4">
        <f ca="1">IF(C243="","",IF(C243+(A244)/1440&lt;=$C$23+8/24,C243+(A244)/1440,""))</f>
        <v>0.6092477620922524</v>
      </c>
      <c r="D244">
        <f t="shared" ca="1" si="53"/>
        <v>1.0300394736870884</v>
      </c>
      <c r="E244" s="4">
        <f t="shared" ca="1" si="54"/>
        <v>7.1530519006047805E-4</v>
      </c>
      <c r="F244">
        <f t="shared" ca="1" si="55"/>
        <v>1.296990329147409</v>
      </c>
      <c r="G244" s="4">
        <f t="shared" ca="1" si="56"/>
        <v>9.0068772857458961E-4</v>
      </c>
      <c r="H244">
        <f t="shared" ca="1" si="57"/>
        <v>5.8109739248070058</v>
      </c>
      <c r="I244" s="4">
        <f t="shared" ca="1" si="58"/>
        <v>4.0353985588937541E-3</v>
      </c>
      <c r="J244">
        <f t="shared" ca="1" si="59"/>
        <v>1.5314864025052977</v>
      </c>
      <c r="K244" s="4">
        <f ca="1">IF(J244&lt;&gt;"",J244/1440,"")</f>
        <v>1.0635322239620122E-3</v>
      </c>
      <c r="L244" s="55">
        <f t="shared" ca="1" si="60"/>
        <v>4.616038123052852</v>
      </c>
      <c r="M244" s="4">
        <f t="shared" ca="1" si="61"/>
        <v>3.205582029897814E-3</v>
      </c>
      <c r="N244" s="3">
        <f ca="1">IF(C244&lt;&gt;"",SUM(COUNTIF($Q$24:$Q244,"&gt;"&amp;C244),COUNTIF($S$24:$S244,"&gt;"&amp;C244),COUNTIF($U$24:$U244,"&gt;"&amp;C244),COUNTIF($W$24:$W244,"&gt;"&amp;C244),COUNTIF($Y$24:$Y244,"&gt;"&amp;C244)),"")</f>
        <v>5</v>
      </c>
      <c r="O244" s="4">
        <f t="shared" ca="1" si="62"/>
        <v>4.035398558893788E-3</v>
      </c>
      <c r="P244" s="4" t="str">
        <f ca="1">IF(AND(MAX(Q$23:Q243)&lt;=MAX(S$23:S243),C244&lt;&gt;"",MAX(Q$23:Q243)&lt;=MAX(U$23:U243),MAX(Q$23:Q243)&lt;=MAX(W$23:W243),MAX(Q$23:Q243)&lt;=MAX(Y$23:Y243),MAX(Q$23:Q243)&lt;=TIME(16,0,0)),MAX(Q$23:Q243,C244),"")</f>
        <v/>
      </c>
      <c r="Q244" s="4" t="str">
        <f t="shared" ca="1" si="63"/>
        <v/>
      </c>
      <c r="R244" s="4" t="str">
        <f ca="1">IF(AND(MAX(Q$23:Q243)&gt;MAX(S$23:S243),C244&lt;&gt;"",MAX(S$23:S243)&lt;=MAX(U$23:U243),MAX(S$23:S243)&lt;=MAX(W$23:W243),MAX(S$23:S243)&lt;=MAX(Y$23:Y243),MAX(S$23:S243)&lt;=TIME(16,0,0)),MAX(S$23:S243,C244),"")</f>
        <v/>
      </c>
      <c r="S244" s="4" t="str">
        <f t="shared" ca="1" si="64"/>
        <v/>
      </c>
      <c r="T244" s="4">
        <f ca="1">IF(AND(MAX(Q$23:Q243)&gt;MAX(U$23:U243),C244&lt;&gt;"",MAX(S$23:S243)&gt;MAX(U$23:U243),MAX(U$23:U243)&lt;=MAX(W$23:W243),MAX(U$23:U243)&lt;=MAX(Y$23:Y243),MAX(U$23:U243)&lt;=TIME(16,0,0)),MAX(U$23:U243,C244),"")</f>
        <v>0.6092477620922524</v>
      </c>
      <c r="U244" s="4">
        <f t="shared" ca="1" si="65"/>
        <v>0.61328316065114619</v>
      </c>
      <c r="V244" s="4" t="str">
        <f ca="1">IF(AND(MAX(Q$23:Q243)&gt;MAX(W$23:W243),C244&lt;&gt;"",MAX(S$23:S243)&gt;MAX(W$23:W243),MAX(U$23:U243)&gt;MAX(W$23:W243),MAX(W$23:W243)&lt;=MAX(Y$23:Y243),MAX(W$23:W243)&lt;=TIME(16,0,0)),MAX(W$23:W243,C244),"")</f>
        <v/>
      </c>
      <c r="W244" s="4" t="str">
        <f t="shared" ca="1" si="66"/>
        <v/>
      </c>
      <c r="X244" s="4" t="str">
        <f ca="1">IF(AND(MAX(Q$23:Q243)&gt;MAX(Y$23:Y243),C244&lt;&gt;"",MAX(S$23:S243)&gt;MAX(Y$23:Y243),MAX(U$23:U243)&gt;MAX(Y$23:Y243),MAX(W$23:W243)&gt;MAX(Y$23:Y243),MAX(Y$23:Y243)&lt;=TIME(16,0,0)),MAX(Y$23:Y243,C244),"")</f>
        <v/>
      </c>
      <c r="Y244" s="4" t="str">
        <f t="shared" ca="1" si="67"/>
        <v/>
      </c>
    </row>
    <row r="245" spans="1:25" x14ac:dyDescent="0.3">
      <c r="A245" s="3">
        <f t="shared" ca="1" si="51"/>
        <v>1.8216034665095018</v>
      </c>
      <c r="B245" s="23" t="str">
        <f t="shared" ca="1" si="52"/>
        <v>касса 1</v>
      </c>
      <c r="C245" s="4">
        <f ca="1">IF(C244="","",IF(C244+(A245)/1440&lt;=$C$23+8/24,C244+(A245)/1440,""))</f>
        <v>0.61051276449955061</v>
      </c>
      <c r="D245">
        <f t="shared" ca="1" si="53"/>
        <v>3.7535553413867015</v>
      </c>
      <c r="E245" s="4">
        <f t="shared" ca="1" si="54"/>
        <v>2.606635653740765E-3</v>
      </c>
      <c r="F245">
        <f t="shared" ca="1" si="55"/>
        <v>2.0118022932250215</v>
      </c>
      <c r="G245" s="4">
        <f t="shared" ca="1" si="56"/>
        <v>1.3970849258507093E-3</v>
      </c>
      <c r="H245">
        <f t="shared" ca="1" si="57"/>
        <v>2.3342506865705115</v>
      </c>
      <c r="I245" s="4">
        <f t="shared" ca="1" si="58"/>
        <v>1.6210074212295218E-3</v>
      </c>
      <c r="J245">
        <f t="shared" ca="1" si="59"/>
        <v>1.0104350416208079</v>
      </c>
      <c r="K245" s="4">
        <f ca="1">IF(J245&lt;&gt;"",J245/1440,"")</f>
        <v>7.0169100112556107E-4</v>
      </c>
      <c r="L245" s="55">
        <f t="shared" ca="1" si="60"/>
        <v>22.849019778481924</v>
      </c>
      <c r="M245" s="4">
        <f t="shared" ca="1" si="61"/>
        <v>1.5867374846168004E-2</v>
      </c>
      <c r="N245" s="3">
        <f ca="1">IF(C245&lt;&gt;"",SUM(COUNTIF($Q$24:$Q245,"&gt;"&amp;C245),COUNTIF($S$24:$S245,"&gt;"&amp;C245),COUNTIF($U$24:$U245,"&gt;"&amp;C245),COUNTIF($W$24:$W245,"&gt;"&amp;C245),COUNTIF($Y$24:$Y245,"&gt;"&amp;C245)),"")</f>
        <v>5</v>
      </c>
      <c r="O245" s="4">
        <f t="shared" ca="1" si="62"/>
        <v>2.606635653740752E-3</v>
      </c>
      <c r="P245" s="4">
        <f ca="1">IF(AND(MAX(Q$23:Q244)&lt;=MAX(S$23:S244),C245&lt;&gt;"",MAX(Q$23:Q244)&lt;=MAX(U$23:U244),MAX(Q$23:Q244)&lt;=MAX(W$23:W244),MAX(Q$23:Q244)&lt;=MAX(Y$23:Y244),MAX(Q$23:Q244)&lt;=TIME(16,0,0)),MAX(Q$23:Q244,C245),"")</f>
        <v>0.61051276449955061</v>
      </c>
      <c r="Q245" s="4">
        <f t="shared" ca="1" si="63"/>
        <v>0.61311940015329136</v>
      </c>
      <c r="R245" s="4" t="str">
        <f ca="1">IF(AND(MAX(Q$23:Q244)&gt;MAX(S$23:S244),C245&lt;&gt;"",MAX(S$23:S244)&lt;=MAX(U$23:U244),MAX(S$23:S244)&lt;=MAX(W$23:W244),MAX(S$23:S244)&lt;=MAX(Y$23:Y244),MAX(S$23:S244)&lt;=TIME(16,0,0)),MAX(S$23:S244,C245),"")</f>
        <v/>
      </c>
      <c r="S245" s="4" t="str">
        <f t="shared" ca="1" si="64"/>
        <v/>
      </c>
      <c r="T245" s="4" t="str">
        <f ca="1">IF(AND(MAX(Q$23:Q244)&gt;MAX(U$23:U244),C245&lt;&gt;"",MAX(S$23:S244)&gt;MAX(U$23:U244),MAX(U$23:U244)&lt;=MAX(W$23:W244),MAX(U$23:U244)&lt;=MAX(Y$23:Y244),MAX(U$23:U244)&lt;=TIME(16,0,0)),MAX(U$23:U244,C245),"")</f>
        <v/>
      </c>
      <c r="U245" s="4" t="str">
        <f t="shared" ca="1" si="65"/>
        <v/>
      </c>
      <c r="V245" s="4" t="str">
        <f ca="1">IF(AND(MAX(Q$23:Q244)&gt;MAX(W$23:W244),C245&lt;&gt;"",MAX(S$23:S244)&gt;MAX(W$23:W244),MAX(U$23:U244)&gt;MAX(W$23:W244),MAX(W$23:W244)&lt;=MAX(Y$23:Y244),MAX(W$23:W244)&lt;=TIME(16,0,0)),MAX(W$23:W244,C245),"")</f>
        <v/>
      </c>
      <c r="W245" s="4" t="str">
        <f t="shared" ca="1" si="66"/>
        <v/>
      </c>
      <c r="X245" s="4" t="str">
        <f ca="1">IF(AND(MAX(Q$23:Q244)&gt;MAX(Y$23:Y244),C245&lt;&gt;"",MAX(S$23:S244)&gt;MAX(Y$23:Y244),MAX(U$23:U244)&gt;MAX(Y$23:Y244),MAX(W$23:W244)&gt;MAX(Y$23:Y244),MAX(Y$23:Y244)&lt;=TIME(16,0,0)),MAX(Y$23:Y244,C245),"")</f>
        <v/>
      </c>
      <c r="Y245" s="4" t="str">
        <f t="shared" ca="1" si="67"/>
        <v/>
      </c>
    </row>
    <row r="246" spans="1:25" x14ac:dyDescent="0.3">
      <c r="A246" s="3">
        <f t="shared" ca="1" si="51"/>
        <v>2.694432124751124</v>
      </c>
      <c r="B246" s="23" t="str">
        <f t="shared" ca="1" si="52"/>
        <v>касса 2</v>
      </c>
      <c r="C246" s="4">
        <f ca="1">IF(C245="","",IF(C245+(A246)/1440&lt;=$C$23+8/24,C245+(A246)/1440,""))</f>
        <v>0.61238389791951664</v>
      </c>
      <c r="D246">
        <f t="shared" ca="1" si="53"/>
        <v>9.8705641116246028</v>
      </c>
      <c r="E246" s="4">
        <f t="shared" ca="1" si="54"/>
        <v>6.854558410850419E-3</v>
      </c>
      <c r="F246">
        <f t="shared" ca="1" si="55"/>
        <v>3.2996093289026551</v>
      </c>
      <c r="G246" s="4">
        <f t="shared" ca="1" si="56"/>
        <v>2.2913953672935106E-3</v>
      </c>
      <c r="H246">
        <f t="shared" ca="1" si="57"/>
        <v>2.6129878589524309</v>
      </c>
      <c r="I246" s="4">
        <f t="shared" ca="1" si="58"/>
        <v>1.8145749020502993E-3</v>
      </c>
      <c r="J246">
        <f t="shared" ca="1" si="59"/>
        <v>2.7928414325913158</v>
      </c>
      <c r="K246" s="4">
        <f ca="1">IF(J246&lt;&gt;"",J246/1440,"")</f>
        <v>1.9394732170773027E-3</v>
      </c>
      <c r="L246" s="55">
        <f t="shared" ca="1" si="60"/>
        <v>2.6486362829014372</v>
      </c>
      <c r="M246" s="4">
        <f t="shared" ca="1" si="61"/>
        <v>1.8393307520148869E-3</v>
      </c>
      <c r="N246" s="3">
        <f ca="1">IF(C246&lt;&gt;"",SUM(COUNTIF($Q$24:$Q246,"&gt;"&amp;C246),COUNTIF($S$24:$S246,"&gt;"&amp;C246),COUNTIF($U$24:$U246,"&gt;"&amp;C246),COUNTIF($W$24:$W246,"&gt;"&amp;C246),COUNTIF($Y$24:$Y246,"&gt;"&amp;C246)),"")</f>
        <v>4</v>
      </c>
      <c r="O246" s="4">
        <f t="shared" ca="1" si="62"/>
        <v>2.2913953672935028E-3</v>
      </c>
      <c r="P246" s="4" t="str">
        <f ca="1">IF(AND(MAX(Q$23:Q245)&lt;=MAX(S$23:S245),C246&lt;&gt;"",MAX(Q$23:Q245)&lt;=MAX(U$23:U245),MAX(Q$23:Q245)&lt;=MAX(W$23:W245),MAX(Q$23:Q245)&lt;=MAX(Y$23:Y245),MAX(Q$23:Q245)&lt;=TIME(16,0,0)),MAX(Q$23:Q245,C246),"")</f>
        <v/>
      </c>
      <c r="Q246" s="4" t="str">
        <f t="shared" ca="1" si="63"/>
        <v/>
      </c>
      <c r="R246" s="4">
        <f ca="1">IF(AND(MAX(Q$23:Q245)&gt;MAX(S$23:S245),C246&lt;&gt;"",MAX(S$23:S245)&lt;=MAX(U$23:U245),MAX(S$23:S245)&lt;=MAX(W$23:W245),MAX(S$23:S245)&lt;=MAX(Y$23:Y245),MAX(S$23:S245)&lt;=TIME(16,0,0)),MAX(S$23:S245,C246),"")</f>
        <v>0.61238389791951664</v>
      </c>
      <c r="S246" s="4">
        <f t="shared" ca="1" si="64"/>
        <v>0.61467529328681014</v>
      </c>
      <c r="T246" s="4" t="str">
        <f ca="1">IF(AND(MAX(Q$23:Q245)&gt;MAX(U$23:U245),C246&lt;&gt;"",MAX(S$23:S245)&gt;MAX(U$23:U245),MAX(U$23:U245)&lt;=MAX(W$23:W245),MAX(U$23:U245)&lt;=MAX(Y$23:Y245),MAX(U$23:U245)&lt;=TIME(16,0,0)),MAX(U$23:U245,C246),"")</f>
        <v/>
      </c>
      <c r="U246" s="4" t="str">
        <f t="shared" ca="1" si="65"/>
        <v/>
      </c>
      <c r="V246" s="4" t="str">
        <f ca="1">IF(AND(MAX(Q$23:Q245)&gt;MAX(W$23:W245),C246&lt;&gt;"",MAX(S$23:S245)&gt;MAX(W$23:W245),MAX(U$23:U245)&gt;MAX(W$23:W245),MAX(W$23:W245)&lt;=MAX(Y$23:Y245),MAX(W$23:W245)&lt;=TIME(16,0,0)),MAX(W$23:W245,C246),"")</f>
        <v/>
      </c>
      <c r="W246" s="4" t="str">
        <f t="shared" ca="1" si="66"/>
        <v/>
      </c>
      <c r="X246" s="4" t="str">
        <f ca="1">IF(AND(MAX(Q$23:Q245)&gt;MAX(Y$23:Y245),C246&lt;&gt;"",MAX(S$23:S245)&gt;MAX(Y$23:Y245),MAX(U$23:U245)&gt;MAX(Y$23:Y245),MAX(W$23:W245)&gt;MAX(Y$23:Y245),MAX(Y$23:Y245)&lt;=TIME(16,0,0)),MAX(Y$23:Y245,C246),"")</f>
        <v/>
      </c>
      <c r="Y246" s="4" t="str">
        <f t="shared" ca="1" si="67"/>
        <v/>
      </c>
    </row>
    <row r="247" spans="1:25" x14ac:dyDescent="0.3">
      <c r="A247" s="3">
        <f t="shared" ca="1" si="51"/>
        <v>1.4590731050646479</v>
      </c>
      <c r="B247" s="23" t="str">
        <f t="shared" ca="1" si="52"/>
        <v>касса 5</v>
      </c>
      <c r="C247" s="4">
        <f ca="1">IF(C246="","",IF(C246+(A247)/1440&lt;=$C$23+8/24,C246+(A247)/1440,""))</f>
        <v>0.61339714313136706</v>
      </c>
      <c r="D247">
        <f t="shared" ca="1" si="53"/>
        <v>3.8884058769480556</v>
      </c>
      <c r="E247" s="4">
        <f t="shared" ca="1" si="54"/>
        <v>2.7002818589917051E-3</v>
      </c>
      <c r="F247">
        <f t="shared" ca="1" si="55"/>
        <v>2.7509209891890145</v>
      </c>
      <c r="G247" s="4">
        <f t="shared" ca="1" si="56"/>
        <v>1.9103617980479267E-3</v>
      </c>
      <c r="H247">
        <f t="shared" ca="1" si="57"/>
        <v>2.2072779479621838</v>
      </c>
      <c r="I247" s="4">
        <f t="shared" ca="1" si="58"/>
        <v>1.532831908307072E-3</v>
      </c>
      <c r="J247">
        <f t="shared" ca="1" si="59"/>
        <v>6.8852908006047064</v>
      </c>
      <c r="K247" s="4">
        <f ca="1">IF(J247&lt;&gt;"",J247/1440,"")</f>
        <v>4.7814519448643794E-3</v>
      </c>
      <c r="L247" s="55">
        <f t="shared" ca="1" si="60"/>
        <v>3.9870503674201094</v>
      </c>
      <c r="M247" s="4">
        <f t="shared" ca="1" si="61"/>
        <v>2.7687849773750761E-3</v>
      </c>
      <c r="N247" s="3">
        <f ca="1">IF(C247&lt;&gt;"",SUM(COUNTIF($Q$24:$Q247,"&gt;"&amp;C247),COUNTIF($S$24:$S247,"&gt;"&amp;C247),COUNTIF($U$24:$U247,"&gt;"&amp;C247),COUNTIF($W$24:$W247,"&gt;"&amp;C247),COUNTIF($Y$24:$Y247,"&gt;"&amp;C247)),"")</f>
        <v>3</v>
      </c>
      <c r="O247" s="4">
        <f t="shared" ca="1" si="62"/>
        <v>2.7687849773750939E-3</v>
      </c>
      <c r="P247" s="4" t="str">
        <f ca="1">IF(AND(MAX(Q$23:Q246)&lt;=MAX(S$23:S246),C247&lt;&gt;"",MAX(Q$23:Q246)&lt;=MAX(U$23:U246),MAX(Q$23:Q246)&lt;=MAX(W$23:W246),MAX(Q$23:Q246)&lt;=MAX(Y$23:Y246),MAX(Q$23:Q246)&lt;=TIME(16,0,0)),MAX(Q$23:Q246,C247),"")</f>
        <v/>
      </c>
      <c r="Q247" s="4" t="str">
        <f t="shared" ca="1" si="63"/>
        <v/>
      </c>
      <c r="R247" s="4" t="str">
        <f ca="1">IF(AND(MAX(Q$23:Q246)&gt;MAX(S$23:S246),C247&lt;&gt;"",MAX(S$23:S246)&lt;=MAX(U$23:U246),MAX(S$23:S246)&lt;=MAX(W$23:W246),MAX(S$23:S246)&lt;=MAX(Y$23:Y246),MAX(S$23:S246)&lt;=TIME(16,0,0)),MAX(S$23:S246,C247),"")</f>
        <v/>
      </c>
      <c r="S247" s="4" t="str">
        <f t="shared" ca="1" si="64"/>
        <v/>
      </c>
      <c r="T247" s="4" t="str">
        <f ca="1">IF(AND(MAX(Q$23:Q246)&gt;MAX(U$23:U246),C247&lt;&gt;"",MAX(S$23:S246)&gt;MAX(U$23:U246),MAX(U$23:U246)&lt;=MAX(W$23:W246),MAX(U$23:U246)&lt;=MAX(Y$23:Y246),MAX(U$23:U246)&lt;=TIME(16,0,0)),MAX(U$23:U246,C247),"")</f>
        <v/>
      </c>
      <c r="U247" s="4" t="str">
        <f t="shared" ca="1" si="65"/>
        <v/>
      </c>
      <c r="V247" s="4" t="str">
        <f ca="1">IF(AND(MAX(Q$23:Q246)&gt;MAX(W$23:W246),C247&lt;&gt;"",MAX(S$23:S246)&gt;MAX(W$23:W246),MAX(U$23:U246)&gt;MAX(W$23:W246),MAX(W$23:W246)&lt;=MAX(Y$23:Y246),MAX(W$23:W246)&lt;=TIME(16,0,0)),MAX(W$23:W246,C247),"")</f>
        <v/>
      </c>
      <c r="W247" s="4" t="str">
        <f t="shared" ca="1" si="66"/>
        <v/>
      </c>
      <c r="X247" s="4">
        <f ca="1">IF(AND(MAX(Q$23:Q246)&gt;MAX(Y$23:Y246),C247&lt;&gt;"",MAX(S$23:S246)&gt;MAX(Y$23:Y246),MAX(U$23:U246)&gt;MAX(Y$23:Y246),MAX(W$23:W246)&gt;MAX(Y$23:Y246),MAX(Y$23:Y246)&lt;=TIME(16,0,0)),MAX(Y$23:Y246,C247),"")</f>
        <v>0.61339714313136706</v>
      </c>
      <c r="Y247" s="4">
        <f t="shared" ca="1" si="67"/>
        <v>0.61616592810874216</v>
      </c>
    </row>
    <row r="248" spans="1:25" x14ac:dyDescent="0.3">
      <c r="A248" s="3">
        <f t="shared" ca="1" si="51"/>
        <v>1.0013124322996867</v>
      </c>
      <c r="B248" s="23" t="str">
        <f t="shared" ca="1" si="52"/>
        <v>касса 1</v>
      </c>
      <c r="C248" s="4">
        <f ca="1">IF(C247="","",IF(C247+(A248)/1440&lt;=$C$23+8/24,C247+(A248)/1440,""))</f>
        <v>0.6140924989871307</v>
      </c>
      <c r="D248">
        <f t="shared" ca="1" si="53"/>
        <v>7.9959829469487769</v>
      </c>
      <c r="E248" s="4">
        <f t="shared" ca="1" si="54"/>
        <v>5.5527659353810949E-3</v>
      </c>
      <c r="F248">
        <f t="shared" ca="1" si="55"/>
        <v>4.0489908464350357</v>
      </c>
      <c r="G248" s="4">
        <f t="shared" ca="1" si="56"/>
        <v>2.811799198913219E-3</v>
      </c>
      <c r="H248">
        <f t="shared" ca="1" si="57"/>
        <v>1.4752052328620544</v>
      </c>
      <c r="I248" s="4">
        <f t="shared" ca="1" si="58"/>
        <v>1.0244480783764267E-3</v>
      </c>
      <c r="J248">
        <f t="shared" ca="1" si="59"/>
        <v>21.152339600723298</v>
      </c>
      <c r="K248" s="4">
        <f ca="1">IF(J248&lt;&gt;"",J248/1440,"")</f>
        <v>1.4689124722724513E-2</v>
      </c>
      <c r="L248" s="55">
        <f t="shared" ca="1" si="60"/>
        <v>13.159524037952501</v>
      </c>
      <c r="M248" s="4">
        <f t="shared" ca="1" si="61"/>
        <v>9.1385583596892365E-3</v>
      </c>
      <c r="N248" s="3">
        <f ca="1">IF(C248&lt;&gt;"",SUM(COUNTIF($Q$24:$Q248,"&gt;"&amp;C248),COUNTIF($S$24:$S248,"&gt;"&amp;C248),COUNTIF($U$24:$U248,"&gt;"&amp;C248),COUNTIF($W$24:$W248,"&gt;"&amp;C248),COUNTIF($Y$24:$Y248,"&gt;"&amp;C248)),"")</f>
        <v>3</v>
      </c>
      <c r="O248" s="4">
        <f t="shared" ca="1" si="62"/>
        <v>5.552765935381121E-3</v>
      </c>
      <c r="P248" s="4">
        <f ca="1">IF(AND(MAX(Q$23:Q247)&lt;=MAX(S$23:S247),C248&lt;&gt;"",MAX(Q$23:Q247)&lt;=MAX(U$23:U247),MAX(Q$23:Q247)&lt;=MAX(W$23:W247),MAX(Q$23:Q247)&lt;=MAX(Y$23:Y247),MAX(Q$23:Q247)&lt;=TIME(16,0,0)),MAX(Q$23:Q247,C248),"")</f>
        <v>0.6140924989871307</v>
      </c>
      <c r="Q248" s="4">
        <f t="shared" ca="1" si="63"/>
        <v>0.61964526492251182</v>
      </c>
      <c r="R248" s="4" t="str">
        <f ca="1">IF(AND(MAX(Q$23:Q247)&gt;MAX(S$23:S247),C248&lt;&gt;"",MAX(S$23:S247)&lt;=MAX(U$23:U247),MAX(S$23:S247)&lt;=MAX(W$23:W247),MAX(S$23:S247)&lt;=MAX(Y$23:Y247),MAX(S$23:S247)&lt;=TIME(16,0,0)),MAX(S$23:S247,C248),"")</f>
        <v/>
      </c>
      <c r="S248" s="4" t="str">
        <f t="shared" ca="1" si="64"/>
        <v/>
      </c>
      <c r="T248" s="4" t="str">
        <f ca="1">IF(AND(MAX(Q$23:Q247)&gt;MAX(U$23:U247),C248&lt;&gt;"",MAX(S$23:S247)&gt;MAX(U$23:U247),MAX(U$23:U247)&lt;=MAX(W$23:W247),MAX(U$23:U247)&lt;=MAX(Y$23:Y247),MAX(U$23:U247)&lt;=TIME(16,0,0)),MAX(U$23:U247,C248),"")</f>
        <v/>
      </c>
      <c r="U248" s="4" t="str">
        <f t="shared" ca="1" si="65"/>
        <v/>
      </c>
      <c r="V248" s="4" t="str">
        <f ca="1">IF(AND(MAX(Q$23:Q247)&gt;MAX(W$23:W247),C248&lt;&gt;"",MAX(S$23:S247)&gt;MAX(W$23:W247),MAX(U$23:U247)&gt;MAX(W$23:W247),MAX(W$23:W247)&lt;=MAX(Y$23:Y247),MAX(W$23:W247)&lt;=TIME(16,0,0)),MAX(W$23:W247,C248),"")</f>
        <v/>
      </c>
      <c r="W248" s="4" t="str">
        <f t="shared" ca="1" si="66"/>
        <v/>
      </c>
      <c r="X248" s="4" t="str">
        <f ca="1">IF(AND(MAX(Q$23:Q247)&gt;MAX(Y$23:Y247),C248&lt;&gt;"",MAX(S$23:S247)&gt;MAX(Y$23:Y247),MAX(U$23:U247)&gt;MAX(Y$23:Y247),MAX(W$23:W247)&gt;MAX(Y$23:Y247),MAX(Y$23:Y247)&lt;=TIME(16,0,0)),MAX(Y$23:Y247,C248),"")</f>
        <v/>
      </c>
      <c r="Y248" s="4" t="str">
        <f t="shared" ca="1" si="67"/>
        <v/>
      </c>
    </row>
    <row r="249" spans="1:25" x14ac:dyDescent="0.3">
      <c r="A249" s="3">
        <f t="shared" ca="1" si="51"/>
        <v>1.7621302247519464</v>
      </c>
      <c r="B249" s="23" t="str">
        <f t="shared" ca="1" si="52"/>
        <v>касса 3</v>
      </c>
      <c r="C249" s="4">
        <f ca="1">IF(C248="","",IF(C248+(A249)/1440&lt;=$C$23+8/24,C248+(A249)/1440,""))</f>
        <v>0.61531620053209735</v>
      </c>
      <c r="D249">
        <f t="shared" ca="1" si="53"/>
        <v>2.5601193449556501</v>
      </c>
      <c r="E249" s="4">
        <f t="shared" ca="1" si="54"/>
        <v>1.7778606562192014E-3</v>
      </c>
      <c r="F249">
        <f t="shared" ca="1" si="55"/>
        <v>1.2308751991769642</v>
      </c>
      <c r="G249" s="4">
        <f t="shared" ca="1" si="56"/>
        <v>8.5477444387289177E-4</v>
      </c>
      <c r="H249">
        <f t="shared" ca="1" si="57"/>
        <v>2.1048558644838304</v>
      </c>
      <c r="I249" s="4">
        <f t="shared" ca="1" si="58"/>
        <v>1.4617054614471045E-3</v>
      </c>
      <c r="J249">
        <f t="shared" ca="1" si="59"/>
        <v>3.7533122312997387</v>
      </c>
      <c r="K249" s="4">
        <f ca="1">IF(J249&lt;&gt;"",J249/1440,"")</f>
        <v>2.6064668272914853E-3</v>
      </c>
      <c r="L249" s="55">
        <f t="shared" ca="1" si="60"/>
        <v>12.428941387642185</v>
      </c>
      <c r="M249" s="4">
        <f t="shared" ca="1" si="61"/>
        <v>8.6312092969737398E-3</v>
      </c>
      <c r="N249" s="3">
        <f ca="1">IF(C249&lt;&gt;"",SUM(COUNTIF($Q$24:$Q249,"&gt;"&amp;C249),COUNTIF($S$24:$S249,"&gt;"&amp;C249),COUNTIF($U$24:$U249,"&gt;"&amp;C249),COUNTIF($W$24:$W249,"&gt;"&amp;C249),COUNTIF($Y$24:$Y249,"&gt;"&amp;C249)),"")</f>
        <v>3</v>
      </c>
      <c r="O249" s="4">
        <f t="shared" ca="1" si="62"/>
        <v>1.4617054614470826E-3</v>
      </c>
      <c r="P249" s="4" t="str">
        <f ca="1">IF(AND(MAX(Q$23:Q248)&lt;=MAX(S$23:S248),C249&lt;&gt;"",MAX(Q$23:Q248)&lt;=MAX(U$23:U248),MAX(Q$23:Q248)&lt;=MAX(W$23:W248),MAX(Q$23:Q248)&lt;=MAX(Y$23:Y248),MAX(Q$23:Q248)&lt;=TIME(16,0,0)),MAX(Q$23:Q248,C249),"")</f>
        <v/>
      </c>
      <c r="Q249" s="4" t="str">
        <f t="shared" ca="1" si="63"/>
        <v/>
      </c>
      <c r="R249" s="4" t="str">
        <f ca="1">IF(AND(MAX(Q$23:Q248)&gt;MAX(S$23:S248),C249&lt;&gt;"",MAX(S$23:S248)&lt;=MAX(U$23:U248),MAX(S$23:S248)&lt;=MAX(W$23:W248),MAX(S$23:S248)&lt;=MAX(Y$23:Y248),MAX(S$23:S248)&lt;=TIME(16,0,0)),MAX(S$23:S248,C249),"")</f>
        <v/>
      </c>
      <c r="S249" s="4" t="str">
        <f t="shared" ca="1" si="64"/>
        <v/>
      </c>
      <c r="T249" s="4">
        <f ca="1">IF(AND(MAX(Q$23:Q248)&gt;MAX(U$23:U248),C249&lt;&gt;"",MAX(S$23:S248)&gt;MAX(U$23:U248),MAX(U$23:U248)&lt;=MAX(W$23:W248),MAX(U$23:U248)&lt;=MAX(Y$23:Y248),MAX(U$23:U248)&lt;=TIME(16,0,0)),MAX(U$23:U248,C249),"")</f>
        <v>0.61531620053209735</v>
      </c>
      <c r="U249" s="4">
        <f t="shared" ca="1" si="65"/>
        <v>0.61677790599354443</v>
      </c>
      <c r="V249" s="4" t="str">
        <f ca="1">IF(AND(MAX(Q$23:Q248)&gt;MAX(W$23:W248),C249&lt;&gt;"",MAX(S$23:S248)&gt;MAX(W$23:W248),MAX(U$23:U248)&gt;MAX(W$23:W248),MAX(W$23:W248)&lt;=MAX(Y$23:Y248),MAX(W$23:W248)&lt;=TIME(16,0,0)),MAX(W$23:W248,C249),"")</f>
        <v/>
      </c>
      <c r="W249" s="4" t="str">
        <f t="shared" ca="1" si="66"/>
        <v/>
      </c>
      <c r="X249" s="4" t="str">
        <f ca="1">IF(AND(MAX(Q$23:Q248)&gt;MAX(Y$23:Y248),C249&lt;&gt;"",MAX(S$23:S248)&gt;MAX(Y$23:Y248),MAX(U$23:U248)&gt;MAX(Y$23:Y248),MAX(W$23:W248)&gt;MAX(Y$23:Y248),MAX(Y$23:Y248)&lt;=TIME(16,0,0)),MAX(Y$23:Y248,C249),"")</f>
        <v/>
      </c>
      <c r="Y249" s="4" t="str">
        <f t="shared" ca="1" si="67"/>
        <v/>
      </c>
    </row>
    <row r="250" spans="1:25" x14ac:dyDescent="0.3">
      <c r="A250" s="3">
        <f t="shared" ca="1" si="51"/>
        <v>1.67751916952139</v>
      </c>
      <c r="B250" s="23" t="str">
        <f t="shared" ca="1" si="52"/>
        <v>касса 4</v>
      </c>
      <c r="C250" s="4">
        <f ca="1">IF(C249="","",IF(C249+(A250)/1440&lt;=$C$23+8/24,C249+(A250)/1440,""))</f>
        <v>0.61648114439982049</v>
      </c>
      <c r="D250">
        <f t="shared" ca="1" si="53"/>
        <v>6.475185888732514</v>
      </c>
      <c r="E250" s="4">
        <f t="shared" ca="1" si="54"/>
        <v>4.4966568671753566E-3</v>
      </c>
      <c r="F250">
        <f t="shared" ca="1" si="55"/>
        <v>5.858713946545687</v>
      </c>
      <c r="G250" s="4">
        <f t="shared" ca="1" si="56"/>
        <v>4.0685513517678381E-3</v>
      </c>
      <c r="H250">
        <f t="shared" ca="1" si="57"/>
        <v>1.219363156687401</v>
      </c>
      <c r="I250" s="4">
        <f t="shared" ca="1" si="58"/>
        <v>8.4677996992180626E-4</v>
      </c>
      <c r="J250">
        <f t="shared" ca="1" si="59"/>
        <v>1.4467368707718409</v>
      </c>
      <c r="K250" s="4">
        <f ca="1">IF(J250&lt;&gt;"",J250/1440,"")</f>
        <v>1.0046783824804451E-3</v>
      </c>
      <c r="L250" s="55">
        <f t="shared" ca="1" si="60"/>
        <v>1.3969341198773468</v>
      </c>
      <c r="M250" s="4">
        <f t="shared" ca="1" si="61"/>
        <v>9.700931388037131E-4</v>
      </c>
      <c r="N250" s="3">
        <f ca="1">IF(C250&lt;&gt;"",SUM(COUNTIF($Q$24:$Q250,"&gt;"&amp;C250),COUNTIF($S$24:$S250,"&gt;"&amp;C250),COUNTIF($U$24:$U250,"&gt;"&amp;C250),COUNTIF($W$24:$W250,"&gt;"&amp;C250),COUNTIF($Y$24:$Y250,"&gt;"&amp;C250)),"")</f>
        <v>3</v>
      </c>
      <c r="O250" s="4">
        <f t="shared" ca="1" si="62"/>
        <v>1.0046783824804173E-3</v>
      </c>
      <c r="P250" s="4" t="str">
        <f ca="1">IF(AND(MAX(Q$23:Q249)&lt;=MAX(S$23:S249),C250&lt;&gt;"",MAX(Q$23:Q249)&lt;=MAX(U$23:U249),MAX(Q$23:Q249)&lt;=MAX(W$23:W249),MAX(Q$23:Q249)&lt;=MAX(Y$23:Y249),MAX(Q$23:Q249)&lt;=TIME(16,0,0)),MAX(Q$23:Q249,C250),"")</f>
        <v/>
      </c>
      <c r="Q250" s="4" t="str">
        <f t="shared" ca="1" si="63"/>
        <v/>
      </c>
      <c r="R250" s="4" t="str">
        <f ca="1">IF(AND(MAX(Q$23:Q249)&gt;MAX(S$23:S249),C250&lt;&gt;"",MAX(S$23:S249)&lt;=MAX(U$23:U249),MAX(S$23:S249)&lt;=MAX(W$23:W249),MAX(S$23:S249)&lt;=MAX(Y$23:Y249),MAX(S$23:S249)&lt;=TIME(16,0,0)),MAX(S$23:S249,C250),"")</f>
        <v/>
      </c>
      <c r="S250" s="4" t="str">
        <f t="shared" ca="1" si="64"/>
        <v/>
      </c>
      <c r="T250" s="4" t="str">
        <f ca="1">IF(AND(MAX(Q$23:Q249)&gt;MAX(U$23:U249),C250&lt;&gt;"",MAX(S$23:S249)&gt;MAX(U$23:U249),MAX(U$23:U249)&lt;=MAX(W$23:W249),MAX(U$23:U249)&lt;=MAX(Y$23:Y249),MAX(U$23:U249)&lt;=TIME(16,0,0)),MAX(U$23:U249,C250),"")</f>
        <v/>
      </c>
      <c r="U250" s="4" t="str">
        <f t="shared" ca="1" si="65"/>
        <v/>
      </c>
      <c r="V250" s="4">
        <f ca="1">IF(AND(MAX(Q$23:Q249)&gt;MAX(W$23:W249),C250&lt;&gt;"",MAX(S$23:S249)&gt;MAX(W$23:W249),MAX(U$23:U249)&gt;MAX(W$23:W249),MAX(W$23:W249)&lt;=MAX(Y$23:Y249),MAX(W$23:W249)&lt;=TIME(16,0,0)),MAX(W$23:W249,C250),"")</f>
        <v>0.61648114439982049</v>
      </c>
      <c r="W250" s="4">
        <f t="shared" ca="1" si="66"/>
        <v>0.61748582278230091</v>
      </c>
      <c r="X250" s="4" t="str">
        <f ca="1">IF(AND(MAX(Q$23:Q249)&gt;MAX(Y$23:Y249),C250&lt;&gt;"",MAX(S$23:S249)&gt;MAX(Y$23:Y249),MAX(U$23:U249)&gt;MAX(Y$23:Y249),MAX(W$23:W249)&gt;MAX(Y$23:Y249),MAX(Y$23:Y249)&lt;=TIME(16,0,0)),MAX(Y$23:Y249,C250),"")</f>
        <v/>
      </c>
      <c r="Y250" s="4" t="str">
        <f t="shared" ca="1" si="67"/>
        <v/>
      </c>
    </row>
    <row r="251" spans="1:25" x14ac:dyDescent="0.3">
      <c r="A251" s="3">
        <f t="shared" ca="1" si="51"/>
        <v>1.0124590399424218</v>
      </c>
      <c r="B251" s="23" t="str">
        <f t="shared" ca="1" si="52"/>
        <v>касса 2</v>
      </c>
      <c r="C251" s="4">
        <f ca="1">IF(C250="","",IF(C250+(A251)/1440&lt;=$C$23+8/24,C250+(A251)/1440,""))</f>
        <v>0.61718424095533608</v>
      </c>
      <c r="D251">
        <f t="shared" ca="1" si="53"/>
        <v>1.9951737250094126</v>
      </c>
      <c r="E251" s="4">
        <f t="shared" ca="1" si="54"/>
        <v>1.3855373090343143E-3</v>
      </c>
      <c r="F251">
        <f t="shared" ca="1" si="55"/>
        <v>1.2736966587756586</v>
      </c>
      <c r="G251" s="4">
        <f t="shared" ca="1" si="56"/>
        <v>8.8451156859420735E-4</v>
      </c>
      <c r="H251">
        <f t="shared" ca="1" si="57"/>
        <v>6.4043511169314851</v>
      </c>
      <c r="I251" s="4">
        <f t="shared" ca="1" si="58"/>
        <v>4.4474660534246421E-3</v>
      </c>
      <c r="J251">
        <f t="shared" ca="1" si="59"/>
        <v>4.8811039734516228</v>
      </c>
      <c r="K251" s="4">
        <f ca="1">IF(J251&lt;&gt;"",J251/1440,"")</f>
        <v>3.3896555371191826E-3</v>
      </c>
      <c r="L251" s="55">
        <f t="shared" ca="1" si="60"/>
        <v>4.3170234085316483</v>
      </c>
      <c r="M251" s="4">
        <f t="shared" ca="1" si="61"/>
        <v>2.9979329225914226E-3</v>
      </c>
      <c r="N251" s="3">
        <f ca="1">IF(C251&lt;&gt;"",SUM(COUNTIF($Q$24:$Q251,"&gt;"&amp;C251),COUNTIF($S$24:$S251,"&gt;"&amp;C251),COUNTIF($U$24:$U251,"&gt;"&amp;C251),COUNTIF($W$24:$W251,"&gt;"&amp;C251),COUNTIF($Y$24:$Y251,"&gt;"&amp;C251)),"")</f>
        <v>3</v>
      </c>
      <c r="O251" s="4">
        <f t="shared" ca="1" si="62"/>
        <v>8.845115685942595E-4</v>
      </c>
      <c r="P251" s="4" t="str">
        <f ca="1">IF(AND(MAX(Q$23:Q250)&lt;=MAX(S$23:S250),C251&lt;&gt;"",MAX(Q$23:Q250)&lt;=MAX(U$23:U250),MAX(Q$23:Q250)&lt;=MAX(W$23:W250),MAX(Q$23:Q250)&lt;=MAX(Y$23:Y250),MAX(Q$23:Q250)&lt;=TIME(16,0,0)),MAX(Q$23:Q250,C251),"")</f>
        <v/>
      </c>
      <c r="Q251" s="4" t="str">
        <f t="shared" ca="1" si="63"/>
        <v/>
      </c>
      <c r="R251" s="4">
        <f ca="1">IF(AND(MAX(Q$23:Q250)&gt;MAX(S$23:S250),C251&lt;&gt;"",MAX(S$23:S250)&lt;=MAX(U$23:U250),MAX(S$23:S250)&lt;=MAX(W$23:W250),MAX(S$23:S250)&lt;=MAX(Y$23:Y250),MAX(S$23:S250)&lt;=TIME(16,0,0)),MAX(S$23:S250,C251),"")</f>
        <v>0.61718424095533608</v>
      </c>
      <c r="S251" s="4">
        <f t="shared" ca="1" si="64"/>
        <v>0.61806875252393034</v>
      </c>
      <c r="T251" s="4" t="str">
        <f ca="1">IF(AND(MAX(Q$23:Q250)&gt;MAX(U$23:U250),C251&lt;&gt;"",MAX(S$23:S250)&gt;MAX(U$23:U250),MAX(U$23:U250)&lt;=MAX(W$23:W250),MAX(U$23:U250)&lt;=MAX(Y$23:Y250),MAX(U$23:U250)&lt;=TIME(16,0,0)),MAX(U$23:U250,C251),"")</f>
        <v/>
      </c>
      <c r="U251" s="4" t="str">
        <f t="shared" ca="1" si="65"/>
        <v/>
      </c>
      <c r="V251" s="4" t="str">
        <f ca="1">IF(AND(MAX(Q$23:Q250)&gt;MAX(W$23:W250),C251&lt;&gt;"",MAX(S$23:S250)&gt;MAX(W$23:W250),MAX(U$23:U250)&gt;MAX(W$23:W250),MAX(W$23:W250)&lt;=MAX(Y$23:Y250),MAX(W$23:W250)&lt;=TIME(16,0,0)),MAX(W$23:W250,C251),"")</f>
        <v/>
      </c>
      <c r="W251" s="4" t="str">
        <f t="shared" ca="1" si="66"/>
        <v/>
      </c>
      <c r="X251" s="4" t="str">
        <f ca="1">IF(AND(MAX(Q$23:Q250)&gt;MAX(Y$23:Y250),C251&lt;&gt;"",MAX(S$23:S250)&gt;MAX(Y$23:Y250),MAX(U$23:U250)&gt;MAX(Y$23:Y250),MAX(W$23:W250)&gt;MAX(Y$23:Y250),MAX(Y$23:Y250)&lt;=TIME(16,0,0)),MAX(Y$23:Y250,C251),"")</f>
        <v/>
      </c>
      <c r="Y251" s="4" t="str">
        <f t="shared" ca="1" si="67"/>
        <v/>
      </c>
    </row>
    <row r="252" spans="1:25" x14ac:dyDescent="0.3">
      <c r="A252" s="3">
        <f t="shared" ca="1" si="51"/>
        <v>2.0456311390271207</v>
      </c>
      <c r="B252" s="23" t="str">
        <f t="shared" ca="1" si="52"/>
        <v>касса 5</v>
      </c>
      <c r="C252" s="4">
        <f ca="1">IF(C251="","",IF(C251+(A252)/1440&lt;=$C$23+8/24,C251+(A252)/1440,""))</f>
        <v>0.61860481813521606</v>
      </c>
      <c r="D252">
        <f t="shared" ca="1" si="53"/>
        <v>1.4627503319758033</v>
      </c>
      <c r="E252" s="4">
        <f t="shared" ca="1" si="54"/>
        <v>1.0157988416498633E-3</v>
      </c>
      <c r="F252">
        <f t="shared" ca="1" si="55"/>
        <v>7.6528909636531406</v>
      </c>
      <c r="G252" s="4">
        <f t="shared" ca="1" si="56"/>
        <v>5.3145076136480139E-3</v>
      </c>
      <c r="H252">
        <f t="shared" ca="1" si="57"/>
        <v>4.1485111972669957</v>
      </c>
      <c r="I252" s="4">
        <f t="shared" ca="1" si="58"/>
        <v>2.8809105536576358E-3</v>
      </c>
      <c r="J252">
        <f t="shared" ca="1" si="59"/>
        <v>3.5096763639603692</v>
      </c>
      <c r="K252" s="4">
        <f ca="1">IF(J252&lt;&gt;"",J252/1440,"")</f>
        <v>2.4372752527502565E-3</v>
      </c>
      <c r="L252" s="55">
        <f t="shared" ca="1" si="60"/>
        <v>9.8740152236421039</v>
      </c>
      <c r="M252" s="4">
        <f t="shared" ca="1" si="61"/>
        <v>6.8569550164181278E-3</v>
      </c>
      <c r="N252" s="3">
        <f ca="1">IF(C252&lt;&gt;"",SUM(COUNTIF($Q$24:$Q252,"&gt;"&amp;C252),COUNTIF($S$24:$S252,"&gt;"&amp;C252),COUNTIF($U$24:$U252,"&gt;"&amp;C252),COUNTIF($W$24:$W252,"&gt;"&amp;C252),COUNTIF($Y$24:$Y252,"&gt;"&amp;C252)),"")</f>
        <v>2</v>
      </c>
      <c r="O252" s="4">
        <f t="shared" ca="1" si="62"/>
        <v>6.8569550164181425E-3</v>
      </c>
      <c r="P252" s="4" t="str">
        <f ca="1">IF(AND(MAX(Q$23:Q251)&lt;=MAX(S$23:S251),C252&lt;&gt;"",MAX(Q$23:Q251)&lt;=MAX(U$23:U251),MAX(Q$23:Q251)&lt;=MAX(W$23:W251),MAX(Q$23:Q251)&lt;=MAX(Y$23:Y251),MAX(Q$23:Q251)&lt;=TIME(16,0,0)),MAX(Q$23:Q251,C252),"")</f>
        <v/>
      </c>
      <c r="Q252" s="4" t="str">
        <f t="shared" ca="1" si="63"/>
        <v/>
      </c>
      <c r="R252" s="4" t="str">
        <f ca="1">IF(AND(MAX(Q$23:Q251)&gt;MAX(S$23:S251),C252&lt;&gt;"",MAX(S$23:S251)&lt;=MAX(U$23:U251),MAX(S$23:S251)&lt;=MAX(W$23:W251),MAX(S$23:S251)&lt;=MAX(Y$23:Y251),MAX(S$23:S251)&lt;=TIME(16,0,0)),MAX(S$23:S251,C252),"")</f>
        <v/>
      </c>
      <c r="S252" s="4" t="str">
        <f t="shared" ca="1" si="64"/>
        <v/>
      </c>
      <c r="T252" s="4" t="str">
        <f ca="1">IF(AND(MAX(Q$23:Q251)&gt;MAX(U$23:U251),C252&lt;&gt;"",MAX(S$23:S251)&gt;MAX(U$23:U251),MAX(U$23:U251)&lt;=MAX(W$23:W251),MAX(U$23:U251)&lt;=MAX(Y$23:Y251),MAX(U$23:U251)&lt;=TIME(16,0,0)),MAX(U$23:U251,C252),"")</f>
        <v/>
      </c>
      <c r="U252" s="4" t="str">
        <f t="shared" ca="1" si="65"/>
        <v/>
      </c>
      <c r="V252" s="4" t="str">
        <f ca="1">IF(AND(MAX(Q$23:Q251)&gt;MAX(W$23:W251),C252&lt;&gt;"",MAX(S$23:S251)&gt;MAX(W$23:W251),MAX(U$23:U251)&gt;MAX(W$23:W251),MAX(W$23:W251)&lt;=MAX(Y$23:Y251),MAX(W$23:W251)&lt;=TIME(16,0,0)),MAX(W$23:W251,C252),"")</f>
        <v/>
      </c>
      <c r="W252" s="4" t="str">
        <f t="shared" ca="1" si="66"/>
        <v/>
      </c>
      <c r="X252" s="4">
        <f ca="1">IF(AND(MAX(Q$23:Q251)&gt;MAX(Y$23:Y251),C252&lt;&gt;"",MAX(S$23:S251)&gt;MAX(Y$23:Y251),MAX(U$23:U251)&gt;MAX(Y$23:Y251),MAX(W$23:W251)&gt;MAX(Y$23:Y251),MAX(Y$23:Y251)&lt;=TIME(16,0,0)),MAX(Y$23:Y251,C252),"")</f>
        <v>0.61860481813521606</v>
      </c>
      <c r="Y252" s="4">
        <f t="shared" ca="1" si="67"/>
        <v>0.6254617731516342</v>
      </c>
    </row>
    <row r="253" spans="1:25" x14ac:dyDescent="0.3">
      <c r="A253" s="3">
        <f t="shared" ca="1" si="51"/>
        <v>1.3189860724246263</v>
      </c>
      <c r="B253" s="23" t="str">
        <f t="shared" ca="1" si="52"/>
        <v>касса 3</v>
      </c>
      <c r="C253" s="4">
        <f ca="1">IF(C252="","",IF(C252+(A253)/1440&lt;=$C$23+8/24,C252+(A253)/1440,""))</f>
        <v>0.61952078068551097</v>
      </c>
      <c r="D253">
        <f t="shared" ca="1" si="53"/>
        <v>3.9392894900009132</v>
      </c>
      <c r="E253" s="4">
        <f t="shared" ca="1" si="54"/>
        <v>2.7356177013895229E-3</v>
      </c>
      <c r="F253">
        <f t="shared" ca="1" si="55"/>
        <v>2.3834837724148161</v>
      </c>
      <c r="G253" s="4">
        <f t="shared" ca="1" si="56"/>
        <v>1.6551970641769556E-3</v>
      </c>
      <c r="H253">
        <f t="shared" ca="1" si="57"/>
        <v>1.3206472513836967</v>
      </c>
      <c r="I253" s="4">
        <f t="shared" ca="1" si="58"/>
        <v>9.1711614679423382E-4</v>
      </c>
      <c r="J253">
        <f t="shared" ca="1" si="59"/>
        <v>9.7198198868622114</v>
      </c>
      <c r="K253" s="4">
        <f ca="1">IF(J253&lt;&gt;"",J253/1440,"")</f>
        <v>6.7498749214320915E-3</v>
      </c>
      <c r="L253" s="55">
        <f t="shared" ca="1" si="60"/>
        <v>7.0202609139670225</v>
      </c>
      <c r="M253" s="4">
        <f t="shared" ca="1" si="61"/>
        <v>4.8751811902548771E-3</v>
      </c>
      <c r="N253" s="3">
        <f ca="1">IF(C253&lt;&gt;"",SUM(COUNTIF($Q$24:$Q253,"&gt;"&amp;C253),COUNTIF($S$24:$S253,"&gt;"&amp;C253),COUNTIF($U$24:$U253,"&gt;"&amp;C253),COUNTIF($W$24:$W253,"&gt;"&amp;C253),COUNTIF($Y$24:$Y253,"&gt;"&amp;C253)),"")</f>
        <v>3</v>
      </c>
      <c r="O253" s="4">
        <f t="shared" ca="1" si="62"/>
        <v>9.1711614679423903E-4</v>
      </c>
      <c r="P253" s="4" t="str">
        <f ca="1">IF(AND(MAX(Q$23:Q252)&lt;=MAX(S$23:S252),C253&lt;&gt;"",MAX(Q$23:Q252)&lt;=MAX(U$23:U252),MAX(Q$23:Q252)&lt;=MAX(W$23:W252),MAX(Q$23:Q252)&lt;=MAX(Y$23:Y252),MAX(Q$23:Q252)&lt;=TIME(16,0,0)),MAX(Q$23:Q252,C253),"")</f>
        <v/>
      </c>
      <c r="Q253" s="4" t="str">
        <f t="shared" ca="1" si="63"/>
        <v/>
      </c>
      <c r="R253" s="4" t="str">
        <f ca="1">IF(AND(MAX(Q$23:Q252)&gt;MAX(S$23:S252),C253&lt;&gt;"",MAX(S$23:S252)&lt;=MAX(U$23:U252),MAX(S$23:S252)&lt;=MAX(W$23:W252),MAX(S$23:S252)&lt;=MAX(Y$23:Y252),MAX(S$23:S252)&lt;=TIME(16,0,0)),MAX(S$23:S252,C253),"")</f>
        <v/>
      </c>
      <c r="S253" s="4" t="str">
        <f t="shared" ca="1" si="64"/>
        <v/>
      </c>
      <c r="T253" s="4">
        <f ca="1">IF(AND(MAX(Q$23:Q252)&gt;MAX(U$23:U252),C253&lt;&gt;"",MAX(S$23:S252)&gt;MAX(U$23:U252),MAX(U$23:U252)&lt;=MAX(W$23:W252),MAX(U$23:U252)&lt;=MAX(Y$23:Y252),MAX(U$23:U252)&lt;=TIME(16,0,0)),MAX(U$23:U252,C253),"")</f>
        <v>0.61952078068551097</v>
      </c>
      <c r="U253" s="4">
        <f t="shared" ca="1" si="65"/>
        <v>0.62043789683230521</v>
      </c>
      <c r="V253" s="4" t="str">
        <f ca="1">IF(AND(MAX(Q$23:Q252)&gt;MAX(W$23:W252),C253&lt;&gt;"",MAX(S$23:S252)&gt;MAX(W$23:W252),MAX(U$23:U252)&gt;MAX(W$23:W252),MAX(W$23:W252)&lt;=MAX(Y$23:Y252),MAX(W$23:W252)&lt;=TIME(16,0,0)),MAX(W$23:W252,C253),"")</f>
        <v/>
      </c>
      <c r="W253" s="4" t="str">
        <f t="shared" ca="1" si="66"/>
        <v/>
      </c>
      <c r="X253" s="4" t="str">
        <f ca="1">IF(AND(MAX(Q$23:Q252)&gt;MAX(Y$23:Y252),C253&lt;&gt;"",MAX(S$23:S252)&gt;MAX(Y$23:Y252),MAX(U$23:U252)&gt;MAX(Y$23:Y252),MAX(W$23:W252)&gt;MAX(Y$23:Y252),MAX(Y$23:Y252)&lt;=TIME(16,0,0)),MAX(Y$23:Y252,C253),"")</f>
        <v/>
      </c>
      <c r="Y253" s="4" t="str">
        <f t="shared" ca="1" si="67"/>
        <v/>
      </c>
    </row>
    <row r="254" spans="1:25" x14ac:dyDescent="0.3">
      <c r="A254" s="3">
        <f t="shared" ca="1" si="51"/>
        <v>1.9670952510284025</v>
      </c>
      <c r="B254" s="23" t="str">
        <f t="shared" ca="1" si="52"/>
        <v>касса 4</v>
      </c>
      <c r="C254" s="4">
        <f ca="1">IF(C253="","",IF(C253+(A254)/1440&lt;=$C$23+8/24,C253+(A254)/1440,""))</f>
        <v>0.62088681905428067</v>
      </c>
      <c r="D254">
        <f t="shared" ca="1" si="53"/>
        <v>5.066566213374025</v>
      </c>
      <c r="E254" s="4">
        <f t="shared" ca="1" si="54"/>
        <v>3.5184487592875174E-3</v>
      </c>
      <c r="F254">
        <f t="shared" ca="1" si="55"/>
        <v>7.0817460766846114</v>
      </c>
      <c r="G254" s="4">
        <f t="shared" ca="1" si="56"/>
        <v>4.9178792199198688E-3</v>
      </c>
      <c r="H254">
        <f t="shared" ca="1" si="57"/>
        <v>9.9630864724729129</v>
      </c>
      <c r="I254" s="4">
        <f t="shared" ca="1" si="58"/>
        <v>6.9188100503284116E-3</v>
      </c>
      <c r="J254">
        <f t="shared" ca="1" si="59"/>
        <v>2.8791034639579509</v>
      </c>
      <c r="K254" s="4">
        <f ca="1">IF(J254&lt;&gt;"",J254/1440,"")</f>
        <v>1.9993774055263548E-3</v>
      </c>
      <c r="L254" s="55">
        <f t="shared" ca="1" si="60"/>
        <v>11.260695546001937</v>
      </c>
      <c r="M254" s="4">
        <f t="shared" ca="1" si="61"/>
        <v>7.8199274625013453E-3</v>
      </c>
      <c r="N254" s="3">
        <f ca="1">IF(C254&lt;&gt;"",SUM(COUNTIF($Q$24:$Q254,"&gt;"&amp;C254),COUNTIF($S$24:$S254,"&gt;"&amp;C254),COUNTIF($U$24:$U254,"&gt;"&amp;C254),COUNTIF($W$24:$W254,"&gt;"&amp;C254),COUNTIF($Y$24:$Y254,"&gt;"&amp;C254)),"")</f>
        <v>2</v>
      </c>
      <c r="O254" s="4">
        <f t="shared" ca="1" si="62"/>
        <v>1.9993774055263591E-3</v>
      </c>
      <c r="P254" s="4" t="str">
        <f ca="1">IF(AND(MAX(Q$23:Q253)&lt;=MAX(S$23:S253),C254&lt;&gt;"",MAX(Q$23:Q253)&lt;=MAX(U$23:U253),MAX(Q$23:Q253)&lt;=MAX(W$23:W253),MAX(Q$23:Q253)&lt;=MAX(Y$23:Y253),MAX(Q$23:Q253)&lt;=TIME(16,0,0)),MAX(Q$23:Q253,C254),"")</f>
        <v/>
      </c>
      <c r="Q254" s="4" t="str">
        <f t="shared" ca="1" si="63"/>
        <v/>
      </c>
      <c r="R254" s="4" t="str">
        <f ca="1">IF(AND(MAX(Q$23:Q253)&gt;MAX(S$23:S253),C254&lt;&gt;"",MAX(S$23:S253)&lt;=MAX(U$23:U253),MAX(S$23:S253)&lt;=MAX(W$23:W253),MAX(S$23:S253)&lt;=MAX(Y$23:Y253),MAX(S$23:S253)&lt;=TIME(16,0,0)),MAX(S$23:S253,C254),"")</f>
        <v/>
      </c>
      <c r="S254" s="4" t="str">
        <f t="shared" ca="1" si="64"/>
        <v/>
      </c>
      <c r="T254" s="4" t="str">
        <f ca="1">IF(AND(MAX(Q$23:Q253)&gt;MAX(U$23:U253),C254&lt;&gt;"",MAX(S$23:S253)&gt;MAX(U$23:U253),MAX(U$23:U253)&lt;=MAX(W$23:W253),MAX(U$23:U253)&lt;=MAX(Y$23:Y253),MAX(U$23:U253)&lt;=TIME(16,0,0)),MAX(U$23:U253,C254),"")</f>
        <v/>
      </c>
      <c r="U254" s="4" t="str">
        <f t="shared" ca="1" si="65"/>
        <v/>
      </c>
      <c r="V254" s="4">
        <f ca="1">IF(AND(MAX(Q$23:Q253)&gt;MAX(W$23:W253),C254&lt;&gt;"",MAX(S$23:S253)&gt;MAX(W$23:W253),MAX(U$23:U253)&gt;MAX(W$23:W253),MAX(W$23:W253)&lt;=MAX(Y$23:Y253),MAX(W$23:W253)&lt;=TIME(16,0,0)),MAX(W$23:W253,C254),"")</f>
        <v>0.62088681905428067</v>
      </c>
      <c r="W254" s="4">
        <f t="shared" ca="1" si="66"/>
        <v>0.62288619645980703</v>
      </c>
      <c r="X254" s="4" t="str">
        <f ca="1">IF(AND(MAX(Q$23:Q253)&gt;MAX(Y$23:Y253),C254&lt;&gt;"",MAX(S$23:S253)&gt;MAX(Y$23:Y253),MAX(U$23:U253)&gt;MAX(Y$23:Y253),MAX(W$23:W253)&gt;MAX(Y$23:Y253),MAX(Y$23:Y253)&lt;=TIME(16,0,0)),MAX(Y$23:Y253,C254),"")</f>
        <v/>
      </c>
      <c r="Y254" s="4" t="str">
        <f t="shared" ca="1" si="67"/>
        <v/>
      </c>
    </row>
    <row r="255" spans="1:25" x14ac:dyDescent="0.3">
      <c r="A255" s="3">
        <f t="shared" ca="1" si="51"/>
        <v>1.9541042234172163</v>
      </c>
      <c r="B255" s="23" t="str">
        <f t="shared" ca="1" si="52"/>
        <v>касса 2</v>
      </c>
      <c r="C255" s="4">
        <f ca="1">IF(C254="","",IF(C254+(A255)/1440&lt;=$C$23+8/24,C254+(A255)/1440,""))</f>
        <v>0.62224383587609822</v>
      </c>
      <c r="D255">
        <f t="shared" ca="1" si="53"/>
        <v>2.4669941069432402</v>
      </c>
      <c r="E255" s="4">
        <f t="shared" ca="1" si="54"/>
        <v>1.7131903520439169E-3</v>
      </c>
      <c r="F255">
        <f t="shared" ca="1" si="55"/>
        <v>9.8205746338458724</v>
      </c>
      <c r="G255" s="4">
        <f t="shared" ca="1" si="56"/>
        <v>6.8198434957263002E-3</v>
      </c>
      <c r="H255">
        <f t="shared" ca="1" si="57"/>
        <v>3.9818688954790287</v>
      </c>
      <c r="I255" s="4">
        <f t="shared" ca="1" si="58"/>
        <v>2.7651867329715478E-3</v>
      </c>
      <c r="J255">
        <f t="shared" ca="1" si="59"/>
        <v>4.9993040872217094</v>
      </c>
      <c r="K255" s="4">
        <f ca="1">IF(J255&lt;&gt;"",J255/1440,"")</f>
        <v>3.4717389494595204E-3</v>
      </c>
      <c r="L255" s="55">
        <f t="shared" ca="1" si="60"/>
        <v>4.7443674651947543</v>
      </c>
      <c r="M255" s="4">
        <f t="shared" ca="1" si="61"/>
        <v>3.2946996286074681E-3</v>
      </c>
      <c r="N255" s="3">
        <f ca="1">IF(C255&lt;&gt;"",SUM(COUNTIF($Q$24:$Q255,"&gt;"&amp;C255),COUNTIF($S$24:$S255,"&gt;"&amp;C255),COUNTIF($U$24:$U255,"&gt;"&amp;C255),COUNTIF($W$24:$W255,"&gt;"&amp;C255),COUNTIF($Y$24:$Y255,"&gt;"&amp;C255)),"")</f>
        <v>3</v>
      </c>
      <c r="O255" s="4">
        <f t="shared" ca="1" si="62"/>
        <v>6.8198434957262855E-3</v>
      </c>
      <c r="P255" s="4" t="str">
        <f ca="1">IF(AND(MAX(Q$23:Q254)&lt;=MAX(S$23:S254),C255&lt;&gt;"",MAX(Q$23:Q254)&lt;=MAX(U$23:U254),MAX(Q$23:Q254)&lt;=MAX(W$23:W254),MAX(Q$23:Q254)&lt;=MAX(Y$23:Y254),MAX(Q$23:Q254)&lt;=TIME(16,0,0)),MAX(Q$23:Q254,C255),"")</f>
        <v/>
      </c>
      <c r="Q255" s="4" t="str">
        <f t="shared" ca="1" si="63"/>
        <v/>
      </c>
      <c r="R255" s="4">
        <f ca="1">IF(AND(MAX(Q$23:Q254)&gt;MAX(S$23:S254),C255&lt;&gt;"",MAX(S$23:S254)&lt;=MAX(U$23:U254),MAX(S$23:S254)&lt;=MAX(W$23:W254),MAX(S$23:S254)&lt;=MAX(Y$23:Y254),MAX(S$23:S254)&lt;=TIME(16,0,0)),MAX(S$23:S254,C255),"")</f>
        <v>0.62224383587609822</v>
      </c>
      <c r="S255" s="4">
        <f t="shared" ca="1" si="64"/>
        <v>0.6290636793718245</v>
      </c>
      <c r="T255" s="4" t="str">
        <f ca="1">IF(AND(MAX(Q$23:Q254)&gt;MAX(U$23:U254),C255&lt;&gt;"",MAX(S$23:S254)&gt;MAX(U$23:U254),MAX(U$23:U254)&lt;=MAX(W$23:W254),MAX(U$23:U254)&lt;=MAX(Y$23:Y254),MAX(U$23:U254)&lt;=TIME(16,0,0)),MAX(U$23:U254,C255),"")</f>
        <v/>
      </c>
      <c r="U255" s="4" t="str">
        <f t="shared" ca="1" si="65"/>
        <v/>
      </c>
      <c r="V255" s="4" t="str">
        <f ca="1">IF(AND(MAX(Q$23:Q254)&gt;MAX(W$23:W254),C255&lt;&gt;"",MAX(S$23:S254)&gt;MAX(W$23:W254),MAX(U$23:U254)&gt;MAX(W$23:W254),MAX(W$23:W254)&lt;=MAX(Y$23:Y254),MAX(W$23:W254)&lt;=TIME(16,0,0)),MAX(W$23:W254,C255),"")</f>
        <v/>
      </c>
      <c r="W255" s="4" t="str">
        <f t="shared" ca="1" si="66"/>
        <v/>
      </c>
      <c r="X255" s="4" t="str">
        <f ca="1">IF(AND(MAX(Q$23:Q254)&gt;MAX(Y$23:Y254),C255&lt;&gt;"",MAX(S$23:S254)&gt;MAX(Y$23:Y254),MAX(U$23:U254)&gt;MAX(Y$23:Y254),MAX(W$23:W254)&gt;MAX(Y$23:Y254),MAX(Y$23:Y254)&lt;=TIME(16,0,0)),MAX(Y$23:Y254,C255),"")</f>
        <v/>
      </c>
      <c r="Y255" s="4" t="str">
        <f t="shared" ca="1" si="67"/>
        <v/>
      </c>
    </row>
    <row r="256" spans="1:25" x14ac:dyDescent="0.3">
      <c r="A256" s="3">
        <f t="shared" ca="1" si="51"/>
        <v>1.7219749117868814</v>
      </c>
      <c r="B256" s="23" t="str">
        <f t="shared" ca="1" si="52"/>
        <v>касса 1</v>
      </c>
      <c r="C256" s="4">
        <f ca="1">IF(C255="","",IF(C255+(A256)/1440&lt;=$C$23+8/24,C255+(A256)/1440,""))</f>
        <v>0.62343965178706129</v>
      </c>
      <c r="D256">
        <f t="shared" ca="1" si="53"/>
        <v>4.9789178091956376</v>
      </c>
      <c r="E256" s="4">
        <f t="shared" ca="1" si="54"/>
        <v>3.4575818119414151E-3</v>
      </c>
      <c r="F256">
        <f t="shared" ca="1" si="55"/>
        <v>2.2098890892165892</v>
      </c>
      <c r="G256" s="4">
        <f t="shared" ca="1" si="56"/>
        <v>1.5346452008448536E-3</v>
      </c>
      <c r="H256">
        <f t="shared" ca="1" si="57"/>
        <v>4.2695590599203701</v>
      </c>
      <c r="I256" s="4">
        <f t="shared" ca="1" si="58"/>
        <v>2.9649715693891459E-3</v>
      </c>
      <c r="J256">
        <f t="shared" ca="1" si="59"/>
        <v>11.910818024936741</v>
      </c>
      <c r="K256" s="4">
        <f ca="1">IF(J256&lt;&gt;"",J256/1440,"")</f>
        <v>8.2714014062060699E-3</v>
      </c>
      <c r="L256" s="55">
        <f t="shared" ca="1" si="60"/>
        <v>6.8708455478858541</v>
      </c>
      <c r="M256" s="4">
        <f t="shared" ca="1" si="61"/>
        <v>4.771420519365176E-3</v>
      </c>
      <c r="N256" s="3">
        <f ca="1">IF(C256&lt;&gt;"",SUM(COUNTIF($Q$24:$Q256,"&gt;"&amp;C256),COUNTIF($S$24:$S256,"&gt;"&amp;C256),COUNTIF($U$24:$U256,"&gt;"&amp;C256),COUNTIF($W$24:$W256,"&gt;"&amp;C256),COUNTIF($Y$24:$Y256,"&gt;"&amp;C256)),"")</f>
        <v>3</v>
      </c>
      <c r="O256" s="4">
        <f t="shared" ca="1" si="62"/>
        <v>3.4575818119414459E-3</v>
      </c>
      <c r="P256" s="4">
        <f ca="1">IF(AND(MAX(Q$23:Q255)&lt;=MAX(S$23:S255),C256&lt;&gt;"",MAX(Q$23:Q255)&lt;=MAX(U$23:U255),MAX(Q$23:Q255)&lt;=MAX(W$23:W255),MAX(Q$23:Q255)&lt;=MAX(Y$23:Y255),MAX(Q$23:Q255)&lt;=TIME(16,0,0)),MAX(Q$23:Q255,C256),"")</f>
        <v>0.62343965178706129</v>
      </c>
      <c r="Q256" s="4">
        <f t="shared" ca="1" si="63"/>
        <v>0.62689723359900273</v>
      </c>
      <c r="R256" s="4" t="str">
        <f ca="1">IF(AND(MAX(Q$23:Q255)&gt;MAX(S$23:S255),C256&lt;&gt;"",MAX(S$23:S255)&lt;=MAX(U$23:U255),MAX(S$23:S255)&lt;=MAX(W$23:W255),MAX(S$23:S255)&lt;=MAX(Y$23:Y255),MAX(S$23:S255)&lt;=TIME(16,0,0)),MAX(S$23:S255,C256),"")</f>
        <v/>
      </c>
      <c r="S256" s="4" t="str">
        <f t="shared" ca="1" si="64"/>
        <v/>
      </c>
      <c r="T256" s="4" t="str">
        <f ca="1">IF(AND(MAX(Q$23:Q255)&gt;MAX(U$23:U255),C256&lt;&gt;"",MAX(S$23:S255)&gt;MAX(U$23:U255),MAX(U$23:U255)&lt;=MAX(W$23:W255),MAX(U$23:U255)&lt;=MAX(Y$23:Y255),MAX(U$23:U255)&lt;=TIME(16,0,0)),MAX(U$23:U255,C256),"")</f>
        <v/>
      </c>
      <c r="U256" s="4" t="str">
        <f t="shared" ca="1" si="65"/>
        <v/>
      </c>
      <c r="V256" s="4" t="str">
        <f ca="1">IF(AND(MAX(Q$23:Q255)&gt;MAX(W$23:W255),C256&lt;&gt;"",MAX(S$23:S255)&gt;MAX(W$23:W255),MAX(U$23:U255)&gt;MAX(W$23:W255),MAX(W$23:W255)&lt;=MAX(Y$23:Y255),MAX(W$23:W255)&lt;=TIME(16,0,0)),MAX(W$23:W255,C256),"")</f>
        <v/>
      </c>
      <c r="W256" s="4" t="str">
        <f t="shared" ca="1" si="66"/>
        <v/>
      </c>
      <c r="X256" s="4" t="str">
        <f ca="1">IF(AND(MAX(Q$23:Q255)&gt;MAX(Y$23:Y255),C256&lt;&gt;"",MAX(S$23:S255)&gt;MAX(Y$23:Y255),MAX(U$23:U255)&gt;MAX(Y$23:Y255),MAX(W$23:W255)&gt;MAX(Y$23:Y255),MAX(Y$23:Y255)&lt;=TIME(16,0,0)),MAX(Y$23:Y255,C256),"")</f>
        <v/>
      </c>
      <c r="Y256" s="4" t="str">
        <f t="shared" ca="1" si="67"/>
        <v/>
      </c>
    </row>
    <row r="257" spans="1:25" x14ac:dyDescent="0.3">
      <c r="A257" s="3">
        <f t="shared" ca="1" si="51"/>
        <v>1.8026219686339005</v>
      </c>
      <c r="B257" s="23" t="str">
        <f t="shared" ca="1" si="52"/>
        <v>касса 3</v>
      </c>
      <c r="C257" s="4">
        <f ca="1">IF(C256="","",IF(C256+(A257)/1440&lt;=$C$23+8/24,C256+(A257)/1440,""))</f>
        <v>0.62469147259861257</v>
      </c>
      <c r="D257">
        <f t="shared" ca="1" si="53"/>
        <v>2.2645769179823674</v>
      </c>
      <c r="E257" s="4">
        <f t="shared" ca="1" si="54"/>
        <v>1.5726228597099773E-3</v>
      </c>
      <c r="F257">
        <f t="shared" ca="1" si="55"/>
        <v>4.1610705002114923</v>
      </c>
      <c r="G257" s="4">
        <f t="shared" ca="1" si="56"/>
        <v>2.8896322918135365E-3</v>
      </c>
      <c r="H257">
        <f t="shared" ca="1" si="57"/>
        <v>2.6090378181515068</v>
      </c>
      <c r="I257" s="4">
        <f t="shared" ca="1" si="58"/>
        <v>1.8118318181607686E-3</v>
      </c>
      <c r="J257">
        <f t="shared" ca="1" si="59"/>
        <v>1.7509275159159112</v>
      </c>
      <c r="K257" s="4">
        <f ca="1">IF(J257&lt;&gt;"",J257/1440,"")</f>
        <v>1.215921886052716E-3</v>
      </c>
      <c r="L257" s="55">
        <f t="shared" ca="1" si="60"/>
        <v>1.335888247222845</v>
      </c>
      <c r="M257" s="4">
        <f t="shared" ca="1" si="61"/>
        <v>9.2770017168253131E-4</v>
      </c>
      <c r="N257" s="3">
        <f ca="1">IF(C257&lt;&gt;"",SUM(COUNTIF($Q$24:$Q257,"&gt;"&amp;C257),COUNTIF($S$24:$S257,"&gt;"&amp;C257),COUNTIF($U$24:$U257,"&gt;"&amp;C257),COUNTIF($W$24:$W257,"&gt;"&amp;C257),COUNTIF($Y$24:$Y257,"&gt;"&amp;C257)),"")</f>
        <v>4</v>
      </c>
      <c r="O257" s="4">
        <f t="shared" ca="1" si="62"/>
        <v>1.8118318181608029E-3</v>
      </c>
      <c r="P257" s="4" t="str">
        <f ca="1">IF(AND(MAX(Q$23:Q256)&lt;=MAX(S$23:S256),C257&lt;&gt;"",MAX(Q$23:Q256)&lt;=MAX(U$23:U256),MAX(Q$23:Q256)&lt;=MAX(W$23:W256),MAX(Q$23:Q256)&lt;=MAX(Y$23:Y256),MAX(Q$23:Q256)&lt;=TIME(16,0,0)),MAX(Q$23:Q256,C257),"")</f>
        <v/>
      </c>
      <c r="Q257" s="4" t="str">
        <f t="shared" ca="1" si="63"/>
        <v/>
      </c>
      <c r="R257" s="4" t="str">
        <f ca="1">IF(AND(MAX(Q$23:Q256)&gt;MAX(S$23:S256),C257&lt;&gt;"",MAX(S$23:S256)&lt;=MAX(U$23:U256),MAX(S$23:S256)&lt;=MAX(W$23:W256),MAX(S$23:S256)&lt;=MAX(Y$23:Y256),MAX(S$23:S256)&lt;=TIME(16,0,0)),MAX(S$23:S256,C257),"")</f>
        <v/>
      </c>
      <c r="S257" s="4" t="str">
        <f t="shared" ca="1" si="64"/>
        <v/>
      </c>
      <c r="T257" s="4">
        <f ca="1">IF(AND(MAX(Q$23:Q256)&gt;MAX(U$23:U256),C257&lt;&gt;"",MAX(S$23:S256)&gt;MAX(U$23:U256),MAX(U$23:U256)&lt;=MAX(W$23:W256),MAX(U$23:U256)&lt;=MAX(Y$23:Y256),MAX(U$23:U256)&lt;=TIME(16,0,0)),MAX(U$23:U256,C257),"")</f>
        <v>0.62469147259861257</v>
      </c>
      <c r="U257" s="4">
        <f t="shared" ca="1" si="65"/>
        <v>0.62650330441677338</v>
      </c>
      <c r="V257" s="4" t="str">
        <f ca="1">IF(AND(MAX(Q$23:Q256)&gt;MAX(W$23:W256),C257&lt;&gt;"",MAX(S$23:S256)&gt;MAX(W$23:W256),MAX(U$23:U256)&gt;MAX(W$23:W256),MAX(W$23:W256)&lt;=MAX(Y$23:Y256),MAX(W$23:W256)&lt;=TIME(16,0,0)),MAX(W$23:W256,C257),"")</f>
        <v/>
      </c>
      <c r="W257" s="4" t="str">
        <f t="shared" ca="1" si="66"/>
        <v/>
      </c>
      <c r="X257" s="4" t="str">
        <f ca="1">IF(AND(MAX(Q$23:Q256)&gt;MAX(Y$23:Y256),C257&lt;&gt;"",MAX(S$23:S256)&gt;MAX(Y$23:Y256),MAX(U$23:U256)&gt;MAX(Y$23:Y256),MAX(W$23:W256)&gt;MAX(Y$23:Y256),MAX(Y$23:Y256)&lt;=TIME(16,0,0)),MAX(Y$23:Y256,C257),"")</f>
        <v/>
      </c>
      <c r="Y257" s="4" t="str">
        <f t="shared" ca="1" si="67"/>
        <v/>
      </c>
    </row>
    <row r="258" spans="1:25" x14ac:dyDescent="0.3">
      <c r="A258" s="3">
        <f t="shared" ca="1" si="51"/>
        <v>3.5452314986110691</v>
      </c>
      <c r="B258" s="23" t="str">
        <f t="shared" ca="1" si="52"/>
        <v>касса 4</v>
      </c>
      <c r="C258" s="4">
        <f ca="1">IF(C257="","",IF(C257+(A258)/1440&lt;=$C$23+8/24,C257+(A258)/1440,""))</f>
        <v>0.62715343891709252</v>
      </c>
      <c r="D258">
        <f t="shared" ca="1" si="53"/>
        <v>3.7857010786986258</v>
      </c>
      <c r="E258" s="4">
        <f t="shared" ca="1" si="54"/>
        <v>2.6289590824296011E-3</v>
      </c>
      <c r="F258">
        <f t="shared" ca="1" si="55"/>
        <v>7.0973563913171756</v>
      </c>
      <c r="G258" s="4">
        <f t="shared" ca="1" si="56"/>
        <v>4.9287197161924827E-3</v>
      </c>
      <c r="H258">
        <f t="shared" ca="1" si="57"/>
        <v>2.8315089065591454</v>
      </c>
      <c r="I258" s="4">
        <f t="shared" ca="1" si="58"/>
        <v>1.9663256295549621E-3</v>
      </c>
      <c r="J258">
        <f t="shared" ca="1" si="59"/>
        <v>1.1652800828639167</v>
      </c>
      <c r="K258" s="4">
        <f ca="1">IF(J258&lt;&gt;"",J258/1440,"")</f>
        <v>8.0922227976660882E-4</v>
      </c>
      <c r="L258" s="55">
        <f t="shared" ca="1" si="60"/>
        <v>16.603877018457005</v>
      </c>
      <c r="M258" s="4">
        <f t="shared" ca="1" si="61"/>
        <v>1.1530470151706254E-2</v>
      </c>
      <c r="N258" s="3">
        <f ca="1">IF(C258&lt;&gt;"",SUM(COUNTIF($Q$24:$Q258,"&gt;"&amp;C258),COUNTIF($S$24:$S258,"&gt;"&amp;C258),COUNTIF($U$24:$U258,"&gt;"&amp;C258),COUNTIF($W$24:$W258,"&gt;"&amp;C258),COUNTIF($Y$24:$Y258,"&gt;"&amp;C258)),"")</f>
        <v>2</v>
      </c>
      <c r="O258" s="4">
        <f t="shared" ca="1" si="62"/>
        <v>8.0922227976665262E-4</v>
      </c>
      <c r="P258" s="4" t="str">
        <f ca="1">IF(AND(MAX(Q$23:Q257)&lt;=MAX(S$23:S257),C258&lt;&gt;"",MAX(Q$23:Q257)&lt;=MAX(U$23:U257),MAX(Q$23:Q257)&lt;=MAX(W$23:W257),MAX(Q$23:Q257)&lt;=MAX(Y$23:Y257),MAX(Q$23:Q257)&lt;=TIME(16,0,0)),MAX(Q$23:Q257,C258),"")</f>
        <v/>
      </c>
      <c r="Q258" s="4" t="str">
        <f t="shared" ca="1" si="63"/>
        <v/>
      </c>
      <c r="R258" s="4" t="str">
        <f ca="1">IF(AND(MAX(Q$23:Q257)&gt;MAX(S$23:S257),C258&lt;&gt;"",MAX(S$23:S257)&lt;=MAX(U$23:U257),MAX(S$23:S257)&lt;=MAX(W$23:W257),MAX(S$23:S257)&lt;=MAX(Y$23:Y257),MAX(S$23:S257)&lt;=TIME(16,0,0)),MAX(S$23:S257,C258),"")</f>
        <v/>
      </c>
      <c r="S258" s="4" t="str">
        <f t="shared" ca="1" si="64"/>
        <v/>
      </c>
      <c r="T258" s="4" t="str">
        <f ca="1">IF(AND(MAX(Q$23:Q257)&gt;MAX(U$23:U257),C258&lt;&gt;"",MAX(S$23:S257)&gt;MAX(U$23:U257),MAX(U$23:U257)&lt;=MAX(W$23:W257),MAX(U$23:U257)&lt;=MAX(Y$23:Y257),MAX(U$23:U257)&lt;=TIME(16,0,0)),MAX(U$23:U257,C258),"")</f>
        <v/>
      </c>
      <c r="U258" s="4" t="str">
        <f t="shared" ca="1" si="65"/>
        <v/>
      </c>
      <c r="V258" s="4">
        <f ca="1">IF(AND(MAX(Q$23:Q257)&gt;MAX(W$23:W257),C258&lt;&gt;"",MAX(S$23:S257)&gt;MAX(W$23:W257),MAX(U$23:U257)&gt;MAX(W$23:W257),MAX(W$23:W257)&lt;=MAX(Y$23:Y257),MAX(W$23:W257)&lt;=TIME(16,0,0)),MAX(W$23:W257,C258),"")</f>
        <v>0.62715343891709252</v>
      </c>
      <c r="W258" s="4">
        <f t="shared" ca="1" si="66"/>
        <v>0.62796266119685917</v>
      </c>
      <c r="X258" s="4" t="str">
        <f ca="1">IF(AND(MAX(Q$23:Q257)&gt;MAX(Y$23:Y257),C258&lt;&gt;"",MAX(S$23:S257)&gt;MAX(Y$23:Y257),MAX(U$23:U257)&gt;MAX(Y$23:Y257),MAX(W$23:W257)&gt;MAX(Y$23:Y257),MAX(Y$23:Y257)&lt;=TIME(16,0,0)),MAX(Y$23:Y257,C258),"")</f>
        <v/>
      </c>
      <c r="Y258" s="4" t="str">
        <f t="shared" ca="1" si="67"/>
        <v/>
      </c>
    </row>
    <row r="259" spans="1:25" x14ac:dyDescent="0.3">
      <c r="A259" s="3">
        <f t="shared" ca="1" si="51"/>
        <v>1.1520143215991145</v>
      </c>
      <c r="B259" s="23" t="str">
        <f t="shared" ca="1" si="52"/>
        <v>касса 5</v>
      </c>
      <c r="C259" s="4">
        <f ca="1">IF(C258="","",IF(C258+(A259)/1440&lt;=$C$23+8/24,C258+(A259)/1440,""))</f>
        <v>0.62795344886264748</v>
      </c>
      <c r="D259">
        <f t="shared" ca="1" si="53"/>
        <v>3.154466512852629</v>
      </c>
      <c r="E259" s="4">
        <f t="shared" ca="1" si="54"/>
        <v>2.190601745036548E-3</v>
      </c>
      <c r="F259">
        <f t="shared" ca="1" si="55"/>
        <v>5.8980090406656274</v>
      </c>
      <c r="G259" s="4">
        <f t="shared" ca="1" si="56"/>
        <v>4.0958396115733523E-3</v>
      </c>
      <c r="H259">
        <f t="shared" ca="1" si="57"/>
        <v>3.4063365676414645</v>
      </c>
      <c r="I259" s="4">
        <f t="shared" ca="1" si="58"/>
        <v>2.3655115053065725E-3</v>
      </c>
      <c r="J259">
        <f t="shared" ca="1" si="59"/>
        <v>10.906144935686255</v>
      </c>
      <c r="K259" s="4">
        <f ca="1">IF(J259&lt;&gt;"",J259/1440,"")</f>
        <v>7.5737117608932324E-3</v>
      </c>
      <c r="L259" s="55">
        <f t="shared" ca="1" si="60"/>
        <v>6.9593106793567658</v>
      </c>
      <c r="M259" s="4">
        <f t="shared" ca="1" si="61"/>
        <v>4.8328546384421986E-3</v>
      </c>
      <c r="N259" s="3">
        <f ca="1">IF(C259&lt;&gt;"",SUM(COUNTIF($Q$24:$Q259,"&gt;"&amp;C259),COUNTIF($S$24:$S259,"&gt;"&amp;C259),COUNTIF($U$24:$U259,"&gt;"&amp;C259),COUNTIF($W$24:$W259,"&gt;"&amp;C259),COUNTIF($Y$24:$Y259,"&gt;"&amp;C259)),"")</f>
        <v>3</v>
      </c>
      <c r="O259" s="4">
        <f t="shared" ca="1" si="62"/>
        <v>4.8328546384421855E-3</v>
      </c>
      <c r="P259" s="4" t="str">
        <f ca="1">IF(AND(MAX(Q$23:Q258)&lt;=MAX(S$23:S258),C259&lt;&gt;"",MAX(Q$23:Q258)&lt;=MAX(U$23:U258),MAX(Q$23:Q258)&lt;=MAX(W$23:W258),MAX(Q$23:Q258)&lt;=MAX(Y$23:Y258),MAX(Q$23:Q258)&lt;=TIME(16,0,0)),MAX(Q$23:Q258,C259),"")</f>
        <v/>
      </c>
      <c r="Q259" s="4" t="str">
        <f t="shared" ca="1" si="63"/>
        <v/>
      </c>
      <c r="R259" s="4" t="str">
        <f ca="1">IF(AND(MAX(Q$23:Q258)&gt;MAX(S$23:S258),C259&lt;&gt;"",MAX(S$23:S258)&lt;=MAX(U$23:U258),MAX(S$23:S258)&lt;=MAX(W$23:W258),MAX(S$23:S258)&lt;=MAX(Y$23:Y258),MAX(S$23:S258)&lt;=TIME(16,0,0)),MAX(S$23:S258,C259),"")</f>
        <v/>
      </c>
      <c r="S259" s="4" t="str">
        <f t="shared" ca="1" si="64"/>
        <v/>
      </c>
      <c r="T259" s="4" t="str">
        <f ca="1">IF(AND(MAX(Q$23:Q258)&gt;MAX(U$23:U258),C259&lt;&gt;"",MAX(S$23:S258)&gt;MAX(U$23:U258),MAX(U$23:U258)&lt;=MAX(W$23:W258),MAX(U$23:U258)&lt;=MAX(Y$23:Y258),MAX(U$23:U258)&lt;=TIME(16,0,0)),MAX(U$23:U258,C259),"")</f>
        <v/>
      </c>
      <c r="U259" s="4" t="str">
        <f t="shared" ca="1" si="65"/>
        <v/>
      </c>
      <c r="V259" s="4" t="str">
        <f ca="1">IF(AND(MAX(Q$23:Q258)&gt;MAX(W$23:W258),C259&lt;&gt;"",MAX(S$23:S258)&gt;MAX(W$23:W258),MAX(U$23:U258)&gt;MAX(W$23:W258),MAX(W$23:W258)&lt;=MAX(Y$23:Y258),MAX(W$23:W258)&lt;=TIME(16,0,0)),MAX(W$23:W258,C259),"")</f>
        <v/>
      </c>
      <c r="W259" s="4" t="str">
        <f t="shared" ca="1" si="66"/>
        <v/>
      </c>
      <c r="X259" s="4">
        <f ca="1">IF(AND(MAX(Q$23:Q258)&gt;MAX(Y$23:Y258),C259&lt;&gt;"",MAX(S$23:S258)&gt;MAX(Y$23:Y258),MAX(U$23:U258)&gt;MAX(Y$23:Y258),MAX(W$23:W258)&gt;MAX(Y$23:Y258),MAX(Y$23:Y258)&lt;=TIME(16,0,0)),MAX(Y$23:Y258,C259),"")</f>
        <v>0.62795344886264748</v>
      </c>
      <c r="Y259" s="4">
        <f t="shared" ca="1" si="67"/>
        <v>0.63278630350108966</v>
      </c>
    </row>
    <row r="260" spans="1:25" x14ac:dyDescent="0.3">
      <c r="A260" s="3">
        <f t="shared" ca="1" si="51"/>
        <v>1.3507886808609144</v>
      </c>
      <c r="B260" s="23" t="str">
        <f t="shared" ca="1" si="52"/>
        <v>касса 3</v>
      </c>
      <c r="C260" s="4">
        <f ca="1">IF(C259="","",IF(C259+(A260)/1440&lt;=$C$23+8/24,C259+(A260)/1440,""))</f>
        <v>0.62889149655768983</v>
      </c>
      <c r="D260">
        <f t="shared" ca="1" si="53"/>
        <v>7.5890167281493808</v>
      </c>
      <c r="E260" s="4">
        <f t="shared" ca="1" si="54"/>
        <v>5.2701505056592926E-3</v>
      </c>
      <c r="F260">
        <f t="shared" ca="1" si="55"/>
        <v>4.2104742533290667</v>
      </c>
      <c r="G260" s="4">
        <f t="shared" ca="1" si="56"/>
        <v>2.9239404537007409E-3</v>
      </c>
      <c r="H260">
        <f t="shared" ca="1" si="57"/>
        <v>10.627112943428733</v>
      </c>
      <c r="I260" s="4">
        <f t="shared" ca="1" si="58"/>
        <v>7.3799395440477308E-3</v>
      </c>
      <c r="J260">
        <f t="shared" ca="1" si="59"/>
        <v>9.9638613803340004</v>
      </c>
      <c r="K260" s="4">
        <f ca="1">IF(J260&lt;&gt;"",J260/1440,"")</f>
        <v>6.9193481807875001E-3</v>
      </c>
      <c r="L260" s="55">
        <f t="shared" ca="1" si="60"/>
        <v>10.431718177142118</v>
      </c>
      <c r="M260" s="4">
        <f t="shared" ca="1" si="61"/>
        <v>7.2442487341264706E-3</v>
      </c>
      <c r="N260" s="3">
        <f ca="1">IF(C260&lt;&gt;"",SUM(COUNTIF($Q$24:$Q260,"&gt;"&amp;C260),COUNTIF($S$24:$S260,"&gt;"&amp;C260),COUNTIF($U$24:$U260,"&gt;"&amp;C260),COUNTIF($W$24:$W260,"&gt;"&amp;C260),COUNTIF($Y$24:$Y260,"&gt;"&amp;C260)),"")</f>
        <v>3</v>
      </c>
      <c r="O260" s="4">
        <f t="shared" ca="1" si="62"/>
        <v>7.3799395440476978E-3</v>
      </c>
      <c r="P260" s="4" t="str">
        <f ca="1">IF(AND(MAX(Q$23:Q259)&lt;=MAX(S$23:S259),C260&lt;&gt;"",MAX(Q$23:Q259)&lt;=MAX(U$23:U259),MAX(Q$23:Q259)&lt;=MAX(W$23:W259),MAX(Q$23:Q259)&lt;=MAX(Y$23:Y259),MAX(Q$23:Q259)&lt;=TIME(16,0,0)),MAX(Q$23:Q259,C260),"")</f>
        <v/>
      </c>
      <c r="Q260" s="4" t="str">
        <f t="shared" ca="1" si="63"/>
        <v/>
      </c>
      <c r="R260" s="4" t="str">
        <f ca="1">IF(AND(MAX(Q$23:Q259)&gt;MAX(S$23:S259),C260&lt;&gt;"",MAX(S$23:S259)&lt;=MAX(U$23:U259),MAX(S$23:S259)&lt;=MAX(W$23:W259),MAX(S$23:S259)&lt;=MAX(Y$23:Y259),MAX(S$23:S259)&lt;=TIME(16,0,0)),MAX(S$23:S259,C260),"")</f>
        <v/>
      </c>
      <c r="S260" s="4" t="str">
        <f t="shared" ca="1" si="64"/>
        <v/>
      </c>
      <c r="T260" s="4">
        <f ca="1">IF(AND(MAX(Q$23:Q259)&gt;MAX(U$23:U259),C260&lt;&gt;"",MAX(S$23:S259)&gt;MAX(U$23:U259),MAX(U$23:U259)&lt;=MAX(W$23:W259),MAX(U$23:U259)&lt;=MAX(Y$23:Y259),MAX(U$23:U259)&lt;=TIME(16,0,0)),MAX(U$23:U259,C260),"")</f>
        <v>0.62889149655768983</v>
      </c>
      <c r="U260" s="4">
        <f t="shared" ca="1" si="65"/>
        <v>0.63627143610173753</v>
      </c>
      <c r="V260" s="4" t="str">
        <f ca="1">IF(AND(MAX(Q$23:Q259)&gt;MAX(W$23:W259),C260&lt;&gt;"",MAX(S$23:S259)&gt;MAX(W$23:W259),MAX(U$23:U259)&gt;MAX(W$23:W259),MAX(W$23:W259)&lt;=MAX(Y$23:Y259),MAX(W$23:W259)&lt;=TIME(16,0,0)),MAX(W$23:W259,C260),"")</f>
        <v/>
      </c>
      <c r="W260" s="4" t="str">
        <f t="shared" ca="1" si="66"/>
        <v/>
      </c>
      <c r="X260" s="4" t="str">
        <f ca="1">IF(AND(MAX(Q$23:Q259)&gt;MAX(Y$23:Y259),C260&lt;&gt;"",MAX(S$23:S259)&gt;MAX(Y$23:Y259),MAX(U$23:U259)&gt;MAX(Y$23:Y259),MAX(W$23:W259)&gt;MAX(Y$23:Y259),MAX(Y$23:Y259)&lt;=TIME(16,0,0)),MAX(Y$23:Y259,C260),"")</f>
        <v/>
      </c>
      <c r="Y260" s="4" t="str">
        <f t="shared" ca="1" si="67"/>
        <v/>
      </c>
    </row>
    <row r="261" spans="1:25" x14ac:dyDescent="0.3">
      <c r="A261" s="3">
        <f t="shared" ca="1" si="51"/>
        <v>1.4238766955407658</v>
      </c>
      <c r="B261" s="23" t="str">
        <f t="shared" ca="1" si="52"/>
        <v>касса 1</v>
      </c>
      <c r="C261" s="4">
        <f ca="1">IF(C260="","",IF(C260+(A261)/1440&lt;=$C$23+8/24,C260+(A261)/1440,""))</f>
        <v>0.62988029981848204</v>
      </c>
      <c r="D261">
        <f t="shared" ca="1" si="53"/>
        <v>1.9301352801495886</v>
      </c>
      <c r="E261" s="4">
        <f t="shared" ca="1" si="54"/>
        <v>1.3403717223261032E-3</v>
      </c>
      <c r="F261">
        <f t="shared" ca="1" si="55"/>
        <v>1.9587711389892701</v>
      </c>
      <c r="G261" s="4">
        <f t="shared" ca="1" si="56"/>
        <v>1.3602577354092154E-3</v>
      </c>
      <c r="H261">
        <f t="shared" ca="1" si="57"/>
        <v>3.2055365317506705</v>
      </c>
      <c r="I261" s="4">
        <f t="shared" ca="1" si="58"/>
        <v>2.2260670359379657E-3</v>
      </c>
      <c r="J261">
        <f t="shared" ca="1" si="59"/>
        <v>5.5752469447566639</v>
      </c>
      <c r="K261" s="4">
        <f ca="1">IF(J261&lt;&gt;"",J261/1440,"")</f>
        <v>3.8716992671921279E-3</v>
      </c>
      <c r="L261" s="55">
        <f t="shared" ca="1" si="60"/>
        <v>5.6892275102997791</v>
      </c>
      <c r="M261" s="4">
        <f t="shared" ca="1" si="61"/>
        <v>3.95085243770818E-3</v>
      </c>
      <c r="N261" s="3">
        <f ca="1">IF(C261&lt;&gt;"",SUM(COUNTIF($Q$24:$Q261,"&gt;"&amp;C261),COUNTIF($S$24:$S261,"&gt;"&amp;C261),COUNTIF($U$24:$U261,"&gt;"&amp;C261),COUNTIF($W$24:$W261,"&gt;"&amp;C261),COUNTIF($Y$24:$Y261,"&gt;"&amp;C261)),"")</f>
        <v>3</v>
      </c>
      <c r="O261" s="4">
        <f t="shared" ca="1" si="62"/>
        <v>1.3403717223261502E-3</v>
      </c>
      <c r="P261" s="4">
        <f ca="1">IF(AND(MAX(Q$23:Q260)&lt;=MAX(S$23:S260),C261&lt;&gt;"",MAX(Q$23:Q260)&lt;=MAX(U$23:U260),MAX(Q$23:Q260)&lt;=MAX(W$23:W260),MAX(Q$23:Q260)&lt;=MAX(Y$23:Y260),MAX(Q$23:Q260)&lt;=TIME(16,0,0)),MAX(Q$23:Q260,C261),"")</f>
        <v>0.62988029981848204</v>
      </c>
      <c r="Q261" s="4">
        <f t="shared" ca="1" si="63"/>
        <v>0.63122067154080819</v>
      </c>
      <c r="R261" s="4" t="str">
        <f ca="1">IF(AND(MAX(Q$23:Q260)&gt;MAX(S$23:S260),C261&lt;&gt;"",MAX(S$23:S260)&lt;=MAX(U$23:U260),MAX(S$23:S260)&lt;=MAX(W$23:W260),MAX(S$23:S260)&lt;=MAX(Y$23:Y260),MAX(S$23:S260)&lt;=TIME(16,0,0)),MAX(S$23:S260,C261),"")</f>
        <v/>
      </c>
      <c r="S261" s="4" t="str">
        <f t="shared" ca="1" si="64"/>
        <v/>
      </c>
      <c r="T261" s="4" t="str">
        <f ca="1">IF(AND(MAX(Q$23:Q260)&gt;MAX(U$23:U260),C261&lt;&gt;"",MAX(S$23:S260)&gt;MAX(U$23:U260),MAX(U$23:U260)&lt;=MAX(W$23:W260),MAX(U$23:U260)&lt;=MAX(Y$23:Y260),MAX(U$23:U260)&lt;=TIME(16,0,0)),MAX(U$23:U260,C261),"")</f>
        <v/>
      </c>
      <c r="U261" s="4" t="str">
        <f t="shared" ca="1" si="65"/>
        <v/>
      </c>
      <c r="V261" s="4" t="str">
        <f ca="1">IF(AND(MAX(Q$23:Q260)&gt;MAX(W$23:W260),C261&lt;&gt;"",MAX(S$23:S260)&gt;MAX(W$23:W260),MAX(U$23:U260)&gt;MAX(W$23:W260),MAX(W$23:W260)&lt;=MAX(Y$23:Y260),MAX(W$23:W260)&lt;=TIME(16,0,0)),MAX(W$23:W260,C261),"")</f>
        <v/>
      </c>
      <c r="W261" s="4" t="str">
        <f t="shared" ca="1" si="66"/>
        <v/>
      </c>
      <c r="X261" s="4" t="str">
        <f ca="1">IF(AND(MAX(Q$23:Q260)&gt;MAX(Y$23:Y260),C261&lt;&gt;"",MAX(S$23:S260)&gt;MAX(Y$23:Y260),MAX(U$23:U260)&gt;MAX(Y$23:Y260),MAX(W$23:W260)&gt;MAX(Y$23:Y260),MAX(Y$23:Y260)&lt;=TIME(16,0,0)),MAX(Y$23:Y260,C261),"")</f>
        <v/>
      </c>
      <c r="Y261" s="4" t="str">
        <f t="shared" ca="1" si="67"/>
        <v/>
      </c>
    </row>
    <row r="262" spans="1:25" x14ac:dyDescent="0.3">
      <c r="A262" s="3">
        <f t="shared" ca="1" si="51"/>
        <v>1.8122520304233145</v>
      </c>
      <c r="B262" s="23" t="str">
        <f t="shared" ca="1" si="52"/>
        <v>касса 4</v>
      </c>
      <c r="C262" s="4">
        <f ca="1">IF(C261="","",IF(C261+(A262)/1440&lt;=$C$23+8/24,C261+(A262)/1440,""))</f>
        <v>0.63113880817294266</v>
      </c>
      <c r="D262">
        <f t="shared" ca="1" si="53"/>
        <v>2.9836794740146186</v>
      </c>
      <c r="E262" s="4">
        <f t="shared" ca="1" si="54"/>
        <v>2.071999634732374E-3</v>
      </c>
      <c r="F262">
        <f t="shared" ca="1" si="55"/>
        <v>8.1577189678576225</v>
      </c>
      <c r="G262" s="4">
        <f t="shared" ca="1" si="56"/>
        <v>5.6650826165677935E-3</v>
      </c>
      <c r="H262">
        <f t="shared" ca="1" si="57"/>
        <v>1.9277088499136652</v>
      </c>
      <c r="I262" s="4">
        <f t="shared" ca="1" si="58"/>
        <v>1.3386867013289341E-3</v>
      </c>
      <c r="J262">
        <f t="shared" ca="1" si="59"/>
        <v>1.4901413084656432</v>
      </c>
      <c r="K262" s="4">
        <f ca="1">IF(J262&lt;&gt;"",J262/1440,"")</f>
        <v>1.0348203531011411E-3</v>
      </c>
      <c r="L262" s="55">
        <f t="shared" ca="1" si="60"/>
        <v>5.2852564575634924</v>
      </c>
      <c r="M262" s="4">
        <f t="shared" ca="1" si="61"/>
        <v>3.6703169844190921E-3</v>
      </c>
      <c r="N262" s="3">
        <f ca="1">IF(C262&lt;&gt;"",SUM(COUNTIF($Q$24:$Q262,"&gt;"&amp;C262),COUNTIF($S$24:$S262,"&gt;"&amp;C262),COUNTIF($U$24:$U262,"&gt;"&amp;C262),COUNTIF($W$24:$W262,"&gt;"&amp;C262),COUNTIF($Y$24:$Y262,"&gt;"&amp;C262)),"")</f>
        <v>4</v>
      </c>
      <c r="O262" s="4">
        <f t="shared" ca="1" si="62"/>
        <v>1.0348203531010958E-3</v>
      </c>
      <c r="P262" s="4" t="str">
        <f ca="1">IF(AND(MAX(Q$23:Q261)&lt;=MAX(S$23:S261),C262&lt;&gt;"",MAX(Q$23:Q261)&lt;=MAX(U$23:U261),MAX(Q$23:Q261)&lt;=MAX(W$23:W261),MAX(Q$23:Q261)&lt;=MAX(Y$23:Y261),MAX(Q$23:Q261)&lt;=TIME(16,0,0)),MAX(Q$23:Q261,C262),"")</f>
        <v/>
      </c>
      <c r="Q262" s="4" t="str">
        <f t="shared" ca="1" si="63"/>
        <v/>
      </c>
      <c r="R262" s="4" t="str">
        <f ca="1">IF(AND(MAX(Q$23:Q261)&gt;MAX(S$23:S261),C262&lt;&gt;"",MAX(S$23:S261)&lt;=MAX(U$23:U261),MAX(S$23:S261)&lt;=MAX(W$23:W261),MAX(S$23:S261)&lt;=MAX(Y$23:Y261),MAX(S$23:S261)&lt;=TIME(16,0,0)),MAX(S$23:S261,C262),"")</f>
        <v/>
      </c>
      <c r="S262" s="4" t="str">
        <f t="shared" ca="1" si="64"/>
        <v/>
      </c>
      <c r="T262" s="4" t="str">
        <f ca="1">IF(AND(MAX(Q$23:Q261)&gt;MAX(U$23:U261),C262&lt;&gt;"",MAX(S$23:S261)&gt;MAX(U$23:U261),MAX(U$23:U261)&lt;=MAX(W$23:W261),MAX(U$23:U261)&lt;=MAX(Y$23:Y261),MAX(U$23:U261)&lt;=TIME(16,0,0)),MAX(U$23:U261,C262),"")</f>
        <v/>
      </c>
      <c r="U262" s="4" t="str">
        <f t="shared" ca="1" si="65"/>
        <v/>
      </c>
      <c r="V262" s="4">
        <f ca="1">IF(AND(MAX(Q$23:Q261)&gt;MAX(W$23:W261),C262&lt;&gt;"",MAX(S$23:S261)&gt;MAX(W$23:W261),MAX(U$23:U261)&gt;MAX(W$23:W261),MAX(W$23:W261)&lt;=MAX(Y$23:Y261),MAX(W$23:W261)&lt;=TIME(16,0,0)),MAX(W$23:W261,C262),"")</f>
        <v>0.63113880817294266</v>
      </c>
      <c r="W262" s="4">
        <f t="shared" ca="1" si="66"/>
        <v>0.63217362852604375</v>
      </c>
      <c r="X262" s="4" t="str">
        <f ca="1">IF(AND(MAX(Q$23:Q261)&gt;MAX(Y$23:Y261),C262&lt;&gt;"",MAX(S$23:S261)&gt;MAX(Y$23:Y261),MAX(U$23:U261)&gt;MAX(Y$23:Y261),MAX(W$23:W261)&gt;MAX(Y$23:Y261),MAX(Y$23:Y261)&lt;=TIME(16,0,0)),MAX(Y$23:Y261,C262),"")</f>
        <v/>
      </c>
      <c r="Y262" s="4" t="str">
        <f t="shared" ca="1" si="67"/>
        <v/>
      </c>
    </row>
    <row r="263" spans="1:25" x14ac:dyDescent="0.3">
      <c r="A263" s="3">
        <f t="shared" ca="1" si="51"/>
        <v>2.3852882516715761</v>
      </c>
      <c r="B263" s="23" t="str">
        <f t="shared" ca="1" si="52"/>
        <v>касса 2</v>
      </c>
      <c r="C263" s="4">
        <f ca="1">IF(C262="","",IF(C262+(A263)/1440&lt;=$C$23+8/24,C262+(A263)/1440,""))</f>
        <v>0.63279525834771455</v>
      </c>
      <c r="D263">
        <f t="shared" ca="1" si="53"/>
        <v>9.737552773053693</v>
      </c>
      <c r="E263" s="4">
        <f t="shared" ca="1" si="54"/>
        <v>6.7621894257317312E-3</v>
      </c>
      <c r="F263">
        <f t="shared" ca="1" si="55"/>
        <v>4.3049660964790384</v>
      </c>
      <c r="G263" s="4">
        <f t="shared" ca="1" si="56"/>
        <v>2.9895597892215546E-3</v>
      </c>
      <c r="H263">
        <f t="shared" ca="1" si="57"/>
        <v>5.4318193594585598</v>
      </c>
      <c r="I263" s="4">
        <f t="shared" ca="1" si="58"/>
        <v>3.7720967774017775E-3</v>
      </c>
      <c r="J263">
        <f t="shared" ca="1" si="59"/>
        <v>3.3723191604785594</v>
      </c>
      <c r="K263" s="4">
        <f ca="1">IF(J263&lt;&gt;"",J263/1440,"")</f>
        <v>2.3418883058878887E-3</v>
      </c>
      <c r="L263" s="55">
        <f t="shared" ca="1" si="60"/>
        <v>3.8572621063587746</v>
      </c>
      <c r="M263" s="4">
        <f t="shared" ca="1" si="61"/>
        <v>2.6786542405269269E-3</v>
      </c>
      <c r="N263" s="3">
        <f ca="1">IF(C263&lt;&gt;"",SUM(COUNTIF($Q$24:$Q263,"&gt;"&amp;C263),COUNTIF($S$24:$S263,"&gt;"&amp;C263),COUNTIF($U$24:$U263,"&gt;"&amp;C263),COUNTIF($W$24:$W263,"&gt;"&amp;C263),COUNTIF($Y$24:$Y263,"&gt;"&amp;C263)),"")</f>
        <v>2</v>
      </c>
      <c r="O263" s="4">
        <f t="shared" ca="1" si="62"/>
        <v>2.989559789221552E-3</v>
      </c>
      <c r="P263" s="4" t="str">
        <f ca="1">IF(AND(MAX(Q$23:Q262)&lt;=MAX(S$23:S262),C263&lt;&gt;"",MAX(Q$23:Q262)&lt;=MAX(U$23:U262),MAX(Q$23:Q262)&lt;=MAX(W$23:W262),MAX(Q$23:Q262)&lt;=MAX(Y$23:Y262),MAX(Q$23:Q262)&lt;=TIME(16,0,0)),MAX(Q$23:Q262,C263),"")</f>
        <v/>
      </c>
      <c r="Q263" s="4" t="str">
        <f t="shared" ca="1" si="63"/>
        <v/>
      </c>
      <c r="R263" s="4">
        <f ca="1">IF(AND(MAX(Q$23:Q262)&gt;MAX(S$23:S262),C263&lt;&gt;"",MAX(S$23:S262)&lt;=MAX(U$23:U262),MAX(S$23:S262)&lt;=MAX(W$23:W262),MAX(S$23:S262)&lt;=MAX(Y$23:Y262),MAX(S$23:S262)&lt;=TIME(16,0,0)),MAX(S$23:S262,C263),"")</f>
        <v>0.63279525834771455</v>
      </c>
      <c r="S263" s="4">
        <f t="shared" ca="1" si="64"/>
        <v>0.6357848181369361</v>
      </c>
      <c r="T263" s="4" t="str">
        <f ca="1">IF(AND(MAX(Q$23:Q262)&gt;MAX(U$23:U262),C263&lt;&gt;"",MAX(S$23:S262)&gt;MAX(U$23:U262),MAX(U$23:U262)&lt;=MAX(W$23:W262),MAX(U$23:U262)&lt;=MAX(Y$23:Y262),MAX(U$23:U262)&lt;=TIME(16,0,0)),MAX(U$23:U262,C263),"")</f>
        <v/>
      </c>
      <c r="U263" s="4" t="str">
        <f t="shared" ca="1" si="65"/>
        <v/>
      </c>
      <c r="V263" s="4" t="str">
        <f ca="1">IF(AND(MAX(Q$23:Q262)&gt;MAX(W$23:W262),C263&lt;&gt;"",MAX(S$23:S262)&gt;MAX(W$23:W262),MAX(U$23:U262)&gt;MAX(W$23:W262),MAX(W$23:W262)&lt;=MAX(Y$23:Y262),MAX(W$23:W262)&lt;=TIME(16,0,0)),MAX(W$23:W262,C263),"")</f>
        <v/>
      </c>
      <c r="W263" s="4" t="str">
        <f t="shared" ca="1" si="66"/>
        <v/>
      </c>
      <c r="X263" s="4" t="str">
        <f ca="1">IF(AND(MAX(Q$23:Q262)&gt;MAX(Y$23:Y262),C263&lt;&gt;"",MAX(S$23:S262)&gt;MAX(Y$23:Y262),MAX(U$23:U262)&gt;MAX(Y$23:Y262),MAX(W$23:W262)&gt;MAX(Y$23:Y262),MAX(Y$23:Y262)&lt;=TIME(16,0,0)),MAX(Y$23:Y262,C263),"")</f>
        <v/>
      </c>
      <c r="Y263" s="4" t="str">
        <f t="shared" ca="1" si="67"/>
        <v/>
      </c>
    </row>
    <row r="264" spans="1:25" x14ac:dyDescent="0.3">
      <c r="A264" s="3">
        <f t="shared" ca="1" si="51"/>
        <v>1.8643525052127858</v>
      </c>
      <c r="B264" s="23" t="str">
        <f t="shared" ca="1" si="52"/>
        <v>касса 1</v>
      </c>
      <c r="C264" s="4">
        <f ca="1">IF(C263="","",IF(C263+(A264)/1440&lt;=$C$23+8/24,C263+(A264)/1440,""))</f>
        <v>0.63408994758744563</v>
      </c>
      <c r="D264">
        <f t="shared" ca="1" si="53"/>
        <v>2.246830288007768</v>
      </c>
      <c r="E264" s="4">
        <f t="shared" ca="1" si="54"/>
        <v>1.5602988111165055E-3</v>
      </c>
      <c r="F264">
        <f t="shared" ca="1" si="55"/>
        <v>2.0810688762497085</v>
      </c>
      <c r="G264" s="4">
        <f t="shared" ca="1" si="56"/>
        <v>1.4451867196178532E-3</v>
      </c>
      <c r="H264">
        <f t="shared" ca="1" si="57"/>
        <v>4.4976243426588542</v>
      </c>
      <c r="I264" s="4">
        <f t="shared" ca="1" si="58"/>
        <v>3.1233502379575378E-3</v>
      </c>
      <c r="J264">
        <f t="shared" ca="1" si="59"/>
        <v>5.7687260304411065</v>
      </c>
      <c r="K264" s="4">
        <f ca="1">IF(J264&lt;&gt;"",J264/1440,"")</f>
        <v>4.0060597433618792E-3</v>
      </c>
      <c r="L264" s="55">
        <f t="shared" ca="1" si="60"/>
        <v>1.8990586327796595</v>
      </c>
      <c r="M264" s="4">
        <f t="shared" ca="1" si="61"/>
        <v>1.3187907172080968E-3</v>
      </c>
      <c r="N264" s="3">
        <f ca="1">IF(C264&lt;&gt;"",SUM(COUNTIF($Q$24:$Q264,"&gt;"&amp;C264),COUNTIF($S$24:$S264,"&gt;"&amp;C264),COUNTIF($U$24:$U264,"&gt;"&amp;C264),COUNTIF($W$24:$W264,"&gt;"&amp;C264),COUNTIF($Y$24:$Y264,"&gt;"&amp;C264)),"")</f>
        <v>3</v>
      </c>
      <c r="O264" s="4">
        <f t="shared" ca="1" si="62"/>
        <v>1.5602988111165228E-3</v>
      </c>
      <c r="P264" s="4">
        <f ca="1">IF(AND(MAX(Q$23:Q263)&lt;=MAX(S$23:S263),C264&lt;&gt;"",MAX(Q$23:Q263)&lt;=MAX(U$23:U263),MAX(Q$23:Q263)&lt;=MAX(W$23:W263),MAX(Q$23:Q263)&lt;=MAX(Y$23:Y263),MAX(Q$23:Q263)&lt;=TIME(16,0,0)),MAX(Q$23:Q263,C264),"")</f>
        <v>0.63408994758744563</v>
      </c>
      <c r="Q264" s="4">
        <f t="shared" ca="1" si="63"/>
        <v>0.63565024639856216</v>
      </c>
      <c r="R264" s="4" t="str">
        <f ca="1">IF(AND(MAX(Q$23:Q263)&gt;MAX(S$23:S263),C264&lt;&gt;"",MAX(S$23:S263)&lt;=MAX(U$23:U263),MAX(S$23:S263)&lt;=MAX(W$23:W263),MAX(S$23:S263)&lt;=MAX(Y$23:Y263),MAX(S$23:S263)&lt;=TIME(16,0,0)),MAX(S$23:S263,C264),"")</f>
        <v/>
      </c>
      <c r="S264" s="4" t="str">
        <f t="shared" ca="1" si="64"/>
        <v/>
      </c>
      <c r="T264" s="4" t="str">
        <f ca="1">IF(AND(MAX(Q$23:Q263)&gt;MAX(U$23:U263),C264&lt;&gt;"",MAX(S$23:S263)&gt;MAX(U$23:U263),MAX(U$23:U263)&lt;=MAX(W$23:W263),MAX(U$23:U263)&lt;=MAX(Y$23:Y263),MAX(U$23:U263)&lt;=TIME(16,0,0)),MAX(U$23:U263,C264),"")</f>
        <v/>
      </c>
      <c r="U264" s="4" t="str">
        <f t="shared" ca="1" si="65"/>
        <v/>
      </c>
      <c r="V264" s="4" t="str">
        <f ca="1">IF(AND(MAX(Q$23:Q263)&gt;MAX(W$23:W263),C264&lt;&gt;"",MAX(S$23:S263)&gt;MAX(W$23:W263),MAX(U$23:U263)&gt;MAX(W$23:W263),MAX(W$23:W263)&lt;=MAX(Y$23:Y263),MAX(W$23:W263)&lt;=TIME(16,0,0)),MAX(W$23:W263,C264),"")</f>
        <v/>
      </c>
      <c r="W264" s="4" t="str">
        <f t="shared" ca="1" si="66"/>
        <v/>
      </c>
      <c r="X264" s="4" t="str">
        <f ca="1">IF(AND(MAX(Q$23:Q263)&gt;MAX(Y$23:Y263),C264&lt;&gt;"",MAX(S$23:S263)&gt;MAX(Y$23:Y263),MAX(U$23:U263)&gt;MAX(Y$23:Y263),MAX(W$23:W263)&gt;MAX(Y$23:Y263),MAX(Y$23:Y263)&lt;=TIME(16,0,0)),MAX(Y$23:Y263,C264),"")</f>
        <v/>
      </c>
      <c r="Y264" s="4" t="str">
        <f t="shared" ca="1" si="67"/>
        <v/>
      </c>
    </row>
    <row r="265" spans="1:25" x14ac:dyDescent="0.3">
      <c r="A265" s="3">
        <f t="shared" ca="1" si="51"/>
        <v>2.5642040437262104</v>
      </c>
      <c r="B265" s="23" t="str">
        <f t="shared" ca="1" si="52"/>
        <v>касса 4</v>
      </c>
      <c r="C265" s="4">
        <f ca="1">IF(C264="","",IF(C264+(A265)/1440&lt;=$C$23+8/24,C264+(A265)/1440,""))</f>
        <v>0.63587064484003331</v>
      </c>
      <c r="D265">
        <f t="shared" ca="1" si="53"/>
        <v>5.8120611818515897</v>
      </c>
      <c r="E265" s="4">
        <f t="shared" ca="1" si="54"/>
        <v>4.0361535985080485E-3</v>
      </c>
      <c r="F265">
        <f t="shared" ca="1" si="55"/>
        <v>10.012540007538483</v>
      </c>
      <c r="G265" s="4">
        <f t="shared" ca="1" si="56"/>
        <v>6.9531527830128358E-3</v>
      </c>
      <c r="H265">
        <f t="shared" ca="1" si="57"/>
        <v>2.5326175517011249</v>
      </c>
      <c r="I265" s="4">
        <f t="shared" ca="1" si="58"/>
        <v>1.7587621886813367E-3</v>
      </c>
      <c r="J265">
        <f t="shared" ca="1" si="59"/>
        <v>12.047137025567896</v>
      </c>
      <c r="K265" s="4">
        <f ca="1">IF(J265&lt;&gt;"",J265/1440,"")</f>
        <v>8.3660673788665939E-3</v>
      </c>
      <c r="L265" s="55">
        <f t="shared" ca="1" si="60"/>
        <v>2.2632029636530349</v>
      </c>
      <c r="M265" s="4">
        <f t="shared" ca="1" si="61"/>
        <v>1.5716687247590521E-3</v>
      </c>
      <c r="N265" s="3">
        <f ca="1">IF(C265&lt;&gt;"",SUM(COUNTIF($Q$24:$Q265,"&gt;"&amp;C265),COUNTIF($S$24:$S265,"&gt;"&amp;C265),COUNTIF($U$24:$U265,"&gt;"&amp;C265),COUNTIF($W$24:$W265,"&gt;"&amp;C265),COUNTIF($Y$24:$Y265,"&gt;"&amp;C265)),"")</f>
        <v>2</v>
      </c>
      <c r="O265" s="4">
        <f t="shared" ca="1" si="62"/>
        <v>8.3660673788665818E-3</v>
      </c>
      <c r="P265" s="4" t="str">
        <f ca="1">IF(AND(MAX(Q$23:Q264)&lt;=MAX(S$23:S264),C265&lt;&gt;"",MAX(Q$23:Q264)&lt;=MAX(U$23:U264),MAX(Q$23:Q264)&lt;=MAX(W$23:W264),MAX(Q$23:Q264)&lt;=MAX(Y$23:Y264),MAX(Q$23:Q264)&lt;=TIME(16,0,0)),MAX(Q$23:Q264,C265),"")</f>
        <v/>
      </c>
      <c r="Q265" s="4" t="str">
        <f t="shared" ca="1" si="63"/>
        <v/>
      </c>
      <c r="R265" s="4" t="str">
        <f ca="1">IF(AND(MAX(Q$23:Q264)&gt;MAX(S$23:S264),C265&lt;&gt;"",MAX(S$23:S264)&lt;=MAX(U$23:U264),MAX(S$23:S264)&lt;=MAX(W$23:W264),MAX(S$23:S264)&lt;=MAX(Y$23:Y264),MAX(S$23:S264)&lt;=TIME(16,0,0)),MAX(S$23:S264,C265),"")</f>
        <v/>
      </c>
      <c r="S265" s="4" t="str">
        <f t="shared" ca="1" si="64"/>
        <v/>
      </c>
      <c r="T265" s="4" t="str">
        <f ca="1">IF(AND(MAX(Q$23:Q264)&gt;MAX(U$23:U264),C265&lt;&gt;"",MAX(S$23:S264)&gt;MAX(U$23:U264),MAX(U$23:U264)&lt;=MAX(W$23:W264),MAX(U$23:U264)&lt;=MAX(Y$23:Y264),MAX(U$23:U264)&lt;=TIME(16,0,0)),MAX(U$23:U264,C265),"")</f>
        <v/>
      </c>
      <c r="U265" s="4" t="str">
        <f t="shared" ca="1" si="65"/>
        <v/>
      </c>
      <c r="V265" s="4">
        <f ca="1">IF(AND(MAX(Q$23:Q264)&gt;MAX(W$23:W264),C265&lt;&gt;"",MAX(S$23:S264)&gt;MAX(W$23:W264),MAX(U$23:U264)&gt;MAX(W$23:W264),MAX(W$23:W264)&lt;=MAX(Y$23:Y264),MAX(W$23:W264)&lt;=TIME(16,0,0)),MAX(W$23:W264,C265),"")</f>
        <v>0.63587064484003331</v>
      </c>
      <c r="W265" s="4">
        <f t="shared" ca="1" si="66"/>
        <v>0.64423671221889989</v>
      </c>
      <c r="X265" s="4" t="str">
        <f ca="1">IF(AND(MAX(Q$23:Q264)&gt;MAX(Y$23:Y264),C265&lt;&gt;"",MAX(S$23:S264)&gt;MAX(Y$23:Y264),MAX(U$23:U264)&gt;MAX(Y$23:Y264),MAX(W$23:W264)&gt;MAX(Y$23:Y264),MAX(Y$23:Y264)&lt;=TIME(16,0,0)),MAX(Y$23:Y264,C265),"")</f>
        <v/>
      </c>
      <c r="Y265" s="4" t="str">
        <f t="shared" ca="1" si="67"/>
        <v/>
      </c>
    </row>
    <row r="266" spans="1:25" x14ac:dyDescent="0.3">
      <c r="A266" s="3">
        <f t="shared" ca="1" si="51"/>
        <v>2.1719920571623557</v>
      </c>
      <c r="B266" s="23" t="str">
        <f t="shared" ca="1" si="52"/>
        <v>касса 5</v>
      </c>
      <c r="C266" s="4">
        <f ca="1">IF(C265="","",IF(C265+(A266)/1440&lt;=$C$23+8/24,C265+(A266)/1440,""))</f>
        <v>0.6373789726575072</v>
      </c>
      <c r="D266">
        <f t="shared" ca="1" si="53"/>
        <v>3.6737069106916671</v>
      </c>
      <c r="E266" s="4">
        <f t="shared" ca="1" si="54"/>
        <v>2.5511853546469911E-3</v>
      </c>
      <c r="F266">
        <f t="shared" ca="1" si="55"/>
        <v>11.711556656339251</v>
      </c>
      <c r="G266" s="4">
        <f t="shared" ca="1" si="56"/>
        <v>8.1330254557911465E-3</v>
      </c>
      <c r="H266">
        <f t="shared" ca="1" si="57"/>
        <v>1.4426999129968472</v>
      </c>
      <c r="I266" s="4">
        <f t="shared" ca="1" si="58"/>
        <v>1.0018749395811438E-3</v>
      </c>
      <c r="J266">
        <f t="shared" ca="1" si="59"/>
        <v>5.8789994261242384</v>
      </c>
      <c r="K266" s="4">
        <f ca="1">IF(J266&lt;&gt;"",J266/1440,"")</f>
        <v>4.0826384903640545E-3</v>
      </c>
      <c r="L266" s="55">
        <f t="shared" ca="1" si="60"/>
        <v>1.407034483575095</v>
      </c>
      <c r="M266" s="4">
        <f t="shared" ca="1" si="61"/>
        <v>9.7710728026048264E-4</v>
      </c>
      <c r="N266" s="3">
        <f ca="1">IF(C266&lt;&gt;"",SUM(COUNTIF($Q$24:$Q266,"&gt;"&amp;C266),COUNTIF($S$24:$S266,"&gt;"&amp;C266),COUNTIF($U$24:$U266,"&gt;"&amp;C266),COUNTIF($W$24:$W266,"&gt;"&amp;C266),COUNTIF($Y$24:$Y266,"&gt;"&amp;C266)),"")</f>
        <v>2</v>
      </c>
      <c r="O266" s="4">
        <f t="shared" ca="1" si="62"/>
        <v>9.7710728026045857E-4</v>
      </c>
      <c r="P266" s="4" t="str">
        <f ca="1">IF(AND(MAX(Q$23:Q265)&lt;=MAX(S$23:S265),C266&lt;&gt;"",MAX(Q$23:Q265)&lt;=MAX(U$23:U265),MAX(Q$23:Q265)&lt;=MAX(W$23:W265),MAX(Q$23:Q265)&lt;=MAX(Y$23:Y265),MAX(Q$23:Q265)&lt;=TIME(16,0,0)),MAX(Q$23:Q265,C266),"")</f>
        <v/>
      </c>
      <c r="Q266" s="4" t="str">
        <f t="shared" ca="1" si="63"/>
        <v/>
      </c>
      <c r="R266" s="4" t="str">
        <f ca="1">IF(AND(MAX(Q$23:Q265)&gt;MAX(S$23:S265),C266&lt;&gt;"",MAX(S$23:S265)&lt;=MAX(U$23:U265),MAX(S$23:S265)&lt;=MAX(W$23:W265),MAX(S$23:S265)&lt;=MAX(Y$23:Y265),MAX(S$23:S265)&lt;=TIME(16,0,0)),MAX(S$23:S265,C266),"")</f>
        <v/>
      </c>
      <c r="S266" s="4" t="str">
        <f t="shared" ca="1" si="64"/>
        <v/>
      </c>
      <c r="T266" s="4" t="str">
        <f ca="1">IF(AND(MAX(Q$23:Q265)&gt;MAX(U$23:U265),C266&lt;&gt;"",MAX(S$23:S265)&gt;MAX(U$23:U265),MAX(U$23:U265)&lt;=MAX(W$23:W265),MAX(U$23:U265)&lt;=MAX(Y$23:Y265),MAX(U$23:U265)&lt;=TIME(16,0,0)),MAX(U$23:U265,C266),"")</f>
        <v/>
      </c>
      <c r="U266" s="4" t="str">
        <f t="shared" ca="1" si="65"/>
        <v/>
      </c>
      <c r="V266" s="4" t="str">
        <f ca="1">IF(AND(MAX(Q$23:Q265)&gt;MAX(W$23:W265),C266&lt;&gt;"",MAX(S$23:S265)&gt;MAX(W$23:W265),MAX(U$23:U265)&gt;MAX(W$23:W265),MAX(W$23:W265)&lt;=MAX(Y$23:Y265),MAX(W$23:W265)&lt;=TIME(16,0,0)),MAX(W$23:W265,C266),"")</f>
        <v/>
      </c>
      <c r="W266" s="4" t="str">
        <f t="shared" ca="1" si="66"/>
        <v/>
      </c>
      <c r="X266" s="4">
        <f ca="1">IF(AND(MAX(Q$23:Q265)&gt;MAX(Y$23:Y265),C266&lt;&gt;"",MAX(S$23:S265)&gt;MAX(Y$23:Y265),MAX(U$23:U265)&gt;MAX(Y$23:Y265),MAX(W$23:W265)&gt;MAX(Y$23:Y265),MAX(Y$23:Y265)&lt;=TIME(16,0,0)),MAX(Y$23:Y265,C266),"")</f>
        <v>0.6373789726575072</v>
      </c>
      <c r="Y266" s="4">
        <f t="shared" ca="1" si="67"/>
        <v>0.63835607993776766</v>
      </c>
    </row>
    <row r="267" spans="1:25" x14ac:dyDescent="0.3">
      <c r="A267" s="3">
        <f t="shared" ca="1" si="51"/>
        <v>1.0692129759808595</v>
      </c>
      <c r="B267" s="23" t="str">
        <f t="shared" ca="1" si="52"/>
        <v>касса 1</v>
      </c>
      <c r="C267" s="4">
        <f ca="1">IF(C266="","",IF(C266+(A267)/1440&lt;=$C$23+8/24,C266+(A267)/1440,""))</f>
        <v>0.63812148166860505</v>
      </c>
      <c r="D267">
        <f t="shared" ca="1" si="53"/>
        <v>1.5403989266318996</v>
      </c>
      <c r="E267" s="4">
        <f t="shared" ca="1" si="54"/>
        <v>1.069721476827708E-3</v>
      </c>
      <c r="F267">
        <f t="shared" ca="1" si="55"/>
        <v>1.4387753715900689</v>
      </c>
      <c r="G267" s="4">
        <f t="shared" ca="1" si="56"/>
        <v>9.9914956360421447E-4</v>
      </c>
      <c r="H267">
        <f t="shared" ca="1" si="57"/>
        <v>1.9339659763273873</v>
      </c>
      <c r="I267" s="4">
        <f t="shared" ca="1" si="58"/>
        <v>1.3430319280051302E-3</v>
      </c>
      <c r="J267">
        <f t="shared" ca="1" si="59"/>
        <v>2.5000600145817033</v>
      </c>
      <c r="K267" s="4">
        <f ca="1">IF(J267&lt;&gt;"",J267/1440,"")</f>
        <v>1.7361527879039607E-3</v>
      </c>
      <c r="L267" s="55">
        <f t="shared" ca="1" si="60"/>
        <v>1.4841245262752745</v>
      </c>
      <c r="M267" s="4">
        <f t="shared" ca="1" si="61"/>
        <v>1.0306420321356073E-3</v>
      </c>
      <c r="N267" s="3">
        <f ca="1">IF(C267&lt;&gt;"",SUM(COUNTIF($Q$24:$Q267,"&gt;"&amp;C267),COUNTIF($S$24:$S267,"&gt;"&amp;C267),COUNTIF($U$24:$U267,"&gt;"&amp;C267),COUNTIF($W$24:$W267,"&gt;"&amp;C267),COUNTIF($Y$24:$Y267,"&gt;"&amp;C267)),"")</f>
        <v>3</v>
      </c>
      <c r="O267" s="4">
        <f t="shared" ca="1" si="62"/>
        <v>1.0697214768277119E-3</v>
      </c>
      <c r="P267" s="4">
        <f ca="1">IF(AND(MAX(Q$23:Q266)&lt;=MAX(S$23:S266),C267&lt;&gt;"",MAX(Q$23:Q266)&lt;=MAX(U$23:U266),MAX(Q$23:Q266)&lt;=MAX(W$23:W266),MAX(Q$23:Q266)&lt;=MAX(Y$23:Y266),MAX(Q$23:Q266)&lt;=TIME(16,0,0)),MAX(Q$23:Q266,C267),"")</f>
        <v>0.63812148166860505</v>
      </c>
      <c r="Q267" s="4">
        <f t="shared" ca="1" si="63"/>
        <v>0.63919120314543276</v>
      </c>
      <c r="R267" s="4" t="str">
        <f ca="1">IF(AND(MAX(Q$23:Q266)&gt;MAX(S$23:S266),C267&lt;&gt;"",MAX(S$23:S266)&lt;=MAX(U$23:U266),MAX(S$23:S266)&lt;=MAX(W$23:W266),MAX(S$23:S266)&lt;=MAX(Y$23:Y266),MAX(S$23:S266)&lt;=TIME(16,0,0)),MAX(S$23:S266,C267),"")</f>
        <v/>
      </c>
      <c r="S267" s="4" t="str">
        <f t="shared" ca="1" si="64"/>
        <v/>
      </c>
      <c r="T267" s="4" t="str">
        <f ca="1">IF(AND(MAX(Q$23:Q266)&gt;MAX(U$23:U266),C267&lt;&gt;"",MAX(S$23:S266)&gt;MAX(U$23:U266),MAX(U$23:U266)&lt;=MAX(W$23:W266),MAX(U$23:U266)&lt;=MAX(Y$23:Y266),MAX(U$23:U266)&lt;=TIME(16,0,0)),MAX(U$23:U266,C267),"")</f>
        <v/>
      </c>
      <c r="U267" s="4" t="str">
        <f t="shared" ca="1" si="65"/>
        <v/>
      </c>
      <c r="V267" s="4" t="str">
        <f ca="1">IF(AND(MAX(Q$23:Q266)&gt;MAX(W$23:W266),C267&lt;&gt;"",MAX(S$23:S266)&gt;MAX(W$23:W266),MAX(U$23:U266)&gt;MAX(W$23:W266),MAX(W$23:W266)&lt;=MAX(Y$23:Y266),MAX(W$23:W266)&lt;=TIME(16,0,0)),MAX(W$23:W266,C267),"")</f>
        <v/>
      </c>
      <c r="W267" s="4" t="str">
        <f t="shared" ca="1" si="66"/>
        <v/>
      </c>
      <c r="X267" s="4" t="str">
        <f ca="1">IF(AND(MAX(Q$23:Q266)&gt;MAX(Y$23:Y266),C267&lt;&gt;"",MAX(S$23:S266)&gt;MAX(Y$23:Y266),MAX(U$23:U266)&gt;MAX(Y$23:Y266),MAX(W$23:W266)&gt;MAX(Y$23:Y266),MAX(Y$23:Y266)&lt;=TIME(16,0,0)),MAX(Y$23:Y266,C267),"")</f>
        <v/>
      </c>
      <c r="Y267" s="4" t="str">
        <f t="shared" ca="1" si="67"/>
        <v/>
      </c>
    </row>
    <row r="268" spans="1:25" x14ac:dyDescent="0.3">
      <c r="A268" s="3">
        <f t="shared" ca="1" si="51"/>
        <v>1.7458721585774271</v>
      </c>
      <c r="B268" s="23" t="str">
        <f t="shared" ca="1" si="52"/>
        <v>касса 2</v>
      </c>
      <c r="C268" s="4">
        <f ca="1">IF(C267="","",IF(C267+(A268)/1440&lt;=$C$23+8/24,C267+(A268)/1440,""))</f>
        <v>0.63933389288983933</v>
      </c>
      <c r="D268">
        <f t="shared" ca="1" si="53"/>
        <v>4.1392423921794972</v>
      </c>
      <c r="E268" s="4">
        <f t="shared" ca="1" si="54"/>
        <v>2.8744738834579841E-3</v>
      </c>
      <c r="F268">
        <f t="shared" ca="1" si="55"/>
        <v>1.2571404429165491</v>
      </c>
      <c r="G268" s="4">
        <f t="shared" ca="1" si="56"/>
        <v>8.7301419646982584E-4</v>
      </c>
      <c r="H268">
        <f t="shared" ca="1" si="57"/>
        <v>1.0203926890083272</v>
      </c>
      <c r="I268" s="4">
        <f t="shared" ca="1" si="58"/>
        <v>7.0860603403356055E-4</v>
      </c>
      <c r="J268">
        <f t="shared" ca="1" si="59"/>
        <v>1.5998418942633483</v>
      </c>
      <c r="K268" s="4">
        <f ca="1">IF(J268&lt;&gt;"",J268/1440,"")</f>
        <v>1.1110013154606586E-3</v>
      </c>
      <c r="L268" s="55">
        <f t="shared" ca="1" si="60"/>
        <v>2.9369012293266255</v>
      </c>
      <c r="M268" s="4">
        <f t="shared" ca="1" si="61"/>
        <v>2.0395147425879344E-3</v>
      </c>
      <c r="N268" s="3">
        <f ca="1">IF(C268&lt;&gt;"",SUM(COUNTIF($Q$24:$Q268,"&gt;"&amp;C268),COUNTIF($S$24:$S268,"&gt;"&amp;C268),COUNTIF($U$24:$U268,"&gt;"&amp;C268),COUNTIF($W$24:$W268,"&gt;"&amp;C268),COUNTIF($Y$24:$Y268,"&gt;"&amp;C268)),"")</f>
        <v>2</v>
      </c>
      <c r="O268" s="4">
        <f t="shared" ca="1" si="62"/>
        <v>8.7301419646979017E-4</v>
      </c>
      <c r="P268" s="4" t="str">
        <f ca="1">IF(AND(MAX(Q$23:Q267)&lt;=MAX(S$23:S267),C268&lt;&gt;"",MAX(Q$23:Q267)&lt;=MAX(U$23:U267),MAX(Q$23:Q267)&lt;=MAX(W$23:W267),MAX(Q$23:Q267)&lt;=MAX(Y$23:Y267),MAX(Q$23:Q267)&lt;=TIME(16,0,0)),MAX(Q$23:Q267,C268),"")</f>
        <v/>
      </c>
      <c r="Q268" s="4" t="str">
        <f t="shared" ca="1" si="63"/>
        <v/>
      </c>
      <c r="R268" s="4">
        <f ca="1">IF(AND(MAX(Q$23:Q267)&gt;MAX(S$23:S267),C268&lt;&gt;"",MAX(S$23:S267)&lt;=MAX(U$23:U267),MAX(S$23:S267)&lt;=MAX(W$23:W267),MAX(S$23:S267)&lt;=MAX(Y$23:Y267),MAX(S$23:S267)&lt;=TIME(16,0,0)),MAX(S$23:S267,C268),"")</f>
        <v>0.63933389288983933</v>
      </c>
      <c r="S268" s="4">
        <f t="shared" ca="1" si="64"/>
        <v>0.64020690708630912</v>
      </c>
      <c r="T268" s="4" t="str">
        <f ca="1">IF(AND(MAX(Q$23:Q267)&gt;MAX(U$23:U267),C268&lt;&gt;"",MAX(S$23:S267)&gt;MAX(U$23:U267),MAX(U$23:U267)&lt;=MAX(W$23:W267),MAX(U$23:U267)&lt;=MAX(Y$23:Y267),MAX(U$23:U267)&lt;=TIME(16,0,0)),MAX(U$23:U267,C268),"")</f>
        <v/>
      </c>
      <c r="U268" s="4" t="str">
        <f t="shared" ca="1" si="65"/>
        <v/>
      </c>
      <c r="V268" s="4" t="str">
        <f ca="1">IF(AND(MAX(Q$23:Q267)&gt;MAX(W$23:W267),C268&lt;&gt;"",MAX(S$23:S267)&gt;MAX(W$23:W267),MAX(U$23:U267)&gt;MAX(W$23:W267),MAX(W$23:W267)&lt;=MAX(Y$23:Y267),MAX(W$23:W267)&lt;=TIME(16,0,0)),MAX(W$23:W267,C268),"")</f>
        <v/>
      </c>
      <c r="W268" s="4" t="str">
        <f t="shared" ca="1" si="66"/>
        <v/>
      </c>
      <c r="X268" s="4" t="str">
        <f ca="1">IF(AND(MAX(Q$23:Q267)&gt;MAX(Y$23:Y267),C268&lt;&gt;"",MAX(S$23:S267)&gt;MAX(Y$23:Y267),MAX(U$23:U267)&gt;MAX(Y$23:Y267),MAX(W$23:W267)&gt;MAX(Y$23:Y267),MAX(Y$23:Y267)&lt;=TIME(16,0,0)),MAX(Y$23:Y267,C268),"")</f>
        <v/>
      </c>
      <c r="Y268" s="4" t="str">
        <f t="shared" ca="1" si="67"/>
        <v/>
      </c>
    </row>
    <row r="269" spans="1:25" x14ac:dyDescent="0.3">
      <c r="A269" s="3">
        <f t="shared" ca="1" si="51"/>
        <v>2.2674713722471092</v>
      </c>
      <c r="B269" s="23" t="str">
        <f t="shared" ca="1" si="52"/>
        <v>касса 3</v>
      </c>
      <c r="C269" s="4">
        <f ca="1">IF(C268="","",IF(C268+(A269)/1440&lt;=$C$23+8/24,C268+(A269)/1440,""))</f>
        <v>0.64090852578723312</v>
      </c>
      <c r="D269">
        <f t="shared" ca="1" si="53"/>
        <v>3.2764323705119995</v>
      </c>
      <c r="E269" s="4">
        <f t="shared" ca="1" si="54"/>
        <v>2.2753002572999995E-3</v>
      </c>
      <c r="F269">
        <f t="shared" ca="1" si="55"/>
        <v>4.755745813634694</v>
      </c>
      <c r="G269" s="4">
        <f t="shared" ca="1" si="56"/>
        <v>3.3026012594685374E-3</v>
      </c>
      <c r="H269">
        <f t="shared" ca="1" si="57"/>
        <v>2.5372976867679862</v>
      </c>
      <c r="I269" s="4">
        <f t="shared" ca="1" si="58"/>
        <v>1.7620122824777683E-3</v>
      </c>
      <c r="J269">
        <f t="shared" ca="1" si="59"/>
        <v>2.6838859710392819</v>
      </c>
      <c r="K269" s="4">
        <f ca="1">IF(J269&lt;&gt;"",J269/1440,"")</f>
        <v>1.8638097021106124E-3</v>
      </c>
      <c r="L269" s="55">
        <f t="shared" ca="1" si="60"/>
        <v>20.522877142587824</v>
      </c>
      <c r="M269" s="4">
        <f t="shared" ca="1" si="61"/>
        <v>1.4251998015685989E-2</v>
      </c>
      <c r="N269" s="3">
        <f ca="1">IF(C269&lt;&gt;"",SUM(COUNTIF($Q$24:$Q269,"&gt;"&amp;C269),COUNTIF($S$24:$S269,"&gt;"&amp;C269),COUNTIF($U$24:$U269,"&gt;"&amp;C269),COUNTIF($W$24:$W269,"&gt;"&amp;C269),COUNTIF($Y$24:$Y269,"&gt;"&amp;C269)),"")</f>
        <v>2</v>
      </c>
      <c r="O269" s="4">
        <f t="shared" ca="1" si="62"/>
        <v>1.7620122824777429E-3</v>
      </c>
      <c r="P269" s="4" t="str">
        <f ca="1">IF(AND(MAX(Q$23:Q268)&lt;=MAX(S$23:S268),C269&lt;&gt;"",MAX(Q$23:Q268)&lt;=MAX(U$23:U268),MAX(Q$23:Q268)&lt;=MAX(W$23:W268),MAX(Q$23:Q268)&lt;=MAX(Y$23:Y268),MAX(Q$23:Q268)&lt;=TIME(16,0,0)),MAX(Q$23:Q268,C269),"")</f>
        <v/>
      </c>
      <c r="Q269" s="4" t="str">
        <f t="shared" ca="1" si="63"/>
        <v/>
      </c>
      <c r="R269" s="4" t="str">
        <f ca="1">IF(AND(MAX(Q$23:Q268)&gt;MAX(S$23:S268),C269&lt;&gt;"",MAX(S$23:S268)&lt;=MAX(U$23:U268),MAX(S$23:S268)&lt;=MAX(W$23:W268),MAX(S$23:S268)&lt;=MAX(Y$23:Y268),MAX(S$23:S268)&lt;=TIME(16,0,0)),MAX(S$23:S268,C269),"")</f>
        <v/>
      </c>
      <c r="S269" s="4" t="str">
        <f t="shared" ca="1" si="64"/>
        <v/>
      </c>
      <c r="T269" s="4">
        <f ca="1">IF(AND(MAX(Q$23:Q268)&gt;MAX(U$23:U268),C269&lt;&gt;"",MAX(S$23:S268)&gt;MAX(U$23:U268),MAX(U$23:U268)&lt;=MAX(W$23:W268),MAX(U$23:U268)&lt;=MAX(Y$23:Y268),MAX(U$23:U268)&lt;=TIME(16,0,0)),MAX(U$23:U268,C269),"")</f>
        <v>0.64090852578723312</v>
      </c>
      <c r="U269" s="4">
        <f t="shared" ca="1" si="65"/>
        <v>0.64267053806971086</v>
      </c>
      <c r="V269" s="4" t="str">
        <f ca="1">IF(AND(MAX(Q$23:Q268)&gt;MAX(W$23:W268),C269&lt;&gt;"",MAX(S$23:S268)&gt;MAX(W$23:W268),MAX(U$23:U268)&gt;MAX(W$23:W268),MAX(W$23:W268)&lt;=MAX(Y$23:Y268),MAX(W$23:W268)&lt;=TIME(16,0,0)),MAX(W$23:W268,C269),"")</f>
        <v/>
      </c>
      <c r="W269" s="4" t="str">
        <f t="shared" ca="1" si="66"/>
        <v/>
      </c>
      <c r="X269" s="4" t="str">
        <f ca="1">IF(AND(MAX(Q$23:Q268)&gt;MAX(Y$23:Y268),C269&lt;&gt;"",MAX(S$23:S268)&gt;MAX(Y$23:Y268),MAX(U$23:U268)&gt;MAX(Y$23:Y268),MAX(W$23:W268)&gt;MAX(Y$23:Y268),MAX(Y$23:Y268)&lt;=TIME(16,0,0)),MAX(Y$23:Y268,C269),"")</f>
        <v/>
      </c>
      <c r="Y269" s="4" t="str">
        <f t="shared" ca="1" si="67"/>
        <v/>
      </c>
    </row>
    <row r="270" spans="1:25" x14ac:dyDescent="0.3">
      <c r="A270" s="3">
        <f t="shared" ca="1" si="51"/>
        <v>1.3492468340127042</v>
      </c>
      <c r="B270" s="23" t="str">
        <f t="shared" ca="1" si="52"/>
        <v>касса 5</v>
      </c>
      <c r="C270" s="4">
        <f ca="1">IF(C269="","",IF(C269+(A270)/1440&lt;=$C$23+8/24,C269+(A270)/1440,""))</f>
        <v>0.6418455027552975</v>
      </c>
      <c r="D270">
        <f t="shared" ca="1" si="53"/>
        <v>1.0035991028199516</v>
      </c>
      <c r="E270" s="4">
        <f t="shared" ca="1" si="54"/>
        <v>6.9694382140274411E-4</v>
      </c>
      <c r="F270">
        <f t="shared" ca="1" si="55"/>
        <v>1.6398456112176432</v>
      </c>
      <c r="G270" s="4">
        <f t="shared" ca="1" si="56"/>
        <v>1.1387816744566966E-3</v>
      </c>
      <c r="H270">
        <f t="shared" ca="1" si="57"/>
        <v>1.4315064342294184</v>
      </c>
      <c r="I270" s="4">
        <f t="shared" ca="1" si="58"/>
        <v>9.9410169043709601E-4</v>
      </c>
      <c r="J270">
        <f t="shared" ca="1" si="59"/>
        <v>3.46032457172829</v>
      </c>
      <c r="K270" s="4">
        <f ca="1">IF(J270&lt;&gt;"",J270/1440,"")</f>
        <v>2.4030031748113125E-3</v>
      </c>
      <c r="L270" s="55">
        <f t="shared" ca="1" si="60"/>
        <v>8.5804267300980612</v>
      </c>
      <c r="M270" s="4">
        <f t="shared" ca="1" si="61"/>
        <v>5.9586296736792088E-3</v>
      </c>
      <c r="N270" s="3">
        <f ca="1">IF(C270&lt;&gt;"",SUM(COUNTIF($Q$24:$Q270,"&gt;"&amp;C270),COUNTIF($S$24:$S270,"&gt;"&amp;C270),COUNTIF($U$24:$U270,"&gt;"&amp;C270),COUNTIF($W$24:$W270,"&gt;"&amp;C270),COUNTIF($Y$24:$Y270,"&gt;"&amp;C270)),"")</f>
        <v>3</v>
      </c>
      <c r="O270" s="4">
        <f t="shared" ca="1" si="62"/>
        <v>5.9586296736792166E-3</v>
      </c>
      <c r="P270" s="4" t="str">
        <f ca="1">IF(AND(MAX(Q$23:Q269)&lt;=MAX(S$23:S269),C270&lt;&gt;"",MAX(Q$23:Q269)&lt;=MAX(U$23:U269),MAX(Q$23:Q269)&lt;=MAX(W$23:W269),MAX(Q$23:Q269)&lt;=MAX(Y$23:Y269),MAX(Q$23:Q269)&lt;=TIME(16,0,0)),MAX(Q$23:Q269,C270),"")</f>
        <v/>
      </c>
      <c r="Q270" s="4" t="str">
        <f t="shared" ca="1" si="63"/>
        <v/>
      </c>
      <c r="R270" s="4" t="str">
        <f ca="1">IF(AND(MAX(Q$23:Q269)&gt;MAX(S$23:S269),C270&lt;&gt;"",MAX(S$23:S269)&lt;=MAX(U$23:U269),MAX(S$23:S269)&lt;=MAX(W$23:W269),MAX(S$23:S269)&lt;=MAX(Y$23:Y269),MAX(S$23:S269)&lt;=TIME(16,0,0)),MAX(S$23:S269,C270),"")</f>
        <v/>
      </c>
      <c r="S270" s="4" t="str">
        <f t="shared" ca="1" si="64"/>
        <v/>
      </c>
      <c r="T270" s="4" t="str">
        <f ca="1">IF(AND(MAX(Q$23:Q269)&gt;MAX(U$23:U269),C270&lt;&gt;"",MAX(S$23:S269)&gt;MAX(U$23:U269),MAX(U$23:U269)&lt;=MAX(W$23:W269),MAX(U$23:U269)&lt;=MAX(Y$23:Y269),MAX(U$23:U269)&lt;=TIME(16,0,0)),MAX(U$23:U269,C270),"")</f>
        <v/>
      </c>
      <c r="U270" s="4" t="str">
        <f t="shared" ca="1" si="65"/>
        <v/>
      </c>
      <c r="V270" s="4" t="str">
        <f ca="1">IF(AND(MAX(Q$23:Q269)&gt;MAX(W$23:W269),C270&lt;&gt;"",MAX(S$23:S269)&gt;MAX(W$23:W269),MAX(U$23:U269)&gt;MAX(W$23:W269),MAX(W$23:W269)&lt;=MAX(Y$23:Y269),MAX(W$23:W269)&lt;=TIME(16,0,0)),MAX(W$23:W269,C270),"")</f>
        <v/>
      </c>
      <c r="W270" s="4" t="str">
        <f t="shared" ca="1" si="66"/>
        <v/>
      </c>
      <c r="X270" s="4">
        <f ca="1">IF(AND(MAX(Q$23:Q269)&gt;MAX(Y$23:Y269),C270&lt;&gt;"",MAX(S$23:S269)&gt;MAX(Y$23:Y269),MAX(U$23:U269)&gt;MAX(Y$23:Y269),MAX(W$23:W269)&gt;MAX(Y$23:Y269),MAX(Y$23:Y269)&lt;=TIME(16,0,0)),MAX(Y$23:Y269,C270),"")</f>
        <v>0.6418455027552975</v>
      </c>
      <c r="Y270" s="4">
        <f t="shared" ca="1" si="67"/>
        <v>0.64780413242897672</v>
      </c>
    </row>
    <row r="271" spans="1:25" x14ac:dyDescent="0.3">
      <c r="A271" s="3">
        <f t="shared" ca="1" si="51"/>
        <v>1.0084076800848685</v>
      </c>
      <c r="B271" s="23" t="str">
        <f t="shared" ca="1" si="52"/>
        <v>касса 1</v>
      </c>
      <c r="C271" s="4">
        <f ca="1">IF(C270="","",IF(C270+(A271)/1440&lt;=$C$23+8/24,C270+(A271)/1440,""))</f>
        <v>0.6425457858664676</v>
      </c>
      <c r="D271">
        <f t="shared" ca="1" si="53"/>
        <v>4.7785142797115601</v>
      </c>
      <c r="E271" s="4">
        <f t="shared" ca="1" si="54"/>
        <v>3.3184126942441389E-3</v>
      </c>
      <c r="F271">
        <f t="shared" ca="1" si="55"/>
        <v>1.802755040075684</v>
      </c>
      <c r="G271" s="4">
        <f t="shared" ca="1" si="56"/>
        <v>1.2519132222747805E-3</v>
      </c>
      <c r="H271">
        <f t="shared" ca="1" si="57"/>
        <v>2.5594244822298098</v>
      </c>
      <c r="I271" s="4">
        <f t="shared" ca="1" si="58"/>
        <v>1.77737811265959E-3</v>
      </c>
      <c r="J271">
        <f t="shared" ca="1" si="59"/>
        <v>4.9375326553774901</v>
      </c>
      <c r="K271" s="4">
        <f ca="1">IF(J271&lt;&gt;"",J271/1440,"")</f>
        <v>3.4288421217899237E-3</v>
      </c>
      <c r="L271" s="55">
        <f t="shared" ca="1" si="60"/>
        <v>2.8736838227856869</v>
      </c>
      <c r="M271" s="4">
        <f t="shared" ca="1" si="61"/>
        <v>1.9956137658233937E-3</v>
      </c>
      <c r="N271" s="3">
        <f ca="1">IF(C271&lt;&gt;"",SUM(COUNTIF($Q$24:$Q271,"&gt;"&amp;C271),COUNTIF($S$24:$S271,"&gt;"&amp;C271),COUNTIF($U$24:$U271,"&gt;"&amp;C271),COUNTIF($W$24:$W271,"&gt;"&amp;C271),COUNTIF($Y$24:$Y271,"&gt;"&amp;C271)),"")</f>
        <v>4</v>
      </c>
      <c r="O271" s="4">
        <f t="shared" ca="1" si="62"/>
        <v>3.318412694244155E-3</v>
      </c>
      <c r="P271" s="4">
        <f ca="1">IF(AND(MAX(Q$23:Q270)&lt;=MAX(S$23:S270),C271&lt;&gt;"",MAX(Q$23:Q270)&lt;=MAX(U$23:U270),MAX(Q$23:Q270)&lt;=MAX(W$23:W270),MAX(Q$23:Q270)&lt;=MAX(Y$23:Y270),MAX(Q$23:Q270)&lt;=TIME(16,0,0)),MAX(Q$23:Q270,C271),"")</f>
        <v>0.6425457858664676</v>
      </c>
      <c r="Q271" s="4">
        <f t="shared" ca="1" si="63"/>
        <v>0.64586419856071176</v>
      </c>
      <c r="R271" s="4" t="str">
        <f ca="1">IF(AND(MAX(Q$23:Q270)&gt;MAX(S$23:S270),C271&lt;&gt;"",MAX(S$23:S270)&lt;=MAX(U$23:U270),MAX(S$23:S270)&lt;=MAX(W$23:W270),MAX(S$23:S270)&lt;=MAX(Y$23:Y270),MAX(S$23:S270)&lt;=TIME(16,0,0)),MAX(S$23:S270,C271),"")</f>
        <v/>
      </c>
      <c r="S271" s="4" t="str">
        <f t="shared" ca="1" si="64"/>
        <v/>
      </c>
      <c r="T271" s="4" t="str">
        <f ca="1">IF(AND(MAX(Q$23:Q270)&gt;MAX(U$23:U270),C271&lt;&gt;"",MAX(S$23:S270)&gt;MAX(U$23:U270),MAX(U$23:U270)&lt;=MAX(W$23:W270),MAX(U$23:U270)&lt;=MAX(Y$23:Y270),MAX(U$23:U270)&lt;=TIME(16,0,0)),MAX(U$23:U270,C271),"")</f>
        <v/>
      </c>
      <c r="U271" s="4" t="str">
        <f t="shared" ca="1" si="65"/>
        <v/>
      </c>
      <c r="V271" s="4" t="str">
        <f ca="1">IF(AND(MAX(Q$23:Q270)&gt;MAX(W$23:W270),C271&lt;&gt;"",MAX(S$23:S270)&gt;MAX(W$23:W270),MAX(U$23:U270)&gt;MAX(W$23:W270),MAX(W$23:W270)&lt;=MAX(Y$23:Y270),MAX(W$23:W270)&lt;=TIME(16,0,0)),MAX(W$23:W270,C271),"")</f>
        <v/>
      </c>
      <c r="W271" s="4" t="str">
        <f t="shared" ca="1" si="66"/>
        <v/>
      </c>
      <c r="X271" s="4" t="str">
        <f ca="1">IF(AND(MAX(Q$23:Q270)&gt;MAX(Y$23:Y270),C271&lt;&gt;"",MAX(S$23:S270)&gt;MAX(Y$23:Y270),MAX(U$23:U270)&gt;MAX(Y$23:Y270),MAX(W$23:W270)&gt;MAX(Y$23:Y270),MAX(Y$23:Y270)&lt;=TIME(16,0,0)),MAX(Y$23:Y270,C271),"")</f>
        <v/>
      </c>
      <c r="Y271" s="4" t="str">
        <f t="shared" ca="1" si="67"/>
        <v/>
      </c>
    </row>
    <row r="272" spans="1:25" x14ac:dyDescent="0.3">
      <c r="A272" s="3">
        <f t="shared" ca="1" si="51"/>
        <v>1.0602693044276177</v>
      </c>
      <c r="B272" s="23" t="str">
        <f t="shared" ca="1" si="52"/>
        <v>касса 2</v>
      </c>
      <c r="C272" s="4">
        <f ca="1">IF(C271="","",IF(C271+(A272)/1440&lt;=$C$23+8/24,C271+(A272)/1440,""))</f>
        <v>0.64328208399454234</v>
      </c>
      <c r="D272">
        <f t="shared" ca="1" si="53"/>
        <v>1.6175060708479421</v>
      </c>
      <c r="E272" s="4">
        <f t="shared" ca="1" si="54"/>
        <v>1.1232681047555154E-3</v>
      </c>
      <c r="F272">
        <f t="shared" ca="1" si="55"/>
        <v>2.514464018745274</v>
      </c>
      <c r="G272" s="4">
        <f t="shared" ca="1" si="56"/>
        <v>1.7461555685731069E-3</v>
      </c>
      <c r="H272">
        <f t="shared" ca="1" si="57"/>
        <v>3.3750347347838705</v>
      </c>
      <c r="I272" s="4">
        <f t="shared" ca="1" si="58"/>
        <v>2.3437741213776877E-3</v>
      </c>
      <c r="J272">
        <f t="shared" ca="1" si="59"/>
        <v>2.4859389654298854</v>
      </c>
      <c r="K272" s="4">
        <f ca="1">IF(J272&lt;&gt;"",J272/1440,"")</f>
        <v>1.7263465037707538E-3</v>
      </c>
      <c r="L272" s="55">
        <f t="shared" ca="1" si="60"/>
        <v>13.411702060108263</v>
      </c>
      <c r="M272" s="4">
        <f t="shared" ca="1" si="61"/>
        <v>9.3136819861862931E-3</v>
      </c>
      <c r="N272" s="3">
        <f ca="1">IF(C272&lt;&gt;"",SUM(COUNTIF($Q$24:$Q272,"&gt;"&amp;C272),COUNTIF($S$24:$S272,"&gt;"&amp;C272),COUNTIF($U$24:$U272,"&gt;"&amp;C272),COUNTIF($W$24:$W272,"&gt;"&amp;C272),COUNTIF($Y$24:$Y272,"&gt;"&amp;C272)),"")</f>
        <v>4</v>
      </c>
      <c r="O272" s="4">
        <f t="shared" ca="1" si="62"/>
        <v>1.74615556857316E-3</v>
      </c>
      <c r="P272" s="4" t="str">
        <f ca="1">IF(AND(MAX(Q$23:Q271)&lt;=MAX(S$23:S271),C272&lt;&gt;"",MAX(Q$23:Q271)&lt;=MAX(U$23:U271),MAX(Q$23:Q271)&lt;=MAX(W$23:W271),MAX(Q$23:Q271)&lt;=MAX(Y$23:Y271),MAX(Q$23:Q271)&lt;=TIME(16,0,0)),MAX(Q$23:Q271,C272),"")</f>
        <v/>
      </c>
      <c r="Q272" s="4" t="str">
        <f t="shared" ca="1" si="63"/>
        <v/>
      </c>
      <c r="R272" s="4">
        <f ca="1">IF(AND(MAX(Q$23:Q271)&gt;MAX(S$23:S271),C272&lt;&gt;"",MAX(S$23:S271)&lt;=MAX(U$23:U271),MAX(S$23:S271)&lt;=MAX(W$23:W271),MAX(S$23:S271)&lt;=MAX(Y$23:Y271),MAX(S$23:S271)&lt;=TIME(16,0,0)),MAX(S$23:S271,C272),"")</f>
        <v>0.64328208399454234</v>
      </c>
      <c r="S272" s="4">
        <f t="shared" ca="1" si="64"/>
        <v>0.6450282395631155</v>
      </c>
      <c r="T272" s="4" t="str">
        <f ca="1">IF(AND(MAX(Q$23:Q271)&gt;MAX(U$23:U271),C272&lt;&gt;"",MAX(S$23:S271)&gt;MAX(U$23:U271),MAX(U$23:U271)&lt;=MAX(W$23:W271),MAX(U$23:U271)&lt;=MAX(Y$23:Y271),MAX(U$23:U271)&lt;=TIME(16,0,0)),MAX(U$23:U271,C272),"")</f>
        <v/>
      </c>
      <c r="U272" s="4" t="str">
        <f t="shared" ca="1" si="65"/>
        <v/>
      </c>
      <c r="V272" s="4" t="str">
        <f ca="1">IF(AND(MAX(Q$23:Q271)&gt;MAX(W$23:W271),C272&lt;&gt;"",MAX(S$23:S271)&gt;MAX(W$23:W271),MAX(U$23:U271)&gt;MAX(W$23:W271),MAX(W$23:W271)&lt;=MAX(Y$23:Y271),MAX(W$23:W271)&lt;=TIME(16,0,0)),MAX(W$23:W271,C272),"")</f>
        <v/>
      </c>
      <c r="W272" s="4" t="str">
        <f t="shared" ca="1" si="66"/>
        <v/>
      </c>
      <c r="X272" s="4" t="str">
        <f ca="1">IF(AND(MAX(Q$23:Q271)&gt;MAX(Y$23:Y271),C272&lt;&gt;"",MAX(S$23:S271)&gt;MAX(Y$23:Y271),MAX(U$23:U271)&gt;MAX(Y$23:Y271),MAX(W$23:W271)&gt;MAX(Y$23:Y271),MAX(Y$23:Y271)&lt;=TIME(16,0,0)),MAX(Y$23:Y271,C272),"")</f>
        <v/>
      </c>
      <c r="Y272" s="4" t="str">
        <f t="shared" ca="1" si="67"/>
        <v/>
      </c>
    </row>
    <row r="273" spans="1:25" x14ac:dyDescent="0.3">
      <c r="A273" s="3">
        <f t="shared" ca="1" si="51"/>
        <v>1.4170327501397282</v>
      </c>
      <c r="B273" s="23" t="str">
        <f t="shared" ca="1" si="52"/>
        <v>касса 3</v>
      </c>
      <c r="C273" s="4">
        <f ca="1">IF(C272="","",IF(C272+(A273)/1440&lt;=$C$23+8/24,C272+(A273)/1440,""))</f>
        <v>0.64426613451547265</v>
      </c>
      <c r="D273">
        <f t="shared" ca="1" si="53"/>
        <v>1.8749557295569088</v>
      </c>
      <c r="E273" s="4">
        <f t="shared" ca="1" si="54"/>
        <v>1.3020525899700756E-3</v>
      </c>
      <c r="F273">
        <f t="shared" ca="1" si="55"/>
        <v>2.6334370743154016</v>
      </c>
      <c r="G273" s="4">
        <f t="shared" ca="1" si="56"/>
        <v>1.8287757460523622E-3</v>
      </c>
      <c r="H273">
        <f t="shared" ca="1" si="57"/>
        <v>2.1245909314264684</v>
      </c>
      <c r="I273" s="4">
        <f t="shared" ca="1" si="58"/>
        <v>1.4754103690461586E-3</v>
      </c>
      <c r="J273">
        <f t="shared" ca="1" si="59"/>
        <v>6.3663944101728056</v>
      </c>
      <c r="K273" s="4">
        <f ca="1">IF(J273&lt;&gt;"",J273/1440,"")</f>
        <v>4.4211072292866709E-3</v>
      </c>
      <c r="L273" s="55">
        <f t="shared" ca="1" si="60"/>
        <v>10.996716867395845</v>
      </c>
      <c r="M273" s="4">
        <f t="shared" ca="1" si="61"/>
        <v>7.6366089356915594E-3</v>
      </c>
      <c r="N273" s="3">
        <f ca="1">IF(C273&lt;&gt;"",SUM(COUNTIF($Q$24:$Q273,"&gt;"&amp;C273),COUNTIF($S$24:$S273,"&gt;"&amp;C273),COUNTIF($U$24:$U273,"&gt;"&amp;C273),COUNTIF($W$24:$W273,"&gt;"&amp;C273),COUNTIF($Y$24:$Y273,"&gt;"&amp;C273)),"")</f>
        <v>4</v>
      </c>
      <c r="O273" s="4">
        <f t="shared" ca="1" si="62"/>
        <v>1.4754103690461928E-3</v>
      </c>
      <c r="P273" s="4" t="str">
        <f ca="1">IF(AND(MAX(Q$23:Q272)&lt;=MAX(S$23:S272),C273&lt;&gt;"",MAX(Q$23:Q272)&lt;=MAX(U$23:U272),MAX(Q$23:Q272)&lt;=MAX(W$23:W272),MAX(Q$23:Q272)&lt;=MAX(Y$23:Y272),MAX(Q$23:Q272)&lt;=TIME(16,0,0)),MAX(Q$23:Q272,C273),"")</f>
        <v/>
      </c>
      <c r="Q273" s="4" t="str">
        <f t="shared" ca="1" si="63"/>
        <v/>
      </c>
      <c r="R273" s="4" t="str">
        <f ca="1">IF(AND(MAX(Q$23:Q272)&gt;MAX(S$23:S272),C273&lt;&gt;"",MAX(S$23:S272)&lt;=MAX(U$23:U272),MAX(S$23:S272)&lt;=MAX(W$23:W272),MAX(S$23:S272)&lt;=MAX(Y$23:Y272),MAX(S$23:S272)&lt;=TIME(16,0,0)),MAX(S$23:S272,C273),"")</f>
        <v/>
      </c>
      <c r="S273" s="4" t="str">
        <f t="shared" ca="1" si="64"/>
        <v/>
      </c>
      <c r="T273" s="4">
        <f ca="1">IF(AND(MAX(Q$23:Q272)&gt;MAX(U$23:U272),C273&lt;&gt;"",MAX(S$23:S272)&gt;MAX(U$23:U272),MAX(U$23:U272)&lt;=MAX(W$23:W272),MAX(U$23:U272)&lt;=MAX(Y$23:Y272),MAX(U$23:U272)&lt;=TIME(16,0,0)),MAX(U$23:U272,C273),"")</f>
        <v>0.64426613451547265</v>
      </c>
      <c r="U273" s="4">
        <f t="shared" ca="1" si="65"/>
        <v>0.64574154488451885</v>
      </c>
      <c r="V273" s="4" t="str">
        <f ca="1">IF(AND(MAX(Q$23:Q272)&gt;MAX(W$23:W272),C273&lt;&gt;"",MAX(S$23:S272)&gt;MAX(W$23:W272),MAX(U$23:U272)&gt;MAX(W$23:W272),MAX(W$23:W272)&lt;=MAX(Y$23:Y272),MAX(W$23:W272)&lt;=TIME(16,0,0)),MAX(W$23:W272,C273),"")</f>
        <v/>
      </c>
      <c r="W273" s="4" t="str">
        <f t="shared" ca="1" si="66"/>
        <v/>
      </c>
      <c r="X273" s="4" t="str">
        <f ca="1">IF(AND(MAX(Q$23:Q272)&gt;MAX(Y$23:Y272),C273&lt;&gt;"",MAX(S$23:S272)&gt;MAX(Y$23:Y272),MAX(U$23:U272)&gt;MAX(Y$23:Y272),MAX(W$23:W272)&gt;MAX(Y$23:Y272),MAX(Y$23:Y272)&lt;=TIME(16,0,0)),MAX(Y$23:Y272,C273),"")</f>
        <v/>
      </c>
      <c r="Y273" s="4" t="str">
        <f t="shared" ca="1" si="67"/>
        <v/>
      </c>
    </row>
    <row r="274" spans="1:25" x14ac:dyDescent="0.3">
      <c r="A274" s="3">
        <f t="shared" ca="1" si="51"/>
        <v>3.1955287441281945</v>
      </c>
      <c r="B274" s="23" t="str">
        <f t="shared" ca="1" si="52"/>
        <v>касса 4</v>
      </c>
      <c r="C274" s="4">
        <f ca="1">IF(C273="","",IF(C273+(A274)/1440&lt;=$C$23+8/24,C273+(A274)/1440,""))</f>
        <v>0.64648525169889504</v>
      </c>
      <c r="D274">
        <f t="shared" ca="1" si="53"/>
        <v>1.0187148303858908</v>
      </c>
      <c r="E274" s="4">
        <f t="shared" ca="1" si="54"/>
        <v>7.0744085443464645E-4</v>
      </c>
      <c r="F274">
        <f t="shared" ca="1" si="55"/>
        <v>2.5276515532728463</v>
      </c>
      <c r="G274" s="4">
        <f t="shared" ca="1" si="56"/>
        <v>1.7553135786616987E-3</v>
      </c>
      <c r="H274">
        <f t="shared" ca="1" si="57"/>
        <v>14.983447904745498</v>
      </c>
      <c r="I274" s="4">
        <f t="shared" ca="1" si="58"/>
        <v>1.0405172156073263E-2</v>
      </c>
      <c r="J274">
        <f t="shared" ca="1" si="59"/>
        <v>3.235982597220314</v>
      </c>
      <c r="K274" s="4">
        <f ca="1">IF(J274&lt;&gt;"",J274/1440,"")</f>
        <v>2.2472101369585512E-3</v>
      </c>
      <c r="L274" s="55">
        <f t="shared" ca="1" si="60"/>
        <v>2.6888457843429547</v>
      </c>
      <c r="M274" s="4">
        <f t="shared" ca="1" si="61"/>
        <v>1.8672540169048296E-3</v>
      </c>
      <c r="N274" s="3">
        <f ca="1">IF(C274&lt;&gt;"",SUM(COUNTIF($Q$24:$Q274,"&gt;"&amp;C274),COUNTIF($S$24:$S274,"&gt;"&amp;C274),COUNTIF($U$24:$U274,"&gt;"&amp;C274),COUNTIF($W$24:$W274,"&gt;"&amp;C274),COUNTIF($Y$24:$Y274,"&gt;"&amp;C274)),"")</f>
        <v>2</v>
      </c>
      <c r="O274" s="4">
        <f t="shared" ca="1" si="62"/>
        <v>2.2472101369584996E-3</v>
      </c>
      <c r="P274" s="4" t="str">
        <f ca="1">IF(AND(MAX(Q$23:Q273)&lt;=MAX(S$23:S273),C274&lt;&gt;"",MAX(Q$23:Q273)&lt;=MAX(U$23:U273),MAX(Q$23:Q273)&lt;=MAX(W$23:W273),MAX(Q$23:Q273)&lt;=MAX(Y$23:Y273),MAX(Q$23:Q273)&lt;=TIME(16,0,0)),MAX(Q$23:Q273,C274),"")</f>
        <v/>
      </c>
      <c r="Q274" s="4" t="str">
        <f t="shared" ca="1" si="63"/>
        <v/>
      </c>
      <c r="R274" s="4" t="str">
        <f ca="1">IF(AND(MAX(Q$23:Q273)&gt;MAX(S$23:S273),C274&lt;&gt;"",MAX(S$23:S273)&lt;=MAX(U$23:U273),MAX(S$23:S273)&lt;=MAX(W$23:W273),MAX(S$23:S273)&lt;=MAX(Y$23:Y273),MAX(S$23:S273)&lt;=TIME(16,0,0)),MAX(S$23:S273,C274),"")</f>
        <v/>
      </c>
      <c r="S274" s="4" t="str">
        <f t="shared" ca="1" si="64"/>
        <v/>
      </c>
      <c r="T274" s="4" t="str">
        <f ca="1">IF(AND(MAX(Q$23:Q273)&gt;MAX(U$23:U273),C274&lt;&gt;"",MAX(S$23:S273)&gt;MAX(U$23:U273),MAX(U$23:U273)&lt;=MAX(W$23:W273),MAX(U$23:U273)&lt;=MAX(Y$23:Y273),MAX(U$23:U273)&lt;=TIME(16,0,0)),MAX(U$23:U273,C274),"")</f>
        <v/>
      </c>
      <c r="U274" s="4" t="str">
        <f t="shared" ca="1" si="65"/>
        <v/>
      </c>
      <c r="V274" s="4">
        <f ca="1">IF(AND(MAX(Q$23:Q273)&gt;MAX(W$23:W273),C274&lt;&gt;"",MAX(S$23:S273)&gt;MAX(W$23:W273),MAX(U$23:U273)&gt;MAX(W$23:W273),MAX(W$23:W273)&lt;=MAX(Y$23:Y273),MAX(W$23:W273)&lt;=TIME(16,0,0)),MAX(W$23:W273,C274),"")</f>
        <v>0.64648525169889504</v>
      </c>
      <c r="W274" s="4">
        <f t="shared" ca="1" si="66"/>
        <v>0.64873246183585354</v>
      </c>
      <c r="X274" s="4" t="str">
        <f ca="1">IF(AND(MAX(Q$23:Q273)&gt;MAX(Y$23:Y273),C274&lt;&gt;"",MAX(S$23:S273)&gt;MAX(Y$23:Y273),MAX(U$23:U273)&gt;MAX(Y$23:Y273),MAX(W$23:W273)&gt;MAX(Y$23:Y273),MAX(Y$23:Y273)&lt;=TIME(16,0,0)),MAX(Y$23:Y273,C274),"")</f>
        <v/>
      </c>
      <c r="Y274" s="4" t="str">
        <f t="shared" ca="1" si="67"/>
        <v/>
      </c>
    </row>
    <row r="275" spans="1:25" x14ac:dyDescent="0.3">
      <c r="A275" s="3">
        <f t="shared" ca="1" si="51"/>
        <v>2.5293070690050241</v>
      </c>
      <c r="B275" s="23" t="str">
        <f t="shared" ca="1" si="52"/>
        <v>касса 2</v>
      </c>
      <c r="C275" s="4">
        <f ca="1">IF(C274="","",IF(C274+(A275)/1440&lt;=$C$23+8/24,C274+(A275)/1440,""))</f>
        <v>0.64824171494125959</v>
      </c>
      <c r="D275">
        <f t="shared" ca="1" si="53"/>
        <v>2.499119587675585</v>
      </c>
      <c r="E275" s="4">
        <f t="shared" ca="1" si="54"/>
        <v>1.7354997136636006E-3</v>
      </c>
      <c r="F275">
        <f t="shared" ca="1" si="55"/>
        <v>6.3057824588390172</v>
      </c>
      <c r="G275" s="4">
        <f t="shared" ca="1" si="56"/>
        <v>4.3790155964159843E-3</v>
      </c>
      <c r="H275">
        <f t="shared" ca="1" si="57"/>
        <v>1.7183619029742072</v>
      </c>
      <c r="I275" s="4">
        <f t="shared" ca="1" si="58"/>
        <v>1.1933068770654217E-3</v>
      </c>
      <c r="J275">
        <f t="shared" ca="1" si="59"/>
        <v>6.7192187538890886</v>
      </c>
      <c r="K275" s="4">
        <f ca="1">IF(J275&lt;&gt;"",J275/1440,"")</f>
        <v>4.6661241346452002E-3</v>
      </c>
      <c r="L275" s="55">
        <f t="shared" ca="1" si="60"/>
        <v>17.551621367764366</v>
      </c>
      <c r="M275" s="4">
        <f t="shared" ca="1" si="61"/>
        <v>1.2188625949836366E-2</v>
      </c>
      <c r="N275" s="3">
        <f ca="1">IF(C275&lt;&gt;"",SUM(COUNTIF($Q$24:$Q275,"&gt;"&amp;C275),COUNTIF($S$24:$S275,"&gt;"&amp;C275),COUNTIF($U$24:$U275,"&gt;"&amp;C275),COUNTIF($W$24:$W275,"&gt;"&amp;C275),COUNTIF($Y$24:$Y275,"&gt;"&amp;C275)),"")</f>
        <v>2</v>
      </c>
      <c r="O275" s="4">
        <f t="shared" ca="1" si="62"/>
        <v>4.3790155964159583E-3</v>
      </c>
      <c r="P275" s="4" t="str">
        <f ca="1">IF(AND(MAX(Q$23:Q274)&lt;=MAX(S$23:S274),C275&lt;&gt;"",MAX(Q$23:Q274)&lt;=MAX(U$23:U274),MAX(Q$23:Q274)&lt;=MAX(W$23:W274),MAX(Q$23:Q274)&lt;=MAX(Y$23:Y274),MAX(Q$23:Q274)&lt;=TIME(16,0,0)),MAX(Q$23:Q274,C275),"")</f>
        <v/>
      </c>
      <c r="Q275" s="4" t="str">
        <f t="shared" ca="1" si="63"/>
        <v/>
      </c>
      <c r="R275" s="4">
        <f ca="1">IF(AND(MAX(Q$23:Q274)&gt;MAX(S$23:S274),C275&lt;&gt;"",MAX(S$23:S274)&lt;=MAX(U$23:U274),MAX(S$23:S274)&lt;=MAX(W$23:W274),MAX(S$23:S274)&lt;=MAX(Y$23:Y274),MAX(S$23:S274)&lt;=TIME(16,0,0)),MAX(S$23:S274,C275),"")</f>
        <v>0.64824171494125959</v>
      </c>
      <c r="S275" s="4">
        <f t="shared" ca="1" si="64"/>
        <v>0.65262073053767555</v>
      </c>
      <c r="T275" s="4" t="str">
        <f ca="1">IF(AND(MAX(Q$23:Q274)&gt;MAX(U$23:U274),C275&lt;&gt;"",MAX(S$23:S274)&gt;MAX(U$23:U274),MAX(U$23:U274)&lt;=MAX(W$23:W274),MAX(U$23:U274)&lt;=MAX(Y$23:Y274),MAX(U$23:U274)&lt;=TIME(16,0,0)),MAX(U$23:U274,C275),"")</f>
        <v/>
      </c>
      <c r="U275" s="4" t="str">
        <f t="shared" ca="1" si="65"/>
        <v/>
      </c>
      <c r="V275" s="4" t="str">
        <f ca="1">IF(AND(MAX(Q$23:Q274)&gt;MAX(W$23:W274),C275&lt;&gt;"",MAX(S$23:S274)&gt;MAX(W$23:W274),MAX(U$23:U274)&gt;MAX(W$23:W274),MAX(W$23:W274)&lt;=MAX(Y$23:Y274),MAX(W$23:W274)&lt;=TIME(16,0,0)),MAX(W$23:W274,C275),"")</f>
        <v/>
      </c>
      <c r="W275" s="4" t="str">
        <f t="shared" ca="1" si="66"/>
        <v/>
      </c>
      <c r="X275" s="4" t="str">
        <f ca="1">IF(AND(MAX(Q$23:Q274)&gt;MAX(Y$23:Y274),C275&lt;&gt;"",MAX(S$23:S274)&gt;MAX(Y$23:Y274),MAX(U$23:U274)&gt;MAX(Y$23:Y274),MAX(W$23:W274)&gt;MAX(Y$23:Y274),MAX(Y$23:Y274)&lt;=TIME(16,0,0)),MAX(Y$23:Y274,C275),"")</f>
        <v/>
      </c>
      <c r="Y275" s="4" t="str">
        <f t="shared" ca="1" si="67"/>
        <v/>
      </c>
    </row>
    <row r="276" spans="1:25" x14ac:dyDescent="0.3">
      <c r="A276" s="3">
        <f t="shared" ca="1" si="51"/>
        <v>2.0689913605832033</v>
      </c>
      <c r="B276" s="23" t="str">
        <f t="shared" ca="1" si="52"/>
        <v>касса 3</v>
      </c>
      <c r="C276" s="4">
        <f ca="1">IF(C275="","",IF(C275+(A276)/1440&lt;=$C$23+8/24,C275+(A276)/1440,""))</f>
        <v>0.64967851449722014</v>
      </c>
      <c r="D276">
        <f t="shared" ca="1" si="53"/>
        <v>4.9877202579332431</v>
      </c>
      <c r="E276" s="4">
        <f t="shared" ca="1" si="54"/>
        <v>3.4636946235647522E-3</v>
      </c>
      <c r="F276">
        <f t="shared" ca="1" si="55"/>
        <v>1.4214145452120288</v>
      </c>
      <c r="G276" s="4">
        <f t="shared" ca="1" si="56"/>
        <v>9.8709343417502002E-4</v>
      </c>
      <c r="H276">
        <f t="shared" ca="1" si="57"/>
        <v>4.7807386309617037</v>
      </c>
      <c r="I276" s="4">
        <f t="shared" ca="1" si="58"/>
        <v>3.3199573826122944E-3</v>
      </c>
      <c r="J276">
        <f t="shared" ca="1" si="59"/>
        <v>3.1112270409955602</v>
      </c>
      <c r="K276" s="4">
        <f ca="1">IF(J276&lt;&gt;"",J276/1440,"")</f>
        <v>2.1605743340246948E-3</v>
      </c>
      <c r="L276" s="55">
        <f t="shared" ca="1" si="60"/>
        <v>1.9222203578744306</v>
      </c>
      <c r="M276" s="4">
        <f t="shared" ca="1" si="61"/>
        <v>1.3348752485239101E-3</v>
      </c>
      <c r="N276" s="3">
        <f ca="1">IF(C276&lt;&gt;"",SUM(COUNTIF($Q$24:$Q276,"&gt;"&amp;C276),COUNTIF($S$24:$S276,"&gt;"&amp;C276),COUNTIF($U$24:$U276,"&gt;"&amp;C276),COUNTIF($W$24:$W276,"&gt;"&amp;C276),COUNTIF($Y$24:$Y276,"&gt;"&amp;C276)),"")</f>
        <v>2</v>
      </c>
      <c r="O276" s="4">
        <f t="shared" ca="1" si="62"/>
        <v>3.3199573826122597E-3</v>
      </c>
      <c r="P276" s="4" t="str">
        <f ca="1">IF(AND(MAX(Q$23:Q275)&lt;=MAX(S$23:S275),C276&lt;&gt;"",MAX(Q$23:Q275)&lt;=MAX(U$23:U275),MAX(Q$23:Q275)&lt;=MAX(W$23:W275),MAX(Q$23:Q275)&lt;=MAX(Y$23:Y275),MAX(Q$23:Q275)&lt;=TIME(16,0,0)),MAX(Q$23:Q275,C276),"")</f>
        <v/>
      </c>
      <c r="Q276" s="4" t="str">
        <f t="shared" ca="1" si="63"/>
        <v/>
      </c>
      <c r="R276" s="4" t="str">
        <f ca="1">IF(AND(MAX(Q$23:Q275)&gt;MAX(S$23:S275),C276&lt;&gt;"",MAX(S$23:S275)&lt;=MAX(U$23:U275),MAX(S$23:S275)&lt;=MAX(W$23:W275),MAX(S$23:S275)&lt;=MAX(Y$23:Y275),MAX(S$23:S275)&lt;=TIME(16,0,0)),MAX(S$23:S275,C276),"")</f>
        <v/>
      </c>
      <c r="S276" s="4" t="str">
        <f t="shared" ca="1" si="64"/>
        <v/>
      </c>
      <c r="T276" s="4">
        <f ca="1">IF(AND(MAX(Q$23:Q275)&gt;MAX(U$23:U275),C276&lt;&gt;"",MAX(S$23:S275)&gt;MAX(U$23:U275),MAX(U$23:U275)&lt;=MAX(W$23:W275),MAX(U$23:U275)&lt;=MAX(Y$23:Y275),MAX(U$23:U275)&lt;=TIME(16,0,0)),MAX(U$23:U275,C276),"")</f>
        <v>0.64967851449722014</v>
      </c>
      <c r="U276" s="4">
        <f t="shared" ca="1" si="65"/>
        <v>0.6529984718798324</v>
      </c>
      <c r="V276" s="4" t="str">
        <f ca="1">IF(AND(MAX(Q$23:Q275)&gt;MAX(W$23:W275),C276&lt;&gt;"",MAX(S$23:S275)&gt;MAX(W$23:W275),MAX(U$23:U275)&gt;MAX(W$23:W275),MAX(W$23:W275)&lt;=MAX(Y$23:Y275),MAX(W$23:W275)&lt;=TIME(16,0,0)),MAX(W$23:W275,C276),"")</f>
        <v/>
      </c>
      <c r="W276" s="4" t="str">
        <f t="shared" ca="1" si="66"/>
        <v/>
      </c>
      <c r="X276" s="4" t="str">
        <f ca="1">IF(AND(MAX(Q$23:Q275)&gt;MAX(Y$23:Y275),C276&lt;&gt;"",MAX(S$23:S275)&gt;MAX(Y$23:Y275),MAX(U$23:U275)&gt;MAX(Y$23:Y275),MAX(W$23:W275)&gt;MAX(Y$23:Y275),MAX(Y$23:Y275)&lt;=TIME(16,0,0)),MAX(Y$23:Y275,C276),"")</f>
        <v/>
      </c>
      <c r="Y276" s="4" t="str">
        <f t="shared" ca="1" si="67"/>
        <v/>
      </c>
    </row>
    <row r="277" spans="1:25" x14ac:dyDescent="0.3">
      <c r="A277" s="3">
        <f t="shared" ca="1" si="51"/>
        <v>2.4026105584733806</v>
      </c>
      <c r="B277" s="23" t="str">
        <f t="shared" ca="1" si="52"/>
        <v>касса 1</v>
      </c>
      <c r="C277" s="4">
        <f ca="1">IF(C276="","",IF(C276+(A277)/1440&lt;=$C$23+8/24,C276+(A277)/1440,""))</f>
        <v>0.65134699405171559</v>
      </c>
      <c r="D277">
        <f t="shared" ca="1" si="53"/>
        <v>7.642595985649784</v>
      </c>
      <c r="E277" s="4">
        <f t="shared" ca="1" si="54"/>
        <v>5.3073583233679052E-3</v>
      </c>
      <c r="F277">
        <f t="shared" ca="1" si="55"/>
        <v>3.7044179811816114</v>
      </c>
      <c r="G277" s="4">
        <f t="shared" ca="1" si="56"/>
        <v>2.5725124869316746E-3</v>
      </c>
      <c r="H277">
        <f t="shared" ca="1" si="57"/>
        <v>7.3060566449970876</v>
      </c>
      <c r="I277" s="4">
        <f t="shared" ca="1" si="58"/>
        <v>5.0736504479146445E-3</v>
      </c>
      <c r="J277">
        <f t="shared" ca="1" si="59"/>
        <v>2.4122924537605046</v>
      </c>
      <c r="K277" s="4">
        <f ca="1">IF(J277&lt;&gt;"",J277/1440,"")</f>
        <v>1.6752030928892394E-3</v>
      </c>
      <c r="L277" s="55">
        <f t="shared" ca="1" si="60"/>
        <v>2.4387927841687391</v>
      </c>
      <c r="M277" s="4">
        <f t="shared" ca="1" si="61"/>
        <v>1.69360610011718E-3</v>
      </c>
      <c r="N277" s="3">
        <f ca="1">IF(C277&lt;&gt;"",SUM(COUNTIF($Q$24:$Q277,"&gt;"&amp;C277),COUNTIF($S$24:$S277,"&gt;"&amp;C277),COUNTIF($U$24:$U277,"&gt;"&amp;C277),COUNTIF($W$24:$W277,"&gt;"&amp;C277),COUNTIF($Y$24:$Y277,"&gt;"&amp;C277)),"")</f>
        <v>3</v>
      </c>
      <c r="O277" s="4">
        <f t="shared" ca="1" si="62"/>
        <v>5.3073583233679278E-3</v>
      </c>
      <c r="P277" s="4">
        <f ca="1">IF(AND(MAX(Q$23:Q276)&lt;=MAX(S$23:S276),C277&lt;&gt;"",MAX(Q$23:Q276)&lt;=MAX(U$23:U276),MAX(Q$23:Q276)&lt;=MAX(W$23:W276),MAX(Q$23:Q276)&lt;=MAX(Y$23:Y276),MAX(Q$23:Q276)&lt;=TIME(16,0,0)),MAX(Q$23:Q276,C277),"")</f>
        <v>0.65134699405171559</v>
      </c>
      <c r="Q277" s="4">
        <f t="shared" ca="1" si="63"/>
        <v>0.65665435237508352</v>
      </c>
      <c r="R277" s="4" t="str">
        <f ca="1">IF(AND(MAX(Q$23:Q276)&gt;MAX(S$23:S276),C277&lt;&gt;"",MAX(S$23:S276)&lt;=MAX(U$23:U276),MAX(S$23:S276)&lt;=MAX(W$23:W276),MAX(S$23:S276)&lt;=MAX(Y$23:Y276),MAX(S$23:S276)&lt;=TIME(16,0,0)),MAX(S$23:S276,C277),"")</f>
        <v/>
      </c>
      <c r="S277" s="4" t="str">
        <f t="shared" ca="1" si="64"/>
        <v/>
      </c>
      <c r="T277" s="4" t="str">
        <f ca="1">IF(AND(MAX(Q$23:Q276)&gt;MAX(U$23:U276),C277&lt;&gt;"",MAX(S$23:S276)&gt;MAX(U$23:U276),MAX(U$23:U276)&lt;=MAX(W$23:W276),MAX(U$23:U276)&lt;=MAX(Y$23:Y276),MAX(U$23:U276)&lt;=TIME(16,0,0)),MAX(U$23:U276,C277),"")</f>
        <v/>
      </c>
      <c r="U277" s="4" t="str">
        <f t="shared" ca="1" si="65"/>
        <v/>
      </c>
      <c r="V277" s="4" t="str">
        <f ca="1">IF(AND(MAX(Q$23:Q276)&gt;MAX(W$23:W276),C277&lt;&gt;"",MAX(S$23:S276)&gt;MAX(W$23:W276),MAX(U$23:U276)&gt;MAX(W$23:W276),MAX(W$23:W276)&lt;=MAX(Y$23:Y276),MAX(W$23:W276)&lt;=TIME(16,0,0)),MAX(W$23:W276,C277),"")</f>
        <v/>
      </c>
      <c r="W277" s="4" t="str">
        <f t="shared" ca="1" si="66"/>
        <v/>
      </c>
      <c r="X277" s="4" t="str">
        <f ca="1">IF(AND(MAX(Q$23:Q276)&gt;MAX(Y$23:Y276),C277&lt;&gt;"",MAX(S$23:S276)&gt;MAX(Y$23:Y276),MAX(U$23:U276)&gt;MAX(Y$23:Y276),MAX(W$23:W276)&gt;MAX(Y$23:Y276),MAX(Y$23:Y276)&lt;=TIME(16,0,0)),MAX(Y$23:Y276,C277),"")</f>
        <v/>
      </c>
      <c r="Y277" s="4" t="str">
        <f t="shared" ca="1" si="67"/>
        <v/>
      </c>
    </row>
    <row r="278" spans="1:25" x14ac:dyDescent="0.3">
      <c r="A278" s="3">
        <f t="shared" ca="1" si="51"/>
        <v>1.7562723239207372</v>
      </c>
      <c r="B278" s="23" t="str">
        <f t="shared" ca="1" si="52"/>
        <v>касса 5</v>
      </c>
      <c r="C278" s="4">
        <f ca="1">IF(C277="","",IF(C277+(A278)/1440&lt;=$C$23+8/24,C277+(A278)/1440,""))</f>
        <v>0.65256662760999384</v>
      </c>
      <c r="D278">
        <f t="shared" ca="1" si="53"/>
        <v>3.4507254137069272</v>
      </c>
      <c r="E278" s="4">
        <f t="shared" ca="1" si="54"/>
        <v>2.3963370928520326E-3</v>
      </c>
      <c r="F278">
        <f t="shared" ca="1" si="55"/>
        <v>3.9707967938891295</v>
      </c>
      <c r="G278" s="4">
        <f t="shared" ca="1" si="56"/>
        <v>2.7574977735341176E-3</v>
      </c>
      <c r="H278">
        <f t="shared" ca="1" si="57"/>
        <v>3.1281879570924502</v>
      </c>
      <c r="I278" s="4">
        <f t="shared" ca="1" si="58"/>
        <v>2.172352747980868E-3</v>
      </c>
      <c r="J278">
        <f t="shared" ca="1" si="59"/>
        <v>12.038850442552434</v>
      </c>
      <c r="K278" s="4">
        <f ca="1">IF(J278&lt;&gt;"",J278/1440,"")</f>
        <v>8.3603128073280793E-3</v>
      </c>
      <c r="L278" s="55">
        <f t="shared" ca="1" si="60"/>
        <v>4.7885556152076711</v>
      </c>
      <c r="M278" s="4">
        <f t="shared" ca="1" si="61"/>
        <v>3.3253858438942159E-3</v>
      </c>
      <c r="N278" s="3">
        <f ca="1">IF(C278&lt;&gt;"",SUM(COUNTIF($Q$24:$Q278,"&gt;"&amp;C278),COUNTIF($S$24:$S278,"&gt;"&amp;C278),COUNTIF($U$24:$U278,"&gt;"&amp;C278),COUNTIF($W$24:$W278,"&gt;"&amp;C278),COUNTIF($Y$24:$Y278,"&gt;"&amp;C278)),"")</f>
        <v>4</v>
      </c>
      <c r="O278" s="4">
        <f t="shared" ca="1" si="62"/>
        <v>3.3253858438941908E-3</v>
      </c>
      <c r="P278" s="4" t="str">
        <f ca="1">IF(AND(MAX(Q$23:Q277)&lt;=MAX(S$23:S277),C278&lt;&gt;"",MAX(Q$23:Q277)&lt;=MAX(U$23:U277),MAX(Q$23:Q277)&lt;=MAX(W$23:W277),MAX(Q$23:Q277)&lt;=MAX(Y$23:Y277),MAX(Q$23:Q277)&lt;=TIME(16,0,0)),MAX(Q$23:Q277,C278),"")</f>
        <v/>
      </c>
      <c r="Q278" s="4" t="str">
        <f t="shared" ca="1" si="63"/>
        <v/>
      </c>
      <c r="R278" s="4" t="str">
        <f ca="1">IF(AND(MAX(Q$23:Q277)&gt;MAX(S$23:S277),C278&lt;&gt;"",MAX(S$23:S277)&lt;=MAX(U$23:U277),MAX(S$23:S277)&lt;=MAX(W$23:W277),MAX(S$23:S277)&lt;=MAX(Y$23:Y277),MAX(S$23:S277)&lt;=TIME(16,0,0)),MAX(S$23:S277,C278),"")</f>
        <v/>
      </c>
      <c r="S278" s="4" t="str">
        <f t="shared" ca="1" si="64"/>
        <v/>
      </c>
      <c r="T278" s="4" t="str">
        <f ca="1">IF(AND(MAX(Q$23:Q277)&gt;MAX(U$23:U277),C278&lt;&gt;"",MAX(S$23:S277)&gt;MAX(U$23:U277),MAX(U$23:U277)&lt;=MAX(W$23:W277),MAX(U$23:U277)&lt;=MAX(Y$23:Y277),MAX(U$23:U277)&lt;=TIME(16,0,0)),MAX(U$23:U277,C278),"")</f>
        <v/>
      </c>
      <c r="U278" s="4" t="str">
        <f t="shared" ca="1" si="65"/>
        <v/>
      </c>
      <c r="V278" s="4" t="str">
        <f ca="1">IF(AND(MAX(Q$23:Q277)&gt;MAX(W$23:W277),C278&lt;&gt;"",MAX(S$23:S277)&gt;MAX(W$23:W277),MAX(U$23:U277)&gt;MAX(W$23:W277),MAX(W$23:W277)&lt;=MAX(Y$23:Y277),MAX(W$23:W277)&lt;=TIME(16,0,0)),MAX(W$23:W277,C278),"")</f>
        <v/>
      </c>
      <c r="W278" s="4" t="str">
        <f t="shared" ca="1" si="66"/>
        <v/>
      </c>
      <c r="X278" s="4">
        <f ca="1">IF(AND(MAX(Q$23:Q277)&gt;MAX(Y$23:Y277),C278&lt;&gt;"",MAX(S$23:S277)&gt;MAX(Y$23:Y277),MAX(U$23:U277)&gt;MAX(Y$23:Y277),MAX(W$23:W277)&gt;MAX(Y$23:Y277),MAX(Y$23:Y277)&lt;=TIME(16,0,0)),MAX(Y$23:Y277,C278),"")</f>
        <v>0.65256662760999384</v>
      </c>
      <c r="Y278" s="4">
        <f t="shared" ca="1" si="67"/>
        <v>0.65589201345388803</v>
      </c>
    </row>
    <row r="279" spans="1:25" x14ac:dyDescent="0.3">
      <c r="A279" s="3">
        <f t="shared" ca="1" si="51"/>
        <v>1.3096755073535578</v>
      </c>
      <c r="B279" s="23" t="str">
        <f t="shared" ca="1" si="52"/>
        <v>касса 4</v>
      </c>
      <c r="C279" s="4">
        <f ca="1">IF(C278="","",IF(C278+(A279)/1440&lt;=$C$23+8/24,C278+(A279)/1440,""))</f>
        <v>0.65347612449010051</v>
      </c>
      <c r="D279">
        <f t="shared" ca="1" si="53"/>
        <v>3.0397186544993895</v>
      </c>
      <c r="E279" s="4">
        <f t="shared" ca="1" si="54"/>
        <v>2.1109157322912425E-3</v>
      </c>
      <c r="F279">
        <f t="shared" ca="1" si="55"/>
        <v>3.0489510835889582</v>
      </c>
      <c r="G279" s="4">
        <f t="shared" ca="1" si="56"/>
        <v>2.117327141381221E-3</v>
      </c>
      <c r="H279">
        <f t="shared" ca="1" si="57"/>
        <v>1.6961359534970746</v>
      </c>
      <c r="I279" s="4">
        <f t="shared" ca="1" si="58"/>
        <v>1.177872189928524E-3</v>
      </c>
      <c r="J279">
        <f t="shared" ca="1" si="59"/>
        <v>3.6409886431070988</v>
      </c>
      <c r="K279" s="4">
        <f ca="1">IF(J279&lt;&gt;"",J279/1440,"")</f>
        <v>2.528464335491041E-3</v>
      </c>
      <c r="L279" s="55">
        <f t="shared" ca="1" si="60"/>
        <v>1.2784778759346378</v>
      </c>
      <c r="M279" s="4">
        <f t="shared" ca="1" si="61"/>
        <v>8.8783185828794295E-4</v>
      </c>
      <c r="N279" s="3">
        <f ca="1">IF(C279&lt;&gt;"",SUM(COUNTIF($Q$24:$Q279,"&gt;"&amp;C279),COUNTIF($S$24:$S279,"&gt;"&amp;C279),COUNTIF($U$24:$U279,"&gt;"&amp;C279),COUNTIF($W$24:$W279,"&gt;"&amp;C279),COUNTIF($Y$24:$Y279,"&gt;"&amp;C279)),"")</f>
        <v>3</v>
      </c>
      <c r="O279" s="4">
        <f t="shared" ca="1" si="62"/>
        <v>2.5284643354910319E-3</v>
      </c>
      <c r="P279" s="4" t="str">
        <f ca="1">IF(AND(MAX(Q$23:Q278)&lt;=MAX(S$23:S278),C279&lt;&gt;"",MAX(Q$23:Q278)&lt;=MAX(U$23:U278),MAX(Q$23:Q278)&lt;=MAX(W$23:W278),MAX(Q$23:Q278)&lt;=MAX(Y$23:Y278),MAX(Q$23:Q278)&lt;=TIME(16,0,0)),MAX(Q$23:Q278,C279),"")</f>
        <v/>
      </c>
      <c r="Q279" s="4" t="str">
        <f t="shared" ca="1" si="63"/>
        <v/>
      </c>
      <c r="R279" s="4" t="str">
        <f ca="1">IF(AND(MAX(Q$23:Q278)&gt;MAX(S$23:S278),C279&lt;&gt;"",MAX(S$23:S278)&lt;=MAX(U$23:U278),MAX(S$23:S278)&lt;=MAX(W$23:W278),MAX(S$23:S278)&lt;=MAX(Y$23:Y278),MAX(S$23:S278)&lt;=TIME(16,0,0)),MAX(S$23:S278,C279),"")</f>
        <v/>
      </c>
      <c r="S279" s="4" t="str">
        <f t="shared" ca="1" si="64"/>
        <v/>
      </c>
      <c r="T279" s="4" t="str">
        <f ca="1">IF(AND(MAX(Q$23:Q278)&gt;MAX(U$23:U278),C279&lt;&gt;"",MAX(S$23:S278)&gt;MAX(U$23:U278),MAX(U$23:U278)&lt;=MAX(W$23:W278),MAX(U$23:U278)&lt;=MAX(Y$23:Y278),MAX(U$23:U278)&lt;=TIME(16,0,0)),MAX(U$23:U278,C279),"")</f>
        <v/>
      </c>
      <c r="U279" s="4" t="str">
        <f t="shared" ca="1" si="65"/>
        <v/>
      </c>
      <c r="V279" s="4">
        <f ca="1">IF(AND(MAX(Q$23:Q278)&gt;MAX(W$23:W278),C279&lt;&gt;"",MAX(S$23:S278)&gt;MAX(W$23:W278),MAX(U$23:U278)&gt;MAX(W$23:W278),MAX(W$23:W278)&lt;=MAX(Y$23:Y278),MAX(W$23:W278)&lt;=TIME(16,0,0)),MAX(W$23:W278,C279),"")</f>
        <v>0.65347612449010051</v>
      </c>
      <c r="W279" s="4">
        <f t="shared" ca="1" si="66"/>
        <v>0.65600458882559154</v>
      </c>
      <c r="X279" s="4" t="str">
        <f ca="1">IF(AND(MAX(Q$23:Q278)&gt;MAX(Y$23:Y278),C279&lt;&gt;"",MAX(S$23:S278)&gt;MAX(Y$23:Y278),MAX(U$23:U278)&gt;MAX(Y$23:Y278),MAX(W$23:W278)&gt;MAX(Y$23:Y278),MAX(Y$23:Y278)&lt;=TIME(16,0,0)),MAX(Y$23:Y278,C279),"")</f>
        <v/>
      </c>
      <c r="Y279" s="4" t="str">
        <f t="shared" ca="1" si="67"/>
        <v/>
      </c>
    </row>
    <row r="280" spans="1:25" x14ac:dyDescent="0.3">
      <c r="A280" s="3">
        <f t="shared" ca="1" si="51"/>
        <v>1.7158154430614529</v>
      </c>
      <c r="B280" s="23" t="str">
        <f t="shared" ca="1" si="52"/>
        <v>касса 2</v>
      </c>
      <c r="C280" s="4">
        <f ca="1">IF(C279="","",IF(C279+(A280)/1440&lt;=$C$23+8/24,C279+(A280)/1440,""))</f>
        <v>0.65466766299222656</v>
      </c>
      <c r="D280">
        <f t="shared" ca="1" si="53"/>
        <v>2.5842421276913727</v>
      </c>
      <c r="E280" s="4">
        <f t="shared" ca="1" si="54"/>
        <v>1.7946125886745645E-3</v>
      </c>
      <c r="F280">
        <f t="shared" ca="1" si="55"/>
        <v>1.4437910715397879</v>
      </c>
      <c r="G280" s="4">
        <f t="shared" ca="1" si="56"/>
        <v>1.0026326885692971E-3</v>
      </c>
      <c r="H280">
        <f t="shared" ca="1" si="57"/>
        <v>1.8509317902511222</v>
      </c>
      <c r="I280" s="4">
        <f t="shared" ca="1" si="58"/>
        <v>1.2853692987855015E-3</v>
      </c>
      <c r="J280">
        <f t="shared" ca="1" si="59"/>
        <v>5.4005611849994342</v>
      </c>
      <c r="K280" s="4">
        <f ca="1">IF(J280&lt;&gt;"",J280/1440,"")</f>
        <v>3.7503897118051628E-3</v>
      </c>
      <c r="L280" s="55">
        <f t="shared" ca="1" si="60"/>
        <v>1.7273994744279701</v>
      </c>
      <c r="M280" s="4">
        <f t="shared" ca="1" si="61"/>
        <v>1.199582968352757E-3</v>
      </c>
      <c r="N280" s="3">
        <f ca="1">IF(C280&lt;&gt;"",SUM(COUNTIF($Q$24:$Q280,"&gt;"&amp;C280),COUNTIF($S$24:$S280,"&gt;"&amp;C280),COUNTIF($U$24:$U280,"&gt;"&amp;C280),COUNTIF($W$24:$W280,"&gt;"&amp;C280),COUNTIF($Y$24:$Y280,"&gt;"&amp;C280)),"")</f>
        <v>4</v>
      </c>
      <c r="O280" s="4">
        <f t="shared" ca="1" si="62"/>
        <v>1.0026326885692605E-3</v>
      </c>
      <c r="P280" s="4" t="str">
        <f ca="1">IF(AND(MAX(Q$23:Q279)&lt;=MAX(S$23:S279),C280&lt;&gt;"",MAX(Q$23:Q279)&lt;=MAX(U$23:U279),MAX(Q$23:Q279)&lt;=MAX(W$23:W279),MAX(Q$23:Q279)&lt;=MAX(Y$23:Y279),MAX(Q$23:Q279)&lt;=TIME(16,0,0)),MAX(Q$23:Q279,C280),"")</f>
        <v/>
      </c>
      <c r="Q280" s="4" t="str">
        <f t="shared" ca="1" si="63"/>
        <v/>
      </c>
      <c r="R280" s="4">
        <f ca="1">IF(AND(MAX(Q$23:Q279)&gt;MAX(S$23:S279),C280&lt;&gt;"",MAX(S$23:S279)&lt;=MAX(U$23:U279),MAX(S$23:S279)&lt;=MAX(W$23:W279),MAX(S$23:S279)&lt;=MAX(Y$23:Y279),MAX(S$23:S279)&lt;=TIME(16,0,0)),MAX(S$23:S279,C280),"")</f>
        <v>0.65466766299222656</v>
      </c>
      <c r="S280" s="4">
        <f t="shared" ca="1" si="64"/>
        <v>0.65567029568079582</v>
      </c>
      <c r="T280" s="4" t="str">
        <f ca="1">IF(AND(MAX(Q$23:Q279)&gt;MAX(U$23:U279),C280&lt;&gt;"",MAX(S$23:S279)&gt;MAX(U$23:U279),MAX(U$23:U279)&lt;=MAX(W$23:W279),MAX(U$23:U279)&lt;=MAX(Y$23:Y279),MAX(U$23:U279)&lt;=TIME(16,0,0)),MAX(U$23:U279,C280),"")</f>
        <v/>
      </c>
      <c r="U280" s="4" t="str">
        <f t="shared" ca="1" si="65"/>
        <v/>
      </c>
      <c r="V280" s="4" t="str">
        <f ca="1">IF(AND(MAX(Q$23:Q279)&gt;MAX(W$23:W279),C280&lt;&gt;"",MAX(S$23:S279)&gt;MAX(W$23:W279),MAX(U$23:U279)&gt;MAX(W$23:W279),MAX(W$23:W279)&lt;=MAX(Y$23:Y279),MAX(W$23:W279)&lt;=TIME(16,0,0)),MAX(W$23:W279,C280),"")</f>
        <v/>
      </c>
      <c r="W280" s="4" t="str">
        <f t="shared" ca="1" si="66"/>
        <v/>
      </c>
      <c r="X280" s="4" t="str">
        <f ca="1">IF(AND(MAX(Q$23:Q279)&gt;MAX(Y$23:Y279),C280&lt;&gt;"",MAX(S$23:S279)&gt;MAX(Y$23:Y279),MAX(U$23:U279)&gt;MAX(Y$23:Y279),MAX(W$23:W279)&gt;MAX(Y$23:Y279),MAX(Y$23:Y279)&lt;=TIME(16,0,0)),MAX(Y$23:Y279,C280),"")</f>
        <v/>
      </c>
      <c r="Y280" s="4" t="str">
        <f t="shared" ca="1" si="67"/>
        <v/>
      </c>
    </row>
    <row r="281" spans="1:25" x14ac:dyDescent="0.3">
      <c r="A281" s="3">
        <f t="shared" ref="A281:A344" ca="1" si="68" xml:space="preserve"> -(60/30)*LOG(1-RAND())+1</f>
        <v>1.1965265705284149</v>
      </c>
      <c r="B281" s="23" t="str">
        <f t="shared" ref="B281:B344" ca="1" si="69">IF(P281&lt;&gt;"","касса 1",IF(R281&lt;&gt;"","касса 2",IF(T281&lt;&gt;"","касса 3",IF(V281&lt;&gt;"","касса 4",IF(X281&lt;&gt;"","касса 5","")))))</f>
        <v>касса 3</v>
      </c>
      <c r="C281" s="4">
        <f ca="1">IF(C280="","",IF(C280+(A281)/1440&lt;=$C$23+8/24,C280+(A281)/1440,""))</f>
        <v>0.65549858422176022</v>
      </c>
      <c r="D281">
        <f t="shared" ref="D281:D344" ca="1" si="70">IF(C281&lt;&gt;"",-6*LOG(1-RAND())+1,"")</f>
        <v>2.484496998968369</v>
      </c>
      <c r="E281" s="4">
        <f t="shared" ref="E281:E344" ca="1" si="71">IF(D281&lt;&gt;"",D281/1440,"")</f>
        <v>1.7253451381724785E-3</v>
      </c>
      <c r="F281">
        <f t="shared" ref="F281:F344" ca="1" si="72">IF(C281&lt;&gt;"",-7*LOG(1-RAND())+1,"")</f>
        <v>1.2338123366187677</v>
      </c>
      <c r="G281" s="4">
        <f t="shared" ref="G281:G344" ca="1" si="73">IF(F281&lt;&gt;"",F281/1440,"")</f>
        <v>8.5681412265192194E-4</v>
      </c>
      <c r="H281">
        <f t="shared" ref="H281:H344" ca="1" si="74">IF(C281&lt;&gt;"",-8*LOG(1-RAND())+1,"")</f>
        <v>1.2989619691534875</v>
      </c>
      <c r="I281" s="4">
        <f t="shared" ref="I281:I344" ca="1" si="75">IF(H281&lt;&gt;"",H281/1440,"")</f>
        <v>9.020569230232552E-4</v>
      </c>
      <c r="J281">
        <f t="shared" ref="J281:J344" ca="1" si="76">IF(C281&lt;&gt;"",-12*LOG(1-RAND())+1,"")</f>
        <v>4.6651279436276756</v>
      </c>
      <c r="K281" s="4">
        <f ca="1">IF(J281&lt;&gt;"",J281/1440,"")</f>
        <v>3.2396721830747748E-3</v>
      </c>
      <c r="L281" s="55">
        <f t="shared" ref="L281:L344" ca="1" si="77">IF(C281&lt;&gt;"",-14*LOG(1-RAND())+1,"")</f>
        <v>12.053985497746041</v>
      </c>
      <c r="M281" s="4">
        <f t="shared" ref="M281:M344" ca="1" si="78">IF(L281&lt;&gt;"",L281/1440,"")</f>
        <v>8.3708232623236397E-3</v>
      </c>
      <c r="N281" s="3">
        <f ca="1">IF(C281&lt;&gt;"",SUM(COUNTIF($Q$24:$Q281,"&gt;"&amp;C281),COUNTIF($S$24:$S281,"&gt;"&amp;C281),COUNTIF($U$24:$U281,"&gt;"&amp;C281),COUNTIF($W$24:$W281,"&gt;"&amp;C281),COUNTIF($Y$24:$Y281,"&gt;"&amp;C281)),"")</f>
        <v>5</v>
      </c>
      <c r="O281" s="4">
        <f t="shared" ref="O281:O344" ca="1" si="79">IF(AND(C281&lt;&gt;"",OR(Q281&lt;&gt;"",S281&lt;&gt;"",U281&lt;&gt;"",W281&lt;&gt;"",Y281&lt;&gt;"")),MAX(Q281,S281,U281,W281,Y281)-C281,"")</f>
        <v>9.0205692302325335E-4</v>
      </c>
      <c r="P281" s="4" t="str">
        <f ca="1">IF(AND(MAX(Q$23:Q280)&lt;=MAX(S$23:S280),C281&lt;&gt;"",MAX(Q$23:Q280)&lt;=MAX(U$23:U280),MAX(Q$23:Q280)&lt;=MAX(W$23:W280),MAX(Q$23:Q280)&lt;=MAX(Y$23:Y280),MAX(Q$23:Q280)&lt;=TIME(16,0,0)),MAX(Q$23:Q280,C281),"")</f>
        <v/>
      </c>
      <c r="Q281" s="4" t="str">
        <f t="shared" ref="Q281:Q344" ca="1" si="80">IF(ISTEXT(P281),"",P281+D281/1440)</f>
        <v/>
      </c>
      <c r="R281" s="4" t="str">
        <f ca="1">IF(AND(MAX(Q$23:Q280)&gt;MAX(S$23:S280),C281&lt;&gt;"",MAX(S$23:S280)&lt;=MAX(U$23:U280),MAX(S$23:S280)&lt;=MAX(W$23:W280),MAX(S$23:S280)&lt;=MAX(Y$23:Y280),MAX(S$23:S280)&lt;=TIME(16,0,0)),MAX(S$23:S280,C281),"")</f>
        <v/>
      </c>
      <c r="S281" s="4" t="str">
        <f t="shared" ref="S281:S344" ca="1" si="81">IF(ISTEXT(R281),"",R281+F281/1440)</f>
        <v/>
      </c>
      <c r="T281" s="4">
        <f ca="1">IF(AND(MAX(Q$23:Q280)&gt;MAX(U$23:U280),C281&lt;&gt;"",MAX(S$23:S280)&gt;MAX(U$23:U280),MAX(U$23:U280)&lt;=MAX(W$23:W280),MAX(U$23:U280)&lt;=MAX(Y$23:Y280),MAX(U$23:U280)&lt;=TIME(16,0,0)),MAX(U$23:U280,C281),"")</f>
        <v>0.65549858422176022</v>
      </c>
      <c r="U281" s="4">
        <f t="shared" ref="U281:U344" ca="1" si="82">IF(ISTEXT(T281),"",T281+H281/1440)</f>
        <v>0.65640064114478347</v>
      </c>
      <c r="V281" s="4" t="str">
        <f ca="1">IF(AND(MAX(Q$23:Q280)&gt;MAX(W$23:W280),C281&lt;&gt;"",MAX(S$23:S280)&gt;MAX(W$23:W280),MAX(U$23:U280)&gt;MAX(W$23:W280),MAX(W$23:W280)&lt;=MAX(Y$23:Y280),MAX(W$23:W280)&lt;=TIME(16,0,0)),MAX(W$23:W280,C281),"")</f>
        <v/>
      </c>
      <c r="W281" s="4" t="str">
        <f t="shared" ref="W281:W344" ca="1" si="83">IF(ISTEXT(V281),"",V281+J281/1440)</f>
        <v/>
      </c>
      <c r="X281" s="4" t="str">
        <f ca="1">IF(AND(MAX(Q$23:Q280)&gt;MAX(Y$23:Y280),C281&lt;&gt;"",MAX(S$23:S280)&gt;MAX(Y$23:Y280),MAX(U$23:U280)&gt;MAX(Y$23:Y280),MAX(W$23:W280)&gt;MAX(Y$23:Y280),MAX(Y$23:Y280)&lt;=TIME(16,0,0)),MAX(Y$23:Y280,C281),"")</f>
        <v/>
      </c>
      <c r="Y281" s="4" t="str">
        <f t="shared" ref="Y281:Y344" ca="1" si="84">IF(ISTEXT(X281),"",X281+L281/1440)</f>
        <v/>
      </c>
    </row>
    <row r="282" spans="1:25" x14ac:dyDescent="0.3">
      <c r="A282" s="3">
        <f t="shared" ca="1" si="68"/>
        <v>1.5156744485456453</v>
      </c>
      <c r="B282" s="23" t="str">
        <f t="shared" ca="1" si="69"/>
        <v>касса 2</v>
      </c>
      <c r="C282" s="4">
        <f ca="1">IF(C281="","",IF(C281+(A282)/1440&lt;=$C$23+8/24,C281+(A282)/1440,""))</f>
        <v>0.6565511359221391</v>
      </c>
      <c r="D282">
        <f t="shared" ca="1" si="70"/>
        <v>5.4181589929448162</v>
      </c>
      <c r="E282" s="4">
        <f t="shared" ca="1" si="71"/>
        <v>3.7626104117672336E-3</v>
      </c>
      <c r="F282">
        <f t="shared" ca="1" si="72"/>
        <v>5.348358795491059</v>
      </c>
      <c r="G282" s="4">
        <f t="shared" ca="1" si="73"/>
        <v>3.7141380524243466E-3</v>
      </c>
      <c r="H282">
        <f t="shared" ca="1" si="74"/>
        <v>4.4784912410258197</v>
      </c>
      <c r="I282" s="4">
        <f t="shared" ca="1" si="75"/>
        <v>3.1100633618234858E-3</v>
      </c>
      <c r="J282">
        <f t="shared" ca="1" si="76"/>
        <v>5.5342522898339244</v>
      </c>
      <c r="K282" s="4">
        <f ca="1">IF(J282&lt;&gt;"",J282/1440,"")</f>
        <v>3.8432307568291141E-3</v>
      </c>
      <c r="L282" s="55">
        <f t="shared" ca="1" si="77"/>
        <v>4.863690394167401</v>
      </c>
      <c r="M282" s="4">
        <f t="shared" ca="1" si="78"/>
        <v>3.3775627737273619E-3</v>
      </c>
      <c r="N282" s="3">
        <f ca="1">IF(C282&lt;&gt;"",SUM(COUNTIF($Q$24:$Q282,"&gt;"&amp;C282),COUNTIF($S$24:$S282,"&gt;"&amp;C282),COUNTIF($U$24:$U282,"&gt;"&amp;C282),COUNTIF($W$24:$W282,"&gt;"&amp;C282),COUNTIF($Y$24:$Y282,"&gt;"&amp;C282)),"")</f>
        <v>2</v>
      </c>
      <c r="O282" s="4">
        <f t="shared" ca="1" si="79"/>
        <v>3.7141380524243761E-3</v>
      </c>
      <c r="P282" s="4" t="str">
        <f ca="1">IF(AND(MAX(Q$23:Q281)&lt;=MAX(S$23:S281),C282&lt;&gt;"",MAX(Q$23:Q281)&lt;=MAX(U$23:U281),MAX(Q$23:Q281)&lt;=MAX(W$23:W281),MAX(Q$23:Q281)&lt;=MAX(Y$23:Y281),MAX(Q$23:Q281)&lt;=TIME(16,0,0)),MAX(Q$23:Q281,C282),"")</f>
        <v/>
      </c>
      <c r="Q282" s="4" t="str">
        <f t="shared" ca="1" si="80"/>
        <v/>
      </c>
      <c r="R282" s="4">
        <f ca="1">IF(AND(MAX(Q$23:Q281)&gt;MAX(S$23:S281),C282&lt;&gt;"",MAX(S$23:S281)&lt;=MAX(U$23:U281),MAX(S$23:S281)&lt;=MAX(W$23:W281),MAX(S$23:S281)&lt;=MAX(Y$23:Y281),MAX(S$23:S281)&lt;=TIME(16,0,0)),MAX(S$23:S281,C282),"")</f>
        <v>0.6565511359221391</v>
      </c>
      <c r="S282" s="4">
        <f t="shared" ca="1" si="81"/>
        <v>0.66026527397456347</v>
      </c>
      <c r="T282" s="4" t="str">
        <f ca="1">IF(AND(MAX(Q$23:Q281)&gt;MAX(U$23:U281),C282&lt;&gt;"",MAX(S$23:S281)&gt;MAX(U$23:U281),MAX(U$23:U281)&lt;=MAX(W$23:W281),MAX(U$23:U281)&lt;=MAX(Y$23:Y281),MAX(U$23:U281)&lt;=TIME(16,0,0)),MAX(U$23:U281,C282),"")</f>
        <v/>
      </c>
      <c r="U282" s="4" t="str">
        <f t="shared" ca="1" si="82"/>
        <v/>
      </c>
      <c r="V282" s="4" t="str">
        <f ca="1">IF(AND(MAX(Q$23:Q281)&gt;MAX(W$23:W281),C282&lt;&gt;"",MAX(S$23:S281)&gt;MAX(W$23:W281),MAX(U$23:U281)&gt;MAX(W$23:W281),MAX(W$23:W281)&lt;=MAX(Y$23:Y281),MAX(W$23:W281)&lt;=TIME(16,0,0)),MAX(W$23:W281,C282),"")</f>
        <v/>
      </c>
      <c r="W282" s="4" t="str">
        <f t="shared" ca="1" si="83"/>
        <v/>
      </c>
      <c r="X282" s="4" t="str">
        <f ca="1">IF(AND(MAX(Q$23:Q281)&gt;MAX(Y$23:Y281),C282&lt;&gt;"",MAX(S$23:S281)&gt;MAX(Y$23:Y281),MAX(U$23:U281)&gt;MAX(Y$23:Y281),MAX(W$23:W281)&gt;MAX(Y$23:Y281),MAX(Y$23:Y281)&lt;=TIME(16,0,0)),MAX(Y$23:Y281,C282),"")</f>
        <v/>
      </c>
      <c r="Y282" s="4" t="str">
        <f t="shared" ca="1" si="84"/>
        <v/>
      </c>
    </row>
    <row r="283" spans="1:25" x14ac:dyDescent="0.3">
      <c r="A283" s="3">
        <f t="shared" ca="1" si="68"/>
        <v>3.0836945846152535</v>
      </c>
      <c r="B283" s="23" t="str">
        <f t="shared" ca="1" si="69"/>
        <v>касса 5</v>
      </c>
      <c r="C283" s="4">
        <f ca="1">IF(C282="","",IF(C282+(A283)/1440&lt;=$C$23+8/24,C282+(A283)/1440,""))</f>
        <v>0.65869259049478857</v>
      </c>
      <c r="D283">
        <f t="shared" ca="1" si="70"/>
        <v>4.1782656802764615</v>
      </c>
      <c r="E283" s="4">
        <f t="shared" ca="1" si="71"/>
        <v>2.9015733890808762E-3</v>
      </c>
      <c r="F283">
        <f t="shared" ca="1" si="72"/>
        <v>2.5953622117635362</v>
      </c>
      <c r="G283" s="4">
        <f t="shared" ca="1" si="73"/>
        <v>1.8023348692802336E-3</v>
      </c>
      <c r="H283">
        <f t="shared" ca="1" si="74"/>
        <v>3.3246859258899284</v>
      </c>
      <c r="I283" s="4">
        <f t="shared" ca="1" si="75"/>
        <v>2.3088096707568947E-3</v>
      </c>
      <c r="J283">
        <f t="shared" ca="1" si="76"/>
        <v>3.9829043212488657</v>
      </c>
      <c r="K283" s="4">
        <f ca="1">IF(J283&lt;&gt;"",J283/1440,"")</f>
        <v>2.7659057786450455E-3</v>
      </c>
      <c r="L283" s="55">
        <f t="shared" ca="1" si="77"/>
        <v>4.7596391718911484</v>
      </c>
      <c r="M283" s="4">
        <f t="shared" ca="1" si="78"/>
        <v>3.3053049804799639E-3</v>
      </c>
      <c r="N283" s="3">
        <f ca="1">IF(C283&lt;&gt;"",SUM(COUNTIF($Q$24:$Q283,"&gt;"&amp;C283),COUNTIF($S$24:$S283,"&gt;"&amp;C283),COUNTIF($U$24:$U283,"&gt;"&amp;C283),COUNTIF($W$24:$W283,"&gt;"&amp;C283),COUNTIF($Y$24:$Y283,"&gt;"&amp;C283)),"")</f>
        <v>2</v>
      </c>
      <c r="O283" s="4">
        <f t="shared" ca="1" si="79"/>
        <v>3.3053049804799839E-3</v>
      </c>
      <c r="P283" s="4" t="str">
        <f ca="1">IF(AND(MAX(Q$23:Q282)&lt;=MAX(S$23:S282),C283&lt;&gt;"",MAX(Q$23:Q282)&lt;=MAX(U$23:U282),MAX(Q$23:Q282)&lt;=MAX(W$23:W282),MAX(Q$23:Q282)&lt;=MAX(Y$23:Y282),MAX(Q$23:Q282)&lt;=TIME(16,0,0)),MAX(Q$23:Q282,C283),"")</f>
        <v/>
      </c>
      <c r="Q283" s="4" t="str">
        <f t="shared" ca="1" si="80"/>
        <v/>
      </c>
      <c r="R283" s="4" t="str">
        <f ca="1">IF(AND(MAX(Q$23:Q282)&gt;MAX(S$23:S282),C283&lt;&gt;"",MAX(S$23:S282)&lt;=MAX(U$23:U282),MAX(S$23:S282)&lt;=MAX(W$23:W282),MAX(S$23:S282)&lt;=MAX(Y$23:Y282),MAX(S$23:S282)&lt;=TIME(16,0,0)),MAX(S$23:S282,C283),"")</f>
        <v/>
      </c>
      <c r="S283" s="4" t="str">
        <f t="shared" ca="1" si="81"/>
        <v/>
      </c>
      <c r="T283" s="4" t="str">
        <f ca="1">IF(AND(MAX(Q$23:Q282)&gt;MAX(U$23:U282),C283&lt;&gt;"",MAX(S$23:S282)&gt;MAX(U$23:U282),MAX(U$23:U282)&lt;=MAX(W$23:W282),MAX(U$23:U282)&lt;=MAX(Y$23:Y282),MAX(U$23:U282)&lt;=TIME(16,0,0)),MAX(U$23:U282,C283),"")</f>
        <v/>
      </c>
      <c r="U283" s="4" t="str">
        <f t="shared" ca="1" si="82"/>
        <v/>
      </c>
      <c r="V283" s="4" t="str">
        <f ca="1">IF(AND(MAX(Q$23:Q282)&gt;MAX(W$23:W282),C283&lt;&gt;"",MAX(S$23:S282)&gt;MAX(W$23:W282),MAX(U$23:U282)&gt;MAX(W$23:W282),MAX(W$23:W282)&lt;=MAX(Y$23:Y282),MAX(W$23:W282)&lt;=TIME(16,0,0)),MAX(W$23:W282,C283),"")</f>
        <v/>
      </c>
      <c r="W283" s="4" t="str">
        <f t="shared" ca="1" si="83"/>
        <v/>
      </c>
      <c r="X283" s="4">
        <f ca="1">IF(AND(MAX(Q$23:Q282)&gt;MAX(Y$23:Y282),C283&lt;&gt;"",MAX(S$23:S282)&gt;MAX(Y$23:Y282),MAX(U$23:U282)&gt;MAX(Y$23:Y282),MAX(W$23:W282)&gt;MAX(Y$23:Y282),MAX(Y$23:Y282)&lt;=TIME(16,0,0)),MAX(Y$23:Y282,C283),"")</f>
        <v>0.65869259049478857</v>
      </c>
      <c r="Y283" s="4">
        <f t="shared" ca="1" si="84"/>
        <v>0.66199789547526855</v>
      </c>
    </row>
    <row r="284" spans="1:25" x14ac:dyDescent="0.3">
      <c r="A284" s="3">
        <f t="shared" ca="1" si="68"/>
        <v>2.148094898010978</v>
      </c>
      <c r="B284" s="23" t="str">
        <f t="shared" ca="1" si="69"/>
        <v>касса 4</v>
      </c>
      <c r="C284" s="4">
        <f ca="1">IF(C283="","",IF(C283+(A284)/1440&lt;=$C$23+8/24,C283+(A284)/1440,""))</f>
        <v>0.6601843230628518</v>
      </c>
      <c r="D284">
        <f t="shared" ca="1" si="70"/>
        <v>1.4650891263638843</v>
      </c>
      <c r="E284" s="4">
        <f t="shared" ca="1" si="71"/>
        <v>1.0174230044193641E-3</v>
      </c>
      <c r="F284">
        <f t="shared" ca="1" si="72"/>
        <v>2.444238524268437</v>
      </c>
      <c r="G284" s="4">
        <f t="shared" ca="1" si="73"/>
        <v>1.6973878640753036E-3</v>
      </c>
      <c r="H284">
        <f t="shared" ca="1" si="74"/>
        <v>1.2091227885653233</v>
      </c>
      <c r="I284" s="4">
        <f t="shared" ca="1" si="75"/>
        <v>8.3966860317036339E-4</v>
      </c>
      <c r="J284">
        <f t="shared" ca="1" si="76"/>
        <v>2.3537098943106725</v>
      </c>
      <c r="K284" s="4">
        <f ca="1">IF(J284&lt;&gt;"",J284/1440,"")</f>
        <v>1.6345207599379669E-3</v>
      </c>
      <c r="L284" s="55">
        <f t="shared" ca="1" si="77"/>
        <v>4.3862527645063683</v>
      </c>
      <c r="M284" s="4">
        <f t="shared" ca="1" si="78"/>
        <v>3.0460088642405335E-3</v>
      </c>
      <c r="N284" s="3">
        <f ca="1">IF(C284&lt;&gt;"",SUM(COUNTIF($Q$24:$Q284,"&gt;"&amp;C284),COUNTIF($S$24:$S284,"&gt;"&amp;C284),COUNTIF($U$24:$U284,"&gt;"&amp;C284),COUNTIF($W$24:$W284,"&gt;"&amp;C284),COUNTIF($Y$24:$Y284,"&gt;"&amp;C284)),"")</f>
        <v>3</v>
      </c>
      <c r="O284" s="4">
        <f t="shared" ca="1" si="79"/>
        <v>1.6345207599379741E-3</v>
      </c>
      <c r="P284" s="4" t="str">
        <f ca="1">IF(AND(MAX(Q$23:Q283)&lt;=MAX(S$23:S283),C284&lt;&gt;"",MAX(Q$23:Q283)&lt;=MAX(U$23:U283),MAX(Q$23:Q283)&lt;=MAX(W$23:W283),MAX(Q$23:Q283)&lt;=MAX(Y$23:Y283),MAX(Q$23:Q283)&lt;=TIME(16,0,0)),MAX(Q$23:Q283,C284),"")</f>
        <v/>
      </c>
      <c r="Q284" s="4" t="str">
        <f t="shared" ca="1" si="80"/>
        <v/>
      </c>
      <c r="R284" s="4" t="str">
        <f ca="1">IF(AND(MAX(Q$23:Q283)&gt;MAX(S$23:S283),C284&lt;&gt;"",MAX(S$23:S283)&lt;=MAX(U$23:U283),MAX(S$23:S283)&lt;=MAX(W$23:W283),MAX(S$23:S283)&lt;=MAX(Y$23:Y283),MAX(S$23:S283)&lt;=TIME(16,0,0)),MAX(S$23:S283,C284),"")</f>
        <v/>
      </c>
      <c r="S284" s="4" t="str">
        <f t="shared" ca="1" si="81"/>
        <v/>
      </c>
      <c r="T284" s="4" t="str">
        <f ca="1">IF(AND(MAX(Q$23:Q283)&gt;MAX(U$23:U283),C284&lt;&gt;"",MAX(S$23:S283)&gt;MAX(U$23:U283),MAX(U$23:U283)&lt;=MAX(W$23:W283),MAX(U$23:U283)&lt;=MAX(Y$23:Y283),MAX(U$23:U283)&lt;=TIME(16,0,0)),MAX(U$23:U283,C284),"")</f>
        <v/>
      </c>
      <c r="U284" s="4" t="str">
        <f t="shared" ca="1" si="82"/>
        <v/>
      </c>
      <c r="V284" s="4">
        <f ca="1">IF(AND(MAX(Q$23:Q283)&gt;MAX(W$23:W283),C284&lt;&gt;"",MAX(S$23:S283)&gt;MAX(W$23:W283),MAX(U$23:U283)&gt;MAX(W$23:W283),MAX(W$23:W283)&lt;=MAX(Y$23:Y283),MAX(W$23:W283)&lt;=TIME(16,0,0)),MAX(W$23:W283,C284),"")</f>
        <v>0.6601843230628518</v>
      </c>
      <c r="W284" s="4">
        <f t="shared" ca="1" si="83"/>
        <v>0.66181884382278977</v>
      </c>
      <c r="X284" s="4" t="str">
        <f ca="1">IF(AND(MAX(Q$23:Q283)&gt;MAX(Y$23:Y283),C284&lt;&gt;"",MAX(S$23:S283)&gt;MAX(Y$23:Y283),MAX(U$23:U283)&gt;MAX(Y$23:Y283),MAX(W$23:W283)&gt;MAX(Y$23:Y283),MAX(Y$23:Y283)&lt;=TIME(16,0,0)),MAX(Y$23:Y283,C284),"")</f>
        <v/>
      </c>
      <c r="Y284" s="4" t="str">
        <f t="shared" ca="1" si="84"/>
        <v/>
      </c>
    </row>
    <row r="285" spans="1:25" x14ac:dyDescent="0.3">
      <c r="A285" s="3">
        <f t="shared" ca="1" si="68"/>
        <v>3.5557143251174561</v>
      </c>
      <c r="B285" s="23" t="str">
        <f t="shared" ca="1" si="69"/>
        <v>касса 3</v>
      </c>
      <c r="C285" s="4">
        <f ca="1">IF(C284="","",IF(C284+(A285)/1440&lt;=$C$23+8/24,C284+(A285)/1440,""))</f>
        <v>0.66265356912196116</v>
      </c>
      <c r="D285">
        <f t="shared" ca="1" si="70"/>
        <v>1.245505768321268</v>
      </c>
      <c r="E285" s="4">
        <f t="shared" ca="1" si="71"/>
        <v>8.6493456133421396E-4</v>
      </c>
      <c r="F285">
        <f t="shared" ca="1" si="72"/>
        <v>5.7381594923933887</v>
      </c>
      <c r="G285" s="4">
        <f t="shared" ca="1" si="73"/>
        <v>3.9848329808287418E-3</v>
      </c>
      <c r="H285">
        <f t="shared" ca="1" si="74"/>
        <v>1.1195036023744349</v>
      </c>
      <c r="I285" s="4">
        <f t="shared" ca="1" si="75"/>
        <v>7.7743305720446871E-4</v>
      </c>
      <c r="J285">
        <f t="shared" ca="1" si="76"/>
        <v>7.095849082629397</v>
      </c>
      <c r="K285" s="4">
        <f ca="1">IF(J285&lt;&gt;"",J285/1440,"")</f>
        <v>4.9276729740481921E-3</v>
      </c>
      <c r="L285" s="55">
        <f t="shared" ca="1" si="77"/>
        <v>3.1596015916689306</v>
      </c>
      <c r="M285" s="4">
        <f t="shared" ca="1" si="78"/>
        <v>2.1941677719923129E-3</v>
      </c>
      <c r="N285" s="3">
        <f ca="1">IF(C285&lt;&gt;"",SUM(COUNTIF($Q$24:$Q285,"&gt;"&amp;C285),COUNTIF($S$24:$S285,"&gt;"&amp;C285),COUNTIF($U$24:$U285,"&gt;"&amp;C285),COUNTIF($W$24:$W285,"&gt;"&amp;C285),COUNTIF($Y$24:$Y285,"&gt;"&amp;C285)),"")</f>
        <v>1</v>
      </c>
      <c r="O285" s="4">
        <f t="shared" ca="1" si="79"/>
        <v>7.7743305720445743E-4</v>
      </c>
      <c r="P285" s="4" t="str">
        <f ca="1">IF(AND(MAX(Q$23:Q284)&lt;=MAX(S$23:S284),C285&lt;&gt;"",MAX(Q$23:Q284)&lt;=MAX(U$23:U284),MAX(Q$23:Q284)&lt;=MAX(W$23:W284),MAX(Q$23:Q284)&lt;=MAX(Y$23:Y284),MAX(Q$23:Q284)&lt;=TIME(16,0,0)),MAX(Q$23:Q284,C285),"")</f>
        <v/>
      </c>
      <c r="Q285" s="4" t="str">
        <f t="shared" ca="1" si="80"/>
        <v/>
      </c>
      <c r="R285" s="4" t="str">
        <f ca="1">IF(AND(MAX(Q$23:Q284)&gt;MAX(S$23:S284),C285&lt;&gt;"",MAX(S$23:S284)&lt;=MAX(U$23:U284),MAX(S$23:S284)&lt;=MAX(W$23:W284),MAX(S$23:S284)&lt;=MAX(Y$23:Y284),MAX(S$23:S284)&lt;=TIME(16,0,0)),MAX(S$23:S284,C285),"")</f>
        <v/>
      </c>
      <c r="S285" s="4" t="str">
        <f t="shared" ca="1" si="81"/>
        <v/>
      </c>
      <c r="T285" s="4">
        <f ca="1">IF(AND(MAX(Q$23:Q284)&gt;MAX(U$23:U284),C285&lt;&gt;"",MAX(S$23:S284)&gt;MAX(U$23:U284),MAX(U$23:U284)&lt;=MAX(W$23:W284),MAX(U$23:U284)&lt;=MAX(Y$23:Y284),MAX(U$23:U284)&lt;=TIME(16,0,0)),MAX(U$23:U284,C285),"")</f>
        <v>0.66265356912196116</v>
      </c>
      <c r="U285" s="4">
        <f t="shared" ca="1" si="82"/>
        <v>0.66343100217916562</v>
      </c>
      <c r="V285" s="4" t="str">
        <f ca="1">IF(AND(MAX(Q$23:Q284)&gt;MAX(W$23:W284),C285&lt;&gt;"",MAX(S$23:S284)&gt;MAX(W$23:W284),MAX(U$23:U284)&gt;MAX(W$23:W284),MAX(W$23:W284)&lt;=MAX(Y$23:Y284),MAX(W$23:W284)&lt;=TIME(16,0,0)),MAX(W$23:W284,C285),"")</f>
        <v/>
      </c>
      <c r="W285" s="4" t="str">
        <f t="shared" ca="1" si="83"/>
        <v/>
      </c>
      <c r="X285" s="4" t="str">
        <f ca="1">IF(AND(MAX(Q$23:Q284)&gt;MAX(Y$23:Y284),C285&lt;&gt;"",MAX(S$23:S284)&gt;MAX(Y$23:Y284),MAX(U$23:U284)&gt;MAX(Y$23:Y284),MAX(W$23:W284)&gt;MAX(Y$23:Y284),MAX(Y$23:Y284)&lt;=TIME(16,0,0)),MAX(Y$23:Y284,C285),"")</f>
        <v/>
      </c>
      <c r="Y285" s="4" t="str">
        <f t="shared" ca="1" si="84"/>
        <v/>
      </c>
    </row>
    <row r="286" spans="1:25" x14ac:dyDescent="0.3">
      <c r="A286" s="3">
        <f t="shared" ca="1" si="68"/>
        <v>1.0724632642574605</v>
      </c>
      <c r="B286" s="23" t="str">
        <f t="shared" ca="1" si="69"/>
        <v>касса 1</v>
      </c>
      <c r="C286" s="4">
        <f ca="1">IF(C285="","",IF(C285+(A286)/1440&lt;=$C$23+8/24,C285+(A286)/1440,""))</f>
        <v>0.66339833527769554</v>
      </c>
      <c r="D286">
        <f t="shared" ca="1" si="70"/>
        <v>1.483768797169678</v>
      </c>
      <c r="E286" s="4">
        <f t="shared" ca="1" si="71"/>
        <v>1.0303949980344986E-3</v>
      </c>
      <c r="F286">
        <f t="shared" ca="1" si="72"/>
        <v>2.1787097804114097</v>
      </c>
      <c r="G286" s="4">
        <f t="shared" ca="1" si="73"/>
        <v>1.5129929030634789E-3</v>
      </c>
      <c r="H286">
        <f t="shared" ca="1" si="74"/>
        <v>2.9135248966760154</v>
      </c>
      <c r="I286" s="4">
        <f t="shared" ca="1" si="75"/>
        <v>2.023281178247233E-3</v>
      </c>
      <c r="J286">
        <f t="shared" ca="1" si="76"/>
        <v>6.1197098184691301</v>
      </c>
      <c r="K286" s="4">
        <f ca="1">IF(J286&lt;&gt;"",J286/1440,"")</f>
        <v>4.2497984850480069E-3</v>
      </c>
      <c r="L286" s="55">
        <f t="shared" ca="1" si="77"/>
        <v>3.3627024628008706</v>
      </c>
      <c r="M286" s="4">
        <f t="shared" ca="1" si="78"/>
        <v>2.3352100436117157E-3</v>
      </c>
      <c r="N286" s="3">
        <f ca="1">IF(C286&lt;&gt;"",SUM(COUNTIF($Q$24:$Q286,"&gt;"&amp;C286),COUNTIF($S$24:$S286,"&gt;"&amp;C286),COUNTIF($U$24:$U286,"&gt;"&amp;C286),COUNTIF($W$24:$W286,"&gt;"&amp;C286),COUNTIF($Y$24:$Y286,"&gt;"&amp;C286)),"")</f>
        <v>2</v>
      </c>
      <c r="O286" s="4">
        <f t="shared" ca="1" si="79"/>
        <v>1.0303949980344784E-3</v>
      </c>
      <c r="P286" s="4">
        <f ca="1">IF(AND(MAX(Q$23:Q285)&lt;=MAX(S$23:S285),C286&lt;&gt;"",MAX(Q$23:Q285)&lt;=MAX(U$23:U285),MAX(Q$23:Q285)&lt;=MAX(W$23:W285),MAX(Q$23:Q285)&lt;=MAX(Y$23:Y285),MAX(Q$23:Q285)&lt;=TIME(16,0,0)),MAX(Q$23:Q285,C286),"")</f>
        <v>0.66339833527769554</v>
      </c>
      <c r="Q286" s="4">
        <f t="shared" ca="1" si="80"/>
        <v>0.66442873027573002</v>
      </c>
      <c r="R286" s="4" t="str">
        <f ca="1">IF(AND(MAX(Q$23:Q285)&gt;MAX(S$23:S285),C286&lt;&gt;"",MAX(S$23:S285)&lt;=MAX(U$23:U285),MAX(S$23:S285)&lt;=MAX(W$23:W285),MAX(S$23:S285)&lt;=MAX(Y$23:Y285),MAX(S$23:S285)&lt;=TIME(16,0,0)),MAX(S$23:S285,C286),"")</f>
        <v/>
      </c>
      <c r="S286" s="4" t="str">
        <f t="shared" ca="1" si="81"/>
        <v/>
      </c>
      <c r="T286" s="4" t="str">
        <f ca="1">IF(AND(MAX(Q$23:Q285)&gt;MAX(U$23:U285),C286&lt;&gt;"",MAX(S$23:S285)&gt;MAX(U$23:U285),MAX(U$23:U285)&lt;=MAX(W$23:W285),MAX(U$23:U285)&lt;=MAX(Y$23:Y285),MAX(U$23:U285)&lt;=TIME(16,0,0)),MAX(U$23:U285,C286),"")</f>
        <v/>
      </c>
      <c r="U286" s="4" t="str">
        <f t="shared" ca="1" si="82"/>
        <v/>
      </c>
      <c r="V286" s="4" t="str">
        <f ca="1">IF(AND(MAX(Q$23:Q285)&gt;MAX(W$23:W285),C286&lt;&gt;"",MAX(S$23:S285)&gt;MAX(W$23:W285),MAX(U$23:U285)&gt;MAX(W$23:W285),MAX(W$23:W285)&lt;=MAX(Y$23:Y285),MAX(W$23:W285)&lt;=TIME(16,0,0)),MAX(W$23:W285,C286),"")</f>
        <v/>
      </c>
      <c r="W286" s="4" t="str">
        <f t="shared" ca="1" si="83"/>
        <v/>
      </c>
      <c r="X286" s="4" t="str">
        <f ca="1">IF(AND(MAX(Q$23:Q285)&gt;MAX(Y$23:Y285),C286&lt;&gt;"",MAX(S$23:S285)&gt;MAX(Y$23:Y285),MAX(U$23:U285)&gt;MAX(Y$23:Y285),MAX(W$23:W285)&gt;MAX(Y$23:Y285),MAX(Y$23:Y285)&lt;=TIME(16,0,0)),MAX(Y$23:Y285,C286),"")</f>
        <v/>
      </c>
      <c r="Y286" s="4" t="str">
        <f t="shared" ca="1" si="84"/>
        <v/>
      </c>
    </row>
    <row r="287" spans="1:25" x14ac:dyDescent="0.3">
      <c r="A287" s="3">
        <f t="shared" ca="1" si="68"/>
        <v>3.2712889588068643</v>
      </c>
      <c r="B287" s="23" t="str">
        <f t="shared" ca="1" si="69"/>
        <v>касса 2</v>
      </c>
      <c r="C287" s="4">
        <f ca="1">IF(C286="","",IF(C286+(A287)/1440&lt;=$C$23+8/24,C286+(A287)/1440,""))</f>
        <v>0.66567006372131143</v>
      </c>
      <c r="D287">
        <f t="shared" ca="1" si="70"/>
        <v>1.5602475350172671</v>
      </c>
      <c r="E287" s="4">
        <f t="shared" ca="1" si="71"/>
        <v>1.0835052326508799E-3</v>
      </c>
      <c r="F287">
        <f t="shared" ca="1" si="72"/>
        <v>5.9806576224389856</v>
      </c>
      <c r="G287" s="4">
        <f t="shared" ca="1" si="73"/>
        <v>4.1532344600270733E-3</v>
      </c>
      <c r="H287">
        <f t="shared" ca="1" si="74"/>
        <v>8.1122751826440691</v>
      </c>
      <c r="I287" s="4">
        <f t="shared" ca="1" si="75"/>
        <v>5.6335244323917144E-3</v>
      </c>
      <c r="J287">
        <f t="shared" ca="1" si="76"/>
        <v>4.1800223741221778</v>
      </c>
      <c r="K287" s="4">
        <f ca="1">IF(J287&lt;&gt;"",J287/1440,"")</f>
        <v>2.9027933153626235E-3</v>
      </c>
      <c r="L287" s="55">
        <f t="shared" ca="1" si="77"/>
        <v>6.6814972904981733</v>
      </c>
      <c r="M287" s="4">
        <f t="shared" ca="1" si="78"/>
        <v>4.6399286739570644E-3</v>
      </c>
      <c r="N287" s="3">
        <f ca="1">IF(C287&lt;&gt;"",SUM(COUNTIF($Q$24:$Q287,"&gt;"&amp;C287),COUNTIF($S$24:$S287,"&gt;"&amp;C287),COUNTIF($U$24:$U287,"&gt;"&amp;C287),COUNTIF($W$24:$W287,"&gt;"&amp;C287),COUNTIF($Y$24:$Y287,"&gt;"&amp;C287)),"")</f>
        <v>1</v>
      </c>
      <c r="O287" s="4">
        <f t="shared" ca="1" si="79"/>
        <v>4.1532344600270221E-3</v>
      </c>
      <c r="P287" s="4" t="str">
        <f ca="1">IF(AND(MAX(Q$23:Q286)&lt;=MAX(S$23:S286),C287&lt;&gt;"",MAX(Q$23:Q286)&lt;=MAX(U$23:U286),MAX(Q$23:Q286)&lt;=MAX(W$23:W286),MAX(Q$23:Q286)&lt;=MAX(Y$23:Y286),MAX(Q$23:Q286)&lt;=TIME(16,0,0)),MAX(Q$23:Q286,C287),"")</f>
        <v/>
      </c>
      <c r="Q287" s="4" t="str">
        <f t="shared" ca="1" si="80"/>
        <v/>
      </c>
      <c r="R287" s="4">
        <f ca="1">IF(AND(MAX(Q$23:Q286)&gt;MAX(S$23:S286),C287&lt;&gt;"",MAX(S$23:S286)&lt;=MAX(U$23:U286),MAX(S$23:S286)&lt;=MAX(W$23:W286),MAX(S$23:S286)&lt;=MAX(Y$23:Y286),MAX(S$23:S286)&lt;=TIME(16,0,0)),MAX(S$23:S286,C287),"")</f>
        <v>0.66567006372131143</v>
      </c>
      <c r="S287" s="4">
        <f t="shared" ca="1" si="81"/>
        <v>0.66982329818133846</v>
      </c>
      <c r="T287" s="4" t="str">
        <f ca="1">IF(AND(MAX(Q$23:Q286)&gt;MAX(U$23:U286),C287&lt;&gt;"",MAX(S$23:S286)&gt;MAX(U$23:U286),MAX(U$23:U286)&lt;=MAX(W$23:W286),MAX(U$23:U286)&lt;=MAX(Y$23:Y286),MAX(U$23:U286)&lt;=TIME(16,0,0)),MAX(U$23:U286,C287),"")</f>
        <v/>
      </c>
      <c r="U287" s="4" t="str">
        <f t="shared" ca="1" si="82"/>
        <v/>
      </c>
      <c r="V287" s="4" t="str">
        <f ca="1">IF(AND(MAX(Q$23:Q286)&gt;MAX(W$23:W286),C287&lt;&gt;"",MAX(S$23:S286)&gt;MAX(W$23:W286),MAX(U$23:U286)&gt;MAX(W$23:W286),MAX(W$23:W286)&lt;=MAX(Y$23:Y286),MAX(W$23:W286)&lt;=TIME(16,0,0)),MAX(W$23:W286,C287),"")</f>
        <v/>
      </c>
      <c r="W287" s="4" t="str">
        <f t="shared" ca="1" si="83"/>
        <v/>
      </c>
      <c r="X287" s="4" t="str">
        <f ca="1">IF(AND(MAX(Q$23:Q286)&gt;MAX(Y$23:Y286),C287&lt;&gt;"",MAX(S$23:S286)&gt;MAX(Y$23:Y286),MAX(U$23:U286)&gt;MAX(Y$23:Y286),MAX(W$23:W286)&gt;MAX(Y$23:Y286),MAX(Y$23:Y286)&lt;=TIME(16,0,0)),MAX(Y$23:Y286,C287),"")</f>
        <v/>
      </c>
      <c r="Y287" s="4" t="str">
        <f t="shared" ca="1" si="84"/>
        <v/>
      </c>
    </row>
    <row r="288" spans="1:25" x14ac:dyDescent="0.3">
      <c r="A288" s="3">
        <f t="shared" ca="1" si="68"/>
        <v>1.6448626107427349</v>
      </c>
      <c r="B288" s="23" t="str">
        <f t="shared" ca="1" si="69"/>
        <v/>
      </c>
      <c r="C288" s="4" t="str">
        <f ca="1">IF(C287="","",IF(C287+(A288)/1440&lt;=$C$23+8/24,C287+(A288)/1440,""))</f>
        <v/>
      </c>
      <c r="D288" t="str">
        <f t="shared" ca="1" si="70"/>
        <v/>
      </c>
      <c r="E288" s="4" t="str">
        <f t="shared" ca="1" si="71"/>
        <v/>
      </c>
      <c r="F288" t="str">
        <f t="shared" ca="1" si="72"/>
        <v/>
      </c>
      <c r="G288" s="4" t="str">
        <f t="shared" ca="1" si="73"/>
        <v/>
      </c>
      <c r="H288" t="str">
        <f t="shared" ca="1" si="74"/>
        <v/>
      </c>
      <c r="I288" s="4" t="str">
        <f t="shared" ca="1" si="75"/>
        <v/>
      </c>
      <c r="J288" t="str">
        <f t="shared" ca="1" si="76"/>
        <v/>
      </c>
      <c r="K288" s="4" t="str">
        <f ca="1">IF(J288&lt;&gt;"",J288/1440,"")</f>
        <v/>
      </c>
      <c r="L288" s="55" t="str">
        <f t="shared" ca="1" si="77"/>
        <v/>
      </c>
      <c r="M288" s="4" t="str">
        <f t="shared" ca="1" si="78"/>
        <v/>
      </c>
      <c r="N288" s="3" t="str">
        <f ca="1">IF(C288&lt;&gt;"",SUM(COUNTIF($Q$24:$Q288,"&gt;"&amp;C288),COUNTIF($S$24:$S288,"&gt;"&amp;C288),COUNTIF($U$24:$U288,"&gt;"&amp;C288),COUNTIF($W$24:$W288,"&gt;"&amp;C288),COUNTIF($Y$24:$Y288,"&gt;"&amp;C288)),"")</f>
        <v/>
      </c>
      <c r="O288" s="4" t="str">
        <f t="shared" ca="1" si="79"/>
        <v/>
      </c>
      <c r="P288" s="4" t="str">
        <f ca="1">IF(AND(MAX(Q$23:Q287)&lt;=MAX(S$23:S287),C288&lt;&gt;"",MAX(Q$23:Q287)&lt;=MAX(U$23:U287),MAX(Q$23:Q287)&lt;=MAX(W$23:W287),MAX(Q$23:Q287)&lt;=MAX(Y$23:Y287),MAX(Q$23:Q287)&lt;=TIME(16,0,0)),MAX(Q$23:Q287,C288),"")</f>
        <v/>
      </c>
      <c r="Q288" s="4" t="str">
        <f t="shared" ca="1" si="80"/>
        <v/>
      </c>
      <c r="R288" s="4" t="str">
        <f ca="1">IF(AND(MAX(Q$23:Q287)&gt;MAX(S$23:S287),C288&lt;&gt;"",MAX(S$23:S287)&lt;=MAX(U$23:U287),MAX(S$23:S287)&lt;=MAX(W$23:W287),MAX(S$23:S287)&lt;=MAX(Y$23:Y287),MAX(S$23:S287)&lt;=TIME(16,0,0)),MAX(S$23:S287,C288),"")</f>
        <v/>
      </c>
      <c r="S288" s="4" t="str">
        <f t="shared" ca="1" si="81"/>
        <v/>
      </c>
      <c r="T288" s="4" t="str">
        <f ca="1">IF(AND(MAX(Q$23:Q287)&gt;MAX(U$23:U287),C288&lt;&gt;"",MAX(S$23:S287)&gt;MAX(U$23:U287),MAX(U$23:U287)&lt;=MAX(W$23:W287),MAX(U$23:U287)&lt;=MAX(Y$23:Y287),MAX(U$23:U287)&lt;=TIME(16,0,0)),MAX(U$23:U287,C288),"")</f>
        <v/>
      </c>
      <c r="U288" s="4" t="str">
        <f t="shared" ca="1" si="82"/>
        <v/>
      </c>
      <c r="V288" s="4" t="str">
        <f ca="1">IF(AND(MAX(Q$23:Q287)&gt;MAX(W$23:W287),C288&lt;&gt;"",MAX(S$23:S287)&gt;MAX(W$23:W287),MAX(U$23:U287)&gt;MAX(W$23:W287),MAX(W$23:W287)&lt;=MAX(Y$23:Y287),MAX(W$23:W287)&lt;=TIME(16,0,0)),MAX(W$23:W287,C288),"")</f>
        <v/>
      </c>
      <c r="W288" s="4" t="str">
        <f t="shared" ca="1" si="83"/>
        <v/>
      </c>
      <c r="X288" s="4" t="str">
        <f ca="1">IF(AND(MAX(Q$23:Q287)&gt;MAX(Y$23:Y287),C288&lt;&gt;"",MAX(S$23:S287)&gt;MAX(Y$23:Y287),MAX(U$23:U287)&gt;MAX(Y$23:Y287),MAX(W$23:W287)&gt;MAX(Y$23:Y287),MAX(Y$23:Y287)&lt;=TIME(16,0,0)),MAX(Y$23:Y287,C288),"")</f>
        <v/>
      </c>
      <c r="Y288" s="4" t="str">
        <f t="shared" ca="1" si="84"/>
        <v/>
      </c>
    </row>
    <row r="289" spans="1:25" x14ac:dyDescent="0.3">
      <c r="A289" s="3">
        <f t="shared" ca="1" si="68"/>
        <v>1.5368211903891187</v>
      </c>
      <c r="B289" s="23" t="str">
        <f t="shared" ca="1" si="69"/>
        <v/>
      </c>
      <c r="C289" s="4" t="str">
        <f ca="1">IF(C288="","",IF(C288+(A289)/1440&lt;=$C$23+8/24,C288+(A289)/1440,""))</f>
        <v/>
      </c>
      <c r="D289" t="str">
        <f t="shared" ca="1" si="70"/>
        <v/>
      </c>
      <c r="E289" s="4" t="str">
        <f t="shared" ca="1" si="71"/>
        <v/>
      </c>
      <c r="F289" t="str">
        <f t="shared" ca="1" si="72"/>
        <v/>
      </c>
      <c r="G289" s="4" t="str">
        <f t="shared" ca="1" si="73"/>
        <v/>
      </c>
      <c r="H289" t="str">
        <f t="shared" ca="1" si="74"/>
        <v/>
      </c>
      <c r="I289" s="4" t="str">
        <f t="shared" ca="1" si="75"/>
        <v/>
      </c>
      <c r="J289" t="str">
        <f t="shared" ca="1" si="76"/>
        <v/>
      </c>
      <c r="K289" s="4" t="str">
        <f ca="1">IF(J289&lt;&gt;"",J289/1440,"")</f>
        <v/>
      </c>
      <c r="L289" s="55" t="str">
        <f t="shared" ca="1" si="77"/>
        <v/>
      </c>
      <c r="M289" s="4" t="str">
        <f t="shared" ca="1" si="78"/>
        <v/>
      </c>
      <c r="N289" s="3" t="str">
        <f ca="1">IF(C289&lt;&gt;"",SUM(COUNTIF($Q$24:$Q289,"&gt;"&amp;C289),COUNTIF($S$24:$S289,"&gt;"&amp;C289),COUNTIF($U$24:$U289,"&gt;"&amp;C289),COUNTIF($W$24:$W289,"&gt;"&amp;C289),COUNTIF($Y$24:$Y289,"&gt;"&amp;C289)),"")</f>
        <v/>
      </c>
      <c r="O289" s="4" t="str">
        <f t="shared" ca="1" si="79"/>
        <v/>
      </c>
      <c r="P289" s="4" t="str">
        <f ca="1">IF(AND(MAX(Q$23:Q288)&lt;=MAX(S$23:S288),C289&lt;&gt;"",MAX(Q$23:Q288)&lt;=MAX(U$23:U288),MAX(Q$23:Q288)&lt;=MAX(W$23:W288),MAX(Q$23:Q288)&lt;=MAX(Y$23:Y288),MAX(Q$23:Q288)&lt;=TIME(16,0,0)),MAX(Q$23:Q288,C289),"")</f>
        <v/>
      </c>
      <c r="Q289" s="4" t="str">
        <f t="shared" ca="1" si="80"/>
        <v/>
      </c>
      <c r="R289" s="4" t="str">
        <f ca="1">IF(AND(MAX(Q$23:Q288)&gt;MAX(S$23:S288),C289&lt;&gt;"",MAX(S$23:S288)&lt;=MAX(U$23:U288),MAX(S$23:S288)&lt;=MAX(W$23:W288),MAX(S$23:S288)&lt;=MAX(Y$23:Y288),MAX(S$23:S288)&lt;=TIME(16,0,0)),MAX(S$23:S288,C289),"")</f>
        <v/>
      </c>
      <c r="S289" s="4" t="str">
        <f t="shared" ca="1" si="81"/>
        <v/>
      </c>
      <c r="T289" s="4" t="str">
        <f ca="1">IF(AND(MAX(Q$23:Q288)&gt;MAX(U$23:U288),C289&lt;&gt;"",MAX(S$23:S288)&gt;MAX(U$23:U288),MAX(U$23:U288)&lt;=MAX(W$23:W288),MAX(U$23:U288)&lt;=MAX(Y$23:Y288),MAX(U$23:U288)&lt;=TIME(16,0,0)),MAX(U$23:U288,C289),"")</f>
        <v/>
      </c>
      <c r="U289" s="4" t="str">
        <f t="shared" ca="1" si="82"/>
        <v/>
      </c>
      <c r="V289" s="4" t="str">
        <f ca="1">IF(AND(MAX(Q$23:Q288)&gt;MAX(W$23:W288),C289&lt;&gt;"",MAX(S$23:S288)&gt;MAX(W$23:W288),MAX(U$23:U288)&gt;MAX(W$23:W288),MAX(W$23:W288)&lt;=MAX(Y$23:Y288),MAX(W$23:W288)&lt;=TIME(16,0,0)),MAX(W$23:W288,C289),"")</f>
        <v/>
      </c>
      <c r="W289" s="4" t="str">
        <f t="shared" ca="1" si="83"/>
        <v/>
      </c>
      <c r="X289" s="4" t="str">
        <f ca="1">IF(AND(MAX(Q$23:Q288)&gt;MAX(Y$23:Y288),C289&lt;&gt;"",MAX(S$23:S288)&gt;MAX(Y$23:Y288),MAX(U$23:U288)&gt;MAX(Y$23:Y288),MAX(W$23:W288)&gt;MAX(Y$23:Y288),MAX(Y$23:Y288)&lt;=TIME(16,0,0)),MAX(Y$23:Y288,C289),"")</f>
        <v/>
      </c>
      <c r="Y289" s="4" t="str">
        <f t="shared" ca="1" si="84"/>
        <v/>
      </c>
    </row>
    <row r="290" spans="1:25" x14ac:dyDescent="0.3">
      <c r="A290" s="3">
        <f t="shared" ca="1" si="68"/>
        <v>1.9240394891749584</v>
      </c>
      <c r="B290" s="23" t="str">
        <f t="shared" ca="1" si="69"/>
        <v/>
      </c>
      <c r="C290" s="4" t="str">
        <f ca="1">IF(C289="","",IF(C289+(A290)/1440&lt;=$C$23+8/24,C289+(A290)/1440,""))</f>
        <v/>
      </c>
      <c r="D290" t="str">
        <f t="shared" ca="1" si="70"/>
        <v/>
      </c>
      <c r="E290" s="4" t="str">
        <f t="shared" ca="1" si="71"/>
        <v/>
      </c>
      <c r="F290" t="str">
        <f t="shared" ca="1" si="72"/>
        <v/>
      </c>
      <c r="G290" s="4" t="str">
        <f t="shared" ca="1" si="73"/>
        <v/>
      </c>
      <c r="H290" t="str">
        <f t="shared" ca="1" si="74"/>
        <v/>
      </c>
      <c r="I290" s="4" t="str">
        <f t="shared" ca="1" si="75"/>
        <v/>
      </c>
      <c r="J290" t="str">
        <f t="shared" ca="1" si="76"/>
        <v/>
      </c>
      <c r="K290" s="4" t="str">
        <f ca="1">IF(J290&lt;&gt;"",J290/1440,"")</f>
        <v/>
      </c>
      <c r="L290" s="55" t="str">
        <f t="shared" ca="1" si="77"/>
        <v/>
      </c>
      <c r="M290" s="4" t="str">
        <f t="shared" ca="1" si="78"/>
        <v/>
      </c>
      <c r="N290" s="3" t="str">
        <f ca="1">IF(C290&lt;&gt;"",SUM(COUNTIF($Q$24:$Q290,"&gt;"&amp;C290),COUNTIF($S$24:$S290,"&gt;"&amp;C290),COUNTIF($U$24:$U290,"&gt;"&amp;C290),COUNTIF($W$24:$W290,"&gt;"&amp;C290),COUNTIF($Y$24:$Y290,"&gt;"&amp;C290)),"")</f>
        <v/>
      </c>
      <c r="O290" s="4" t="str">
        <f t="shared" ca="1" si="79"/>
        <v/>
      </c>
      <c r="P290" s="4" t="str">
        <f ca="1">IF(AND(MAX(Q$23:Q289)&lt;=MAX(S$23:S289),C290&lt;&gt;"",MAX(Q$23:Q289)&lt;=MAX(U$23:U289),MAX(Q$23:Q289)&lt;=MAX(W$23:W289),MAX(Q$23:Q289)&lt;=MAX(Y$23:Y289),MAX(Q$23:Q289)&lt;=TIME(16,0,0)),MAX(Q$23:Q289,C290),"")</f>
        <v/>
      </c>
      <c r="Q290" s="4" t="str">
        <f t="shared" ca="1" si="80"/>
        <v/>
      </c>
      <c r="R290" s="4" t="str">
        <f ca="1">IF(AND(MAX(Q$23:Q289)&gt;MAX(S$23:S289),C290&lt;&gt;"",MAX(S$23:S289)&lt;=MAX(U$23:U289),MAX(S$23:S289)&lt;=MAX(W$23:W289),MAX(S$23:S289)&lt;=MAX(Y$23:Y289),MAX(S$23:S289)&lt;=TIME(16,0,0)),MAX(S$23:S289,C290),"")</f>
        <v/>
      </c>
      <c r="S290" s="4" t="str">
        <f t="shared" ca="1" si="81"/>
        <v/>
      </c>
      <c r="T290" s="4" t="str">
        <f ca="1">IF(AND(MAX(Q$23:Q289)&gt;MAX(U$23:U289),C290&lt;&gt;"",MAX(S$23:S289)&gt;MAX(U$23:U289),MAX(U$23:U289)&lt;=MAX(W$23:W289),MAX(U$23:U289)&lt;=MAX(Y$23:Y289),MAX(U$23:U289)&lt;=TIME(16,0,0)),MAX(U$23:U289,C290),"")</f>
        <v/>
      </c>
      <c r="U290" s="4" t="str">
        <f t="shared" ca="1" si="82"/>
        <v/>
      </c>
      <c r="V290" s="4" t="str">
        <f ca="1">IF(AND(MAX(Q$23:Q289)&gt;MAX(W$23:W289),C290&lt;&gt;"",MAX(S$23:S289)&gt;MAX(W$23:W289),MAX(U$23:U289)&gt;MAX(W$23:W289),MAX(W$23:W289)&lt;=MAX(Y$23:Y289),MAX(W$23:W289)&lt;=TIME(16,0,0)),MAX(W$23:W289,C290),"")</f>
        <v/>
      </c>
      <c r="W290" s="4" t="str">
        <f t="shared" ca="1" si="83"/>
        <v/>
      </c>
      <c r="X290" s="4" t="str">
        <f ca="1">IF(AND(MAX(Q$23:Q289)&gt;MAX(Y$23:Y289),C290&lt;&gt;"",MAX(S$23:S289)&gt;MAX(Y$23:Y289),MAX(U$23:U289)&gt;MAX(Y$23:Y289),MAX(W$23:W289)&gt;MAX(Y$23:Y289),MAX(Y$23:Y289)&lt;=TIME(16,0,0)),MAX(Y$23:Y289,C290),"")</f>
        <v/>
      </c>
      <c r="Y290" s="4" t="str">
        <f t="shared" ca="1" si="84"/>
        <v/>
      </c>
    </row>
    <row r="291" spans="1:25" x14ac:dyDescent="0.3">
      <c r="A291" s="3">
        <f t="shared" ca="1" si="68"/>
        <v>2.4854575924136242</v>
      </c>
      <c r="B291" s="23" t="str">
        <f t="shared" ca="1" si="69"/>
        <v/>
      </c>
      <c r="C291" s="4" t="str">
        <f ca="1">IF(C290="","",IF(C290+(A291)/1440&lt;=$C$23+8/24,C290+(A291)/1440,""))</f>
        <v/>
      </c>
      <c r="D291" t="str">
        <f t="shared" ca="1" si="70"/>
        <v/>
      </c>
      <c r="E291" s="4" t="str">
        <f t="shared" ca="1" si="71"/>
        <v/>
      </c>
      <c r="F291" t="str">
        <f t="shared" ca="1" si="72"/>
        <v/>
      </c>
      <c r="G291" s="4" t="str">
        <f t="shared" ca="1" si="73"/>
        <v/>
      </c>
      <c r="H291" t="str">
        <f t="shared" ca="1" si="74"/>
        <v/>
      </c>
      <c r="I291" s="4" t="str">
        <f t="shared" ca="1" si="75"/>
        <v/>
      </c>
      <c r="J291" t="str">
        <f t="shared" ca="1" si="76"/>
        <v/>
      </c>
      <c r="K291" s="4" t="str">
        <f ca="1">IF(J291&lt;&gt;"",J291/1440,"")</f>
        <v/>
      </c>
      <c r="L291" s="55" t="str">
        <f t="shared" ca="1" si="77"/>
        <v/>
      </c>
      <c r="M291" s="4" t="str">
        <f t="shared" ca="1" si="78"/>
        <v/>
      </c>
      <c r="N291" s="3" t="str">
        <f ca="1">IF(C291&lt;&gt;"",SUM(COUNTIF($Q$24:$Q291,"&gt;"&amp;C291),COUNTIF($S$24:$S291,"&gt;"&amp;C291),COUNTIF($U$24:$U291,"&gt;"&amp;C291),COUNTIF($W$24:$W291,"&gt;"&amp;C291),COUNTIF($Y$24:$Y291,"&gt;"&amp;C291)),"")</f>
        <v/>
      </c>
      <c r="O291" s="4" t="str">
        <f t="shared" ca="1" si="79"/>
        <v/>
      </c>
      <c r="P291" s="4" t="str">
        <f ca="1">IF(AND(MAX(Q$23:Q290)&lt;=MAX(S$23:S290),C291&lt;&gt;"",MAX(Q$23:Q290)&lt;=MAX(U$23:U290),MAX(Q$23:Q290)&lt;=MAX(W$23:W290),MAX(Q$23:Q290)&lt;=MAX(Y$23:Y290),MAX(Q$23:Q290)&lt;=TIME(16,0,0)),MAX(Q$23:Q290,C291),"")</f>
        <v/>
      </c>
      <c r="Q291" s="4" t="str">
        <f t="shared" ca="1" si="80"/>
        <v/>
      </c>
      <c r="R291" s="4" t="str">
        <f ca="1">IF(AND(MAX(Q$23:Q290)&gt;MAX(S$23:S290),C291&lt;&gt;"",MAX(S$23:S290)&lt;=MAX(U$23:U290),MAX(S$23:S290)&lt;=MAX(W$23:W290),MAX(S$23:S290)&lt;=MAX(Y$23:Y290),MAX(S$23:S290)&lt;=TIME(16,0,0)),MAX(S$23:S290,C291),"")</f>
        <v/>
      </c>
      <c r="S291" s="4" t="str">
        <f t="shared" ca="1" si="81"/>
        <v/>
      </c>
      <c r="T291" s="4" t="str">
        <f ca="1">IF(AND(MAX(Q$23:Q290)&gt;MAX(U$23:U290),C291&lt;&gt;"",MAX(S$23:S290)&gt;MAX(U$23:U290),MAX(U$23:U290)&lt;=MAX(W$23:W290),MAX(U$23:U290)&lt;=MAX(Y$23:Y290),MAX(U$23:U290)&lt;=TIME(16,0,0)),MAX(U$23:U290,C291),"")</f>
        <v/>
      </c>
      <c r="U291" s="4" t="str">
        <f t="shared" ca="1" si="82"/>
        <v/>
      </c>
      <c r="V291" s="4" t="str">
        <f ca="1">IF(AND(MAX(Q$23:Q290)&gt;MAX(W$23:W290),C291&lt;&gt;"",MAX(S$23:S290)&gt;MAX(W$23:W290),MAX(U$23:U290)&gt;MAX(W$23:W290),MAX(W$23:W290)&lt;=MAX(Y$23:Y290),MAX(W$23:W290)&lt;=TIME(16,0,0)),MAX(W$23:W290,C291),"")</f>
        <v/>
      </c>
      <c r="W291" s="4" t="str">
        <f t="shared" ca="1" si="83"/>
        <v/>
      </c>
      <c r="X291" s="4" t="str">
        <f ca="1">IF(AND(MAX(Q$23:Q290)&gt;MAX(Y$23:Y290),C291&lt;&gt;"",MAX(S$23:S290)&gt;MAX(Y$23:Y290),MAX(U$23:U290)&gt;MAX(Y$23:Y290),MAX(W$23:W290)&gt;MAX(Y$23:Y290),MAX(Y$23:Y290)&lt;=TIME(16,0,0)),MAX(Y$23:Y290,C291),"")</f>
        <v/>
      </c>
      <c r="Y291" s="4" t="str">
        <f t="shared" ca="1" si="84"/>
        <v/>
      </c>
    </row>
    <row r="292" spans="1:25" x14ac:dyDescent="0.3">
      <c r="A292" s="3">
        <f t="shared" ca="1" si="68"/>
        <v>1.2450989639783754</v>
      </c>
      <c r="B292" s="23" t="str">
        <f t="shared" ca="1" si="69"/>
        <v/>
      </c>
      <c r="C292" s="4" t="str">
        <f ca="1">IF(C291="","",IF(C291+(A292)/1440&lt;=$C$23+8/24,C291+(A292)/1440,""))</f>
        <v/>
      </c>
      <c r="D292" t="str">
        <f t="shared" ca="1" si="70"/>
        <v/>
      </c>
      <c r="E292" s="4" t="str">
        <f t="shared" ca="1" si="71"/>
        <v/>
      </c>
      <c r="F292" t="str">
        <f t="shared" ca="1" si="72"/>
        <v/>
      </c>
      <c r="G292" s="4" t="str">
        <f t="shared" ca="1" si="73"/>
        <v/>
      </c>
      <c r="H292" t="str">
        <f t="shared" ca="1" si="74"/>
        <v/>
      </c>
      <c r="I292" s="4" t="str">
        <f t="shared" ca="1" si="75"/>
        <v/>
      </c>
      <c r="J292" t="str">
        <f t="shared" ca="1" si="76"/>
        <v/>
      </c>
      <c r="K292" s="4" t="str">
        <f ca="1">IF(J292&lt;&gt;"",J292/1440,"")</f>
        <v/>
      </c>
      <c r="L292" s="55" t="str">
        <f t="shared" ca="1" si="77"/>
        <v/>
      </c>
      <c r="M292" s="4" t="str">
        <f t="shared" ca="1" si="78"/>
        <v/>
      </c>
      <c r="N292" s="3" t="str">
        <f ca="1">IF(C292&lt;&gt;"",SUM(COUNTIF($Q$24:$Q292,"&gt;"&amp;C292),COUNTIF($S$24:$S292,"&gt;"&amp;C292),COUNTIF($U$24:$U292,"&gt;"&amp;C292),COUNTIF($W$24:$W292,"&gt;"&amp;C292),COUNTIF($Y$24:$Y292,"&gt;"&amp;C292)),"")</f>
        <v/>
      </c>
      <c r="O292" s="4" t="str">
        <f t="shared" ca="1" si="79"/>
        <v/>
      </c>
      <c r="P292" s="4" t="str">
        <f ca="1">IF(AND(MAX(Q$23:Q291)&lt;=MAX(S$23:S291),C292&lt;&gt;"",MAX(Q$23:Q291)&lt;=MAX(U$23:U291),MAX(Q$23:Q291)&lt;=MAX(W$23:W291),MAX(Q$23:Q291)&lt;=MAX(Y$23:Y291),MAX(Q$23:Q291)&lt;=TIME(16,0,0)),MAX(Q$23:Q291,C292),"")</f>
        <v/>
      </c>
      <c r="Q292" s="4" t="str">
        <f t="shared" ca="1" si="80"/>
        <v/>
      </c>
      <c r="R292" s="4" t="str">
        <f ca="1">IF(AND(MAX(Q$23:Q291)&gt;MAX(S$23:S291),C292&lt;&gt;"",MAX(S$23:S291)&lt;=MAX(U$23:U291),MAX(S$23:S291)&lt;=MAX(W$23:W291),MAX(S$23:S291)&lt;=MAX(Y$23:Y291),MAX(S$23:S291)&lt;=TIME(16,0,0)),MAX(S$23:S291,C292),"")</f>
        <v/>
      </c>
      <c r="S292" s="4" t="str">
        <f t="shared" ca="1" si="81"/>
        <v/>
      </c>
      <c r="T292" s="4" t="str">
        <f ca="1">IF(AND(MAX(Q$23:Q291)&gt;MAX(U$23:U291),C292&lt;&gt;"",MAX(S$23:S291)&gt;MAX(U$23:U291),MAX(U$23:U291)&lt;=MAX(W$23:W291),MAX(U$23:U291)&lt;=MAX(Y$23:Y291),MAX(U$23:U291)&lt;=TIME(16,0,0)),MAX(U$23:U291,C292),"")</f>
        <v/>
      </c>
      <c r="U292" s="4" t="str">
        <f t="shared" ca="1" si="82"/>
        <v/>
      </c>
      <c r="V292" s="4" t="str">
        <f ca="1">IF(AND(MAX(Q$23:Q291)&gt;MAX(W$23:W291),C292&lt;&gt;"",MAX(S$23:S291)&gt;MAX(W$23:W291),MAX(U$23:U291)&gt;MAX(W$23:W291),MAX(W$23:W291)&lt;=MAX(Y$23:Y291),MAX(W$23:W291)&lt;=TIME(16,0,0)),MAX(W$23:W291,C292),"")</f>
        <v/>
      </c>
      <c r="W292" s="4" t="str">
        <f t="shared" ca="1" si="83"/>
        <v/>
      </c>
      <c r="X292" s="4" t="str">
        <f ca="1">IF(AND(MAX(Q$23:Q291)&gt;MAX(Y$23:Y291),C292&lt;&gt;"",MAX(S$23:S291)&gt;MAX(Y$23:Y291),MAX(U$23:U291)&gt;MAX(Y$23:Y291),MAX(W$23:W291)&gt;MAX(Y$23:Y291),MAX(Y$23:Y291)&lt;=TIME(16,0,0)),MAX(Y$23:Y291,C292),"")</f>
        <v/>
      </c>
      <c r="Y292" s="4" t="str">
        <f t="shared" ca="1" si="84"/>
        <v/>
      </c>
    </row>
    <row r="293" spans="1:25" x14ac:dyDescent="0.3">
      <c r="A293" s="3">
        <f t="shared" ca="1" si="68"/>
        <v>2.8576980240703724</v>
      </c>
      <c r="B293" s="23" t="str">
        <f t="shared" ca="1" si="69"/>
        <v/>
      </c>
      <c r="C293" s="4" t="str">
        <f ca="1">IF(C292="","",IF(C292+(A293)/1440&lt;=$C$23+8/24,C292+(A293)/1440,""))</f>
        <v/>
      </c>
      <c r="D293" t="str">
        <f t="shared" ca="1" si="70"/>
        <v/>
      </c>
      <c r="E293" s="4" t="str">
        <f t="shared" ca="1" si="71"/>
        <v/>
      </c>
      <c r="F293" t="str">
        <f t="shared" ca="1" si="72"/>
        <v/>
      </c>
      <c r="G293" s="4" t="str">
        <f t="shared" ca="1" si="73"/>
        <v/>
      </c>
      <c r="H293" t="str">
        <f t="shared" ca="1" si="74"/>
        <v/>
      </c>
      <c r="I293" s="4" t="str">
        <f t="shared" ca="1" si="75"/>
        <v/>
      </c>
      <c r="J293" t="str">
        <f t="shared" ca="1" si="76"/>
        <v/>
      </c>
      <c r="K293" s="4" t="str">
        <f ca="1">IF(J293&lt;&gt;"",J293/1440,"")</f>
        <v/>
      </c>
      <c r="L293" s="55" t="str">
        <f t="shared" ca="1" si="77"/>
        <v/>
      </c>
      <c r="M293" s="4" t="str">
        <f t="shared" ca="1" si="78"/>
        <v/>
      </c>
      <c r="N293" s="3" t="str">
        <f ca="1">IF(C293&lt;&gt;"",SUM(COUNTIF($Q$24:$Q293,"&gt;"&amp;C293),COUNTIF($S$24:$S293,"&gt;"&amp;C293),COUNTIF($U$24:$U293,"&gt;"&amp;C293),COUNTIF($W$24:$W293,"&gt;"&amp;C293),COUNTIF($Y$24:$Y293,"&gt;"&amp;C293)),"")</f>
        <v/>
      </c>
      <c r="O293" s="4" t="str">
        <f t="shared" ca="1" si="79"/>
        <v/>
      </c>
      <c r="P293" s="4" t="str">
        <f ca="1">IF(AND(MAX(Q$23:Q292)&lt;=MAX(S$23:S292),C293&lt;&gt;"",MAX(Q$23:Q292)&lt;=MAX(U$23:U292),MAX(Q$23:Q292)&lt;=MAX(W$23:W292),MAX(Q$23:Q292)&lt;=MAX(Y$23:Y292),MAX(Q$23:Q292)&lt;=TIME(16,0,0)),MAX(Q$23:Q292,C293),"")</f>
        <v/>
      </c>
      <c r="Q293" s="4" t="str">
        <f t="shared" ca="1" si="80"/>
        <v/>
      </c>
      <c r="R293" s="4" t="str">
        <f ca="1">IF(AND(MAX(Q$23:Q292)&gt;MAX(S$23:S292),C293&lt;&gt;"",MAX(S$23:S292)&lt;=MAX(U$23:U292),MAX(S$23:S292)&lt;=MAX(W$23:W292),MAX(S$23:S292)&lt;=MAX(Y$23:Y292),MAX(S$23:S292)&lt;=TIME(16,0,0)),MAX(S$23:S292,C293),"")</f>
        <v/>
      </c>
      <c r="S293" s="4" t="str">
        <f t="shared" ca="1" si="81"/>
        <v/>
      </c>
      <c r="T293" s="4" t="str">
        <f ca="1">IF(AND(MAX(Q$23:Q292)&gt;MAX(U$23:U292),C293&lt;&gt;"",MAX(S$23:S292)&gt;MAX(U$23:U292),MAX(U$23:U292)&lt;=MAX(W$23:W292),MAX(U$23:U292)&lt;=MAX(Y$23:Y292),MAX(U$23:U292)&lt;=TIME(16,0,0)),MAX(U$23:U292,C293),"")</f>
        <v/>
      </c>
      <c r="U293" s="4" t="str">
        <f t="shared" ca="1" si="82"/>
        <v/>
      </c>
      <c r="V293" s="4" t="str">
        <f ca="1">IF(AND(MAX(Q$23:Q292)&gt;MAX(W$23:W292),C293&lt;&gt;"",MAX(S$23:S292)&gt;MAX(W$23:W292),MAX(U$23:U292)&gt;MAX(W$23:W292),MAX(W$23:W292)&lt;=MAX(Y$23:Y292),MAX(W$23:W292)&lt;=TIME(16,0,0)),MAX(W$23:W292,C293),"")</f>
        <v/>
      </c>
      <c r="W293" s="4" t="str">
        <f t="shared" ca="1" si="83"/>
        <v/>
      </c>
      <c r="X293" s="4" t="str">
        <f ca="1">IF(AND(MAX(Q$23:Q292)&gt;MAX(Y$23:Y292),C293&lt;&gt;"",MAX(S$23:S292)&gt;MAX(Y$23:Y292),MAX(U$23:U292)&gt;MAX(Y$23:Y292),MAX(W$23:W292)&gt;MAX(Y$23:Y292),MAX(Y$23:Y292)&lt;=TIME(16,0,0)),MAX(Y$23:Y292,C293),"")</f>
        <v/>
      </c>
      <c r="Y293" s="4" t="str">
        <f t="shared" ca="1" si="84"/>
        <v/>
      </c>
    </row>
    <row r="294" spans="1:25" x14ac:dyDescent="0.3">
      <c r="A294" s="3">
        <f t="shared" ca="1" si="68"/>
        <v>2.9125843986525446</v>
      </c>
      <c r="B294" s="23" t="str">
        <f t="shared" ca="1" si="69"/>
        <v/>
      </c>
      <c r="C294" s="4" t="str">
        <f ca="1">IF(C293="","",IF(C293+(A294)/1440&lt;=$C$23+8/24,C293+(A294)/1440,""))</f>
        <v/>
      </c>
      <c r="D294" t="str">
        <f t="shared" ca="1" si="70"/>
        <v/>
      </c>
      <c r="E294" s="4" t="str">
        <f t="shared" ca="1" si="71"/>
        <v/>
      </c>
      <c r="F294" t="str">
        <f t="shared" ca="1" si="72"/>
        <v/>
      </c>
      <c r="G294" s="4" t="str">
        <f t="shared" ca="1" si="73"/>
        <v/>
      </c>
      <c r="H294" t="str">
        <f t="shared" ca="1" si="74"/>
        <v/>
      </c>
      <c r="I294" s="4" t="str">
        <f t="shared" ca="1" si="75"/>
        <v/>
      </c>
      <c r="J294" t="str">
        <f t="shared" ca="1" si="76"/>
        <v/>
      </c>
      <c r="K294" s="4" t="str">
        <f ca="1">IF(J294&lt;&gt;"",J294/1440,"")</f>
        <v/>
      </c>
      <c r="L294" s="55" t="str">
        <f t="shared" ca="1" si="77"/>
        <v/>
      </c>
      <c r="M294" s="4" t="str">
        <f t="shared" ca="1" si="78"/>
        <v/>
      </c>
      <c r="N294" s="3" t="str">
        <f ca="1">IF(C294&lt;&gt;"",SUM(COUNTIF($Q$24:$Q294,"&gt;"&amp;C294),COUNTIF($S$24:$S294,"&gt;"&amp;C294),COUNTIF($U$24:$U294,"&gt;"&amp;C294),COUNTIF($W$24:$W294,"&gt;"&amp;C294),COUNTIF($Y$24:$Y294,"&gt;"&amp;C294)),"")</f>
        <v/>
      </c>
      <c r="O294" s="4" t="str">
        <f t="shared" ca="1" si="79"/>
        <v/>
      </c>
      <c r="P294" s="4" t="str">
        <f ca="1">IF(AND(MAX(Q$23:Q293)&lt;=MAX(S$23:S293),C294&lt;&gt;"",MAX(Q$23:Q293)&lt;=MAX(U$23:U293),MAX(Q$23:Q293)&lt;=MAX(W$23:W293),MAX(Q$23:Q293)&lt;=MAX(Y$23:Y293),MAX(Q$23:Q293)&lt;=TIME(16,0,0)),MAX(Q$23:Q293,C294),"")</f>
        <v/>
      </c>
      <c r="Q294" s="4" t="str">
        <f t="shared" ca="1" si="80"/>
        <v/>
      </c>
      <c r="R294" s="4" t="str">
        <f ca="1">IF(AND(MAX(Q$23:Q293)&gt;MAX(S$23:S293),C294&lt;&gt;"",MAX(S$23:S293)&lt;=MAX(U$23:U293),MAX(S$23:S293)&lt;=MAX(W$23:W293),MAX(S$23:S293)&lt;=MAX(Y$23:Y293),MAX(S$23:S293)&lt;=TIME(16,0,0)),MAX(S$23:S293,C294),"")</f>
        <v/>
      </c>
      <c r="S294" s="4" t="str">
        <f t="shared" ca="1" si="81"/>
        <v/>
      </c>
      <c r="T294" s="4" t="str">
        <f ca="1">IF(AND(MAX(Q$23:Q293)&gt;MAX(U$23:U293),C294&lt;&gt;"",MAX(S$23:S293)&gt;MAX(U$23:U293),MAX(U$23:U293)&lt;=MAX(W$23:W293),MAX(U$23:U293)&lt;=MAX(Y$23:Y293),MAX(U$23:U293)&lt;=TIME(16,0,0)),MAX(U$23:U293,C294),"")</f>
        <v/>
      </c>
      <c r="U294" s="4" t="str">
        <f t="shared" ca="1" si="82"/>
        <v/>
      </c>
      <c r="V294" s="4" t="str">
        <f ca="1">IF(AND(MAX(Q$23:Q293)&gt;MAX(W$23:W293),C294&lt;&gt;"",MAX(S$23:S293)&gt;MAX(W$23:W293),MAX(U$23:U293)&gt;MAX(W$23:W293),MAX(W$23:W293)&lt;=MAX(Y$23:Y293),MAX(W$23:W293)&lt;=TIME(16,0,0)),MAX(W$23:W293,C294),"")</f>
        <v/>
      </c>
      <c r="W294" s="4" t="str">
        <f t="shared" ca="1" si="83"/>
        <v/>
      </c>
      <c r="X294" s="4" t="str">
        <f ca="1">IF(AND(MAX(Q$23:Q293)&gt;MAX(Y$23:Y293),C294&lt;&gt;"",MAX(S$23:S293)&gt;MAX(Y$23:Y293),MAX(U$23:U293)&gt;MAX(Y$23:Y293),MAX(W$23:W293)&gt;MAX(Y$23:Y293),MAX(Y$23:Y293)&lt;=TIME(16,0,0)),MAX(Y$23:Y293,C294),"")</f>
        <v/>
      </c>
      <c r="Y294" s="4" t="str">
        <f t="shared" ca="1" si="84"/>
        <v/>
      </c>
    </row>
    <row r="295" spans="1:25" x14ac:dyDescent="0.3">
      <c r="A295" s="3">
        <f t="shared" ca="1" si="68"/>
        <v>1.1165704574194555</v>
      </c>
      <c r="B295" s="23" t="str">
        <f t="shared" ca="1" si="69"/>
        <v/>
      </c>
      <c r="C295" s="4" t="str">
        <f ca="1">IF(C294="","",IF(C294+(A295)/1440&lt;=$C$23+8/24,C294+(A295)/1440,""))</f>
        <v/>
      </c>
      <c r="D295" t="str">
        <f t="shared" ca="1" si="70"/>
        <v/>
      </c>
      <c r="E295" s="4" t="str">
        <f t="shared" ca="1" si="71"/>
        <v/>
      </c>
      <c r="F295" t="str">
        <f t="shared" ca="1" si="72"/>
        <v/>
      </c>
      <c r="G295" s="4" t="str">
        <f t="shared" ca="1" si="73"/>
        <v/>
      </c>
      <c r="H295" t="str">
        <f t="shared" ca="1" si="74"/>
        <v/>
      </c>
      <c r="I295" s="4" t="str">
        <f t="shared" ca="1" si="75"/>
        <v/>
      </c>
      <c r="J295" t="str">
        <f t="shared" ca="1" si="76"/>
        <v/>
      </c>
      <c r="K295" s="4" t="str">
        <f ca="1">IF(J295&lt;&gt;"",J295/1440,"")</f>
        <v/>
      </c>
      <c r="L295" s="55" t="str">
        <f t="shared" ca="1" si="77"/>
        <v/>
      </c>
      <c r="M295" s="4" t="str">
        <f t="shared" ca="1" si="78"/>
        <v/>
      </c>
      <c r="N295" s="3" t="str">
        <f ca="1">IF(C295&lt;&gt;"",SUM(COUNTIF($Q$24:$Q295,"&gt;"&amp;C295),COUNTIF($S$24:$S295,"&gt;"&amp;C295),COUNTIF($U$24:$U295,"&gt;"&amp;C295),COUNTIF($W$24:$W295,"&gt;"&amp;C295),COUNTIF($Y$24:$Y295,"&gt;"&amp;C295)),"")</f>
        <v/>
      </c>
      <c r="O295" s="4" t="str">
        <f t="shared" ca="1" si="79"/>
        <v/>
      </c>
      <c r="P295" s="4" t="str">
        <f ca="1">IF(AND(MAX(Q$23:Q294)&lt;=MAX(S$23:S294),C295&lt;&gt;"",MAX(Q$23:Q294)&lt;=MAX(U$23:U294),MAX(Q$23:Q294)&lt;=MAX(W$23:W294),MAX(Q$23:Q294)&lt;=MAX(Y$23:Y294),MAX(Q$23:Q294)&lt;=TIME(16,0,0)),MAX(Q$23:Q294,C295),"")</f>
        <v/>
      </c>
      <c r="Q295" s="4" t="str">
        <f t="shared" ca="1" si="80"/>
        <v/>
      </c>
      <c r="R295" s="4" t="str">
        <f ca="1">IF(AND(MAX(Q$23:Q294)&gt;MAX(S$23:S294),C295&lt;&gt;"",MAX(S$23:S294)&lt;=MAX(U$23:U294),MAX(S$23:S294)&lt;=MAX(W$23:W294),MAX(S$23:S294)&lt;=MAX(Y$23:Y294),MAX(S$23:S294)&lt;=TIME(16,0,0)),MAX(S$23:S294,C295),"")</f>
        <v/>
      </c>
      <c r="S295" s="4" t="str">
        <f t="shared" ca="1" si="81"/>
        <v/>
      </c>
      <c r="T295" s="4" t="str">
        <f ca="1">IF(AND(MAX(Q$23:Q294)&gt;MAX(U$23:U294),C295&lt;&gt;"",MAX(S$23:S294)&gt;MAX(U$23:U294),MAX(U$23:U294)&lt;=MAX(W$23:W294),MAX(U$23:U294)&lt;=MAX(Y$23:Y294),MAX(U$23:U294)&lt;=TIME(16,0,0)),MAX(U$23:U294,C295),"")</f>
        <v/>
      </c>
      <c r="U295" s="4" t="str">
        <f t="shared" ca="1" si="82"/>
        <v/>
      </c>
      <c r="V295" s="4" t="str">
        <f ca="1">IF(AND(MAX(Q$23:Q294)&gt;MAX(W$23:W294),C295&lt;&gt;"",MAX(S$23:S294)&gt;MAX(W$23:W294),MAX(U$23:U294)&gt;MAX(W$23:W294),MAX(W$23:W294)&lt;=MAX(Y$23:Y294),MAX(W$23:W294)&lt;=TIME(16,0,0)),MAX(W$23:W294,C295),"")</f>
        <v/>
      </c>
      <c r="W295" s="4" t="str">
        <f t="shared" ca="1" si="83"/>
        <v/>
      </c>
      <c r="X295" s="4" t="str">
        <f ca="1">IF(AND(MAX(Q$23:Q294)&gt;MAX(Y$23:Y294),C295&lt;&gt;"",MAX(S$23:S294)&gt;MAX(Y$23:Y294),MAX(U$23:U294)&gt;MAX(Y$23:Y294),MAX(W$23:W294)&gt;MAX(Y$23:Y294),MAX(Y$23:Y294)&lt;=TIME(16,0,0)),MAX(Y$23:Y294,C295),"")</f>
        <v/>
      </c>
      <c r="Y295" s="4" t="str">
        <f t="shared" ca="1" si="84"/>
        <v/>
      </c>
    </row>
    <row r="296" spans="1:25" x14ac:dyDescent="0.3">
      <c r="A296" s="3">
        <f t="shared" ca="1" si="68"/>
        <v>1.0628466057366286</v>
      </c>
      <c r="B296" s="23" t="str">
        <f t="shared" ca="1" si="69"/>
        <v/>
      </c>
      <c r="C296" s="4" t="str">
        <f ca="1">IF(C295="","",IF(C295+(A296)/1440&lt;=$C$23+8/24,C295+(A296)/1440,""))</f>
        <v/>
      </c>
      <c r="D296" t="str">
        <f t="shared" ca="1" si="70"/>
        <v/>
      </c>
      <c r="E296" s="4" t="str">
        <f t="shared" ca="1" si="71"/>
        <v/>
      </c>
      <c r="F296" t="str">
        <f t="shared" ca="1" si="72"/>
        <v/>
      </c>
      <c r="G296" s="4" t="str">
        <f t="shared" ca="1" si="73"/>
        <v/>
      </c>
      <c r="H296" t="str">
        <f t="shared" ca="1" si="74"/>
        <v/>
      </c>
      <c r="I296" s="4" t="str">
        <f t="shared" ca="1" si="75"/>
        <v/>
      </c>
      <c r="J296" t="str">
        <f t="shared" ca="1" si="76"/>
        <v/>
      </c>
      <c r="K296" s="4" t="str">
        <f ca="1">IF(J296&lt;&gt;"",J296/1440,"")</f>
        <v/>
      </c>
      <c r="L296" s="55" t="str">
        <f t="shared" ca="1" si="77"/>
        <v/>
      </c>
      <c r="M296" s="4" t="str">
        <f t="shared" ca="1" si="78"/>
        <v/>
      </c>
      <c r="N296" s="3" t="str">
        <f ca="1">IF(C296&lt;&gt;"",SUM(COUNTIF($Q$24:$Q296,"&gt;"&amp;C296),COUNTIF($S$24:$S296,"&gt;"&amp;C296),COUNTIF($U$24:$U296,"&gt;"&amp;C296),COUNTIF($W$24:$W296,"&gt;"&amp;C296),COUNTIF($Y$24:$Y296,"&gt;"&amp;C296)),"")</f>
        <v/>
      </c>
      <c r="O296" s="4" t="str">
        <f t="shared" ca="1" si="79"/>
        <v/>
      </c>
      <c r="P296" s="4" t="str">
        <f ca="1">IF(AND(MAX(Q$23:Q295)&lt;=MAX(S$23:S295),C296&lt;&gt;"",MAX(Q$23:Q295)&lt;=MAX(U$23:U295),MAX(Q$23:Q295)&lt;=MAX(W$23:W295),MAX(Q$23:Q295)&lt;=MAX(Y$23:Y295),MAX(Q$23:Q295)&lt;=TIME(16,0,0)),MAX(Q$23:Q295,C296),"")</f>
        <v/>
      </c>
      <c r="Q296" s="4" t="str">
        <f t="shared" ca="1" si="80"/>
        <v/>
      </c>
      <c r="R296" s="4" t="str">
        <f ca="1">IF(AND(MAX(Q$23:Q295)&gt;MAX(S$23:S295),C296&lt;&gt;"",MAX(S$23:S295)&lt;=MAX(U$23:U295),MAX(S$23:S295)&lt;=MAX(W$23:W295),MAX(S$23:S295)&lt;=MAX(Y$23:Y295),MAX(S$23:S295)&lt;=TIME(16,0,0)),MAX(S$23:S295,C296),"")</f>
        <v/>
      </c>
      <c r="S296" s="4" t="str">
        <f t="shared" ca="1" si="81"/>
        <v/>
      </c>
      <c r="T296" s="4" t="str">
        <f ca="1">IF(AND(MAX(Q$23:Q295)&gt;MAX(U$23:U295),C296&lt;&gt;"",MAX(S$23:S295)&gt;MAX(U$23:U295),MAX(U$23:U295)&lt;=MAX(W$23:W295),MAX(U$23:U295)&lt;=MAX(Y$23:Y295),MAX(U$23:U295)&lt;=TIME(16,0,0)),MAX(U$23:U295,C296),"")</f>
        <v/>
      </c>
      <c r="U296" s="4" t="str">
        <f t="shared" ca="1" si="82"/>
        <v/>
      </c>
      <c r="V296" s="4" t="str">
        <f ca="1">IF(AND(MAX(Q$23:Q295)&gt;MAX(W$23:W295),C296&lt;&gt;"",MAX(S$23:S295)&gt;MAX(W$23:W295),MAX(U$23:U295)&gt;MAX(W$23:W295),MAX(W$23:W295)&lt;=MAX(Y$23:Y295),MAX(W$23:W295)&lt;=TIME(16,0,0)),MAX(W$23:W295,C296),"")</f>
        <v/>
      </c>
      <c r="W296" s="4" t="str">
        <f t="shared" ca="1" si="83"/>
        <v/>
      </c>
      <c r="X296" s="4" t="str">
        <f ca="1">IF(AND(MAX(Q$23:Q295)&gt;MAX(Y$23:Y295),C296&lt;&gt;"",MAX(S$23:S295)&gt;MAX(Y$23:Y295),MAX(U$23:U295)&gt;MAX(Y$23:Y295),MAX(W$23:W295)&gt;MAX(Y$23:Y295),MAX(Y$23:Y295)&lt;=TIME(16,0,0)),MAX(Y$23:Y295,C296),"")</f>
        <v/>
      </c>
      <c r="Y296" s="4" t="str">
        <f t="shared" ca="1" si="84"/>
        <v/>
      </c>
    </row>
    <row r="297" spans="1:25" x14ac:dyDescent="0.3">
      <c r="A297" s="3">
        <f t="shared" ca="1" si="68"/>
        <v>1.1379384052547452</v>
      </c>
      <c r="B297" s="23" t="str">
        <f t="shared" ca="1" si="69"/>
        <v/>
      </c>
      <c r="C297" s="4" t="str">
        <f ca="1">IF(C296="","",IF(C296+(A297)/1440&lt;=$C$23+8/24,C296+(A297)/1440,""))</f>
        <v/>
      </c>
      <c r="D297" t="str">
        <f t="shared" ca="1" si="70"/>
        <v/>
      </c>
      <c r="E297" s="4" t="str">
        <f t="shared" ca="1" si="71"/>
        <v/>
      </c>
      <c r="F297" t="str">
        <f t="shared" ca="1" si="72"/>
        <v/>
      </c>
      <c r="G297" s="4" t="str">
        <f t="shared" ca="1" si="73"/>
        <v/>
      </c>
      <c r="H297" t="str">
        <f t="shared" ca="1" si="74"/>
        <v/>
      </c>
      <c r="I297" s="4" t="str">
        <f t="shared" ca="1" si="75"/>
        <v/>
      </c>
      <c r="J297" t="str">
        <f t="shared" ca="1" si="76"/>
        <v/>
      </c>
      <c r="K297" s="4" t="str">
        <f ca="1">IF(J297&lt;&gt;"",J297/1440,"")</f>
        <v/>
      </c>
      <c r="L297" s="55" t="str">
        <f t="shared" ca="1" si="77"/>
        <v/>
      </c>
      <c r="M297" s="4" t="str">
        <f t="shared" ca="1" si="78"/>
        <v/>
      </c>
      <c r="N297" s="3" t="str">
        <f ca="1">IF(C297&lt;&gt;"",SUM(COUNTIF($Q$24:$Q297,"&gt;"&amp;C297),COUNTIF($S$24:$S297,"&gt;"&amp;C297),COUNTIF($U$24:$U297,"&gt;"&amp;C297),COUNTIF($W$24:$W297,"&gt;"&amp;C297),COUNTIF($Y$24:$Y297,"&gt;"&amp;C297)),"")</f>
        <v/>
      </c>
      <c r="O297" s="4" t="str">
        <f t="shared" ca="1" si="79"/>
        <v/>
      </c>
      <c r="P297" s="4" t="str">
        <f ca="1">IF(AND(MAX(Q$23:Q296)&lt;=MAX(S$23:S296),C297&lt;&gt;"",MAX(Q$23:Q296)&lt;=MAX(U$23:U296),MAX(Q$23:Q296)&lt;=MAX(W$23:W296),MAX(Q$23:Q296)&lt;=MAX(Y$23:Y296),MAX(Q$23:Q296)&lt;=TIME(16,0,0)),MAX(Q$23:Q296,C297),"")</f>
        <v/>
      </c>
      <c r="Q297" s="4" t="str">
        <f t="shared" ca="1" si="80"/>
        <v/>
      </c>
      <c r="R297" s="4" t="str">
        <f ca="1">IF(AND(MAX(Q$23:Q296)&gt;MAX(S$23:S296),C297&lt;&gt;"",MAX(S$23:S296)&lt;=MAX(U$23:U296),MAX(S$23:S296)&lt;=MAX(W$23:W296),MAX(S$23:S296)&lt;=MAX(Y$23:Y296),MAX(S$23:S296)&lt;=TIME(16,0,0)),MAX(S$23:S296,C297),"")</f>
        <v/>
      </c>
      <c r="S297" s="4" t="str">
        <f t="shared" ca="1" si="81"/>
        <v/>
      </c>
      <c r="T297" s="4" t="str">
        <f ca="1">IF(AND(MAX(Q$23:Q296)&gt;MAX(U$23:U296),C297&lt;&gt;"",MAX(S$23:S296)&gt;MAX(U$23:U296),MAX(U$23:U296)&lt;=MAX(W$23:W296),MAX(U$23:U296)&lt;=MAX(Y$23:Y296),MAX(U$23:U296)&lt;=TIME(16,0,0)),MAX(U$23:U296,C297),"")</f>
        <v/>
      </c>
      <c r="U297" s="4" t="str">
        <f t="shared" ca="1" si="82"/>
        <v/>
      </c>
      <c r="V297" s="4" t="str">
        <f ca="1">IF(AND(MAX(Q$23:Q296)&gt;MAX(W$23:W296),C297&lt;&gt;"",MAX(S$23:S296)&gt;MAX(W$23:W296),MAX(U$23:U296)&gt;MAX(W$23:W296),MAX(W$23:W296)&lt;=MAX(Y$23:Y296),MAX(W$23:W296)&lt;=TIME(16,0,0)),MAX(W$23:W296,C297),"")</f>
        <v/>
      </c>
      <c r="W297" s="4" t="str">
        <f t="shared" ca="1" si="83"/>
        <v/>
      </c>
      <c r="X297" s="4" t="str">
        <f ca="1">IF(AND(MAX(Q$23:Q296)&gt;MAX(Y$23:Y296),C297&lt;&gt;"",MAX(S$23:S296)&gt;MAX(Y$23:Y296),MAX(U$23:U296)&gt;MAX(Y$23:Y296),MAX(W$23:W296)&gt;MAX(Y$23:Y296),MAX(Y$23:Y296)&lt;=TIME(16,0,0)),MAX(Y$23:Y296,C297),"")</f>
        <v/>
      </c>
      <c r="Y297" s="4" t="str">
        <f t="shared" ca="1" si="84"/>
        <v/>
      </c>
    </row>
    <row r="298" spans="1:25" x14ac:dyDescent="0.3">
      <c r="A298" s="3">
        <f t="shared" ca="1" si="68"/>
        <v>2.3383919461651281</v>
      </c>
      <c r="B298" s="23" t="str">
        <f t="shared" ca="1" si="69"/>
        <v/>
      </c>
      <c r="C298" s="4" t="str">
        <f ca="1">IF(C297="","",IF(C297+(A298)/1440&lt;=$C$23+8/24,C297+(A298)/1440,""))</f>
        <v/>
      </c>
      <c r="D298" t="str">
        <f t="shared" ca="1" si="70"/>
        <v/>
      </c>
      <c r="E298" s="4" t="str">
        <f t="shared" ca="1" si="71"/>
        <v/>
      </c>
      <c r="F298" t="str">
        <f t="shared" ca="1" si="72"/>
        <v/>
      </c>
      <c r="G298" s="4" t="str">
        <f t="shared" ca="1" si="73"/>
        <v/>
      </c>
      <c r="H298" t="str">
        <f t="shared" ca="1" si="74"/>
        <v/>
      </c>
      <c r="I298" s="4" t="str">
        <f t="shared" ca="1" si="75"/>
        <v/>
      </c>
      <c r="J298" t="str">
        <f t="shared" ca="1" si="76"/>
        <v/>
      </c>
      <c r="K298" s="4" t="str">
        <f ca="1">IF(J298&lt;&gt;"",J298/1440,"")</f>
        <v/>
      </c>
      <c r="L298" s="55" t="str">
        <f t="shared" ca="1" si="77"/>
        <v/>
      </c>
      <c r="M298" s="4" t="str">
        <f t="shared" ca="1" si="78"/>
        <v/>
      </c>
      <c r="N298" s="3" t="str">
        <f ca="1">IF(C298&lt;&gt;"",SUM(COUNTIF($Q$24:$Q298,"&gt;"&amp;C298),COUNTIF($S$24:$S298,"&gt;"&amp;C298),COUNTIF($U$24:$U298,"&gt;"&amp;C298),COUNTIF($W$24:$W298,"&gt;"&amp;C298),COUNTIF($Y$24:$Y298,"&gt;"&amp;C298)),"")</f>
        <v/>
      </c>
      <c r="O298" s="4" t="str">
        <f t="shared" ca="1" si="79"/>
        <v/>
      </c>
      <c r="P298" s="4" t="str">
        <f ca="1">IF(AND(MAX(Q$23:Q297)&lt;=MAX(S$23:S297),C298&lt;&gt;"",MAX(Q$23:Q297)&lt;=MAX(U$23:U297),MAX(Q$23:Q297)&lt;=MAX(W$23:W297),MAX(Q$23:Q297)&lt;=MAX(Y$23:Y297),MAX(Q$23:Q297)&lt;=TIME(16,0,0)),MAX(Q$23:Q297,C298),"")</f>
        <v/>
      </c>
      <c r="Q298" s="4" t="str">
        <f t="shared" ca="1" si="80"/>
        <v/>
      </c>
      <c r="R298" s="4" t="str">
        <f ca="1">IF(AND(MAX(Q$23:Q297)&gt;MAX(S$23:S297),C298&lt;&gt;"",MAX(S$23:S297)&lt;=MAX(U$23:U297),MAX(S$23:S297)&lt;=MAX(W$23:W297),MAX(S$23:S297)&lt;=MAX(Y$23:Y297),MAX(S$23:S297)&lt;=TIME(16,0,0)),MAX(S$23:S297,C298),"")</f>
        <v/>
      </c>
      <c r="S298" s="4" t="str">
        <f t="shared" ca="1" si="81"/>
        <v/>
      </c>
      <c r="T298" s="4" t="str">
        <f ca="1">IF(AND(MAX(Q$23:Q297)&gt;MAX(U$23:U297),C298&lt;&gt;"",MAX(S$23:S297)&gt;MAX(U$23:U297),MAX(U$23:U297)&lt;=MAX(W$23:W297),MAX(U$23:U297)&lt;=MAX(Y$23:Y297),MAX(U$23:U297)&lt;=TIME(16,0,0)),MAX(U$23:U297,C298),"")</f>
        <v/>
      </c>
      <c r="U298" s="4" t="str">
        <f t="shared" ca="1" si="82"/>
        <v/>
      </c>
      <c r="V298" s="4" t="str">
        <f ca="1">IF(AND(MAX(Q$23:Q297)&gt;MAX(W$23:W297),C298&lt;&gt;"",MAX(S$23:S297)&gt;MAX(W$23:W297),MAX(U$23:U297)&gt;MAX(W$23:W297),MAX(W$23:W297)&lt;=MAX(Y$23:Y297),MAX(W$23:W297)&lt;=TIME(16,0,0)),MAX(W$23:W297,C298),"")</f>
        <v/>
      </c>
      <c r="W298" s="4" t="str">
        <f t="shared" ca="1" si="83"/>
        <v/>
      </c>
      <c r="X298" s="4" t="str">
        <f ca="1">IF(AND(MAX(Q$23:Q297)&gt;MAX(Y$23:Y297),C298&lt;&gt;"",MAX(S$23:S297)&gt;MAX(Y$23:Y297),MAX(U$23:U297)&gt;MAX(Y$23:Y297),MAX(W$23:W297)&gt;MAX(Y$23:Y297),MAX(Y$23:Y297)&lt;=TIME(16,0,0)),MAX(Y$23:Y297,C298),"")</f>
        <v/>
      </c>
      <c r="Y298" s="4" t="str">
        <f t="shared" ca="1" si="84"/>
        <v/>
      </c>
    </row>
    <row r="299" spans="1:25" x14ac:dyDescent="0.3">
      <c r="A299" s="3">
        <f t="shared" ca="1" si="68"/>
        <v>2.1779798778181094</v>
      </c>
      <c r="B299" s="23" t="str">
        <f t="shared" ca="1" si="69"/>
        <v/>
      </c>
      <c r="C299" s="4" t="str">
        <f ca="1">IF(C298="","",IF(C298+(A299)/1440&lt;=$C$23+8/24,C298+(A299)/1440,""))</f>
        <v/>
      </c>
      <c r="D299" t="str">
        <f t="shared" ca="1" si="70"/>
        <v/>
      </c>
      <c r="E299" s="4" t="str">
        <f t="shared" ca="1" si="71"/>
        <v/>
      </c>
      <c r="F299" t="str">
        <f t="shared" ca="1" si="72"/>
        <v/>
      </c>
      <c r="G299" s="4" t="str">
        <f t="shared" ca="1" si="73"/>
        <v/>
      </c>
      <c r="H299" t="str">
        <f t="shared" ca="1" si="74"/>
        <v/>
      </c>
      <c r="I299" s="4" t="str">
        <f t="shared" ca="1" si="75"/>
        <v/>
      </c>
      <c r="J299" t="str">
        <f t="shared" ca="1" si="76"/>
        <v/>
      </c>
      <c r="K299" s="4" t="str">
        <f ca="1">IF(J299&lt;&gt;"",J299/1440,"")</f>
        <v/>
      </c>
      <c r="L299" s="55" t="str">
        <f t="shared" ca="1" si="77"/>
        <v/>
      </c>
      <c r="M299" s="4" t="str">
        <f t="shared" ca="1" si="78"/>
        <v/>
      </c>
      <c r="N299" s="3" t="str">
        <f ca="1">IF(C299&lt;&gt;"",SUM(COUNTIF($Q$24:$Q299,"&gt;"&amp;C299),COUNTIF($S$24:$S299,"&gt;"&amp;C299),COUNTIF($U$24:$U299,"&gt;"&amp;C299),COUNTIF($W$24:$W299,"&gt;"&amp;C299),COUNTIF($Y$24:$Y299,"&gt;"&amp;C299)),"")</f>
        <v/>
      </c>
      <c r="O299" s="4" t="str">
        <f t="shared" ca="1" si="79"/>
        <v/>
      </c>
      <c r="P299" s="4" t="str">
        <f ca="1">IF(AND(MAX(Q$23:Q298)&lt;=MAX(S$23:S298),C299&lt;&gt;"",MAX(Q$23:Q298)&lt;=MAX(U$23:U298),MAX(Q$23:Q298)&lt;=MAX(W$23:W298),MAX(Q$23:Q298)&lt;=MAX(Y$23:Y298),MAX(Q$23:Q298)&lt;=TIME(16,0,0)),MAX(Q$23:Q298,C299),"")</f>
        <v/>
      </c>
      <c r="Q299" s="4" t="str">
        <f t="shared" ca="1" si="80"/>
        <v/>
      </c>
      <c r="R299" s="4" t="str">
        <f ca="1">IF(AND(MAX(Q$23:Q298)&gt;MAX(S$23:S298),C299&lt;&gt;"",MAX(S$23:S298)&lt;=MAX(U$23:U298),MAX(S$23:S298)&lt;=MAX(W$23:W298),MAX(S$23:S298)&lt;=MAX(Y$23:Y298),MAX(S$23:S298)&lt;=TIME(16,0,0)),MAX(S$23:S298,C299),"")</f>
        <v/>
      </c>
      <c r="S299" s="4" t="str">
        <f t="shared" ca="1" si="81"/>
        <v/>
      </c>
      <c r="T299" s="4" t="str">
        <f ca="1">IF(AND(MAX(Q$23:Q298)&gt;MAX(U$23:U298),C299&lt;&gt;"",MAX(S$23:S298)&gt;MAX(U$23:U298),MAX(U$23:U298)&lt;=MAX(W$23:W298),MAX(U$23:U298)&lt;=MAX(Y$23:Y298),MAX(U$23:U298)&lt;=TIME(16,0,0)),MAX(U$23:U298,C299),"")</f>
        <v/>
      </c>
      <c r="U299" s="4" t="str">
        <f t="shared" ca="1" si="82"/>
        <v/>
      </c>
      <c r="V299" s="4" t="str">
        <f ca="1">IF(AND(MAX(Q$23:Q298)&gt;MAX(W$23:W298),C299&lt;&gt;"",MAX(S$23:S298)&gt;MAX(W$23:W298),MAX(U$23:U298)&gt;MAX(W$23:W298),MAX(W$23:W298)&lt;=MAX(Y$23:Y298),MAX(W$23:W298)&lt;=TIME(16,0,0)),MAX(W$23:W298,C299),"")</f>
        <v/>
      </c>
      <c r="W299" s="4" t="str">
        <f t="shared" ca="1" si="83"/>
        <v/>
      </c>
      <c r="X299" s="4" t="str">
        <f ca="1">IF(AND(MAX(Q$23:Q298)&gt;MAX(Y$23:Y298),C299&lt;&gt;"",MAX(S$23:S298)&gt;MAX(Y$23:Y298),MAX(U$23:U298)&gt;MAX(Y$23:Y298),MAX(W$23:W298)&gt;MAX(Y$23:Y298),MAX(Y$23:Y298)&lt;=TIME(16,0,0)),MAX(Y$23:Y298,C299),"")</f>
        <v/>
      </c>
      <c r="Y299" s="4" t="str">
        <f t="shared" ca="1" si="84"/>
        <v/>
      </c>
    </row>
    <row r="300" spans="1:25" x14ac:dyDescent="0.3">
      <c r="A300" s="3">
        <f t="shared" ca="1" si="68"/>
        <v>1.5623187998939709</v>
      </c>
      <c r="B300" s="23" t="str">
        <f t="shared" ca="1" si="69"/>
        <v/>
      </c>
      <c r="C300" s="4" t="str">
        <f ca="1">IF(C299="","",IF(C299+(A300)/1440&lt;=$C$23+8/24,C299+(A300)/1440,""))</f>
        <v/>
      </c>
      <c r="D300" t="str">
        <f t="shared" ca="1" si="70"/>
        <v/>
      </c>
      <c r="E300" s="4" t="str">
        <f t="shared" ca="1" si="71"/>
        <v/>
      </c>
      <c r="F300" t="str">
        <f t="shared" ca="1" si="72"/>
        <v/>
      </c>
      <c r="G300" s="4" t="str">
        <f t="shared" ca="1" si="73"/>
        <v/>
      </c>
      <c r="H300" t="str">
        <f t="shared" ca="1" si="74"/>
        <v/>
      </c>
      <c r="I300" s="4" t="str">
        <f t="shared" ca="1" si="75"/>
        <v/>
      </c>
      <c r="J300" t="str">
        <f t="shared" ca="1" si="76"/>
        <v/>
      </c>
      <c r="K300" s="4" t="str">
        <f ca="1">IF(J300&lt;&gt;"",J300/1440,"")</f>
        <v/>
      </c>
      <c r="L300" s="55" t="str">
        <f t="shared" ca="1" si="77"/>
        <v/>
      </c>
      <c r="M300" s="4" t="str">
        <f t="shared" ca="1" si="78"/>
        <v/>
      </c>
      <c r="N300" s="3" t="str">
        <f ca="1">IF(C300&lt;&gt;"",SUM(COUNTIF($Q$24:$Q300,"&gt;"&amp;C300),COUNTIF($S$24:$S300,"&gt;"&amp;C300),COUNTIF($U$24:$U300,"&gt;"&amp;C300),COUNTIF($W$24:$W300,"&gt;"&amp;C300),COUNTIF($Y$24:$Y300,"&gt;"&amp;C300)),"")</f>
        <v/>
      </c>
      <c r="O300" s="4" t="str">
        <f t="shared" ca="1" si="79"/>
        <v/>
      </c>
      <c r="P300" s="4" t="str">
        <f ca="1">IF(AND(MAX(Q$23:Q299)&lt;=MAX(S$23:S299),C300&lt;&gt;"",MAX(Q$23:Q299)&lt;=MAX(U$23:U299),MAX(Q$23:Q299)&lt;=MAX(W$23:W299),MAX(Q$23:Q299)&lt;=MAX(Y$23:Y299),MAX(Q$23:Q299)&lt;=TIME(16,0,0)),MAX(Q$23:Q299,C300),"")</f>
        <v/>
      </c>
      <c r="Q300" s="4" t="str">
        <f t="shared" ca="1" si="80"/>
        <v/>
      </c>
      <c r="R300" s="4" t="str">
        <f ca="1">IF(AND(MAX(Q$23:Q299)&gt;MAX(S$23:S299),C300&lt;&gt;"",MAX(S$23:S299)&lt;=MAX(U$23:U299),MAX(S$23:S299)&lt;=MAX(W$23:W299),MAX(S$23:S299)&lt;=MAX(Y$23:Y299),MAX(S$23:S299)&lt;=TIME(16,0,0)),MAX(S$23:S299,C300),"")</f>
        <v/>
      </c>
      <c r="S300" s="4" t="str">
        <f t="shared" ca="1" si="81"/>
        <v/>
      </c>
      <c r="T300" s="4" t="str">
        <f ca="1">IF(AND(MAX(Q$23:Q299)&gt;MAX(U$23:U299),C300&lt;&gt;"",MAX(S$23:S299)&gt;MAX(U$23:U299),MAX(U$23:U299)&lt;=MAX(W$23:W299),MAX(U$23:U299)&lt;=MAX(Y$23:Y299),MAX(U$23:U299)&lt;=TIME(16,0,0)),MAX(U$23:U299,C300),"")</f>
        <v/>
      </c>
      <c r="U300" s="4" t="str">
        <f t="shared" ca="1" si="82"/>
        <v/>
      </c>
      <c r="V300" s="4" t="str">
        <f ca="1">IF(AND(MAX(Q$23:Q299)&gt;MAX(W$23:W299),C300&lt;&gt;"",MAX(S$23:S299)&gt;MAX(W$23:W299),MAX(U$23:U299)&gt;MAX(W$23:W299),MAX(W$23:W299)&lt;=MAX(Y$23:Y299),MAX(W$23:W299)&lt;=TIME(16,0,0)),MAX(W$23:W299,C300),"")</f>
        <v/>
      </c>
      <c r="W300" s="4" t="str">
        <f t="shared" ca="1" si="83"/>
        <v/>
      </c>
      <c r="X300" s="4" t="str">
        <f ca="1">IF(AND(MAX(Q$23:Q299)&gt;MAX(Y$23:Y299),C300&lt;&gt;"",MAX(S$23:S299)&gt;MAX(Y$23:Y299),MAX(U$23:U299)&gt;MAX(Y$23:Y299),MAX(W$23:W299)&gt;MAX(Y$23:Y299),MAX(Y$23:Y299)&lt;=TIME(16,0,0)),MAX(Y$23:Y299,C300),"")</f>
        <v/>
      </c>
      <c r="Y300" s="4" t="str">
        <f t="shared" ca="1" si="84"/>
        <v/>
      </c>
    </row>
    <row r="301" spans="1:25" x14ac:dyDescent="0.3">
      <c r="A301" s="3">
        <f t="shared" ca="1" si="68"/>
        <v>1.1005389518262012</v>
      </c>
      <c r="B301" s="23" t="str">
        <f t="shared" ca="1" si="69"/>
        <v/>
      </c>
      <c r="C301" s="4" t="str">
        <f ca="1">IF(C300="","",IF(C300+(A301)/1440&lt;=$C$23+8/24,C300+(A301)/1440,""))</f>
        <v/>
      </c>
      <c r="D301" t="str">
        <f t="shared" ca="1" si="70"/>
        <v/>
      </c>
      <c r="E301" s="4" t="str">
        <f t="shared" ca="1" si="71"/>
        <v/>
      </c>
      <c r="F301" t="str">
        <f t="shared" ca="1" si="72"/>
        <v/>
      </c>
      <c r="G301" s="4" t="str">
        <f t="shared" ca="1" si="73"/>
        <v/>
      </c>
      <c r="H301" t="str">
        <f t="shared" ca="1" si="74"/>
        <v/>
      </c>
      <c r="I301" s="4" t="str">
        <f t="shared" ca="1" si="75"/>
        <v/>
      </c>
      <c r="J301" t="str">
        <f t="shared" ca="1" si="76"/>
        <v/>
      </c>
      <c r="K301" s="4" t="str">
        <f ca="1">IF(J301&lt;&gt;"",J301/1440,"")</f>
        <v/>
      </c>
      <c r="L301" s="55" t="str">
        <f t="shared" ca="1" si="77"/>
        <v/>
      </c>
      <c r="M301" s="4" t="str">
        <f t="shared" ca="1" si="78"/>
        <v/>
      </c>
      <c r="N301" s="3" t="str">
        <f ca="1">IF(C301&lt;&gt;"",SUM(COUNTIF($Q$24:$Q301,"&gt;"&amp;C301),COUNTIF($S$24:$S301,"&gt;"&amp;C301),COUNTIF($U$24:$U301,"&gt;"&amp;C301),COUNTIF($W$24:$W301,"&gt;"&amp;C301),COUNTIF($Y$24:$Y301,"&gt;"&amp;C301)),"")</f>
        <v/>
      </c>
      <c r="O301" s="4" t="str">
        <f t="shared" ca="1" si="79"/>
        <v/>
      </c>
      <c r="P301" s="4" t="str">
        <f ca="1">IF(AND(MAX(Q$23:Q300)&lt;=MAX(S$23:S300),C301&lt;&gt;"",MAX(Q$23:Q300)&lt;=MAX(U$23:U300),MAX(Q$23:Q300)&lt;=MAX(W$23:W300),MAX(Q$23:Q300)&lt;=MAX(Y$23:Y300),MAX(Q$23:Q300)&lt;=TIME(16,0,0)),MAX(Q$23:Q300,C301),"")</f>
        <v/>
      </c>
      <c r="Q301" s="4" t="str">
        <f t="shared" ca="1" si="80"/>
        <v/>
      </c>
      <c r="R301" s="4" t="str">
        <f ca="1">IF(AND(MAX(Q$23:Q300)&gt;MAX(S$23:S300),C301&lt;&gt;"",MAX(S$23:S300)&lt;=MAX(U$23:U300),MAX(S$23:S300)&lt;=MAX(W$23:W300),MAX(S$23:S300)&lt;=MAX(Y$23:Y300),MAX(S$23:S300)&lt;=TIME(16,0,0)),MAX(S$23:S300,C301),"")</f>
        <v/>
      </c>
      <c r="S301" s="4" t="str">
        <f t="shared" ca="1" si="81"/>
        <v/>
      </c>
      <c r="T301" s="4" t="str">
        <f ca="1">IF(AND(MAX(Q$23:Q300)&gt;MAX(U$23:U300),C301&lt;&gt;"",MAX(S$23:S300)&gt;MAX(U$23:U300),MAX(U$23:U300)&lt;=MAX(W$23:W300),MAX(U$23:U300)&lt;=MAX(Y$23:Y300),MAX(U$23:U300)&lt;=TIME(16,0,0)),MAX(U$23:U300,C301),"")</f>
        <v/>
      </c>
      <c r="U301" s="4" t="str">
        <f t="shared" ca="1" si="82"/>
        <v/>
      </c>
      <c r="V301" s="4" t="str">
        <f ca="1">IF(AND(MAX(Q$23:Q300)&gt;MAX(W$23:W300),C301&lt;&gt;"",MAX(S$23:S300)&gt;MAX(W$23:W300),MAX(U$23:U300)&gt;MAX(W$23:W300),MAX(W$23:W300)&lt;=MAX(Y$23:Y300),MAX(W$23:W300)&lt;=TIME(16,0,0)),MAX(W$23:W300,C301),"")</f>
        <v/>
      </c>
      <c r="W301" s="4" t="str">
        <f t="shared" ca="1" si="83"/>
        <v/>
      </c>
      <c r="X301" s="4" t="str">
        <f ca="1">IF(AND(MAX(Q$23:Q300)&gt;MAX(Y$23:Y300),C301&lt;&gt;"",MAX(S$23:S300)&gt;MAX(Y$23:Y300),MAX(U$23:U300)&gt;MAX(Y$23:Y300),MAX(W$23:W300)&gt;MAX(Y$23:Y300),MAX(Y$23:Y300)&lt;=TIME(16,0,0)),MAX(Y$23:Y300,C301),"")</f>
        <v/>
      </c>
      <c r="Y301" s="4" t="str">
        <f t="shared" ca="1" si="84"/>
        <v/>
      </c>
    </row>
    <row r="302" spans="1:25" x14ac:dyDescent="0.3">
      <c r="A302" s="3">
        <f t="shared" ca="1" si="68"/>
        <v>1.7962909333687618</v>
      </c>
      <c r="B302" s="23" t="str">
        <f t="shared" ca="1" si="69"/>
        <v/>
      </c>
      <c r="C302" s="4" t="str">
        <f ca="1">IF(C301="","",IF(C301+(A302)/1440&lt;=$C$23+8/24,C301+(A302)/1440,""))</f>
        <v/>
      </c>
      <c r="D302" t="str">
        <f t="shared" ca="1" si="70"/>
        <v/>
      </c>
      <c r="E302" s="4" t="str">
        <f t="shared" ca="1" si="71"/>
        <v/>
      </c>
      <c r="F302" t="str">
        <f t="shared" ca="1" si="72"/>
        <v/>
      </c>
      <c r="G302" s="4" t="str">
        <f t="shared" ca="1" si="73"/>
        <v/>
      </c>
      <c r="H302" t="str">
        <f t="shared" ca="1" si="74"/>
        <v/>
      </c>
      <c r="I302" s="4" t="str">
        <f t="shared" ca="1" si="75"/>
        <v/>
      </c>
      <c r="J302" t="str">
        <f t="shared" ca="1" si="76"/>
        <v/>
      </c>
      <c r="K302" s="4" t="str">
        <f ca="1">IF(J302&lt;&gt;"",J302/1440,"")</f>
        <v/>
      </c>
      <c r="L302" s="55" t="str">
        <f t="shared" ca="1" si="77"/>
        <v/>
      </c>
      <c r="M302" s="4" t="str">
        <f t="shared" ca="1" si="78"/>
        <v/>
      </c>
      <c r="N302" s="3" t="str">
        <f ca="1">IF(C302&lt;&gt;"",SUM(COUNTIF($Q$24:$Q302,"&gt;"&amp;C302),COUNTIF($S$24:$S302,"&gt;"&amp;C302),COUNTIF($U$24:$U302,"&gt;"&amp;C302),COUNTIF($W$24:$W302,"&gt;"&amp;C302),COUNTIF($Y$24:$Y302,"&gt;"&amp;C302)),"")</f>
        <v/>
      </c>
      <c r="O302" s="4" t="str">
        <f t="shared" ca="1" si="79"/>
        <v/>
      </c>
      <c r="P302" s="4" t="str">
        <f ca="1">IF(AND(MAX(Q$23:Q301)&lt;=MAX(S$23:S301),C302&lt;&gt;"",MAX(Q$23:Q301)&lt;=MAX(U$23:U301),MAX(Q$23:Q301)&lt;=MAX(W$23:W301),MAX(Q$23:Q301)&lt;=MAX(Y$23:Y301),MAX(Q$23:Q301)&lt;=TIME(16,0,0)),MAX(Q$23:Q301,C302),"")</f>
        <v/>
      </c>
      <c r="Q302" s="4" t="str">
        <f t="shared" ca="1" si="80"/>
        <v/>
      </c>
      <c r="R302" s="4" t="str">
        <f ca="1">IF(AND(MAX(Q$23:Q301)&gt;MAX(S$23:S301),C302&lt;&gt;"",MAX(S$23:S301)&lt;=MAX(U$23:U301),MAX(S$23:S301)&lt;=MAX(W$23:W301),MAX(S$23:S301)&lt;=MAX(Y$23:Y301),MAX(S$23:S301)&lt;=TIME(16,0,0)),MAX(S$23:S301,C302),"")</f>
        <v/>
      </c>
      <c r="S302" s="4" t="str">
        <f t="shared" ca="1" si="81"/>
        <v/>
      </c>
      <c r="T302" s="4" t="str">
        <f ca="1">IF(AND(MAX(Q$23:Q301)&gt;MAX(U$23:U301),C302&lt;&gt;"",MAX(S$23:S301)&gt;MAX(U$23:U301),MAX(U$23:U301)&lt;=MAX(W$23:W301),MAX(U$23:U301)&lt;=MAX(Y$23:Y301),MAX(U$23:U301)&lt;=TIME(16,0,0)),MAX(U$23:U301,C302),"")</f>
        <v/>
      </c>
      <c r="U302" s="4" t="str">
        <f t="shared" ca="1" si="82"/>
        <v/>
      </c>
      <c r="V302" s="4" t="str">
        <f ca="1">IF(AND(MAX(Q$23:Q301)&gt;MAX(W$23:W301),C302&lt;&gt;"",MAX(S$23:S301)&gt;MAX(W$23:W301),MAX(U$23:U301)&gt;MAX(W$23:W301),MAX(W$23:W301)&lt;=MAX(Y$23:Y301),MAX(W$23:W301)&lt;=TIME(16,0,0)),MAX(W$23:W301,C302),"")</f>
        <v/>
      </c>
      <c r="W302" s="4" t="str">
        <f t="shared" ca="1" si="83"/>
        <v/>
      </c>
      <c r="X302" s="4" t="str">
        <f ca="1">IF(AND(MAX(Q$23:Q301)&gt;MAX(Y$23:Y301),C302&lt;&gt;"",MAX(S$23:S301)&gt;MAX(Y$23:Y301),MAX(U$23:U301)&gt;MAX(Y$23:Y301),MAX(W$23:W301)&gt;MAX(Y$23:Y301),MAX(Y$23:Y301)&lt;=TIME(16,0,0)),MAX(Y$23:Y301,C302),"")</f>
        <v/>
      </c>
      <c r="Y302" s="4" t="str">
        <f t="shared" ca="1" si="84"/>
        <v/>
      </c>
    </row>
    <row r="303" spans="1:25" x14ac:dyDescent="0.3">
      <c r="A303" s="3">
        <f t="shared" ca="1" si="68"/>
        <v>1.201470308536162</v>
      </c>
      <c r="B303" s="23" t="str">
        <f t="shared" ca="1" si="69"/>
        <v/>
      </c>
      <c r="C303" s="4" t="str">
        <f ca="1">IF(C302="","",IF(C302+(A303)/1440&lt;=$C$23+8/24,C302+(A303)/1440,""))</f>
        <v/>
      </c>
      <c r="D303" t="str">
        <f t="shared" ca="1" si="70"/>
        <v/>
      </c>
      <c r="E303" s="4" t="str">
        <f t="shared" ca="1" si="71"/>
        <v/>
      </c>
      <c r="F303" t="str">
        <f t="shared" ca="1" si="72"/>
        <v/>
      </c>
      <c r="G303" s="4" t="str">
        <f t="shared" ca="1" si="73"/>
        <v/>
      </c>
      <c r="H303" t="str">
        <f t="shared" ca="1" si="74"/>
        <v/>
      </c>
      <c r="I303" s="4" t="str">
        <f t="shared" ca="1" si="75"/>
        <v/>
      </c>
      <c r="J303" t="str">
        <f t="shared" ca="1" si="76"/>
        <v/>
      </c>
      <c r="K303" s="4" t="str">
        <f ca="1">IF(J303&lt;&gt;"",J303/1440,"")</f>
        <v/>
      </c>
      <c r="L303" s="55" t="str">
        <f t="shared" ca="1" si="77"/>
        <v/>
      </c>
      <c r="M303" s="4" t="str">
        <f t="shared" ca="1" si="78"/>
        <v/>
      </c>
      <c r="N303" s="3" t="str">
        <f ca="1">IF(C303&lt;&gt;"",SUM(COUNTIF($Q$24:$Q303,"&gt;"&amp;C303),COUNTIF($S$24:$S303,"&gt;"&amp;C303),COUNTIF($U$24:$U303,"&gt;"&amp;C303),COUNTIF($W$24:$W303,"&gt;"&amp;C303),COUNTIF($Y$24:$Y303,"&gt;"&amp;C303)),"")</f>
        <v/>
      </c>
      <c r="O303" s="4" t="str">
        <f t="shared" ca="1" si="79"/>
        <v/>
      </c>
      <c r="P303" s="4" t="str">
        <f ca="1">IF(AND(MAX(Q$23:Q302)&lt;=MAX(S$23:S302),C303&lt;&gt;"",MAX(Q$23:Q302)&lt;=MAX(U$23:U302),MAX(Q$23:Q302)&lt;=MAX(W$23:W302),MAX(Q$23:Q302)&lt;=MAX(Y$23:Y302),MAX(Q$23:Q302)&lt;=TIME(16,0,0)),MAX(Q$23:Q302,C303),"")</f>
        <v/>
      </c>
      <c r="Q303" s="4" t="str">
        <f t="shared" ca="1" si="80"/>
        <v/>
      </c>
      <c r="R303" s="4" t="str">
        <f ca="1">IF(AND(MAX(Q$23:Q302)&gt;MAX(S$23:S302),C303&lt;&gt;"",MAX(S$23:S302)&lt;=MAX(U$23:U302),MAX(S$23:S302)&lt;=MAX(W$23:W302),MAX(S$23:S302)&lt;=MAX(Y$23:Y302),MAX(S$23:S302)&lt;=TIME(16,0,0)),MAX(S$23:S302,C303),"")</f>
        <v/>
      </c>
      <c r="S303" s="4" t="str">
        <f t="shared" ca="1" si="81"/>
        <v/>
      </c>
      <c r="T303" s="4" t="str">
        <f ca="1">IF(AND(MAX(Q$23:Q302)&gt;MAX(U$23:U302),C303&lt;&gt;"",MAX(S$23:S302)&gt;MAX(U$23:U302),MAX(U$23:U302)&lt;=MAX(W$23:W302),MAX(U$23:U302)&lt;=MAX(Y$23:Y302),MAX(U$23:U302)&lt;=TIME(16,0,0)),MAX(U$23:U302,C303),"")</f>
        <v/>
      </c>
      <c r="U303" s="4" t="str">
        <f t="shared" ca="1" si="82"/>
        <v/>
      </c>
      <c r="V303" s="4" t="str">
        <f ca="1">IF(AND(MAX(Q$23:Q302)&gt;MAX(W$23:W302),C303&lt;&gt;"",MAX(S$23:S302)&gt;MAX(W$23:W302),MAX(U$23:U302)&gt;MAX(W$23:W302),MAX(W$23:W302)&lt;=MAX(Y$23:Y302),MAX(W$23:W302)&lt;=TIME(16,0,0)),MAX(W$23:W302,C303),"")</f>
        <v/>
      </c>
      <c r="W303" s="4" t="str">
        <f t="shared" ca="1" si="83"/>
        <v/>
      </c>
      <c r="X303" s="4" t="str">
        <f ca="1">IF(AND(MAX(Q$23:Q302)&gt;MAX(Y$23:Y302),C303&lt;&gt;"",MAX(S$23:S302)&gt;MAX(Y$23:Y302),MAX(U$23:U302)&gt;MAX(Y$23:Y302),MAX(W$23:W302)&gt;MAX(Y$23:Y302),MAX(Y$23:Y302)&lt;=TIME(16,0,0)),MAX(Y$23:Y302,C303),"")</f>
        <v/>
      </c>
      <c r="Y303" s="4" t="str">
        <f t="shared" ca="1" si="84"/>
        <v/>
      </c>
    </row>
    <row r="304" spans="1:25" x14ac:dyDescent="0.3">
      <c r="A304" s="3">
        <f t="shared" ca="1" si="68"/>
        <v>1.1097308450834926</v>
      </c>
      <c r="B304" s="23" t="str">
        <f t="shared" ca="1" si="69"/>
        <v/>
      </c>
      <c r="C304" s="4" t="str">
        <f ca="1">IF(C303="","",IF(C303+(A304)/1440&lt;=$C$23+8/24,C303+(A304)/1440,""))</f>
        <v/>
      </c>
      <c r="D304" t="str">
        <f t="shared" ca="1" si="70"/>
        <v/>
      </c>
      <c r="E304" s="4" t="str">
        <f t="shared" ca="1" si="71"/>
        <v/>
      </c>
      <c r="F304" t="str">
        <f t="shared" ca="1" si="72"/>
        <v/>
      </c>
      <c r="G304" s="4" t="str">
        <f t="shared" ca="1" si="73"/>
        <v/>
      </c>
      <c r="H304" t="str">
        <f t="shared" ca="1" si="74"/>
        <v/>
      </c>
      <c r="I304" s="4" t="str">
        <f t="shared" ca="1" si="75"/>
        <v/>
      </c>
      <c r="J304" t="str">
        <f t="shared" ca="1" si="76"/>
        <v/>
      </c>
      <c r="K304" s="4" t="str">
        <f ca="1">IF(J304&lt;&gt;"",J304/1440,"")</f>
        <v/>
      </c>
      <c r="L304" s="55" t="str">
        <f t="shared" ca="1" si="77"/>
        <v/>
      </c>
      <c r="M304" s="4" t="str">
        <f t="shared" ca="1" si="78"/>
        <v/>
      </c>
      <c r="N304" s="3" t="str">
        <f ca="1">IF(C304&lt;&gt;"",SUM(COUNTIF($Q$24:$Q304,"&gt;"&amp;C304),COUNTIF($S$24:$S304,"&gt;"&amp;C304),COUNTIF($U$24:$U304,"&gt;"&amp;C304),COUNTIF($W$24:$W304,"&gt;"&amp;C304),COUNTIF($Y$24:$Y304,"&gt;"&amp;C304)),"")</f>
        <v/>
      </c>
      <c r="O304" s="4" t="str">
        <f t="shared" ca="1" si="79"/>
        <v/>
      </c>
      <c r="P304" s="4" t="str">
        <f ca="1">IF(AND(MAX(Q$23:Q303)&lt;=MAX(S$23:S303),C304&lt;&gt;"",MAX(Q$23:Q303)&lt;=MAX(U$23:U303),MAX(Q$23:Q303)&lt;=MAX(W$23:W303),MAX(Q$23:Q303)&lt;=MAX(Y$23:Y303),MAX(Q$23:Q303)&lt;=TIME(16,0,0)),MAX(Q$23:Q303,C304),"")</f>
        <v/>
      </c>
      <c r="Q304" s="4" t="str">
        <f t="shared" ca="1" si="80"/>
        <v/>
      </c>
      <c r="R304" s="4" t="str">
        <f ca="1">IF(AND(MAX(Q$23:Q303)&gt;MAX(S$23:S303),C304&lt;&gt;"",MAX(S$23:S303)&lt;=MAX(U$23:U303),MAX(S$23:S303)&lt;=MAX(W$23:W303),MAX(S$23:S303)&lt;=MAX(Y$23:Y303),MAX(S$23:S303)&lt;=TIME(16,0,0)),MAX(S$23:S303,C304),"")</f>
        <v/>
      </c>
      <c r="S304" s="4" t="str">
        <f t="shared" ca="1" si="81"/>
        <v/>
      </c>
      <c r="T304" s="4" t="str">
        <f ca="1">IF(AND(MAX(Q$23:Q303)&gt;MAX(U$23:U303),C304&lt;&gt;"",MAX(S$23:S303)&gt;MAX(U$23:U303),MAX(U$23:U303)&lt;=MAX(W$23:W303),MAX(U$23:U303)&lt;=MAX(Y$23:Y303),MAX(U$23:U303)&lt;=TIME(16,0,0)),MAX(U$23:U303,C304),"")</f>
        <v/>
      </c>
      <c r="U304" s="4" t="str">
        <f t="shared" ca="1" si="82"/>
        <v/>
      </c>
      <c r="V304" s="4" t="str">
        <f ca="1">IF(AND(MAX(Q$23:Q303)&gt;MAX(W$23:W303),C304&lt;&gt;"",MAX(S$23:S303)&gt;MAX(W$23:W303),MAX(U$23:U303)&gt;MAX(W$23:W303),MAX(W$23:W303)&lt;=MAX(Y$23:Y303),MAX(W$23:W303)&lt;=TIME(16,0,0)),MAX(W$23:W303,C304),"")</f>
        <v/>
      </c>
      <c r="W304" s="4" t="str">
        <f t="shared" ca="1" si="83"/>
        <v/>
      </c>
      <c r="X304" s="4" t="str">
        <f ca="1">IF(AND(MAX(Q$23:Q303)&gt;MAX(Y$23:Y303),C304&lt;&gt;"",MAX(S$23:S303)&gt;MAX(Y$23:Y303),MAX(U$23:U303)&gt;MAX(Y$23:Y303),MAX(W$23:W303)&gt;MAX(Y$23:Y303),MAX(Y$23:Y303)&lt;=TIME(16,0,0)),MAX(Y$23:Y303,C304),"")</f>
        <v/>
      </c>
      <c r="Y304" s="4" t="str">
        <f t="shared" ca="1" si="84"/>
        <v/>
      </c>
    </row>
    <row r="305" spans="1:25" x14ac:dyDescent="0.3">
      <c r="A305" s="3">
        <f t="shared" ca="1" si="68"/>
        <v>2.7849058033099245</v>
      </c>
      <c r="B305" s="23" t="str">
        <f t="shared" ca="1" si="69"/>
        <v/>
      </c>
      <c r="C305" s="4" t="str">
        <f ca="1">IF(C304="","",IF(C304+(A305)/1440&lt;=$C$23+8/24,C304+(A305)/1440,""))</f>
        <v/>
      </c>
      <c r="D305" t="str">
        <f t="shared" ca="1" si="70"/>
        <v/>
      </c>
      <c r="E305" s="4" t="str">
        <f t="shared" ca="1" si="71"/>
        <v/>
      </c>
      <c r="F305" t="str">
        <f t="shared" ca="1" si="72"/>
        <v/>
      </c>
      <c r="G305" s="4" t="str">
        <f t="shared" ca="1" si="73"/>
        <v/>
      </c>
      <c r="H305" t="str">
        <f t="shared" ca="1" si="74"/>
        <v/>
      </c>
      <c r="I305" s="4" t="str">
        <f t="shared" ca="1" si="75"/>
        <v/>
      </c>
      <c r="J305" t="str">
        <f t="shared" ca="1" si="76"/>
        <v/>
      </c>
      <c r="K305" s="4" t="str">
        <f ca="1">IF(J305&lt;&gt;"",J305/1440,"")</f>
        <v/>
      </c>
      <c r="L305" s="55" t="str">
        <f t="shared" ca="1" si="77"/>
        <v/>
      </c>
      <c r="M305" s="4" t="str">
        <f t="shared" ca="1" si="78"/>
        <v/>
      </c>
      <c r="N305" s="3" t="str">
        <f ca="1">IF(C305&lt;&gt;"",SUM(COUNTIF($Q$24:$Q305,"&gt;"&amp;C305),COUNTIF($S$24:$S305,"&gt;"&amp;C305),COUNTIF($U$24:$U305,"&gt;"&amp;C305),COUNTIF($W$24:$W305,"&gt;"&amp;C305),COUNTIF($Y$24:$Y305,"&gt;"&amp;C305)),"")</f>
        <v/>
      </c>
      <c r="O305" s="4" t="str">
        <f t="shared" ca="1" si="79"/>
        <v/>
      </c>
      <c r="P305" s="4" t="str">
        <f ca="1">IF(AND(MAX(Q$23:Q304)&lt;=MAX(S$23:S304),C305&lt;&gt;"",MAX(Q$23:Q304)&lt;=MAX(U$23:U304),MAX(Q$23:Q304)&lt;=MAX(W$23:W304),MAX(Q$23:Q304)&lt;=MAX(Y$23:Y304),MAX(Q$23:Q304)&lt;=TIME(16,0,0)),MAX(Q$23:Q304,C305),"")</f>
        <v/>
      </c>
      <c r="Q305" s="4" t="str">
        <f t="shared" ca="1" si="80"/>
        <v/>
      </c>
      <c r="R305" s="4" t="str">
        <f ca="1">IF(AND(MAX(Q$23:Q304)&gt;MAX(S$23:S304),C305&lt;&gt;"",MAX(S$23:S304)&lt;=MAX(U$23:U304),MAX(S$23:S304)&lt;=MAX(W$23:W304),MAX(S$23:S304)&lt;=MAX(Y$23:Y304),MAX(S$23:S304)&lt;=TIME(16,0,0)),MAX(S$23:S304,C305),"")</f>
        <v/>
      </c>
      <c r="S305" s="4" t="str">
        <f t="shared" ca="1" si="81"/>
        <v/>
      </c>
      <c r="T305" s="4" t="str">
        <f ca="1">IF(AND(MAX(Q$23:Q304)&gt;MAX(U$23:U304),C305&lt;&gt;"",MAX(S$23:S304)&gt;MAX(U$23:U304),MAX(U$23:U304)&lt;=MAX(W$23:W304),MAX(U$23:U304)&lt;=MAX(Y$23:Y304),MAX(U$23:U304)&lt;=TIME(16,0,0)),MAX(U$23:U304,C305),"")</f>
        <v/>
      </c>
      <c r="U305" s="4" t="str">
        <f t="shared" ca="1" si="82"/>
        <v/>
      </c>
      <c r="V305" s="4" t="str">
        <f ca="1">IF(AND(MAX(Q$23:Q304)&gt;MAX(W$23:W304),C305&lt;&gt;"",MAX(S$23:S304)&gt;MAX(W$23:W304),MAX(U$23:U304)&gt;MAX(W$23:W304),MAX(W$23:W304)&lt;=MAX(Y$23:Y304),MAX(W$23:W304)&lt;=TIME(16,0,0)),MAX(W$23:W304,C305),"")</f>
        <v/>
      </c>
      <c r="W305" s="4" t="str">
        <f t="shared" ca="1" si="83"/>
        <v/>
      </c>
      <c r="X305" s="4" t="str">
        <f ca="1">IF(AND(MAX(Q$23:Q304)&gt;MAX(Y$23:Y304),C305&lt;&gt;"",MAX(S$23:S304)&gt;MAX(Y$23:Y304),MAX(U$23:U304)&gt;MAX(Y$23:Y304),MAX(W$23:W304)&gt;MAX(Y$23:Y304),MAX(Y$23:Y304)&lt;=TIME(16,0,0)),MAX(Y$23:Y304,C305),"")</f>
        <v/>
      </c>
      <c r="Y305" s="4" t="str">
        <f t="shared" ca="1" si="84"/>
        <v/>
      </c>
    </row>
    <row r="306" spans="1:25" x14ac:dyDescent="0.3">
      <c r="A306" s="3">
        <f t="shared" ca="1" si="68"/>
        <v>1.6436490991268109</v>
      </c>
      <c r="B306" s="23" t="str">
        <f t="shared" ca="1" si="69"/>
        <v/>
      </c>
      <c r="C306" s="4" t="str">
        <f ca="1">IF(C305="","",IF(C305+(A306)/1440&lt;=$C$23+8/24,C305+(A306)/1440,""))</f>
        <v/>
      </c>
      <c r="D306" t="str">
        <f t="shared" ca="1" si="70"/>
        <v/>
      </c>
      <c r="E306" s="4" t="str">
        <f t="shared" ca="1" si="71"/>
        <v/>
      </c>
      <c r="F306" t="str">
        <f t="shared" ca="1" si="72"/>
        <v/>
      </c>
      <c r="G306" s="4" t="str">
        <f t="shared" ca="1" si="73"/>
        <v/>
      </c>
      <c r="H306" t="str">
        <f t="shared" ca="1" si="74"/>
        <v/>
      </c>
      <c r="I306" s="4" t="str">
        <f t="shared" ca="1" si="75"/>
        <v/>
      </c>
      <c r="J306" t="str">
        <f t="shared" ca="1" si="76"/>
        <v/>
      </c>
      <c r="K306" s="4" t="str">
        <f ca="1">IF(J306&lt;&gt;"",J306/1440,"")</f>
        <v/>
      </c>
      <c r="L306" s="55" t="str">
        <f t="shared" ca="1" si="77"/>
        <v/>
      </c>
      <c r="M306" s="4" t="str">
        <f t="shared" ca="1" si="78"/>
        <v/>
      </c>
      <c r="N306" s="3" t="str">
        <f ca="1">IF(C306&lt;&gt;"",SUM(COUNTIF($Q$24:$Q306,"&gt;"&amp;C306),COUNTIF($S$24:$S306,"&gt;"&amp;C306),COUNTIF($U$24:$U306,"&gt;"&amp;C306),COUNTIF($W$24:$W306,"&gt;"&amp;C306),COUNTIF($Y$24:$Y306,"&gt;"&amp;C306)),"")</f>
        <v/>
      </c>
      <c r="O306" s="4" t="str">
        <f t="shared" ca="1" si="79"/>
        <v/>
      </c>
      <c r="P306" s="4" t="str">
        <f ca="1">IF(AND(MAX(Q$23:Q305)&lt;=MAX(S$23:S305),C306&lt;&gt;"",MAX(Q$23:Q305)&lt;=MAX(U$23:U305),MAX(Q$23:Q305)&lt;=MAX(W$23:W305),MAX(Q$23:Q305)&lt;=MAX(Y$23:Y305),MAX(Q$23:Q305)&lt;=TIME(16,0,0)),MAX(Q$23:Q305,C306),"")</f>
        <v/>
      </c>
      <c r="Q306" s="4" t="str">
        <f t="shared" ca="1" si="80"/>
        <v/>
      </c>
      <c r="R306" s="4" t="str">
        <f ca="1">IF(AND(MAX(Q$23:Q305)&gt;MAX(S$23:S305),C306&lt;&gt;"",MAX(S$23:S305)&lt;=MAX(U$23:U305),MAX(S$23:S305)&lt;=MAX(W$23:W305),MAX(S$23:S305)&lt;=MAX(Y$23:Y305),MAX(S$23:S305)&lt;=TIME(16,0,0)),MAX(S$23:S305,C306),"")</f>
        <v/>
      </c>
      <c r="S306" s="4" t="str">
        <f t="shared" ca="1" si="81"/>
        <v/>
      </c>
      <c r="T306" s="4" t="str">
        <f ca="1">IF(AND(MAX(Q$23:Q305)&gt;MAX(U$23:U305),C306&lt;&gt;"",MAX(S$23:S305)&gt;MAX(U$23:U305),MAX(U$23:U305)&lt;=MAX(W$23:W305),MAX(U$23:U305)&lt;=MAX(Y$23:Y305),MAX(U$23:U305)&lt;=TIME(16,0,0)),MAX(U$23:U305,C306),"")</f>
        <v/>
      </c>
      <c r="U306" s="4" t="str">
        <f t="shared" ca="1" si="82"/>
        <v/>
      </c>
      <c r="V306" s="4" t="str">
        <f ca="1">IF(AND(MAX(Q$23:Q305)&gt;MAX(W$23:W305),C306&lt;&gt;"",MAX(S$23:S305)&gt;MAX(W$23:W305),MAX(U$23:U305)&gt;MAX(W$23:W305),MAX(W$23:W305)&lt;=MAX(Y$23:Y305),MAX(W$23:W305)&lt;=TIME(16,0,0)),MAX(W$23:W305,C306),"")</f>
        <v/>
      </c>
      <c r="W306" s="4" t="str">
        <f t="shared" ca="1" si="83"/>
        <v/>
      </c>
      <c r="X306" s="4" t="str">
        <f ca="1">IF(AND(MAX(Q$23:Q305)&gt;MAX(Y$23:Y305),C306&lt;&gt;"",MAX(S$23:S305)&gt;MAX(Y$23:Y305),MAX(U$23:U305)&gt;MAX(Y$23:Y305),MAX(W$23:W305)&gt;MAX(Y$23:Y305),MAX(Y$23:Y305)&lt;=TIME(16,0,0)),MAX(Y$23:Y305,C306),"")</f>
        <v/>
      </c>
      <c r="Y306" s="4" t="str">
        <f t="shared" ca="1" si="84"/>
        <v/>
      </c>
    </row>
    <row r="307" spans="1:25" x14ac:dyDescent="0.3">
      <c r="A307" s="3">
        <f t="shared" ca="1" si="68"/>
        <v>1.4200004136154225</v>
      </c>
      <c r="B307" s="23" t="str">
        <f t="shared" ca="1" si="69"/>
        <v/>
      </c>
      <c r="C307" s="4" t="str">
        <f ca="1">IF(C306="","",IF(C306+(A307)/1440&lt;=$C$23+8/24,C306+(A307)/1440,""))</f>
        <v/>
      </c>
      <c r="D307" t="str">
        <f t="shared" ca="1" si="70"/>
        <v/>
      </c>
      <c r="E307" s="4" t="str">
        <f t="shared" ca="1" si="71"/>
        <v/>
      </c>
      <c r="F307" t="str">
        <f t="shared" ca="1" si="72"/>
        <v/>
      </c>
      <c r="G307" s="4" t="str">
        <f t="shared" ca="1" si="73"/>
        <v/>
      </c>
      <c r="H307" t="str">
        <f t="shared" ca="1" si="74"/>
        <v/>
      </c>
      <c r="I307" s="4" t="str">
        <f t="shared" ca="1" si="75"/>
        <v/>
      </c>
      <c r="J307" t="str">
        <f t="shared" ca="1" si="76"/>
        <v/>
      </c>
      <c r="K307" s="4" t="str">
        <f ca="1">IF(J307&lt;&gt;"",J307/1440,"")</f>
        <v/>
      </c>
      <c r="L307" s="55" t="str">
        <f t="shared" ca="1" si="77"/>
        <v/>
      </c>
      <c r="M307" s="4" t="str">
        <f t="shared" ca="1" si="78"/>
        <v/>
      </c>
      <c r="N307" s="3" t="str">
        <f ca="1">IF(C307&lt;&gt;"",SUM(COUNTIF($Q$24:$Q307,"&gt;"&amp;C307),COUNTIF($S$24:$S307,"&gt;"&amp;C307),COUNTIF($U$24:$U307,"&gt;"&amp;C307),COUNTIF($W$24:$W307,"&gt;"&amp;C307),COUNTIF($Y$24:$Y307,"&gt;"&amp;C307)),"")</f>
        <v/>
      </c>
      <c r="O307" s="4" t="str">
        <f t="shared" ca="1" si="79"/>
        <v/>
      </c>
      <c r="P307" s="4" t="str">
        <f ca="1">IF(AND(MAX(Q$23:Q306)&lt;=MAX(S$23:S306),C307&lt;&gt;"",MAX(Q$23:Q306)&lt;=MAX(U$23:U306),MAX(Q$23:Q306)&lt;=MAX(W$23:W306),MAX(Q$23:Q306)&lt;=MAX(Y$23:Y306),MAX(Q$23:Q306)&lt;=TIME(16,0,0)),MAX(Q$23:Q306,C307),"")</f>
        <v/>
      </c>
      <c r="Q307" s="4" t="str">
        <f t="shared" ca="1" si="80"/>
        <v/>
      </c>
      <c r="R307" s="4" t="str">
        <f ca="1">IF(AND(MAX(Q$23:Q306)&gt;MAX(S$23:S306),C307&lt;&gt;"",MAX(S$23:S306)&lt;=MAX(U$23:U306),MAX(S$23:S306)&lt;=MAX(W$23:W306),MAX(S$23:S306)&lt;=MAX(Y$23:Y306),MAX(S$23:S306)&lt;=TIME(16,0,0)),MAX(S$23:S306,C307),"")</f>
        <v/>
      </c>
      <c r="S307" s="4" t="str">
        <f t="shared" ca="1" si="81"/>
        <v/>
      </c>
      <c r="T307" s="4" t="str">
        <f ca="1">IF(AND(MAX(Q$23:Q306)&gt;MAX(U$23:U306),C307&lt;&gt;"",MAX(S$23:S306)&gt;MAX(U$23:U306),MAX(U$23:U306)&lt;=MAX(W$23:W306),MAX(U$23:U306)&lt;=MAX(Y$23:Y306),MAX(U$23:U306)&lt;=TIME(16,0,0)),MAX(U$23:U306,C307),"")</f>
        <v/>
      </c>
      <c r="U307" s="4" t="str">
        <f t="shared" ca="1" si="82"/>
        <v/>
      </c>
      <c r="V307" s="4" t="str">
        <f ca="1">IF(AND(MAX(Q$23:Q306)&gt;MAX(W$23:W306),C307&lt;&gt;"",MAX(S$23:S306)&gt;MAX(W$23:W306),MAX(U$23:U306)&gt;MAX(W$23:W306),MAX(W$23:W306)&lt;=MAX(Y$23:Y306),MAX(W$23:W306)&lt;=TIME(16,0,0)),MAX(W$23:W306,C307),"")</f>
        <v/>
      </c>
      <c r="W307" s="4" t="str">
        <f t="shared" ca="1" si="83"/>
        <v/>
      </c>
      <c r="X307" s="4" t="str">
        <f ca="1">IF(AND(MAX(Q$23:Q306)&gt;MAX(Y$23:Y306),C307&lt;&gt;"",MAX(S$23:S306)&gt;MAX(Y$23:Y306),MAX(U$23:U306)&gt;MAX(Y$23:Y306),MAX(W$23:W306)&gt;MAX(Y$23:Y306),MAX(Y$23:Y306)&lt;=TIME(16,0,0)),MAX(Y$23:Y306,C307),"")</f>
        <v/>
      </c>
      <c r="Y307" s="4" t="str">
        <f t="shared" ca="1" si="84"/>
        <v/>
      </c>
    </row>
    <row r="308" spans="1:25" x14ac:dyDescent="0.3">
      <c r="A308" s="3">
        <f t="shared" ca="1" si="68"/>
        <v>1.8995321415858619</v>
      </c>
      <c r="B308" s="23" t="str">
        <f t="shared" ca="1" si="69"/>
        <v/>
      </c>
      <c r="C308" s="4" t="str">
        <f ca="1">IF(C307="","",IF(C307+(A308)/1440&lt;=$C$23+8/24,C307+(A308)/1440,""))</f>
        <v/>
      </c>
      <c r="D308" t="str">
        <f t="shared" ca="1" si="70"/>
        <v/>
      </c>
      <c r="E308" s="4" t="str">
        <f t="shared" ca="1" si="71"/>
        <v/>
      </c>
      <c r="F308" t="str">
        <f t="shared" ca="1" si="72"/>
        <v/>
      </c>
      <c r="G308" s="4" t="str">
        <f t="shared" ca="1" si="73"/>
        <v/>
      </c>
      <c r="H308" t="str">
        <f t="shared" ca="1" si="74"/>
        <v/>
      </c>
      <c r="I308" s="4" t="str">
        <f t="shared" ca="1" si="75"/>
        <v/>
      </c>
      <c r="J308" t="str">
        <f t="shared" ca="1" si="76"/>
        <v/>
      </c>
      <c r="K308" s="4" t="str">
        <f ca="1">IF(J308&lt;&gt;"",J308/1440,"")</f>
        <v/>
      </c>
      <c r="L308" s="55" t="str">
        <f t="shared" ca="1" si="77"/>
        <v/>
      </c>
      <c r="M308" s="4" t="str">
        <f t="shared" ca="1" si="78"/>
        <v/>
      </c>
      <c r="N308" s="3" t="str">
        <f ca="1">IF(C308&lt;&gt;"",SUM(COUNTIF($Q$24:$Q308,"&gt;"&amp;C308),COUNTIF($S$24:$S308,"&gt;"&amp;C308),COUNTIF($U$24:$U308,"&gt;"&amp;C308),COUNTIF($W$24:$W308,"&gt;"&amp;C308),COUNTIF($Y$24:$Y308,"&gt;"&amp;C308)),"")</f>
        <v/>
      </c>
      <c r="O308" s="4" t="str">
        <f t="shared" ca="1" si="79"/>
        <v/>
      </c>
      <c r="P308" s="4" t="str">
        <f ca="1">IF(AND(MAX(Q$23:Q307)&lt;=MAX(S$23:S307),C308&lt;&gt;"",MAX(Q$23:Q307)&lt;=MAX(U$23:U307),MAX(Q$23:Q307)&lt;=MAX(W$23:W307),MAX(Q$23:Q307)&lt;=MAX(Y$23:Y307),MAX(Q$23:Q307)&lt;=TIME(16,0,0)),MAX(Q$23:Q307,C308),"")</f>
        <v/>
      </c>
      <c r="Q308" s="4" t="str">
        <f t="shared" ca="1" si="80"/>
        <v/>
      </c>
      <c r="R308" s="4" t="str">
        <f ca="1">IF(AND(MAX(Q$23:Q307)&gt;MAX(S$23:S307),C308&lt;&gt;"",MAX(S$23:S307)&lt;=MAX(U$23:U307),MAX(S$23:S307)&lt;=MAX(W$23:W307),MAX(S$23:S307)&lt;=MAX(Y$23:Y307),MAX(S$23:S307)&lt;=TIME(16,0,0)),MAX(S$23:S307,C308),"")</f>
        <v/>
      </c>
      <c r="S308" s="4" t="str">
        <f t="shared" ca="1" si="81"/>
        <v/>
      </c>
      <c r="T308" s="4" t="str">
        <f ca="1">IF(AND(MAX(Q$23:Q307)&gt;MAX(U$23:U307),C308&lt;&gt;"",MAX(S$23:S307)&gt;MAX(U$23:U307),MAX(U$23:U307)&lt;=MAX(W$23:W307),MAX(U$23:U307)&lt;=MAX(Y$23:Y307),MAX(U$23:U307)&lt;=TIME(16,0,0)),MAX(U$23:U307,C308),"")</f>
        <v/>
      </c>
      <c r="U308" s="4" t="str">
        <f t="shared" ca="1" si="82"/>
        <v/>
      </c>
      <c r="V308" s="4" t="str">
        <f ca="1">IF(AND(MAX(Q$23:Q307)&gt;MAX(W$23:W307),C308&lt;&gt;"",MAX(S$23:S307)&gt;MAX(W$23:W307),MAX(U$23:U307)&gt;MAX(W$23:W307),MAX(W$23:W307)&lt;=MAX(Y$23:Y307),MAX(W$23:W307)&lt;=TIME(16,0,0)),MAX(W$23:W307,C308),"")</f>
        <v/>
      </c>
      <c r="W308" s="4" t="str">
        <f t="shared" ca="1" si="83"/>
        <v/>
      </c>
      <c r="X308" s="4" t="str">
        <f ca="1">IF(AND(MAX(Q$23:Q307)&gt;MAX(Y$23:Y307),C308&lt;&gt;"",MAX(S$23:S307)&gt;MAX(Y$23:Y307),MAX(U$23:U307)&gt;MAX(Y$23:Y307),MAX(W$23:W307)&gt;MAX(Y$23:Y307),MAX(Y$23:Y307)&lt;=TIME(16,0,0)),MAX(Y$23:Y307,C308),"")</f>
        <v/>
      </c>
      <c r="Y308" s="4" t="str">
        <f t="shared" ca="1" si="84"/>
        <v/>
      </c>
    </row>
    <row r="309" spans="1:25" x14ac:dyDescent="0.3">
      <c r="A309" s="3">
        <f t="shared" ca="1" si="68"/>
        <v>2.0915919042421196</v>
      </c>
      <c r="B309" s="23" t="str">
        <f t="shared" ca="1" si="69"/>
        <v/>
      </c>
      <c r="C309" s="4" t="str">
        <f ca="1">IF(C308="","",IF(C308+(A309)/1440&lt;=$C$23+8/24,C308+(A309)/1440,""))</f>
        <v/>
      </c>
      <c r="D309" t="str">
        <f t="shared" ca="1" si="70"/>
        <v/>
      </c>
      <c r="E309" s="4" t="str">
        <f t="shared" ca="1" si="71"/>
        <v/>
      </c>
      <c r="F309" t="str">
        <f t="shared" ca="1" si="72"/>
        <v/>
      </c>
      <c r="G309" s="4" t="str">
        <f t="shared" ca="1" si="73"/>
        <v/>
      </c>
      <c r="H309" t="str">
        <f t="shared" ca="1" si="74"/>
        <v/>
      </c>
      <c r="I309" s="4" t="str">
        <f t="shared" ca="1" si="75"/>
        <v/>
      </c>
      <c r="J309" t="str">
        <f t="shared" ca="1" si="76"/>
        <v/>
      </c>
      <c r="K309" s="4" t="str">
        <f ca="1">IF(J309&lt;&gt;"",J309/1440,"")</f>
        <v/>
      </c>
      <c r="L309" s="55" t="str">
        <f t="shared" ca="1" si="77"/>
        <v/>
      </c>
      <c r="M309" s="4" t="str">
        <f t="shared" ca="1" si="78"/>
        <v/>
      </c>
      <c r="N309" s="3" t="str">
        <f ca="1">IF(C309&lt;&gt;"",SUM(COUNTIF($Q$24:$Q309,"&gt;"&amp;C309),COUNTIF($S$24:$S309,"&gt;"&amp;C309),COUNTIF($U$24:$U309,"&gt;"&amp;C309),COUNTIF($W$24:$W309,"&gt;"&amp;C309),COUNTIF($Y$24:$Y309,"&gt;"&amp;C309)),"")</f>
        <v/>
      </c>
      <c r="O309" s="4" t="str">
        <f t="shared" ca="1" si="79"/>
        <v/>
      </c>
      <c r="P309" s="4" t="str">
        <f ca="1">IF(AND(MAX(Q$23:Q308)&lt;=MAX(S$23:S308),C309&lt;&gt;"",MAX(Q$23:Q308)&lt;=MAX(U$23:U308),MAX(Q$23:Q308)&lt;=MAX(W$23:W308),MAX(Q$23:Q308)&lt;=MAX(Y$23:Y308),MAX(Q$23:Q308)&lt;=TIME(16,0,0)),MAX(Q$23:Q308,C309),"")</f>
        <v/>
      </c>
      <c r="Q309" s="4" t="str">
        <f t="shared" ca="1" si="80"/>
        <v/>
      </c>
      <c r="R309" s="4" t="str">
        <f ca="1">IF(AND(MAX(Q$23:Q308)&gt;MAX(S$23:S308),C309&lt;&gt;"",MAX(S$23:S308)&lt;=MAX(U$23:U308),MAX(S$23:S308)&lt;=MAX(W$23:W308),MAX(S$23:S308)&lt;=MAX(Y$23:Y308),MAX(S$23:S308)&lt;=TIME(16,0,0)),MAX(S$23:S308,C309),"")</f>
        <v/>
      </c>
      <c r="S309" s="4" t="str">
        <f t="shared" ca="1" si="81"/>
        <v/>
      </c>
      <c r="T309" s="4" t="str">
        <f ca="1">IF(AND(MAX(Q$23:Q308)&gt;MAX(U$23:U308),C309&lt;&gt;"",MAX(S$23:S308)&gt;MAX(U$23:U308),MAX(U$23:U308)&lt;=MAX(W$23:W308),MAX(U$23:U308)&lt;=MAX(Y$23:Y308),MAX(U$23:U308)&lt;=TIME(16,0,0)),MAX(U$23:U308,C309),"")</f>
        <v/>
      </c>
      <c r="U309" s="4" t="str">
        <f t="shared" ca="1" si="82"/>
        <v/>
      </c>
      <c r="V309" s="4" t="str">
        <f ca="1">IF(AND(MAX(Q$23:Q308)&gt;MAX(W$23:W308),C309&lt;&gt;"",MAX(S$23:S308)&gt;MAX(W$23:W308),MAX(U$23:U308)&gt;MAX(W$23:W308),MAX(W$23:W308)&lt;=MAX(Y$23:Y308),MAX(W$23:W308)&lt;=TIME(16,0,0)),MAX(W$23:W308,C309),"")</f>
        <v/>
      </c>
      <c r="W309" s="4" t="str">
        <f t="shared" ca="1" si="83"/>
        <v/>
      </c>
      <c r="X309" s="4" t="str">
        <f ca="1">IF(AND(MAX(Q$23:Q308)&gt;MAX(Y$23:Y308),C309&lt;&gt;"",MAX(S$23:S308)&gt;MAX(Y$23:Y308),MAX(U$23:U308)&gt;MAX(Y$23:Y308),MAX(W$23:W308)&gt;MAX(Y$23:Y308),MAX(Y$23:Y308)&lt;=TIME(16,0,0)),MAX(Y$23:Y308,C309),"")</f>
        <v/>
      </c>
      <c r="Y309" s="4" t="str">
        <f t="shared" ca="1" si="84"/>
        <v/>
      </c>
    </row>
    <row r="310" spans="1:25" x14ac:dyDescent="0.3">
      <c r="A310" s="3">
        <f t="shared" ca="1" si="68"/>
        <v>2.2939913187819441</v>
      </c>
      <c r="B310" s="23" t="str">
        <f t="shared" ca="1" si="69"/>
        <v/>
      </c>
      <c r="C310" s="4" t="str">
        <f ca="1">IF(C309="","",IF(C309+(A310)/1440&lt;=$C$23+8/24,C309+(A310)/1440,""))</f>
        <v/>
      </c>
      <c r="D310" t="str">
        <f t="shared" ca="1" si="70"/>
        <v/>
      </c>
      <c r="E310" s="4" t="str">
        <f t="shared" ca="1" si="71"/>
        <v/>
      </c>
      <c r="F310" t="str">
        <f t="shared" ca="1" si="72"/>
        <v/>
      </c>
      <c r="G310" s="4" t="str">
        <f t="shared" ca="1" si="73"/>
        <v/>
      </c>
      <c r="H310" t="str">
        <f t="shared" ca="1" si="74"/>
        <v/>
      </c>
      <c r="I310" s="4" t="str">
        <f t="shared" ca="1" si="75"/>
        <v/>
      </c>
      <c r="J310" t="str">
        <f t="shared" ca="1" si="76"/>
        <v/>
      </c>
      <c r="K310" s="4" t="str">
        <f ca="1">IF(J310&lt;&gt;"",J310/1440,"")</f>
        <v/>
      </c>
      <c r="L310" s="55" t="str">
        <f t="shared" ca="1" si="77"/>
        <v/>
      </c>
      <c r="M310" s="4" t="str">
        <f t="shared" ca="1" si="78"/>
        <v/>
      </c>
      <c r="N310" s="3" t="str">
        <f ca="1">IF(C310&lt;&gt;"",SUM(COUNTIF($Q$24:$Q310,"&gt;"&amp;C310),COUNTIF($S$24:$S310,"&gt;"&amp;C310),COUNTIF($U$24:$U310,"&gt;"&amp;C310),COUNTIF($W$24:$W310,"&gt;"&amp;C310),COUNTIF($Y$24:$Y310,"&gt;"&amp;C310)),"")</f>
        <v/>
      </c>
      <c r="O310" s="4" t="str">
        <f t="shared" ca="1" si="79"/>
        <v/>
      </c>
      <c r="P310" s="4" t="str">
        <f ca="1">IF(AND(MAX(Q$23:Q309)&lt;=MAX(S$23:S309),C310&lt;&gt;"",MAX(Q$23:Q309)&lt;=MAX(U$23:U309),MAX(Q$23:Q309)&lt;=MAX(W$23:W309),MAX(Q$23:Q309)&lt;=MAX(Y$23:Y309),MAX(Q$23:Q309)&lt;=TIME(16,0,0)),MAX(Q$23:Q309,C310),"")</f>
        <v/>
      </c>
      <c r="Q310" s="4" t="str">
        <f t="shared" ca="1" si="80"/>
        <v/>
      </c>
      <c r="R310" s="4" t="str">
        <f ca="1">IF(AND(MAX(Q$23:Q309)&gt;MAX(S$23:S309),C310&lt;&gt;"",MAX(S$23:S309)&lt;=MAX(U$23:U309),MAX(S$23:S309)&lt;=MAX(W$23:W309),MAX(S$23:S309)&lt;=MAX(Y$23:Y309),MAX(S$23:S309)&lt;=TIME(16,0,0)),MAX(S$23:S309,C310),"")</f>
        <v/>
      </c>
      <c r="S310" s="4" t="str">
        <f t="shared" ca="1" si="81"/>
        <v/>
      </c>
      <c r="T310" s="4" t="str">
        <f ca="1">IF(AND(MAX(Q$23:Q309)&gt;MAX(U$23:U309),C310&lt;&gt;"",MAX(S$23:S309)&gt;MAX(U$23:U309),MAX(U$23:U309)&lt;=MAX(W$23:W309),MAX(U$23:U309)&lt;=MAX(Y$23:Y309),MAX(U$23:U309)&lt;=TIME(16,0,0)),MAX(U$23:U309,C310),"")</f>
        <v/>
      </c>
      <c r="U310" s="4" t="str">
        <f t="shared" ca="1" si="82"/>
        <v/>
      </c>
      <c r="V310" s="4" t="str">
        <f ca="1">IF(AND(MAX(Q$23:Q309)&gt;MAX(W$23:W309),C310&lt;&gt;"",MAX(S$23:S309)&gt;MAX(W$23:W309),MAX(U$23:U309)&gt;MAX(W$23:W309),MAX(W$23:W309)&lt;=MAX(Y$23:Y309),MAX(W$23:W309)&lt;=TIME(16,0,0)),MAX(W$23:W309,C310),"")</f>
        <v/>
      </c>
      <c r="W310" s="4" t="str">
        <f t="shared" ca="1" si="83"/>
        <v/>
      </c>
      <c r="X310" s="4" t="str">
        <f ca="1">IF(AND(MAX(Q$23:Q309)&gt;MAX(Y$23:Y309),C310&lt;&gt;"",MAX(S$23:S309)&gt;MAX(Y$23:Y309),MAX(U$23:U309)&gt;MAX(Y$23:Y309),MAX(W$23:W309)&gt;MAX(Y$23:Y309),MAX(Y$23:Y309)&lt;=TIME(16,0,0)),MAX(Y$23:Y309,C310),"")</f>
        <v/>
      </c>
      <c r="Y310" s="4" t="str">
        <f t="shared" ca="1" si="84"/>
        <v/>
      </c>
    </row>
    <row r="311" spans="1:25" x14ac:dyDescent="0.3">
      <c r="A311" s="3">
        <f t="shared" ca="1" si="68"/>
        <v>1.655475614102901</v>
      </c>
      <c r="B311" s="23" t="str">
        <f t="shared" ca="1" si="69"/>
        <v/>
      </c>
      <c r="C311" s="4" t="str">
        <f ca="1">IF(C310="","",IF(C310+(A311)/1440&lt;=$C$23+8/24,C310+(A311)/1440,""))</f>
        <v/>
      </c>
      <c r="D311" t="str">
        <f t="shared" ca="1" si="70"/>
        <v/>
      </c>
      <c r="E311" s="4" t="str">
        <f t="shared" ca="1" si="71"/>
        <v/>
      </c>
      <c r="F311" t="str">
        <f t="shared" ca="1" si="72"/>
        <v/>
      </c>
      <c r="G311" s="4" t="str">
        <f t="shared" ca="1" si="73"/>
        <v/>
      </c>
      <c r="H311" t="str">
        <f t="shared" ca="1" si="74"/>
        <v/>
      </c>
      <c r="I311" s="4" t="str">
        <f t="shared" ca="1" si="75"/>
        <v/>
      </c>
      <c r="J311" t="str">
        <f t="shared" ca="1" si="76"/>
        <v/>
      </c>
      <c r="K311" s="4" t="str">
        <f ca="1">IF(J311&lt;&gt;"",J311/1440,"")</f>
        <v/>
      </c>
      <c r="L311" s="55" t="str">
        <f t="shared" ca="1" si="77"/>
        <v/>
      </c>
      <c r="M311" s="4" t="str">
        <f t="shared" ca="1" si="78"/>
        <v/>
      </c>
      <c r="N311" s="3" t="str">
        <f ca="1">IF(C311&lt;&gt;"",SUM(COUNTIF($Q$24:$Q311,"&gt;"&amp;C311),COUNTIF($S$24:$S311,"&gt;"&amp;C311),COUNTIF($U$24:$U311,"&gt;"&amp;C311),COUNTIF($W$24:$W311,"&gt;"&amp;C311),COUNTIF($Y$24:$Y311,"&gt;"&amp;C311)),"")</f>
        <v/>
      </c>
      <c r="O311" s="4" t="str">
        <f t="shared" ca="1" si="79"/>
        <v/>
      </c>
      <c r="P311" s="4" t="str">
        <f ca="1">IF(AND(MAX(Q$23:Q310)&lt;=MAX(S$23:S310),C311&lt;&gt;"",MAX(Q$23:Q310)&lt;=MAX(U$23:U310),MAX(Q$23:Q310)&lt;=MAX(W$23:W310),MAX(Q$23:Q310)&lt;=MAX(Y$23:Y310),MAX(Q$23:Q310)&lt;=TIME(16,0,0)),MAX(Q$23:Q310,C311),"")</f>
        <v/>
      </c>
      <c r="Q311" s="4" t="str">
        <f t="shared" ca="1" si="80"/>
        <v/>
      </c>
      <c r="R311" s="4" t="str">
        <f ca="1">IF(AND(MAX(Q$23:Q310)&gt;MAX(S$23:S310),C311&lt;&gt;"",MAX(S$23:S310)&lt;=MAX(U$23:U310),MAX(S$23:S310)&lt;=MAX(W$23:W310),MAX(S$23:S310)&lt;=MAX(Y$23:Y310),MAX(S$23:S310)&lt;=TIME(16,0,0)),MAX(S$23:S310,C311),"")</f>
        <v/>
      </c>
      <c r="S311" s="4" t="str">
        <f t="shared" ca="1" si="81"/>
        <v/>
      </c>
      <c r="T311" s="4" t="str">
        <f ca="1">IF(AND(MAX(Q$23:Q310)&gt;MAX(U$23:U310),C311&lt;&gt;"",MAX(S$23:S310)&gt;MAX(U$23:U310),MAX(U$23:U310)&lt;=MAX(W$23:W310),MAX(U$23:U310)&lt;=MAX(Y$23:Y310),MAX(U$23:U310)&lt;=TIME(16,0,0)),MAX(U$23:U310,C311),"")</f>
        <v/>
      </c>
      <c r="U311" s="4" t="str">
        <f t="shared" ca="1" si="82"/>
        <v/>
      </c>
      <c r="V311" s="4" t="str">
        <f ca="1">IF(AND(MAX(Q$23:Q310)&gt;MAX(W$23:W310),C311&lt;&gt;"",MAX(S$23:S310)&gt;MAX(W$23:W310),MAX(U$23:U310)&gt;MAX(W$23:W310),MAX(W$23:W310)&lt;=MAX(Y$23:Y310),MAX(W$23:W310)&lt;=TIME(16,0,0)),MAX(W$23:W310,C311),"")</f>
        <v/>
      </c>
      <c r="W311" s="4" t="str">
        <f t="shared" ca="1" si="83"/>
        <v/>
      </c>
      <c r="X311" s="4" t="str">
        <f ca="1">IF(AND(MAX(Q$23:Q310)&gt;MAX(Y$23:Y310),C311&lt;&gt;"",MAX(S$23:S310)&gt;MAX(Y$23:Y310),MAX(U$23:U310)&gt;MAX(Y$23:Y310),MAX(W$23:W310)&gt;MAX(Y$23:Y310),MAX(Y$23:Y310)&lt;=TIME(16,0,0)),MAX(Y$23:Y310,C311),"")</f>
        <v/>
      </c>
      <c r="Y311" s="4" t="str">
        <f t="shared" ca="1" si="84"/>
        <v/>
      </c>
    </row>
    <row r="312" spans="1:25" x14ac:dyDescent="0.3">
      <c r="A312" s="3">
        <f t="shared" ca="1" si="68"/>
        <v>1.8407851690618648</v>
      </c>
      <c r="B312" s="23" t="str">
        <f t="shared" ca="1" si="69"/>
        <v/>
      </c>
      <c r="C312" s="4" t="str">
        <f ca="1">IF(C311="","",IF(C311+(A312)/1440&lt;=$C$23+8/24,C311+(A312)/1440,""))</f>
        <v/>
      </c>
      <c r="D312" t="str">
        <f t="shared" ca="1" si="70"/>
        <v/>
      </c>
      <c r="E312" s="4" t="str">
        <f t="shared" ca="1" si="71"/>
        <v/>
      </c>
      <c r="F312" t="str">
        <f t="shared" ca="1" si="72"/>
        <v/>
      </c>
      <c r="G312" s="4" t="str">
        <f t="shared" ca="1" si="73"/>
        <v/>
      </c>
      <c r="H312" t="str">
        <f t="shared" ca="1" si="74"/>
        <v/>
      </c>
      <c r="I312" s="4" t="str">
        <f t="shared" ca="1" si="75"/>
        <v/>
      </c>
      <c r="J312" t="str">
        <f t="shared" ca="1" si="76"/>
        <v/>
      </c>
      <c r="K312" s="4" t="str">
        <f ca="1">IF(J312&lt;&gt;"",J312/1440,"")</f>
        <v/>
      </c>
      <c r="L312" s="55" t="str">
        <f t="shared" ca="1" si="77"/>
        <v/>
      </c>
      <c r="M312" s="4" t="str">
        <f t="shared" ca="1" si="78"/>
        <v/>
      </c>
      <c r="N312" s="3" t="str">
        <f ca="1">IF(C312&lt;&gt;"",SUM(COUNTIF($Q$24:$Q312,"&gt;"&amp;C312),COUNTIF($S$24:$S312,"&gt;"&amp;C312),COUNTIF($U$24:$U312,"&gt;"&amp;C312),COUNTIF($W$24:$W312,"&gt;"&amp;C312),COUNTIF($Y$24:$Y312,"&gt;"&amp;C312)),"")</f>
        <v/>
      </c>
      <c r="O312" s="4" t="str">
        <f t="shared" ca="1" si="79"/>
        <v/>
      </c>
      <c r="P312" s="4" t="str">
        <f ca="1">IF(AND(MAX(Q$23:Q311)&lt;=MAX(S$23:S311),C312&lt;&gt;"",MAX(Q$23:Q311)&lt;=MAX(U$23:U311),MAX(Q$23:Q311)&lt;=MAX(W$23:W311),MAX(Q$23:Q311)&lt;=MAX(Y$23:Y311),MAX(Q$23:Q311)&lt;=TIME(16,0,0)),MAX(Q$23:Q311,C312),"")</f>
        <v/>
      </c>
      <c r="Q312" s="4" t="str">
        <f t="shared" ca="1" si="80"/>
        <v/>
      </c>
      <c r="R312" s="4" t="str">
        <f ca="1">IF(AND(MAX(Q$23:Q311)&gt;MAX(S$23:S311),C312&lt;&gt;"",MAX(S$23:S311)&lt;=MAX(U$23:U311),MAX(S$23:S311)&lt;=MAX(W$23:W311),MAX(S$23:S311)&lt;=MAX(Y$23:Y311),MAX(S$23:S311)&lt;=TIME(16,0,0)),MAX(S$23:S311,C312),"")</f>
        <v/>
      </c>
      <c r="S312" s="4" t="str">
        <f t="shared" ca="1" si="81"/>
        <v/>
      </c>
      <c r="T312" s="4" t="str">
        <f ca="1">IF(AND(MAX(Q$23:Q311)&gt;MAX(U$23:U311),C312&lt;&gt;"",MAX(S$23:S311)&gt;MAX(U$23:U311),MAX(U$23:U311)&lt;=MAX(W$23:W311),MAX(U$23:U311)&lt;=MAX(Y$23:Y311),MAX(U$23:U311)&lt;=TIME(16,0,0)),MAX(U$23:U311,C312),"")</f>
        <v/>
      </c>
      <c r="U312" s="4" t="str">
        <f t="shared" ca="1" si="82"/>
        <v/>
      </c>
      <c r="V312" s="4" t="str">
        <f ca="1">IF(AND(MAX(Q$23:Q311)&gt;MAX(W$23:W311),C312&lt;&gt;"",MAX(S$23:S311)&gt;MAX(W$23:W311),MAX(U$23:U311)&gt;MAX(W$23:W311),MAX(W$23:W311)&lt;=MAX(Y$23:Y311),MAX(W$23:W311)&lt;=TIME(16,0,0)),MAX(W$23:W311,C312),"")</f>
        <v/>
      </c>
      <c r="W312" s="4" t="str">
        <f t="shared" ca="1" si="83"/>
        <v/>
      </c>
      <c r="X312" s="4" t="str">
        <f ca="1">IF(AND(MAX(Q$23:Q311)&gt;MAX(Y$23:Y311),C312&lt;&gt;"",MAX(S$23:S311)&gt;MAX(Y$23:Y311),MAX(U$23:U311)&gt;MAX(Y$23:Y311),MAX(W$23:W311)&gt;MAX(Y$23:Y311),MAX(Y$23:Y311)&lt;=TIME(16,0,0)),MAX(Y$23:Y311,C312),"")</f>
        <v/>
      </c>
      <c r="Y312" s="4" t="str">
        <f t="shared" ca="1" si="84"/>
        <v/>
      </c>
    </row>
    <row r="313" spans="1:25" x14ac:dyDescent="0.3">
      <c r="A313" s="3">
        <f t="shared" ca="1" si="68"/>
        <v>1.2633703813142652</v>
      </c>
      <c r="B313" s="23" t="str">
        <f t="shared" ca="1" si="69"/>
        <v/>
      </c>
      <c r="C313" s="4" t="str">
        <f ca="1">IF(C312="","",IF(C312+(A313)/1440&lt;=$C$23+8/24,C312+(A313)/1440,""))</f>
        <v/>
      </c>
      <c r="D313" t="str">
        <f t="shared" ca="1" si="70"/>
        <v/>
      </c>
      <c r="E313" s="4" t="str">
        <f t="shared" ca="1" si="71"/>
        <v/>
      </c>
      <c r="F313" t="str">
        <f t="shared" ca="1" si="72"/>
        <v/>
      </c>
      <c r="G313" s="4" t="str">
        <f t="shared" ca="1" si="73"/>
        <v/>
      </c>
      <c r="H313" t="str">
        <f t="shared" ca="1" si="74"/>
        <v/>
      </c>
      <c r="I313" s="4" t="str">
        <f t="shared" ca="1" si="75"/>
        <v/>
      </c>
      <c r="J313" t="str">
        <f t="shared" ca="1" si="76"/>
        <v/>
      </c>
      <c r="K313" s="4" t="str">
        <f ca="1">IF(J313&lt;&gt;"",J313/1440,"")</f>
        <v/>
      </c>
      <c r="L313" s="55" t="str">
        <f t="shared" ca="1" si="77"/>
        <v/>
      </c>
      <c r="M313" s="4" t="str">
        <f t="shared" ca="1" si="78"/>
        <v/>
      </c>
      <c r="N313" s="3" t="str">
        <f ca="1">IF(C313&lt;&gt;"",SUM(COUNTIF($Q$24:$Q313,"&gt;"&amp;C313),COUNTIF($S$24:$S313,"&gt;"&amp;C313),COUNTIF($U$24:$U313,"&gt;"&amp;C313),COUNTIF($W$24:$W313,"&gt;"&amp;C313),COUNTIF($Y$24:$Y313,"&gt;"&amp;C313)),"")</f>
        <v/>
      </c>
      <c r="O313" s="4" t="str">
        <f t="shared" ca="1" si="79"/>
        <v/>
      </c>
      <c r="P313" s="4" t="str">
        <f ca="1">IF(AND(MAX(Q$23:Q312)&lt;=MAX(S$23:S312),C313&lt;&gt;"",MAX(Q$23:Q312)&lt;=MAX(U$23:U312),MAX(Q$23:Q312)&lt;=MAX(W$23:W312),MAX(Q$23:Q312)&lt;=MAX(Y$23:Y312),MAX(Q$23:Q312)&lt;=TIME(16,0,0)),MAX(Q$23:Q312,C313),"")</f>
        <v/>
      </c>
      <c r="Q313" s="4" t="str">
        <f t="shared" ca="1" si="80"/>
        <v/>
      </c>
      <c r="R313" s="4" t="str">
        <f ca="1">IF(AND(MAX(Q$23:Q312)&gt;MAX(S$23:S312),C313&lt;&gt;"",MAX(S$23:S312)&lt;=MAX(U$23:U312),MAX(S$23:S312)&lt;=MAX(W$23:W312),MAX(S$23:S312)&lt;=MAX(Y$23:Y312),MAX(S$23:S312)&lt;=TIME(16,0,0)),MAX(S$23:S312,C313),"")</f>
        <v/>
      </c>
      <c r="S313" s="4" t="str">
        <f t="shared" ca="1" si="81"/>
        <v/>
      </c>
      <c r="T313" s="4" t="str">
        <f ca="1">IF(AND(MAX(Q$23:Q312)&gt;MAX(U$23:U312),C313&lt;&gt;"",MAX(S$23:S312)&gt;MAX(U$23:U312),MAX(U$23:U312)&lt;=MAX(W$23:W312),MAX(U$23:U312)&lt;=MAX(Y$23:Y312),MAX(U$23:U312)&lt;=TIME(16,0,0)),MAX(U$23:U312,C313),"")</f>
        <v/>
      </c>
      <c r="U313" s="4" t="str">
        <f t="shared" ca="1" si="82"/>
        <v/>
      </c>
      <c r="V313" s="4" t="str">
        <f ca="1">IF(AND(MAX(Q$23:Q312)&gt;MAX(W$23:W312),C313&lt;&gt;"",MAX(S$23:S312)&gt;MAX(W$23:W312),MAX(U$23:U312)&gt;MAX(W$23:W312),MAX(W$23:W312)&lt;=MAX(Y$23:Y312),MAX(W$23:W312)&lt;=TIME(16,0,0)),MAX(W$23:W312,C313),"")</f>
        <v/>
      </c>
      <c r="W313" s="4" t="str">
        <f t="shared" ca="1" si="83"/>
        <v/>
      </c>
      <c r="X313" s="4" t="str">
        <f ca="1">IF(AND(MAX(Q$23:Q312)&gt;MAX(Y$23:Y312),C313&lt;&gt;"",MAX(S$23:S312)&gt;MAX(Y$23:Y312),MAX(U$23:U312)&gt;MAX(Y$23:Y312),MAX(W$23:W312)&gt;MAX(Y$23:Y312),MAX(Y$23:Y312)&lt;=TIME(16,0,0)),MAX(Y$23:Y312,C313),"")</f>
        <v/>
      </c>
      <c r="Y313" s="4" t="str">
        <f t="shared" ca="1" si="84"/>
        <v/>
      </c>
    </row>
    <row r="314" spans="1:25" x14ac:dyDescent="0.3">
      <c r="A314" s="3">
        <f t="shared" ca="1" si="68"/>
        <v>2.6871846030332915</v>
      </c>
      <c r="B314" s="23" t="str">
        <f t="shared" ca="1" si="69"/>
        <v/>
      </c>
      <c r="C314" s="4" t="str">
        <f ca="1">IF(C313="","",IF(C313+(A314)/1440&lt;=$C$23+8/24,C313+(A314)/1440,""))</f>
        <v/>
      </c>
      <c r="D314" t="str">
        <f t="shared" ca="1" si="70"/>
        <v/>
      </c>
      <c r="E314" s="4" t="str">
        <f t="shared" ca="1" si="71"/>
        <v/>
      </c>
      <c r="F314" t="str">
        <f t="shared" ca="1" si="72"/>
        <v/>
      </c>
      <c r="G314" s="4" t="str">
        <f t="shared" ca="1" si="73"/>
        <v/>
      </c>
      <c r="H314" t="str">
        <f t="shared" ca="1" si="74"/>
        <v/>
      </c>
      <c r="I314" s="4" t="str">
        <f t="shared" ca="1" si="75"/>
        <v/>
      </c>
      <c r="J314" t="str">
        <f t="shared" ca="1" si="76"/>
        <v/>
      </c>
      <c r="K314" s="4" t="str">
        <f ca="1">IF(J314&lt;&gt;"",J314/1440,"")</f>
        <v/>
      </c>
      <c r="L314" s="55" t="str">
        <f t="shared" ca="1" si="77"/>
        <v/>
      </c>
      <c r="M314" s="4" t="str">
        <f t="shared" ca="1" si="78"/>
        <v/>
      </c>
      <c r="N314" s="3" t="str">
        <f ca="1">IF(C314&lt;&gt;"",SUM(COUNTIF($Q$24:$Q314,"&gt;"&amp;C314),COUNTIF($S$24:$S314,"&gt;"&amp;C314),COUNTIF($U$24:$U314,"&gt;"&amp;C314),COUNTIF($W$24:$W314,"&gt;"&amp;C314),COUNTIF($Y$24:$Y314,"&gt;"&amp;C314)),"")</f>
        <v/>
      </c>
      <c r="O314" s="4" t="str">
        <f t="shared" ca="1" si="79"/>
        <v/>
      </c>
      <c r="P314" s="4" t="str">
        <f ca="1">IF(AND(MAX(Q$23:Q313)&lt;=MAX(S$23:S313),C314&lt;&gt;"",MAX(Q$23:Q313)&lt;=MAX(U$23:U313),MAX(Q$23:Q313)&lt;=MAX(W$23:W313),MAX(Q$23:Q313)&lt;=MAX(Y$23:Y313),MAX(Q$23:Q313)&lt;=TIME(16,0,0)),MAX(Q$23:Q313,C314),"")</f>
        <v/>
      </c>
      <c r="Q314" s="4" t="str">
        <f t="shared" ca="1" si="80"/>
        <v/>
      </c>
      <c r="R314" s="4" t="str">
        <f ca="1">IF(AND(MAX(Q$23:Q313)&gt;MAX(S$23:S313),C314&lt;&gt;"",MAX(S$23:S313)&lt;=MAX(U$23:U313),MAX(S$23:S313)&lt;=MAX(W$23:W313),MAX(S$23:S313)&lt;=MAX(Y$23:Y313),MAX(S$23:S313)&lt;=TIME(16,0,0)),MAX(S$23:S313,C314),"")</f>
        <v/>
      </c>
      <c r="S314" s="4" t="str">
        <f t="shared" ca="1" si="81"/>
        <v/>
      </c>
      <c r="T314" s="4" t="str">
        <f ca="1">IF(AND(MAX(Q$23:Q313)&gt;MAX(U$23:U313),C314&lt;&gt;"",MAX(S$23:S313)&gt;MAX(U$23:U313),MAX(U$23:U313)&lt;=MAX(W$23:W313),MAX(U$23:U313)&lt;=MAX(Y$23:Y313),MAX(U$23:U313)&lt;=TIME(16,0,0)),MAX(U$23:U313,C314),"")</f>
        <v/>
      </c>
      <c r="U314" s="4" t="str">
        <f t="shared" ca="1" si="82"/>
        <v/>
      </c>
      <c r="V314" s="4" t="str">
        <f ca="1">IF(AND(MAX(Q$23:Q313)&gt;MAX(W$23:W313),C314&lt;&gt;"",MAX(S$23:S313)&gt;MAX(W$23:W313),MAX(U$23:U313)&gt;MAX(W$23:W313),MAX(W$23:W313)&lt;=MAX(Y$23:Y313),MAX(W$23:W313)&lt;=TIME(16,0,0)),MAX(W$23:W313,C314),"")</f>
        <v/>
      </c>
      <c r="W314" s="4" t="str">
        <f t="shared" ca="1" si="83"/>
        <v/>
      </c>
      <c r="X314" s="4" t="str">
        <f ca="1">IF(AND(MAX(Q$23:Q313)&gt;MAX(Y$23:Y313),C314&lt;&gt;"",MAX(S$23:S313)&gt;MAX(Y$23:Y313),MAX(U$23:U313)&gt;MAX(Y$23:Y313),MAX(W$23:W313)&gt;MAX(Y$23:Y313),MAX(Y$23:Y313)&lt;=TIME(16,0,0)),MAX(Y$23:Y313,C314),"")</f>
        <v/>
      </c>
      <c r="Y314" s="4" t="str">
        <f t="shared" ca="1" si="84"/>
        <v/>
      </c>
    </row>
    <row r="315" spans="1:25" x14ac:dyDescent="0.3">
      <c r="A315" s="3">
        <f t="shared" ca="1" si="68"/>
        <v>1.4962392065391583</v>
      </c>
      <c r="B315" s="23" t="str">
        <f t="shared" ca="1" si="69"/>
        <v/>
      </c>
      <c r="C315" s="4" t="str">
        <f ca="1">IF(C314="","",IF(C314+(A315)/1440&lt;=$C$23+8/24,C314+(A315)/1440,""))</f>
        <v/>
      </c>
      <c r="D315" t="str">
        <f t="shared" ca="1" si="70"/>
        <v/>
      </c>
      <c r="E315" s="4" t="str">
        <f t="shared" ca="1" si="71"/>
        <v/>
      </c>
      <c r="F315" t="str">
        <f t="shared" ca="1" si="72"/>
        <v/>
      </c>
      <c r="G315" s="4" t="str">
        <f t="shared" ca="1" si="73"/>
        <v/>
      </c>
      <c r="H315" t="str">
        <f t="shared" ca="1" si="74"/>
        <v/>
      </c>
      <c r="I315" s="4" t="str">
        <f t="shared" ca="1" si="75"/>
        <v/>
      </c>
      <c r="J315" t="str">
        <f t="shared" ca="1" si="76"/>
        <v/>
      </c>
      <c r="K315" s="4" t="str">
        <f ca="1">IF(J315&lt;&gt;"",J315/1440,"")</f>
        <v/>
      </c>
      <c r="L315" s="55" t="str">
        <f t="shared" ca="1" si="77"/>
        <v/>
      </c>
      <c r="M315" s="4" t="str">
        <f t="shared" ca="1" si="78"/>
        <v/>
      </c>
      <c r="N315" s="3" t="str">
        <f ca="1">IF(C315&lt;&gt;"",SUM(COUNTIF($Q$24:$Q315,"&gt;"&amp;C315),COUNTIF($S$24:$S315,"&gt;"&amp;C315),COUNTIF($U$24:$U315,"&gt;"&amp;C315),COUNTIF($W$24:$W315,"&gt;"&amp;C315),COUNTIF($Y$24:$Y315,"&gt;"&amp;C315)),"")</f>
        <v/>
      </c>
      <c r="O315" s="4" t="str">
        <f t="shared" ca="1" si="79"/>
        <v/>
      </c>
      <c r="P315" s="4" t="str">
        <f ca="1">IF(AND(MAX(Q$23:Q314)&lt;=MAX(S$23:S314),C315&lt;&gt;"",MAX(Q$23:Q314)&lt;=MAX(U$23:U314),MAX(Q$23:Q314)&lt;=MAX(W$23:W314),MAX(Q$23:Q314)&lt;=MAX(Y$23:Y314),MAX(Q$23:Q314)&lt;=TIME(16,0,0)),MAX(Q$23:Q314,C315),"")</f>
        <v/>
      </c>
      <c r="Q315" s="4" t="str">
        <f t="shared" ca="1" si="80"/>
        <v/>
      </c>
      <c r="R315" s="4" t="str">
        <f ca="1">IF(AND(MAX(Q$23:Q314)&gt;MAX(S$23:S314),C315&lt;&gt;"",MAX(S$23:S314)&lt;=MAX(U$23:U314),MAX(S$23:S314)&lt;=MAX(W$23:W314),MAX(S$23:S314)&lt;=MAX(Y$23:Y314),MAX(S$23:S314)&lt;=TIME(16,0,0)),MAX(S$23:S314,C315),"")</f>
        <v/>
      </c>
      <c r="S315" s="4" t="str">
        <f t="shared" ca="1" si="81"/>
        <v/>
      </c>
      <c r="T315" s="4" t="str">
        <f ca="1">IF(AND(MAX(Q$23:Q314)&gt;MAX(U$23:U314),C315&lt;&gt;"",MAX(S$23:S314)&gt;MAX(U$23:U314),MAX(U$23:U314)&lt;=MAX(W$23:W314),MAX(U$23:U314)&lt;=MAX(Y$23:Y314),MAX(U$23:U314)&lt;=TIME(16,0,0)),MAX(U$23:U314,C315),"")</f>
        <v/>
      </c>
      <c r="U315" s="4" t="str">
        <f t="shared" ca="1" si="82"/>
        <v/>
      </c>
      <c r="V315" s="4" t="str">
        <f ca="1">IF(AND(MAX(Q$23:Q314)&gt;MAX(W$23:W314),C315&lt;&gt;"",MAX(S$23:S314)&gt;MAX(W$23:W314),MAX(U$23:U314)&gt;MAX(W$23:W314),MAX(W$23:W314)&lt;=MAX(Y$23:Y314),MAX(W$23:W314)&lt;=TIME(16,0,0)),MAX(W$23:W314,C315),"")</f>
        <v/>
      </c>
      <c r="W315" s="4" t="str">
        <f t="shared" ca="1" si="83"/>
        <v/>
      </c>
      <c r="X315" s="4" t="str">
        <f ca="1">IF(AND(MAX(Q$23:Q314)&gt;MAX(Y$23:Y314),C315&lt;&gt;"",MAX(S$23:S314)&gt;MAX(Y$23:Y314),MAX(U$23:U314)&gt;MAX(Y$23:Y314),MAX(W$23:W314)&gt;MAX(Y$23:Y314),MAX(Y$23:Y314)&lt;=TIME(16,0,0)),MAX(Y$23:Y314,C315),"")</f>
        <v/>
      </c>
      <c r="Y315" s="4" t="str">
        <f t="shared" ca="1" si="84"/>
        <v/>
      </c>
    </row>
    <row r="316" spans="1:25" x14ac:dyDescent="0.3">
      <c r="A316" s="3">
        <f t="shared" ca="1" si="68"/>
        <v>1.5506506267437417</v>
      </c>
      <c r="B316" s="23" t="str">
        <f t="shared" ca="1" si="69"/>
        <v/>
      </c>
      <c r="C316" s="4" t="str">
        <f ca="1">IF(C315="","",IF(C315+(A316)/1440&lt;=$C$23+8/24,C315+(A316)/1440,""))</f>
        <v/>
      </c>
      <c r="D316" t="str">
        <f t="shared" ca="1" si="70"/>
        <v/>
      </c>
      <c r="E316" s="4" t="str">
        <f t="shared" ca="1" si="71"/>
        <v/>
      </c>
      <c r="F316" t="str">
        <f t="shared" ca="1" si="72"/>
        <v/>
      </c>
      <c r="G316" s="4" t="str">
        <f t="shared" ca="1" si="73"/>
        <v/>
      </c>
      <c r="H316" t="str">
        <f t="shared" ca="1" si="74"/>
        <v/>
      </c>
      <c r="I316" s="4" t="str">
        <f t="shared" ca="1" si="75"/>
        <v/>
      </c>
      <c r="J316" t="str">
        <f t="shared" ca="1" si="76"/>
        <v/>
      </c>
      <c r="K316" s="4" t="str">
        <f ca="1">IF(J316&lt;&gt;"",J316/1440,"")</f>
        <v/>
      </c>
      <c r="L316" s="55" t="str">
        <f t="shared" ca="1" si="77"/>
        <v/>
      </c>
      <c r="M316" s="4" t="str">
        <f t="shared" ca="1" si="78"/>
        <v/>
      </c>
      <c r="N316" s="3" t="str">
        <f ca="1">IF(C316&lt;&gt;"",SUM(COUNTIF($Q$24:$Q316,"&gt;"&amp;C316),COUNTIF($S$24:$S316,"&gt;"&amp;C316),COUNTIF($U$24:$U316,"&gt;"&amp;C316),COUNTIF($W$24:$W316,"&gt;"&amp;C316),COUNTIF($Y$24:$Y316,"&gt;"&amp;C316)),"")</f>
        <v/>
      </c>
      <c r="O316" s="4" t="str">
        <f t="shared" ca="1" si="79"/>
        <v/>
      </c>
      <c r="P316" s="4" t="str">
        <f ca="1">IF(AND(MAX(Q$23:Q315)&lt;=MAX(S$23:S315),C316&lt;&gt;"",MAX(Q$23:Q315)&lt;=MAX(U$23:U315),MAX(Q$23:Q315)&lt;=MAX(W$23:W315),MAX(Q$23:Q315)&lt;=MAX(Y$23:Y315),MAX(Q$23:Q315)&lt;=TIME(16,0,0)),MAX(Q$23:Q315,C316),"")</f>
        <v/>
      </c>
      <c r="Q316" s="4" t="str">
        <f t="shared" ca="1" si="80"/>
        <v/>
      </c>
      <c r="R316" s="4" t="str">
        <f ca="1">IF(AND(MAX(Q$23:Q315)&gt;MAX(S$23:S315),C316&lt;&gt;"",MAX(S$23:S315)&lt;=MAX(U$23:U315),MAX(S$23:S315)&lt;=MAX(W$23:W315),MAX(S$23:S315)&lt;=MAX(Y$23:Y315),MAX(S$23:S315)&lt;=TIME(16,0,0)),MAX(S$23:S315,C316),"")</f>
        <v/>
      </c>
      <c r="S316" s="4" t="str">
        <f t="shared" ca="1" si="81"/>
        <v/>
      </c>
      <c r="T316" s="4" t="str">
        <f ca="1">IF(AND(MAX(Q$23:Q315)&gt;MAX(U$23:U315),C316&lt;&gt;"",MAX(S$23:S315)&gt;MAX(U$23:U315),MAX(U$23:U315)&lt;=MAX(W$23:W315),MAX(U$23:U315)&lt;=MAX(Y$23:Y315),MAX(U$23:U315)&lt;=TIME(16,0,0)),MAX(U$23:U315,C316),"")</f>
        <v/>
      </c>
      <c r="U316" s="4" t="str">
        <f t="shared" ca="1" si="82"/>
        <v/>
      </c>
      <c r="V316" s="4" t="str">
        <f ca="1">IF(AND(MAX(Q$23:Q315)&gt;MAX(W$23:W315),C316&lt;&gt;"",MAX(S$23:S315)&gt;MAX(W$23:W315),MAX(U$23:U315)&gt;MAX(W$23:W315),MAX(W$23:W315)&lt;=MAX(Y$23:Y315),MAX(W$23:W315)&lt;=TIME(16,0,0)),MAX(W$23:W315,C316),"")</f>
        <v/>
      </c>
      <c r="W316" s="4" t="str">
        <f t="shared" ca="1" si="83"/>
        <v/>
      </c>
      <c r="X316" s="4" t="str">
        <f ca="1">IF(AND(MAX(Q$23:Q315)&gt;MAX(Y$23:Y315),C316&lt;&gt;"",MAX(S$23:S315)&gt;MAX(Y$23:Y315),MAX(U$23:U315)&gt;MAX(Y$23:Y315),MAX(W$23:W315)&gt;MAX(Y$23:Y315),MAX(Y$23:Y315)&lt;=TIME(16,0,0)),MAX(Y$23:Y315,C316),"")</f>
        <v/>
      </c>
      <c r="Y316" s="4" t="str">
        <f t="shared" ca="1" si="84"/>
        <v/>
      </c>
    </row>
    <row r="317" spans="1:25" x14ac:dyDescent="0.3">
      <c r="A317" s="3">
        <f t="shared" ca="1" si="68"/>
        <v>1.3443178440415724</v>
      </c>
      <c r="B317" s="23" t="str">
        <f t="shared" ca="1" si="69"/>
        <v/>
      </c>
      <c r="C317" s="4" t="str">
        <f ca="1">IF(C316="","",IF(C316+(A317)/1440&lt;=$C$23+8/24,C316+(A317)/1440,""))</f>
        <v/>
      </c>
      <c r="D317" t="str">
        <f t="shared" ca="1" si="70"/>
        <v/>
      </c>
      <c r="E317" s="4" t="str">
        <f t="shared" ca="1" si="71"/>
        <v/>
      </c>
      <c r="F317" t="str">
        <f t="shared" ca="1" si="72"/>
        <v/>
      </c>
      <c r="G317" s="4" t="str">
        <f t="shared" ca="1" si="73"/>
        <v/>
      </c>
      <c r="H317" t="str">
        <f t="shared" ca="1" si="74"/>
        <v/>
      </c>
      <c r="I317" s="4" t="str">
        <f t="shared" ca="1" si="75"/>
        <v/>
      </c>
      <c r="J317" t="str">
        <f t="shared" ca="1" si="76"/>
        <v/>
      </c>
      <c r="K317" s="4" t="str">
        <f ca="1">IF(J317&lt;&gt;"",J317/1440,"")</f>
        <v/>
      </c>
      <c r="L317" s="55" t="str">
        <f t="shared" ca="1" si="77"/>
        <v/>
      </c>
      <c r="M317" s="4" t="str">
        <f t="shared" ca="1" si="78"/>
        <v/>
      </c>
      <c r="N317" s="3" t="str">
        <f ca="1">IF(C317&lt;&gt;"",SUM(COUNTIF($Q$24:$Q317,"&gt;"&amp;C317),COUNTIF($S$24:$S317,"&gt;"&amp;C317),COUNTIF($U$24:$U317,"&gt;"&amp;C317),COUNTIF($W$24:$W317,"&gt;"&amp;C317),COUNTIF($Y$24:$Y317,"&gt;"&amp;C317)),"")</f>
        <v/>
      </c>
      <c r="O317" s="4" t="str">
        <f t="shared" ca="1" si="79"/>
        <v/>
      </c>
      <c r="P317" s="4" t="str">
        <f ca="1">IF(AND(MAX(Q$23:Q316)&lt;=MAX(S$23:S316),C317&lt;&gt;"",MAX(Q$23:Q316)&lt;=MAX(U$23:U316),MAX(Q$23:Q316)&lt;=MAX(W$23:W316),MAX(Q$23:Q316)&lt;=MAX(Y$23:Y316),MAX(Q$23:Q316)&lt;=TIME(16,0,0)),MAX(Q$23:Q316,C317),"")</f>
        <v/>
      </c>
      <c r="Q317" s="4" t="str">
        <f t="shared" ca="1" si="80"/>
        <v/>
      </c>
      <c r="R317" s="4" t="str">
        <f ca="1">IF(AND(MAX(Q$23:Q316)&gt;MAX(S$23:S316),C317&lt;&gt;"",MAX(S$23:S316)&lt;=MAX(U$23:U316),MAX(S$23:S316)&lt;=MAX(W$23:W316),MAX(S$23:S316)&lt;=MAX(Y$23:Y316),MAX(S$23:S316)&lt;=TIME(16,0,0)),MAX(S$23:S316,C317),"")</f>
        <v/>
      </c>
      <c r="S317" s="4" t="str">
        <f t="shared" ca="1" si="81"/>
        <v/>
      </c>
      <c r="T317" s="4" t="str">
        <f ca="1">IF(AND(MAX(Q$23:Q316)&gt;MAX(U$23:U316),C317&lt;&gt;"",MAX(S$23:S316)&gt;MAX(U$23:U316),MAX(U$23:U316)&lt;=MAX(W$23:W316),MAX(U$23:U316)&lt;=MAX(Y$23:Y316),MAX(U$23:U316)&lt;=TIME(16,0,0)),MAX(U$23:U316,C317),"")</f>
        <v/>
      </c>
      <c r="U317" s="4" t="str">
        <f t="shared" ca="1" si="82"/>
        <v/>
      </c>
      <c r="V317" s="4" t="str">
        <f ca="1">IF(AND(MAX(Q$23:Q316)&gt;MAX(W$23:W316),C317&lt;&gt;"",MAX(S$23:S316)&gt;MAX(W$23:W316),MAX(U$23:U316)&gt;MAX(W$23:W316),MAX(W$23:W316)&lt;=MAX(Y$23:Y316),MAX(W$23:W316)&lt;=TIME(16,0,0)),MAX(W$23:W316,C317),"")</f>
        <v/>
      </c>
      <c r="W317" s="4" t="str">
        <f t="shared" ca="1" si="83"/>
        <v/>
      </c>
      <c r="X317" s="4" t="str">
        <f ca="1">IF(AND(MAX(Q$23:Q316)&gt;MAX(Y$23:Y316),C317&lt;&gt;"",MAX(S$23:S316)&gt;MAX(Y$23:Y316),MAX(U$23:U316)&gt;MAX(Y$23:Y316),MAX(W$23:W316)&gt;MAX(Y$23:Y316),MAX(Y$23:Y316)&lt;=TIME(16,0,0)),MAX(Y$23:Y316,C317),"")</f>
        <v/>
      </c>
      <c r="Y317" s="4" t="str">
        <f t="shared" ca="1" si="84"/>
        <v/>
      </c>
    </row>
    <row r="318" spans="1:25" x14ac:dyDescent="0.3">
      <c r="A318" s="3">
        <f t="shared" ca="1" si="68"/>
        <v>3.4911779421660238</v>
      </c>
      <c r="B318" s="23" t="str">
        <f t="shared" ca="1" si="69"/>
        <v/>
      </c>
      <c r="C318" s="4" t="str">
        <f ca="1">IF(C317="","",IF(C317+(A318)/1440&lt;=$C$23+8/24,C317+(A318)/1440,""))</f>
        <v/>
      </c>
      <c r="D318" t="str">
        <f t="shared" ca="1" si="70"/>
        <v/>
      </c>
      <c r="E318" s="4" t="str">
        <f t="shared" ca="1" si="71"/>
        <v/>
      </c>
      <c r="F318" t="str">
        <f t="shared" ca="1" si="72"/>
        <v/>
      </c>
      <c r="G318" s="4" t="str">
        <f t="shared" ca="1" si="73"/>
        <v/>
      </c>
      <c r="H318" t="str">
        <f t="shared" ca="1" si="74"/>
        <v/>
      </c>
      <c r="I318" s="4" t="str">
        <f t="shared" ca="1" si="75"/>
        <v/>
      </c>
      <c r="J318" t="str">
        <f t="shared" ca="1" si="76"/>
        <v/>
      </c>
      <c r="K318" s="4" t="str">
        <f ca="1">IF(J318&lt;&gt;"",J318/1440,"")</f>
        <v/>
      </c>
      <c r="L318" s="55" t="str">
        <f t="shared" ca="1" si="77"/>
        <v/>
      </c>
      <c r="M318" s="4" t="str">
        <f t="shared" ca="1" si="78"/>
        <v/>
      </c>
      <c r="N318" s="3" t="str">
        <f ca="1">IF(C318&lt;&gt;"",SUM(COUNTIF($Q$24:$Q318,"&gt;"&amp;C318),COUNTIF($S$24:$S318,"&gt;"&amp;C318),COUNTIF($U$24:$U318,"&gt;"&amp;C318),COUNTIF($W$24:$W318,"&gt;"&amp;C318),COUNTIF($Y$24:$Y318,"&gt;"&amp;C318)),"")</f>
        <v/>
      </c>
      <c r="O318" s="4" t="str">
        <f t="shared" ca="1" si="79"/>
        <v/>
      </c>
      <c r="P318" s="4" t="str">
        <f ca="1">IF(AND(MAX(Q$23:Q317)&lt;=MAX(S$23:S317),C318&lt;&gt;"",MAX(Q$23:Q317)&lt;=MAX(U$23:U317),MAX(Q$23:Q317)&lt;=MAX(W$23:W317),MAX(Q$23:Q317)&lt;=MAX(Y$23:Y317),MAX(Q$23:Q317)&lt;=TIME(16,0,0)),MAX(Q$23:Q317,C318),"")</f>
        <v/>
      </c>
      <c r="Q318" s="4" t="str">
        <f t="shared" ca="1" si="80"/>
        <v/>
      </c>
      <c r="R318" s="4" t="str">
        <f ca="1">IF(AND(MAX(Q$23:Q317)&gt;MAX(S$23:S317),C318&lt;&gt;"",MAX(S$23:S317)&lt;=MAX(U$23:U317),MAX(S$23:S317)&lt;=MAX(W$23:W317),MAX(S$23:S317)&lt;=MAX(Y$23:Y317),MAX(S$23:S317)&lt;=TIME(16,0,0)),MAX(S$23:S317,C318),"")</f>
        <v/>
      </c>
      <c r="S318" s="4" t="str">
        <f t="shared" ca="1" si="81"/>
        <v/>
      </c>
      <c r="T318" s="4" t="str">
        <f ca="1">IF(AND(MAX(Q$23:Q317)&gt;MAX(U$23:U317),C318&lt;&gt;"",MAX(S$23:S317)&gt;MAX(U$23:U317),MAX(U$23:U317)&lt;=MAX(W$23:W317),MAX(U$23:U317)&lt;=MAX(Y$23:Y317),MAX(U$23:U317)&lt;=TIME(16,0,0)),MAX(U$23:U317,C318),"")</f>
        <v/>
      </c>
      <c r="U318" s="4" t="str">
        <f t="shared" ca="1" si="82"/>
        <v/>
      </c>
      <c r="V318" s="4" t="str">
        <f ca="1">IF(AND(MAX(Q$23:Q317)&gt;MAX(W$23:W317),C318&lt;&gt;"",MAX(S$23:S317)&gt;MAX(W$23:W317),MAX(U$23:U317)&gt;MAX(W$23:W317),MAX(W$23:W317)&lt;=MAX(Y$23:Y317),MAX(W$23:W317)&lt;=TIME(16,0,0)),MAX(W$23:W317,C318),"")</f>
        <v/>
      </c>
      <c r="W318" s="4" t="str">
        <f t="shared" ca="1" si="83"/>
        <v/>
      </c>
      <c r="X318" s="4" t="str">
        <f ca="1">IF(AND(MAX(Q$23:Q317)&gt;MAX(Y$23:Y317),C318&lt;&gt;"",MAX(S$23:S317)&gt;MAX(Y$23:Y317),MAX(U$23:U317)&gt;MAX(Y$23:Y317),MAX(W$23:W317)&gt;MAX(Y$23:Y317),MAX(Y$23:Y317)&lt;=TIME(16,0,0)),MAX(Y$23:Y317,C318),"")</f>
        <v/>
      </c>
      <c r="Y318" s="4" t="str">
        <f t="shared" ca="1" si="84"/>
        <v/>
      </c>
    </row>
    <row r="319" spans="1:25" x14ac:dyDescent="0.3">
      <c r="A319" s="3">
        <f t="shared" ca="1" si="68"/>
        <v>6.3070772001838042</v>
      </c>
      <c r="B319" s="23" t="str">
        <f t="shared" ca="1" si="69"/>
        <v/>
      </c>
      <c r="C319" s="4" t="str">
        <f ca="1">IF(C318="","",IF(C318+(A319)/1440&lt;=$C$23+8/24,C318+(A319)/1440,""))</f>
        <v/>
      </c>
      <c r="D319" t="str">
        <f t="shared" ca="1" si="70"/>
        <v/>
      </c>
      <c r="E319" s="4" t="str">
        <f t="shared" ca="1" si="71"/>
        <v/>
      </c>
      <c r="F319" t="str">
        <f t="shared" ca="1" si="72"/>
        <v/>
      </c>
      <c r="G319" s="4" t="str">
        <f t="shared" ca="1" si="73"/>
        <v/>
      </c>
      <c r="H319" t="str">
        <f t="shared" ca="1" si="74"/>
        <v/>
      </c>
      <c r="I319" s="4" t="str">
        <f t="shared" ca="1" si="75"/>
        <v/>
      </c>
      <c r="J319" t="str">
        <f t="shared" ca="1" si="76"/>
        <v/>
      </c>
      <c r="K319" s="4" t="str">
        <f ca="1">IF(J319&lt;&gt;"",J319/1440,"")</f>
        <v/>
      </c>
      <c r="L319" s="55" t="str">
        <f t="shared" ca="1" si="77"/>
        <v/>
      </c>
      <c r="M319" s="4" t="str">
        <f t="shared" ca="1" si="78"/>
        <v/>
      </c>
      <c r="N319" s="3" t="str">
        <f ca="1">IF(C319&lt;&gt;"",SUM(COUNTIF($Q$24:$Q319,"&gt;"&amp;C319),COUNTIF($S$24:$S319,"&gt;"&amp;C319),COUNTIF($U$24:$U319,"&gt;"&amp;C319),COUNTIF($W$24:$W319,"&gt;"&amp;C319),COUNTIF($Y$24:$Y319,"&gt;"&amp;C319)),"")</f>
        <v/>
      </c>
      <c r="O319" s="4" t="str">
        <f t="shared" ca="1" si="79"/>
        <v/>
      </c>
      <c r="P319" s="4" t="str">
        <f ca="1">IF(AND(MAX(Q$23:Q318)&lt;=MAX(S$23:S318),C319&lt;&gt;"",MAX(Q$23:Q318)&lt;=MAX(U$23:U318),MAX(Q$23:Q318)&lt;=MAX(W$23:W318),MAX(Q$23:Q318)&lt;=MAX(Y$23:Y318),MAX(Q$23:Q318)&lt;=TIME(16,0,0)),MAX(Q$23:Q318,C319),"")</f>
        <v/>
      </c>
      <c r="Q319" s="4" t="str">
        <f t="shared" ca="1" si="80"/>
        <v/>
      </c>
      <c r="R319" s="4" t="str">
        <f ca="1">IF(AND(MAX(Q$23:Q318)&gt;MAX(S$23:S318),C319&lt;&gt;"",MAX(S$23:S318)&lt;=MAX(U$23:U318),MAX(S$23:S318)&lt;=MAX(W$23:W318),MAX(S$23:S318)&lt;=MAX(Y$23:Y318),MAX(S$23:S318)&lt;=TIME(16,0,0)),MAX(S$23:S318,C319),"")</f>
        <v/>
      </c>
      <c r="S319" s="4" t="str">
        <f t="shared" ca="1" si="81"/>
        <v/>
      </c>
      <c r="T319" s="4" t="str">
        <f ca="1">IF(AND(MAX(Q$23:Q318)&gt;MAX(U$23:U318),C319&lt;&gt;"",MAX(S$23:S318)&gt;MAX(U$23:U318),MAX(U$23:U318)&lt;=MAX(W$23:W318),MAX(U$23:U318)&lt;=MAX(Y$23:Y318),MAX(U$23:U318)&lt;=TIME(16,0,0)),MAX(U$23:U318,C319),"")</f>
        <v/>
      </c>
      <c r="U319" s="4" t="str">
        <f t="shared" ca="1" si="82"/>
        <v/>
      </c>
      <c r="V319" s="4" t="str">
        <f ca="1">IF(AND(MAX(Q$23:Q318)&gt;MAX(W$23:W318),C319&lt;&gt;"",MAX(S$23:S318)&gt;MAX(W$23:W318),MAX(U$23:U318)&gt;MAX(W$23:W318),MAX(W$23:W318)&lt;=MAX(Y$23:Y318),MAX(W$23:W318)&lt;=TIME(16,0,0)),MAX(W$23:W318,C319),"")</f>
        <v/>
      </c>
      <c r="W319" s="4" t="str">
        <f t="shared" ca="1" si="83"/>
        <v/>
      </c>
      <c r="X319" s="4" t="str">
        <f ca="1">IF(AND(MAX(Q$23:Q318)&gt;MAX(Y$23:Y318),C319&lt;&gt;"",MAX(S$23:S318)&gt;MAX(Y$23:Y318),MAX(U$23:U318)&gt;MAX(Y$23:Y318),MAX(W$23:W318)&gt;MAX(Y$23:Y318),MAX(Y$23:Y318)&lt;=TIME(16,0,0)),MAX(Y$23:Y318,C319),"")</f>
        <v/>
      </c>
      <c r="Y319" s="4" t="str">
        <f t="shared" ca="1" si="84"/>
        <v/>
      </c>
    </row>
    <row r="320" spans="1:25" x14ac:dyDescent="0.3">
      <c r="A320" s="3">
        <f t="shared" ca="1" si="68"/>
        <v>1.9305199578746621</v>
      </c>
      <c r="B320" s="23" t="str">
        <f t="shared" ca="1" si="69"/>
        <v/>
      </c>
      <c r="C320" s="4" t="str">
        <f ca="1">IF(C319="","",IF(C319+(A320)/1440&lt;=$C$23+8/24,C319+(A320)/1440,""))</f>
        <v/>
      </c>
      <c r="D320" t="str">
        <f t="shared" ca="1" si="70"/>
        <v/>
      </c>
      <c r="E320" s="4" t="str">
        <f t="shared" ca="1" si="71"/>
        <v/>
      </c>
      <c r="F320" t="str">
        <f t="shared" ca="1" si="72"/>
        <v/>
      </c>
      <c r="G320" s="4" t="str">
        <f t="shared" ca="1" si="73"/>
        <v/>
      </c>
      <c r="H320" t="str">
        <f t="shared" ca="1" si="74"/>
        <v/>
      </c>
      <c r="I320" s="4" t="str">
        <f t="shared" ca="1" si="75"/>
        <v/>
      </c>
      <c r="J320" t="str">
        <f t="shared" ca="1" si="76"/>
        <v/>
      </c>
      <c r="K320" s="4" t="str">
        <f ca="1">IF(J320&lt;&gt;"",J320/1440,"")</f>
        <v/>
      </c>
      <c r="L320" s="55" t="str">
        <f t="shared" ca="1" si="77"/>
        <v/>
      </c>
      <c r="M320" s="4" t="str">
        <f t="shared" ca="1" si="78"/>
        <v/>
      </c>
      <c r="N320" s="3" t="str">
        <f ca="1">IF(C320&lt;&gt;"",SUM(COUNTIF($Q$24:$Q320,"&gt;"&amp;C320),COUNTIF($S$24:$S320,"&gt;"&amp;C320),COUNTIF($U$24:$U320,"&gt;"&amp;C320),COUNTIF($W$24:$W320,"&gt;"&amp;C320),COUNTIF($Y$24:$Y320,"&gt;"&amp;C320)),"")</f>
        <v/>
      </c>
      <c r="O320" s="4" t="str">
        <f t="shared" ca="1" si="79"/>
        <v/>
      </c>
      <c r="P320" s="4" t="str">
        <f ca="1">IF(AND(MAX(Q$23:Q319)&lt;=MAX(S$23:S319),C320&lt;&gt;"",MAX(Q$23:Q319)&lt;=MAX(U$23:U319),MAX(Q$23:Q319)&lt;=MAX(W$23:W319),MAX(Q$23:Q319)&lt;=MAX(Y$23:Y319),MAX(Q$23:Q319)&lt;=TIME(16,0,0)),MAX(Q$23:Q319,C320),"")</f>
        <v/>
      </c>
      <c r="Q320" s="4" t="str">
        <f t="shared" ca="1" si="80"/>
        <v/>
      </c>
      <c r="R320" s="4" t="str">
        <f ca="1">IF(AND(MAX(Q$23:Q319)&gt;MAX(S$23:S319),C320&lt;&gt;"",MAX(S$23:S319)&lt;=MAX(U$23:U319),MAX(S$23:S319)&lt;=MAX(W$23:W319),MAX(S$23:S319)&lt;=MAX(Y$23:Y319),MAX(S$23:S319)&lt;=TIME(16,0,0)),MAX(S$23:S319,C320),"")</f>
        <v/>
      </c>
      <c r="S320" s="4" t="str">
        <f t="shared" ca="1" si="81"/>
        <v/>
      </c>
      <c r="T320" s="4" t="str">
        <f ca="1">IF(AND(MAX(Q$23:Q319)&gt;MAX(U$23:U319),C320&lt;&gt;"",MAX(S$23:S319)&gt;MAX(U$23:U319),MAX(U$23:U319)&lt;=MAX(W$23:W319),MAX(U$23:U319)&lt;=MAX(Y$23:Y319),MAX(U$23:U319)&lt;=TIME(16,0,0)),MAX(U$23:U319,C320),"")</f>
        <v/>
      </c>
      <c r="U320" s="4" t="str">
        <f t="shared" ca="1" si="82"/>
        <v/>
      </c>
      <c r="V320" s="4" t="str">
        <f ca="1">IF(AND(MAX(Q$23:Q319)&gt;MAX(W$23:W319),C320&lt;&gt;"",MAX(S$23:S319)&gt;MAX(W$23:W319),MAX(U$23:U319)&gt;MAX(W$23:W319),MAX(W$23:W319)&lt;=MAX(Y$23:Y319),MAX(W$23:W319)&lt;=TIME(16,0,0)),MAX(W$23:W319,C320),"")</f>
        <v/>
      </c>
      <c r="W320" s="4" t="str">
        <f t="shared" ca="1" si="83"/>
        <v/>
      </c>
      <c r="X320" s="4" t="str">
        <f ca="1">IF(AND(MAX(Q$23:Q319)&gt;MAX(Y$23:Y319),C320&lt;&gt;"",MAX(S$23:S319)&gt;MAX(Y$23:Y319),MAX(U$23:U319)&gt;MAX(Y$23:Y319),MAX(W$23:W319)&gt;MAX(Y$23:Y319),MAX(Y$23:Y319)&lt;=TIME(16,0,0)),MAX(Y$23:Y319,C320),"")</f>
        <v/>
      </c>
      <c r="Y320" s="4" t="str">
        <f t="shared" ca="1" si="84"/>
        <v/>
      </c>
    </row>
    <row r="321" spans="1:25" x14ac:dyDescent="0.3">
      <c r="A321" s="3">
        <f t="shared" ca="1" si="68"/>
        <v>2.2213713592493418</v>
      </c>
      <c r="B321" s="23" t="str">
        <f t="shared" ca="1" si="69"/>
        <v/>
      </c>
      <c r="C321" s="4" t="str">
        <f ca="1">IF(C320="","",IF(C320+(A321)/1440&lt;=$C$23+8/24,C320+(A321)/1440,""))</f>
        <v/>
      </c>
      <c r="D321" t="str">
        <f t="shared" ca="1" si="70"/>
        <v/>
      </c>
      <c r="E321" s="4" t="str">
        <f t="shared" ca="1" si="71"/>
        <v/>
      </c>
      <c r="F321" t="str">
        <f t="shared" ca="1" si="72"/>
        <v/>
      </c>
      <c r="G321" s="4" t="str">
        <f t="shared" ca="1" si="73"/>
        <v/>
      </c>
      <c r="H321" t="str">
        <f t="shared" ca="1" si="74"/>
        <v/>
      </c>
      <c r="I321" s="4" t="str">
        <f t="shared" ca="1" si="75"/>
        <v/>
      </c>
      <c r="J321" t="str">
        <f t="shared" ca="1" si="76"/>
        <v/>
      </c>
      <c r="K321" s="4" t="str">
        <f ca="1">IF(J321&lt;&gt;"",J321/1440,"")</f>
        <v/>
      </c>
      <c r="L321" s="55" t="str">
        <f t="shared" ca="1" si="77"/>
        <v/>
      </c>
      <c r="M321" s="4" t="str">
        <f t="shared" ca="1" si="78"/>
        <v/>
      </c>
      <c r="N321" s="3" t="str">
        <f ca="1">IF(C321&lt;&gt;"",SUM(COUNTIF($Q$24:$Q321,"&gt;"&amp;C321),COUNTIF($S$24:$S321,"&gt;"&amp;C321),COUNTIF($U$24:$U321,"&gt;"&amp;C321),COUNTIF($W$24:$W321,"&gt;"&amp;C321),COUNTIF($Y$24:$Y321,"&gt;"&amp;C321)),"")</f>
        <v/>
      </c>
      <c r="O321" s="4" t="str">
        <f t="shared" ca="1" si="79"/>
        <v/>
      </c>
      <c r="P321" s="4" t="str">
        <f ca="1">IF(AND(MAX(Q$23:Q320)&lt;=MAX(S$23:S320),C321&lt;&gt;"",MAX(Q$23:Q320)&lt;=MAX(U$23:U320),MAX(Q$23:Q320)&lt;=MAX(W$23:W320),MAX(Q$23:Q320)&lt;=MAX(Y$23:Y320),MAX(Q$23:Q320)&lt;=TIME(16,0,0)),MAX(Q$23:Q320,C321),"")</f>
        <v/>
      </c>
      <c r="Q321" s="4" t="str">
        <f t="shared" ca="1" si="80"/>
        <v/>
      </c>
      <c r="R321" s="4" t="str">
        <f ca="1">IF(AND(MAX(Q$23:Q320)&gt;MAX(S$23:S320),C321&lt;&gt;"",MAX(S$23:S320)&lt;=MAX(U$23:U320),MAX(S$23:S320)&lt;=MAX(W$23:W320),MAX(S$23:S320)&lt;=MAX(Y$23:Y320),MAX(S$23:S320)&lt;=TIME(16,0,0)),MAX(S$23:S320,C321),"")</f>
        <v/>
      </c>
      <c r="S321" s="4" t="str">
        <f t="shared" ca="1" si="81"/>
        <v/>
      </c>
      <c r="T321" s="4" t="str">
        <f ca="1">IF(AND(MAX(Q$23:Q320)&gt;MAX(U$23:U320),C321&lt;&gt;"",MAX(S$23:S320)&gt;MAX(U$23:U320),MAX(U$23:U320)&lt;=MAX(W$23:W320),MAX(U$23:U320)&lt;=MAX(Y$23:Y320),MAX(U$23:U320)&lt;=TIME(16,0,0)),MAX(U$23:U320,C321),"")</f>
        <v/>
      </c>
      <c r="U321" s="4" t="str">
        <f t="shared" ca="1" si="82"/>
        <v/>
      </c>
      <c r="V321" s="4" t="str">
        <f ca="1">IF(AND(MAX(Q$23:Q320)&gt;MAX(W$23:W320),C321&lt;&gt;"",MAX(S$23:S320)&gt;MAX(W$23:W320),MAX(U$23:U320)&gt;MAX(W$23:W320),MAX(W$23:W320)&lt;=MAX(Y$23:Y320),MAX(W$23:W320)&lt;=TIME(16,0,0)),MAX(W$23:W320,C321),"")</f>
        <v/>
      </c>
      <c r="W321" s="4" t="str">
        <f t="shared" ca="1" si="83"/>
        <v/>
      </c>
      <c r="X321" s="4" t="str">
        <f ca="1">IF(AND(MAX(Q$23:Q320)&gt;MAX(Y$23:Y320),C321&lt;&gt;"",MAX(S$23:S320)&gt;MAX(Y$23:Y320),MAX(U$23:U320)&gt;MAX(Y$23:Y320),MAX(W$23:W320)&gt;MAX(Y$23:Y320),MAX(Y$23:Y320)&lt;=TIME(16,0,0)),MAX(Y$23:Y320,C321),"")</f>
        <v/>
      </c>
      <c r="Y321" s="4" t="str">
        <f t="shared" ca="1" si="84"/>
        <v/>
      </c>
    </row>
    <row r="322" spans="1:25" x14ac:dyDescent="0.3">
      <c r="A322" s="3">
        <f t="shared" ca="1" si="68"/>
        <v>2.0892478830758465</v>
      </c>
      <c r="B322" s="23" t="str">
        <f t="shared" ca="1" si="69"/>
        <v/>
      </c>
      <c r="C322" s="4" t="str">
        <f ca="1">IF(C321="","",IF(C321+(A322)/1440&lt;=$C$23+8/24,C321+(A322)/1440,""))</f>
        <v/>
      </c>
      <c r="D322" t="str">
        <f t="shared" ca="1" si="70"/>
        <v/>
      </c>
      <c r="E322" s="4" t="str">
        <f t="shared" ca="1" si="71"/>
        <v/>
      </c>
      <c r="F322" t="str">
        <f t="shared" ca="1" si="72"/>
        <v/>
      </c>
      <c r="G322" s="4" t="str">
        <f t="shared" ca="1" si="73"/>
        <v/>
      </c>
      <c r="H322" t="str">
        <f t="shared" ca="1" si="74"/>
        <v/>
      </c>
      <c r="I322" s="4" t="str">
        <f t="shared" ca="1" si="75"/>
        <v/>
      </c>
      <c r="J322" t="str">
        <f t="shared" ca="1" si="76"/>
        <v/>
      </c>
      <c r="K322" s="4" t="str">
        <f ca="1">IF(J322&lt;&gt;"",J322/1440,"")</f>
        <v/>
      </c>
      <c r="L322" s="55" t="str">
        <f t="shared" ca="1" si="77"/>
        <v/>
      </c>
      <c r="M322" s="4" t="str">
        <f t="shared" ca="1" si="78"/>
        <v/>
      </c>
      <c r="N322" s="3" t="str">
        <f ca="1">IF(C322&lt;&gt;"",SUM(COUNTIF($Q$24:$Q322,"&gt;"&amp;C322),COUNTIF($S$24:$S322,"&gt;"&amp;C322),COUNTIF($U$24:$U322,"&gt;"&amp;C322),COUNTIF($W$24:$W322,"&gt;"&amp;C322),COUNTIF($Y$24:$Y322,"&gt;"&amp;C322)),"")</f>
        <v/>
      </c>
      <c r="O322" s="4" t="str">
        <f t="shared" ca="1" si="79"/>
        <v/>
      </c>
      <c r="P322" s="4" t="str">
        <f ca="1">IF(AND(MAX(Q$23:Q321)&lt;=MAX(S$23:S321),C322&lt;&gt;"",MAX(Q$23:Q321)&lt;=MAX(U$23:U321),MAX(Q$23:Q321)&lt;=MAX(W$23:W321),MAX(Q$23:Q321)&lt;=MAX(Y$23:Y321),MAX(Q$23:Q321)&lt;=TIME(16,0,0)),MAX(Q$23:Q321,C322),"")</f>
        <v/>
      </c>
      <c r="Q322" s="4" t="str">
        <f t="shared" ca="1" si="80"/>
        <v/>
      </c>
      <c r="R322" s="4" t="str">
        <f ca="1">IF(AND(MAX(Q$23:Q321)&gt;MAX(S$23:S321),C322&lt;&gt;"",MAX(S$23:S321)&lt;=MAX(U$23:U321),MAX(S$23:S321)&lt;=MAX(W$23:W321),MAX(S$23:S321)&lt;=MAX(Y$23:Y321),MAX(S$23:S321)&lt;=TIME(16,0,0)),MAX(S$23:S321,C322),"")</f>
        <v/>
      </c>
      <c r="S322" s="4" t="str">
        <f t="shared" ca="1" si="81"/>
        <v/>
      </c>
      <c r="T322" s="4" t="str">
        <f ca="1">IF(AND(MAX(Q$23:Q321)&gt;MAX(U$23:U321),C322&lt;&gt;"",MAX(S$23:S321)&gt;MAX(U$23:U321),MAX(U$23:U321)&lt;=MAX(W$23:W321),MAX(U$23:U321)&lt;=MAX(Y$23:Y321),MAX(U$23:U321)&lt;=TIME(16,0,0)),MAX(U$23:U321,C322),"")</f>
        <v/>
      </c>
      <c r="U322" s="4" t="str">
        <f t="shared" ca="1" si="82"/>
        <v/>
      </c>
      <c r="V322" s="4" t="str">
        <f ca="1">IF(AND(MAX(Q$23:Q321)&gt;MAX(W$23:W321),C322&lt;&gt;"",MAX(S$23:S321)&gt;MAX(W$23:W321),MAX(U$23:U321)&gt;MAX(W$23:W321),MAX(W$23:W321)&lt;=MAX(Y$23:Y321),MAX(W$23:W321)&lt;=TIME(16,0,0)),MAX(W$23:W321,C322),"")</f>
        <v/>
      </c>
      <c r="W322" s="4" t="str">
        <f t="shared" ca="1" si="83"/>
        <v/>
      </c>
      <c r="X322" s="4" t="str">
        <f ca="1">IF(AND(MAX(Q$23:Q321)&gt;MAX(Y$23:Y321),C322&lt;&gt;"",MAX(S$23:S321)&gt;MAX(Y$23:Y321),MAX(U$23:U321)&gt;MAX(Y$23:Y321),MAX(W$23:W321)&gt;MAX(Y$23:Y321),MAX(Y$23:Y321)&lt;=TIME(16,0,0)),MAX(Y$23:Y321,C322),"")</f>
        <v/>
      </c>
      <c r="Y322" s="4" t="str">
        <f t="shared" ca="1" si="84"/>
        <v/>
      </c>
    </row>
    <row r="323" spans="1:25" x14ac:dyDescent="0.3">
      <c r="A323" s="3">
        <f t="shared" ca="1" si="68"/>
        <v>1.233136599219492</v>
      </c>
      <c r="B323" s="23" t="str">
        <f t="shared" ca="1" si="69"/>
        <v/>
      </c>
      <c r="C323" s="4" t="str">
        <f ca="1">IF(C322="","",IF(C322+(A323)/1440&lt;=$C$23+8/24,C322+(A323)/1440,""))</f>
        <v/>
      </c>
      <c r="D323" t="str">
        <f t="shared" ca="1" si="70"/>
        <v/>
      </c>
      <c r="E323" s="4" t="str">
        <f t="shared" ca="1" si="71"/>
        <v/>
      </c>
      <c r="F323" t="str">
        <f t="shared" ca="1" si="72"/>
        <v/>
      </c>
      <c r="G323" s="4" t="str">
        <f t="shared" ca="1" si="73"/>
        <v/>
      </c>
      <c r="H323" t="str">
        <f t="shared" ca="1" si="74"/>
        <v/>
      </c>
      <c r="I323" s="4" t="str">
        <f t="shared" ca="1" si="75"/>
        <v/>
      </c>
      <c r="J323" t="str">
        <f t="shared" ca="1" si="76"/>
        <v/>
      </c>
      <c r="K323" s="4" t="str">
        <f ca="1">IF(J323&lt;&gt;"",J323/1440,"")</f>
        <v/>
      </c>
      <c r="L323" s="55" t="str">
        <f t="shared" ca="1" si="77"/>
        <v/>
      </c>
      <c r="M323" s="4" t="str">
        <f t="shared" ca="1" si="78"/>
        <v/>
      </c>
      <c r="N323" s="3" t="str">
        <f ca="1">IF(C323&lt;&gt;"",SUM(COUNTIF($Q$24:$Q323,"&gt;"&amp;C323),COUNTIF($S$24:$S323,"&gt;"&amp;C323),COUNTIF($U$24:$U323,"&gt;"&amp;C323),COUNTIF($W$24:$W323,"&gt;"&amp;C323),COUNTIF($Y$24:$Y323,"&gt;"&amp;C323)),"")</f>
        <v/>
      </c>
      <c r="O323" s="4" t="str">
        <f t="shared" ca="1" si="79"/>
        <v/>
      </c>
      <c r="P323" s="4" t="str">
        <f ca="1">IF(AND(MAX(Q$23:Q322)&lt;=MAX(S$23:S322),C323&lt;&gt;"",MAX(Q$23:Q322)&lt;=MAX(U$23:U322),MAX(Q$23:Q322)&lt;=MAX(W$23:W322),MAX(Q$23:Q322)&lt;=MAX(Y$23:Y322),MAX(Q$23:Q322)&lt;=TIME(16,0,0)),MAX(Q$23:Q322,C323),"")</f>
        <v/>
      </c>
      <c r="Q323" s="4" t="str">
        <f t="shared" ca="1" si="80"/>
        <v/>
      </c>
      <c r="R323" s="4" t="str">
        <f ca="1">IF(AND(MAX(Q$23:Q322)&gt;MAX(S$23:S322),C323&lt;&gt;"",MAX(S$23:S322)&lt;=MAX(U$23:U322),MAX(S$23:S322)&lt;=MAX(W$23:W322),MAX(S$23:S322)&lt;=MAX(Y$23:Y322),MAX(S$23:S322)&lt;=TIME(16,0,0)),MAX(S$23:S322,C323),"")</f>
        <v/>
      </c>
      <c r="S323" s="4" t="str">
        <f t="shared" ca="1" si="81"/>
        <v/>
      </c>
      <c r="T323" s="4" t="str">
        <f ca="1">IF(AND(MAX(Q$23:Q322)&gt;MAX(U$23:U322),C323&lt;&gt;"",MAX(S$23:S322)&gt;MAX(U$23:U322),MAX(U$23:U322)&lt;=MAX(W$23:W322),MAX(U$23:U322)&lt;=MAX(Y$23:Y322),MAX(U$23:U322)&lt;=TIME(16,0,0)),MAX(U$23:U322,C323),"")</f>
        <v/>
      </c>
      <c r="U323" s="4" t="str">
        <f t="shared" ca="1" si="82"/>
        <v/>
      </c>
      <c r="V323" s="4" t="str">
        <f ca="1">IF(AND(MAX(Q$23:Q322)&gt;MAX(W$23:W322),C323&lt;&gt;"",MAX(S$23:S322)&gt;MAX(W$23:W322),MAX(U$23:U322)&gt;MAX(W$23:W322),MAX(W$23:W322)&lt;=MAX(Y$23:Y322),MAX(W$23:W322)&lt;=TIME(16,0,0)),MAX(W$23:W322,C323),"")</f>
        <v/>
      </c>
      <c r="W323" s="4" t="str">
        <f t="shared" ca="1" si="83"/>
        <v/>
      </c>
      <c r="X323" s="4" t="str">
        <f ca="1">IF(AND(MAX(Q$23:Q322)&gt;MAX(Y$23:Y322),C323&lt;&gt;"",MAX(S$23:S322)&gt;MAX(Y$23:Y322),MAX(U$23:U322)&gt;MAX(Y$23:Y322),MAX(W$23:W322)&gt;MAX(Y$23:Y322),MAX(Y$23:Y322)&lt;=TIME(16,0,0)),MAX(Y$23:Y322,C323),"")</f>
        <v/>
      </c>
      <c r="Y323" s="4" t="str">
        <f t="shared" ca="1" si="84"/>
        <v/>
      </c>
    </row>
    <row r="324" spans="1:25" x14ac:dyDescent="0.3">
      <c r="A324" s="3">
        <f t="shared" ca="1" si="68"/>
        <v>2.3397680408553532</v>
      </c>
      <c r="B324" s="23" t="str">
        <f t="shared" ca="1" si="69"/>
        <v/>
      </c>
      <c r="C324" s="4" t="str">
        <f ca="1">IF(C323="","",IF(C323+(A324)/1440&lt;=$C$23+8/24,C323+(A324)/1440,""))</f>
        <v/>
      </c>
      <c r="D324" t="str">
        <f t="shared" ca="1" si="70"/>
        <v/>
      </c>
      <c r="E324" s="4" t="str">
        <f t="shared" ca="1" si="71"/>
        <v/>
      </c>
      <c r="F324" t="str">
        <f t="shared" ca="1" si="72"/>
        <v/>
      </c>
      <c r="G324" s="4" t="str">
        <f t="shared" ca="1" si="73"/>
        <v/>
      </c>
      <c r="H324" t="str">
        <f t="shared" ca="1" si="74"/>
        <v/>
      </c>
      <c r="I324" s="4" t="str">
        <f t="shared" ca="1" si="75"/>
        <v/>
      </c>
      <c r="J324" t="str">
        <f t="shared" ca="1" si="76"/>
        <v/>
      </c>
      <c r="K324" s="4" t="str">
        <f ca="1">IF(J324&lt;&gt;"",J324/1440,"")</f>
        <v/>
      </c>
      <c r="L324" s="55" t="str">
        <f t="shared" ca="1" si="77"/>
        <v/>
      </c>
      <c r="M324" s="4" t="str">
        <f t="shared" ca="1" si="78"/>
        <v/>
      </c>
      <c r="N324" s="3" t="str">
        <f ca="1">IF(C324&lt;&gt;"",SUM(COUNTIF($Q$24:$Q324,"&gt;"&amp;C324),COUNTIF($S$24:$S324,"&gt;"&amp;C324),COUNTIF($U$24:$U324,"&gt;"&amp;C324),COUNTIF($W$24:$W324,"&gt;"&amp;C324),COUNTIF($Y$24:$Y324,"&gt;"&amp;C324)),"")</f>
        <v/>
      </c>
      <c r="O324" s="4" t="str">
        <f t="shared" ca="1" si="79"/>
        <v/>
      </c>
      <c r="P324" s="4" t="str">
        <f ca="1">IF(AND(MAX(Q$23:Q323)&lt;=MAX(S$23:S323),C324&lt;&gt;"",MAX(Q$23:Q323)&lt;=MAX(U$23:U323),MAX(Q$23:Q323)&lt;=MAX(W$23:W323),MAX(Q$23:Q323)&lt;=MAX(Y$23:Y323),MAX(Q$23:Q323)&lt;=TIME(16,0,0)),MAX(Q$23:Q323,C324),"")</f>
        <v/>
      </c>
      <c r="Q324" s="4" t="str">
        <f t="shared" ca="1" si="80"/>
        <v/>
      </c>
      <c r="R324" s="4" t="str">
        <f ca="1">IF(AND(MAX(Q$23:Q323)&gt;MAX(S$23:S323),C324&lt;&gt;"",MAX(S$23:S323)&lt;=MAX(U$23:U323),MAX(S$23:S323)&lt;=MAX(W$23:W323),MAX(S$23:S323)&lt;=MAX(Y$23:Y323),MAX(S$23:S323)&lt;=TIME(16,0,0)),MAX(S$23:S323,C324),"")</f>
        <v/>
      </c>
      <c r="S324" s="4" t="str">
        <f t="shared" ca="1" si="81"/>
        <v/>
      </c>
      <c r="T324" s="4" t="str">
        <f ca="1">IF(AND(MAX(Q$23:Q323)&gt;MAX(U$23:U323),C324&lt;&gt;"",MAX(S$23:S323)&gt;MAX(U$23:U323),MAX(U$23:U323)&lt;=MAX(W$23:W323),MAX(U$23:U323)&lt;=MAX(Y$23:Y323),MAX(U$23:U323)&lt;=TIME(16,0,0)),MAX(U$23:U323,C324),"")</f>
        <v/>
      </c>
      <c r="U324" s="4" t="str">
        <f t="shared" ca="1" si="82"/>
        <v/>
      </c>
      <c r="V324" s="4" t="str">
        <f ca="1">IF(AND(MAX(Q$23:Q323)&gt;MAX(W$23:W323),C324&lt;&gt;"",MAX(S$23:S323)&gt;MAX(W$23:W323),MAX(U$23:U323)&gt;MAX(W$23:W323),MAX(W$23:W323)&lt;=MAX(Y$23:Y323),MAX(W$23:W323)&lt;=TIME(16,0,0)),MAX(W$23:W323,C324),"")</f>
        <v/>
      </c>
      <c r="W324" s="4" t="str">
        <f t="shared" ca="1" si="83"/>
        <v/>
      </c>
      <c r="X324" s="4" t="str">
        <f ca="1">IF(AND(MAX(Q$23:Q323)&gt;MAX(Y$23:Y323),C324&lt;&gt;"",MAX(S$23:S323)&gt;MAX(Y$23:Y323),MAX(U$23:U323)&gt;MAX(Y$23:Y323),MAX(W$23:W323)&gt;MAX(Y$23:Y323),MAX(Y$23:Y323)&lt;=TIME(16,0,0)),MAX(Y$23:Y323,C324),"")</f>
        <v/>
      </c>
      <c r="Y324" s="4" t="str">
        <f t="shared" ca="1" si="84"/>
        <v/>
      </c>
    </row>
    <row r="325" spans="1:25" x14ac:dyDescent="0.3">
      <c r="A325" s="3">
        <f t="shared" ca="1" si="68"/>
        <v>1.8837607731569064</v>
      </c>
      <c r="B325" s="23" t="str">
        <f t="shared" ca="1" si="69"/>
        <v/>
      </c>
      <c r="C325" s="4" t="str">
        <f ca="1">IF(C324="","",IF(C324+(A325)/1440&lt;=$C$23+8/24,C324+(A325)/1440,""))</f>
        <v/>
      </c>
      <c r="D325" t="str">
        <f t="shared" ca="1" si="70"/>
        <v/>
      </c>
      <c r="E325" s="4" t="str">
        <f t="shared" ca="1" si="71"/>
        <v/>
      </c>
      <c r="F325" t="str">
        <f t="shared" ca="1" si="72"/>
        <v/>
      </c>
      <c r="G325" s="4" t="str">
        <f t="shared" ca="1" si="73"/>
        <v/>
      </c>
      <c r="H325" t="str">
        <f t="shared" ca="1" si="74"/>
        <v/>
      </c>
      <c r="I325" s="4" t="str">
        <f t="shared" ca="1" si="75"/>
        <v/>
      </c>
      <c r="J325" t="str">
        <f t="shared" ca="1" si="76"/>
        <v/>
      </c>
      <c r="K325" s="4" t="str">
        <f ca="1">IF(J325&lt;&gt;"",J325/1440,"")</f>
        <v/>
      </c>
      <c r="L325" s="55" t="str">
        <f t="shared" ca="1" si="77"/>
        <v/>
      </c>
      <c r="M325" s="4" t="str">
        <f t="shared" ca="1" si="78"/>
        <v/>
      </c>
      <c r="N325" s="3" t="str">
        <f ca="1">IF(C325&lt;&gt;"",SUM(COUNTIF($Q$24:$Q325,"&gt;"&amp;C325),COUNTIF($S$24:$S325,"&gt;"&amp;C325),COUNTIF($U$24:$U325,"&gt;"&amp;C325),COUNTIF($W$24:$W325,"&gt;"&amp;C325),COUNTIF($Y$24:$Y325,"&gt;"&amp;C325)),"")</f>
        <v/>
      </c>
      <c r="O325" s="4" t="str">
        <f t="shared" ca="1" si="79"/>
        <v/>
      </c>
      <c r="P325" s="4" t="str">
        <f ca="1">IF(AND(MAX(Q$23:Q324)&lt;=MAX(S$23:S324),C325&lt;&gt;"",MAX(Q$23:Q324)&lt;=MAX(U$23:U324),MAX(Q$23:Q324)&lt;=MAX(W$23:W324),MAX(Q$23:Q324)&lt;=MAX(Y$23:Y324),MAX(Q$23:Q324)&lt;=TIME(16,0,0)),MAX(Q$23:Q324,C325),"")</f>
        <v/>
      </c>
      <c r="Q325" s="4" t="str">
        <f t="shared" ca="1" si="80"/>
        <v/>
      </c>
      <c r="R325" s="4" t="str">
        <f ca="1">IF(AND(MAX(Q$23:Q324)&gt;MAX(S$23:S324),C325&lt;&gt;"",MAX(S$23:S324)&lt;=MAX(U$23:U324),MAX(S$23:S324)&lt;=MAX(W$23:W324),MAX(S$23:S324)&lt;=MAX(Y$23:Y324),MAX(S$23:S324)&lt;=TIME(16,0,0)),MAX(S$23:S324,C325),"")</f>
        <v/>
      </c>
      <c r="S325" s="4" t="str">
        <f t="shared" ca="1" si="81"/>
        <v/>
      </c>
      <c r="T325" s="4" t="str">
        <f ca="1">IF(AND(MAX(Q$23:Q324)&gt;MAX(U$23:U324),C325&lt;&gt;"",MAX(S$23:S324)&gt;MAX(U$23:U324),MAX(U$23:U324)&lt;=MAX(W$23:W324),MAX(U$23:U324)&lt;=MAX(Y$23:Y324),MAX(U$23:U324)&lt;=TIME(16,0,0)),MAX(U$23:U324,C325),"")</f>
        <v/>
      </c>
      <c r="U325" s="4" t="str">
        <f t="shared" ca="1" si="82"/>
        <v/>
      </c>
      <c r="V325" s="4" t="str">
        <f ca="1">IF(AND(MAX(Q$23:Q324)&gt;MAX(W$23:W324),C325&lt;&gt;"",MAX(S$23:S324)&gt;MAX(W$23:W324),MAX(U$23:U324)&gt;MAX(W$23:W324),MAX(W$23:W324)&lt;=MAX(Y$23:Y324),MAX(W$23:W324)&lt;=TIME(16,0,0)),MAX(W$23:W324,C325),"")</f>
        <v/>
      </c>
      <c r="W325" s="4" t="str">
        <f t="shared" ca="1" si="83"/>
        <v/>
      </c>
      <c r="X325" s="4" t="str">
        <f ca="1">IF(AND(MAX(Q$23:Q324)&gt;MAX(Y$23:Y324),C325&lt;&gt;"",MAX(S$23:S324)&gt;MAX(Y$23:Y324),MAX(U$23:U324)&gt;MAX(Y$23:Y324),MAX(W$23:W324)&gt;MAX(Y$23:Y324),MAX(Y$23:Y324)&lt;=TIME(16,0,0)),MAX(Y$23:Y324,C325),"")</f>
        <v/>
      </c>
      <c r="Y325" s="4" t="str">
        <f t="shared" ca="1" si="84"/>
        <v/>
      </c>
    </row>
    <row r="326" spans="1:25" x14ac:dyDescent="0.3">
      <c r="A326" s="3">
        <f t="shared" ca="1" si="68"/>
        <v>3.1805308053141594</v>
      </c>
      <c r="B326" s="23" t="str">
        <f t="shared" ca="1" si="69"/>
        <v/>
      </c>
      <c r="C326" s="4" t="str">
        <f ca="1">IF(C325="","",IF(C325+(A326)/1440&lt;=$C$23+8/24,C325+(A326)/1440,""))</f>
        <v/>
      </c>
      <c r="D326" t="str">
        <f t="shared" ca="1" si="70"/>
        <v/>
      </c>
      <c r="E326" s="4" t="str">
        <f t="shared" ca="1" si="71"/>
        <v/>
      </c>
      <c r="F326" t="str">
        <f t="shared" ca="1" si="72"/>
        <v/>
      </c>
      <c r="G326" s="4" t="str">
        <f t="shared" ca="1" si="73"/>
        <v/>
      </c>
      <c r="H326" t="str">
        <f t="shared" ca="1" si="74"/>
        <v/>
      </c>
      <c r="I326" s="4" t="str">
        <f t="shared" ca="1" si="75"/>
        <v/>
      </c>
      <c r="J326" t="str">
        <f t="shared" ca="1" si="76"/>
        <v/>
      </c>
      <c r="K326" s="4" t="str">
        <f ca="1">IF(J326&lt;&gt;"",J326/1440,"")</f>
        <v/>
      </c>
      <c r="L326" s="55" t="str">
        <f t="shared" ca="1" si="77"/>
        <v/>
      </c>
      <c r="M326" s="4" t="str">
        <f t="shared" ca="1" si="78"/>
        <v/>
      </c>
      <c r="N326" s="3" t="str">
        <f ca="1">IF(C326&lt;&gt;"",SUM(COUNTIF($Q$24:$Q326,"&gt;"&amp;C326),COUNTIF($S$24:$S326,"&gt;"&amp;C326),COUNTIF($U$24:$U326,"&gt;"&amp;C326),COUNTIF($W$24:$W326,"&gt;"&amp;C326),COUNTIF($Y$24:$Y326,"&gt;"&amp;C326)),"")</f>
        <v/>
      </c>
      <c r="O326" s="4" t="str">
        <f t="shared" ca="1" si="79"/>
        <v/>
      </c>
      <c r="P326" s="4" t="str">
        <f ca="1">IF(AND(MAX(Q$23:Q325)&lt;=MAX(S$23:S325),C326&lt;&gt;"",MAX(Q$23:Q325)&lt;=MAX(U$23:U325),MAX(Q$23:Q325)&lt;=MAX(W$23:W325),MAX(Q$23:Q325)&lt;=MAX(Y$23:Y325),MAX(Q$23:Q325)&lt;=TIME(16,0,0)),MAX(Q$23:Q325,C326),"")</f>
        <v/>
      </c>
      <c r="Q326" s="4" t="str">
        <f t="shared" ca="1" si="80"/>
        <v/>
      </c>
      <c r="R326" s="4" t="str">
        <f ca="1">IF(AND(MAX(Q$23:Q325)&gt;MAX(S$23:S325),C326&lt;&gt;"",MAX(S$23:S325)&lt;=MAX(U$23:U325),MAX(S$23:S325)&lt;=MAX(W$23:W325),MAX(S$23:S325)&lt;=MAX(Y$23:Y325),MAX(S$23:S325)&lt;=TIME(16,0,0)),MAX(S$23:S325,C326),"")</f>
        <v/>
      </c>
      <c r="S326" s="4" t="str">
        <f t="shared" ca="1" si="81"/>
        <v/>
      </c>
      <c r="T326" s="4" t="str">
        <f ca="1">IF(AND(MAX(Q$23:Q325)&gt;MAX(U$23:U325),C326&lt;&gt;"",MAX(S$23:S325)&gt;MAX(U$23:U325),MAX(U$23:U325)&lt;=MAX(W$23:W325),MAX(U$23:U325)&lt;=MAX(Y$23:Y325),MAX(U$23:U325)&lt;=TIME(16,0,0)),MAX(U$23:U325,C326),"")</f>
        <v/>
      </c>
      <c r="U326" s="4" t="str">
        <f t="shared" ca="1" si="82"/>
        <v/>
      </c>
      <c r="V326" s="4" t="str">
        <f ca="1">IF(AND(MAX(Q$23:Q325)&gt;MAX(W$23:W325),C326&lt;&gt;"",MAX(S$23:S325)&gt;MAX(W$23:W325),MAX(U$23:U325)&gt;MAX(W$23:W325),MAX(W$23:W325)&lt;=MAX(Y$23:Y325),MAX(W$23:W325)&lt;=TIME(16,0,0)),MAX(W$23:W325,C326),"")</f>
        <v/>
      </c>
      <c r="W326" s="4" t="str">
        <f t="shared" ca="1" si="83"/>
        <v/>
      </c>
      <c r="X326" s="4" t="str">
        <f ca="1">IF(AND(MAX(Q$23:Q325)&gt;MAX(Y$23:Y325),C326&lt;&gt;"",MAX(S$23:S325)&gt;MAX(Y$23:Y325),MAX(U$23:U325)&gt;MAX(Y$23:Y325),MAX(W$23:W325)&gt;MAX(Y$23:Y325),MAX(Y$23:Y325)&lt;=TIME(16,0,0)),MAX(Y$23:Y325,C326),"")</f>
        <v/>
      </c>
      <c r="Y326" s="4" t="str">
        <f t="shared" ca="1" si="84"/>
        <v/>
      </c>
    </row>
    <row r="327" spans="1:25" x14ac:dyDescent="0.3">
      <c r="A327" s="3">
        <f t="shared" ca="1" si="68"/>
        <v>1.0450822931658024</v>
      </c>
      <c r="B327" s="23" t="str">
        <f t="shared" ca="1" si="69"/>
        <v/>
      </c>
      <c r="C327" s="4" t="str">
        <f ca="1">IF(C326="","",IF(C326+(A327)/1440&lt;=$C$23+8/24,C326+(A327)/1440,""))</f>
        <v/>
      </c>
      <c r="D327" t="str">
        <f t="shared" ca="1" si="70"/>
        <v/>
      </c>
      <c r="E327" s="4" t="str">
        <f t="shared" ca="1" si="71"/>
        <v/>
      </c>
      <c r="F327" t="str">
        <f t="shared" ca="1" si="72"/>
        <v/>
      </c>
      <c r="G327" s="4" t="str">
        <f t="shared" ca="1" si="73"/>
        <v/>
      </c>
      <c r="H327" t="str">
        <f t="shared" ca="1" si="74"/>
        <v/>
      </c>
      <c r="I327" s="4" t="str">
        <f t="shared" ca="1" si="75"/>
        <v/>
      </c>
      <c r="J327" t="str">
        <f t="shared" ca="1" si="76"/>
        <v/>
      </c>
      <c r="K327" s="4" t="str">
        <f ca="1">IF(J327&lt;&gt;"",J327/1440,"")</f>
        <v/>
      </c>
      <c r="L327" s="55" t="str">
        <f t="shared" ca="1" si="77"/>
        <v/>
      </c>
      <c r="M327" s="4" t="str">
        <f t="shared" ca="1" si="78"/>
        <v/>
      </c>
      <c r="N327" s="3" t="str">
        <f ca="1">IF(C327&lt;&gt;"",SUM(COUNTIF($Q$24:$Q327,"&gt;"&amp;C327),COUNTIF($S$24:$S327,"&gt;"&amp;C327),COUNTIF($U$24:$U327,"&gt;"&amp;C327),COUNTIF($W$24:$W327,"&gt;"&amp;C327),COUNTIF($Y$24:$Y327,"&gt;"&amp;C327)),"")</f>
        <v/>
      </c>
      <c r="O327" s="4" t="str">
        <f t="shared" ca="1" si="79"/>
        <v/>
      </c>
      <c r="P327" s="4" t="str">
        <f ca="1">IF(AND(MAX(Q$23:Q326)&lt;=MAX(S$23:S326),C327&lt;&gt;"",MAX(Q$23:Q326)&lt;=MAX(U$23:U326),MAX(Q$23:Q326)&lt;=MAX(W$23:W326),MAX(Q$23:Q326)&lt;=MAX(Y$23:Y326),MAX(Q$23:Q326)&lt;=TIME(16,0,0)),MAX(Q$23:Q326,C327),"")</f>
        <v/>
      </c>
      <c r="Q327" s="4" t="str">
        <f t="shared" ca="1" si="80"/>
        <v/>
      </c>
      <c r="R327" s="4" t="str">
        <f ca="1">IF(AND(MAX(Q$23:Q326)&gt;MAX(S$23:S326),C327&lt;&gt;"",MAX(S$23:S326)&lt;=MAX(U$23:U326),MAX(S$23:S326)&lt;=MAX(W$23:W326),MAX(S$23:S326)&lt;=MAX(Y$23:Y326),MAX(S$23:S326)&lt;=TIME(16,0,0)),MAX(S$23:S326,C327),"")</f>
        <v/>
      </c>
      <c r="S327" s="4" t="str">
        <f t="shared" ca="1" si="81"/>
        <v/>
      </c>
      <c r="T327" s="4" t="str">
        <f ca="1">IF(AND(MAX(Q$23:Q326)&gt;MAX(U$23:U326),C327&lt;&gt;"",MAX(S$23:S326)&gt;MAX(U$23:U326),MAX(U$23:U326)&lt;=MAX(W$23:W326),MAX(U$23:U326)&lt;=MAX(Y$23:Y326),MAX(U$23:U326)&lt;=TIME(16,0,0)),MAX(U$23:U326,C327),"")</f>
        <v/>
      </c>
      <c r="U327" s="4" t="str">
        <f t="shared" ca="1" si="82"/>
        <v/>
      </c>
      <c r="V327" s="4" t="str">
        <f ca="1">IF(AND(MAX(Q$23:Q326)&gt;MAX(W$23:W326),C327&lt;&gt;"",MAX(S$23:S326)&gt;MAX(W$23:W326),MAX(U$23:U326)&gt;MAX(W$23:W326),MAX(W$23:W326)&lt;=MAX(Y$23:Y326),MAX(W$23:W326)&lt;=TIME(16,0,0)),MAX(W$23:W326,C327),"")</f>
        <v/>
      </c>
      <c r="W327" s="4" t="str">
        <f t="shared" ca="1" si="83"/>
        <v/>
      </c>
      <c r="X327" s="4" t="str">
        <f ca="1">IF(AND(MAX(Q$23:Q326)&gt;MAX(Y$23:Y326),C327&lt;&gt;"",MAX(S$23:S326)&gt;MAX(Y$23:Y326),MAX(U$23:U326)&gt;MAX(Y$23:Y326),MAX(W$23:W326)&gt;MAX(Y$23:Y326),MAX(Y$23:Y326)&lt;=TIME(16,0,0)),MAX(Y$23:Y326,C327),"")</f>
        <v/>
      </c>
      <c r="Y327" s="4" t="str">
        <f t="shared" ca="1" si="84"/>
        <v/>
      </c>
    </row>
    <row r="328" spans="1:25" x14ac:dyDescent="0.3">
      <c r="A328" s="3">
        <f t="shared" ca="1" si="68"/>
        <v>1.9952027159035715</v>
      </c>
      <c r="B328" s="23" t="str">
        <f t="shared" ca="1" si="69"/>
        <v/>
      </c>
      <c r="C328" s="4" t="str">
        <f ca="1">IF(C327="","",IF(C327+(A328)/1440&lt;=$C$23+8/24,C327+(A328)/1440,""))</f>
        <v/>
      </c>
      <c r="D328" t="str">
        <f t="shared" ca="1" si="70"/>
        <v/>
      </c>
      <c r="E328" s="4" t="str">
        <f t="shared" ca="1" si="71"/>
        <v/>
      </c>
      <c r="F328" t="str">
        <f t="shared" ca="1" si="72"/>
        <v/>
      </c>
      <c r="G328" s="4" t="str">
        <f t="shared" ca="1" si="73"/>
        <v/>
      </c>
      <c r="H328" t="str">
        <f t="shared" ca="1" si="74"/>
        <v/>
      </c>
      <c r="I328" s="4" t="str">
        <f t="shared" ca="1" si="75"/>
        <v/>
      </c>
      <c r="J328" t="str">
        <f t="shared" ca="1" si="76"/>
        <v/>
      </c>
      <c r="K328" s="4" t="str">
        <f ca="1">IF(J328&lt;&gt;"",J328/1440,"")</f>
        <v/>
      </c>
      <c r="L328" s="55" t="str">
        <f t="shared" ca="1" si="77"/>
        <v/>
      </c>
      <c r="M328" s="4" t="str">
        <f t="shared" ca="1" si="78"/>
        <v/>
      </c>
      <c r="N328" s="3" t="str">
        <f ca="1">IF(C328&lt;&gt;"",SUM(COUNTIF($Q$24:$Q328,"&gt;"&amp;C328),COUNTIF($S$24:$S328,"&gt;"&amp;C328),COUNTIF($U$24:$U328,"&gt;"&amp;C328),COUNTIF($W$24:$W328,"&gt;"&amp;C328),COUNTIF($Y$24:$Y328,"&gt;"&amp;C328)),"")</f>
        <v/>
      </c>
      <c r="O328" s="4" t="str">
        <f t="shared" ca="1" si="79"/>
        <v/>
      </c>
      <c r="P328" s="4" t="str">
        <f ca="1">IF(AND(MAX(Q$23:Q327)&lt;=MAX(S$23:S327),C328&lt;&gt;"",MAX(Q$23:Q327)&lt;=MAX(U$23:U327),MAX(Q$23:Q327)&lt;=MAX(W$23:W327),MAX(Q$23:Q327)&lt;=MAX(Y$23:Y327),MAX(Q$23:Q327)&lt;=TIME(16,0,0)),MAX(Q$23:Q327,C328),"")</f>
        <v/>
      </c>
      <c r="Q328" s="4" t="str">
        <f t="shared" ca="1" si="80"/>
        <v/>
      </c>
      <c r="R328" s="4" t="str">
        <f ca="1">IF(AND(MAX(Q$23:Q327)&gt;MAX(S$23:S327),C328&lt;&gt;"",MAX(S$23:S327)&lt;=MAX(U$23:U327),MAX(S$23:S327)&lt;=MAX(W$23:W327),MAX(S$23:S327)&lt;=MAX(Y$23:Y327),MAX(S$23:S327)&lt;=TIME(16,0,0)),MAX(S$23:S327,C328),"")</f>
        <v/>
      </c>
      <c r="S328" s="4" t="str">
        <f t="shared" ca="1" si="81"/>
        <v/>
      </c>
      <c r="T328" s="4" t="str">
        <f ca="1">IF(AND(MAX(Q$23:Q327)&gt;MAX(U$23:U327),C328&lt;&gt;"",MAX(S$23:S327)&gt;MAX(U$23:U327),MAX(U$23:U327)&lt;=MAX(W$23:W327),MAX(U$23:U327)&lt;=MAX(Y$23:Y327),MAX(U$23:U327)&lt;=TIME(16,0,0)),MAX(U$23:U327,C328),"")</f>
        <v/>
      </c>
      <c r="U328" s="4" t="str">
        <f t="shared" ca="1" si="82"/>
        <v/>
      </c>
      <c r="V328" s="4" t="str">
        <f ca="1">IF(AND(MAX(Q$23:Q327)&gt;MAX(W$23:W327),C328&lt;&gt;"",MAX(S$23:S327)&gt;MAX(W$23:W327),MAX(U$23:U327)&gt;MAX(W$23:W327),MAX(W$23:W327)&lt;=MAX(Y$23:Y327),MAX(W$23:W327)&lt;=TIME(16,0,0)),MAX(W$23:W327,C328),"")</f>
        <v/>
      </c>
      <c r="W328" s="4" t="str">
        <f t="shared" ca="1" si="83"/>
        <v/>
      </c>
      <c r="X328" s="4" t="str">
        <f ca="1">IF(AND(MAX(Q$23:Q327)&gt;MAX(Y$23:Y327),C328&lt;&gt;"",MAX(S$23:S327)&gt;MAX(Y$23:Y327),MAX(U$23:U327)&gt;MAX(Y$23:Y327),MAX(W$23:W327)&gt;MAX(Y$23:Y327),MAX(Y$23:Y327)&lt;=TIME(16,0,0)),MAX(Y$23:Y327,C328),"")</f>
        <v/>
      </c>
      <c r="Y328" s="4" t="str">
        <f t="shared" ca="1" si="84"/>
        <v/>
      </c>
    </row>
    <row r="329" spans="1:25" x14ac:dyDescent="0.3">
      <c r="A329" s="3">
        <f t="shared" ca="1" si="68"/>
        <v>2.4050745047770317</v>
      </c>
      <c r="B329" s="23" t="str">
        <f t="shared" ca="1" si="69"/>
        <v/>
      </c>
      <c r="C329" s="4" t="str">
        <f ca="1">IF(C328="","",IF(C328+(A329)/1440&lt;=$C$23+8/24,C328+(A329)/1440,""))</f>
        <v/>
      </c>
      <c r="D329" t="str">
        <f t="shared" ca="1" si="70"/>
        <v/>
      </c>
      <c r="E329" s="4" t="str">
        <f t="shared" ca="1" si="71"/>
        <v/>
      </c>
      <c r="F329" t="str">
        <f t="shared" ca="1" si="72"/>
        <v/>
      </c>
      <c r="G329" s="4" t="str">
        <f t="shared" ca="1" si="73"/>
        <v/>
      </c>
      <c r="H329" t="str">
        <f t="shared" ca="1" si="74"/>
        <v/>
      </c>
      <c r="I329" s="4" t="str">
        <f t="shared" ca="1" si="75"/>
        <v/>
      </c>
      <c r="J329" t="str">
        <f t="shared" ca="1" si="76"/>
        <v/>
      </c>
      <c r="K329" s="4" t="str">
        <f ca="1">IF(J329&lt;&gt;"",J329/1440,"")</f>
        <v/>
      </c>
      <c r="L329" s="55" t="str">
        <f t="shared" ca="1" si="77"/>
        <v/>
      </c>
      <c r="M329" s="4" t="str">
        <f t="shared" ca="1" si="78"/>
        <v/>
      </c>
      <c r="N329" s="3" t="str">
        <f ca="1">IF(C329&lt;&gt;"",SUM(COUNTIF($Q$24:$Q329,"&gt;"&amp;C329),COUNTIF($S$24:$S329,"&gt;"&amp;C329),COUNTIF($U$24:$U329,"&gt;"&amp;C329),COUNTIF($W$24:$W329,"&gt;"&amp;C329),COUNTIF($Y$24:$Y329,"&gt;"&amp;C329)),"")</f>
        <v/>
      </c>
      <c r="O329" s="4" t="str">
        <f t="shared" ca="1" si="79"/>
        <v/>
      </c>
      <c r="P329" s="4" t="str">
        <f ca="1">IF(AND(MAX(Q$23:Q328)&lt;=MAX(S$23:S328),C329&lt;&gt;"",MAX(Q$23:Q328)&lt;=MAX(U$23:U328),MAX(Q$23:Q328)&lt;=MAX(W$23:W328),MAX(Q$23:Q328)&lt;=MAX(Y$23:Y328),MAX(Q$23:Q328)&lt;=TIME(16,0,0)),MAX(Q$23:Q328,C329),"")</f>
        <v/>
      </c>
      <c r="Q329" s="4" t="str">
        <f t="shared" ca="1" si="80"/>
        <v/>
      </c>
      <c r="R329" s="4" t="str">
        <f ca="1">IF(AND(MAX(Q$23:Q328)&gt;MAX(S$23:S328),C329&lt;&gt;"",MAX(S$23:S328)&lt;=MAX(U$23:U328),MAX(S$23:S328)&lt;=MAX(W$23:W328),MAX(S$23:S328)&lt;=MAX(Y$23:Y328),MAX(S$23:S328)&lt;=TIME(16,0,0)),MAX(S$23:S328,C329),"")</f>
        <v/>
      </c>
      <c r="S329" s="4" t="str">
        <f t="shared" ca="1" si="81"/>
        <v/>
      </c>
      <c r="T329" s="4" t="str">
        <f ca="1">IF(AND(MAX(Q$23:Q328)&gt;MAX(U$23:U328),C329&lt;&gt;"",MAX(S$23:S328)&gt;MAX(U$23:U328),MAX(U$23:U328)&lt;=MAX(W$23:W328),MAX(U$23:U328)&lt;=MAX(Y$23:Y328),MAX(U$23:U328)&lt;=TIME(16,0,0)),MAX(U$23:U328,C329),"")</f>
        <v/>
      </c>
      <c r="U329" s="4" t="str">
        <f t="shared" ca="1" si="82"/>
        <v/>
      </c>
      <c r="V329" s="4" t="str">
        <f ca="1">IF(AND(MAX(Q$23:Q328)&gt;MAX(W$23:W328),C329&lt;&gt;"",MAX(S$23:S328)&gt;MAX(W$23:W328),MAX(U$23:U328)&gt;MAX(W$23:W328),MAX(W$23:W328)&lt;=MAX(Y$23:Y328),MAX(W$23:W328)&lt;=TIME(16,0,0)),MAX(W$23:W328,C329),"")</f>
        <v/>
      </c>
      <c r="W329" s="4" t="str">
        <f t="shared" ca="1" si="83"/>
        <v/>
      </c>
      <c r="X329" s="4" t="str">
        <f ca="1">IF(AND(MAX(Q$23:Q328)&gt;MAX(Y$23:Y328),C329&lt;&gt;"",MAX(S$23:S328)&gt;MAX(Y$23:Y328),MAX(U$23:U328)&gt;MAX(Y$23:Y328),MAX(W$23:W328)&gt;MAX(Y$23:Y328),MAX(Y$23:Y328)&lt;=TIME(16,0,0)),MAX(Y$23:Y328,C329),"")</f>
        <v/>
      </c>
      <c r="Y329" s="4" t="str">
        <f t="shared" ca="1" si="84"/>
        <v/>
      </c>
    </row>
    <row r="330" spans="1:25" x14ac:dyDescent="0.3">
      <c r="A330" s="3">
        <f t="shared" ca="1" si="68"/>
        <v>2.046154147451126</v>
      </c>
      <c r="B330" s="23" t="str">
        <f t="shared" ca="1" si="69"/>
        <v/>
      </c>
      <c r="C330" s="4" t="str">
        <f ca="1">IF(C329="","",IF(C329+(A330)/1440&lt;=$C$23+8/24,C329+(A330)/1440,""))</f>
        <v/>
      </c>
      <c r="D330" t="str">
        <f t="shared" ca="1" si="70"/>
        <v/>
      </c>
      <c r="E330" s="4" t="str">
        <f t="shared" ca="1" si="71"/>
        <v/>
      </c>
      <c r="F330" t="str">
        <f t="shared" ca="1" si="72"/>
        <v/>
      </c>
      <c r="G330" s="4" t="str">
        <f t="shared" ca="1" si="73"/>
        <v/>
      </c>
      <c r="H330" t="str">
        <f t="shared" ca="1" si="74"/>
        <v/>
      </c>
      <c r="I330" s="4" t="str">
        <f t="shared" ca="1" si="75"/>
        <v/>
      </c>
      <c r="J330" t="str">
        <f t="shared" ca="1" si="76"/>
        <v/>
      </c>
      <c r="K330" s="4" t="str">
        <f ca="1">IF(J330&lt;&gt;"",J330/1440,"")</f>
        <v/>
      </c>
      <c r="L330" s="55" t="str">
        <f t="shared" ca="1" si="77"/>
        <v/>
      </c>
      <c r="M330" s="4" t="str">
        <f t="shared" ca="1" si="78"/>
        <v/>
      </c>
      <c r="N330" s="3" t="str">
        <f ca="1">IF(C330&lt;&gt;"",SUM(COUNTIF($Q$24:$Q330,"&gt;"&amp;C330),COUNTIF($S$24:$S330,"&gt;"&amp;C330),COUNTIF($U$24:$U330,"&gt;"&amp;C330),COUNTIF($W$24:$W330,"&gt;"&amp;C330),COUNTIF($Y$24:$Y330,"&gt;"&amp;C330)),"")</f>
        <v/>
      </c>
      <c r="O330" s="4" t="str">
        <f t="shared" ca="1" si="79"/>
        <v/>
      </c>
      <c r="P330" s="4" t="str">
        <f ca="1">IF(AND(MAX(Q$23:Q329)&lt;=MAX(S$23:S329),C330&lt;&gt;"",MAX(Q$23:Q329)&lt;=MAX(U$23:U329),MAX(Q$23:Q329)&lt;=MAX(W$23:W329),MAX(Q$23:Q329)&lt;=MAX(Y$23:Y329),MAX(Q$23:Q329)&lt;=TIME(16,0,0)),MAX(Q$23:Q329,C330),"")</f>
        <v/>
      </c>
      <c r="Q330" s="4" t="str">
        <f t="shared" ca="1" si="80"/>
        <v/>
      </c>
      <c r="R330" s="4" t="str">
        <f ca="1">IF(AND(MAX(Q$23:Q329)&gt;MAX(S$23:S329),C330&lt;&gt;"",MAX(S$23:S329)&lt;=MAX(U$23:U329),MAX(S$23:S329)&lt;=MAX(W$23:W329),MAX(S$23:S329)&lt;=MAX(Y$23:Y329),MAX(S$23:S329)&lt;=TIME(16,0,0)),MAX(S$23:S329,C330),"")</f>
        <v/>
      </c>
      <c r="S330" s="4" t="str">
        <f t="shared" ca="1" si="81"/>
        <v/>
      </c>
      <c r="T330" s="4" t="str">
        <f ca="1">IF(AND(MAX(Q$23:Q329)&gt;MAX(U$23:U329),C330&lt;&gt;"",MAX(S$23:S329)&gt;MAX(U$23:U329),MAX(U$23:U329)&lt;=MAX(W$23:W329),MAX(U$23:U329)&lt;=MAX(Y$23:Y329),MAX(U$23:U329)&lt;=TIME(16,0,0)),MAX(U$23:U329,C330),"")</f>
        <v/>
      </c>
      <c r="U330" s="4" t="str">
        <f t="shared" ca="1" si="82"/>
        <v/>
      </c>
      <c r="V330" s="4" t="str">
        <f ca="1">IF(AND(MAX(Q$23:Q329)&gt;MAX(W$23:W329),C330&lt;&gt;"",MAX(S$23:S329)&gt;MAX(W$23:W329),MAX(U$23:U329)&gt;MAX(W$23:W329),MAX(W$23:W329)&lt;=MAX(Y$23:Y329),MAX(W$23:W329)&lt;=TIME(16,0,0)),MAX(W$23:W329,C330),"")</f>
        <v/>
      </c>
      <c r="W330" s="4" t="str">
        <f t="shared" ca="1" si="83"/>
        <v/>
      </c>
      <c r="X330" s="4" t="str">
        <f ca="1">IF(AND(MAX(Q$23:Q329)&gt;MAX(Y$23:Y329),C330&lt;&gt;"",MAX(S$23:S329)&gt;MAX(Y$23:Y329),MAX(U$23:U329)&gt;MAX(Y$23:Y329),MAX(W$23:W329)&gt;MAX(Y$23:Y329),MAX(Y$23:Y329)&lt;=TIME(16,0,0)),MAX(Y$23:Y329,C330),"")</f>
        <v/>
      </c>
      <c r="Y330" s="4" t="str">
        <f t="shared" ca="1" si="84"/>
        <v/>
      </c>
    </row>
    <row r="331" spans="1:25" x14ac:dyDescent="0.3">
      <c r="A331" s="3">
        <f t="shared" ca="1" si="68"/>
        <v>2.0294643486554271</v>
      </c>
      <c r="B331" s="23" t="str">
        <f t="shared" ca="1" si="69"/>
        <v/>
      </c>
      <c r="C331" s="4" t="str">
        <f ca="1">IF(C330="","",IF(C330+(A331)/1440&lt;=$C$23+8/24,C330+(A331)/1440,""))</f>
        <v/>
      </c>
      <c r="D331" t="str">
        <f t="shared" ca="1" si="70"/>
        <v/>
      </c>
      <c r="E331" s="4" t="str">
        <f t="shared" ca="1" si="71"/>
        <v/>
      </c>
      <c r="F331" t="str">
        <f t="shared" ca="1" si="72"/>
        <v/>
      </c>
      <c r="G331" s="4" t="str">
        <f t="shared" ca="1" si="73"/>
        <v/>
      </c>
      <c r="H331" t="str">
        <f t="shared" ca="1" si="74"/>
        <v/>
      </c>
      <c r="I331" s="4" t="str">
        <f t="shared" ca="1" si="75"/>
        <v/>
      </c>
      <c r="J331" t="str">
        <f t="shared" ca="1" si="76"/>
        <v/>
      </c>
      <c r="K331" s="4" t="str">
        <f ca="1">IF(J331&lt;&gt;"",J331/1440,"")</f>
        <v/>
      </c>
      <c r="L331" s="55" t="str">
        <f t="shared" ca="1" si="77"/>
        <v/>
      </c>
      <c r="M331" s="4" t="str">
        <f t="shared" ca="1" si="78"/>
        <v/>
      </c>
      <c r="N331" s="3" t="str">
        <f ca="1">IF(C331&lt;&gt;"",SUM(COUNTIF($Q$24:$Q331,"&gt;"&amp;C331),COUNTIF($S$24:$S331,"&gt;"&amp;C331),COUNTIF($U$24:$U331,"&gt;"&amp;C331),COUNTIF($W$24:$W331,"&gt;"&amp;C331),COUNTIF($Y$24:$Y331,"&gt;"&amp;C331)),"")</f>
        <v/>
      </c>
      <c r="O331" s="4" t="str">
        <f t="shared" ca="1" si="79"/>
        <v/>
      </c>
      <c r="P331" s="4" t="str">
        <f ca="1">IF(AND(MAX(Q$23:Q330)&lt;=MAX(S$23:S330),C331&lt;&gt;"",MAX(Q$23:Q330)&lt;=MAX(U$23:U330),MAX(Q$23:Q330)&lt;=MAX(W$23:W330),MAX(Q$23:Q330)&lt;=MAX(Y$23:Y330),MAX(Q$23:Q330)&lt;=TIME(16,0,0)),MAX(Q$23:Q330,C331),"")</f>
        <v/>
      </c>
      <c r="Q331" s="4" t="str">
        <f t="shared" ca="1" si="80"/>
        <v/>
      </c>
      <c r="R331" s="4" t="str">
        <f ca="1">IF(AND(MAX(Q$23:Q330)&gt;MAX(S$23:S330),C331&lt;&gt;"",MAX(S$23:S330)&lt;=MAX(U$23:U330),MAX(S$23:S330)&lt;=MAX(W$23:W330),MAX(S$23:S330)&lt;=MAX(Y$23:Y330),MAX(S$23:S330)&lt;=TIME(16,0,0)),MAX(S$23:S330,C331),"")</f>
        <v/>
      </c>
      <c r="S331" s="4" t="str">
        <f t="shared" ca="1" si="81"/>
        <v/>
      </c>
      <c r="T331" s="4" t="str">
        <f ca="1">IF(AND(MAX(Q$23:Q330)&gt;MAX(U$23:U330),C331&lt;&gt;"",MAX(S$23:S330)&gt;MAX(U$23:U330),MAX(U$23:U330)&lt;=MAX(W$23:W330),MAX(U$23:U330)&lt;=MAX(Y$23:Y330),MAX(U$23:U330)&lt;=TIME(16,0,0)),MAX(U$23:U330,C331),"")</f>
        <v/>
      </c>
      <c r="U331" s="4" t="str">
        <f t="shared" ca="1" si="82"/>
        <v/>
      </c>
      <c r="V331" s="4" t="str">
        <f ca="1">IF(AND(MAX(Q$23:Q330)&gt;MAX(W$23:W330),C331&lt;&gt;"",MAX(S$23:S330)&gt;MAX(W$23:W330),MAX(U$23:U330)&gt;MAX(W$23:W330),MAX(W$23:W330)&lt;=MAX(Y$23:Y330),MAX(W$23:W330)&lt;=TIME(16,0,0)),MAX(W$23:W330,C331),"")</f>
        <v/>
      </c>
      <c r="W331" s="4" t="str">
        <f t="shared" ca="1" si="83"/>
        <v/>
      </c>
      <c r="X331" s="4" t="str">
        <f ca="1">IF(AND(MAX(Q$23:Q330)&gt;MAX(Y$23:Y330),C331&lt;&gt;"",MAX(S$23:S330)&gt;MAX(Y$23:Y330),MAX(U$23:U330)&gt;MAX(Y$23:Y330),MAX(W$23:W330)&gt;MAX(Y$23:Y330),MAX(Y$23:Y330)&lt;=TIME(16,0,0)),MAX(Y$23:Y330,C331),"")</f>
        <v/>
      </c>
      <c r="Y331" s="4" t="str">
        <f t="shared" ca="1" si="84"/>
        <v/>
      </c>
    </row>
    <row r="332" spans="1:25" x14ac:dyDescent="0.3">
      <c r="A332" s="3">
        <f t="shared" ca="1" si="68"/>
        <v>3.8462258179506996</v>
      </c>
      <c r="B332" s="23" t="str">
        <f t="shared" ca="1" si="69"/>
        <v/>
      </c>
      <c r="C332" s="4" t="str">
        <f ca="1">IF(C331="","",IF(C331+(A332)/1440&lt;=$C$23+8/24,C331+(A332)/1440,""))</f>
        <v/>
      </c>
      <c r="D332" t="str">
        <f t="shared" ca="1" si="70"/>
        <v/>
      </c>
      <c r="E332" s="4" t="str">
        <f t="shared" ca="1" si="71"/>
        <v/>
      </c>
      <c r="F332" t="str">
        <f t="shared" ca="1" si="72"/>
        <v/>
      </c>
      <c r="G332" s="4" t="str">
        <f t="shared" ca="1" si="73"/>
        <v/>
      </c>
      <c r="H332" t="str">
        <f t="shared" ca="1" si="74"/>
        <v/>
      </c>
      <c r="I332" s="4" t="str">
        <f t="shared" ca="1" si="75"/>
        <v/>
      </c>
      <c r="J332" t="str">
        <f t="shared" ca="1" si="76"/>
        <v/>
      </c>
      <c r="K332" s="4" t="str">
        <f ca="1">IF(J332&lt;&gt;"",J332/1440,"")</f>
        <v/>
      </c>
      <c r="L332" s="55" t="str">
        <f t="shared" ca="1" si="77"/>
        <v/>
      </c>
      <c r="M332" s="4" t="str">
        <f t="shared" ca="1" si="78"/>
        <v/>
      </c>
      <c r="N332" s="3" t="str">
        <f ca="1">IF(C332&lt;&gt;"",SUM(COUNTIF($Q$24:$Q332,"&gt;"&amp;C332),COUNTIF($S$24:$S332,"&gt;"&amp;C332),COUNTIF($U$24:$U332,"&gt;"&amp;C332),COUNTIF($W$24:$W332,"&gt;"&amp;C332),COUNTIF($Y$24:$Y332,"&gt;"&amp;C332)),"")</f>
        <v/>
      </c>
      <c r="O332" s="4" t="str">
        <f t="shared" ca="1" si="79"/>
        <v/>
      </c>
      <c r="P332" s="4" t="str">
        <f ca="1">IF(AND(MAX(Q$23:Q331)&lt;=MAX(S$23:S331),C332&lt;&gt;"",MAX(Q$23:Q331)&lt;=MAX(U$23:U331),MAX(Q$23:Q331)&lt;=MAX(W$23:W331),MAX(Q$23:Q331)&lt;=MAX(Y$23:Y331),MAX(Q$23:Q331)&lt;=TIME(16,0,0)),MAX(Q$23:Q331,C332),"")</f>
        <v/>
      </c>
      <c r="Q332" s="4" t="str">
        <f t="shared" ca="1" si="80"/>
        <v/>
      </c>
      <c r="R332" s="4" t="str">
        <f ca="1">IF(AND(MAX(Q$23:Q331)&gt;MAX(S$23:S331),C332&lt;&gt;"",MAX(S$23:S331)&lt;=MAX(U$23:U331),MAX(S$23:S331)&lt;=MAX(W$23:W331),MAX(S$23:S331)&lt;=MAX(Y$23:Y331),MAX(S$23:S331)&lt;=TIME(16,0,0)),MAX(S$23:S331,C332),"")</f>
        <v/>
      </c>
      <c r="S332" s="4" t="str">
        <f t="shared" ca="1" si="81"/>
        <v/>
      </c>
      <c r="T332" s="4" t="str">
        <f ca="1">IF(AND(MAX(Q$23:Q331)&gt;MAX(U$23:U331),C332&lt;&gt;"",MAX(S$23:S331)&gt;MAX(U$23:U331),MAX(U$23:U331)&lt;=MAX(W$23:W331),MAX(U$23:U331)&lt;=MAX(Y$23:Y331),MAX(U$23:U331)&lt;=TIME(16,0,0)),MAX(U$23:U331,C332),"")</f>
        <v/>
      </c>
      <c r="U332" s="4" t="str">
        <f t="shared" ca="1" si="82"/>
        <v/>
      </c>
      <c r="V332" s="4" t="str">
        <f ca="1">IF(AND(MAX(Q$23:Q331)&gt;MAX(W$23:W331),C332&lt;&gt;"",MAX(S$23:S331)&gt;MAX(W$23:W331),MAX(U$23:U331)&gt;MAX(W$23:W331),MAX(W$23:W331)&lt;=MAX(Y$23:Y331),MAX(W$23:W331)&lt;=TIME(16,0,0)),MAX(W$23:W331,C332),"")</f>
        <v/>
      </c>
      <c r="W332" s="4" t="str">
        <f t="shared" ca="1" si="83"/>
        <v/>
      </c>
      <c r="X332" s="4" t="str">
        <f ca="1">IF(AND(MAX(Q$23:Q331)&gt;MAX(Y$23:Y331),C332&lt;&gt;"",MAX(S$23:S331)&gt;MAX(Y$23:Y331),MAX(U$23:U331)&gt;MAX(Y$23:Y331),MAX(W$23:W331)&gt;MAX(Y$23:Y331),MAX(Y$23:Y331)&lt;=TIME(16,0,0)),MAX(Y$23:Y331,C332),"")</f>
        <v/>
      </c>
      <c r="Y332" s="4" t="str">
        <f t="shared" ca="1" si="84"/>
        <v/>
      </c>
    </row>
    <row r="333" spans="1:25" x14ac:dyDescent="0.3">
      <c r="A333" s="3">
        <f t="shared" ca="1" si="68"/>
        <v>1.0805055293513863</v>
      </c>
      <c r="B333" s="23" t="str">
        <f t="shared" ca="1" si="69"/>
        <v/>
      </c>
      <c r="C333" s="4" t="str">
        <f ca="1">IF(C332="","",IF(C332+(A333)/1440&lt;=$C$23+8/24,C332+(A333)/1440,""))</f>
        <v/>
      </c>
      <c r="D333" t="str">
        <f t="shared" ca="1" si="70"/>
        <v/>
      </c>
      <c r="E333" s="4" t="str">
        <f t="shared" ca="1" si="71"/>
        <v/>
      </c>
      <c r="F333" t="str">
        <f t="shared" ca="1" si="72"/>
        <v/>
      </c>
      <c r="G333" s="4" t="str">
        <f t="shared" ca="1" si="73"/>
        <v/>
      </c>
      <c r="H333" t="str">
        <f t="shared" ca="1" si="74"/>
        <v/>
      </c>
      <c r="I333" s="4" t="str">
        <f t="shared" ca="1" si="75"/>
        <v/>
      </c>
      <c r="J333" t="str">
        <f t="shared" ca="1" si="76"/>
        <v/>
      </c>
      <c r="K333" s="4" t="str">
        <f ca="1">IF(J333&lt;&gt;"",J333/1440,"")</f>
        <v/>
      </c>
      <c r="L333" s="55" t="str">
        <f t="shared" ca="1" si="77"/>
        <v/>
      </c>
      <c r="M333" s="4" t="str">
        <f t="shared" ca="1" si="78"/>
        <v/>
      </c>
      <c r="N333" s="3" t="str">
        <f ca="1">IF(C333&lt;&gt;"",SUM(COUNTIF($Q$24:$Q333,"&gt;"&amp;C333),COUNTIF($S$24:$S333,"&gt;"&amp;C333),COUNTIF($U$24:$U333,"&gt;"&amp;C333),COUNTIF($W$24:$W333,"&gt;"&amp;C333),COUNTIF($Y$24:$Y333,"&gt;"&amp;C333)),"")</f>
        <v/>
      </c>
      <c r="O333" s="4" t="str">
        <f t="shared" ca="1" si="79"/>
        <v/>
      </c>
      <c r="P333" s="4" t="str">
        <f ca="1">IF(AND(MAX(Q$23:Q332)&lt;=MAX(S$23:S332),C333&lt;&gt;"",MAX(Q$23:Q332)&lt;=MAX(U$23:U332),MAX(Q$23:Q332)&lt;=MAX(W$23:W332),MAX(Q$23:Q332)&lt;=MAX(Y$23:Y332),MAX(Q$23:Q332)&lt;=TIME(16,0,0)),MAX(Q$23:Q332,C333),"")</f>
        <v/>
      </c>
      <c r="Q333" s="4" t="str">
        <f t="shared" ca="1" si="80"/>
        <v/>
      </c>
      <c r="R333" s="4" t="str">
        <f ca="1">IF(AND(MAX(Q$23:Q332)&gt;MAX(S$23:S332),C333&lt;&gt;"",MAX(S$23:S332)&lt;=MAX(U$23:U332),MAX(S$23:S332)&lt;=MAX(W$23:W332),MAX(S$23:S332)&lt;=MAX(Y$23:Y332),MAX(S$23:S332)&lt;=TIME(16,0,0)),MAX(S$23:S332,C333),"")</f>
        <v/>
      </c>
      <c r="S333" s="4" t="str">
        <f t="shared" ca="1" si="81"/>
        <v/>
      </c>
      <c r="T333" s="4" t="str">
        <f ca="1">IF(AND(MAX(Q$23:Q332)&gt;MAX(U$23:U332),C333&lt;&gt;"",MAX(S$23:S332)&gt;MAX(U$23:U332),MAX(U$23:U332)&lt;=MAX(W$23:W332),MAX(U$23:U332)&lt;=MAX(Y$23:Y332),MAX(U$23:U332)&lt;=TIME(16,0,0)),MAX(U$23:U332,C333),"")</f>
        <v/>
      </c>
      <c r="U333" s="4" t="str">
        <f t="shared" ca="1" si="82"/>
        <v/>
      </c>
      <c r="V333" s="4" t="str">
        <f ca="1">IF(AND(MAX(Q$23:Q332)&gt;MAX(W$23:W332),C333&lt;&gt;"",MAX(S$23:S332)&gt;MAX(W$23:W332),MAX(U$23:U332)&gt;MAX(W$23:W332),MAX(W$23:W332)&lt;=MAX(Y$23:Y332),MAX(W$23:W332)&lt;=TIME(16,0,0)),MAX(W$23:W332,C333),"")</f>
        <v/>
      </c>
      <c r="W333" s="4" t="str">
        <f t="shared" ca="1" si="83"/>
        <v/>
      </c>
      <c r="X333" s="4" t="str">
        <f ca="1">IF(AND(MAX(Q$23:Q332)&gt;MAX(Y$23:Y332),C333&lt;&gt;"",MAX(S$23:S332)&gt;MAX(Y$23:Y332),MAX(U$23:U332)&gt;MAX(Y$23:Y332),MAX(W$23:W332)&gt;MAX(Y$23:Y332),MAX(Y$23:Y332)&lt;=TIME(16,0,0)),MAX(Y$23:Y332,C333),"")</f>
        <v/>
      </c>
      <c r="Y333" s="4" t="str">
        <f t="shared" ca="1" si="84"/>
        <v/>
      </c>
    </row>
    <row r="334" spans="1:25" x14ac:dyDescent="0.3">
      <c r="A334" s="3">
        <f t="shared" ca="1" si="68"/>
        <v>4.0634825646376083</v>
      </c>
      <c r="B334" s="23" t="str">
        <f t="shared" ca="1" si="69"/>
        <v/>
      </c>
      <c r="C334" s="4" t="str">
        <f ca="1">IF(C333="","",IF(C333+(A334)/1440&lt;=$C$23+8/24,C333+(A334)/1440,""))</f>
        <v/>
      </c>
      <c r="D334" t="str">
        <f t="shared" ca="1" si="70"/>
        <v/>
      </c>
      <c r="E334" s="4" t="str">
        <f t="shared" ca="1" si="71"/>
        <v/>
      </c>
      <c r="F334" t="str">
        <f t="shared" ca="1" si="72"/>
        <v/>
      </c>
      <c r="G334" s="4" t="str">
        <f t="shared" ca="1" si="73"/>
        <v/>
      </c>
      <c r="H334" t="str">
        <f t="shared" ca="1" si="74"/>
        <v/>
      </c>
      <c r="I334" s="4" t="str">
        <f t="shared" ca="1" si="75"/>
        <v/>
      </c>
      <c r="J334" t="str">
        <f t="shared" ca="1" si="76"/>
        <v/>
      </c>
      <c r="K334" s="4" t="str">
        <f ca="1">IF(J334&lt;&gt;"",J334/1440,"")</f>
        <v/>
      </c>
      <c r="L334" s="55" t="str">
        <f t="shared" ca="1" si="77"/>
        <v/>
      </c>
      <c r="M334" s="4" t="str">
        <f t="shared" ca="1" si="78"/>
        <v/>
      </c>
      <c r="N334" s="3" t="str">
        <f ca="1">IF(C334&lt;&gt;"",SUM(COUNTIF($Q$24:$Q334,"&gt;"&amp;C334),COUNTIF($S$24:$S334,"&gt;"&amp;C334),COUNTIF($U$24:$U334,"&gt;"&amp;C334),COUNTIF($W$24:$W334,"&gt;"&amp;C334),COUNTIF($Y$24:$Y334,"&gt;"&amp;C334)),"")</f>
        <v/>
      </c>
      <c r="O334" s="4" t="str">
        <f t="shared" ca="1" si="79"/>
        <v/>
      </c>
      <c r="P334" s="4" t="str">
        <f ca="1">IF(AND(MAX(Q$23:Q333)&lt;=MAX(S$23:S333),C334&lt;&gt;"",MAX(Q$23:Q333)&lt;=MAX(U$23:U333),MAX(Q$23:Q333)&lt;=MAX(W$23:W333),MAX(Q$23:Q333)&lt;=MAX(Y$23:Y333),MAX(Q$23:Q333)&lt;=TIME(16,0,0)),MAX(Q$23:Q333,C334),"")</f>
        <v/>
      </c>
      <c r="Q334" s="4" t="str">
        <f t="shared" ca="1" si="80"/>
        <v/>
      </c>
      <c r="R334" s="4" t="str">
        <f ca="1">IF(AND(MAX(Q$23:Q333)&gt;MAX(S$23:S333),C334&lt;&gt;"",MAX(S$23:S333)&lt;=MAX(U$23:U333),MAX(S$23:S333)&lt;=MAX(W$23:W333),MAX(S$23:S333)&lt;=MAX(Y$23:Y333),MAX(S$23:S333)&lt;=TIME(16,0,0)),MAX(S$23:S333,C334),"")</f>
        <v/>
      </c>
      <c r="S334" s="4" t="str">
        <f t="shared" ca="1" si="81"/>
        <v/>
      </c>
      <c r="T334" s="4" t="str">
        <f ca="1">IF(AND(MAX(Q$23:Q333)&gt;MAX(U$23:U333),C334&lt;&gt;"",MAX(S$23:S333)&gt;MAX(U$23:U333),MAX(U$23:U333)&lt;=MAX(W$23:W333),MAX(U$23:U333)&lt;=MAX(Y$23:Y333),MAX(U$23:U333)&lt;=TIME(16,0,0)),MAX(U$23:U333,C334),"")</f>
        <v/>
      </c>
      <c r="U334" s="4" t="str">
        <f t="shared" ca="1" si="82"/>
        <v/>
      </c>
      <c r="V334" s="4" t="str">
        <f ca="1">IF(AND(MAX(Q$23:Q333)&gt;MAX(W$23:W333),C334&lt;&gt;"",MAX(S$23:S333)&gt;MAX(W$23:W333),MAX(U$23:U333)&gt;MAX(W$23:W333),MAX(W$23:W333)&lt;=MAX(Y$23:Y333),MAX(W$23:W333)&lt;=TIME(16,0,0)),MAX(W$23:W333,C334),"")</f>
        <v/>
      </c>
      <c r="W334" s="4" t="str">
        <f t="shared" ca="1" si="83"/>
        <v/>
      </c>
      <c r="X334" s="4" t="str">
        <f ca="1">IF(AND(MAX(Q$23:Q333)&gt;MAX(Y$23:Y333),C334&lt;&gt;"",MAX(S$23:S333)&gt;MAX(Y$23:Y333),MAX(U$23:U333)&gt;MAX(Y$23:Y333),MAX(W$23:W333)&gt;MAX(Y$23:Y333),MAX(Y$23:Y333)&lt;=TIME(16,0,0)),MAX(Y$23:Y333,C334),"")</f>
        <v/>
      </c>
      <c r="Y334" s="4" t="str">
        <f t="shared" ca="1" si="84"/>
        <v/>
      </c>
    </row>
    <row r="335" spans="1:25" x14ac:dyDescent="0.3">
      <c r="A335" s="3">
        <f t="shared" ca="1" si="68"/>
        <v>2.7257414861929803</v>
      </c>
      <c r="B335" s="23" t="str">
        <f t="shared" ca="1" si="69"/>
        <v/>
      </c>
      <c r="C335" s="4" t="str">
        <f ca="1">IF(C334="","",IF(C334+(A335)/1440&lt;=$C$23+8/24,C334+(A335)/1440,""))</f>
        <v/>
      </c>
      <c r="D335" t="str">
        <f t="shared" ca="1" si="70"/>
        <v/>
      </c>
      <c r="E335" s="4" t="str">
        <f t="shared" ca="1" si="71"/>
        <v/>
      </c>
      <c r="F335" t="str">
        <f t="shared" ca="1" si="72"/>
        <v/>
      </c>
      <c r="G335" s="4" t="str">
        <f t="shared" ca="1" si="73"/>
        <v/>
      </c>
      <c r="H335" t="str">
        <f t="shared" ca="1" si="74"/>
        <v/>
      </c>
      <c r="I335" s="4" t="str">
        <f t="shared" ca="1" si="75"/>
        <v/>
      </c>
      <c r="J335" t="str">
        <f t="shared" ca="1" si="76"/>
        <v/>
      </c>
      <c r="K335" s="4" t="str">
        <f ca="1">IF(J335&lt;&gt;"",J335/1440,"")</f>
        <v/>
      </c>
      <c r="L335" s="55" t="str">
        <f t="shared" ca="1" si="77"/>
        <v/>
      </c>
      <c r="M335" s="4" t="str">
        <f t="shared" ca="1" si="78"/>
        <v/>
      </c>
      <c r="N335" s="3" t="str">
        <f ca="1">IF(C335&lt;&gt;"",SUM(COUNTIF($Q$24:$Q335,"&gt;"&amp;C335),COUNTIF($S$24:$S335,"&gt;"&amp;C335),COUNTIF($U$24:$U335,"&gt;"&amp;C335),COUNTIF($W$24:$W335,"&gt;"&amp;C335),COUNTIF($Y$24:$Y335,"&gt;"&amp;C335)),"")</f>
        <v/>
      </c>
      <c r="O335" s="4" t="str">
        <f t="shared" ca="1" si="79"/>
        <v/>
      </c>
      <c r="P335" s="4" t="str">
        <f ca="1">IF(AND(MAX(Q$23:Q334)&lt;=MAX(S$23:S334),C335&lt;&gt;"",MAX(Q$23:Q334)&lt;=MAX(U$23:U334),MAX(Q$23:Q334)&lt;=MAX(W$23:W334),MAX(Q$23:Q334)&lt;=MAX(Y$23:Y334),MAX(Q$23:Q334)&lt;=TIME(16,0,0)),MAX(Q$23:Q334,C335),"")</f>
        <v/>
      </c>
      <c r="Q335" s="4" t="str">
        <f t="shared" ca="1" si="80"/>
        <v/>
      </c>
      <c r="R335" s="4" t="str">
        <f ca="1">IF(AND(MAX(Q$23:Q334)&gt;MAX(S$23:S334),C335&lt;&gt;"",MAX(S$23:S334)&lt;=MAX(U$23:U334),MAX(S$23:S334)&lt;=MAX(W$23:W334),MAX(S$23:S334)&lt;=MAX(Y$23:Y334),MAX(S$23:S334)&lt;=TIME(16,0,0)),MAX(S$23:S334,C335),"")</f>
        <v/>
      </c>
      <c r="S335" s="4" t="str">
        <f t="shared" ca="1" si="81"/>
        <v/>
      </c>
      <c r="T335" s="4" t="str">
        <f ca="1">IF(AND(MAX(Q$23:Q334)&gt;MAX(U$23:U334),C335&lt;&gt;"",MAX(S$23:S334)&gt;MAX(U$23:U334),MAX(U$23:U334)&lt;=MAX(W$23:W334),MAX(U$23:U334)&lt;=MAX(Y$23:Y334),MAX(U$23:U334)&lt;=TIME(16,0,0)),MAX(U$23:U334,C335),"")</f>
        <v/>
      </c>
      <c r="U335" s="4" t="str">
        <f t="shared" ca="1" si="82"/>
        <v/>
      </c>
      <c r="V335" s="4" t="str">
        <f ca="1">IF(AND(MAX(Q$23:Q334)&gt;MAX(W$23:W334),C335&lt;&gt;"",MAX(S$23:S334)&gt;MAX(W$23:W334),MAX(U$23:U334)&gt;MAX(W$23:W334),MAX(W$23:W334)&lt;=MAX(Y$23:Y334),MAX(W$23:W334)&lt;=TIME(16,0,0)),MAX(W$23:W334,C335),"")</f>
        <v/>
      </c>
      <c r="W335" s="4" t="str">
        <f t="shared" ca="1" si="83"/>
        <v/>
      </c>
      <c r="X335" s="4" t="str">
        <f ca="1">IF(AND(MAX(Q$23:Q334)&gt;MAX(Y$23:Y334),C335&lt;&gt;"",MAX(S$23:S334)&gt;MAX(Y$23:Y334),MAX(U$23:U334)&gt;MAX(Y$23:Y334),MAX(W$23:W334)&gt;MAX(Y$23:Y334),MAX(Y$23:Y334)&lt;=TIME(16,0,0)),MAX(Y$23:Y334,C335),"")</f>
        <v/>
      </c>
      <c r="Y335" s="4" t="str">
        <f t="shared" ca="1" si="84"/>
        <v/>
      </c>
    </row>
    <row r="336" spans="1:25" x14ac:dyDescent="0.3">
      <c r="A336" s="3">
        <f t="shared" ca="1" si="68"/>
        <v>1.791442828493818</v>
      </c>
      <c r="B336" s="23" t="str">
        <f t="shared" ca="1" si="69"/>
        <v/>
      </c>
      <c r="C336" s="4" t="str">
        <f ca="1">IF(C335="","",IF(C335+(A336)/1440&lt;=$C$23+8/24,C335+(A336)/1440,""))</f>
        <v/>
      </c>
      <c r="D336" t="str">
        <f t="shared" ca="1" si="70"/>
        <v/>
      </c>
      <c r="E336" s="4" t="str">
        <f t="shared" ca="1" si="71"/>
        <v/>
      </c>
      <c r="F336" t="str">
        <f t="shared" ca="1" si="72"/>
        <v/>
      </c>
      <c r="G336" s="4" t="str">
        <f t="shared" ca="1" si="73"/>
        <v/>
      </c>
      <c r="H336" t="str">
        <f t="shared" ca="1" si="74"/>
        <v/>
      </c>
      <c r="I336" s="4" t="str">
        <f t="shared" ca="1" si="75"/>
        <v/>
      </c>
      <c r="J336" t="str">
        <f t="shared" ca="1" si="76"/>
        <v/>
      </c>
      <c r="K336" s="4" t="str">
        <f ca="1">IF(J336&lt;&gt;"",J336/1440,"")</f>
        <v/>
      </c>
      <c r="L336" s="55" t="str">
        <f t="shared" ca="1" si="77"/>
        <v/>
      </c>
      <c r="M336" s="4" t="str">
        <f t="shared" ca="1" si="78"/>
        <v/>
      </c>
      <c r="N336" s="3" t="str">
        <f ca="1">IF(C336&lt;&gt;"",SUM(COUNTIF($Q$24:$Q336,"&gt;"&amp;C336),COUNTIF($S$24:$S336,"&gt;"&amp;C336),COUNTIF($U$24:$U336,"&gt;"&amp;C336),COUNTIF($W$24:$W336,"&gt;"&amp;C336),COUNTIF($Y$24:$Y336,"&gt;"&amp;C336)),"")</f>
        <v/>
      </c>
      <c r="O336" s="4" t="str">
        <f t="shared" ca="1" si="79"/>
        <v/>
      </c>
      <c r="P336" s="4" t="str">
        <f ca="1">IF(AND(MAX(Q$23:Q335)&lt;=MAX(S$23:S335),C336&lt;&gt;"",MAX(Q$23:Q335)&lt;=MAX(U$23:U335),MAX(Q$23:Q335)&lt;=MAX(W$23:W335),MAX(Q$23:Q335)&lt;=MAX(Y$23:Y335),MAX(Q$23:Q335)&lt;=TIME(16,0,0)),MAX(Q$23:Q335,C336),"")</f>
        <v/>
      </c>
      <c r="Q336" s="4" t="str">
        <f t="shared" ca="1" si="80"/>
        <v/>
      </c>
      <c r="R336" s="4" t="str">
        <f ca="1">IF(AND(MAX(Q$23:Q335)&gt;MAX(S$23:S335),C336&lt;&gt;"",MAX(S$23:S335)&lt;=MAX(U$23:U335),MAX(S$23:S335)&lt;=MAX(W$23:W335),MAX(S$23:S335)&lt;=MAX(Y$23:Y335),MAX(S$23:S335)&lt;=TIME(16,0,0)),MAX(S$23:S335,C336),"")</f>
        <v/>
      </c>
      <c r="S336" s="4" t="str">
        <f t="shared" ca="1" si="81"/>
        <v/>
      </c>
      <c r="T336" s="4" t="str">
        <f ca="1">IF(AND(MAX(Q$23:Q335)&gt;MAX(U$23:U335),C336&lt;&gt;"",MAX(S$23:S335)&gt;MAX(U$23:U335),MAX(U$23:U335)&lt;=MAX(W$23:W335),MAX(U$23:U335)&lt;=MAX(Y$23:Y335),MAX(U$23:U335)&lt;=TIME(16,0,0)),MAX(U$23:U335,C336),"")</f>
        <v/>
      </c>
      <c r="U336" s="4" t="str">
        <f t="shared" ca="1" si="82"/>
        <v/>
      </c>
      <c r="V336" s="4" t="str">
        <f ca="1">IF(AND(MAX(Q$23:Q335)&gt;MAX(W$23:W335),C336&lt;&gt;"",MAX(S$23:S335)&gt;MAX(W$23:W335),MAX(U$23:U335)&gt;MAX(W$23:W335),MAX(W$23:W335)&lt;=MAX(Y$23:Y335),MAX(W$23:W335)&lt;=TIME(16,0,0)),MAX(W$23:W335,C336),"")</f>
        <v/>
      </c>
      <c r="W336" s="4" t="str">
        <f t="shared" ca="1" si="83"/>
        <v/>
      </c>
      <c r="X336" s="4" t="str">
        <f ca="1">IF(AND(MAX(Q$23:Q335)&gt;MAX(Y$23:Y335),C336&lt;&gt;"",MAX(S$23:S335)&gt;MAX(Y$23:Y335),MAX(U$23:U335)&gt;MAX(Y$23:Y335),MAX(W$23:W335)&gt;MAX(Y$23:Y335),MAX(Y$23:Y335)&lt;=TIME(16,0,0)),MAX(Y$23:Y335,C336),"")</f>
        <v/>
      </c>
      <c r="Y336" s="4" t="str">
        <f t="shared" ca="1" si="84"/>
        <v/>
      </c>
    </row>
    <row r="337" spans="1:25" x14ac:dyDescent="0.3">
      <c r="A337" s="3">
        <f t="shared" ca="1" si="68"/>
        <v>1.3221663090189582</v>
      </c>
      <c r="B337" s="23" t="str">
        <f t="shared" ca="1" si="69"/>
        <v/>
      </c>
      <c r="C337" s="4" t="str">
        <f ca="1">IF(C336="","",IF(C336+(A337)/1440&lt;=$C$23+8/24,C336+(A337)/1440,""))</f>
        <v/>
      </c>
      <c r="D337" t="str">
        <f t="shared" ca="1" si="70"/>
        <v/>
      </c>
      <c r="E337" s="4" t="str">
        <f t="shared" ca="1" si="71"/>
        <v/>
      </c>
      <c r="F337" t="str">
        <f t="shared" ca="1" si="72"/>
        <v/>
      </c>
      <c r="G337" s="4" t="str">
        <f t="shared" ca="1" si="73"/>
        <v/>
      </c>
      <c r="H337" t="str">
        <f t="shared" ca="1" si="74"/>
        <v/>
      </c>
      <c r="I337" s="4" t="str">
        <f t="shared" ca="1" si="75"/>
        <v/>
      </c>
      <c r="J337" t="str">
        <f t="shared" ca="1" si="76"/>
        <v/>
      </c>
      <c r="K337" s="4" t="str">
        <f ca="1">IF(J337&lt;&gt;"",J337/1440,"")</f>
        <v/>
      </c>
      <c r="L337" s="55" t="str">
        <f t="shared" ca="1" si="77"/>
        <v/>
      </c>
      <c r="M337" s="4" t="str">
        <f t="shared" ca="1" si="78"/>
        <v/>
      </c>
      <c r="N337" s="3" t="str">
        <f ca="1">IF(C337&lt;&gt;"",SUM(COUNTIF($Q$24:$Q337,"&gt;"&amp;C337),COUNTIF($S$24:$S337,"&gt;"&amp;C337),COUNTIF($U$24:$U337,"&gt;"&amp;C337),COUNTIF($W$24:$W337,"&gt;"&amp;C337),COUNTIF($Y$24:$Y337,"&gt;"&amp;C337)),"")</f>
        <v/>
      </c>
      <c r="O337" s="4" t="str">
        <f t="shared" ca="1" si="79"/>
        <v/>
      </c>
      <c r="P337" s="4" t="str">
        <f ca="1">IF(AND(MAX(Q$23:Q336)&lt;=MAX(S$23:S336),C337&lt;&gt;"",MAX(Q$23:Q336)&lt;=MAX(U$23:U336),MAX(Q$23:Q336)&lt;=MAX(W$23:W336),MAX(Q$23:Q336)&lt;=MAX(Y$23:Y336),MAX(Q$23:Q336)&lt;=TIME(16,0,0)),MAX(Q$23:Q336,C337),"")</f>
        <v/>
      </c>
      <c r="Q337" s="4" t="str">
        <f t="shared" ca="1" si="80"/>
        <v/>
      </c>
      <c r="R337" s="4" t="str">
        <f ca="1">IF(AND(MAX(Q$23:Q336)&gt;MAX(S$23:S336),C337&lt;&gt;"",MAX(S$23:S336)&lt;=MAX(U$23:U336),MAX(S$23:S336)&lt;=MAX(W$23:W336),MAX(S$23:S336)&lt;=MAX(Y$23:Y336),MAX(S$23:S336)&lt;=TIME(16,0,0)),MAX(S$23:S336,C337),"")</f>
        <v/>
      </c>
      <c r="S337" s="4" t="str">
        <f t="shared" ca="1" si="81"/>
        <v/>
      </c>
      <c r="T337" s="4" t="str">
        <f ca="1">IF(AND(MAX(Q$23:Q336)&gt;MAX(U$23:U336),C337&lt;&gt;"",MAX(S$23:S336)&gt;MAX(U$23:U336),MAX(U$23:U336)&lt;=MAX(W$23:W336),MAX(U$23:U336)&lt;=MAX(Y$23:Y336),MAX(U$23:U336)&lt;=TIME(16,0,0)),MAX(U$23:U336,C337),"")</f>
        <v/>
      </c>
      <c r="U337" s="4" t="str">
        <f t="shared" ca="1" si="82"/>
        <v/>
      </c>
      <c r="V337" s="4" t="str">
        <f ca="1">IF(AND(MAX(Q$23:Q336)&gt;MAX(W$23:W336),C337&lt;&gt;"",MAX(S$23:S336)&gt;MAX(W$23:W336),MAX(U$23:U336)&gt;MAX(W$23:W336),MAX(W$23:W336)&lt;=MAX(Y$23:Y336),MAX(W$23:W336)&lt;=TIME(16,0,0)),MAX(W$23:W336,C337),"")</f>
        <v/>
      </c>
      <c r="W337" s="4" t="str">
        <f t="shared" ca="1" si="83"/>
        <v/>
      </c>
      <c r="X337" s="4" t="str">
        <f ca="1">IF(AND(MAX(Q$23:Q336)&gt;MAX(Y$23:Y336),C337&lt;&gt;"",MAX(S$23:S336)&gt;MAX(Y$23:Y336),MAX(U$23:U336)&gt;MAX(Y$23:Y336),MAX(W$23:W336)&gt;MAX(Y$23:Y336),MAX(Y$23:Y336)&lt;=TIME(16,0,0)),MAX(Y$23:Y336,C337),"")</f>
        <v/>
      </c>
      <c r="Y337" s="4" t="str">
        <f t="shared" ca="1" si="84"/>
        <v/>
      </c>
    </row>
    <row r="338" spans="1:25" x14ac:dyDescent="0.3">
      <c r="A338" s="3">
        <f t="shared" ca="1" si="68"/>
        <v>1.2624419156659692</v>
      </c>
      <c r="B338" s="23" t="str">
        <f t="shared" ca="1" si="69"/>
        <v/>
      </c>
      <c r="C338" s="4" t="str">
        <f ca="1">IF(C337="","",IF(C337+(A338)/1440&lt;=$C$23+8/24,C337+(A338)/1440,""))</f>
        <v/>
      </c>
      <c r="D338" t="str">
        <f t="shared" ca="1" si="70"/>
        <v/>
      </c>
      <c r="E338" s="4" t="str">
        <f t="shared" ca="1" si="71"/>
        <v/>
      </c>
      <c r="F338" t="str">
        <f t="shared" ca="1" si="72"/>
        <v/>
      </c>
      <c r="G338" s="4" t="str">
        <f t="shared" ca="1" si="73"/>
        <v/>
      </c>
      <c r="H338" t="str">
        <f t="shared" ca="1" si="74"/>
        <v/>
      </c>
      <c r="I338" s="4" t="str">
        <f t="shared" ca="1" si="75"/>
        <v/>
      </c>
      <c r="J338" t="str">
        <f t="shared" ca="1" si="76"/>
        <v/>
      </c>
      <c r="K338" s="4" t="str">
        <f ca="1">IF(J338&lt;&gt;"",J338/1440,"")</f>
        <v/>
      </c>
      <c r="L338" s="55" t="str">
        <f t="shared" ca="1" si="77"/>
        <v/>
      </c>
      <c r="M338" s="4" t="str">
        <f t="shared" ca="1" si="78"/>
        <v/>
      </c>
      <c r="N338" s="3" t="str">
        <f ca="1">IF(C338&lt;&gt;"",SUM(COUNTIF($Q$24:$Q338,"&gt;"&amp;C338),COUNTIF($S$24:$S338,"&gt;"&amp;C338),COUNTIF($U$24:$U338,"&gt;"&amp;C338),COUNTIF($W$24:$W338,"&gt;"&amp;C338),COUNTIF($Y$24:$Y338,"&gt;"&amp;C338)),"")</f>
        <v/>
      </c>
      <c r="O338" s="4" t="str">
        <f t="shared" ca="1" si="79"/>
        <v/>
      </c>
      <c r="P338" s="4" t="str">
        <f ca="1">IF(AND(MAX(Q$23:Q337)&lt;=MAX(S$23:S337),C338&lt;&gt;"",MAX(Q$23:Q337)&lt;=MAX(U$23:U337),MAX(Q$23:Q337)&lt;=MAX(W$23:W337),MAX(Q$23:Q337)&lt;=MAX(Y$23:Y337),MAX(Q$23:Q337)&lt;=TIME(16,0,0)),MAX(Q$23:Q337,C338),"")</f>
        <v/>
      </c>
      <c r="Q338" s="4" t="str">
        <f t="shared" ca="1" si="80"/>
        <v/>
      </c>
      <c r="R338" s="4" t="str">
        <f ca="1">IF(AND(MAX(Q$23:Q337)&gt;MAX(S$23:S337),C338&lt;&gt;"",MAX(S$23:S337)&lt;=MAX(U$23:U337),MAX(S$23:S337)&lt;=MAX(W$23:W337),MAX(S$23:S337)&lt;=MAX(Y$23:Y337),MAX(S$23:S337)&lt;=TIME(16,0,0)),MAX(S$23:S337,C338),"")</f>
        <v/>
      </c>
      <c r="S338" s="4" t="str">
        <f t="shared" ca="1" si="81"/>
        <v/>
      </c>
      <c r="T338" s="4" t="str">
        <f ca="1">IF(AND(MAX(Q$23:Q337)&gt;MAX(U$23:U337),C338&lt;&gt;"",MAX(S$23:S337)&gt;MAX(U$23:U337),MAX(U$23:U337)&lt;=MAX(W$23:W337),MAX(U$23:U337)&lt;=MAX(Y$23:Y337),MAX(U$23:U337)&lt;=TIME(16,0,0)),MAX(U$23:U337,C338),"")</f>
        <v/>
      </c>
      <c r="U338" s="4" t="str">
        <f t="shared" ca="1" si="82"/>
        <v/>
      </c>
      <c r="V338" s="4" t="str">
        <f ca="1">IF(AND(MAX(Q$23:Q337)&gt;MAX(W$23:W337),C338&lt;&gt;"",MAX(S$23:S337)&gt;MAX(W$23:W337),MAX(U$23:U337)&gt;MAX(W$23:W337),MAX(W$23:W337)&lt;=MAX(Y$23:Y337),MAX(W$23:W337)&lt;=TIME(16,0,0)),MAX(W$23:W337,C338),"")</f>
        <v/>
      </c>
      <c r="W338" s="4" t="str">
        <f t="shared" ca="1" si="83"/>
        <v/>
      </c>
      <c r="X338" s="4" t="str">
        <f ca="1">IF(AND(MAX(Q$23:Q337)&gt;MAX(Y$23:Y337),C338&lt;&gt;"",MAX(S$23:S337)&gt;MAX(Y$23:Y337),MAX(U$23:U337)&gt;MAX(Y$23:Y337),MAX(W$23:W337)&gt;MAX(Y$23:Y337),MAX(Y$23:Y337)&lt;=TIME(16,0,0)),MAX(Y$23:Y337,C338),"")</f>
        <v/>
      </c>
      <c r="Y338" s="4" t="str">
        <f t="shared" ca="1" si="84"/>
        <v/>
      </c>
    </row>
    <row r="339" spans="1:25" x14ac:dyDescent="0.3">
      <c r="A339" s="3">
        <f t="shared" ca="1" si="68"/>
        <v>1.5855855891052957</v>
      </c>
      <c r="B339" s="23" t="str">
        <f t="shared" ca="1" si="69"/>
        <v/>
      </c>
      <c r="C339" s="4" t="str">
        <f ca="1">IF(C338="","",IF(C338+(A339)/1440&lt;=$C$23+8/24,C338+(A339)/1440,""))</f>
        <v/>
      </c>
      <c r="D339" t="str">
        <f t="shared" ca="1" si="70"/>
        <v/>
      </c>
      <c r="E339" s="4" t="str">
        <f t="shared" ca="1" si="71"/>
        <v/>
      </c>
      <c r="F339" t="str">
        <f t="shared" ca="1" si="72"/>
        <v/>
      </c>
      <c r="G339" s="4" t="str">
        <f t="shared" ca="1" si="73"/>
        <v/>
      </c>
      <c r="H339" t="str">
        <f t="shared" ca="1" si="74"/>
        <v/>
      </c>
      <c r="I339" s="4" t="str">
        <f t="shared" ca="1" si="75"/>
        <v/>
      </c>
      <c r="J339" t="str">
        <f t="shared" ca="1" si="76"/>
        <v/>
      </c>
      <c r="K339" s="4" t="str">
        <f ca="1">IF(J339&lt;&gt;"",J339/1440,"")</f>
        <v/>
      </c>
      <c r="L339" s="55" t="str">
        <f t="shared" ca="1" si="77"/>
        <v/>
      </c>
      <c r="M339" s="4" t="str">
        <f t="shared" ca="1" si="78"/>
        <v/>
      </c>
      <c r="N339" s="3" t="str">
        <f ca="1">IF(C339&lt;&gt;"",SUM(COUNTIF($Q$24:$Q339,"&gt;"&amp;C339),COUNTIF($S$24:$S339,"&gt;"&amp;C339),COUNTIF($U$24:$U339,"&gt;"&amp;C339),COUNTIF($W$24:$W339,"&gt;"&amp;C339),COUNTIF($Y$24:$Y339,"&gt;"&amp;C339)),"")</f>
        <v/>
      </c>
      <c r="O339" s="4" t="str">
        <f t="shared" ca="1" si="79"/>
        <v/>
      </c>
      <c r="P339" s="4" t="str">
        <f ca="1">IF(AND(MAX(Q$23:Q338)&lt;=MAX(S$23:S338),C339&lt;&gt;"",MAX(Q$23:Q338)&lt;=MAX(U$23:U338),MAX(Q$23:Q338)&lt;=MAX(W$23:W338),MAX(Q$23:Q338)&lt;=MAX(Y$23:Y338),MAX(Q$23:Q338)&lt;=TIME(16,0,0)),MAX(Q$23:Q338,C339),"")</f>
        <v/>
      </c>
      <c r="Q339" s="4" t="str">
        <f t="shared" ca="1" si="80"/>
        <v/>
      </c>
      <c r="R339" s="4" t="str">
        <f ca="1">IF(AND(MAX(Q$23:Q338)&gt;MAX(S$23:S338),C339&lt;&gt;"",MAX(S$23:S338)&lt;=MAX(U$23:U338),MAX(S$23:S338)&lt;=MAX(W$23:W338),MAX(S$23:S338)&lt;=MAX(Y$23:Y338),MAX(S$23:S338)&lt;=TIME(16,0,0)),MAX(S$23:S338,C339),"")</f>
        <v/>
      </c>
      <c r="S339" s="4" t="str">
        <f t="shared" ca="1" si="81"/>
        <v/>
      </c>
      <c r="T339" s="4" t="str">
        <f ca="1">IF(AND(MAX(Q$23:Q338)&gt;MAX(U$23:U338),C339&lt;&gt;"",MAX(S$23:S338)&gt;MAX(U$23:U338),MAX(U$23:U338)&lt;=MAX(W$23:W338),MAX(U$23:U338)&lt;=MAX(Y$23:Y338),MAX(U$23:U338)&lt;=TIME(16,0,0)),MAX(U$23:U338,C339),"")</f>
        <v/>
      </c>
      <c r="U339" s="4" t="str">
        <f t="shared" ca="1" si="82"/>
        <v/>
      </c>
      <c r="V339" s="4" t="str">
        <f ca="1">IF(AND(MAX(Q$23:Q338)&gt;MAX(W$23:W338),C339&lt;&gt;"",MAX(S$23:S338)&gt;MAX(W$23:W338),MAX(U$23:U338)&gt;MAX(W$23:W338),MAX(W$23:W338)&lt;=MAX(Y$23:Y338),MAX(W$23:W338)&lt;=TIME(16,0,0)),MAX(W$23:W338,C339),"")</f>
        <v/>
      </c>
      <c r="W339" s="4" t="str">
        <f t="shared" ca="1" si="83"/>
        <v/>
      </c>
      <c r="X339" s="4" t="str">
        <f ca="1">IF(AND(MAX(Q$23:Q338)&gt;MAX(Y$23:Y338),C339&lt;&gt;"",MAX(S$23:S338)&gt;MAX(Y$23:Y338),MAX(U$23:U338)&gt;MAX(Y$23:Y338),MAX(W$23:W338)&gt;MAX(Y$23:Y338),MAX(Y$23:Y338)&lt;=TIME(16,0,0)),MAX(Y$23:Y338,C339),"")</f>
        <v/>
      </c>
      <c r="Y339" s="4" t="str">
        <f t="shared" ca="1" si="84"/>
        <v/>
      </c>
    </row>
    <row r="340" spans="1:25" x14ac:dyDescent="0.3">
      <c r="A340" s="3">
        <f t="shared" ca="1" si="68"/>
        <v>3.1346783333703452</v>
      </c>
      <c r="B340" s="23" t="str">
        <f t="shared" ca="1" si="69"/>
        <v/>
      </c>
      <c r="C340" s="4" t="str">
        <f ca="1">IF(C339="","",IF(C339+(A340)/1440&lt;=$C$23+8/24,C339+(A340)/1440,""))</f>
        <v/>
      </c>
      <c r="D340" t="str">
        <f t="shared" ca="1" si="70"/>
        <v/>
      </c>
      <c r="E340" s="4" t="str">
        <f t="shared" ca="1" si="71"/>
        <v/>
      </c>
      <c r="F340" t="str">
        <f t="shared" ca="1" si="72"/>
        <v/>
      </c>
      <c r="G340" s="4" t="str">
        <f t="shared" ca="1" si="73"/>
        <v/>
      </c>
      <c r="H340" t="str">
        <f t="shared" ca="1" si="74"/>
        <v/>
      </c>
      <c r="I340" s="4" t="str">
        <f t="shared" ca="1" si="75"/>
        <v/>
      </c>
      <c r="J340" t="str">
        <f t="shared" ca="1" si="76"/>
        <v/>
      </c>
      <c r="K340" s="4" t="str">
        <f ca="1">IF(J340&lt;&gt;"",J340/1440,"")</f>
        <v/>
      </c>
      <c r="L340" s="55" t="str">
        <f t="shared" ca="1" si="77"/>
        <v/>
      </c>
      <c r="M340" s="4" t="str">
        <f t="shared" ca="1" si="78"/>
        <v/>
      </c>
      <c r="N340" s="3" t="str">
        <f ca="1">IF(C340&lt;&gt;"",SUM(COUNTIF($Q$24:$Q340,"&gt;"&amp;C340),COUNTIF($S$24:$S340,"&gt;"&amp;C340),COUNTIF($U$24:$U340,"&gt;"&amp;C340),COUNTIF($W$24:$W340,"&gt;"&amp;C340),COUNTIF($Y$24:$Y340,"&gt;"&amp;C340)),"")</f>
        <v/>
      </c>
      <c r="O340" s="4" t="str">
        <f t="shared" ca="1" si="79"/>
        <v/>
      </c>
      <c r="P340" s="4" t="str">
        <f ca="1">IF(AND(MAX(Q$23:Q339)&lt;=MAX(S$23:S339),C340&lt;&gt;"",MAX(Q$23:Q339)&lt;=MAX(U$23:U339),MAX(Q$23:Q339)&lt;=MAX(W$23:W339),MAX(Q$23:Q339)&lt;=MAX(Y$23:Y339),MAX(Q$23:Q339)&lt;=TIME(16,0,0)),MAX(Q$23:Q339,C340),"")</f>
        <v/>
      </c>
      <c r="Q340" s="4" t="str">
        <f t="shared" ca="1" si="80"/>
        <v/>
      </c>
      <c r="R340" s="4" t="str">
        <f ca="1">IF(AND(MAX(Q$23:Q339)&gt;MAX(S$23:S339),C340&lt;&gt;"",MAX(S$23:S339)&lt;=MAX(U$23:U339),MAX(S$23:S339)&lt;=MAX(W$23:W339),MAX(S$23:S339)&lt;=MAX(Y$23:Y339),MAX(S$23:S339)&lt;=TIME(16,0,0)),MAX(S$23:S339,C340),"")</f>
        <v/>
      </c>
      <c r="S340" s="4" t="str">
        <f t="shared" ca="1" si="81"/>
        <v/>
      </c>
      <c r="T340" s="4" t="str">
        <f ca="1">IF(AND(MAX(Q$23:Q339)&gt;MAX(U$23:U339),C340&lt;&gt;"",MAX(S$23:S339)&gt;MAX(U$23:U339),MAX(U$23:U339)&lt;=MAX(W$23:W339),MAX(U$23:U339)&lt;=MAX(Y$23:Y339),MAX(U$23:U339)&lt;=TIME(16,0,0)),MAX(U$23:U339,C340),"")</f>
        <v/>
      </c>
      <c r="U340" s="4" t="str">
        <f t="shared" ca="1" si="82"/>
        <v/>
      </c>
      <c r="V340" s="4" t="str">
        <f ca="1">IF(AND(MAX(Q$23:Q339)&gt;MAX(W$23:W339),C340&lt;&gt;"",MAX(S$23:S339)&gt;MAX(W$23:W339),MAX(U$23:U339)&gt;MAX(W$23:W339),MAX(W$23:W339)&lt;=MAX(Y$23:Y339),MAX(W$23:W339)&lt;=TIME(16,0,0)),MAX(W$23:W339,C340),"")</f>
        <v/>
      </c>
      <c r="W340" s="4" t="str">
        <f t="shared" ca="1" si="83"/>
        <v/>
      </c>
      <c r="X340" s="4" t="str">
        <f ca="1">IF(AND(MAX(Q$23:Q339)&gt;MAX(Y$23:Y339),C340&lt;&gt;"",MAX(S$23:S339)&gt;MAX(Y$23:Y339),MAX(U$23:U339)&gt;MAX(Y$23:Y339),MAX(W$23:W339)&gt;MAX(Y$23:Y339),MAX(Y$23:Y339)&lt;=TIME(16,0,0)),MAX(Y$23:Y339,C340),"")</f>
        <v/>
      </c>
      <c r="Y340" s="4" t="str">
        <f t="shared" ca="1" si="84"/>
        <v/>
      </c>
    </row>
    <row r="341" spans="1:25" x14ac:dyDescent="0.3">
      <c r="A341" s="3">
        <f t="shared" ca="1" si="68"/>
        <v>1.2452911821794772</v>
      </c>
      <c r="B341" s="23" t="str">
        <f t="shared" ca="1" si="69"/>
        <v/>
      </c>
      <c r="C341" s="4" t="str">
        <f ca="1">IF(C340="","",IF(C340+(A341)/1440&lt;=$C$23+8/24,C340+(A341)/1440,""))</f>
        <v/>
      </c>
      <c r="D341" t="str">
        <f t="shared" ca="1" si="70"/>
        <v/>
      </c>
      <c r="E341" s="4" t="str">
        <f t="shared" ca="1" si="71"/>
        <v/>
      </c>
      <c r="F341" t="str">
        <f t="shared" ca="1" si="72"/>
        <v/>
      </c>
      <c r="G341" s="4" t="str">
        <f t="shared" ca="1" si="73"/>
        <v/>
      </c>
      <c r="H341" t="str">
        <f t="shared" ca="1" si="74"/>
        <v/>
      </c>
      <c r="I341" s="4" t="str">
        <f t="shared" ca="1" si="75"/>
        <v/>
      </c>
      <c r="J341" t="str">
        <f t="shared" ca="1" si="76"/>
        <v/>
      </c>
      <c r="K341" s="4" t="str">
        <f ca="1">IF(J341&lt;&gt;"",J341/1440,"")</f>
        <v/>
      </c>
      <c r="L341" s="55" t="str">
        <f t="shared" ca="1" si="77"/>
        <v/>
      </c>
      <c r="M341" s="4" t="str">
        <f t="shared" ca="1" si="78"/>
        <v/>
      </c>
      <c r="N341" s="3" t="str">
        <f ca="1">IF(C341&lt;&gt;"",SUM(COUNTIF($Q$24:$Q341,"&gt;"&amp;C341),COUNTIF($S$24:$S341,"&gt;"&amp;C341),COUNTIF($U$24:$U341,"&gt;"&amp;C341),COUNTIF($W$24:$W341,"&gt;"&amp;C341),COUNTIF($Y$24:$Y341,"&gt;"&amp;C341)),"")</f>
        <v/>
      </c>
      <c r="O341" s="4" t="str">
        <f t="shared" ca="1" si="79"/>
        <v/>
      </c>
      <c r="P341" s="4" t="str">
        <f ca="1">IF(AND(MAX(Q$23:Q340)&lt;=MAX(S$23:S340),C341&lt;&gt;"",MAX(Q$23:Q340)&lt;=MAX(U$23:U340),MAX(Q$23:Q340)&lt;=MAX(W$23:W340),MAX(Q$23:Q340)&lt;=MAX(Y$23:Y340),MAX(Q$23:Q340)&lt;=TIME(16,0,0)),MAX(Q$23:Q340,C341),"")</f>
        <v/>
      </c>
      <c r="Q341" s="4" t="str">
        <f t="shared" ca="1" si="80"/>
        <v/>
      </c>
      <c r="R341" s="4" t="str">
        <f ca="1">IF(AND(MAX(Q$23:Q340)&gt;MAX(S$23:S340),C341&lt;&gt;"",MAX(S$23:S340)&lt;=MAX(U$23:U340),MAX(S$23:S340)&lt;=MAX(W$23:W340),MAX(S$23:S340)&lt;=MAX(Y$23:Y340),MAX(S$23:S340)&lt;=TIME(16,0,0)),MAX(S$23:S340,C341),"")</f>
        <v/>
      </c>
      <c r="S341" s="4" t="str">
        <f t="shared" ca="1" si="81"/>
        <v/>
      </c>
      <c r="T341" s="4" t="str">
        <f ca="1">IF(AND(MAX(Q$23:Q340)&gt;MAX(U$23:U340),C341&lt;&gt;"",MAX(S$23:S340)&gt;MAX(U$23:U340),MAX(U$23:U340)&lt;=MAX(W$23:W340),MAX(U$23:U340)&lt;=MAX(Y$23:Y340),MAX(U$23:U340)&lt;=TIME(16,0,0)),MAX(U$23:U340,C341),"")</f>
        <v/>
      </c>
      <c r="U341" s="4" t="str">
        <f t="shared" ca="1" si="82"/>
        <v/>
      </c>
      <c r="V341" s="4" t="str">
        <f ca="1">IF(AND(MAX(Q$23:Q340)&gt;MAX(W$23:W340),C341&lt;&gt;"",MAX(S$23:S340)&gt;MAX(W$23:W340),MAX(U$23:U340)&gt;MAX(W$23:W340),MAX(W$23:W340)&lt;=MAX(Y$23:Y340),MAX(W$23:W340)&lt;=TIME(16,0,0)),MAX(W$23:W340,C341),"")</f>
        <v/>
      </c>
      <c r="W341" s="4" t="str">
        <f t="shared" ca="1" si="83"/>
        <v/>
      </c>
      <c r="X341" s="4" t="str">
        <f ca="1">IF(AND(MAX(Q$23:Q340)&gt;MAX(Y$23:Y340),C341&lt;&gt;"",MAX(S$23:S340)&gt;MAX(Y$23:Y340),MAX(U$23:U340)&gt;MAX(Y$23:Y340),MAX(W$23:W340)&gt;MAX(Y$23:Y340),MAX(Y$23:Y340)&lt;=TIME(16,0,0)),MAX(Y$23:Y340,C341),"")</f>
        <v/>
      </c>
      <c r="Y341" s="4" t="str">
        <f t="shared" ca="1" si="84"/>
        <v/>
      </c>
    </row>
    <row r="342" spans="1:25" x14ac:dyDescent="0.3">
      <c r="A342" s="3">
        <f t="shared" ca="1" si="68"/>
        <v>1.4796833958851883</v>
      </c>
      <c r="B342" s="23" t="str">
        <f t="shared" ca="1" si="69"/>
        <v/>
      </c>
      <c r="C342" s="4" t="str">
        <f ca="1">IF(C341="","",IF(C341+(A342)/1440&lt;=$C$23+8/24,C341+(A342)/1440,""))</f>
        <v/>
      </c>
      <c r="D342" t="str">
        <f t="shared" ca="1" si="70"/>
        <v/>
      </c>
      <c r="E342" s="4" t="str">
        <f t="shared" ca="1" si="71"/>
        <v/>
      </c>
      <c r="F342" t="str">
        <f t="shared" ca="1" si="72"/>
        <v/>
      </c>
      <c r="G342" s="4" t="str">
        <f t="shared" ca="1" si="73"/>
        <v/>
      </c>
      <c r="H342" t="str">
        <f t="shared" ca="1" si="74"/>
        <v/>
      </c>
      <c r="I342" s="4" t="str">
        <f t="shared" ca="1" si="75"/>
        <v/>
      </c>
      <c r="J342" t="str">
        <f t="shared" ca="1" si="76"/>
        <v/>
      </c>
      <c r="K342" s="4" t="str">
        <f ca="1">IF(J342&lt;&gt;"",J342/1440,"")</f>
        <v/>
      </c>
      <c r="L342" s="55" t="str">
        <f t="shared" ca="1" si="77"/>
        <v/>
      </c>
      <c r="M342" s="4" t="str">
        <f t="shared" ca="1" si="78"/>
        <v/>
      </c>
      <c r="N342" s="3" t="str">
        <f ca="1">IF(C342&lt;&gt;"",SUM(COUNTIF($Q$24:$Q342,"&gt;"&amp;C342),COUNTIF($S$24:$S342,"&gt;"&amp;C342),COUNTIF($U$24:$U342,"&gt;"&amp;C342),COUNTIF($W$24:$W342,"&gt;"&amp;C342),COUNTIF($Y$24:$Y342,"&gt;"&amp;C342)),"")</f>
        <v/>
      </c>
      <c r="O342" s="4" t="str">
        <f t="shared" ca="1" si="79"/>
        <v/>
      </c>
      <c r="P342" s="4" t="str">
        <f ca="1">IF(AND(MAX(Q$23:Q341)&lt;=MAX(S$23:S341),C342&lt;&gt;"",MAX(Q$23:Q341)&lt;=MAX(U$23:U341),MAX(Q$23:Q341)&lt;=MAX(W$23:W341),MAX(Q$23:Q341)&lt;=MAX(Y$23:Y341),MAX(Q$23:Q341)&lt;=TIME(16,0,0)),MAX(Q$23:Q341,C342),"")</f>
        <v/>
      </c>
      <c r="Q342" s="4" t="str">
        <f t="shared" ca="1" si="80"/>
        <v/>
      </c>
      <c r="R342" s="4" t="str">
        <f ca="1">IF(AND(MAX(Q$23:Q341)&gt;MAX(S$23:S341),C342&lt;&gt;"",MAX(S$23:S341)&lt;=MAX(U$23:U341),MAX(S$23:S341)&lt;=MAX(W$23:W341),MAX(S$23:S341)&lt;=MAX(Y$23:Y341),MAX(S$23:S341)&lt;=TIME(16,0,0)),MAX(S$23:S341,C342),"")</f>
        <v/>
      </c>
      <c r="S342" s="4" t="str">
        <f t="shared" ca="1" si="81"/>
        <v/>
      </c>
      <c r="T342" s="4" t="str">
        <f ca="1">IF(AND(MAX(Q$23:Q341)&gt;MAX(U$23:U341),C342&lt;&gt;"",MAX(S$23:S341)&gt;MAX(U$23:U341),MAX(U$23:U341)&lt;=MAX(W$23:W341),MAX(U$23:U341)&lt;=MAX(Y$23:Y341),MAX(U$23:U341)&lt;=TIME(16,0,0)),MAX(U$23:U341,C342),"")</f>
        <v/>
      </c>
      <c r="U342" s="4" t="str">
        <f t="shared" ca="1" si="82"/>
        <v/>
      </c>
      <c r="V342" s="4" t="str">
        <f ca="1">IF(AND(MAX(Q$23:Q341)&gt;MAX(W$23:W341),C342&lt;&gt;"",MAX(S$23:S341)&gt;MAX(W$23:W341),MAX(U$23:U341)&gt;MAX(W$23:W341),MAX(W$23:W341)&lt;=MAX(Y$23:Y341),MAX(W$23:W341)&lt;=TIME(16,0,0)),MAX(W$23:W341,C342),"")</f>
        <v/>
      </c>
      <c r="W342" s="4" t="str">
        <f t="shared" ca="1" si="83"/>
        <v/>
      </c>
      <c r="X342" s="4" t="str">
        <f ca="1">IF(AND(MAX(Q$23:Q341)&gt;MAX(Y$23:Y341),C342&lt;&gt;"",MAX(S$23:S341)&gt;MAX(Y$23:Y341),MAX(U$23:U341)&gt;MAX(Y$23:Y341),MAX(W$23:W341)&gt;MAX(Y$23:Y341),MAX(Y$23:Y341)&lt;=TIME(16,0,0)),MAX(Y$23:Y341,C342),"")</f>
        <v/>
      </c>
      <c r="Y342" s="4" t="str">
        <f t="shared" ca="1" si="84"/>
        <v/>
      </c>
    </row>
    <row r="343" spans="1:25" x14ac:dyDescent="0.3">
      <c r="A343" s="3">
        <f t="shared" ca="1" si="68"/>
        <v>1.1932094718502724</v>
      </c>
      <c r="B343" s="23" t="str">
        <f t="shared" ca="1" si="69"/>
        <v/>
      </c>
      <c r="C343" s="4" t="str">
        <f ca="1">IF(C342="","",IF(C342+(A343)/1440&lt;=$C$23+8/24,C342+(A343)/1440,""))</f>
        <v/>
      </c>
      <c r="D343" t="str">
        <f t="shared" ca="1" si="70"/>
        <v/>
      </c>
      <c r="E343" s="4" t="str">
        <f t="shared" ca="1" si="71"/>
        <v/>
      </c>
      <c r="F343" t="str">
        <f t="shared" ca="1" si="72"/>
        <v/>
      </c>
      <c r="G343" s="4" t="str">
        <f t="shared" ca="1" si="73"/>
        <v/>
      </c>
      <c r="H343" t="str">
        <f t="shared" ca="1" si="74"/>
        <v/>
      </c>
      <c r="I343" s="4" t="str">
        <f t="shared" ca="1" si="75"/>
        <v/>
      </c>
      <c r="J343" t="str">
        <f t="shared" ca="1" si="76"/>
        <v/>
      </c>
      <c r="K343" s="4" t="str">
        <f ca="1">IF(J343&lt;&gt;"",J343/1440,"")</f>
        <v/>
      </c>
      <c r="L343" s="55" t="str">
        <f t="shared" ca="1" si="77"/>
        <v/>
      </c>
      <c r="M343" s="4" t="str">
        <f t="shared" ca="1" si="78"/>
        <v/>
      </c>
      <c r="N343" s="3" t="str">
        <f ca="1">IF(C343&lt;&gt;"",SUM(COUNTIF($Q$24:$Q343,"&gt;"&amp;C343),COUNTIF($S$24:$S343,"&gt;"&amp;C343),COUNTIF($U$24:$U343,"&gt;"&amp;C343),COUNTIF($W$24:$W343,"&gt;"&amp;C343),COUNTIF($Y$24:$Y343,"&gt;"&amp;C343)),"")</f>
        <v/>
      </c>
      <c r="O343" s="4" t="str">
        <f t="shared" ca="1" si="79"/>
        <v/>
      </c>
      <c r="P343" s="4" t="str">
        <f ca="1">IF(AND(MAX(Q$23:Q342)&lt;=MAX(S$23:S342),C343&lt;&gt;"",MAX(Q$23:Q342)&lt;=MAX(U$23:U342),MAX(Q$23:Q342)&lt;=MAX(W$23:W342),MAX(Q$23:Q342)&lt;=MAX(Y$23:Y342),MAX(Q$23:Q342)&lt;=TIME(16,0,0)),MAX(Q$23:Q342,C343),"")</f>
        <v/>
      </c>
      <c r="Q343" s="4" t="str">
        <f t="shared" ca="1" si="80"/>
        <v/>
      </c>
      <c r="R343" s="4" t="str">
        <f ca="1">IF(AND(MAX(Q$23:Q342)&gt;MAX(S$23:S342),C343&lt;&gt;"",MAX(S$23:S342)&lt;=MAX(U$23:U342),MAX(S$23:S342)&lt;=MAX(W$23:W342),MAX(S$23:S342)&lt;=MAX(Y$23:Y342),MAX(S$23:S342)&lt;=TIME(16,0,0)),MAX(S$23:S342,C343),"")</f>
        <v/>
      </c>
      <c r="S343" s="4" t="str">
        <f t="shared" ca="1" si="81"/>
        <v/>
      </c>
      <c r="T343" s="4" t="str">
        <f ca="1">IF(AND(MAX(Q$23:Q342)&gt;MAX(U$23:U342),C343&lt;&gt;"",MAX(S$23:S342)&gt;MAX(U$23:U342),MAX(U$23:U342)&lt;=MAX(W$23:W342),MAX(U$23:U342)&lt;=MAX(Y$23:Y342),MAX(U$23:U342)&lt;=TIME(16,0,0)),MAX(U$23:U342,C343),"")</f>
        <v/>
      </c>
      <c r="U343" s="4" t="str">
        <f t="shared" ca="1" si="82"/>
        <v/>
      </c>
      <c r="V343" s="4" t="str">
        <f ca="1">IF(AND(MAX(Q$23:Q342)&gt;MAX(W$23:W342),C343&lt;&gt;"",MAX(S$23:S342)&gt;MAX(W$23:W342),MAX(U$23:U342)&gt;MAX(W$23:W342),MAX(W$23:W342)&lt;=MAX(Y$23:Y342),MAX(W$23:W342)&lt;=TIME(16,0,0)),MAX(W$23:W342,C343),"")</f>
        <v/>
      </c>
      <c r="W343" s="4" t="str">
        <f t="shared" ca="1" si="83"/>
        <v/>
      </c>
      <c r="X343" s="4" t="str">
        <f ca="1">IF(AND(MAX(Q$23:Q342)&gt;MAX(Y$23:Y342),C343&lt;&gt;"",MAX(S$23:S342)&gt;MAX(Y$23:Y342),MAX(U$23:U342)&gt;MAX(Y$23:Y342),MAX(W$23:W342)&gt;MAX(Y$23:Y342),MAX(Y$23:Y342)&lt;=TIME(16,0,0)),MAX(Y$23:Y342,C343),"")</f>
        <v/>
      </c>
      <c r="Y343" s="4" t="str">
        <f t="shared" ca="1" si="84"/>
        <v/>
      </c>
    </row>
    <row r="344" spans="1:25" x14ac:dyDescent="0.3">
      <c r="A344" s="3">
        <f t="shared" ca="1" si="68"/>
        <v>4.5166053154663546</v>
      </c>
      <c r="B344" s="23" t="str">
        <f t="shared" ca="1" si="69"/>
        <v/>
      </c>
      <c r="C344" s="4" t="str">
        <f ca="1">IF(C343="","",IF(C343+(A344)/1440&lt;=$C$23+8/24,C343+(A344)/1440,""))</f>
        <v/>
      </c>
      <c r="D344" t="str">
        <f t="shared" ca="1" si="70"/>
        <v/>
      </c>
      <c r="E344" s="4" t="str">
        <f t="shared" ca="1" si="71"/>
        <v/>
      </c>
      <c r="F344" t="str">
        <f t="shared" ca="1" si="72"/>
        <v/>
      </c>
      <c r="G344" s="4" t="str">
        <f t="shared" ca="1" si="73"/>
        <v/>
      </c>
      <c r="H344" t="str">
        <f t="shared" ca="1" si="74"/>
        <v/>
      </c>
      <c r="I344" s="4" t="str">
        <f t="shared" ca="1" si="75"/>
        <v/>
      </c>
      <c r="J344" t="str">
        <f t="shared" ca="1" si="76"/>
        <v/>
      </c>
      <c r="K344" s="4" t="str">
        <f ca="1">IF(J344&lt;&gt;"",J344/1440,"")</f>
        <v/>
      </c>
      <c r="L344" s="55" t="str">
        <f t="shared" ca="1" si="77"/>
        <v/>
      </c>
      <c r="M344" s="4" t="str">
        <f t="shared" ca="1" si="78"/>
        <v/>
      </c>
      <c r="N344" s="3" t="str">
        <f ca="1">IF(C344&lt;&gt;"",SUM(COUNTIF($Q$24:$Q344,"&gt;"&amp;C344),COUNTIF($S$24:$S344,"&gt;"&amp;C344),COUNTIF($U$24:$U344,"&gt;"&amp;C344),COUNTIF($W$24:$W344,"&gt;"&amp;C344),COUNTIF($Y$24:$Y344,"&gt;"&amp;C344)),"")</f>
        <v/>
      </c>
      <c r="O344" s="4" t="str">
        <f t="shared" ca="1" si="79"/>
        <v/>
      </c>
      <c r="P344" s="4" t="str">
        <f ca="1">IF(AND(MAX(Q$23:Q343)&lt;=MAX(S$23:S343),C344&lt;&gt;"",MAX(Q$23:Q343)&lt;=MAX(U$23:U343),MAX(Q$23:Q343)&lt;=MAX(W$23:W343),MAX(Q$23:Q343)&lt;=MAX(Y$23:Y343),MAX(Q$23:Q343)&lt;=TIME(16,0,0)),MAX(Q$23:Q343,C344),"")</f>
        <v/>
      </c>
      <c r="Q344" s="4" t="str">
        <f t="shared" ca="1" si="80"/>
        <v/>
      </c>
      <c r="R344" s="4" t="str">
        <f ca="1">IF(AND(MAX(Q$23:Q343)&gt;MAX(S$23:S343),C344&lt;&gt;"",MAX(S$23:S343)&lt;=MAX(U$23:U343),MAX(S$23:S343)&lt;=MAX(W$23:W343),MAX(S$23:S343)&lt;=MAX(Y$23:Y343),MAX(S$23:S343)&lt;=TIME(16,0,0)),MAX(S$23:S343,C344),"")</f>
        <v/>
      </c>
      <c r="S344" s="4" t="str">
        <f t="shared" ca="1" si="81"/>
        <v/>
      </c>
      <c r="T344" s="4" t="str">
        <f ca="1">IF(AND(MAX(Q$23:Q343)&gt;MAX(U$23:U343),C344&lt;&gt;"",MAX(S$23:S343)&gt;MAX(U$23:U343),MAX(U$23:U343)&lt;=MAX(W$23:W343),MAX(U$23:U343)&lt;=MAX(Y$23:Y343),MAX(U$23:U343)&lt;=TIME(16,0,0)),MAX(U$23:U343,C344),"")</f>
        <v/>
      </c>
      <c r="U344" s="4" t="str">
        <f t="shared" ca="1" si="82"/>
        <v/>
      </c>
      <c r="V344" s="4" t="str">
        <f ca="1">IF(AND(MAX(Q$23:Q343)&gt;MAX(W$23:W343),C344&lt;&gt;"",MAX(S$23:S343)&gt;MAX(W$23:W343),MAX(U$23:U343)&gt;MAX(W$23:W343),MAX(W$23:W343)&lt;=MAX(Y$23:Y343),MAX(W$23:W343)&lt;=TIME(16,0,0)),MAX(W$23:W343,C344),"")</f>
        <v/>
      </c>
      <c r="W344" s="4" t="str">
        <f t="shared" ca="1" si="83"/>
        <v/>
      </c>
      <c r="X344" s="4" t="str">
        <f ca="1">IF(AND(MAX(Q$23:Q343)&gt;MAX(Y$23:Y343),C344&lt;&gt;"",MAX(S$23:S343)&gt;MAX(Y$23:Y343),MAX(U$23:U343)&gt;MAX(Y$23:Y343),MAX(W$23:W343)&gt;MAX(Y$23:Y343),MAX(Y$23:Y343)&lt;=TIME(16,0,0)),MAX(Y$23:Y343,C344),"")</f>
        <v/>
      </c>
      <c r="Y344" s="4" t="str">
        <f t="shared" ca="1" si="84"/>
        <v/>
      </c>
    </row>
    <row r="345" spans="1:25" x14ac:dyDescent="0.3">
      <c r="A345" s="3">
        <f t="shared" ref="A345:A400" ca="1" si="85" xml:space="preserve"> -(60/30)*LOG(1-RAND())+1</f>
        <v>2.6899461202680341</v>
      </c>
      <c r="B345" s="23" t="str">
        <f t="shared" ref="B345:B400" ca="1" si="86">IF(P345&lt;&gt;"","касса 1",IF(R345&lt;&gt;"","касса 2",IF(T345&lt;&gt;"","касса 3",IF(V345&lt;&gt;"","касса 4",IF(X345&lt;&gt;"","касса 5","")))))</f>
        <v/>
      </c>
      <c r="C345" s="4" t="str">
        <f ca="1">IF(C344="","",IF(C344+(A345)/1440&lt;=$C$23+8/24,C344+(A345)/1440,""))</f>
        <v/>
      </c>
      <c r="D345" t="str">
        <f t="shared" ref="D345:D400" ca="1" si="87">IF(C345&lt;&gt;"",-6*LOG(1-RAND())+1,"")</f>
        <v/>
      </c>
      <c r="E345" s="4" t="str">
        <f t="shared" ref="E345:E400" ca="1" si="88">IF(D345&lt;&gt;"",D345/1440,"")</f>
        <v/>
      </c>
      <c r="F345" t="str">
        <f t="shared" ref="F345:F400" ca="1" si="89">IF(C345&lt;&gt;"",-7*LOG(1-RAND())+1,"")</f>
        <v/>
      </c>
      <c r="G345" s="4" t="str">
        <f t="shared" ref="G345:G400" ca="1" si="90">IF(F345&lt;&gt;"",F345/1440,"")</f>
        <v/>
      </c>
      <c r="H345" t="str">
        <f t="shared" ref="H345:H400" ca="1" si="91">IF(C345&lt;&gt;"",-8*LOG(1-RAND())+1,"")</f>
        <v/>
      </c>
      <c r="I345" s="4" t="str">
        <f t="shared" ref="I345:I400" ca="1" si="92">IF(H345&lt;&gt;"",H345/1440,"")</f>
        <v/>
      </c>
      <c r="J345" t="str">
        <f t="shared" ref="J345:J400" ca="1" si="93">IF(C345&lt;&gt;"",-12*LOG(1-RAND())+1,"")</f>
        <v/>
      </c>
      <c r="K345" s="4" t="str">
        <f ca="1">IF(J345&lt;&gt;"",J345/1440,"")</f>
        <v/>
      </c>
      <c r="L345" s="55" t="str">
        <f t="shared" ref="L345:L400" ca="1" si="94">IF(C345&lt;&gt;"",-14*LOG(1-RAND())+1,"")</f>
        <v/>
      </c>
      <c r="M345" s="4" t="str">
        <f t="shared" ref="M345:M400" ca="1" si="95">IF(L345&lt;&gt;"",L345/1440,"")</f>
        <v/>
      </c>
      <c r="N345" s="3" t="str">
        <f ca="1">IF(C345&lt;&gt;"",SUM(COUNTIF($Q$24:$Q345,"&gt;"&amp;C345),COUNTIF($S$24:$S345,"&gt;"&amp;C345),COUNTIF($U$24:$U345,"&gt;"&amp;C345),COUNTIF($W$24:$W345,"&gt;"&amp;C345),COUNTIF($Y$24:$Y345,"&gt;"&amp;C345)),"")</f>
        <v/>
      </c>
      <c r="O345" s="4" t="str">
        <f t="shared" ref="O345:O400" ca="1" si="96">IF(AND(C345&lt;&gt;"",OR(Q345&lt;&gt;"",S345&lt;&gt;"",U345&lt;&gt;"",W345&lt;&gt;"",Y345&lt;&gt;"")),MAX(Q345,S345,U345,W345,Y345)-C345,"")</f>
        <v/>
      </c>
      <c r="P345" s="4" t="str">
        <f ca="1">IF(AND(MAX(Q$23:Q344)&lt;=MAX(S$23:S344),C345&lt;&gt;"",MAX(Q$23:Q344)&lt;=MAX(U$23:U344),MAX(Q$23:Q344)&lt;=MAX(W$23:W344),MAX(Q$23:Q344)&lt;=MAX(Y$23:Y344),MAX(Q$23:Q344)&lt;=TIME(16,0,0)),MAX(Q$23:Q344,C345),"")</f>
        <v/>
      </c>
      <c r="Q345" s="4" t="str">
        <f t="shared" ref="Q345:Q400" ca="1" si="97">IF(ISTEXT(P345),"",P345+D345/1440)</f>
        <v/>
      </c>
      <c r="R345" s="4" t="str">
        <f ca="1">IF(AND(MAX(Q$23:Q344)&gt;MAX(S$23:S344),C345&lt;&gt;"",MAX(S$23:S344)&lt;=MAX(U$23:U344),MAX(S$23:S344)&lt;=MAX(W$23:W344),MAX(S$23:S344)&lt;=MAX(Y$23:Y344),MAX(S$23:S344)&lt;=TIME(16,0,0)),MAX(S$23:S344,C345),"")</f>
        <v/>
      </c>
      <c r="S345" s="4" t="str">
        <f t="shared" ref="S345:S400" ca="1" si="98">IF(ISTEXT(R345),"",R345+F345/1440)</f>
        <v/>
      </c>
      <c r="T345" s="4" t="str">
        <f ca="1">IF(AND(MAX(Q$23:Q344)&gt;MAX(U$23:U344),C345&lt;&gt;"",MAX(S$23:S344)&gt;MAX(U$23:U344),MAX(U$23:U344)&lt;=MAX(W$23:W344),MAX(U$23:U344)&lt;=MAX(Y$23:Y344),MAX(U$23:U344)&lt;=TIME(16,0,0)),MAX(U$23:U344,C345),"")</f>
        <v/>
      </c>
      <c r="U345" s="4" t="str">
        <f t="shared" ref="U345:U400" ca="1" si="99">IF(ISTEXT(T345),"",T345+H345/1440)</f>
        <v/>
      </c>
      <c r="V345" s="4" t="str">
        <f ca="1">IF(AND(MAX(Q$23:Q344)&gt;MAX(W$23:W344),C345&lt;&gt;"",MAX(S$23:S344)&gt;MAX(W$23:W344),MAX(U$23:U344)&gt;MAX(W$23:W344),MAX(W$23:W344)&lt;=MAX(Y$23:Y344),MAX(W$23:W344)&lt;=TIME(16,0,0)),MAX(W$23:W344,C345),"")</f>
        <v/>
      </c>
      <c r="W345" s="4" t="str">
        <f t="shared" ref="W345:W400" ca="1" si="100">IF(ISTEXT(V345),"",V345+J345/1440)</f>
        <v/>
      </c>
      <c r="X345" s="4" t="str">
        <f ca="1">IF(AND(MAX(Q$23:Q344)&gt;MAX(Y$23:Y344),C345&lt;&gt;"",MAX(S$23:S344)&gt;MAX(Y$23:Y344),MAX(U$23:U344)&gt;MAX(Y$23:Y344),MAX(W$23:W344)&gt;MAX(Y$23:Y344),MAX(Y$23:Y344)&lt;=TIME(16,0,0)),MAX(Y$23:Y344,C345),"")</f>
        <v/>
      </c>
      <c r="Y345" s="4" t="str">
        <f t="shared" ref="Y345:Y400" ca="1" si="101">IF(ISTEXT(X345),"",X345+L345/1440)</f>
        <v/>
      </c>
    </row>
    <row r="346" spans="1:25" x14ac:dyDescent="0.3">
      <c r="A346" s="3">
        <f t="shared" ca="1" si="85"/>
        <v>1.2739112427862291</v>
      </c>
      <c r="B346" s="23" t="str">
        <f t="shared" ca="1" si="86"/>
        <v/>
      </c>
      <c r="C346" s="4" t="str">
        <f ca="1">IF(C345="","",IF(C345+(A346)/1440&lt;=$C$23+8/24,C345+(A346)/1440,""))</f>
        <v/>
      </c>
      <c r="D346" t="str">
        <f t="shared" ca="1" si="87"/>
        <v/>
      </c>
      <c r="E346" s="4" t="str">
        <f t="shared" ca="1" si="88"/>
        <v/>
      </c>
      <c r="F346" t="str">
        <f t="shared" ca="1" si="89"/>
        <v/>
      </c>
      <c r="G346" s="4" t="str">
        <f t="shared" ca="1" si="90"/>
        <v/>
      </c>
      <c r="H346" t="str">
        <f t="shared" ca="1" si="91"/>
        <v/>
      </c>
      <c r="I346" s="4" t="str">
        <f t="shared" ca="1" si="92"/>
        <v/>
      </c>
      <c r="J346" t="str">
        <f t="shared" ca="1" si="93"/>
        <v/>
      </c>
      <c r="K346" s="4" t="str">
        <f ca="1">IF(J346&lt;&gt;"",J346/1440,"")</f>
        <v/>
      </c>
      <c r="L346" s="55" t="str">
        <f t="shared" ca="1" si="94"/>
        <v/>
      </c>
      <c r="M346" s="4" t="str">
        <f t="shared" ca="1" si="95"/>
        <v/>
      </c>
      <c r="N346" s="3" t="str">
        <f ca="1">IF(C346&lt;&gt;"",SUM(COUNTIF($Q$24:$Q346,"&gt;"&amp;C346),COUNTIF($S$24:$S346,"&gt;"&amp;C346),COUNTIF($U$24:$U346,"&gt;"&amp;C346),COUNTIF($W$24:$W346,"&gt;"&amp;C346),COUNTIF($Y$24:$Y346,"&gt;"&amp;C346)),"")</f>
        <v/>
      </c>
      <c r="O346" s="4" t="str">
        <f t="shared" ca="1" si="96"/>
        <v/>
      </c>
      <c r="P346" s="4" t="str">
        <f ca="1">IF(AND(MAX(Q$23:Q345)&lt;=MAX(S$23:S345),C346&lt;&gt;"",MAX(Q$23:Q345)&lt;=MAX(U$23:U345),MAX(Q$23:Q345)&lt;=MAX(W$23:W345),MAX(Q$23:Q345)&lt;=MAX(Y$23:Y345),MAX(Q$23:Q345)&lt;=TIME(16,0,0)),MAX(Q$23:Q345,C346),"")</f>
        <v/>
      </c>
      <c r="Q346" s="4" t="str">
        <f t="shared" ca="1" si="97"/>
        <v/>
      </c>
      <c r="R346" s="4" t="str">
        <f ca="1">IF(AND(MAX(Q$23:Q345)&gt;MAX(S$23:S345),C346&lt;&gt;"",MAX(S$23:S345)&lt;=MAX(U$23:U345),MAX(S$23:S345)&lt;=MAX(W$23:W345),MAX(S$23:S345)&lt;=MAX(Y$23:Y345),MAX(S$23:S345)&lt;=TIME(16,0,0)),MAX(S$23:S345,C346),"")</f>
        <v/>
      </c>
      <c r="S346" s="4" t="str">
        <f t="shared" ca="1" si="98"/>
        <v/>
      </c>
      <c r="T346" s="4" t="str">
        <f ca="1">IF(AND(MAX(Q$23:Q345)&gt;MAX(U$23:U345),C346&lt;&gt;"",MAX(S$23:S345)&gt;MAX(U$23:U345),MAX(U$23:U345)&lt;=MAX(W$23:W345),MAX(U$23:U345)&lt;=MAX(Y$23:Y345),MAX(U$23:U345)&lt;=TIME(16,0,0)),MAX(U$23:U345,C346),"")</f>
        <v/>
      </c>
      <c r="U346" s="4" t="str">
        <f t="shared" ca="1" si="99"/>
        <v/>
      </c>
      <c r="V346" s="4" t="str">
        <f ca="1">IF(AND(MAX(Q$23:Q345)&gt;MAX(W$23:W345),C346&lt;&gt;"",MAX(S$23:S345)&gt;MAX(W$23:W345),MAX(U$23:U345)&gt;MAX(W$23:W345),MAX(W$23:W345)&lt;=MAX(Y$23:Y345),MAX(W$23:W345)&lt;=TIME(16,0,0)),MAX(W$23:W345,C346),"")</f>
        <v/>
      </c>
      <c r="W346" s="4" t="str">
        <f t="shared" ca="1" si="100"/>
        <v/>
      </c>
      <c r="X346" s="4" t="str">
        <f ca="1">IF(AND(MAX(Q$23:Q345)&gt;MAX(Y$23:Y345),C346&lt;&gt;"",MAX(S$23:S345)&gt;MAX(Y$23:Y345),MAX(U$23:U345)&gt;MAX(Y$23:Y345),MAX(W$23:W345)&gt;MAX(Y$23:Y345),MAX(Y$23:Y345)&lt;=TIME(16,0,0)),MAX(Y$23:Y345,C346),"")</f>
        <v/>
      </c>
      <c r="Y346" s="4" t="str">
        <f t="shared" ca="1" si="101"/>
        <v/>
      </c>
    </row>
    <row r="347" spans="1:25" x14ac:dyDescent="0.3">
      <c r="A347" s="3">
        <f t="shared" ca="1" si="85"/>
        <v>1.4179720427387004</v>
      </c>
      <c r="B347" s="23" t="str">
        <f t="shared" ca="1" si="86"/>
        <v/>
      </c>
      <c r="C347" s="4" t="str">
        <f ca="1">IF(C346="","",IF(C346+(A347)/1440&lt;=$C$23+8/24,C346+(A347)/1440,""))</f>
        <v/>
      </c>
      <c r="D347" t="str">
        <f t="shared" ca="1" si="87"/>
        <v/>
      </c>
      <c r="E347" s="4" t="str">
        <f t="shared" ca="1" si="88"/>
        <v/>
      </c>
      <c r="F347" t="str">
        <f t="shared" ca="1" si="89"/>
        <v/>
      </c>
      <c r="G347" s="4" t="str">
        <f t="shared" ca="1" si="90"/>
        <v/>
      </c>
      <c r="H347" t="str">
        <f t="shared" ca="1" si="91"/>
        <v/>
      </c>
      <c r="I347" s="4" t="str">
        <f t="shared" ca="1" si="92"/>
        <v/>
      </c>
      <c r="J347" t="str">
        <f t="shared" ca="1" si="93"/>
        <v/>
      </c>
      <c r="K347" s="4" t="str">
        <f ca="1">IF(J347&lt;&gt;"",J347/1440,"")</f>
        <v/>
      </c>
      <c r="L347" s="55" t="str">
        <f t="shared" ca="1" si="94"/>
        <v/>
      </c>
      <c r="M347" s="4" t="str">
        <f t="shared" ca="1" si="95"/>
        <v/>
      </c>
      <c r="N347" s="3" t="str">
        <f ca="1">IF(C347&lt;&gt;"",SUM(COUNTIF($Q$24:$Q347,"&gt;"&amp;C347),COUNTIF($S$24:$S347,"&gt;"&amp;C347),COUNTIF($U$24:$U347,"&gt;"&amp;C347),COUNTIF($W$24:$W347,"&gt;"&amp;C347),COUNTIF($Y$24:$Y347,"&gt;"&amp;C347)),"")</f>
        <v/>
      </c>
      <c r="O347" s="4" t="str">
        <f t="shared" ca="1" si="96"/>
        <v/>
      </c>
      <c r="P347" s="4" t="str">
        <f ca="1">IF(AND(MAX(Q$23:Q346)&lt;=MAX(S$23:S346),C347&lt;&gt;"",MAX(Q$23:Q346)&lt;=MAX(U$23:U346),MAX(Q$23:Q346)&lt;=MAX(W$23:W346),MAX(Q$23:Q346)&lt;=MAX(Y$23:Y346),MAX(Q$23:Q346)&lt;=TIME(16,0,0)),MAX(Q$23:Q346,C347),"")</f>
        <v/>
      </c>
      <c r="Q347" s="4" t="str">
        <f t="shared" ca="1" si="97"/>
        <v/>
      </c>
      <c r="R347" s="4" t="str">
        <f ca="1">IF(AND(MAX(Q$23:Q346)&gt;MAX(S$23:S346),C347&lt;&gt;"",MAX(S$23:S346)&lt;=MAX(U$23:U346),MAX(S$23:S346)&lt;=MAX(W$23:W346),MAX(S$23:S346)&lt;=MAX(Y$23:Y346),MAX(S$23:S346)&lt;=TIME(16,0,0)),MAX(S$23:S346,C347),"")</f>
        <v/>
      </c>
      <c r="S347" s="4" t="str">
        <f t="shared" ca="1" si="98"/>
        <v/>
      </c>
      <c r="T347" s="4" t="str">
        <f ca="1">IF(AND(MAX(Q$23:Q346)&gt;MAX(U$23:U346),C347&lt;&gt;"",MAX(S$23:S346)&gt;MAX(U$23:U346),MAX(U$23:U346)&lt;=MAX(W$23:W346),MAX(U$23:U346)&lt;=MAX(Y$23:Y346),MAX(U$23:U346)&lt;=TIME(16,0,0)),MAX(U$23:U346,C347),"")</f>
        <v/>
      </c>
      <c r="U347" s="4" t="str">
        <f t="shared" ca="1" si="99"/>
        <v/>
      </c>
      <c r="V347" s="4" t="str">
        <f ca="1">IF(AND(MAX(Q$23:Q346)&gt;MAX(W$23:W346),C347&lt;&gt;"",MAX(S$23:S346)&gt;MAX(W$23:W346),MAX(U$23:U346)&gt;MAX(W$23:W346),MAX(W$23:W346)&lt;=MAX(Y$23:Y346),MAX(W$23:W346)&lt;=TIME(16,0,0)),MAX(W$23:W346,C347),"")</f>
        <v/>
      </c>
      <c r="W347" s="4" t="str">
        <f t="shared" ca="1" si="100"/>
        <v/>
      </c>
      <c r="X347" s="4" t="str">
        <f ca="1">IF(AND(MAX(Q$23:Q346)&gt;MAX(Y$23:Y346),C347&lt;&gt;"",MAX(S$23:S346)&gt;MAX(Y$23:Y346),MAX(U$23:U346)&gt;MAX(Y$23:Y346),MAX(W$23:W346)&gt;MAX(Y$23:Y346),MAX(Y$23:Y346)&lt;=TIME(16,0,0)),MAX(Y$23:Y346,C347),"")</f>
        <v/>
      </c>
      <c r="Y347" s="4" t="str">
        <f t="shared" ca="1" si="101"/>
        <v/>
      </c>
    </row>
    <row r="348" spans="1:25" x14ac:dyDescent="0.3">
      <c r="A348" s="3">
        <f t="shared" ca="1" si="85"/>
        <v>2.3108769692813365</v>
      </c>
      <c r="B348" s="23" t="str">
        <f t="shared" ca="1" si="86"/>
        <v/>
      </c>
      <c r="C348" s="4" t="str">
        <f ca="1">IF(C347="","",IF(C347+(A348)/1440&lt;=$C$23+8/24,C347+(A348)/1440,""))</f>
        <v/>
      </c>
      <c r="D348" t="str">
        <f t="shared" ca="1" si="87"/>
        <v/>
      </c>
      <c r="E348" s="4" t="str">
        <f t="shared" ca="1" si="88"/>
        <v/>
      </c>
      <c r="F348" t="str">
        <f t="shared" ca="1" si="89"/>
        <v/>
      </c>
      <c r="G348" s="4" t="str">
        <f t="shared" ca="1" si="90"/>
        <v/>
      </c>
      <c r="H348" t="str">
        <f t="shared" ca="1" si="91"/>
        <v/>
      </c>
      <c r="I348" s="4" t="str">
        <f t="shared" ca="1" si="92"/>
        <v/>
      </c>
      <c r="J348" t="str">
        <f t="shared" ca="1" si="93"/>
        <v/>
      </c>
      <c r="K348" s="4" t="str">
        <f ca="1">IF(J348&lt;&gt;"",J348/1440,"")</f>
        <v/>
      </c>
      <c r="L348" s="55" t="str">
        <f t="shared" ca="1" si="94"/>
        <v/>
      </c>
      <c r="M348" s="4" t="str">
        <f t="shared" ca="1" si="95"/>
        <v/>
      </c>
      <c r="N348" s="3" t="str">
        <f ca="1">IF(C348&lt;&gt;"",SUM(COUNTIF($Q$24:$Q348,"&gt;"&amp;C348),COUNTIF($S$24:$S348,"&gt;"&amp;C348),COUNTIF($U$24:$U348,"&gt;"&amp;C348),COUNTIF($W$24:$W348,"&gt;"&amp;C348),COUNTIF($Y$24:$Y348,"&gt;"&amp;C348)),"")</f>
        <v/>
      </c>
      <c r="O348" s="4" t="str">
        <f t="shared" ca="1" si="96"/>
        <v/>
      </c>
      <c r="P348" s="4" t="str">
        <f ca="1">IF(AND(MAX(Q$23:Q347)&lt;=MAX(S$23:S347),C348&lt;&gt;"",MAX(Q$23:Q347)&lt;=MAX(U$23:U347),MAX(Q$23:Q347)&lt;=MAX(W$23:W347),MAX(Q$23:Q347)&lt;=MAX(Y$23:Y347),MAX(Q$23:Q347)&lt;=TIME(16,0,0)),MAX(Q$23:Q347,C348),"")</f>
        <v/>
      </c>
      <c r="Q348" s="4" t="str">
        <f t="shared" ca="1" si="97"/>
        <v/>
      </c>
      <c r="R348" s="4" t="str">
        <f ca="1">IF(AND(MAX(Q$23:Q347)&gt;MAX(S$23:S347),C348&lt;&gt;"",MAX(S$23:S347)&lt;=MAX(U$23:U347),MAX(S$23:S347)&lt;=MAX(W$23:W347),MAX(S$23:S347)&lt;=MAX(Y$23:Y347),MAX(S$23:S347)&lt;=TIME(16,0,0)),MAX(S$23:S347,C348),"")</f>
        <v/>
      </c>
      <c r="S348" s="4" t="str">
        <f t="shared" ca="1" si="98"/>
        <v/>
      </c>
      <c r="T348" s="4" t="str">
        <f ca="1">IF(AND(MAX(Q$23:Q347)&gt;MAX(U$23:U347),C348&lt;&gt;"",MAX(S$23:S347)&gt;MAX(U$23:U347),MAX(U$23:U347)&lt;=MAX(W$23:W347),MAX(U$23:U347)&lt;=MAX(Y$23:Y347),MAX(U$23:U347)&lt;=TIME(16,0,0)),MAX(U$23:U347,C348),"")</f>
        <v/>
      </c>
      <c r="U348" s="4" t="str">
        <f t="shared" ca="1" si="99"/>
        <v/>
      </c>
      <c r="V348" s="4" t="str">
        <f ca="1">IF(AND(MAX(Q$23:Q347)&gt;MAX(W$23:W347),C348&lt;&gt;"",MAX(S$23:S347)&gt;MAX(W$23:W347),MAX(U$23:U347)&gt;MAX(W$23:W347),MAX(W$23:W347)&lt;=MAX(Y$23:Y347),MAX(W$23:W347)&lt;=TIME(16,0,0)),MAX(W$23:W347,C348),"")</f>
        <v/>
      </c>
      <c r="W348" s="4" t="str">
        <f t="shared" ca="1" si="100"/>
        <v/>
      </c>
      <c r="X348" s="4" t="str">
        <f ca="1">IF(AND(MAX(Q$23:Q347)&gt;MAX(Y$23:Y347),C348&lt;&gt;"",MAX(S$23:S347)&gt;MAX(Y$23:Y347),MAX(U$23:U347)&gt;MAX(Y$23:Y347),MAX(W$23:W347)&gt;MAX(Y$23:Y347),MAX(Y$23:Y347)&lt;=TIME(16,0,0)),MAX(Y$23:Y347,C348),"")</f>
        <v/>
      </c>
      <c r="Y348" s="4" t="str">
        <f t="shared" ca="1" si="101"/>
        <v/>
      </c>
    </row>
    <row r="349" spans="1:25" x14ac:dyDescent="0.3">
      <c r="A349" s="3">
        <f t="shared" ca="1" si="85"/>
        <v>6.1572067239133732</v>
      </c>
      <c r="B349" s="23" t="str">
        <f t="shared" ca="1" si="86"/>
        <v/>
      </c>
      <c r="C349" s="4" t="str">
        <f ca="1">IF(C348="","",IF(C348+(A349)/1440&lt;=$C$23+8/24,C348+(A349)/1440,""))</f>
        <v/>
      </c>
      <c r="D349" t="str">
        <f t="shared" ca="1" si="87"/>
        <v/>
      </c>
      <c r="E349" s="4" t="str">
        <f t="shared" ca="1" si="88"/>
        <v/>
      </c>
      <c r="F349" t="str">
        <f t="shared" ca="1" si="89"/>
        <v/>
      </c>
      <c r="G349" s="4" t="str">
        <f t="shared" ca="1" si="90"/>
        <v/>
      </c>
      <c r="H349" t="str">
        <f t="shared" ca="1" si="91"/>
        <v/>
      </c>
      <c r="I349" s="4" t="str">
        <f t="shared" ca="1" si="92"/>
        <v/>
      </c>
      <c r="J349" t="str">
        <f t="shared" ca="1" si="93"/>
        <v/>
      </c>
      <c r="K349" s="4" t="str">
        <f ca="1">IF(J349&lt;&gt;"",J349/1440,"")</f>
        <v/>
      </c>
      <c r="L349" s="55" t="str">
        <f t="shared" ca="1" si="94"/>
        <v/>
      </c>
      <c r="M349" s="4" t="str">
        <f t="shared" ca="1" si="95"/>
        <v/>
      </c>
      <c r="N349" s="3" t="str">
        <f ca="1">IF(C349&lt;&gt;"",SUM(COUNTIF($Q$24:$Q349,"&gt;"&amp;C349),COUNTIF($S$24:$S349,"&gt;"&amp;C349),COUNTIF($U$24:$U349,"&gt;"&amp;C349),COUNTIF($W$24:$W349,"&gt;"&amp;C349),COUNTIF($Y$24:$Y349,"&gt;"&amp;C349)),"")</f>
        <v/>
      </c>
      <c r="O349" s="4" t="str">
        <f t="shared" ca="1" si="96"/>
        <v/>
      </c>
      <c r="P349" s="4" t="str">
        <f ca="1">IF(AND(MAX(Q$23:Q348)&lt;=MAX(S$23:S348),C349&lt;&gt;"",MAX(Q$23:Q348)&lt;=MAX(U$23:U348),MAX(Q$23:Q348)&lt;=MAX(W$23:W348),MAX(Q$23:Q348)&lt;=MAX(Y$23:Y348),MAX(Q$23:Q348)&lt;=TIME(16,0,0)),MAX(Q$23:Q348,C349),"")</f>
        <v/>
      </c>
      <c r="Q349" s="4" t="str">
        <f t="shared" ca="1" si="97"/>
        <v/>
      </c>
      <c r="R349" s="4" t="str">
        <f ca="1">IF(AND(MAX(Q$23:Q348)&gt;MAX(S$23:S348),C349&lt;&gt;"",MAX(S$23:S348)&lt;=MAX(U$23:U348),MAX(S$23:S348)&lt;=MAX(W$23:W348),MAX(S$23:S348)&lt;=MAX(Y$23:Y348),MAX(S$23:S348)&lt;=TIME(16,0,0)),MAX(S$23:S348,C349),"")</f>
        <v/>
      </c>
      <c r="S349" s="4" t="str">
        <f t="shared" ca="1" si="98"/>
        <v/>
      </c>
      <c r="T349" s="4" t="str">
        <f ca="1">IF(AND(MAX(Q$23:Q348)&gt;MAX(U$23:U348),C349&lt;&gt;"",MAX(S$23:S348)&gt;MAX(U$23:U348),MAX(U$23:U348)&lt;=MAX(W$23:W348),MAX(U$23:U348)&lt;=MAX(Y$23:Y348),MAX(U$23:U348)&lt;=TIME(16,0,0)),MAX(U$23:U348,C349),"")</f>
        <v/>
      </c>
      <c r="U349" s="4" t="str">
        <f t="shared" ca="1" si="99"/>
        <v/>
      </c>
      <c r="V349" s="4" t="str">
        <f ca="1">IF(AND(MAX(Q$23:Q348)&gt;MAX(W$23:W348),C349&lt;&gt;"",MAX(S$23:S348)&gt;MAX(W$23:W348),MAX(U$23:U348)&gt;MAX(W$23:W348),MAX(W$23:W348)&lt;=MAX(Y$23:Y348),MAX(W$23:W348)&lt;=TIME(16,0,0)),MAX(W$23:W348,C349),"")</f>
        <v/>
      </c>
      <c r="W349" s="4" t="str">
        <f t="shared" ca="1" si="100"/>
        <v/>
      </c>
      <c r="X349" s="4" t="str">
        <f ca="1">IF(AND(MAX(Q$23:Q348)&gt;MAX(Y$23:Y348),C349&lt;&gt;"",MAX(S$23:S348)&gt;MAX(Y$23:Y348),MAX(U$23:U348)&gt;MAX(Y$23:Y348),MAX(W$23:W348)&gt;MAX(Y$23:Y348),MAX(Y$23:Y348)&lt;=TIME(16,0,0)),MAX(Y$23:Y348,C349),"")</f>
        <v/>
      </c>
      <c r="Y349" s="4" t="str">
        <f t="shared" ca="1" si="101"/>
        <v/>
      </c>
    </row>
    <row r="350" spans="1:25" x14ac:dyDescent="0.3">
      <c r="A350" s="3">
        <f t="shared" ca="1" si="85"/>
        <v>1.6140222603432433</v>
      </c>
      <c r="B350" s="23" t="str">
        <f t="shared" ca="1" si="86"/>
        <v/>
      </c>
      <c r="C350" s="4" t="str">
        <f ca="1">IF(C349="","",IF(C349+(A350)/1440&lt;=$C$23+8/24,C349+(A350)/1440,""))</f>
        <v/>
      </c>
      <c r="D350" t="str">
        <f t="shared" ca="1" si="87"/>
        <v/>
      </c>
      <c r="E350" s="4" t="str">
        <f t="shared" ca="1" si="88"/>
        <v/>
      </c>
      <c r="F350" t="str">
        <f t="shared" ca="1" si="89"/>
        <v/>
      </c>
      <c r="G350" s="4" t="str">
        <f t="shared" ca="1" si="90"/>
        <v/>
      </c>
      <c r="H350" t="str">
        <f t="shared" ca="1" si="91"/>
        <v/>
      </c>
      <c r="I350" s="4" t="str">
        <f t="shared" ca="1" si="92"/>
        <v/>
      </c>
      <c r="J350" t="str">
        <f t="shared" ca="1" si="93"/>
        <v/>
      </c>
      <c r="K350" s="4" t="str">
        <f ca="1">IF(J350&lt;&gt;"",J350/1440,"")</f>
        <v/>
      </c>
      <c r="L350" s="55" t="str">
        <f t="shared" ca="1" si="94"/>
        <v/>
      </c>
      <c r="M350" s="4" t="str">
        <f t="shared" ca="1" si="95"/>
        <v/>
      </c>
      <c r="N350" s="3" t="str">
        <f ca="1">IF(C350&lt;&gt;"",SUM(COUNTIF($Q$24:$Q350,"&gt;"&amp;C350),COUNTIF($S$24:$S350,"&gt;"&amp;C350),COUNTIF($U$24:$U350,"&gt;"&amp;C350),COUNTIF($W$24:$W350,"&gt;"&amp;C350),COUNTIF($Y$24:$Y350,"&gt;"&amp;C350)),"")</f>
        <v/>
      </c>
      <c r="O350" s="4" t="str">
        <f t="shared" ca="1" si="96"/>
        <v/>
      </c>
      <c r="P350" s="4" t="str">
        <f ca="1">IF(AND(MAX(Q$23:Q349)&lt;=MAX(S$23:S349),C350&lt;&gt;"",MAX(Q$23:Q349)&lt;=MAX(U$23:U349),MAX(Q$23:Q349)&lt;=MAX(W$23:W349),MAX(Q$23:Q349)&lt;=MAX(Y$23:Y349),MAX(Q$23:Q349)&lt;=TIME(16,0,0)),MAX(Q$23:Q349,C350),"")</f>
        <v/>
      </c>
      <c r="Q350" s="4" t="str">
        <f t="shared" ca="1" si="97"/>
        <v/>
      </c>
      <c r="R350" s="4" t="str">
        <f ca="1">IF(AND(MAX(Q$23:Q349)&gt;MAX(S$23:S349),C350&lt;&gt;"",MAX(S$23:S349)&lt;=MAX(U$23:U349),MAX(S$23:S349)&lt;=MAX(W$23:W349),MAX(S$23:S349)&lt;=MAX(Y$23:Y349),MAX(S$23:S349)&lt;=TIME(16,0,0)),MAX(S$23:S349,C350),"")</f>
        <v/>
      </c>
      <c r="S350" s="4" t="str">
        <f t="shared" ca="1" si="98"/>
        <v/>
      </c>
      <c r="T350" s="4" t="str">
        <f ca="1">IF(AND(MAX(Q$23:Q349)&gt;MAX(U$23:U349),C350&lt;&gt;"",MAX(S$23:S349)&gt;MAX(U$23:U349),MAX(U$23:U349)&lt;=MAX(W$23:W349),MAX(U$23:U349)&lt;=MAX(Y$23:Y349),MAX(U$23:U349)&lt;=TIME(16,0,0)),MAX(U$23:U349,C350),"")</f>
        <v/>
      </c>
      <c r="U350" s="4" t="str">
        <f t="shared" ca="1" si="99"/>
        <v/>
      </c>
      <c r="V350" s="4" t="str">
        <f ca="1">IF(AND(MAX(Q$23:Q349)&gt;MAX(W$23:W349),C350&lt;&gt;"",MAX(S$23:S349)&gt;MAX(W$23:W349),MAX(U$23:U349)&gt;MAX(W$23:W349),MAX(W$23:W349)&lt;=MAX(Y$23:Y349),MAX(W$23:W349)&lt;=TIME(16,0,0)),MAX(W$23:W349,C350),"")</f>
        <v/>
      </c>
      <c r="W350" s="4" t="str">
        <f t="shared" ca="1" si="100"/>
        <v/>
      </c>
      <c r="X350" s="4" t="str">
        <f ca="1">IF(AND(MAX(Q$23:Q349)&gt;MAX(Y$23:Y349),C350&lt;&gt;"",MAX(S$23:S349)&gt;MAX(Y$23:Y349),MAX(U$23:U349)&gt;MAX(Y$23:Y349),MAX(W$23:W349)&gt;MAX(Y$23:Y349),MAX(Y$23:Y349)&lt;=TIME(16,0,0)),MAX(Y$23:Y349,C350),"")</f>
        <v/>
      </c>
      <c r="Y350" s="4" t="str">
        <f t="shared" ca="1" si="101"/>
        <v/>
      </c>
    </row>
    <row r="351" spans="1:25" x14ac:dyDescent="0.3">
      <c r="A351" s="3">
        <f t="shared" ca="1" si="85"/>
        <v>1.6803235055281744</v>
      </c>
      <c r="B351" s="23" t="str">
        <f t="shared" ca="1" si="86"/>
        <v/>
      </c>
      <c r="C351" s="4" t="str">
        <f ca="1">IF(C350="","",IF(C350+(A351)/1440&lt;=$C$23+8/24,C350+(A351)/1440,""))</f>
        <v/>
      </c>
      <c r="D351" t="str">
        <f t="shared" ca="1" si="87"/>
        <v/>
      </c>
      <c r="E351" s="4" t="str">
        <f t="shared" ca="1" si="88"/>
        <v/>
      </c>
      <c r="F351" t="str">
        <f t="shared" ca="1" si="89"/>
        <v/>
      </c>
      <c r="G351" s="4" t="str">
        <f t="shared" ca="1" si="90"/>
        <v/>
      </c>
      <c r="H351" t="str">
        <f t="shared" ca="1" si="91"/>
        <v/>
      </c>
      <c r="I351" s="4" t="str">
        <f t="shared" ca="1" si="92"/>
        <v/>
      </c>
      <c r="J351" t="str">
        <f t="shared" ca="1" si="93"/>
        <v/>
      </c>
      <c r="K351" s="4" t="str">
        <f ca="1">IF(J351&lt;&gt;"",J351/1440,"")</f>
        <v/>
      </c>
      <c r="L351" s="55" t="str">
        <f t="shared" ca="1" si="94"/>
        <v/>
      </c>
      <c r="M351" s="4" t="str">
        <f t="shared" ca="1" si="95"/>
        <v/>
      </c>
      <c r="N351" s="3" t="str">
        <f ca="1">IF(C351&lt;&gt;"",SUM(COUNTIF($Q$24:$Q351,"&gt;"&amp;C351),COUNTIF($S$24:$S351,"&gt;"&amp;C351),COUNTIF($U$24:$U351,"&gt;"&amp;C351),COUNTIF($W$24:$W351,"&gt;"&amp;C351),COUNTIF($Y$24:$Y351,"&gt;"&amp;C351)),"")</f>
        <v/>
      </c>
      <c r="O351" s="4" t="str">
        <f t="shared" ca="1" si="96"/>
        <v/>
      </c>
      <c r="P351" s="4" t="str">
        <f ca="1">IF(AND(MAX(Q$23:Q350)&lt;=MAX(S$23:S350),C351&lt;&gt;"",MAX(Q$23:Q350)&lt;=MAX(U$23:U350),MAX(Q$23:Q350)&lt;=MAX(W$23:W350),MAX(Q$23:Q350)&lt;=MAX(Y$23:Y350),MAX(Q$23:Q350)&lt;=TIME(16,0,0)),MAX(Q$23:Q350,C351),"")</f>
        <v/>
      </c>
      <c r="Q351" s="4" t="str">
        <f t="shared" ca="1" si="97"/>
        <v/>
      </c>
      <c r="R351" s="4" t="str">
        <f ca="1">IF(AND(MAX(Q$23:Q350)&gt;MAX(S$23:S350),C351&lt;&gt;"",MAX(S$23:S350)&lt;=MAX(U$23:U350),MAX(S$23:S350)&lt;=MAX(W$23:W350),MAX(S$23:S350)&lt;=MAX(Y$23:Y350),MAX(S$23:S350)&lt;=TIME(16,0,0)),MAX(S$23:S350,C351),"")</f>
        <v/>
      </c>
      <c r="S351" s="4" t="str">
        <f t="shared" ca="1" si="98"/>
        <v/>
      </c>
      <c r="T351" s="4" t="str">
        <f ca="1">IF(AND(MAX(Q$23:Q350)&gt;MAX(U$23:U350),C351&lt;&gt;"",MAX(S$23:S350)&gt;MAX(U$23:U350),MAX(U$23:U350)&lt;=MAX(W$23:W350),MAX(U$23:U350)&lt;=MAX(Y$23:Y350),MAX(U$23:U350)&lt;=TIME(16,0,0)),MAX(U$23:U350,C351),"")</f>
        <v/>
      </c>
      <c r="U351" s="4" t="str">
        <f t="shared" ca="1" si="99"/>
        <v/>
      </c>
      <c r="V351" s="4" t="str">
        <f ca="1">IF(AND(MAX(Q$23:Q350)&gt;MAX(W$23:W350),C351&lt;&gt;"",MAX(S$23:S350)&gt;MAX(W$23:W350),MAX(U$23:U350)&gt;MAX(W$23:W350),MAX(W$23:W350)&lt;=MAX(Y$23:Y350),MAX(W$23:W350)&lt;=TIME(16,0,0)),MAX(W$23:W350,C351),"")</f>
        <v/>
      </c>
      <c r="W351" s="4" t="str">
        <f t="shared" ca="1" si="100"/>
        <v/>
      </c>
      <c r="X351" s="4" t="str">
        <f ca="1">IF(AND(MAX(Q$23:Q350)&gt;MAX(Y$23:Y350),C351&lt;&gt;"",MAX(S$23:S350)&gt;MAX(Y$23:Y350),MAX(U$23:U350)&gt;MAX(Y$23:Y350),MAX(W$23:W350)&gt;MAX(Y$23:Y350),MAX(Y$23:Y350)&lt;=TIME(16,0,0)),MAX(Y$23:Y350,C351),"")</f>
        <v/>
      </c>
      <c r="Y351" s="4" t="str">
        <f t="shared" ca="1" si="101"/>
        <v/>
      </c>
    </row>
    <row r="352" spans="1:25" x14ac:dyDescent="0.3">
      <c r="A352" s="3">
        <f t="shared" ca="1" si="85"/>
        <v>2.7632109194880838</v>
      </c>
      <c r="B352" s="23" t="str">
        <f t="shared" ca="1" si="86"/>
        <v/>
      </c>
      <c r="C352" s="4" t="str">
        <f ca="1">IF(C351="","",IF(C351+(A352)/1440&lt;=$C$23+8/24,C351+(A352)/1440,""))</f>
        <v/>
      </c>
      <c r="D352" t="str">
        <f t="shared" ca="1" si="87"/>
        <v/>
      </c>
      <c r="E352" s="4" t="str">
        <f t="shared" ca="1" si="88"/>
        <v/>
      </c>
      <c r="F352" t="str">
        <f t="shared" ca="1" si="89"/>
        <v/>
      </c>
      <c r="G352" s="4" t="str">
        <f t="shared" ca="1" si="90"/>
        <v/>
      </c>
      <c r="H352" t="str">
        <f t="shared" ca="1" si="91"/>
        <v/>
      </c>
      <c r="I352" s="4" t="str">
        <f t="shared" ca="1" si="92"/>
        <v/>
      </c>
      <c r="J352" t="str">
        <f t="shared" ca="1" si="93"/>
        <v/>
      </c>
      <c r="K352" s="4" t="str">
        <f ca="1">IF(J352&lt;&gt;"",J352/1440,"")</f>
        <v/>
      </c>
      <c r="L352" s="55" t="str">
        <f t="shared" ca="1" si="94"/>
        <v/>
      </c>
      <c r="M352" s="4" t="str">
        <f t="shared" ca="1" si="95"/>
        <v/>
      </c>
      <c r="N352" s="3" t="str">
        <f ca="1">IF(C352&lt;&gt;"",SUM(COUNTIF($Q$24:$Q352,"&gt;"&amp;C352),COUNTIF($S$24:$S352,"&gt;"&amp;C352),COUNTIF($U$24:$U352,"&gt;"&amp;C352),COUNTIF($W$24:$W352,"&gt;"&amp;C352),COUNTIF($Y$24:$Y352,"&gt;"&amp;C352)),"")</f>
        <v/>
      </c>
      <c r="O352" s="4" t="str">
        <f t="shared" ca="1" si="96"/>
        <v/>
      </c>
      <c r="P352" s="4" t="str">
        <f ca="1">IF(AND(MAX(Q$23:Q351)&lt;=MAX(S$23:S351),C352&lt;&gt;"",MAX(Q$23:Q351)&lt;=MAX(U$23:U351),MAX(Q$23:Q351)&lt;=MAX(W$23:W351),MAX(Q$23:Q351)&lt;=MAX(Y$23:Y351),MAX(Q$23:Q351)&lt;=TIME(16,0,0)),MAX(Q$23:Q351,C352),"")</f>
        <v/>
      </c>
      <c r="Q352" s="4" t="str">
        <f t="shared" ca="1" si="97"/>
        <v/>
      </c>
      <c r="R352" s="4" t="str">
        <f ca="1">IF(AND(MAX(Q$23:Q351)&gt;MAX(S$23:S351),C352&lt;&gt;"",MAX(S$23:S351)&lt;=MAX(U$23:U351),MAX(S$23:S351)&lt;=MAX(W$23:W351),MAX(S$23:S351)&lt;=MAX(Y$23:Y351),MAX(S$23:S351)&lt;=TIME(16,0,0)),MAX(S$23:S351,C352),"")</f>
        <v/>
      </c>
      <c r="S352" s="4" t="str">
        <f t="shared" ca="1" si="98"/>
        <v/>
      </c>
      <c r="T352" s="4" t="str">
        <f ca="1">IF(AND(MAX(Q$23:Q351)&gt;MAX(U$23:U351),C352&lt;&gt;"",MAX(S$23:S351)&gt;MAX(U$23:U351),MAX(U$23:U351)&lt;=MAX(W$23:W351),MAX(U$23:U351)&lt;=MAX(Y$23:Y351),MAX(U$23:U351)&lt;=TIME(16,0,0)),MAX(U$23:U351,C352),"")</f>
        <v/>
      </c>
      <c r="U352" s="4" t="str">
        <f t="shared" ca="1" si="99"/>
        <v/>
      </c>
      <c r="V352" s="4" t="str">
        <f ca="1">IF(AND(MAX(Q$23:Q351)&gt;MAX(W$23:W351),C352&lt;&gt;"",MAX(S$23:S351)&gt;MAX(W$23:W351),MAX(U$23:U351)&gt;MAX(W$23:W351),MAX(W$23:W351)&lt;=MAX(Y$23:Y351),MAX(W$23:W351)&lt;=TIME(16,0,0)),MAX(W$23:W351,C352),"")</f>
        <v/>
      </c>
      <c r="W352" s="4" t="str">
        <f t="shared" ca="1" si="100"/>
        <v/>
      </c>
      <c r="X352" s="4" t="str">
        <f ca="1">IF(AND(MAX(Q$23:Q351)&gt;MAX(Y$23:Y351),C352&lt;&gt;"",MAX(S$23:S351)&gt;MAX(Y$23:Y351),MAX(U$23:U351)&gt;MAX(Y$23:Y351),MAX(W$23:W351)&gt;MAX(Y$23:Y351),MAX(Y$23:Y351)&lt;=TIME(16,0,0)),MAX(Y$23:Y351,C352),"")</f>
        <v/>
      </c>
      <c r="Y352" s="4" t="str">
        <f t="shared" ca="1" si="101"/>
        <v/>
      </c>
    </row>
    <row r="353" spans="1:25" x14ac:dyDescent="0.3">
      <c r="A353" s="3">
        <f t="shared" ca="1" si="85"/>
        <v>1.1306684773593902</v>
      </c>
      <c r="B353" s="23" t="str">
        <f t="shared" ca="1" si="86"/>
        <v/>
      </c>
      <c r="C353" s="4" t="str">
        <f ca="1">IF(C352="","",IF(C352+(A353)/1440&lt;=$C$23+8/24,C352+(A353)/1440,""))</f>
        <v/>
      </c>
      <c r="D353" t="str">
        <f t="shared" ca="1" si="87"/>
        <v/>
      </c>
      <c r="E353" s="4" t="str">
        <f t="shared" ca="1" si="88"/>
        <v/>
      </c>
      <c r="F353" t="str">
        <f t="shared" ca="1" si="89"/>
        <v/>
      </c>
      <c r="G353" s="4" t="str">
        <f t="shared" ca="1" si="90"/>
        <v/>
      </c>
      <c r="H353" t="str">
        <f t="shared" ca="1" si="91"/>
        <v/>
      </c>
      <c r="I353" s="4" t="str">
        <f t="shared" ca="1" si="92"/>
        <v/>
      </c>
      <c r="J353" t="str">
        <f t="shared" ca="1" si="93"/>
        <v/>
      </c>
      <c r="K353" s="4" t="str">
        <f ca="1">IF(J353&lt;&gt;"",J353/1440,"")</f>
        <v/>
      </c>
      <c r="L353" s="55" t="str">
        <f t="shared" ca="1" si="94"/>
        <v/>
      </c>
      <c r="M353" s="4" t="str">
        <f t="shared" ca="1" si="95"/>
        <v/>
      </c>
      <c r="N353" s="3" t="str">
        <f ca="1">IF(C353&lt;&gt;"",SUM(COUNTIF($Q$24:$Q353,"&gt;"&amp;C353),COUNTIF($S$24:$S353,"&gt;"&amp;C353),COUNTIF($U$24:$U353,"&gt;"&amp;C353),COUNTIF($W$24:$W353,"&gt;"&amp;C353),COUNTIF($Y$24:$Y353,"&gt;"&amp;C353)),"")</f>
        <v/>
      </c>
      <c r="O353" s="4" t="str">
        <f t="shared" ca="1" si="96"/>
        <v/>
      </c>
      <c r="P353" s="4" t="str">
        <f ca="1">IF(AND(MAX(Q$23:Q352)&lt;=MAX(S$23:S352),C353&lt;&gt;"",MAX(Q$23:Q352)&lt;=MAX(U$23:U352),MAX(Q$23:Q352)&lt;=MAX(W$23:W352),MAX(Q$23:Q352)&lt;=MAX(Y$23:Y352),MAX(Q$23:Q352)&lt;=TIME(16,0,0)),MAX(Q$23:Q352,C353),"")</f>
        <v/>
      </c>
      <c r="Q353" s="4" t="str">
        <f t="shared" ca="1" si="97"/>
        <v/>
      </c>
      <c r="R353" s="4" t="str">
        <f ca="1">IF(AND(MAX(Q$23:Q352)&gt;MAX(S$23:S352),C353&lt;&gt;"",MAX(S$23:S352)&lt;=MAX(U$23:U352),MAX(S$23:S352)&lt;=MAX(W$23:W352),MAX(S$23:S352)&lt;=MAX(Y$23:Y352),MAX(S$23:S352)&lt;=TIME(16,0,0)),MAX(S$23:S352,C353),"")</f>
        <v/>
      </c>
      <c r="S353" s="4" t="str">
        <f t="shared" ca="1" si="98"/>
        <v/>
      </c>
      <c r="T353" s="4" t="str">
        <f ca="1">IF(AND(MAX(Q$23:Q352)&gt;MAX(U$23:U352),C353&lt;&gt;"",MAX(S$23:S352)&gt;MAX(U$23:U352),MAX(U$23:U352)&lt;=MAX(W$23:W352),MAX(U$23:U352)&lt;=MAX(Y$23:Y352),MAX(U$23:U352)&lt;=TIME(16,0,0)),MAX(U$23:U352,C353),"")</f>
        <v/>
      </c>
      <c r="U353" s="4" t="str">
        <f t="shared" ca="1" si="99"/>
        <v/>
      </c>
      <c r="V353" s="4" t="str">
        <f ca="1">IF(AND(MAX(Q$23:Q352)&gt;MAX(W$23:W352),C353&lt;&gt;"",MAX(S$23:S352)&gt;MAX(W$23:W352),MAX(U$23:U352)&gt;MAX(W$23:W352),MAX(W$23:W352)&lt;=MAX(Y$23:Y352),MAX(W$23:W352)&lt;=TIME(16,0,0)),MAX(W$23:W352,C353),"")</f>
        <v/>
      </c>
      <c r="W353" s="4" t="str">
        <f t="shared" ca="1" si="100"/>
        <v/>
      </c>
      <c r="X353" s="4" t="str">
        <f ca="1">IF(AND(MAX(Q$23:Q352)&gt;MAX(Y$23:Y352),C353&lt;&gt;"",MAX(S$23:S352)&gt;MAX(Y$23:Y352),MAX(U$23:U352)&gt;MAX(Y$23:Y352),MAX(W$23:W352)&gt;MAX(Y$23:Y352),MAX(Y$23:Y352)&lt;=TIME(16,0,0)),MAX(Y$23:Y352,C353),"")</f>
        <v/>
      </c>
      <c r="Y353" s="4" t="str">
        <f t="shared" ca="1" si="101"/>
        <v/>
      </c>
    </row>
    <row r="354" spans="1:25" x14ac:dyDescent="0.3">
      <c r="A354" s="3">
        <f t="shared" ca="1" si="85"/>
        <v>1.5915341284999776</v>
      </c>
      <c r="B354" s="23" t="str">
        <f t="shared" ca="1" si="86"/>
        <v/>
      </c>
      <c r="C354" s="4" t="str">
        <f ca="1">IF(C353="","",IF(C353+(A354)/1440&lt;=$C$23+8/24,C353+(A354)/1440,""))</f>
        <v/>
      </c>
      <c r="D354" t="str">
        <f t="shared" ca="1" si="87"/>
        <v/>
      </c>
      <c r="E354" s="4" t="str">
        <f t="shared" ca="1" si="88"/>
        <v/>
      </c>
      <c r="F354" t="str">
        <f t="shared" ca="1" si="89"/>
        <v/>
      </c>
      <c r="G354" s="4" t="str">
        <f t="shared" ca="1" si="90"/>
        <v/>
      </c>
      <c r="H354" t="str">
        <f t="shared" ca="1" si="91"/>
        <v/>
      </c>
      <c r="I354" s="4" t="str">
        <f t="shared" ca="1" si="92"/>
        <v/>
      </c>
      <c r="J354" t="str">
        <f t="shared" ca="1" si="93"/>
        <v/>
      </c>
      <c r="K354" s="4" t="str">
        <f ca="1">IF(J354&lt;&gt;"",J354/1440,"")</f>
        <v/>
      </c>
      <c r="L354" s="55" t="str">
        <f t="shared" ca="1" si="94"/>
        <v/>
      </c>
      <c r="M354" s="4" t="str">
        <f t="shared" ca="1" si="95"/>
        <v/>
      </c>
      <c r="N354" s="3" t="str">
        <f ca="1">IF(C354&lt;&gt;"",SUM(COUNTIF($Q$24:$Q354,"&gt;"&amp;C354),COUNTIF($S$24:$S354,"&gt;"&amp;C354),COUNTIF($U$24:$U354,"&gt;"&amp;C354),COUNTIF($W$24:$W354,"&gt;"&amp;C354),COUNTIF($Y$24:$Y354,"&gt;"&amp;C354)),"")</f>
        <v/>
      </c>
      <c r="O354" s="4" t="str">
        <f t="shared" ca="1" si="96"/>
        <v/>
      </c>
      <c r="P354" s="4" t="str">
        <f ca="1">IF(AND(MAX(Q$23:Q353)&lt;=MAX(S$23:S353),C354&lt;&gt;"",MAX(Q$23:Q353)&lt;=MAX(U$23:U353),MAX(Q$23:Q353)&lt;=MAX(W$23:W353),MAX(Q$23:Q353)&lt;=MAX(Y$23:Y353),MAX(Q$23:Q353)&lt;=TIME(16,0,0)),MAX(Q$23:Q353,C354),"")</f>
        <v/>
      </c>
      <c r="Q354" s="4" t="str">
        <f t="shared" ca="1" si="97"/>
        <v/>
      </c>
      <c r="R354" s="4" t="str">
        <f ca="1">IF(AND(MAX(Q$23:Q353)&gt;MAX(S$23:S353),C354&lt;&gt;"",MAX(S$23:S353)&lt;=MAX(U$23:U353),MAX(S$23:S353)&lt;=MAX(W$23:W353),MAX(S$23:S353)&lt;=MAX(Y$23:Y353),MAX(S$23:S353)&lt;=TIME(16,0,0)),MAX(S$23:S353,C354),"")</f>
        <v/>
      </c>
      <c r="S354" s="4" t="str">
        <f t="shared" ca="1" si="98"/>
        <v/>
      </c>
      <c r="T354" s="4" t="str">
        <f ca="1">IF(AND(MAX(Q$23:Q353)&gt;MAX(U$23:U353),C354&lt;&gt;"",MAX(S$23:S353)&gt;MAX(U$23:U353),MAX(U$23:U353)&lt;=MAX(W$23:W353),MAX(U$23:U353)&lt;=MAX(Y$23:Y353),MAX(U$23:U353)&lt;=TIME(16,0,0)),MAX(U$23:U353,C354),"")</f>
        <v/>
      </c>
      <c r="U354" s="4" t="str">
        <f t="shared" ca="1" si="99"/>
        <v/>
      </c>
      <c r="V354" s="4" t="str">
        <f ca="1">IF(AND(MAX(Q$23:Q353)&gt;MAX(W$23:W353),C354&lt;&gt;"",MAX(S$23:S353)&gt;MAX(W$23:W353),MAX(U$23:U353)&gt;MAX(W$23:W353),MAX(W$23:W353)&lt;=MAX(Y$23:Y353),MAX(W$23:W353)&lt;=TIME(16,0,0)),MAX(W$23:W353,C354),"")</f>
        <v/>
      </c>
      <c r="W354" s="4" t="str">
        <f t="shared" ca="1" si="100"/>
        <v/>
      </c>
      <c r="X354" s="4" t="str">
        <f ca="1">IF(AND(MAX(Q$23:Q353)&gt;MAX(Y$23:Y353),C354&lt;&gt;"",MAX(S$23:S353)&gt;MAX(Y$23:Y353),MAX(U$23:U353)&gt;MAX(Y$23:Y353),MAX(W$23:W353)&gt;MAX(Y$23:Y353),MAX(Y$23:Y353)&lt;=TIME(16,0,0)),MAX(Y$23:Y353,C354),"")</f>
        <v/>
      </c>
      <c r="Y354" s="4" t="str">
        <f t="shared" ca="1" si="101"/>
        <v/>
      </c>
    </row>
    <row r="355" spans="1:25" x14ac:dyDescent="0.3">
      <c r="A355" s="3">
        <f t="shared" ca="1" si="85"/>
        <v>2.0208519035089383</v>
      </c>
      <c r="B355" s="23" t="str">
        <f t="shared" ca="1" si="86"/>
        <v/>
      </c>
      <c r="C355" s="4" t="str">
        <f ca="1">IF(C354="","",IF(C354+(A355)/1440&lt;=$C$23+8/24,C354+(A355)/1440,""))</f>
        <v/>
      </c>
      <c r="D355" t="str">
        <f t="shared" ca="1" si="87"/>
        <v/>
      </c>
      <c r="E355" s="4" t="str">
        <f t="shared" ca="1" si="88"/>
        <v/>
      </c>
      <c r="F355" t="str">
        <f t="shared" ca="1" si="89"/>
        <v/>
      </c>
      <c r="G355" s="4" t="str">
        <f t="shared" ca="1" si="90"/>
        <v/>
      </c>
      <c r="H355" t="str">
        <f t="shared" ca="1" si="91"/>
        <v/>
      </c>
      <c r="I355" s="4" t="str">
        <f t="shared" ca="1" si="92"/>
        <v/>
      </c>
      <c r="J355" t="str">
        <f t="shared" ca="1" si="93"/>
        <v/>
      </c>
      <c r="K355" s="4" t="str">
        <f ca="1">IF(J355&lt;&gt;"",J355/1440,"")</f>
        <v/>
      </c>
      <c r="L355" s="55" t="str">
        <f t="shared" ca="1" si="94"/>
        <v/>
      </c>
      <c r="M355" s="4" t="str">
        <f t="shared" ca="1" si="95"/>
        <v/>
      </c>
      <c r="N355" s="3" t="str">
        <f ca="1">IF(C355&lt;&gt;"",SUM(COUNTIF($Q$24:$Q355,"&gt;"&amp;C355),COUNTIF($S$24:$S355,"&gt;"&amp;C355),COUNTIF($U$24:$U355,"&gt;"&amp;C355),COUNTIF($W$24:$W355,"&gt;"&amp;C355),COUNTIF($Y$24:$Y355,"&gt;"&amp;C355)),"")</f>
        <v/>
      </c>
      <c r="O355" s="4" t="str">
        <f t="shared" ca="1" si="96"/>
        <v/>
      </c>
      <c r="P355" s="4" t="str">
        <f ca="1">IF(AND(MAX(Q$23:Q354)&lt;=MAX(S$23:S354),C355&lt;&gt;"",MAX(Q$23:Q354)&lt;=MAX(U$23:U354),MAX(Q$23:Q354)&lt;=MAX(W$23:W354),MAX(Q$23:Q354)&lt;=MAX(Y$23:Y354),MAX(Q$23:Q354)&lt;=TIME(16,0,0)),MAX(Q$23:Q354,C355),"")</f>
        <v/>
      </c>
      <c r="Q355" s="4" t="str">
        <f t="shared" ca="1" si="97"/>
        <v/>
      </c>
      <c r="R355" s="4" t="str">
        <f ca="1">IF(AND(MAX(Q$23:Q354)&gt;MAX(S$23:S354),C355&lt;&gt;"",MAX(S$23:S354)&lt;=MAX(U$23:U354),MAX(S$23:S354)&lt;=MAX(W$23:W354),MAX(S$23:S354)&lt;=MAX(Y$23:Y354),MAX(S$23:S354)&lt;=TIME(16,0,0)),MAX(S$23:S354,C355),"")</f>
        <v/>
      </c>
      <c r="S355" s="4" t="str">
        <f t="shared" ca="1" si="98"/>
        <v/>
      </c>
      <c r="T355" s="4" t="str">
        <f ca="1">IF(AND(MAX(Q$23:Q354)&gt;MAX(U$23:U354),C355&lt;&gt;"",MAX(S$23:S354)&gt;MAX(U$23:U354),MAX(U$23:U354)&lt;=MAX(W$23:W354),MAX(U$23:U354)&lt;=MAX(Y$23:Y354),MAX(U$23:U354)&lt;=TIME(16,0,0)),MAX(U$23:U354,C355),"")</f>
        <v/>
      </c>
      <c r="U355" s="4" t="str">
        <f t="shared" ca="1" si="99"/>
        <v/>
      </c>
      <c r="V355" s="4" t="str">
        <f ca="1">IF(AND(MAX(Q$23:Q354)&gt;MAX(W$23:W354),C355&lt;&gt;"",MAX(S$23:S354)&gt;MAX(W$23:W354),MAX(U$23:U354)&gt;MAX(W$23:W354),MAX(W$23:W354)&lt;=MAX(Y$23:Y354),MAX(W$23:W354)&lt;=TIME(16,0,0)),MAX(W$23:W354,C355),"")</f>
        <v/>
      </c>
      <c r="W355" s="4" t="str">
        <f t="shared" ca="1" si="100"/>
        <v/>
      </c>
      <c r="X355" s="4" t="str">
        <f ca="1">IF(AND(MAX(Q$23:Q354)&gt;MAX(Y$23:Y354),C355&lt;&gt;"",MAX(S$23:S354)&gt;MAX(Y$23:Y354),MAX(U$23:U354)&gt;MAX(Y$23:Y354),MAX(W$23:W354)&gt;MAX(Y$23:Y354),MAX(Y$23:Y354)&lt;=TIME(16,0,0)),MAX(Y$23:Y354,C355),"")</f>
        <v/>
      </c>
      <c r="Y355" s="4" t="str">
        <f t="shared" ca="1" si="101"/>
        <v/>
      </c>
    </row>
    <row r="356" spans="1:25" x14ac:dyDescent="0.3">
      <c r="A356" s="3">
        <f t="shared" ca="1" si="85"/>
        <v>4.2075439613707397</v>
      </c>
      <c r="B356" s="23" t="str">
        <f t="shared" ca="1" si="86"/>
        <v/>
      </c>
      <c r="C356" s="4" t="str">
        <f ca="1">IF(C355="","",IF(C355+(A356)/1440&lt;=$C$23+8/24,C355+(A356)/1440,""))</f>
        <v/>
      </c>
      <c r="D356" t="str">
        <f t="shared" ca="1" si="87"/>
        <v/>
      </c>
      <c r="E356" s="4" t="str">
        <f t="shared" ca="1" si="88"/>
        <v/>
      </c>
      <c r="F356" t="str">
        <f t="shared" ca="1" si="89"/>
        <v/>
      </c>
      <c r="G356" s="4" t="str">
        <f t="shared" ca="1" si="90"/>
        <v/>
      </c>
      <c r="H356" t="str">
        <f t="shared" ca="1" si="91"/>
        <v/>
      </c>
      <c r="I356" s="4" t="str">
        <f t="shared" ca="1" si="92"/>
        <v/>
      </c>
      <c r="J356" t="str">
        <f t="shared" ca="1" si="93"/>
        <v/>
      </c>
      <c r="K356" s="4" t="str">
        <f ca="1">IF(J356&lt;&gt;"",J356/1440,"")</f>
        <v/>
      </c>
      <c r="L356" s="55" t="str">
        <f t="shared" ca="1" si="94"/>
        <v/>
      </c>
      <c r="M356" s="4" t="str">
        <f t="shared" ca="1" si="95"/>
        <v/>
      </c>
      <c r="N356" s="3" t="str">
        <f ca="1">IF(C356&lt;&gt;"",SUM(COUNTIF($Q$24:$Q356,"&gt;"&amp;C356),COUNTIF($S$24:$S356,"&gt;"&amp;C356),COUNTIF($U$24:$U356,"&gt;"&amp;C356),COUNTIF($W$24:$W356,"&gt;"&amp;C356),COUNTIF($Y$24:$Y356,"&gt;"&amp;C356)),"")</f>
        <v/>
      </c>
      <c r="O356" s="4" t="str">
        <f t="shared" ca="1" si="96"/>
        <v/>
      </c>
      <c r="P356" s="4" t="str">
        <f ca="1">IF(AND(MAX(Q$23:Q355)&lt;=MAX(S$23:S355),C356&lt;&gt;"",MAX(Q$23:Q355)&lt;=MAX(U$23:U355),MAX(Q$23:Q355)&lt;=MAX(W$23:W355),MAX(Q$23:Q355)&lt;=MAX(Y$23:Y355),MAX(Q$23:Q355)&lt;=TIME(16,0,0)),MAX(Q$23:Q355,C356),"")</f>
        <v/>
      </c>
      <c r="Q356" s="4" t="str">
        <f t="shared" ca="1" si="97"/>
        <v/>
      </c>
      <c r="R356" s="4" t="str">
        <f ca="1">IF(AND(MAX(Q$23:Q355)&gt;MAX(S$23:S355),C356&lt;&gt;"",MAX(S$23:S355)&lt;=MAX(U$23:U355),MAX(S$23:S355)&lt;=MAX(W$23:W355),MAX(S$23:S355)&lt;=MAX(Y$23:Y355),MAX(S$23:S355)&lt;=TIME(16,0,0)),MAX(S$23:S355,C356),"")</f>
        <v/>
      </c>
      <c r="S356" s="4" t="str">
        <f t="shared" ca="1" si="98"/>
        <v/>
      </c>
      <c r="T356" s="4" t="str">
        <f ca="1">IF(AND(MAX(Q$23:Q355)&gt;MAX(U$23:U355),C356&lt;&gt;"",MAX(S$23:S355)&gt;MAX(U$23:U355),MAX(U$23:U355)&lt;=MAX(W$23:W355),MAX(U$23:U355)&lt;=MAX(Y$23:Y355),MAX(U$23:U355)&lt;=TIME(16,0,0)),MAX(U$23:U355,C356),"")</f>
        <v/>
      </c>
      <c r="U356" s="4" t="str">
        <f t="shared" ca="1" si="99"/>
        <v/>
      </c>
      <c r="V356" s="4" t="str">
        <f ca="1">IF(AND(MAX(Q$23:Q355)&gt;MAX(W$23:W355),C356&lt;&gt;"",MAX(S$23:S355)&gt;MAX(W$23:W355),MAX(U$23:U355)&gt;MAX(W$23:W355),MAX(W$23:W355)&lt;=MAX(Y$23:Y355),MAX(W$23:W355)&lt;=TIME(16,0,0)),MAX(W$23:W355,C356),"")</f>
        <v/>
      </c>
      <c r="W356" s="4" t="str">
        <f t="shared" ca="1" si="100"/>
        <v/>
      </c>
      <c r="X356" s="4" t="str">
        <f ca="1">IF(AND(MAX(Q$23:Q355)&gt;MAX(Y$23:Y355),C356&lt;&gt;"",MAX(S$23:S355)&gt;MAX(Y$23:Y355),MAX(U$23:U355)&gt;MAX(Y$23:Y355),MAX(W$23:W355)&gt;MAX(Y$23:Y355),MAX(Y$23:Y355)&lt;=TIME(16,0,0)),MAX(Y$23:Y355,C356),"")</f>
        <v/>
      </c>
      <c r="Y356" s="4" t="str">
        <f t="shared" ca="1" si="101"/>
        <v/>
      </c>
    </row>
    <row r="357" spans="1:25" x14ac:dyDescent="0.3">
      <c r="A357" s="3">
        <f t="shared" ca="1" si="85"/>
        <v>2.3105201922226319</v>
      </c>
      <c r="B357" s="23" t="str">
        <f t="shared" ca="1" si="86"/>
        <v/>
      </c>
      <c r="C357" s="4" t="str">
        <f ca="1">IF(C356="","",IF(C356+(A357)/1440&lt;=$C$23+8/24,C356+(A357)/1440,""))</f>
        <v/>
      </c>
      <c r="D357" t="str">
        <f t="shared" ca="1" si="87"/>
        <v/>
      </c>
      <c r="E357" s="4" t="str">
        <f t="shared" ca="1" si="88"/>
        <v/>
      </c>
      <c r="F357" t="str">
        <f t="shared" ca="1" si="89"/>
        <v/>
      </c>
      <c r="G357" s="4" t="str">
        <f t="shared" ca="1" si="90"/>
        <v/>
      </c>
      <c r="H357" t="str">
        <f t="shared" ca="1" si="91"/>
        <v/>
      </c>
      <c r="I357" s="4" t="str">
        <f t="shared" ca="1" si="92"/>
        <v/>
      </c>
      <c r="J357" t="str">
        <f t="shared" ca="1" si="93"/>
        <v/>
      </c>
      <c r="K357" s="4" t="str">
        <f ca="1">IF(J357&lt;&gt;"",J357/1440,"")</f>
        <v/>
      </c>
      <c r="L357" s="55" t="str">
        <f t="shared" ca="1" si="94"/>
        <v/>
      </c>
      <c r="M357" s="4" t="str">
        <f t="shared" ca="1" si="95"/>
        <v/>
      </c>
      <c r="N357" s="3" t="str">
        <f ca="1">IF(C357&lt;&gt;"",SUM(COUNTIF($Q$24:$Q357,"&gt;"&amp;C357),COUNTIF($S$24:$S357,"&gt;"&amp;C357),COUNTIF($U$24:$U357,"&gt;"&amp;C357),COUNTIF($W$24:$W357,"&gt;"&amp;C357),COUNTIF($Y$24:$Y357,"&gt;"&amp;C357)),"")</f>
        <v/>
      </c>
      <c r="O357" s="4" t="str">
        <f t="shared" ca="1" si="96"/>
        <v/>
      </c>
      <c r="P357" s="4" t="str">
        <f ca="1">IF(AND(MAX(Q$23:Q356)&lt;=MAX(S$23:S356),C357&lt;&gt;"",MAX(Q$23:Q356)&lt;=MAX(U$23:U356),MAX(Q$23:Q356)&lt;=MAX(W$23:W356),MAX(Q$23:Q356)&lt;=MAX(Y$23:Y356),MAX(Q$23:Q356)&lt;=TIME(16,0,0)),MAX(Q$23:Q356,C357),"")</f>
        <v/>
      </c>
      <c r="Q357" s="4" t="str">
        <f t="shared" ca="1" si="97"/>
        <v/>
      </c>
      <c r="R357" s="4" t="str">
        <f ca="1">IF(AND(MAX(Q$23:Q356)&gt;MAX(S$23:S356),C357&lt;&gt;"",MAX(S$23:S356)&lt;=MAX(U$23:U356),MAX(S$23:S356)&lt;=MAX(W$23:W356),MAX(S$23:S356)&lt;=MAX(Y$23:Y356),MAX(S$23:S356)&lt;=TIME(16,0,0)),MAX(S$23:S356,C357),"")</f>
        <v/>
      </c>
      <c r="S357" s="4" t="str">
        <f t="shared" ca="1" si="98"/>
        <v/>
      </c>
      <c r="T357" s="4" t="str">
        <f ca="1">IF(AND(MAX(Q$23:Q356)&gt;MAX(U$23:U356),C357&lt;&gt;"",MAX(S$23:S356)&gt;MAX(U$23:U356),MAX(U$23:U356)&lt;=MAX(W$23:W356),MAX(U$23:U356)&lt;=MAX(Y$23:Y356),MAX(U$23:U356)&lt;=TIME(16,0,0)),MAX(U$23:U356,C357),"")</f>
        <v/>
      </c>
      <c r="U357" s="4" t="str">
        <f t="shared" ca="1" si="99"/>
        <v/>
      </c>
      <c r="V357" s="4" t="str">
        <f ca="1">IF(AND(MAX(Q$23:Q356)&gt;MAX(W$23:W356),C357&lt;&gt;"",MAX(S$23:S356)&gt;MAX(W$23:W356),MAX(U$23:U356)&gt;MAX(W$23:W356),MAX(W$23:W356)&lt;=MAX(Y$23:Y356),MAX(W$23:W356)&lt;=TIME(16,0,0)),MAX(W$23:W356,C357),"")</f>
        <v/>
      </c>
      <c r="W357" s="4" t="str">
        <f t="shared" ca="1" si="100"/>
        <v/>
      </c>
      <c r="X357" s="4" t="str">
        <f ca="1">IF(AND(MAX(Q$23:Q356)&gt;MAX(Y$23:Y356),C357&lt;&gt;"",MAX(S$23:S356)&gt;MAX(Y$23:Y356),MAX(U$23:U356)&gt;MAX(Y$23:Y356),MAX(W$23:W356)&gt;MAX(Y$23:Y356),MAX(Y$23:Y356)&lt;=TIME(16,0,0)),MAX(Y$23:Y356,C357),"")</f>
        <v/>
      </c>
      <c r="Y357" s="4" t="str">
        <f t="shared" ca="1" si="101"/>
        <v/>
      </c>
    </row>
    <row r="358" spans="1:25" x14ac:dyDescent="0.3">
      <c r="A358" s="3">
        <f t="shared" ca="1" si="85"/>
        <v>1.2067736102046966</v>
      </c>
      <c r="B358" s="23" t="str">
        <f t="shared" ca="1" si="86"/>
        <v/>
      </c>
      <c r="C358" s="4" t="str">
        <f ca="1">IF(C357="","",IF(C357+(A358)/1440&lt;=$C$23+8/24,C357+(A358)/1440,""))</f>
        <v/>
      </c>
      <c r="D358" t="str">
        <f t="shared" ca="1" si="87"/>
        <v/>
      </c>
      <c r="E358" s="4" t="str">
        <f t="shared" ca="1" si="88"/>
        <v/>
      </c>
      <c r="F358" t="str">
        <f t="shared" ca="1" si="89"/>
        <v/>
      </c>
      <c r="G358" s="4" t="str">
        <f t="shared" ca="1" si="90"/>
        <v/>
      </c>
      <c r="H358" t="str">
        <f t="shared" ca="1" si="91"/>
        <v/>
      </c>
      <c r="I358" s="4" t="str">
        <f t="shared" ca="1" si="92"/>
        <v/>
      </c>
      <c r="J358" t="str">
        <f t="shared" ca="1" si="93"/>
        <v/>
      </c>
      <c r="K358" s="4" t="str">
        <f ca="1">IF(J358&lt;&gt;"",J358/1440,"")</f>
        <v/>
      </c>
      <c r="L358" s="55" t="str">
        <f t="shared" ca="1" si="94"/>
        <v/>
      </c>
      <c r="M358" s="4" t="str">
        <f t="shared" ca="1" si="95"/>
        <v/>
      </c>
      <c r="N358" s="3" t="str">
        <f ca="1">IF(C358&lt;&gt;"",SUM(COUNTIF($Q$24:$Q358,"&gt;"&amp;C358),COUNTIF($S$24:$S358,"&gt;"&amp;C358),COUNTIF($U$24:$U358,"&gt;"&amp;C358),COUNTIF($W$24:$W358,"&gt;"&amp;C358),COUNTIF($Y$24:$Y358,"&gt;"&amp;C358)),"")</f>
        <v/>
      </c>
      <c r="O358" s="4" t="str">
        <f t="shared" ca="1" si="96"/>
        <v/>
      </c>
      <c r="P358" s="4" t="str">
        <f ca="1">IF(AND(MAX(Q$23:Q357)&lt;=MAX(S$23:S357),C358&lt;&gt;"",MAX(Q$23:Q357)&lt;=MAX(U$23:U357),MAX(Q$23:Q357)&lt;=MAX(W$23:W357),MAX(Q$23:Q357)&lt;=MAX(Y$23:Y357),MAX(Q$23:Q357)&lt;=TIME(16,0,0)),MAX(Q$23:Q357,C358),"")</f>
        <v/>
      </c>
      <c r="Q358" s="4" t="str">
        <f t="shared" ca="1" si="97"/>
        <v/>
      </c>
      <c r="R358" s="4" t="str">
        <f ca="1">IF(AND(MAX(Q$23:Q357)&gt;MAX(S$23:S357),C358&lt;&gt;"",MAX(S$23:S357)&lt;=MAX(U$23:U357),MAX(S$23:S357)&lt;=MAX(W$23:W357),MAX(S$23:S357)&lt;=MAX(Y$23:Y357),MAX(S$23:S357)&lt;=TIME(16,0,0)),MAX(S$23:S357,C358),"")</f>
        <v/>
      </c>
      <c r="S358" s="4" t="str">
        <f t="shared" ca="1" si="98"/>
        <v/>
      </c>
      <c r="T358" s="4" t="str">
        <f ca="1">IF(AND(MAX(Q$23:Q357)&gt;MAX(U$23:U357),C358&lt;&gt;"",MAX(S$23:S357)&gt;MAX(U$23:U357),MAX(U$23:U357)&lt;=MAX(W$23:W357),MAX(U$23:U357)&lt;=MAX(Y$23:Y357),MAX(U$23:U357)&lt;=TIME(16,0,0)),MAX(U$23:U357,C358),"")</f>
        <v/>
      </c>
      <c r="U358" s="4" t="str">
        <f t="shared" ca="1" si="99"/>
        <v/>
      </c>
      <c r="V358" s="4" t="str">
        <f ca="1">IF(AND(MAX(Q$23:Q357)&gt;MAX(W$23:W357),C358&lt;&gt;"",MAX(S$23:S357)&gt;MAX(W$23:W357),MAX(U$23:U357)&gt;MAX(W$23:W357),MAX(W$23:W357)&lt;=MAX(Y$23:Y357),MAX(W$23:W357)&lt;=TIME(16,0,0)),MAX(W$23:W357,C358),"")</f>
        <v/>
      </c>
      <c r="W358" s="4" t="str">
        <f t="shared" ca="1" si="100"/>
        <v/>
      </c>
      <c r="X358" s="4" t="str">
        <f ca="1">IF(AND(MAX(Q$23:Q357)&gt;MAX(Y$23:Y357),C358&lt;&gt;"",MAX(S$23:S357)&gt;MAX(Y$23:Y357),MAX(U$23:U357)&gt;MAX(Y$23:Y357),MAX(W$23:W357)&gt;MAX(Y$23:Y357),MAX(Y$23:Y357)&lt;=TIME(16,0,0)),MAX(Y$23:Y357,C358),"")</f>
        <v/>
      </c>
      <c r="Y358" s="4" t="str">
        <f t="shared" ca="1" si="101"/>
        <v/>
      </c>
    </row>
    <row r="359" spans="1:25" x14ac:dyDescent="0.3">
      <c r="A359" s="3">
        <f t="shared" ca="1" si="85"/>
        <v>1.8706449528559919</v>
      </c>
      <c r="B359" s="23" t="str">
        <f t="shared" ca="1" si="86"/>
        <v/>
      </c>
      <c r="C359" s="4" t="str">
        <f ca="1">IF(C358="","",IF(C358+(A359)/1440&lt;=$C$23+8/24,C358+(A359)/1440,""))</f>
        <v/>
      </c>
      <c r="D359" t="str">
        <f t="shared" ca="1" si="87"/>
        <v/>
      </c>
      <c r="E359" s="4" t="str">
        <f t="shared" ca="1" si="88"/>
        <v/>
      </c>
      <c r="F359" t="str">
        <f t="shared" ca="1" si="89"/>
        <v/>
      </c>
      <c r="G359" s="4" t="str">
        <f t="shared" ca="1" si="90"/>
        <v/>
      </c>
      <c r="H359" t="str">
        <f t="shared" ca="1" si="91"/>
        <v/>
      </c>
      <c r="I359" s="4" t="str">
        <f t="shared" ca="1" si="92"/>
        <v/>
      </c>
      <c r="J359" t="str">
        <f t="shared" ca="1" si="93"/>
        <v/>
      </c>
      <c r="K359" s="4" t="str">
        <f ca="1">IF(J359&lt;&gt;"",J359/1440,"")</f>
        <v/>
      </c>
      <c r="L359" s="55" t="str">
        <f t="shared" ca="1" si="94"/>
        <v/>
      </c>
      <c r="M359" s="4" t="str">
        <f t="shared" ca="1" si="95"/>
        <v/>
      </c>
      <c r="N359" s="3" t="str">
        <f ca="1">IF(C359&lt;&gt;"",SUM(COUNTIF($Q$24:$Q359,"&gt;"&amp;C359),COUNTIF($S$24:$S359,"&gt;"&amp;C359),COUNTIF($U$24:$U359,"&gt;"&amp;C359),COUNTIF($W$24:$W359,"&gt;"&amp;C359),COUNTIF($Y$24:$Y359,"&gt;"&amp;C359)),"")</f>
        <v/>
      </c>
      <c r="O359" s="4" t="str">
        <f t="shared" ca="1" si="96"/>
        <v/>
      </c>
      <c r="P359" s="4" t="str">
        <f ca="1">IF(AND(MAX(Q$23:Q358)&lt;=MAX(S$23:S358),C359&lt;&gt;"",MAX(Q$23:Q358)&lt;=MAX(U$23:U358),MAX(Q$23:Q358)&lt;=MAX(W$23:W358),MAX(Q$23:Q358)&lt;=MAX(Y$23:Y358),MAX(Q$23:Q358)&lt;=TIME(16,0,0)),MAX(Q$23:Q358,C359),"")</f>
        <v/>
      </c>
      <c r="Q359" s="4" t="str">
        <f t="shared" ca="1" si="97"/>
        <v/>
      </c>
      <c r="R359" s="4" t="str">
        <f ca="1">IF(AND(MAX(Q$23:Q358)&gt;MAX(S$23:S358),C359&lt;&gt;"",MAX(S$23:S358)&lt;=MAX(U$23:U358),MAX(S$23:S358)&lt;=MAX(W$23:W358),MAX(S$23:S358)&lt;=MAX(Y$23:Y358),MAX(S$23:S358)&lt;=TIME(16,0,0)),MAX(S$23:S358,C359),"")</f>
        <v/>
      </c>
      <c r="S359" s="4" t="str">
        <f t="shared" ca="1" si="98"/>
        <v/>
      </c>
      <c r="T359" s="4" t="str">
        <f ca="1">IF(AND(MAX(Q$23:Q358)&gt;MAX(U$23:U358),C359&lt;&gt;"",MAX(S$23:S358)&gt;MAX(U$23:U358),MAX(U$23:U358)&lt;=MAX(W$23:W358),MAX(U$23:U358)&lt;=MAX(Y$23:Y358),MAX(U$23:U358)&lt;=TIME(16,0,0)),MAX(U$23:U358,C359),"")</f>
        <v/>
      </c>
      <c r="U359" s="4" t="str">
        <f t="shared" ca="1" si="99"/>
        <v/>
      </c>
      <c r="V359" s="4" t="str">
        <f ca="1">IF(AND(MAX(Q$23:Q358)&gt;MAX(W$23:W358),C359&lt;&gt;"",MAX(S$23:S358)&gt;MAX(W$23:W358),MAX(U$23:U358)&gt;MAX(W$23:W358),MAX(W$23:W358)&lt;=MAX(Y$23:Y358),MAX(W$23:W358)&lt;=TIME(16,0,0)),MAX(W$23:W358,C359),"")</f>
        <v/>
      </c>
      <c r="W359" s="4" t="str">
        <f t="shared" ca="1" si="100"/>
        <v/>
      </c>
      <c r="X359" s="4" t="str">
        <f ca="1">IF(AND(MAX(Q$23:Q358)&gt;MAX(Y$23:Y358),C359&lt;&gt;"",MAX(S$23:S358)&gt;MAX(Y$23:Y358),MAX(U$23:U358)&gt;MAX(Y$23:Y358),MAX(W$23:W358)&gt;MAX(Y$23:Y358),MAX(Y$23:Y358)&lt;=TIME(16,0,0)),MAX(Y$23:Y358,C359),"")</f>
        <v/>
      </c>
      <c r="Y359" s="4" t="str">
        <f t="shared" ca="1" si="101"/>
        <v/>
      </c>
    </row>
    <row r="360" spans="1:25" x14ac:dyDescent="0.3">
      <c r="A360" s="3">
        <f t="shared" ca="1" si="85"/>
        <v>1.1184658363855815</v>
      </c>
      <c r="B360" s="23" t="str">
        <f t="shared" ca="1" si="86"/>
        <v/>
      </c>
      <c r="C360" s="4" t="str">
        <f ca="1">IF(C359="","",IF(C359+(A360)/1440&lt;=$C$23+8/24,C359+(A360)/1440,""))</f>
        <v/>
      </c>
      <c r="D360" t="str">
        <f t="shared" ca="1" si="87"/>
        <v/>
      </c>
      <c r="E360" s="4" t="str">
        <f t="shared" ca="1" si="88"/>
        <v/>
      </c>
      <c r="F360" t="str">
        <f t="shared" ca="1" si="89"/>
        <v/>
      </c>
      <c r="G360" s="4" t="str">
        <f t="shared" ca="1" si="90"/>
        <v/>
      </c>
      <c r="H360" t="str">
        <f t="shared" ca="1" si="91"/>
        <v/>
      </c>
      <c r="I360" s="4" t="str">
        <f t="shared" ca="1" si="92"/>
        <v/>
      </c>
      <c r="J360" t="str">
        <f t="shared" ca="1" si="93"/>
        <v/>
      </c>
      <c r="K360" s="4" t="str">
        <f ca="1">IF(J360&lt;&gt;"",J360/1440,"")</f>
        <v/>
      </c>
      <c r="L360" s="55" t="str">
        <f t="shared" ca="1" si="94"/>
        <v/>
      </c>
      <c r="M360" s="4" t="str">
        <f t="shared" ca="1" si="95"/>
        <v/>
      </c>
      <c r="N360" s="3" t="str">
        <f ca="1">IF(C360&lt;&gt;"",SUM(COUNTIF($Q$24:$Q360,"&gt;"&amp;C360),COUNTIF($S$24:$S360,"&gt;"&amp;C360),COUNTIF($U$24:$U360,"&gt;"&amp;C360),COUNTIF($W$24:$W360,"&gt;"&amp;C360),COUNTIF($Y$24:$Y360,"&gt;"&amp;C360)),"")</f>
        <v/>
      </c>
      <c r="O360" s="4" t="str">
        <f t="shared" ca="1" si="96"/>
        <v/>
      </c>
      <c r="P360" s="4" t="str">
        <f ca="1">IF(AND(MAX(Q$23:Q359)&lt;=MAX(S$23:S359),C360&lt;&gt;"",MAX(Q$23:Q359)&lt;=MAX(U$23:U359),MAX(Q$23:Q359)&lt;=MAX(W$23:W359),MAX(Q$23:Q359)&lt;=MAX(Y$23:Y359),MAX(Q$23:Q359)&lt;=TIME(16,0,0)),MAX(Q$23:Q359,C360),"")</f>
        <v/>
      </c>
      <c r="Q360" s="4" t="str">
        <f t="shared" ca="1" si="97"/>
        <v/>
      </c>
      <c r="R360" s="4" t="str">
        <f ca="1">IF(AND(MAX(Q$23:Q359)&gt;MAX(S$23:S359),C360&lt;&gt;"",MAX(S$23:S359)&lt;=MAX(U$23:U359),MAX(S$23:S359)&lt;=MAX(W$23:W359),MAX(S$23:S359)&lt;=MAX(Y$23:Y359),MAX(S$23:S359)&lt;=TIME(16,0,0)),MAX(S$23:S359,C360),"")</f>
        <v/>
      </c>
      <c r="S360" s="4" t="str">
        <f t="shared" ca="1" si="98"/>
        <v/>
      </c>
      <c r="T360" s="4" t="str">
        <f ca="1">IF(AND(MAX(Q$23:Q359)&gt;MAX(U$23:U359),C360&lt;&gt;"",MAX(S$23:S359)&gt;MAX(U$23:U359),MAX(U$23:U359)&lt;=MAX(W$23:W359),MAX(U$23:U359)&lt;=MAX(Y$23:Y359),MAX(U$23:U359)&lt;=TIME(16,0,0)),MAX(U$23:U359,C360),"")</f>
        <v/>
      </c>
      <c r="U360" s="4" t="str">
        <f t="shared" ca="1" si="99"/>
        <v/>
      </c>
      <c r="V360" s="4" t="str">
        <f ca="1">IF(AND(MAX(Q$23:Q359)&gt;MAX(W$23:W359),C360&lt;&gt;"",MAX(S$23:S359)&gt;MAX(W$23:W359),MAX(U$23:U359)&gt;MAX(W$23:W359),MAX(W$23:W359)&lt;=MAX(Y$23:Y359),MAX(W$23:W359)&lt;=TIME(16,0,0)),MAX(W$23:W359,C360),"")</f>
        <v/>
      </c>
      <c r="W360" s="4" t="str">
        <f t="shared" ca="1" si="100"/>
        <v/>
      </c>
      <c r="X360" s="4" t="str">
        <f ca="1">IF(AND(MAX(Q$23:Q359)&gt;MAX(Y$23:Y359),C360&lt;&gt;"",MAX(S$23:S359)&gt;MAX(Y$23:Y359),MAX(U$23:U359)&gt;MAX(Y$23:Y359),MAX(W$23:W359)&gt;MAX(Y$23:Y359),MAX(Y$23:Y359)&lt;=TIME(16,0,0)),MAX(Y$23:Y359,C360),"")</f>
        <v/>
      </c>
      <c r="Y360" s="4" t="str">
        <f t="shared" ca="1" si="101"/>
        <v/>
      </c>
    </row>
    <row r="361" spans="1:25" x14ac:dyDescent="0.3">
      <c r="A361" s="3">
        <f t="shared" ca="1" si="85"/>
        <v>2.342857275258786</v>
      </c>
      <c r="B361" s="23" t="str">
        <f t="shared" ca="1" si="86"/>
        <v/>
      </c>
      <c r="C361" s="4" t="str">
        <f ca="1">IF(C360="","",IF(C360+(A361)/1440&lt;=$C$23+8/24,C360+(A361)/1440,""))</f>
        <v/>
      </c>
      <c r="D361" t="str">
        <f t="shared" ca="1" si="87"/>
        <v/>
      </c>
      <c r="E361" s="4" t="str">
        <f t="shared" ca="1" si="88"/>
        <v/>
      </c>
      <c r="F361" t="str">
        <f t="shared" ca="1" si="89"/>
        <v/>
      </c>
      <c r="G361" s="4" t="str">
        <f t="shared" ca="1" si="90"/>
        <v/>
      </c>
      <c r="H361" t="str">
        <f t="shared" ca="1" si="91"/>
        <v/>
      </c>
      <c r="I361" s="4" t="str">
        <f t="shared" ca="1" si="92"/>
        <v/>
      </c>
      <c r="J361" t="str">
        <f t="shared" ca="1" si="93"/>
        <v/>
      </c>
      <c r="K361" s="4" t="str">
        <f ca="1">IF(J361&lt;&gt;"",J361/1440,"")</f>
        <v/>
      </c>
      <c r="L361" s="55" t="str">
        <f t="shared" ca="1" si="94"/>
        <v/>
      </c>
      <c r="M361" s="4" t="str">
        <f t="shared" ca="1" si="95"/>
        <v/>
      </c>
      <c r="N361" s="3" t="str">
        <f ca="1">IF(C361&lt;&gt;"",SUM(COUNTIF($Q$24:$Q361,"&gt;"&amp;C361),COUNTIF($S$24:$S361,"&gt;"&amp;C361),COUNTIF($U$24:$U361,"&gt;"&amp;C361),COUNTIF($W$24:$W361,"&gt;"&amp;C361),COUNTIF($Y$24:$Y361,"&gt;"&amp;C361)),"")</f>
        <v/>
      </c>
      <c r="O361" s="4" t="str">
        <f t="shared" ca="1" si="96"/>
        <v/>
      </c>
      <c r="P361" s="4" t="str">
        <f ca="1">IF(AND(MAX(Q$23:Q360)&lt;=MAX(S$23:S360),C361&lt;&gt;"",MAX(Q$23:Q360)&lt;=MAX(U$23:U360),MAX(Q$23:Q360)&lt;=MAX(W$23:W360),MAX(Q$23:Q360)&lt;=MAX(Y$23:Y360),MAX(Q$23:Q360)&lt;=TIME(16,0,0)),MAX(Q$23:Q360,C361),"")</f>
        <v/>
      </c>
      <c r="Q361" s="4" t="str">
        <f t="shared" ca="1" si="97"/>
        <v/>
      </c>
      <c r="R361" s="4" t="str">
        <f ca="1">IF(AND(MAX(Q$23:Q360)&gt;MAX(S$23:S360),C361&lt;&gt;"",MAX(S$23:S360)&lt;=MAX(U$23:U360),MAX(S$23:S360)&lt;=MAX(W$23:W360),MAX(S$23:S360)&lt;=MAX(Y$23:Y360),MAX(S$23:S360)&lt;=TIME(16,0,0)),MAX(S$23:S360,C361),"")</f>
        <v/>
      </c>
      <c r="S361" s="4" t="str">
        <f t="shared" ca="1" si="98"/>
        <v/>
      </c>
      <c r="T361" s="4" t="str">
        <f ca="1">IF(AND(MAX(Q$23:Q360)&gt;MAX(U$23:U360),C361&lt;&gt;"",MAX(S$23:S360)&gt;MAX(U$23:U360),MAX(U$23:U360)&lt;=MAX(W$23:W360),MAX(U$23:U360)&lt;=MAX(Y$23:Y360),MAX(U$23:U360)&lt;=TIME(16,0,0)),MAX(U$23:U360,C361),"")</f>
        <v/>
      </c>
      <c r="U361" s="4" t="str">
        <f t="shared" ca="1" si="99"/>
        <v/>
      </c>
      <c r="V361" s="4" t="str">
        <f ca="1">IF(AND(MAX(Q$23:Q360)&gt;MAX(W$23:W360),C361&lt;&gt;"",MAX(S$23:S360)&gt;MAX(W$23:W360),MAX(U$23:U360)&gt;MAX(W$23:W360),MAX(W$23:W360)&lt;=MAX(Y$23:Y360),MAX(W$23:W360)&lt;=TIME(16,0,0)),MAX(W$23:W360,C361),"")</f>
        <v/>
      </c>
      <c r="W361" s="4" t="str">
        <f t="shared" ca="1" si="100"/>
        <v/>
      </c>
      <c r="X361" s="4" t="str">
        <f ca="1">IF(AND(MAX(Q$23:Q360)&gt;MAX(Y$23:Y360),C361&lt;&gt;"",MAX(S$23:S360)&gt;MAX(Y$23:Y360),MAX(U$23:U360)&gt;MAX(Y$23:Y360),MAX(W$23:W360)&gt;MAX(Y$23:Y360),MAX(Y$23:Y360)&lt;=TIME(16,0,0)),MAX(Y$23:Y360,C361),"")</f>
        <v/>
      </c>
      <c r="Y361" s="4" t="str">
        <f t="shared" ca="1" si="101"/>
        <v/>
      </c>
    </row>
    <row r="362" spans="1:25" x14ac:dyDescent="0.3">
      <c r="A362" s="3">
        <f t="shared" ca="1" si="85"/>
        <v>1.2269211475245481</v>
      </c>
      <c r="B362" s="23" t="str">
        <f t="shared" ca="1" si="86"/>
        <v/>
      </c>
      <c r="C362" s="4" t="str">
        <f ca="1">IF(C361="","",IF(C361+(A362)/1440&lt;=$C$23+8/24,C361+(A362)/1440,""))</f>
        <v/>
      </c>
      <c r="D362" t="str">
        <f t="shared" ca="1" si="87"/>
        <v/>
      </c>
      <c r="E362" s="4" t="str">
        <f t="shared" ca="1" si="88"/>
        <v/>
      </c>
      <c r="F362" t="str">
        <f t="shared" ca="1" si="89"/>
        <v/>
      </c>
      <c r="G362" s="4" t="str">
        <f t="shared" ca="1" si="90"/>
        <v/>
      </c>
      <c r="H362" t="str">
        <f t="shared" ca="1" si="91"/>
        <v/>
      </c>
      <c r="I362" s="4" t="str">
        <f t="shared" ca="1" si="92"/>
        <v/>
      </c>
      <c r="J362" t="str">
        <f t="shared" ca="1" si="93"/>
        <v/>
      </c>
      <c r="K362" s="4" t="str">
        <f ca="1">IF(J362&lt;&gt;"",J362/1440,"")</f>
        <v/>
      </c>
      <c r="L362" s="55" t="str">
        <f t="shared" ca="1" si="94"/>
        <v/>
      </c>
      <c r="M362" s="4" t="str">
        <f t="shared" ca="1" si="95"/>
        <v/>
      </c>
      <c r="N362" s="3" t="str">
        <f ca="1">IF(C362&lt;&gt;"",SUM(COUNTIF($Q$24:$Q362,"&gt;"&amp;C362),COUNTIF($S$24:$S362,"&gt;"&amp;C362),COUNTIF($U$24:$U362,"&gt;"&amp;C362),COUNTIF($W$24:$W362,"&gt;"&amp;C362),COUNTIF($Y$24:$Y362,"&gt;"&amp;C362)),"")</f>
        <v/>
      </c>
      <c r="O362" s="4" t="str">
        <f t="shared" ca="1" si="96"/>
        <v/>
      </c>
      <c r="P362" s="4" t="str">
        <f ca="1">IF(AND(MAX(Q$23:Q361)&lt;=MAX(S$23:S361),C362&lt;&gt;"",MAX(Q$23:Q361)&lt;=MAX(U$23:U361),MAX(Q$23:Q361)&lt;=MAX(W$23:W361),MAX(Q$23:Q361)&lt;=MAX(Y$23:Y361),MAX(Q$23:Q361)&lt;=TIME(16,0,0)),MAX(Q$23:Q361,C362),"")</f>
        <v/>
      </c>
      <c r="Q362" s="4" t="str">
        <f t="shared" ca="1" si="97"/>
        <v/>
      </c>
      <c r="R362" s="4" t="str">
        <f ca="1">IF(AND(MAX(Q$23:Q361)&gt;MAX(S$23:S361),C362&lt;&gt;"",MAX(S$23:S361)&lt;=MAX(U$23:U361),MAX(S$23:S361)&lt;=MAX(W$23:W361),MAX(S$23:S361)&lt;=MAX(Y$23:Y361),MAX(S$23:S361)&lt;=TIME(16,0,0)),MAX(S$23:S361,C362),"")</f>
        <v/>
      </c>
      <c r="S362" s="4" t="str">
        <f t="shared" ca="1" si="98"/>
        <v/>
      </c>
      <c r="T362" s="4" t="str">
        <f ca="1">IF(AND(MAX(Q$23:Q361)&gt;MAX(U$23:U361),C362&lt;&gt;"",MAX(S$23:S361)&gt;MAX(U$23:U361),MAX(U$23:U361)&lt;=MAX(W$23:W361),MAX(U$23:U361)&lt;=MAX(Y$23:Y361),MAX(U$23:U361)&lt;=TIME(16,0,0)),MAX(U$23:U361,C362),"")</f>
        <v/>
      </c>
      <c r="U362" s="4" t="str">
        <f t="shared" ca="1" si="99"/>
        <v/>
      </c>
      <c r="V362" s="4" t="str">
        <f ca="1">IF(AND(MAX(Q$23:Q361)&gt;MAX(W$23:W361),C362&lt;&gt;"",MAX(S$23:S361)&gt;MAX(W$23:W361),MAX(U$23:U361)&gt;MAX(W$23:W361),MAX(W$23:W361)&lt;=MAX(Y$23:Y361),MAX(W$23:W361)&lt;=TIME(16,0,0)),MAX(W$23:W361,C362),"")</f>
        <v/>
      </c>
      <c r="W362" s="4" t="str">
        <f t="shared" ca="1" si="100"/>
        <v/>
      </c>
      <c r="X362" s="4" t="str">
        <f ca="1">IF(AND(MAX(Q$23:Q361)&gt;MAX(Y$23:Y361),C362&lt;&gt;"",MAX(S$23:S361)&gt;MAX(Y$23:Y361),MAX(U$23:U361)&gt;MAX(Y$23:Y361),MAX(W$23:W361)&gt;MAX(Y$23:Y361),MAX(Y$23:Y361)&lt;=TIME(16,0,0)),MAX(Y$23:Y361,C362),"")</f>
        <v/>
      </c>
      <c r="Y362" s="4" t="str">
        <f t="shared" ca="1" si="101"/>
        <v/>
      </c>
    </row>
    <row r="363" spans="1:25" x14ac:dyDescent="0.3">
      <c r="A363" s="3">
        <f t="shared" ca="1" si="85"/>
        <v>1.4391851224439629</v>
      </c>
      <c r="B363" s="23" t="str">
        <f t="shared" ca="1" si="86"/>
        <v/>
      </c>
      <c r="C363" s="4" t="str">
        <f ca="1">IF(C362="","",IF(C362+(A363)/1440&lt;=$C$23+8/24,C362+(A363)/1440,""))</f>
        <v/>
      </c>
      <c r="D363" t="str">
        <f t="shared" ca="1" si="87"/>
        <v/>
      </c>
      <c r="E363" s="4" t="str">
        <f t="shared" ca="1" si="88"/>
        <v/>
      </c>
      <c r="F363" t="str">
        <f t="shared" ca="1" si="89"/>
        <v/>
      </c>
      <c r="G363" s="4" t="str">
        <f t="shared" ca="1" si="90"/>
        <v/>
      </c>
      <c r="H363" t="str">
        <f t="shared" ca="1" si="91"/>
        <v/>
      </c>
      <c r="I363" s="4" t="str">
        <f t="shared" ca="1" si="92"/>
        <v/>
      </c>
      <c r="J363" t="str">
        <f t="shared" ca="1" si="93"/>
        <v/>
      </c>
      <c r="K363" s="4" t="str">
        <f ca="1">IF(J363&lt;&gt;"",J363/1440,"")</f>
        <v/>
      </c>
      <c r="L363" s="55" t="str">
        <f t="shared" ca="1" si="94"/>
        <v/>
      </c>
      <c r="M363" s="4" t="str">
        <f t="shared" ca="1" si="95"/>
        <v/>
      </c>
      <c r="N363" s="3" t="str">
        <f ca="1">IF(C363&lt;&gt;"",SUM(COUNTIF($Q$24:$Q363,"&gt;"&amp;C363),COUNTIF($S$24:$S363,"&gt;"&amp;C363),COUNTIF($U$24:$U363,"&gt;"&amp;C363),COUNTIF($W$24:$W363,"&gt;"&amp;C363),COUNTIF($Y$24:$Y363,"&gt;"&amp;C363)),"")</f>
        <v/>
      </c>
      <c r="O363" s="4" t="str">
        <f t="shared" ca="1" si="96"/>
        <v/>
      </c>
      <c r="P363" s="4" t="str">
        <f ca="1">IF(AND(MAX(Q$23:Q362)&lt;=MAX(S$23:S362),C363&lt;&gt;"",MAX(Q$23:Q362)&lt;=MAX(U$23:U362),MAX(Q$23:Q362)&lt;=MAX(W$23:W362),MAX(Q$23:Q362)&lt;=MAX(Y$23:Y362),MAX(Q$23:Q362)&lt;=TIME(16,0,0)),MAX(Q$23:Q362,C363),"")</f>
        <v/>
      </c>
      <c r="Q363" s="4" t="str">
        <f t="shared" ca="1" si="97"/>
        <v/>
      </c>
      <c r="R363" s="4" t="str">
        <f ca="1">IF(AND(MAX(Q$23:Q362)&gt;MAX(S$23:S362),C363&lt;&gt;"",MAX(S$23:S362)&lt;=MAX(U$23:U362),MAX(S$23:S362)&lt;=MAX(W$23:W362),MAX(S$23:S362)&lt;=MAX(Y$23:Y362),MAX(S$23:S362)&lt;=TIME(16,0,0)),MAX(S$23:S362,C363),"")</f>
        <v/>
      </c>
      <c r="S363" s="4" t="str">
        <f t="shared" ca="1" si="98"/>
        <v/>
      </c>
      <c r="T363" s="4" t="str">
        <f ca="1">IF(AND(MAX(Q$23:Q362)&gt;MAX(U$23:U362),C363&lt;&gt;"",MAX(S$23:S362)&gt;MAX(U$23:U362),MAX(U$23:U362)&lt;=MAX(W$23:W362),MAX(U$23:U362)&lt;=MAX(Y$23:Y362),MAX(U$23:U362)&lt;=TIME(16,0,0)),MAX(U$23:U362,C363),"")</f>
        <v/>
      </c>
      <c r="U363" s="4" t="str">
        <f t="shared" ca="1" si="99"/>
        <v/>
      </c>
      <c r="V363" s="4" t="str">
        <f ca="1">IF(AND(MAX(Q$23:Q362)&gt;MAX(W$23:W362),C363&lt;&gt;"",MAX(S$23:S362)&gt;MAX(W$23:W362),MAX(U$23:U362)&gt;MAX(W$23:W362),MAX(W$23:W362)&lt;=MAX(Y$23:Y362),MAX(W$23:W362)&lt;=TIME(16,0,0)),MAX(W$23:W362,C363),"")</f>
        <v/>
      </c>
      <c r="W363" s="4" t="str">
        <f t="shared" ca="1" si="100"/>
        <v/>
      </c>
      <c r="X363" s="4" t="str">
        <f ca="1">IF(AND(MAX(Q$23:Q362)&gt;MAX(Y$23:Y362),C363&lt;&gt;"",MAX(S$23:S362)&gt;MAX(Y$23:Y362),MAX(U$23:U362)&gt;MAX(Y$23:Y362),MAX(W$23:W362)&gt;MAX(Y$23:Y362),MAX(Y$23:Y362)&lt;=TIME(16,0,0)),MAX(Y$23:Y362,C363),"")</f>
        <v/>
      </c>
      <c r="Y363" s="4" t="str">
        <f t="shared" ca="1" si="101"/>
        <v/>
      </c>
    </row>
    <row r="364" spans="1:25" x14ac:dyDescent="0.3">
      <c r="A364" s="3">
        <f t="shared" ca="1" si="85"/>
        <v>1.7719437131905595</v>
      </c>
      <c r="B364" s="23" t="str">
        <f t="shared" ca="1" si="86"/>
        <v/>
      </c>
      <c r="C364" s="4" t="str">
        <f ca="1">IF(C363="","",IF(C363+(A364)/1440&lt;=$C$23+8/24,C363+(A364)/1440,""))</f>
        <v/>
      </c>
      <c r="D364" t="str">
        <f t="shared" ca="1" si="87"/>
        <v/>
      </c>
      <c r="E364" s="4" t="str">
        <f t="shared" ca="1" si="88"/>
        <v/>
      </c>
      <c r="F364" t="str">
        <f t="shared" ca="1" si="89"/>
        <v/>
      </c>
      <c r="G364" s="4" t="str">
        <f t="shared" ca="1" si="90"/>
        <v/>
      </c>
      <c r="H364" t="str">
        <f t="shared" ca="1" si="91"/>
        <v/>
      </c>
      <c r="I364" s="4" t="str">
        <f t="shared" ca="1" si="92"/>
        <v/>
      </c>
      <c r="J364" t="str">
        <f t="shared" ca="1" si="93"/>
        <v/>
      </c>
      <c r="K364" s="4" t="str">
        <f ca="1">IF(J364&lt;&gt;"",J364/1440,"")</f>
        <v/>
      </c>
      <c r="L364" s="55" t="str">
        <f t="shared" ca="1" si="94"/>
        <v/>
      </c>
      <c r="M364" s="4" t="str">
        <f t="shared" ca="1" si="95"/>
        <v/>
      </c>
      <c r="N364" s="3" t="str">
        <f ca="1">IF(C364&lt;&gt;"",SUM(COUNTIF($Q$24:$Q364,"&gt;"&amp;C364),COUNTIF($S$24:$S364,"&gt;"&amp;C364),COUNTIF($U$24:$U364,"&gt;"&amp;C364),COUNTIF($W$24:$W364,"&gt;"&amp;C364),COUNTIF($Y$24:$Y364,"&gt;"&amp;C364)),"")</f>
        <v/>
      </c>
      <c r="O364" s="4" t="str">
        <f t="shared" ca="1" si="96"/>
        <v/>
      </c>
      <c r="P364" s="4" t="str">
        <f ca="1">IF(AND(MAX(Q$23:Q363)&lt;=MAX(S$23:S363),C364&lt;&gt;"",MAX(Q$23:Q363)&lt;=MAX(U$23:U363),MAX(Q$23:Q363)&lt;=MAX(W$23:W363),MAX(Q$23:Q363)&lt;=MAX(Y$23:Y363),MAX(Q$23:Q363)&lt;=TIME(16,0,0)),MAX(Q$23:Q363,C364),"")</f>
        <v/>
      </c>
      <c r="Q364" s="4" t="str">
        <f t="shared" ca="1" si="97"/>
        <v/>
      </c>
      <c r="R364" s="4" t="str">
        <f ca="1">IF(AND(MAX(Q$23:Q363)&gt;MAX(S$23:S363),C364&lt;&gt;"",MAX(S$23:S363)&lt;=MAX(U$23:U363),MAX(S$23:S363)&lt;=MAX(W$23:W363),MAX(S$23:S363)&lt;=MAX(Y$23:Y363),MAX(S$23:S363)&lt;=TIME(16,0,0)),MAX(S$23:S363,C364),"")</f>
        <v/>
      </c>
      <c r="S364" s="4" t="str">
        <f t="shared" ca="1" si="98"/>
        <v/>
      </c>
      <c r="T364" s="4" t="str">
        <f ca="1">IF(AND(MAX(Q$23:Q363)&gt;MAX(U$23:U363),C364&lt;&gt;"",MAX(S$23:S363)&gt;MAX(U$23:U363),MAX(U$23:U363)&lt;=MAX(W$23:W363),MAX(U$23:U363)&lt;=MAX(Y$23:Y363),MAX(U$23:U363)&lt;=TIME(16,0,0)),MAX(U$23:U363,C364),"")</f>
        <v/>
      </c>
      <c r="U364" s="4" t="str">
        <f t="shared" ca="1" si="99"/>
        <v/>
      </c>
      <c r="V364" s="4" t="str">
        <f ca="1">IF(AND(MAX(Q$23:Q363)&gt;MAX(W$23:W363),C364&lt;&gt;"",MAX(S$23:S363)&gt;MAX(W$23:W363),MAX(U$23:U363)&gt;MAX(W$23:W363),MAX(W$23:W363)&lt;=MAX(Y$23:Y363),MAX(W$23:W363)&lt;=TIME(16,0,0)),MAX(W$23:W363,C364),"")</f>
        <v/>
      </c>
      <c r="W364" s="4" t="str">
        <f t="shared" ca="1" si="100"/>
        <v/>
      </c>
      <c r="X364" s="4" t="str">
        <f ca="1">IF(AND(MAX(Q$23:Q363)&gt;MAX(Y$23:Y363),C364&lt;&gt;"",MAX(S$23:S363)&gt;MAX(Y$23:Y363),MAX(U$23:U363)&gt;MAX(Y$23:Y363),MAX(W$23:W363)&gt;MAX(Y$23:Y363),MAX(Y$23:Y363)&lt;=TIME(16,0,0)),MAX(Y$23:Y363,C364),"")</f>
        <v/>
      </c>
      <c r="Y364" s="4" t="str">
        <f t="shared" ca="1" si="101"/>
        <v/>
      </c>
    </row>
    <row r="365" spans="1:25" x14ac:dyDescent="0.3">
      <c r="A365" s="3">
        <f t="shared" ca="1" si="85"/>
        <v>1.1717122222879228</v>
      </c>
      <c r="B365" s="23" t="str">
        <f t="shared" ca="1" si="86"/>
        <v/>
      </c>
      <c r="C365" s="4" t="str">
        <f ca="1">IF(C364="","",IF(C364+(A365)/1440&lt;=$C$23+8/24,C364+(A365)/1440,""))</f>
        <v/>
      </c>
      <c r="D365" t="str">
        <f t="shared" ca="1" si="87"/>
        <v/>
      </c>
      <c r="E365" s="4" t="str">
        <f t="shared" ca="1" si="88"/>
        <v/>
      </c>
      <c r="F365" t="str">
        <f t="shared" ca="1" si="89"/>
        <v/>
      </c>
      <c r="G365" s="4" t="str">
        <f t="shared" ca="1" si="90"/>
        <v/>
      </c>
      <c r="H365" t="str">
        <f t="shared" ca="1" si="91"/>
        <v/>
      </c>
      <c r="I365" s="4" t="str">
        <f t="shared" ca="1" si="92"/>
        <v/>
      </c>
      <c r="J365" t="str">
        <f t="shared" ca="1" si="93"/>
        <v/>
      </c>
      <c r="K365" s="4" t="str">
        <f ca="1">IF(J365&lt;&gt;"",J365/1440,"")</f>
        <v/>
      </c>
      <c r="L365" s="55" t="str">
        <f t="shared" ca="1" si="94"/>
        <v/>
      </c>
      <c r="M365" s="4" t="str">
        <f t="shared" ca="1" si="95"/>
        <v/>
      </c>
      <c r="N365" s="3" t="str">
        <f ca="1">IF(C365&lt;&gt;"",SUM(COUNTIF($Q$24:$Q365,"&gt;"&amp;C365),COUNTIF($S$24:$S365,"&gt;"&amp;C365),COUNTIF($U$24:$U365,"&gt;"&amp;C365),COUNTIF($W$24:$W365,"&gt;"&amp;C365),COUNTIF($Y$24:$Y365,"&gt;"&amp;C365)),"")</f>
        <v/>
      </c>
      <c r="O365" s="4" t="str">
        <f t="shared" ca="1" si="96"/>
        <v/>
      </c>
      <c r="P365" s="4" t="str">
        <f ca="1">IF(AND(MAX(Q$23:Q364)&lt;=MAX(S$23:S364),C365&lt;&gt;"",MAX(Q$23:Q364)&lt;=MAX(U$23:U364),MAX(Q$23:Q364)&lt;=MAX(W$23:W364),MAX(Q$23:Q364)&lt;=MAX(Y$23:Y364),MAX(Q$23:Q364)&lt;=TIME(16,0,0)),MAX(Q$23:Q364,C365),"")</f>
        <v/>
      </c>
      <c r="Q365" s="4" t="str">
        <f t="shared" ca="1" si="97"/>
        <v/>
      </c>
      <c r="R365" s="4" t="str">
        <f ca="1">IF(AND(MAX(Q$23:Q364)&gt;MAX(S$23:S364),C365&lt;&gt;"",MAX(S$23:S364)&lt;=MAX(U$23:U364),MAX(S$23:S364)&lt;=MAX(W$23:W364),MAX(S$23:S364)&lt;=MAX(Y$23:Y364),MAX(S$23:S364)&lt;=TIME(16,0,0)),MAX(S$23:S364,C365),"")</f>
        <v/>
      </c>
      <c r="S365" s="4" t="str">
        <f t="shared" ca="1" si="98"/>
        <v/>
      </c>
      <c r="T365" s="4" t="str">
        <f ca="1">IF(AND(MAX(Q$23:Q364)&gt;MAX(U$23:U364),C365&lt;&gt;"",MAX(S$23:S364)&gt;MAX(U$23:U364),MAX(U$23:U364)&lt;=MAX(W$23:W364),MAX(U$23:U364)&lt;=MAX(Y$23:Y364),MAX(U$23:U364)&lt;=TIME(16,0,0)),MAX(U$23:U364,C365),"")</f>
        <v/>
      </c>
      <c r="U365" s="4" t="str">
        <f t="shared" ca="1" si="99"/>
        <v/>
      </c>
      <c r="V365" s="4" t="str">
        <f ca="1">IF(AND(MAX(Q$23:Q364)&gt;MAX(W$23:W364),C365&lt;&gt;"",MAX(S$23:S364)&gt;MAX(W$23:W364),MAX(U$23:U364)&gt;MAX(W$23:W364),MAX(W$23:W364)&lt;=MAX(Y$23:Y364),MAX(W$23:W364)&lt;=TIME(16,0,0)),MAX(W$23:W364,C365),"")</f>
        <v/>
      </c>
      <c r="W365" s="4" t="str">
        <f t="shared" ca="1" si="100"/>
        <v/>
      </c>
      <c r="X365" s="4" t="str">
        <f ca="1">IF(AND(MAX(Q$23:Q364)&gt;MAX(Y$23:Y364),C365&lt;&gt;"",MAX(S$23:S364)&gt;MAX(Y$23:Y364),MAX(U$23:U364)&gt;MAX(Y$23:Y364),MAX(W$23:W364)&gt;MAX(Y$23:Y364),MAX(Y$23:Y364)&lt;=TIME(16,0,0)),MAX(Y$23:Y364,C365),"")</f>
        <v/>
      </c>
      <c r="Y365" s="4" t="str">
        <f t="shared" ca="1" si="101"/>
        <v/>
      </c>
    </row>
    <row r="366" spans="1:25" x14ac:dyDescent="0.3">
      <c r="A366" s="3">
        <f t="shared" ca="1" si="85"/>
        <v>3.9701976742883409</v>
      </c>
      <c r="B366" s="23" t="str">
        <f t="shared" ca="1" si="86"/>
        <v/>
      </c>
      <c r="C366" s="4" t="str">
        <f ca="1">IF(C365="","",IF(C365+(A366)/1440&lt;=$C$23+8/24,C365+(A366)/1440,""))</f>
        <v/>
      </c>
      <c r="D366" t="str">
        <f t="shared" ca="1" si="87"/>
        <v/>
      </c>
      <c r="E366" s="4" t="str">
        <f t="shared" ca="1" si="88"/>
        <v/>
      </c>
      <c r="F366" t="str">
        <f t="shared" ca="1" si="89"/>
        <v/>
      </c>
      <c r="G366" s="4" t="str">
        <f t="shared" ca="1" si="90"/>
        <v/>
      </c>
      <c r="H366" t="str">
        <f t="shared" ca="1" si="91"/>
        <v/>
      </c>
      <c r="I366" s="4" t="str">
        <f t="shared" ca="1" si="92"/>
        <v/>
      </c>
      <c r="J366" t="str">
        <f t="shared" ca="1" si="93"/>
        <v/>
      </c>
      <c r="K366" s="4" t="str">
        <f ca="1">IF(J366&lt;&gt;"",J366/1440,"")</f>
        <v/>
      </c>
      <c r="L366" s="55" t="str">
        <f t="shared" ca="1" si="94"/>
        <v/>
      </c>
      <c r="M366" s="4" t="str">
        <f t="shared" ca="1" si="95"/>
        <v/>
      </c>
      <c r="N366" s="3" t="str">
        <f ca="1">IF(C366&lt;&gt;"",SUM(COUNTIF($Q$24:$Q366,"&gt;"&amp;C366),COUNTIF($S$24:$S366,"&gt;"&amp;C366),COUNTIF($U$24:$U366,"&gt;"&amp;C366),COUNTIF($W$24:$W366,"&gt;"&amp;C366),COUNTIF($Y$24:$Y366,"&gt;"&amp;C366)),"")</f>
        <v/>
      </c>
      <c r="O366" s="4" t="str">
        <f t="shared" ca="1" si="96"/>
        <v/>
      </c>
      <c r="P366" s="4" t="str">
        <f ca="1">IF(AND(MAX(Q$23:Q365)&lt;=MAX(S$23:S365),C366&lt;&gt;"",MAX(Q$23:Q365)&lt;=MAX(U$23:U365),MAX(Q$23:Q365)&lt;=MAX(W$23:W365),MAX(Q$23:Q365)&lt;=MAX(Y$23:Y365),MAX(Q$23:Q365)&lt;=TIME(16,0,0)),MAX(Q$23:Q365,C366),"")</f>
        <v/>
      </c>
      <c r="Q366" s="4" t="str">
        <f t="shared" ca="1" si="97"/>
        <v/>
      </c>
      <c r="R366" s="4" t="str">
        <f ca="1">IF(AND(MAX(Q$23:Q365)&gt;MAX(S$23:S365),C366&lt;&gt;"",MAX(S$23:S365)&lt;=MAX(U$23:U365),MAX(S$23:S365)&lt;=MAX(W$23:W365),MAX(S$23:S365)&lt;=MAX(Y$23:Y365),MAX(S$23:S365)&lt;=TIME(16,0,0)),MAX(S$23:S365,C366),"")</f>
        <v/>
      </c>
      <c r="S366" s="4" t="str">
        <f t="shared" ca="1" si="98"/>
        <v/>
      </c>
      <c r="T366" s="4" t="str">
        <f ca="1">IF(AND(MAX(Q$23:Q365)&gt;MAX(U$23:U365),C366&lt;&gt;"",MAX(S$23:S365)&gt;MAX(U$23:U365),MAX(U$23:U365)&lt;=MAX(W$23:W365),MAX(U$23:U365)&lt;=MAX(Y$23:Y365),MAX(U$23:U365)&lt;=TIME(16,0,0)),MAX(U$23:U365,C366),"")</f>
        <v/>
      </c>
      <c r="U366" s="4" t="str">
        <f t="shared" ca="1" si="99"/>
        <v/>
      </c>
      <c r="V366" s="4" t="str">
        <f ca="1">IF(AND(MAX(Q$23:Q365)&gt;MAX(W$23:W365),C366&lt;&gt;"",MAX(S$23:S365)&gt;MAX(W$23:W365),MAX(U$23:U365)&gt;MAX(W$23:W365),MAX(W$23:W365)&lt;=MAX(Y$23:Y365),MAX(W$23:W365)&lt;=TIME(16,0,0)),MAX(W$23:W365,C366),"")</f>
        <v/>
      </c>
      <c r="W366" s="4" t="str">
        <f t="shared" ca="1" si="100"/>
        <v/>
      </c>
      <c r="X366" s="4" t="str">
        <f ca="1">IF(AND(MAX(Q$23:Q365)&gt;MAX(Y$23:Y365),C366&lt;&gt;"",MAX(S$23:S365)&gt;MAX(Y$23:Y365),MAX(U$23:U365)&gt;MAX(Y$23:Y365),MAX(W$23:W365)&gt;MAX(Y$23:Y365),MAX(Y$23:Y365)&lt;=TIME(16,0,0)),MAX(Y$23:Y365,C366),"")</f>
        <v/>
      </c>
      <c r="Y366" s="4" t="str">
        <f t="shared" ca="1" si="101"/>
        <v/>
      </c>
    </row>
    <row r="367" spans="1:25" x14ac:dyDescent="0.3">
      <c r="A367" s="3">
        <f t="shared" ca="1" si="85"/>
        <v>2.4525418257390665</v>
      </c>
      <c r="B367" s="23" t="str">
        <f t="shared" ca="1" si="86"/>
        <v/>
      </c>
      <c r="C367" s="4" t="str">
        <f ca="1">IF(C366="","",IF(C366+(A367)/1440&lt;=$C$23+8/24,C366+(A367)/1440,""))</f>
        <v/>
      </c>
      <c r="D367" t="str">
        <f t="shared" ca="1" si="87"/>
        <v/>
      </c>
      <c r="E367" s="4" t="str">
        <f t="shared" ca="1" si="88"/>
        <v/>
      </c>
      <c r="F367" t="str">
        <f t="shared" ca="1" si="89"/>
        <v/>
      </c>
      <c r="G367" s="4" t="str">
        <f t="shared" ca="1" si="90"/>
        <v/>
      </c>
      <c r="H367" t="str">
        <f t="shared" ca="1" si="91"/>
        <v/>
      </c>
      <c r="I367" s="4" t="str">
        <f t="shared" ca="1" si="92"/>
        <v/>
      </c>
      <c r="J367" t="str">
        <f t="shared" ca="1" si="93"/>
        <v/>
      </c>
      <c r="K367" s="4" t="str">
        <f ca="1">IF(J367&lt;&gt;"",J367/1440,"")</f>
        <v/>
      </c>
      <c r="L367" s="55" t="str">
        <f t="shared" ca="1" si="94"/>
        <v/>
      </c>
      <c r="M367" s="4" t="str">
        <f t="shared" ca="1" si="95"/>
        <v/>
      </c>
      <c r="N367" s="3" t="str">
        <f ca="1">IF(C367&lt;&gt;"",SUM(COUNTIF($Q$24:$Q367,"&gt;"&amp;C367),COUNTIF($S$24:$S367,"&gt;"&amp;C367),COUNTIF($U$24:$U367,"&gt;"&amp;C367),COUNTIF($W$24:$W367,"&gt;"&amp;C367),COUNTIF($Y$24:$Y367,"&gt;"&amp;C367)),"")</f>
        <v/>
      </c>
      <c r="O367" s="4" t="str">
        <f t="shared" ca="1" si="96"/>
        <v/>
      </c>
      <c r="P367" s="4" t="str">
        <f ca="1">IF(AND(MAX(Q$23:Q366)&lt;=MAX(S$23:S366),C367&lt;&gt;"",MAX(Q$23:Q366)&lt;=MAX(U$23:U366),MAX(Q$23:Q366)&lt;=MAX(W$23:W366),MAX(Q$23:Q366)&lt;=MAX(Y$23:Y366),MAX(Q$23:Q366)&lt;=TIME(16,0,0)),MAX(Q$23:Q366,C367),"")</f>
        <v/>
      </c>
      <c r="Q367" s="4" t="str">
        <f t="shared" ca="1" si="97"/>
        <v/>
      </c>
      <c r="R367" s="4" t="str">
        <f ca="1">IF(AND(MAX(Q$23:Q366)&gt;MAX(S$23:S366),C367&lt;&gt;"",MAX(S$23:S366)&lt;=MAX(U$23:U366),MAX(S$23:S366)&lt;=MAX(W$23:W366),MAX(S$23:S366)&lt;=MAX(Y$23:Y366),MAX(S$23:S366)&lt;=TIME(16,0,0)),MAX(S$23:S366,C367),"")</f>
        <v/>
      </c>
      <c r="S367" s="4" t="str">
        <f t="shared" ca="1" si="98"/>
        <v/>
      </c>
      <c r="T367" s="4" t="str">
        <f ca="1">IF(AND(MAX(Q$23:Q366)&gt;MAX(U$23:U366),C367&lt;&gt;"",MAX(S$23:S366)&gt;MAX(U$23:U366),MAX(U$23:U366)&lt;=MAX(W$23:W366),MAX(U$23:U366)&lt;=MAX(Y$23:Y366),MAX(U$23:U366)&lt;=TIME(16,0,0)),MAX(U$23:U366,C367),"")</f>
        <v/>
      </c>
      <c r="U367" s="4" t="str">
        <f t="shared" ca="1" si="99"/>
        <v/>
      </c>
      <c r="V367" s="4" t="str">
        <f ca="1">IF(AND(MAX(Q$23:Q366)&gt;MAX(W$23:W366),C367&lt;&gt;"",MAX(S$23:S366)&gt;MAX(W$23:W366),MAX(U$23:U366)&gt;MAX(W$23:W366),MAX(W$23:W366)&lt;=MAX(Y$23:Y366),MAX(W$23:W366)&lt;=TIME(16,0,0)),MAX(W$23:W366,C367),"")</f>
        <v/>
      </c>
      <c r="W367" s="4" t="str">
        <f t="shared" ca="1" si="100"/>
        <v/>
      </c>
      <c r="X367" s="4" t="str">
        <f ca="1">IF(AND(MAX(Q$23:Q366)&gt;MAX(Y$23:Y366),C367&lt;&gt;"",MAX(S$23:S366)&gt;MAX(Y$23:Y366),MAX(U$23:U366)&gt;MAX(Y$23:Y366),MAX(W$23:W366)&gt;MAX(Y$23:Y366),MAX(Y$23:Y366)&lt;=TIME(16,0,0)),MAX(Y$23:Y366,C367),"")</f>
        <v/>
      </c>
      <c r="Y367" s="4" t="str">
        <f t="shared" ca="1" si="101"/>
        <v/>
      </c>
    </row>
    <row r="368" spans="1:25" x14ac:dyDescent="0.3">
      <c r="A368" s="3">
        <f t="shared" ca="1" si="85"/>
        <v>1.037711086823299</v>
      </c>
      <c r="B368" s="23" t="str">
        <f t="shared" ca="1" si="86"/>
        <v/>
      </c>
      <c r="C368" s="4" t="str">
        <f ca="1">IF(C367="","",IF(C367+(A368)/1440&lt;=$C$23+8/24,C367+(A368)/1440,""))</f>
        <v/>
      </c>
      <c r="D368" t="str">
        <f t="shared" ca="1" si="87"/>
        <v/>
      </c>
      <c r="E368" s="4" t="str">
        <f t="shared" ca="1" si="88"/>
        <v/>
      </c>
      <c r="F368" t="str">
        <f t="shared" ca="1" si="89"/>
        <v/>
      </c>
      <c r="G368" s="4" t="str">
        <f t="shared" ca="1" si="90"/>
        <v/>
      </c>
      <c r="H368" t="str">
        <f t="shared" ca="1" si="91"/>
        <v/>
      </c>
      <c r="I368" s="4" t="str">
        <f t="shared" ca="1" si="92"/>
        <v/>
      </c>
      <c r="J368" t="str">
        <f t="shared" ca="1" si="93"/>
        <v/>
      </c>
      <c r="K368" s="4" t="str">
        <f ca="1">IF(J368&lt;&gt;"",J368/1440,"")</f>
        <v/>
      </c>
      <c r="L368" s="55" t="str">
        <f t="shared" ca="1" si="94"/>
        <v/>
      </c>
      <c r="M368" s="4" t="str">
        <f t="shared" ca="1" si="95"/>
        <v/>
      </c>
      <c r="N368" s="3" t="str">
        <f ca="1">IF(C368&lt;&gt;"",SUM(COUNTIF($Q$24:$Q368,"&gt;"&amp;C368),COUNTIF($S$24:$S368,"&gt;"&amp;C368),COUNTIF($U$24:$U368,"&gt;"&amp;C368),COUNTIF($W$24:$W368,"&gt;"&amp;C368),COUNTIF($Y$24:$Y368,"&gt;"&amp;C368)),"")</f>
        <v/>
      </c>
      <c r="O368" s="4" t="str">
        <f t="shared" ca="1" si="96"/>
        <v/>
      </c>
      <c r="P368" s="4" t="str">
        <f ca="1">IF(AND(MAX(Q$23:Q367)&lt;=MAX(S$23:S367),C368&lt;&gt;"",MAX(Q$23:Q367)&lt;=MAX(U$23:U367),MAX(Q$23:Q367)&lt;=MAX(W$23:W367),MAX(Q$23:Q367)&lt;=MAX(Y$23:Y367),MAX(Q$23:Q367)&lt;=TIME(16,0,0)),MAX(Q$23:Q367,C368),"")</f>
        <v/>
      </c>
      <c r="Q368" s="4" t="str">
        <f t="shared" ca="1" si="97"/>
        <v/>
      </c>
      <c r="R368" s="4" t="str">
        <f ca="1">IF(AND(MAX(Q$23:Q367)&gt;MAX(S$23:S367),C368&lt;&gt;"",MAX(S$23:S367)&lt;=MAX(U$23:U367),MAX(S$23:S367)&lt;=MAX(W$23:W367),MAX(S$23:S367)&lt;=MAX(Y$23:Y367),MAX(S$23:S367)&lt;=TIME(16,0,0)),MAX(S$23:S367,C368),"")</f>
        <v/>
      </c>
      <c r="S368" s="4" t="str">
        <f t="shared" ca="1" si="98"/>
        <v/>
      </c>
      <c r="T368" s="4" t="str">
        <f ca="1">IF(AND(MAX(Q$23:Q367)&gt;MAX(U$23:U367),C368&lt;&gt;"",MAX(S$23:S367)&gt;MAX(U$23:U367),MAX(U$23:U367)&lt;=MAX(W$23:W367),MAX(U$23:U367)&lt;=MAX(Y$23:Y367),MAX(U$23:U367)&lt;=TIME(16,0,0)),MAX(U$23:U367,C368),"")</f>
        <v/>
      </c>
      <c r="U368" s="4" t="str">
        <f t="shared" ca="1" si="99"/>
        <v/>
      </c>
      <c r="V368" s="4" t="str">
        <f ca="1">IF(AND(MAX(Q$23:Q367)&gt;MAX(W$23:W367),C368&lt;&gt;"",MAX(S$23:S367)&gt;MAX(W$23:W367),MAX(U$23:U367)&gt;MAX(W$23:W367),MAX(W$23:W367)&lt;=MAX(Y$23:Y367),MAX(W$23:W367)&lt;=TIME(16,0,0)),MAX(W$23:W367,C368),"")</f>
        <v/>
      </c>
      <c r="W368" s="4" t="str">
        <f t="shared" ca="1" si="100"/>
        <v/>
      </c>
      <c r="X368" s="4" t="str">
        <f ca="1">IF(AND(MAX(Q$23:Q367)&gt;MAX(Y$23:Y367),C368&lt;&gt;"",MAX(S$23:S367)&gt;MAX(Y$23:Y367),MAX(U$23:U367)&gt;MAX(Y$23:Y367),MAX(W$23:W367)&gt;MAX(Y$23:Y367),MAX(Y$23:Y367)&lt;=TIME(16,0,0)),MAX(Y$23:Y367,C368),"")</f>
        <v/>
      </c>
      <c r="Y368" s="4" t="str">
        <f t="shared" ca="1" si="101"/>
        <v/>
      </c>
    </row>
    <row r="369" spans="1:25" x14ac:dyDescent="0.3">
      <c r="A369" s="3">
        <f t="shared" ca="1" si="85"/>
        <v>1.273153680579294</v>
      </c>
      <c r="B369" s="23" t="str">
        <f t="shared" ca="1" si="86"/>
        <v/>
      </c>
      <c r="C369" s="4" t="str">
        <f ca="1">IF(C368="","",IF(C368+(A369)/1440&lt;=$C$23+8/24,C368+(A369)/1440,""))</f>
        <v/>
      </c>
      <c r="D369" t="str">
        <f t="shared" ca="1" si="87"/>
        <v/>
      </c>
      <c r="E369" s="4" t="str">
        <f t="shared" ca="1" si="88"/>
        <v/>
      </c>
      <c r="F369" t="str">
        <f t="shared" ca="1" si="89"/>
        <v/>
      </c>
      <c r="G369" s="4" t="str">
        <f t="shared" ca="1" si="90"/>
        <v/>
      </c>
      <c r="H369" t="str">
        <f t="shared" ca="1" si="91"/>
        <v/>
      </c>
      <c r="I369" s="4" t="str">
        <f t="shared" ca="1" si="92"/>
        <v/>
      </c>
      <c r="J369" t="str">
        <f t="shared" ca="1" si="93"/>
        <v/>
      </c>
      <c r="K369" s="4" t="str">
        <f ca="1">IF(J369&lt;&gt;"",J369/1440,"")</f>
        <v/>
      </c>
      <c r="L369" s="55" t="str">
        <f t="shared" ca="1" si="94"/>
        <v/>
      </c>
      <c r="M369" s="4" t="str">
        <f t="shared" ca="1" si="95"/>
        <v/>
      </c>
      <c r="N369" s="3" t="str">
        <f ca="1">IF(C369&lt;&gt;"",SUM(COUNTIF($Q$24:$Q369,"&gt;"&amp;C369),COUNTIF($S$24:$S369,"&gt;"&amp;C369),COUNTIF($U$24:$U369,"&gt;"&amp;C369),COUNTIF($W$24:$W369,"&gt;"&amp;C369),COUNTIF($Y$24:$Y369,"&gt;"&amp;C369)),"")</f>
        <v/>
      </c>
      <c r="O369" s="4" t="str">
        <f t="shared" ca="1" si="96"/>
        <v/>
      </c>
      <c r="P369" s="4" t="str">
        <f ca="1">IF(AND(MAX(Q$23:Q368)&lt;=MAX(S$23:S368),C369&lt;&gt;"",MAX(Q$23:Q368)&lt;=MAX(U$23:U368),MAX(Q$23:Q368)&lt;=MAX(W$23:W368),MAX(Q$23:Q368)&lt;=MAX(Y$23:Y368),MAX(Q$23:Q368)&lt;=TIME(16,0,0)),MAX(Q$23:Q368,C369),"")</f>
        <v/>
      </c>
      <c r="Q369" s="4" t="str">
        <f t="shared" ca="1" si="97"/>
        <v/>
      </c>
      <c r="R369" s="4" t="str">
        <f ca="1">IF(AND(MAX(Q$23:Q368)&gt;MAX(S$23:S368),C369&lt;&gt;"",MAX(S$23:S368)&lt;=MAX(U$23:U368),MAX(S$23:S368)&lt;=MAX(W$23:W368),MAX(S$23:S368)&lt;=MAX(Y$23:Y368),MAX(S$23:S368)&lt;=TIME(16,0,0)),MAX(S$23:S368,C369),"")</f>
        <v/>
      </c>
      <c r="S369" s="4" t="str">
        <f t="shared" ca="1" si="98"/>
        <v/>
      </c>
      <c r="T369" s="4" t="str">
        <f ca="1">IF(AND(MAX(Q$23:Q368)&gt;MAX(U$23:U368),C369&lt;&gt;"",MAX(S$23:S368)&gt;MAX(U$23:U368),MAX(U$23:U368)&lt;=MAX(W$23:W368),MAX(U$23:U368)&lt;=MAX(Y$23:Y368),MAX(U$23:U368)&lt;=TIME(16,0,0)),MAX(U$23:U368,C369),"")</f>
        <v/>
      </c>
      <c r="U369" s="4" t="str">
        <f t="shared" ca="1" si="99"/>
        <v/>
      </c>
      <c r="V369" s="4" t="str">
        <f ca="1">IF(AND(MAX(Q$23:Q368)&gt;MAX(W$23:W368),C369&lt;&gt;"",MAX(S$23:S368)&gt;MAX(W$23:W368),MAX(U$23:U368)&gt;MAX(W$23:W368),MAX(W$23:W368)&lt;=MAX(Y$23:Y368),MAX(W$23:W368)&lt;=TIME(16,0,0)),MAX(W$23:W368,C369),"")</f>
        <v/>
      </c>
      <c r="W369" s="4" t="str">
        <f t="shared" ca="1" si="100"/>
        <v/>
      </c>
      <c r="X369" s="4" t="str">
        <f ca="1">IF(AND(MAX(Q$23:Q368)&gt;MAX(Y$23:Y368),C369&lt;&gt;"",MAX(S$23:S368)&gt;MAX(Y$23:Y368),MAX(U$23:U368)&gt;MAX(Y$23:Y368),MAX(W$23:W368)&gt;MAX(Y$23:Y368),MAX(Y$23:Y368)&lt;=TIME(16,0,0)),MAX(Y$23:Y368,C369),"")</f>
        <v/>
      </c>
      <c r="Y369" s="4" t="str">
        <f t="shared" ca="1" si="101"/>
        <v/>
      </c>
    </row>
    <row r="370" spans="1:25" x14ac:dyDescent="0.3">
      <c r="A370" s="3">
        <f t="shared" ca="1" si="85"/>
        <v>2.1615474052226613</v>
      </c>
      <c r="B370" s="23" t="str">
        <f t="shared" ca="1" si="86"/>
        <v/>
      </c>
      <c r="C370" s="4" t="str">
        <f ca="1">IF(C369="","",IF(C369+(A370)/1440&lt;=$C$23+8/24,C369+(A370)/1440,""))</f>
        <v/>
      </c>
      <c r="D370" t="str">
        <f t="shared" ca="1" si="87"/>
        <v/>
      </c>
      <c r="E370" s="4" t="str">
        <f t="shared" ca="1" si="88"/>
        <v/>
      </c>
      <c r="F370" t="str">
        <f t="shared" ca="1" si="89"/>
        <v/>
      </c>
      <c r="G370" s="4" t="str">
        <f t="shared" ca="1" si="90"/>
        <v/>
      </c>
      <c r="H370" t="str">
        <f t="shared" ca="1" si="91"/>
        <v/>
      </c>
      <c r="I370" s="4" t="str">
        <f t="shared" ca="1" si="92"/>
        <v/>
      </c>
      <c r="J370" t="str">
        <f t="shared" ca="1" si="93"/>
        <v/>
      </c>
      <c r="K370" s="4" t="str">
        <f ca="1">IF(J370&lt;&gt;"",J370/1440,"")</f>
        <v/>
      </c>
      <c r="L370" s="55" t="str">
        <f t="shared" ca="1" si="94"/>
        <v/>
      </c>
      <c r="M370" s="4" t="str">
        <f t="shared" ca="1" si="95"/>
        <v/>
      </c>
      <c r="N370" s="3" t="str">
        <f ca="1">IF(C370&lt;&gt;"",SUM(COUNTIF($Q$24:$Q370,"&gt;"&amp;C370),COUNTIF($S$24:$S370,"&gt;"&amp;C370),COUNTIF($U$24:$U370,"&gt;"&amp;C370),COUNTIF($W$24:$W370,"&gt;"&amp;C370),COUNTIF($Y$24:$Y370,"&gt;"&amp;C370)),"")</f>
        <v/>
      </c>
      <c r="O370" s="4" t="str">
        <f t="shared" ca="1" si="96"/>
        <v/>
      </c>
      <c r="P370" s="4" t="str">
        <f ca="1">IF(AND(MAX(Q$23:Q369)&lt;=MAX(S$23:S369),C370&lt;&gt;"",MAX(Q$23:Q369)&lt;=MAX(U$23:U369),MAX(Q$23:Q369)&lt;=MAX(W$23:W369),MAX(Q$23:Q369)&lt;=MAX(Y$23:Y369),MAX(Q$23:Q369)&lt;=TIME(16,0,0)),MAX(Q$23:Q369,C370),"")</f>
        <v/>
      </c>
      <c r="Q370" s="4" t="str">
        <f t="shared" ca="1" si="97"/>
        <v/>
      </c>
      <c r="R370" s="4" t="str">
        <f ca="1">IF(AND(MAX(Q$23:Q369)&gt;MAX(S$23:S369),C370&lt;&gt;"",MAX(S$23:S369)&lt;=MAX(U$23:U369),MAX(S$23:S369)&lt;=MAX(W$23:W369),MAX(S$23:S369)&lt;=MAX(Y$23:Y369),MAX(S$23:S369)&lt;=TIME(16,0,0)),MAX(S$23:S369,C370),"")</f>
        <v/>
      </c>
      <c r="S370" s="4" t="str">
        <f t="shared" ca="1" si="98"/>
        <v/>
      </c>
      <c r="T370" s="4" t="str">
        <f ca="1">IF(AND(MAX(Q$23:Q369)&gt;MAX(U$23:U369),C370&lt;&gt;"",MAX(S$23:S369)&gt;MAX(U$23:U369),MAX(U$23:U369)&lt;=MAX(W$23:W369),MAX(U$23:U369)&lt;=MAX(Y$23:Y369),MAX(U$23:U369)&lt;=TIME(16,0,0)),MAX(U$23:U369,C370),"")</f>
        <v/>
      </c>
      <c r="U370" s="4" t="str">
        <f t="shared" ca="1" si="99"/>
        <v/>
      </c>
      <c r="V370" s="4" t="str">
        <f ca="1">IF(AND(MAX(Q$23:Q369)&gt;MAX(W$23:W369),C370&lt;&gt;"",MAX(S$23:S369)&gt;MAX(W$23:W369),MAX(U$23:U369)&gt;MAX(W$23:W369),MAX(W$23:W369)&lt;=MAX(Y$23:Y369),MAX(W$23:W369)&lt;=TIME(16,0,0)),MAX(W$23:W369,C370),"")</f>
        <v/>
      </c>
      <c r="W370" s="4" t="str">
        <f t="shared" ca="1" si="100"/>
        <v/>
      </c>
      <c r="X370" s="4" t="str">
        <f ca="1">IF(AND(MAX(Q$23:Q369)&gt;MAX(Y$23:Y369),C370&lt;&gt;"",MAX(S$23:S369)&gt;MAX(Y$23:Y369),MAX(U$23:U369)&gt;MAX(Y$23:Y369),MAX(W$23:W369)&gt;MAX(Y$23:Y369),MAX(Y$23:Y369)&lt;=TIME(16,0,0)),MAX(Y$23:Y369,C370),"")</f>
        <v/>
      </c>
      <c r="Y370" s="4" t="str">
        <f t="shared" ca="1" si="101"/>
        <v/>
      </c>
    </row>
    <row r="371" spans="1:25" x14ac:dyDescent="0.3">
      <c r="A371" s="3">
        <f t="shared" ca="1" si="85"/>
        <v>3.1115347278743721</v>
      </c>
      <c r="B371" s="23" t="str">
        <f t="shared" ca="1" si="86"/>
        <v/>
      </c>
      <c r="C371" s="4" t="str">
        <f ca="1">IF(C370="","",IF(C370+(A371)/1440&lt;=$C$23+8/24,C370+(A371)/1440,""))</f>
        <v/>
      </c>
      <c r="D371" t="str">
        <f t="shared" ca="1" si="87"/>
        <v/>
      </c>
      <c r="E371" s="4" t="str">
        <f t="shared" ca="1" si="88"/>
        <v/>
      </c>
      <c r="F371" t="str">
        <f t="shared" ca="1" si="89"/>
        <v/>
      </c>
      <c r="G371" s="4" t="str">
        <f t="shared" ca="1" si="90"/>
        <v/>
      </c>
      <c r="H371" t="str">
        <f t="shared" ca="1" si="91"/>
        <v/>
      </c>
      <c r="I371" s="4" t="str">
        <f t="shared" ca="1" si="92"/>
        <v/>
      </c>
      <c r="J371" t="str">
        <f t="shared" ca="1" si="93"/>
        <v/>
      </c>
      <c r="K371" s="4" t="str">
        <f ca="1">IF(J371&lt;&gt;"",J371/1440,"")</f>
        <v/>
      </c>
      <c r="L371" s="55" t="str">
        <f t="shared" ca="1" si="94"/>
        <v/>
      </c>
      <c r="M371" s="4" t="str">
        <f t="shared" ca="1" si="95"/>
        <v/>
      </c>
      <c r="N371" s="3" t="str">
        <f ca="1">IF(C371&lt;&gt;"",SUM(COUNTIF($Q$24:$Q371,"&gt;"&amp;C371),COUNTIF($S$24:$S371,"&gt;"&amp;C371),COUNTIF($U$24:$U371,"&gt;"&amp;C371),COUNTIF($W$24:$W371,"&gt;"&amp;C371),COUNTIF($Y$24:$Y371,"&gt;"&amp;C371)),"")</f>
        <v/>
      </c>
      <c r="O371" s="4" t="str">
        <f t="shared" ca="1" si="96"/>
        <v/>
      </c>
      <c r="P371" s="4" t="str">
        <f ca="1">IF(AND(MAX(Q$23:Q370)&lt;=MAX(S$23:S370),C371&lt;&gt;"",MAX(Q$23:Q370)&lt;=MAX(U$23:U370),MAX(Q$23:Q370)&lt;=MAX(W$23:W370),MAX(Q$23:Q370)&lt;=MAX(Y$23:Y370),MAX(Q$23:Q370)&lt;=TIME(16,0,0)),MAX(Q$23:Q370,C371),"")</f>
        <v/>
      </c>
      <c r="Q371" s="4" t="str">
        <f t="shared" ca="1" si="97"/>
        <v/>
      </c>
      <c r="R371" s="4" t="str">
        <f ca="1">IF(AND(MAX(Q$23:Q370)&gt;MAX(S$23:S370),C371&lt;&gt;"",MAX(S$23:S370)&lt;=MAX(U$23:U370),MAX(S$23:S370)&lt;=MAX(W$23:W370),MAX(S$23:S370)&lt;=MAX(Y$23:Y370),MAX(S$23:S370)&lt;=TIME(16,0,0)),MAX(S$23:S370,C371),"")</f>
        <v/>
      </c>
      <c r="S371" s="4" t="str">
        <f t="shared" ca="1" si="98"/>
        <v/>
      </c>
      <c r="T371" s="4" t="str">
        <f ca="1">IF(AND(MAX(Q$23:Q370)&gt;MAX(U$23:U370),C371&lt;&gt;"",MAX(S$23:S370)&gt;MAX(U$23:U370),MAX(U$23:U370)&lt;=MAX(W$23:W370),MAX(U$23:U370)&lt;=MAX(Y$23:Y370),MAX(U$23:U370)&lt;=TIME(16,0,0)),MAX(U$23:U370,C371),"")</f>
        <v/>
      </c>
      <c r="U371" s="4" t="str">
        <f t="shared" ca="1" si="99"/>
        <v/>
      </c>
      <c r="V371" s="4" t="str">
        <f ca="1">IF(AND(MAX(Q$23:Q370)&gt;MAX(W$23:W370),C371&lt;&gt;"",MAX(S$23:S370)&gt;MAX(W$23:W370),MAX(U$23:U370)&gt;MAX(W$23:W370),MAX(W$23:W370)&lt;=MAX(Y$23:Y370),MAX(W$23:W370)&lt;=TIME(16,0,0)),MAX(W$23:W370,C371),"")</f>
        <v/>
      </c>
      <c r="W371" s="4" t="str">
        <f t="shared" ca="1" si="100"/>
        <v/>
      </c>
      <c r="X371" s="4" t="str">
        <f ca="1">IF(AND(MAX(Q$23:Q370)&gt;MAX(Y$23:Y370),C371&lt;&gt;"",MAX(S$23:S370)&gt;MAX(Y$23:Y370),MAX(U$23:U370)&gt;MAX(Y$23:Y370),MAX(W$23:W370)&gt;MAX(Y$23:Y370),MAX(Y$23:Y370)&lt;=TIME(16,0,0)),MAX(Y$23:Y370,C371),"")</f>
        <v/>
      </c>
      <c r="Y371" s="4" t="str">
        <f t="shared" ca="1" si="101"/>
        <v/>
      </c>
    </row>
    <row r="372" spans="1:25" x14ac:dyDescent="0.3">
      <c r="A372" s="3">
        <f t="shared" ca="1" si="85"/>
        <v>4.3414397788713961</v>
      </c>
      <c r="B372" s="23" t="str">
        <f t="shared" ca="1" si="86"/>
        <v/>
      </c>
      <c r="C372" s="4" t="str">
        <f ca="1">IF(C371="","",IF(C371+(A372)/1440&lt;=$C$23+8/24,C371+(A372)/1440,""))</f>
        <v/>
      </c>
      <c r="D372" t="str">
        <f t="shared" ca="1" si="87"/>
        <v/>
      </c>
      <c r="E372" s="4" t="str">
        <f t="shared" ca="1" si="88"/>
        <v/>
      </c>
      <c r="F372" t="str">
        <f t="shared" ca="1" si="89"/>
        <v/>
      </c>
      <c r="G372" s="4" t="str">
        <f t="shared" ca="1" si="90"/>
        <v/>
      </c>
      <c r="H372" t="str">
        <f t="shared" ca="1" si="91"/>
        <v/>
      </c>
      <c r="I372" s="4" t="str">
        <f t="shared" ca="1" si="92"/>
        <v/>
      </c>
      <c r="J372" t="str">
        <f t="shared" ca="1" si="93"/>
        <v/>
      </c>
      <c r="K372" s="4" t="str">
        <f ca="1">IF(J372&lt;&gt;"",J372/1440,"")</f>
        <v/>
      </c>
      <c r="L372" s="55" t="str">
        <f t="shared" ca="1" si="94"/>
        <v/>
      </c>
      <c r="M372" s="4" t="str">
        <f t="shared" ca="1" si="95"/>
        <v/>
      </c>
      <c r="N372" s="3" t="str">
        <f ca="1">IF(C372&lt;&gt;"",SUM(COUNTIF($Q$24:$Q372,"&gt;"&amp;C372),COUNTIF($S$24:$S372,"&gt;"&amp;C372),COUNTIF($U$24:$U372,"&gt;"&amp;C372),COUNTIF($W$24:$W372,"&gt;"&amp;C372),COUNTIF($Y$24:$Y372,"&gt;"&amp;C372)),"")</f>
        <v/>
      </c>
      <c r="O372" s="4" t="str">
        <f t="shared" ca="1" si="96"/>
        <v/>
      </c>
      <c r="P372" s="4" t="str">
        <f ca="1">IF(AND(MAX(Q$23:Q371)&lt;=MAX(S$23:S371),C372&lt;&gt;"",MAX(Q$23:Q371)&lt;=MAX(U$23:U371),MAX(Q$23:Q371)&lt;=MAX(W$23:W371),MAX(Q$23:Q371)&lt;=MAX(Y$23:Y371),MAX(Q$23:Q371)&lt;=TIME(16,0,0)),MAX(Q$23:Q371,C372),"")</f>
        <v/>
      </c>
      <c r="Q372" s="4" t="str">
        <f t="shared" ca="1" si="97"/>
        <v/>
      </c>
      <c r="R372" s="4" t="str">
        <f ca="1">IF(AND(MAX(Q$23:Q371)&gt;MAX(S$23:S371),C372&lt;&gt;"",MAX(S$23:S371)&lt;=MAX(U$23:U371),MAX(S$23:S371)&lt;=MAX(W$23:W371),MAX(S$23:S371)&lt;=MAX(Y$23:Y371),MAX(S$23:S371)&lt;=TIME(16,0,0)),MAX(S$23:S371,C372),"")</f>
        <v/>
      </c>
      <c r="S372" s="4" t="str">
        <f t="shared" ca="1" si="98"/>
        <v/>
      </c>
      <c r="T372" s="4" t="str">
        <f ca="1">IF(AND(MAX(Q$23:Q371)&gt;MAX(U$23:U371),C372&lt;&gt;"",MAX(S$23:S371)&gt;MAX(U$23:U371),MAX(U$23:U371)&lt;=MAX(W$23:W371),MAX(U$23:U371)&lt;=MAX(Y$23:Y371),MAX(U$23:U371)&lt;=TIME(16,0,0)),MAX(U$23:U371,C372),"")</f>
        <v/>
      </c>
      <c r="U372" s="4" t="str">
        <f t="shared" ca="1" si="99"/>
        <v/>
      </c>
      <c r="V372" s="4" t="str">
        <f ca="1">IF(AND(MAX(Q$23:Q371)&gt;MAX(W$23:W371),C372&lt;&gt;"",MAX(S$23:S371)&gt;MAX(W$23:W371),MAX(U$23:U371)&gt;MAX(W$23:W371),MAX(W$23:W371)&lt;=MAX(Y$23:Y371),MAX(W$23:W371)&lt;=TIME(16,0,0)),MAX(W$23:W371,C372),"")</f>
        <v/>
      </c>
      <c r="W372" s="4" t="str">
        <f t="shared" ca="1" si="100"/>
        <v/>
      </c>
      <c r="X372" s="4" t="str">
        <f ca="1">IF(AND(MAX(Q$23:Q371)&gt;MAX(Y$23:Y371),C372&lt;&gt;"",MAX(S$23:S371)&gt;MAX(Y$23:Y371),MAX(U$23:U371)&gt;MAX(Y$23:Y371),MAX(W$23:W371)&gt;MAX(Y$23:Y371),MAX(Y$23:Y371)&lt;=TIME(16,0,0)),MAX(Y$23:Y371,C372),"")</f>
        <v/>
      </c>
      <c r="Y372" s="4" t="str">
        <f t="shared" ca="1" si="101"/>
        <v/>
      </c>
    </row>
    <row r="373" spans="1:25" x14ac:dyDescent="0.3">
      <c r="A373" s="3">
        <f t="shared" ca="1" si="85"/>
        <v>1.0111425182179723</v>
      </c>
      <c r="B373" s="23" t="str">
        <f t="shared" ca="1" si="86"/>
        <v/>
      </c>
      <c r="C373" s="4" t="str">
        <f ca="1">IF(C372="","",IF(C372+(A373)/1440&lt;=$C$23+8/24,C372+(A373)/1440,""))</f>
        <v/>
      </c>
      <c r="D373" t="str">
        <f t="shared" ca="1" si="87"/>
        <v/>
      </c>
      <c r="E373" s="4" t="str">
        <f t="shared" ca="1" si="88"/>
        <v/>
      </c>
      <c r="F373" t="str">
        <f t="shared" ca="1" si="89"/>
        <v/>
      </c>
      <c r="G373" s="4" t="str">
        <f t="shared" ca="1" si="90"/>
        <v/>
      </c>
      <c r="H373" t="str">
        <f t="shared" ca="1" si="91"/>
        <v/>
      </c>
      <c r="I373" s="4" t="str">
        <f t="shared" ca="1" si="92"/>
        <v/>
      </c>
      <c r="J373" t="str">
        <f t="shared" ca="1" si="93"/>
        <v/>
      </c>
      <c r="K373" s="4" t="str">
        <f ca="1">IF(J373&lt;&gt;"",J373/1440,"")</f>
        <v/>
      </c>
      <c r="L373" s="55" t="str">
        <f t="shared" ca="1" si="94"/>
        <v/>
      </c>
      <c r="M373" s="4" t="str">
        <f t="shared" ca="1" si="95"/>
        <v/>
      </c>
      <c r="N373" s="3" t="str">
        <f ca="1">IF(C373&lt;&gt;"",SUM(COUNTIF($Q$24:$Q373,"&gt;"&amp;C373),COUNTIF($S$24:$S373,"&gt;"&amp;C373),COUNTIF($U$24:$U373,"&gt;"&amp;C373),COUNTIF($W$24:$W373,"&gt;"&amp;C373),COUNTIF($Y$24:$Y373,"&gt;"&amp;C373)),"")</f>
        <v/>
      </c>
      <c r="O373" s="4" t="str">
        <f t="shared" ca="1" si="96"/>
        <v/>
      </c>
      <c r="P373" s="4" t="str">
        <f ca="1">IF(AND(MAX(Q$23:Q372)&lt;=MAX(S$23:S372),C373&lt;&gt;"",MAX(Q$23:Q372)&lt;=MAX(U$23:U372),MAX(Q$23:Q372)&lt;=MAX(W$23:W372),MAX(Q$23:Q372)&lt;=MAX(Y$23:Y372),MAX(Q$23:Q372)&lt;=TIME(16,0,0)),MAX(Q$23:Q372,C373),"")</f>
        <v/>
      </c>
      <c r="Q373" s="4" t="str">
        <f t="shared" ca="1" si="97"/>
        <v/>
      </c>
      <c r="R373" s="4" t="str">
        <f ca="1">IF(AND(MAX(Q$23:Q372)&gt;MAX(S$23:S372),C373&lt;&gt;"",MAX(S$23:S372)&lt;=MAX(U$23:U372),MAX(S$23:S372)&lt;=MAX(W$23:W372),MAX(S$23:S372)&lt;=MAX(Y$23:Y372),MAX(S$23:S372)&lt;=TIME(16,0,0)),MAX(S$23:S372,C373),"")</f>
        <v/>
      </c>
      <c r="S373" s="4" t="str">
        <f t="shared" ca="1" si="98"/>
        <v/>
      </c>
      <c r="T373" s="4" t="str">
        <f ca="1">IF(AND(MAX(Q$23:Q372)&gt;MAX(U$23:U372),C373&lt;&gt;"",MAX(S$23:S372)&gt;MAX(U$23:U372),MAX(U$23:U372)&lt;=MAX(W$23:W372),MAX(U$23:U372)&lt;=MAX(Y$23:Y372),MAX(U$23:U372)&lt;=TIME(16,0,0)),MAX(U$23:U372,C373),"")</f>
        <v/>
      </c>
      <c r="U373" s="4" t="str">
        <f t="shared" ca="1" si="99"/>
        <v/>
      </c>
      <c r="V373" s="4" t="str">
        <f ca="1">IF(AND(MAX(Q$23:Q372)&gt;MAX(W$23:W372),C373&lt;&gt;"",MAX(S$23:S372)&gt;MAX(W$23:W372),MAX(U$23:U372)&gt;MAX(W$23:W372),MAX(W$23:W372)&lt;=MAX(Y$23:Y372),MAX(W$23:W372)&lt;=TIME(16,0,0)),MAX(W$23:W372,C373),"")</f>
        <v/>
      </c>
      <c r="W373" s="4" t="str">
        <f t="shared" ca="1" si="100"/>
        <v/>
      </c>
      <c r="X373" s="4" t="str">
        <f ca="1">IF(AND(MAX(Q$23:Q372)&gt;MAX(Y$23:Y372),C373&lt;&gt;"",MAX(S$23:S372)&gt;MAX(Y$23:Y372),MAX(U$23:U372)&gt;MAX(Y$23:Y372),MAX(W$23:W372)&gt;MAX(Y$23:Y372),MAX(Y$23:Y372)&lt;=TIME(16,0,0)),MAX(Y$23:Y372,C373),"")</f>
        <v/>
      </c>
      <c r="Y373" s="4" t="str">
        <f t="shared" ca="1" si="101"/>
        <v/>
      </c>
    </row>
    <row r="374" spans="1:25" x14ac:dyDescent="0.3">
      <c r="A374" s="3">
        <f t="shared" ca="1" si="85"/>
        <v>2.74778014394305</v>
      </c>
      <c r="B374" s="23" t="str">
        <f t="shared" ca="1" si="86"/>
        <v/>
      </c>
      <c r="C374" s="4" t="str">
        <f ca="1">IF(C373="","",IF(C373+(A374)/1440&lt;=$C$23+8/24,C373+(A374)/1440,""))</f>
        <v/>
      </c>
      <c r="D374" t="str">
        <f t="shared" ca="1" si="87"/>
        <v/>
      </c>
      <c r="E374" s="4" t="str">
        <f t="shared" ca="1" si="88"/>
        <v/>
      </c>
      <c r="F374" t="str">
        <f t="shared" ca="1" si="89"/>
        <v/>
      </c>
      <c r="G374" s="4" t="str">
        <f t="shared" ca="1" si="90"/>
        <v/>
      </c>
      <c r="H374" t="str">
        <f t="shared" ca="1" si="91"/>
        <v/>
      </c>
      <c r="I374" s="4" t="str">
        <f t="shared" ca="1" si="92"/>
        <v/>
      </c>
      <c r="J374" t="str">
        <f t="shared" ca="1" si="93"/>
        <v/>
      </c>
      <c r="K374" s="4" t="str">
        <f ca="1">IF(J374&lt;&gt;"",J374/1440,"")</f>
        <v/>
      </c>
      <c r="L374" s="55" t="str">
        <f t="shared" ca="1" si="94"/>
        <v/>
      </c>
      <c r="M374" s="4" t="str">
        <f t="shared" ca="1" si="95"/>
        <v/>
      </c>
      <c r="N374" s="3" t="str">
        <f ca="1">IF(C374&lt;&gt;"",SUM(COUNTIF($Q$24:$Q374,"&gt;"&amp;C374),COUNTIF($S$24:$S374,"&gt;"&amp;C374),COUNTIF($U$24:$U374,"&gt;"&amp;C374),COUNTIF($W$24:$W374,"&gt;"&amp;C374),COUNTIF($Y$24:$Y374,"&gt;"&amp;C374)),"")</f>
        <v/>
      </c>
      <c r="O374" s="4" t="str">
        <f t="shared" ca="1" si="96"/>
        <v/>
      </c>
      <c r="P374" s="4" t="str">
        <f ca="1">IF(AND(MAX(Q$23:Q373)&lt;=MAX(S$23:S373),C374&lt;&gt;"",MAX(Q$23:Q373)&lt;=MAX(U$23:U373),MAX(Q$23:Q373)&lt;=MAX(W$23:W373),MAX(Q$23:Q373)&lt;=MAX(Y$23:Y373),MAX(Q$23:Q373)&lt;=TIME(16,0,0)),MAX(Q$23:Q373,C374),"")</f>
        <v/>
      </c>
      <c r="Q374" s="4" t="str">
        <f t="shared" ca="1" si="97"/>
        <v/>
      </c>
      <c r="R374" s="4" t="str">
        <f ca="1">IF(AND(MAX(Q$23:Q373)&gt;MAX(S$23:S373),C374&lt;&gt;"",MAX(S$23:S373)&lt;=MAX(U$23:U373),MAX(S$23:S373)&lt;=MAX(W$23:W373),MAX(S$23:S373)&lt;=MAX(Y$23:Y373),MAX(S$23:S373)&lt;=TIME(16,0,0)),MAX(S$23:S373,C374),"")</f>
        <v/>
      </c>
      <c r="S374" s="4" t="str">
        <f t="shared" ca="1" si="98"/>
        <v/>
      </c>
      <c r="T374" s="4" t="str">
        <f ca="1">IF(AND(MAX(Q$23:Q373)&gt;MAX(U$23:U373),C374&lt;&gt;"",MAX(S$23:S373)&gt;MAX(U$23:U373),MAX(U$23:U373)&lt;=MAX(W$23:W373),MAX(U$23:U373)&lt;=MAX(Y$23:Y373),MAX(U$23:U373)&lt;=TIME(16,0,0)),MAX(U$23:U373,C374),"")</f>
        <v/>
      </c>
      <c r="U374" s="4" t="str">
        <f t="shared" ca="1" si="99"/>
        <v/>
      </c>
      <c r="V374" s="4" t="str">
        <f ca="1">IF(AND(MAX(Q$23:Q373)&gt;MAX(W$23:W373),C374&lt;&gt;"",MAX(S$23:S373)&gt;MAX(W$23:W373),MAX(U$23:U373)&gt;MAX(W$23:W373),MAX(W$23:W373)&lt;=MAX(Y$23:Y373),MAX(W$23:W373)&lt;=TIME(16,0,0)),MAX(W$23:W373,C374),"")</f>
        <v/>
      </c>
      <c r="W374" s="4" t="str">
        <f t="shared" ca="1" si="100"/>
        <v/>
      </c>
      <c r="X374" s="4" t="str">
        <f ca="1">IF(AND(MAX(Q$23:Q373)&gt;MAX(Y$23:Y373),C374&lt;&gt;"",MAX(S$23:S373)&gt;MAX(Y$23:Y373),MAX(U$23:U373)&gt;MAX(Y$23:Y373),MAX(W$23:W373)&gt;MAX(Y$23:Y373),MAX(Y$23:Y373)&lt;=TIME(16,0,0)),MAX(Y$23:Y373,C374),"")</f>
        <v/>
      </c>
      <c r="Y374" s="4" t="str">
        <f t="shared" ca="1" si="101"/>
        <v/>
      </c>
    </row>
    <row r="375" spans="1:25" x14ac:dyDescent="0.3">
      <c r="A375" s="3">
        <f t="shared" ca="1" si="85"/>
        <v>1.1875618547277813</v>
      </c>
      <c r="B375" s="23" t="str">
        <f t="shared" ca="1" si="86"/>
        <v/>
      </c>
      <c r="C375" s="4" t="str">
        <f ca="1">IF(C374="","",IF(C374+(A375)/1440&lt;=$C$23+8/24,C374+(A375)/1440,""))</f>
        <v/>
      </c>
      <c r="D375" t="str">
        <f t="shared" ca="1" si="87"/>
        <v/>
      </c>
      <c r="E375" s="4" t="str">
        <f t="shared" ca="1" si="88"/>
        <v/>
      </c>
      <c r="F375" t="str">
        <f t="shared" ca="1" si="89"/>
        <v/>
      </c>
      <c r="G375" s="4" t="str">
        <f t="shared" ca="1" si="90"/>
        <v/>
      </c>
      <c r="H375" t="str">
        <f t="shared" ca="1" si="91"/>
        <v/>
      </c>
      <c r="I375" s="4" t="str">
        <f t="shared" ca="1" si="92"/>
        <v/>
      </c>
      <c r="J375" t="str">
        <f t="shared" ca="1" si="93"/>
        <v/>
      </c>
      <c r="K375" s="4" t="str">
        <f ca="1">IF(J375&lt;&gt;"",J375/1440,"")</f>
        <v/>
      </c>
      <c r="L375" s="55" t="str">
        <f t="shared" ca="1" si="94"/>
        <v/>
      </c>
      <c r="M375" s="4" t="str">
        <f t="shared" ca="1" si="95"/>
        <v/>
      </c>
      <c r="N375" s="3" t="str">
        <f ca="1">IF(C375&lt;&gt;"",SUM(COUNTIF($Q$24:$Q375,"&gt;"&amp;C375),COUNTIF($S$24:$S375,"&gt;"&amp;C375),COUNTIF($U$24:$U375,"&gt;"&amp;C375),COUNTIF($W$24:$W375,"&gt;"&amp;C375),COUNTIF($Y$24:$Y375,"&gt;"&amp;C375)),"")</f>
        <v/>
      </c>
      <c r="O375" s="4" t="str">
        <f t="shared" ca="1" si="96"/>
        <v/>
      </c>
      <c r="P375" s="4" t="str">
        <f ca="1">IF(AND(MAX(Q$23:Q374)&lt;=MAX(S$23:S374),C375&lt;&gt;"",MAX(Q$23:Q374)&lt;=MAX(U$23:U374),MAX(Q$23:Q374)&lt;=MAX(W$23:W374),MAX(Q$23:Q374)&lt;=MAX(Y$23:Y374),MAX(Q$23:Q374)&lt;=TIME(16,0,0)),MAX(Q$23:Q374,C375),"")</f>
        <v/>
      </c>
      <c r="Q375" s="4" t="str">
        <f t="shared" ca="1" si="97"/>
        <v/>
      </c>
      <c r="R375" s="4" t="str">
        <f ca="1">IF(AND(MAX(Q$23:Q374)&gt;MAX(S$23:S374),C375&lt;&gt;"",MAX(S$23:S374)&lt;=MAX(U$23:U374),MAX(S$23:S374)&lt;=MAX(W$23:W374),MAX(S$23:S374)&lt;=MAX(Y$23:Y374),MAX(S$23:S374)&lt;=TIME(16,0,0)),MAX(S$23:S374,C375),"")</f>
        <v/>
      </c>
      <c r="S375" s="4" t="str">
        <f t="shared" ca="1" si="98"/>
        <v/>
      </c>
      <c r="T375" s="4" t="str">
        <f ca="1">IF(AND(MAX(Q$23:Q374)&gt;MAX(U$23:U374),C375&lt;&gt;"",MAX(S$23:S374)&gt;MAX(U$23:U374),MAX(U$23:U374)&lt;=MAX(W$23:W374),MAX(U$23:U374)&lt;=MAX(Y$23:Y374),MAX(U$23:U374)&lt;=TIME(16,0,0)),MAX(U$23:U374,C375),"")</f>
        <v/>
      </c>
      <c r="U375" s="4" t="str">
        <f t="shared" ca="1" si="99"/>
        <v/>
      </c>
      <c r="V375" s="4" t="str">
        <f ca="1">IF(AND(MAX(Q$23:Q374)&gt;MAX(W$23:W374),C375&lt;&gt;"",MAX(S$23:S374)&gt;MAX(W$23:W374),MAX(U$23:U374)&gt;MAX(W$23:W374),MAX(W$23:W374)&lt;=MAX(Y$23:Y374),MAX(W$23:W374)&lt;=TIME(16,0,0)),MAX(W$23:W374,C375),"")</f>
        <v/>
      </c>
      <c r="W375" s="4" t="str">
        <f t="shared" ca="1" si="100"/>
        <v/>
      </c>
      <c r="X375" s="4" t="str">
        <f ca="1">IF(AND(MAX(Q$23:Q374)&gt;MAX(Y$23:Y374),C375&lt;&gt;"",MAX(S$23:S374)&gt;MAX(Y$23:Y374),MAX(U$23:U374)&gt;MAX(Y$23:Y374),MAX(W$23:W374)&gt;MAX(Y$23:Y374),MAX(Y$23:Y374)&lt;=TIME(16,0,0)),MAX(Y$23:Y374,C375),"")</f>
        <v/>
      </c>
      <c r="Y375" s="4" t="str">
        <f t="shared" ca="1" si="101"/>
        <v/>
      </c>
    </row>
    <row r="376" spans="1:25" x14ac:dyDescent="0.3">
      <c r="A376" s="3">
        <f t="shared" ca="1" si="85"/>
        <v>1.3439011091384896</v>
      </c>
      <c r="B376" s="23" t="str">
        <f t="shared" ca="1" si="86"/>
        <v/>
      </c>
      <c r="C376" s="4" t="str">
        <f ca="1">IF(C375="","",IF(C375+(A376)/1440&lt;=$C$23+8/24,C375+(A376)/1440,""))</f>
        <v/>
      </c>
      <c r="D376" t="str">
        <f t="shared" ca="1" si="87"/>
        <v/>
      </c>
      <c r="E376" s="4" t="str">
        <f t="shared" ca="1" si="88"/>
        <v/>
      </c>
      <c r="F376" t="str">
        <f t="shared" ca="1" si="89"/>
        <v/>
      </c>
      <c r="G376" s="4" t="str">
        <f t="shared" ca="1" si="90"/>
        <v/>
      </c>
      <c r="H376" t="str">
        <f t="shared" ca="1" si="91"/>
        <v/>
      </c>
      <c r="I376" s="4" t="str">
        <f t="shared" ca="1" si="92"/>
        <v/>
      </c>
      <c r="J376" t="str">
        <f t="shared" ca="1" si="93"/>
        <v/>
      </c>
      <c r="K376" s="4" t="str">
        <f ca="1">IF(J376&lt;&gt;"",J376/1440,"")</f>
        <v/>
      </c>
      <c r="L376" s="55" t="str">
        <f t="shared" ca="1" si="94"/>
        <v/>
      </c>
      <c r="M376" s="4" t="str">
        <f t="shared" ca="1" si="95"/>
        <v/>
      </c>
      <c r="N376" s="3" t="str">
        <f ca="1">IF(C376&lt;&gt;"",SUM(COUNTIF($Q$24:$Q376,"&gt;"&amp;C376),COUNTIF($S$24:$S376,"&gt;"&amp;C376),COUNTIF($U$24:$U376,"&gt;"&amp;C376),COUNTIF($W$24:$W376,"&gt;"&amp;C376),COUNTIF($Y$24:$Y376,"&gt;"&amp;C376)),"")</f>
        <v/>
      </c>
      <c r="O376" s="4" t="str">
        <f t="shared" ca="1" si="96"/>
        <v/>
      </c>
      <c r="P376" s="4" t="str">
        <f ca="1">IF(AND(MAX(Q$23:Q375)&lt;=MAX(S$23:S375),C376&lt;&gt;"",MAX(Q$23:Q375)&lt;=MAX(U$23:U375),MAX(Q$23:Q375)&lt;=MAX(W$23:W375),MAX(Q$23:Q375)&lt;=MAX(Y$23:Y375),MAX(Q$23:Q375)&lt;=TIME(16,0,0)),MAX(Q$23:Q375,C376),"")</f>
        <v/>
      </c>
      <c r="Q376" s="4" t="str">
        <f t="shared" ca="1" si="97"/>
        <v/>
      </c>
      <c r="R376" s="4" t="str">
        <f ca="1">IF(AND(MAX(Q$23:Q375)&gt;MAX(S$23:S375),C376&lt;&gt;"",MAX(S$23:S375)&lt;=MAX(U$23:U375),MAX(S$23:S375)&lt;=MAX(W$23:W375),MAX(S$23:S375)&lt;=MAX(Y$23:Y375),MAX(S$23:S375)&lt;=TIME(16,0,0)),MAX(S$23:S375,C376),"")</f>
        <v/>
      </c>
      <c r="S376" s="4" t="str">
        <f t="shared" ca="1" si="98"/>
        <v/>
      </c>
      <c r="T376" s="4" t="str">
        <f ca="1">IF(AND(MAX(Q$23:Q375)&gt;MAX(U$23:U375),C376&lt;&gt;"",MAX(S$23:S375)&gt;MAX(U$23:U375),MAX(U$23:U375)&lt;=MAX(W$23:W375),MAX(U$23:U375)&lt;=MAX(Y$23:Y375),MAX(U$23:U375)&lt;=TIME(16,0,0)),MAX(U$23:U375,C376),"")</f>
        <v/>
      </c>
      <c r="U376" s="4" t="str">
        <f t="shared" ca="1" si="99"/>
        <v/>
      </c>
      <c r="V376" s="4" t="str">
        <f ca="1">IF(AND(MAX(Q$23:Q375)&gt;MAX(W$23:W375),C376&lt;&gt;"",MAX(S$23:S375)&gt;MAX(W$23:W375),MAX(U$23:U375)&gt;MAX(W$23:W375),MAX(W$23:W375)&lt;=MAX(Y$23:Y375),MAX(W$23:W375)&lt;=TIME(16,0,0)),MAX(W$23:W375,C376),"")</f>
        <v/>
      </c>
      <c r="W376" s="4" t="str">
        <f t="shared" ca="1" si="100"/>
        <v/>
      </c>
      <c r="X376" s="4" t="str">
        <f ca="1">IF(AND(MAX(Q$23:Q375)&gt;MAX(Y$23:Y375),C376&lt;&gt;"",MAX(S$23:S375)&gt;MAX(Y$23:Y375),MAX(U$23:U375)&gt;MAX(Y$23:Y375),MAX(W$23:W375)&gt;MAX(Y$23:Y375),MAX(Y$23:Y375)&lt;=TIME(16,0,0)),MAX(Y$23:Y375,C376),"")</f>
        <v/>
      </c>
      <c r="Y376" s="4" t="str">
        <f t="shared" ca="1" si="101"/>
        <v/>
      </c>
    </row>
    <row r="377" spans="1:25" x14ac:dyDescent="0.3">
      <c r="A377" s="3">
        <f t="shared" ca="1" si="85"/>
        <v>2.030602079975524</v>
      </c>
      <c r="B377" s="23" t="str">
        <f t="shared" ca="1" si="86"/>
        <v/>
      </c>
      <c r="C377" s="4" t="str">
        <f ca="1">IF(C376="","",IF(C376+(A377)/1440&lt;=$C$23+8/24,C376+(A377)/1440,""))</f>
        <v/>
      </c>
      <c r="D377" t="str">
        <f t="shared" ca="1" si="87"/>
        <v/>
      </c>
      <c r="E377" s="4" t="str">
        <f t="shared" ca="1" si="88"/>
        <v/>
      </c>
      <c r="F377" t="str">
        <f t="shared" ca="1" si="89"/>
        <v/>
      </c>
      <c r="G377" s="4" t="str">
        <f t="shared" ca="1" si="90"/>
        <v/>
      </c>
      <c r="H377" t="str">
        <f t="shared" ca="1" si="91"/>
        <v/>
      </c>
      <c r="I377" s="4" t="str">
        <f t="shared" ca="1" si="92"/>
        <v/>
      </c>
      <c r="J377" t="str">
        <f t="shared" ca="1" si="93"/>
        <v/>
      </c>
      <c r="K377" s="4" t="str">
        <f ca="1">IF(J377&lt;&gt;"",J377/1440,"")</f>
        <v/>
      </c>
      <c r="L377" s="55" t="str">
        <f t="shared" ca="1" si="94"/>
        <v/>
      </c>
      <c r="M377" s="4" t="str">
        <f t="shared" ca="1" si="95"/>
        <v/>
      </c>
      <c r="N377" s="3" t="str">
        <f ca="1">IF(C377&lt;&gt;"",SUM(COUNTIF($Q$24:$Q377,"&gt;"&amp;C377),COUNTIF($S$24:$S377,"&gt;"&amp;C377),COUNTIF($U$24:$U377,"&gt;"&amp;C377),COUNTIF($W$24:$W377,"&gt;"&amp;C377),COUNTIF($Y$24:$Y377,"&gt;"&amp;C377)),"")</f>
        <v/>
      </c>
      <c r="O377" s="4" t="str">
        <f t="shared" ca="1" si="96"/>
        <v/>
      </c>
      <c r="P377" s="4" t="str">
        <f ca="1">IF(AND(MAX(Q$23:Q376)&lt;=MAX(S$23:S376),C377&lt;&gt;"",MAX(Q$23:Q376)&lt;=MAX(U$23:U376),MAX(Q$23:Q376)&lt;=MAX(W$23:W376),MAX(Q$23:Q376)&lt;=MAX(Y$23:Y376),MAX(Q$23:Q376)&lt;=TIME(16,0,0)),MAX(Q$23:Q376,C377),"")</f>
        <v/>
      </c>
      <c r="Q377" s="4" t="str">
        <f t="shared" ca="1" si="97"/>
        <v/>
      </c>
      <c r="R377" s="4" t="str">
        <f ca="1">IF(AND(MAX(Q$23:Q376)&gt;MAX(S$23:S376),C377&lt;&gt;"",MAX(S$23:S376)&lt;=MAX(U$23:U376),MAX(S$23:S376)&lt;=MAX(W$23:W376),MAX(S$23:S376)&lt;=MAX(Y$23:Y376),MAX(S$23:S376)&lt;=TIME(16,0,0)),MAX(S$23:S376,C377),"")</f>
        <v/>
      </c>
      <c r="S377" s="4" t="str">
        <f t="shared" ca="1" si="98"/>
        <v/>
      </c>
      <c r="T377" s="4" t="str">
        <f ca="1">IF(AND(MAX(Q$23:Q376)&gt;MAX(U$23:U376),C377&lt;&gt;"",MAX(S$23:S376)&gt;MAX(U$23:U376),MAX(U$23:U376)&lt;=MAX(W$23:W376),MAX(U$23:U376)&lt;=MAX(Y$23:Y376),MAX(U$23:U376)&lt;=TIME(16,0,0)),MAX(U$23:U376,C377),"")</f>
        <v/>
      </c>
      <c r="U377" s="4" t="str">
        <f t="shared" ca="1" si="99"/>
        <v/>
      </c>
      <c r="V377" s="4" t="str">
        <f ca="1">IF(AND(MAX(Q$23:Q376)&gt;MAX(W$23:W376),C377&lt;&gt;"",MAX(S$23:S376)&gt;MAX(W$23:W376),MAX(U$23:U376)&gt;MAX(W$23:W376),MAX(W$23:W376)&lt;=MAX(Y$23:Y376),MAX(W$23:W376)&lt;=TIME(16,0,0)),MAX(W$23:W376,C377),"")</f>
        <v/>
      </c>
      <c r="W377" s="4" t="str">
        <f t="shared" ca="1" si="100"/>
        <v/>
      </c>
      <c r="X377" s="4" t="str">
        <f ca="1">IF(AND(MAX(Q$23:Q376)&gt;MAX(Y$23:Y376),C377&lt;&gt;"",MAX(S$23:S376)&gt;MAX(Y$23:Y376),MAX(U$23:U376)&gt;MAX(Y$23:Y376),MAX(W$23:W376)&gt;MAX(Y$23:Y376),MAX(Y$23:Y376)&lt;=TIME(16,0,0)),MAX(Y$23:Y376,C377),"")</f>
        <v/>
      </c>
      <c r="Y377" s="4" t="str">
        <f t="shared" ca="1" si="101"/>
        <v/>
      </c>
    </row>
    <row r="378" spans="1:25" x14ac:dyDescent="0.3">
      <c r="A378" s="3">
        <f t="shared" ca="1" si="85"/>
        <v>1.0262684919708418</v>
      </c>
      <c r="B378" s="23" t="str">
        <f t="shared" ca="1" si="86"/>
        <v/>
      </c>
      <c r="C378" s="4" t="str">
        <f ca="1">IF(C377="","",IF(C377+(A378)/1440&lt;=$C$23+8/24,C377+(A378)/1440,""))</f>
        <v/>
      </c>
      <c r="D378" t="str">
        <f t="shared" ca="1" si="87"/>
        <v/>
      </c>
      <c r="E378" s="4" t="str">
        <f t="shared" ca="1" si="88"/>
        <v/>
      </c>
      <c r="F378" t="str">
        <f t="shared" ca="1" si="89"/>
        <v/>
      </c>
      <c r="G378" s="4" t="str">
        <f t="shared" ca="1" si="90"/>
        <v/>
      </c>
      <c r="H378" t="str">
        <f t="shared" ca="1" si="91"/>
        <v/>
      </c>
      <c r="I378" s="4" t="str">
        <f t="shared" ca="1" si="92"/>
        <v/>
      </c>
      <c r="J378" t="str">
        <f t="shared" ca="1" si="93"/>
        <v/>
      </c>
      <c r="K378" s="4" t="str">
        <f ca="1">IF(J378&lt;&gt;"",J378/1440,"")</f>
        <v/>
      </c>
      <c r="L378" s="55" t="str">
        <f t="shared" ca="1" si="94"/>
        <v/>
      </c>
      <c r="M378" s="4" t="str">
        <f t="shared" ca="1" si="95"/>
        <v/>
      </c>
      <c r="N378" s="3" t="str">
        <f ca="1">IF(C378&lt;&gt;"",SUM(COUNTIF($Q$24:$Q378,"&gt;"&amp;C378),COUNTIF($S$24:$S378,"&gt;"&amp;C378),COUNTIF($U$24:$U378,"&gt;"&amp;C378),COUNTIF($W$24:$W378,"&gt;"&amp;C378),COUNTIF($Y$24:$Y378,"&gt;"&amp;C378)),"")</f>
        <v/>
      </c>
      <c r="O378" s="4" t="str">
        <f t="shared" ca="1" si="96"/>
        <v/>
      </c>
      <c r="P378" s="4" t="str">
        <f ca="1">IF(AND(MAX(Q$23:Q377)&lt;=MAX(S$23:S377),C378&lt;&gt;"",MAX(Q$23:Q377)&lt;=MAX(U$23:U377),MAX(Q$23:Q377)&lt;=MAX(W$23:W377),MAX(Q$23:Q377)&lt;=MAX(Y$23:Y377),MAX(Q$23:Q377)&lt;=TIME(16,0,0)),MAX(Q$23:Q377,C378),"")</f>
        <v/>
      </c>
      <c r="Q378" s="4" t="str">
        <f t="shared" ca="1" si="97"/>
        <v/>
      </c>
      <c r="R378" s="4" t="str">
        <f ca="1">IF(AND(MAX(Q$23:Q377)&gt;MAX(S$23:S377),C378&lt;&gt;"",MAX(S$23:S377)&lt;=MAX(U$23:U377),MAX(S$23:S377)&lt;=MAX(W$23:W377),MAX(S$23:S377)&lt;=MAX(Y$23:Y377),MAX(S$23:S377)&lt;=TIME(16,0,0)),MAX(S$23:S377,C378),"")</f>
        <v/>
      </c>
      <c r="S378" s="4" t="str">
        <f t="shared" ca="1" si="98"/>
        <v/>
      </c>
      <c r="T378" s="4" t="str">
        <f ca="1">IF(AND(MAX(Q$23:Q377)&gt;MAX(U$23:U377),C378&lt;&gt;"",MAX(S$23:S377)&gt;MAX(U$23:U377),MAX(U$23:U377)&lt;=MAX(W$23:W377),MAX(U$23:U377)&lt;=MAX(Y$23:Y377),MAX(U$23:U377)&lt;=TIME(16,0,0)),MAX(U$23:U377,C378),"")</f>
        <v/>
      </c>
      <c r="U378" s="4" t="str">
        <f t="shared" ca="1" si="99"/>
        <v/>
      </c>
      <c r="V378" s="4" t="str">
        <f ca="1">IF(AND(MAX(Q$23:Q377)&gt;MAX(W$23:W377),C378&lt;&gt;"",MAX(S$23:S377)&gt;MAX(W$23:W377),MAX(U$23:U377)&gt;MAX(W$23:W377),MAX(W$23:W377)&lt;=MAX(Y$23:Y377),MAX(W$23:W377)&lt;=TIME(16,0,0)),MAX(W$23:W377,C378),"")</f>
        <v/>
      </c>
      <c r="W378" s="4" t="str">
        <f t="shared" ca="1" si="100"/>
        <v/>
      </c>
      <c r="X378" s="4" t="str">
        <f ca="1">IF(AND(MAX(Q$23:Q377)&gt;MAX(Y$23:Y377),C378&lt;&gt;"",MAX(S$23:S377)&gt;MAX(Y$23:Y377),MAX(U$23:U377)&gt;MAX(Y$23:Y377),MAX(W$23:W377)&gt;MAX(Y$23:Y377),MAX(Y$23:Y377)&lt;=TIME(16,0,0)),MAX(Y$23:Y377,C378),"")</f>
        <v/>
      </c>
      <c r="Y378" s="4" t="str">
        <f t="shared" ca="1" si="101"/>
        <v/>
      </c>
    </row>
    <row r="379" spans="1:25" x14ac:dyDescent="0.3">
      <c r="A379" s="3">
        <f t="shared" ca="1" si="85"/>
        <v>2.253964577730891</v>
      </c>
      <c r="B379" s="23" t="str">
        <f t="shared" ca="1" si="86"/>
        <v/>
      </c>
      <c r="C379" s="4" t="str">
        <f ca="1">IF(C378="","",IF(C378+(A379)/1440&lt;=$C$23+8/24,C378+(A379)/1440,""))</f>
        <v/>
      </c>
      <c r="D379" t="str">
        <f t="shared" ca="1" si="87"/>
        <v/>
      </c>
      <c r="E379" s="4" t="str">
        <f t="shared" ca="1" si="88"/>
        <v/>
      </c>
      <c r="F379" t="str">
        <f t="shared" ca="1" si="89"/>
        <v/>
      </c>
      <c r="G379" s="4" t="str">
        <f t="shared" ca="1" si="90"/>
        <v/>
      </c>
      <c r="H379" t="str">
        <f t="shared" ca="1" si="91"/>
        <v/>
      </c>
      <c r="I379" s="4" t="str">
        <f t="shared" ca="1" si="92"/>
        <v/>
      </c>
      <c r="J379" t="str">
        <f t="shared" ca="1" si="93"/>
        <v/>
      </c>
      <c r="K379" s="4" t="str">
        <f ca="1">IF(J379&lt;&gt;"",J379/1440,"")</f>
        <v/>
      </c>
      <c r="L379" s="55" t="str">
        <f t="shared" ca="1" si="94"/>
        <v/>
      </c>
      <c r="M379" s="4" t="str">
        <f t="shared" ca="1" si="95"/>
        <v/>
      </c>
      <c r="N379" s="3" t="str">
        <f ca="1">IF(C379&lt;&gt;"",SUM(COUNTIF($Q$24:$Q379,"&gt;"&amp;C379),COUNTIF($S$24:$S379,"&gt;"&amp;C379),COUNTIF($U$24:$U379,"&gt;"&amp;C379),COUNTIF($W$24:$W379,"&gt;"&amp;C379),COUNTIF($Y$24:$Y379,"&gt;"&amp;C379)),"")</f>
        <v/>
      </c>
      <c r="O379" s="4" t="str">
        <f t="shared" ca="1" si="96"/>
        <v/>
      </c>
      <c r="P379" s="4" t="str">
        <f ca="1">IF(AND(MAX(Q$23:Q378)&lt;=MAX(S$23:S378),C379&lt;&gt;"",MAX(Q$23:Q378)&lt;=MAX(U$23:U378),MAX(Q$23:Q378)&lt;=MAX(W$23:W378),MAX(Q$23:Q378)&lt;=MAX(Y$23:Y378),MAX(Q$23:Q378)&lt;=TIME(16,0,0)),MAX(Q$23:Q378,C379),"")</f>
        <v/>
      </c>
      <c r="Q379" s="4" t="str">
        <f t="shared" ca="1" si="97"/>
        <v/>
      </c>
      <c r="R379" s="4" t="str">
        <f ca="1">IF(AND(MAX(Q$23:Q378)&gt;MAX(S$23:S378),C379&lt;&gt;"",MAX(S$23:S378)&lt;=MAX(U$23:U378),MAX(S$23:S378)&lt;=MAX(W$23:W378),MAX(S$23:S378)&lt;=MAX(Y$23:Y378),MAX(S$23:S378)&lt;=TIME(16,0,0)),MAX(S$23:S378,C379),"")</f>
        <v/>
      </c>
      <c r="S379" s="4" t="str">
        <f t="shared" ca="1" si="98"/>
        <v/>
      </c>
      <c r="T379" s="4" t="str">
        <f ca="1">IF(AND(MAX(Q$23:Q378)&gt;MAX(U$23:U378),C379&lt;&gt;"",MAX(S$23:S378)&gt;MAX(U$23:U378),MAX(U$23:U378)&lt;=MAX(W$23:W378),MAX(U$23:U378)&lt;=MAX(Y$23:Y378),MAX(U$23:U378)&lt;=TIME(16,0,0)),MAX(U$23:U378,C379),"")</f>
        <v/>
      </c>
      <c r="U379" s="4" t="str">
        <f t="shared" ca="1" si="99"/>
        <v/>
      </c>
      <c r="V379" s="4" t="str">
        <f ca="1">IF(AND(MAX(Q$23:Q378)&gt;MAX(W$23:W378),C379&lt;&gt;"",MAX(S$23:S378)&gt;MAX(W$23:W378),MAX(U$23:U378)&gt;MAX(W$23:W378),MAX(W$23:W378)&lt;=MAX(Y$23:Y378),MAX(W$23:W378)&lt;=TIME(16,0,0)),MAX(W$23:W378,C379),"")</f>
        <v/>
      </c>
      <c r="W379" s="4" t="str">
        <f t="shared" ca="1" si="100"/>
        <v/>
      </c>
      <c r="X379" s="4" t="str">
        <f ca="1">IF(AND(MAX(Q$23:Q378)&gt;MAX(Y$23:Y378),C379&lt;&gt;"",MAX(S$23:S378)&gt;MAX(Y$23:Y378),MAX(U$23:U378)&gt;MAX(Y$23:Y378),MAX(W$23:W378)&gt;MAX(Y$23:Y378),MAX(Y$23:Y378)&lt;=TIME(16,0,0)),MAX(Y$23:Y378,C379),"")</f>
        <v/>
      </c>
      <c r="Y379" s="4" t="str">
        <f t="shared" ca="1" si="101"/>
        <v/>
      </c>
    </row>
    <row r="380" spans="1:25" x14ac:dyDescent="0.3">
      <c r="A380" s="3">
        <f t="shared" ca="1" si="85"/>
        <v>1.0326578348059992</v>
      </c>
      <c r="B380" s="23" t="str">
        <f t="shared" ca="1" si="86"/>
        <v/>
      </c>
      <c r="C380" s="4" t="str">
        <f ca="1">IF(C379="","",IF(C379+(A380)/1440&lt;=$C$23+8/24,C379+(A380)/1440,""))</f>
        <v/>
      </c>
      <c r="D380" t="str">
        <f t="shared" ca="1" si="87"/>
        <v/>
      </c>
      <c r="E380" s="4" t="str">
        <f t="shared" ca="1" si="88"/>
        <v/>
      </c>
      <c r="F380" t="str">
        <f t="shared" ca="1" si="89"/>
        <v/>
      </c>
      <c r="G380" s="4" t="str">
        <f t="shared" ca="1" si="90"/>
        <v/>
      </c>
      <c r="H380" t="str">
        <f t="shared" ca="1" si="91"/>
        <v/>
      </c>
      <c r="I380" s="4" t="str">
        <f t="shared" ca="1" si="92"/>
        <v/>
      </c>
      <c r="J380" t="str">
        <f t="shared" ca="1" si="93"/>
        <v/>
      </c>
      <c r="K380" s="4" t="str">
        <f ca="1">IF(J380&lt;&gt;"",J380/1440,"")</f>
        <v/>
      </c>
      <c r="L380" s="55" t="str">
        <f t="shared" ca="1" si="94"/>
        <v/>
      </c>
      <c r="M380" s="4" t="str">
        <f t="shared" ca="1" si="95"/>
        <v/>
      </c>
      <c r="N380" s="3" t="str">
        <f ca="1">IF(C380&lt;&gt;"",SUM(COUNTIF($Q$24:$Q380,"&gt;"&amp;C380),COUNTIF($S$24:$S380,"&gt;"&amp;C380),COUNTIF($U$24:$U380,"&gt;"&amp;C380),COUNTIF($W$24:$W380,"&gt;"&amp;C380),COUNTIF($Y$24:$Y380,"&gt;"&amp;C380)),"")</f>
        <v/>
      </c>
      <c r="O380" s="4" t="str">
        <f t="shared" ca="1" si="96"/>
        <v/>
      </c>
      <c r="P380" s="4" t="str">
        <f ca="1">IF(AND(MAX(Q$23:Q379)&lt;=MAX(S$23:S379),C380&lt;&gt;"",MAX(Q$23:Q379)&lt;=MAX(U$23:U379),MAX(Q$23:Q379)&lt;=MAX(W$23:W379),MAX(Q$23:Q379)&lt;=MAX(Y$23:Y379),MAX(Q$23:Q379)&lt;=TIME(16,0,0)),MAX(Q$23:Q379,C380),"")</f>
        <v/>
      </c>
      <c r="Q380" s="4" t="str">
        <f t="shared" ca="1" si="97"/>
        <v/>
      </c>
      <c r="R380" s="4" t="str">
        <f ca="1">IF(AND(MAX(Q$23:Q379)&gt;MAX(S$23:S379),C380&lt;&gt;"",MAX(S$23:S379)&lt;=MAX(U$23:U379),MAX(S$23:S379)&lt;=MAX(W$23:W379),MAX(S$23:S379)&lt;=MAX(Y$23:Y379),MAX(S$23:S379)&lt;=TIME(16,0,0)),MAX(S$23:S379,C380),"")</f>
        <v/>
      </c>
      <c r="S380" s="4" t="str">
        <f t="shared" ca="1" si="98"/>
        <v/>
      </c>
      <c r="T380" s="4" t="str">
        <f ca="1">IF(AND(MAX(Q$23:Q379)&gt;MAX(U$23:U379),C380&lt;&gt;"",MAX(S$23:S379)&gt;MAX(U$23:U379),MAX(U$23:U379)&lt;=MAX(W$23:W379),MAX(U$23:U379)&lt;=MAX(Y$23:Y379),MAX(U$23:U379)&lt;=TIME(16,0,0)),MAX(U$23:U379,C380),"")</f>
        <v/>
      </c>
      <c r="U380" s="4" t="str">
        <f t="shared" ca="1" si="99"/>
        <v/>
      </c>
      <c r="V380" s="4" t="str">
        <f ca="1">IF(AND(MAX(Q$23:Q379)&gt;MAX(W$23:W379),C380&lt;&gt;"",MAX(S$23:S379)&gt;MAX(W$23:W379),MAX(U$23:U379)&gt;MAX(W$23:W379),MAX(W$23:W379)&lt;=MAX(Y$23:Y379),MAX(W$23:W379)&lt;=TIME(16,0,0)),MAX(W$23:W379,C380),"")</f>
        <v/>
      </c>
      <c r="W380" s="4" t="str">
        <f t="shared" ca="1" si="100"/>
        <v/>
      </c>
      <c r="X380" s="4" t="str">
        <f ca="1">IF(AND(MAX(Q$23:Q379)&gt;MAX(Y$23:Y379),C380&lt;&gt;"",MAX(S$23:S379)&gt;MAX(Y$23:Y379),MAX(U$23:U379)&gt;MAX(Y$23:Y379),MAX(W$23:W379)&gt;MAX(Y$23:Y379),MAX(Y$23:Y379)&lt;=TIME(16,0,0)),MAX(Y$23:Y379,C380),"")</f>
        <v/>
      </c>
      <c r="Y380" s="4" t="str">
        <f t="shared" ca="1" si="101"/>
        <v/>
      </c>
    </row>
    <row r="381" spans="1:25" x14ac:dyDescent="0.3">
      <c r="A381" s="3">
        <f t="shared" ca="1" si="85"/>
        <v>1.3862040143798222</v>
      </c>
      <c r="B381" s="23" t="str">
        <f t="shared" ca="1" si="86"/>
        <v/>
      </c>
      <c r="C381" s="4" t="str">
        <f ca="1">IF(C380="","",IF(C380+(A381)/1440&lt;=$C$23+8/24,C380+(A381)/1440,""))</f>
        <v/>
      </c>
      <c r="D381" t="str">
        <f t="shared" ca="1" si="87"/>
        <v/>
      </c>
      <c r="E381" s="4" t="str">
        <f t="shared" ca="1" si="88"/>
        <v/>
      </c>
      <c r="F381" t="str">
        <f t="shared" ca="1" si="89"/>
        <v/>
      </c>
      <c r="G381" s="4" t="str">
        <f t="shared" ca="1" si="90"/>
        <v/>
      </c>
      <c r="H381" t="str">
        <f t="shared" ca="1" si="91"/>
        <v/>
      </c>
      <c r="I381" s="4" t="str">
        <f t="shared" ca="1" si="92"/>
        <v/>
      </c>
      <c r="J381" t="str">
        <f t="shared" ca="1" si="93"/>
        <v/>
      </c>
      <c r="K381" s="4" t="str">
        <f ca="1">IF(J381&lt;&gt;"",J381/1440,"")</f>
        <v/>
      </c>
      <c r="L381" s="55" t="str">
        <f t="shared" ca="1" si="94"/>
        <v/>
      </c>
      <c r="M381" s="4" t="str">
        <f t="shared" ca="1" si="95"/>
        <v/>
      </c>
      <c r="N381" s="3" t="str">
        <f ca="1">IF(C381&lt;&gt;"",SUM(COUNTIF($Q$24:$Q381,"&gt;"&amp;C381),COUNTIF($S$24:$S381,"&gt;"&amp;C381),COUNTIF($U$24:$U381,"&gt;"&amp;C381),COUNTIF($W$24:$W381,"&gt;"&amp;C381),COUNTIF($Y$24:$Y381,"&gt;"&amp;C381)),"")</f>
        <v/>
      </c>
      <c r="O381" s="4" t="str">
        <f t="shared" ca="1" si="96"/>
        <v/>
      </c>
      <c r="P381" s="4" t="str">
        <f ca="1">IF(AND(MAX(Q$23:Q380)&lt;=MAX(S$23:S380),C381&lt;&gt;"",MAX(Q$23:Q380)&lt;=MAX(U$23:U380),MAX(Q$23:Q380)&lt;=MAX(W$23:W380),MAX(Q$23:Q380)&lt;=MAX(Y$23:Y380),MAX(Q$23:Q380)&lt;=TIME(16,0,0)),MAX(Q$23:Q380,C381),"")</f>
        <v/>
      </c>
      <c r="Q381" s="4" t="str">
        <f t="shared" ca="1" si="97"/>
        <v/>
      </c>
      <c r="R381" s="4" t="str">
        <f ca="1">IF(AND(MAX(Q$23:Q380)&gt;MAX(S$23:S380),C381&lt;&gt;"",MAX(S$23:S380)&lt;=MAX(U$23:U380),MAX(S$23:S380)&lt;=MAX(W$23:W380),MAX(S$23:S380)&lt;=MAX(Y$23:Y380),MAX(S$23:S380)&lt;=TIME(16,0,0)),MAX(S$23:S380,C381),"")</f>
        <v/>
      </c>
      <c r="S381" s="4" t="str">
        <f t="shared" ca="1" si="98"/>
        <v/>
      </c>
      <c r="T381" s="4" t="str">
        <f ca="1">IF(AND(MAX(Q$23:Q380)&gt;MAX(U$23:U380),C381&lt;&gt;"",MAX(S$23:S380)&gt;MAX(U$23:U380),MAX(U$23:U380)&lt;=MAX(W$23:W380),MAX(U$23:U380)&lt;=MAX(Y$23:Y380),MAX(U$23:U380)&lt;=TIME(16,0,0)),MAX(U$23:U380,C381),"")</f>
        <v/>
      </c>
      <c r="U381" s="4" t="str">
        <f t="shared" ca="1" si="99"/>
        <v/>
      </c>
      <c r="V381" s="4" t="str">
        <f ca="1">IF(AND(MAX(Q$23:Q380)&gt;MAX(W$23:W380),C381&lt;&gt;"",MAX(S$23:S380)&gt;MAX(W$23:W380),MAX(U$23:U380)&gt;MAX(W$23:W380),MAX(W$23:W380)&lt;=MAX(Y$23:Y380),MAX(W$23:W380)&lt;=TIME(16,0,0)),MAX(W$23:W380,C381),"")</f>
        <v/>
      </c>
      <c r="W381" s="4" t="str">
        <f t="shared" ca="1" si="100"/>
        <v/>
      </c>
      <c r="X381" s="4" t="str">
        <f ca="1">IF(AND(MAX(Q$23:Q380)&gt;MAX(Y$23:Y380),C381&lt;&gt;"",MAX(S$23:S380)&gt;MAX(Y$23:Y380),MAX(U$23:U380)&gt;MAX(Y$23:Y380),MAX(W$23:W380)&gt;MAX(Y$23:Y380),MAX(Y$23:Y380)&lt;=TIME(16,0,0)),MAX(Y$23:Y380,C381),"")</f>
        <v/>
      </c>
      <c r="Y381" s="4" t="str">
        <f t="shared" ca="1" si="101"/>
        <v/>
      </c>
    </row>
    <row r="382" spans="1:25" x14ac:dyDescent="0.3">
      <c r="A382" s="3">
        <f t="shared" ca="1" si="85"/>
        <v>1.127583649065603</v>
      </c>
      <c r="B382" s="23" t="str">
        <f t="shared" ca="1" si="86"/>
        <v/>
      </c>
      <c r="C382" s="4" t="str">
        <f ca="1">IF(C381="","",IF(C381+(A382)/1440&lt;=$C$23+8/24,C381+(A382)/1440,""))</f>
        <v/>
      </c>
      <c r="D382" t="str">
        <f t="shared" ca="1" si="87"/>
        <v/>
      </c>
      <c r="E382" s="4" t="str">
        <f t="shared" ca="1" si="88"/>
        <v/>
      </c>
      <c r="F382" t="str">
        <f t="shared" ca="1" si="89"/>
        <v/>
      </c>
      <c r="G382" s="4" t="str">
        <f t="shared" ca="1" si="90"/>
        <v/>
      </c>
      <c r="H382" t="str">
        <f t="shared" ca="1" si="91"/>
        <v/>
      </c>
      <c r="I382" s="4" t="str">
        <f t="shared" ca="1" si="92"/>
        <v/>
      </c>
      <c r="J382" t="str">
        <f t="shared" ca="1" si="93"/>
        <v/>
      </c>
      <c r="K382" s="4" t="str">
        <f ca="1">IF(J382&lt;&gt;"",J382/1440,"")</f>
        <v/>
      </c>
      <c r="L382" s="55" t="str">
        <f t="shared" ca="1" si="94"/>
        <v/>
      </c>
      <c r="M382" s="4" t="str">
        <f t="shared" ca="1" si="95"/>
        <v/>
      </c>
      <c r="N382" s="3" t="str">
        <f ca="1">IF(C382&lt;&gt;"",SUM(COUNTIF($Q$24:$Q382,"&gt;"&amp;C382),COUNTIF($S$24:$S382,"&gt;"&amp;C382),COUNTIF($U$24:$U382,"&gt;"&amp;C382),COUNTIF($W$24:$W382,"&gt;"&amp;C382),COUNTIF($Y$24:$Y382,"&gt;"&amp;C382)),"")</f>
        <v/>
      </c>
      <c r="O382" s="4" t="str">
        <f t="shared" ca="1" si="96"/>
        <v/>
      </c>
      <c r="P382" s="4" t="str">
        <f ca="1">IF(AND(MAX(Q$23:Q381)&lt;=MAX(S$23:S381),C382&lt;&gt;"",MAX(Q$23:Q381)&lt;=MAX(U$23:U381),MAX(Q$23:Q381)&lt;=MAX(W$23:W381),MAX(Q$23:Q381)&lt;=MAX(Y$23:Y381),MAX(Q$23:Q381)&lt;=TIME(16,0,0)),MAX(Q$23:Q381,C382),"")</f>
        <v/>
      </c>
      <c r="Q382" s="4" t="str">
        <f t="shared" ca="1" si="97"/>
        <v/>
      </c>
      <c r="R382" s="4" t="str">
        <f ca="1">IF(AND(MAX(Q$23:Q381)&gt;MAX(S$23:S381),C382&lt;&gt;"",MAX(S$23:S381)&lt;=MAX(U$23:U381),MAX(S$23:S381)&lt;=MAX(W$23:W381),MAX(S$23:S381)&lt;=MAX(Y$23:Y381),MAX(S$23:S381)&lt;=TIME(16,0,0)),MAX(S$23:S381,C382),"")</f>
        <v/>
      </c>
      <c r="S382" s="4" t="str">
        <f t="shared" ca="1" si="98"/>
        <v/>
      </c>
      <c r="T382" s="4" t="str">
        <f ca="1">IF(AND(MAX(Q$23:Q381)&gt;MAX(U$23:U381),C382&lt;&gt;"",MAX(S$23:S381)&gt;MAX(U$23:U381),MAX(U$23:U381)&lt;=MAX(W$23:W381),MAX(U$23:U381)&lt;=MAX(Y$23:Y381),MAX(U$23:U381)&lt;=TIME(16,0,0)),MAX(U$23:U381,C382),"")</f>
        <v/>
      </c>
      <c r="U382" s="4" t="str">
        <f t="shared" ca="1" si="99"/>
        <v/>
      </c>
      <c r="V382" s="4" t="str">
        <f ca="1">IF(AND(MAX(Q$23:Q381)&gt;MAX(W$23:W381),C382&lt;&gt;"",MAX(S$23:S381)&gt;MAX(W$23:W381),MAX(U$23:U381)&gt;MAX(W$23:W381),MAX(W$23:W381)&lt;=MAX(Y$23:Y381),MAX(W$23:W381)&lt;=TIME(16,0,0)),MAX(W$23:W381,C382),"")</f>
        <v/>
      </c>
      <c r="W382" s="4" t="str">
        <f t="shared" ca="1" si="100"/>
        <v/>
      </c>
      <c r="X382" s="4" t="str">
        <f ca="1">IF(AND(MAX(Q$23:Q381)&gt;MAX(Y$23:Y381),C382&lt;&gt;"",MAX(S$23:S381)&gt;MAX(Y$23:Y381),MAX(U$23:U381)&gt;MAX(Y$23:Y381),MAX(W$23:W381)&gt;MAX(Y$23:Y381),MAX(Y$23:Y381)&lt;=TIME(16,0,0)),MAX(Y$23:Y381,C382),"")</f>
        <v/>
      </c>
      <c r="Y382" s="4" t="str">
        <f t="shared" ca="1" si="101"/>
        <v/>
      </c>
    </row>
    <row r="383" spans="1:25" x14ac:dyDescent="0.3">
      <c r="A383" s="3">
        <f t="shared" ca="1" si="85"/>
        <v>1.8551510912039677</v>
      </c>
      <c r="B383" s="23" t="str">
        <f t="shared" ca="1" si="86"/>
        <v/>
      </c>
      <c r="C383" s="4" t="str">
        <f ca="1">IF(C382="","",IF(C382+(A383)/1440&lt;=$C$23+8/24,C382+(A383)/1440,""))</f>
        <v/>
      </c>
      <c r="D383" t="str">
        <f t="shared" ca="1" si="87"/>
        <v/>
      </c>
      <c r="E383" s="4" t="str">
        <f t="shared" ca="1" si="88"/>
        <v/>
      </c>
      <c r="F383" t="str">
        <f t="shared" ca="1" si="89"/>
        <v/>
      </c>
      <c r="G383" s="4" t="str">
        <f t="shared" ca="1" si="90"/>
        <v/>
      </c>
      <c r="H383" t="str">
        <f t="shared" ca="1" si="91"/>
        <v/>
      </c>
      <c r="I383" s="4" t="str">
        <f t="shared" ca="1" si="92"/>
        <v/>
      </c>
      <c r="J383" t="str">
        <f t="shared" ca="1" si="93"/>
        <v/>
      </c>
      <c r="K383" s="4" t="str">
        <f ca="1">IF(J383&lt;&gt;"",J383/1440,"")</f>
        <v/>
      </c>
      <c r="L383" s="55" t="str">
        <f t="shared" ca="1" si="94"/>
        <v/>
      </c>
      <c r="M383" s="4" t="str">
        <f t="shared" ca="1" si="95"/>
        <v/>
      </c>
      <c r="N383" s="3" t="str">
        <f ca="1">IF(C383&lt;&gt;"",SUM(COUNTIF($Q$24:$Q383,"&gt;"&amp;C383),COUNTIF($S$24:$S383,"&gt;"&amp;C383),COUNTIF($U$24:$U383,"&gt;"&amp;C383),COUNTIF($W$24:$W383,"&gt;"&amp;C383),COUNTIF($Y$24:$Y383,"&gt;"&amp;C383)),"")</f>
        <v/>
      </c>
      <c r="O383" s="4" t="str">
        <f t="shared" ca="1" si="96"/>
        <v/>
      </c>
      <c r="P383" s="4" t="str">
        <f ca="1">IF(AND(MAX(Q$23:Q382)&lt;=MAX(S$23:S382),C383&lt;&gt;"",MAX(Q$23:Q382)&lt;=MAX(U$23:U382),MAX(Q$23:Q382)&lt;=MAX(W$23:W382),MAX(Q$23:Q382)&lt;=MAX(Y$23:Y382),MAX(Q$23:Q382)&lt;=TIME(16,0,0)),MAX(Q$23:Q382,C383),"")</f>
        <v/>
      </c>
      <c r="Q383" s="4" t="str">
        <f t="shared" ca="1" si="97"/>
        <v/>
      </c>
      <c r="R383" s="4" t="str">
        <f ca="1">IF(AND(MAX(Q$23:Q382)&gt;MAX(S$23:S382),C383&lt;&gt;"",MAX(S$23:S382)&lt;=MAX(U$23:U382),MAX(S$23:S382)&lt;=MAX(W$23:W382),MAX(S$23:S382)&lt;=MAX(Y$23:Y382),MAX(S$23:S382)&lt;=TIME(16,0,0)),MAX(S$23:S382,C383),"")</f>
        <v/>
      </c>
      <c r="S383" s="4" t="str">
        <f t="shared" ca="1" si="98"/>
        <v/>
      </c>
      <c r="T383" s="4" t="str">
        <f ca="1">IF(AND(MAX(Q$23:Q382)&gt;MAX(U$23:U382),C383&lt;&gt;"",MAX(S$23:S382)&gt;MAX(U$23:U382),MAX(U$23:U382)&lt;=MAX(W$23:W382),MAX(U$23:U382)&lt;=MAX(Y$23:Y382),MAX(U$23:U382)&lt;=TIME(16,0,0)),MAX(U$23:U382,C383),"")</f>
        <v/>
      </c>
      <c r="U383" s="4" t="str">
        <f t="shared" ca="1" si="99"/>
        <v/>
      </c>
      <c r="V383" s="4" t="str">
        <f ca="1">IF(AND(MAX(Q$23:Q382)&gt;MAX(W$23:W382),C383&lt;&gt;"",MAX(S$23:S382)&gt;MAX(W$23:W382),MAX(U$23:U382)&gt;MAX(W$23:W382),MAX(W$23:W382)&lt;=MAX(Y$23:Y382),MAX(W$23:W382)&lt;=TIME(16,0,0)),MAX(W$23:W382,C383),"")</f>
        <v/>
      </c>
      <c r="W383" s="4" t="str">
        <f t="shared" ca="1" si="100"/>
        <v/>
      </c>
      <c r="X383" s="4" t="str">
        <f ca="1">IF(AND(MAX(Q$23:Q382)&gt;MAX(Y$23:Y382),C383&lt;&gt;"",MAX(S$23:S382)&gt;MAX(Y$23:Y382),MAX(U$23:U382)&gt;MAX(Y$23:Y382),MAX(W$23:W382)&gt;MAX(Y$23:Y382),MAX(Y$23:Y382)&lt;=TIME(16,0,0)),MAX(Y$23:Y382,C383),"")</f>
        <v/>
      </c>
      <c r="Y383" s="4" t="str">
        <f t="shared" ca="1" si="101"/>
        <v/>
      </c>
    </row>
    <row r="384" spans="1:25" x14ac:dyDescent="0.3">
      <c r="A384" s="3">
        <f t="shared" ca="1" si="85"/>
        <v>1.4481744827579921</v>
      </c>
      <c r="B384" s="23" t="str">
        <f t="shared" ca="1" si="86"/>
        <v/>
      </c>
      <c r="C384" s="4" t="str">
        <f ca="1">IF(C383="","",IF(C383+(A384)/1440&lt;=$C$23+8/24,C383+(A384)/1440,""))</f>
        <v/>
      </c>
      <c r="D384" t="str">
        <f t="shared" ca="1" si="87"/>
        <v/>
      </c>
      <c r="E384" s="4" t="str">
        <f t="shared" ca="1" si="88"/>
        <v/>
      </c>
      <c r="F384" t="str">
        <f t="shared" ca="1" si="89"/>
        <v/>
      </c>
      <c r="G384" s="4" t="str">
        <f t="shared" ca="1" si="90"/>
        <v/>
      </c>
      <c r="H384" t="str">
        <f t="shared" ca="1" si="91"/>
        <v/>
      </c>
      <c r="I384" s="4" t="str">
        <f t="shared" ca="1" si="92"/>
        <v/>
      </c>
      <c r="J384" t="str">
        <f t="shared" ca="1" si="93"/>
        <v/>
      </c>
      <c r="K384" s="4" t="str">
        <f ca="1">IF(J384&lt;&gt;"",J384/1440,"")</f>
        <v/>
      </c>
      <c r="L384" s="55" t="str">
        <f t="shared" ca="1" si="94"/>
        <v/>
      </c>
      <c r="M384" s="4" t="str">
        <f t="shared" ca="1" si="95"/>
        <v/>
      </c>
      <c r="N384" s="3" t="str">
        <f ca="1">IF(C384&lt;&gt;"",SUM(COUNTIF($Q$24:$Q384,"&gt;"&amp;C384),COUNTIF($S$24:$S384,"&gt;"&amp;C384),COUNTIF($U$24:$U384,"&gt;"&amp;C384),COUNTIF($W$24:$W384,"&gt;"&amp;C384),COUNTIF($Y$24:$Y384,"&gt;"&amp;C384)),"")</f>
        <v/>
      </c>
      <c r="O384" s="4" t="str">
        <f t="shared" ca="1" si="96"/>
        <v/>
      </c>
      <c r="P384" s="4" t="str">
        <f ca="1">IF(AND(MAX(Q$23:Q383)&lt;=MAX(S$23:S383),C384&lt;&gt;"",MAX(Q$23:Q383)&lt;=MAX(U$23:U383),MAX(Q$23:Q383)&lt;=MAX(W$23:W383),MAX(Q$23:Q383)&lt;=MAX(Y$23:Y383),MAX(Q$23:Q383)&lt;=TIME(16,0,0)),MAX(Q$23:Q383,C384),"")</f>
        <v/>
      </c>
      <c r="Q384" s="4" t="str">
        <f t="shared" ca="1" si="97"/>
        <v/>
      </c>
      <c r="R384" s="4" t="str">
        <f ca="1">IF(AND(MAX(Q$23:Q383)&gt;MAX(S$23:S383),C384&lt;&gt;"",MAX(S$23:S383)&lt;=MAX(U$23:U383),MAX(S$23:S383)&lt;=MAX(W$23:W383),MAX(S$23:S383)&lt;=MAX(Y$23:Y383),MAX(S$23:S383)&lt;=TIME(16,0,0)),MAX(S$23:S383,C384),"")</f>
        <v/>
      </c>
      <c r="S384" s="4" t="str">
        <f t="shared" ca="1" si="98"/>
        <v/>
      </c>
      <c r="T384" s="4" t="str">
        <f ca="1">IF(AND(MAX(Q$23:Q383)&gt;MAX(U$23:U383),C384&lt;&gt;"",MAX(S$23:S383)&gt;MAX(U$23:U383),MAX(U$23:U383)&lt;=MAX(W$23:W383),MAX(U$23:U383)&lt;=MAX(Y$23:Y383),MAX(U$23:U383)&lt;=TIME(16,0,0)),MAX(U$23:U383,C384),"")</f>
        <v/>
      </c>
      <c r="U384" s="4" t="str">
        <f t="shared" ca="1" si="99"/>
        <v/>
      </c>
      <c r="V384" s="4" t="str">
        <f ca="1">IF(AND(MAX(Q$23:Q383)&gt;MAX(W$23:W383),C384&lt;&gt;"",MAX(S$23:S383)&gt;MAX(W$23:W383),MAX(U$23:U383)&gt;MAX(W$23:W383),MAX(W$23:W383)&lt;=MAX(Y$23:Y383),MAX(W$23:W383)&lt;=TIME(16,0,0)),MAX(W$23:W383,C384),"")</f>
        <v/>
      </c>
      <c r="W384" s="4" t="str">
        <f t="shared" ca="1" si="100"/>
        <v/>
      </c>
      <c r="X384" s="4" t="str">
        <f ca="1">IF(AND(MAX(Q$23:Q383)&gt;MAX(Y$23:Y383),C384&lt;&gt;"",MAX(S$23:S383)&gt;MAX(Y$23:Y383),MAX(U$23:U383)&gt;MAX(Y$23:Y383),MAX(W$23:W383)&gt;MAX(Y$23:Y383),MAX(Y$23:Y383)&lt;=TIME(16,0,0)),MAX(Y$23:Y383,C384),"")</f>
        <v/>
      </c>
      <c r="Y384" s="4" t="str">
        <f t="shared" ca="1" si="101"/>
        <v/>
      </c>
    </row>
    <row r="385" spans="1:25" x14ac:dyDescent="0.3">
      <c r="A385" s="3">
        <f t="shared" ca="1" si="85"/>
        <v>3.7311620063138933</v>
      </c>
      <c r="B385" s="23" t="str">
        <f t="shared" ca="1" si="86"/>
        <v/>
      </c>
      <c r="C385" s="4" t="str">
        <f ca="1">IF(C384="","",IF(C384+(A385)/1440&lt;=$C$23+8/24,C384+(A385)/1440,""))</f>
        <v/>
      </c>
      <c r="D385" t="str">
        <f t="shared" ca="1" si="87"/>
        <v/>
      </c>
      <c r="E385" s="4" t="str">
        <f t="shared" ca="1" si="88"/>
        <v/>
      </c>
      <c r="F385" t="str">
        <f t="shared" ca="1" si="89"/>
        <v/>
      </c>
      <c r="G385" s="4" t="str">
        <f t="shared" ca="1" si="90"/>
        <v/>
      </c>
      <c r="H385" t="str">
        <f t="shared" ca="1" si="91"/>
        <v/>
      </c>
      <c r="I385" s="4" t="str">
        <f t="shared" ca="1" si="92"/>
        <v/>
      </c>
      <c r="J385" t="str">
        <f t="shared" ca="1" si="93"/>
        <v/>
      </c>
      <c r="K385" s="4" t="str">
        <f ca="1">IF(J385&lt;&gt;"",J385/1440,"")</f>
        <v/>
      </c>
      <c r="L385" s="55" t="str">
        <f t="shared" ca="1" si="94"/>
        <v/>
      </c>
      <c r="M385" s="4" t="str">
        <f t="shared" ca="1" si="95"/>
        <v/>
      </c>
      <c r="N385" s="3" t="str">
        <f ca="1">IF(C385&lt;&gt;"",SUM(COUNTIF($Q$24:$Q385,"&gt;"&amp;C385),COUNTIF($S$24:$S385,"&gt;"&amp;C385),COUNTIF($U$24:$U385,"&gt;"&amp;C385),COUNTIF($W$24:$W385,"&gt;"&amp;C385),COUNTIF($Y$24:$Y385,"&gt;"&amp;C385)),"")</f>
        <v/>
      </c>
      <c r="O385" s="4" t="str">
        <f t="shared" ca="1" si="96"/>
        <v/>
      </c>
      <c r="P385" s="4" t="str">
        <f ca="1">IF(AND(MAX(Q$23:Q384)&lt;=MAX(S$23:S384),C385&lt;&gt;"",MAX(Q$23:Q384)&lt;=MAX(U$23:U384),MAX(Q$23:Q384)&lt;=MAX(W$23:W384),MAX(Q$23:Q384)&lt;=MAX(Y$23:Y384),MAX(Q$23:Q384)&lt;=TIME(16,0,0)),MAX(Q$23:Q384,C385),"")</f>
        <v/>
      </c>
      <c r="Q385" s="4" t="str">
        <f t="shared" ca="1" si="97"/>
        <v/>
      </c>
      <c r="R385" s="4" t="str">
        <f ca="1">IF(AND(MAX(Q$23:Q384)&gt;MAX(S$23:S384),C385&lt;&gt;"",MAX(S$23:S384)&lt;=MAX(U$23:U384),MAX(S$23:S384)&lt;=MAX(W$23:W384),MAX(S$23:S384)&lt;=MAX(Y$23:Y384),MAX(S$23:S384)&lt;=TIME(16,0,0)),MAX(S$23:S384,C385),"")</f>
        <v/>
      </c>
      <c r="S385" s="4" t="str">
        <f t="shared" ca="1" si="98"/>
        <v/>
      </c>
      <c r="T385" s="4" t="str">
        <f ca="1">IF(AND(MAX(Q$23:Q384)&gt;MAX(U$23:U384),C385&lt;&gt;"",MAX(S$23:S384)&gt;MAX(U$23:U384),MAX(U$23:U384)&lt;=MAX(W$23:W384),MAX(U$23:U384)&lt;=MAX(Y$23:Y384),MAX(U$23:U384)&lt;=TIME(16,0,0)),MAX(U$23:U384,C385),"")</f>
        <v/>
      </c>
      <c r="U385" s="4" t="str">
        <f t="shared" ca="1" si="99"/>
        <v/>
      </c>
      <c r="V385" s="4" t="str">
        <f ca="1">IF(AND(MAX(Q$23:Q384)&gt;MAX(W$23:W384),C385&lt;&gt;"",MAX(S$23:S384)&gt;MAX(W$23:W384),MAX(U$23:U384)&gt;MAX(W$23:W384),MAX(W$23:W384)&lt;=MAX(Y$23:Y384),MAX(W$23:W384)&lt;=TIME(16,0,0)),MAX(W$23:W384,C385),"")</f>
        <v/>
      </c>
      <c r="W385" s="4" t="str">
        <f t="shared" ca="1" si="100"/>
        <v/>
      </c>
      <c r="X385" s="4" t="str">
        <f ca="1">IF(AND(MAX(Q$23:Q384)&gt;MAX(Y$23:Y384),C385&lt;&gt;"",MAX(S$23:S384)&gt;MAX(Y$23:Y384),MAX(U$23:U384)&gt;MAX(Y$23:Y384),MAX(W$23:W384)&gt;MAX(Y$23:Y384),MAX(Y$23:Y384)&lt;=TIME(16,0,0)),MAX(Y$23:Y384,C385),"")</f>
        <v/>
      </c>
      <c r="Y385" s="4" t="str">
        <f t="shared" ca="1" si="101"/>
        <v/>
      </c>
    </row>
    <row r="386" spans="1:25" x14ac:dyDescent="0.3">
      <c r="A386" s="3">
        <f t="shared" ca="1" si="85"/>
        <v>2.487799075578955</v>
      </c>
      <c r="B386" s="23" t="str">
        <f t="shared" ca="1" si="86"/>
        <v/>
      </c>
      <c r="C386" s="4" t="str">
        <f ca="1">IF(C385="","",IF(C385+(A386)/1440&lt;=$C$23+8/24,C385+(A386)/1440,""))</f>
        <v/>
      </c>
      <c r="D386" t="str">
        <f t="shared" ca="1" si="87"/>
        <v/>
      </c>
      <c r="E386" s="4" t="str">
        <f t="shared" ca="1" si="88"/>
        <v/>
      </c>
      <c r="F386" t="str">
        <f t="shared" ca="1" si="89"/>
        <v/>
      </c>
      <c r="G386" s="4" t="str">
        <f t="shared" ca="1" si="90"/>
        <v/>
      </c>
      <c r="H386" t="str">
        <f t="shared" ca="1" si="91"/>
        <v/>
      </c>
      <c r="I386" s="4" t="str">
        <f t="shared" ca="1" si="92"/>
        <v/>
      </c>
      <c r="J386" t="str">
        <f t="shared" ca="1" si="93"/>
        <v/>
      </c>
      <c r="K386" s="4" t="str">
        <f ca="1">IF(J386&lt;&gt;"",J386/1440,"")</f>
        <v/>
      </c>
      <c r="L386" s="55" t="str">
        <f t="shared" ca="1" si="94"/>
        <v/>
      </c>
      <c r="M386" s="4" t="str">
        <f t="shared" ca="1" si="95"/>
        <v/>
      </c>
      <c r="N386" s="3" t="str">
        <f ca="1">IF(C386&lt;&gt;"",SUM(COUNTIF($Q$24:$Q386,"&gt;"&amp;C386),COUNTIF($S$24:$S386,"&gt;"&amp;C386),COUNTIF($U$24:$U386,"&gt;"&amp;C386),COUNTIF($W$24:$W386,"&gt;"&amp;C386),COUNTIF($Y$24:$Y386,"&gt;"&amp;C386)),"")</f>
        <v/>
      </c>
      <c r="O386" s="4" t="str">
        <f t="shared" ca="1" si="96"/>
        <v/>
      </c>
      <c r="P386" s="4" t="str">
        <f ca="1">IF(AND(MAX(Q$23:Q385)&lt;=MAX(S$23:S385),C386&lt;&gt;"",MAX(Q$23:Q385)&lt;=MAX(U$23:U385),MAX(Q$23:Q385)&lt;=MAX(W$23:W385),MAX(Q$23:Q385)&lt;=MAX(Y$23:Y385),MAX(Q$23:Q385)&lt;=TIME(16,0,0)),MAX(Q$23:Q385,C386),"")</f>
        <v/>
      </c>
      <c r="Q386" s="4" t="str">
        <f t="shared" ca="1" si="97"/>
        <v/>
      </c>
      <c r="R386" s="4" t="str">
        <f ca="1">IF(AND(MAX(Q$23:Q385)&gt;MAX(S$23:S385),C386&lt;&gt;"",MAX(S$23:S385)&lt;=MAX(U$23:U385),MAX(S$23:S385)&lt;=MAX(W$23:W385),MAX(S$23:S385)&lt;=MAX(Y$23:Y385),MAX(S$23:S385)&lt;=TIME(16,0,0)),MAX(S$23:S385,C386),"")</f>
        <v/>
      </c>
      <c r="S386" s="4" t="str">
        <f t="shared" ca="1" si="98"/>
        <v/>
      </c>
      <c r="T386" s="4" t="str">
        <f ca="1">IF(AND(MAX(Q$23:Q385)&gt;MAX(U$23:U385),C386&lt;&gt;"",MAX(S$23:S385)&gt;MAX(U$23:U385),MAX(U$23:U385)&lt;=MAX(W$23:W385),MAX(U$23:U385)&lt;=MAX(Y$23:Y385),MAX(U$23:U385)&lt;=TIME(16,0,0)),MAX(U$23:U385,C386),"")</f>
        <v/>
      </c>
      <c r="U386" s="4" t="str">
        <f t="shared" ca="1" si="99"/>
        <v/>
      </c>
      <c r="V386" s="4" t="str">
        <f ca="1">IF(AND(MAX(Q$23:Q385)&gt;MAX(W$23:W385),C386&lt;&gt;"",MAX(S$23:S385)&gt;MAX(W$23:W385),MAX(U$23:U385)&gt;MAX(W$23:W385),MAX(W$23:W385)&lt;=MAX(Y$23:Y385),MAX(W$23:W385)&lt;=TIME(16,0,0)),MAX(W$23:W385,C386),"")</f>
        <v/>
      </c>
      <c r="W386" s="4" t="str">
        <f t="shared" ca="1" si="100"/>
        <v/>
      </c>
      <c r="X386" s="4" t="str">
        <f ca="1">IF(AND(MAX(Q$23:Q385)&gt;MAX(Y$23:Y385),C386&lt;&gt;"",MAX(S$23:S385)&gt;MAX(Y$23:Y385),MAX(U$23:U385)&gt;MAX(Y$23:Y385),MAX(W$23:W385)&gt;MAX(Y$23:Y385),MAX(Y$23:Y385)&lt;=TIME(16,0,0)),MAX(Y$23:Y385,C386),"")</f>
        <v/>
      </c>
      <c r="Y386" s="4" t="str">
        <f t="shared" ca="1" si="101"/>
        <v/>
      </c>
    </row>
    <row r="387" spans="1:25" x14ac:dyDescent="0.3">
      <c r="A387" s="3">
        <f t="shared" ca="1" si="85"/>
        <v>1.1193131053839513</v>
      </c>
      <c r="B387" s="23" t="str">
        <f t="shared" ca="1" si="86"/>
        <v/>
      </c>
      <c r="C387" s="4" t="str">
        <f ca="1">IF(C386="","",IF(C386+(A387)/1440&lt;=$C$23+8/24,C386+(A387)/1440,""))</f>
        <v/>
      </c>
      <c r="D387" t="str">
        <f t="shared" ca="1" si="87"/>
        <v/>
      </c>
      <c r="E387" s="4" t="str">
        <f t="shared" ca="1" si="88"/>
        <v/>
      </c>
      <c r="F387" t="str">
        <f t="shared" ca="1" si="89"/>
        <v/>
      </c>
      <c r="G387" s="4" t="str">
        <f t="shared" ca="1" si="90"/>
        <v/>
      </c>
      <c r="H387" t="str">
        <f t="shared" ca="1" si="91"/>
        <v/>
      </c>
      <c r="I387" s="4" t="str">
        <f t="shared" ca="1" si="92"/>
        <v/>
      </c>
      <c r="J387" t="str">
        <f t="shared" ca="1" si="93"/>
        <v/>
      </c>
      <c r="K387" s="4" t="str">
        <f ca="1">IF(J387&lt;&gt;"",J387/1440,"")</f>
        <v/>
      </c>
      <c r="L387" s="55" t="str">
        <f t="shared" ca="1" si="94"/>
        <v/>
      </c>
      <c r="M387" s="4" t="str">
        <f t="shared" ca="1" si="95"/>
        <v/>
      </c>
      <c r="N387" s="3" t="str">
        <f ca="1">IF(C387&lt;&gt;"",SUM(COUNTIF($Q$24:$Q387,"&gt;"&amp;C387),COUNTIF($S$24:$S387,"&gt;"&amp;C387),COUNTIF($U$24:$U387,"&gt;"&amp;C387),COUNTIF($W$24:$W387,"&gt;"&amp;C387),COUNTIF($Y$24:$Y387,"&gt;"&amp;C387)),"")</f>
        <v/>
      </c>
      <c r="O387" s="4" t="str">
        <f t="shared" ca="1" si="96"/>
        <v/>
      </c>
      <c r="P387" s="4" t="str">
        <f ca="1">IF(AND(MAX(Q$23:Q386)&lt;=MAX(S$23:S386),C387&lt;&gt;"",MAX(Q$23:Q386)&lt;=MAX(U$23:U386),MAX(Q$23:Q386)&lt;=MAX(W$23:W386),MAX(Q$23:Q386)&lt;=MAX(Y$23:Y386),MAX(Q$23:Q386)&lt;=TIME(16,0,0)),MAX(Q$23:Q386,C387),"")</f>
        <v/>
      </c>
      <c r="Q387" s="4" t="str">
        <f t="shared" ca="1" si="97"/>
        <v/>
      </c>
      <c r="R387" s="4" t="str">
        <f ca="1">IF(AND(MAX(Q$23:Q386)&gt;MAX(S$23:S386),C387&lt;&gt;"",MAX(S$23:S386)&lt;=MAX(U$23:U386),MAX(S$23:S386)&lt;=MAX(W$23:W386),MAX(S$23:S386)&lt;=MAX(Y$23:Y386),MAX(S$23:S386)&lt;=TIME(16,0,0)),MAX(S$23:S386,C387),"")</f>
        <v/>
      </c>
      <c r="S387" s="4" t="str">
        <f t="shared" ca="1" si="98"/>
        <v/>
      </c>
      <c r="T387" s="4" t="str">
        <f ca="1">IF(AND(MAX(Q$23:Q386)&gt;MAX(U$23:U386),C387&lt;&gt;"",MAX(S$23:S386)&gt;MAX(U$23:U386),MAX(U$23:U386)&lt;=MAX(W$23:W386),MAX(U$23:U386)&lt;=MAX(Y$23:Y386),MAX(U$23:U386)&lt;=TIME(16,0,0)),MAX(U$23:U386,C387),"")</f>
        <v/>
      </c>
      <c r="U387" s="4" t="str">
        <f t="shared" ca="1" si="99"/>
        <v/>
      </c>
      <c r="V387" s="4" t="str">
        <f ca="1">IF(AND(MAX(Q$23:Q386)&gt;MAX(W$23:W386),C387&lt;&gt;"",MAX(S$23:S386)&gt;MAX(W$23:W386),MAX(U$23:U386)&gt;MAX(W$23:W386),MAX(W$23:W386)&lt;=MAX(Y$23:Y386),MAX(W$23:W386)&lt;=TIME(16,0,0)),MAX(W$23:W386,C387),"")</f>
        <v/>
      </c>
      <c r="W387" s="4" t="str">
        <f t="shared" ca="1" si="100"/>
        <v/>
      </c>
      <c r="X387" s="4" t="str">
        <f ca="1">IF(AND(MAX(Q$23:Q386)&gt;MAX(Y$23:Y386),C387&lt;&gt;"",MAX(S$23:S386)&gt;MAX(Y$23:Y386),MAX(U$23:U386)&gt;MAX(Y$23:Y386),MAX(W$23:W386)&gt;MAX(Y$23:Y386),MAX(Y$23:Y386)&lt;=TIME(16,0,0)),MAX(Y$23:Y386,C387),"")</f>
        <v/>
      </c>
      <c r="Y387" s="4" t="str">
        <f t="shared" ca="1" si="101"/>
        <v/>
      </c>
    </row>
    <row r="388" spans="1:25" x14ac:dyDescent="0.3">
      <c r="A388" s="3">
        <f t="shared" ca="1" si="85"/>
        <v>1.3438376636223688</v>
      </c>
      <c r="B388" s="23" t="str">
        <f t="shared" ca="1" si="86"/>
        <v/>
      </c>
      <c r="C388" s="4" t="str">
        <f ca="1">IF(C387="","",IF(C387+(A388)/1440&lt;=$C$23+8/24,C387+(A388)/1440,""))</f>
        <v/>
      </c>
      <c r="D388" t="str">
        <f t="shared" ca="1" si="87"/>
        <v/>
      </c>
      <c r="E388" s="4" t="str">
        <f t="shared" ca="1" si="88"/>
        <v/>
      </c>
      <c r="F388" t="str">
        <f t="shared" ca="1" si="89"/>
        <v/>
      </c>
      <c r="G388" s="4" t="str">
        <f t="shared" ca="1" si="90"/>
        <v/>
      </c>
      <c r="H388" t="str">
        <f t="shared" ca="1" si="91"/>
        <v/>
      </c>
      <c r="I388" s="4" t="str">
        <f t="shared" ca="1" si="92"/>
        <v/>
      </c>
      <c r="J388" t="str">
        <f t="shared" ca="1" si="93"/>
        <v/>
      </c>
      <c r="K388" s="4" t="str">
        <f ca="1">IF(J388&lt;&gt;"",J388/1440,"")</f>
        <v/>
      </c>
      <c r="L388" s="55" t="str">
        <f t="shared" ca="1" si="94"/>
        <v/>
      </c>
      <c r="M388" s="4" t="str">
        <f t="shared" ca="1" si="95"/>
        <v/>
      </c>
      <c r="N388" s="3" t="str">
        <f ca="1">IF(C388&lt;&gt;"",SUM(COUNTIF($Q$24:$Q388,"&gt;"&amp;C388),COUNTIF($S$24:$S388,"&gt;"&amp;C388),COUNTIF($U$24:$U388,"&gt;"&amp;C388),COUNTIF($W$24:$W388,"&gt;"&amp;C388),COUNTIF($Y$24:$Y388,"&gt;"&amp;C388)),"")</f>
        <v/>
      </c>
      <c r="O388" s="4" t="str">
        <f t="shared" ca="1" si="96"/>
        <v/>
      </c>
      <c r="P388" s="4" t="str">
        <f ca="1">IF(AND(MAX(Q$23:Q387)&lt;=MAX(S$23:S387),C388&lt;&gt;"",MAX(Q$23:Q387)&lt;=MAX(U$23:U387),MAX(Q$23:Q387)&lt;=MAX(W$23:W387),MAX(Q$23:Q387)&lt;=MAX(Y$23:Y387),MAX(Q$23:Q387)&lt;=TIME(16,0,0)),MAX(Q$23:Q387,C388),"")</f>
        <v/>
      </c>
      <c r="Q388" s="4" t="str">
        <f t="shared" ca="1" si="97"/>
        <v/>
      </c>
      <c r="R388" s="4" t="str">
        <f ca="1">IF(AND(MAX(Q$23:Q387)&gt;MAX(S$23:S387),C388&lt;&gt;"",MAX(S$23:S387)&lt;=MAX(U$23:U387),MAX(S$23:S387)&lt;=MAX(W$23:W387),MAX(S$23:S387)&lt;=MAX(Y$23:Y387),MAX(S$23:S387)&lt;=TIME(16,0,0)),MAX(S$23:S387,C388),"")</f>
        <v/>
      </c>
      <c r="S388" s="4" t="str">
        <f t="shared" ca="1" si="98"/>
        <v/>
      </c>
      <c r="T388" s="4" t="str">
        <f ca="1">IF(AND(MAX(Q$23:Q387)&gt;MAX(U$23:U387),C388&lt;&gt;"",MAX(S$23:S387)&gt;MAX(U$23:U387),MAX(U$23:U387)&lt;=MAX(W$23:W387),MAX(U$23:U387)&lt;=MAX(Y$23:Y387),MAX(U$23:U387)&lt;=TIME(16,0,0)),MAX(U$23:U387,C388),"")</f>
        <v/>
      </c>
      <c r="U388" s="4" t="str">
        <f t="shared" ca="1" si="99"/>
        <v/>
      </c>
      <c r="V388" s="4" t="str">
        <f ca="1">IF(AND(MAX(Q$23:Q387)&gt;MAX(W$23:W387),C388&lt;&gt;"",MAX(S$23:S387)&gt;MAX(W$23:W387),MAX(U$23:U387)&gt;MAX(W$23:W387),MAX(W$23:W387)&lt;=MAX(Y$23:Y387),MAX(W$23:W387)&lt;=TIME(16,0,0)),MAX(W$23:W387,C388),"")</f>
        <v/>
      </c>
      <c r="W388" s="4" t="str">
        <f t="shared" ca="1" si="100"/>
        <v/>
      </c>
      <c r="X388" s="4" t="str">
        <f ca="1">IF(AND(MAX(Q$23:Q387)&gt;MAX(Y$23:Y387),C388&lt;&gt;"",MAX(S$23:S387)&gt;MAX(Y$23:Y387),MAX(U$23:U387)&gt;MAX(Y$23:Y387),MAX(W$23:W387)&gt;MAX(Y$23:Y387),MAX(Y$23:Y387)&lt;=TIME(16,0,0)),MAX(Y$23:Y387,C388),"")</f>
        <v/>
      </c>
      <c r="Y388" s="4" t="str">
        <f t="shared" ca="1" si="101"/>
        <v/>
      </c>
    </row>
    <row r="389" spans="1:25" x14ac:dyDescent="0.3">
      <c r="A389" s="3">
        <f t="shared" ca="1" si="85"/>
        <v>1.1290370064858726</v>
      </c>
      <c r="B389" s="23" t="str">
        <f t="shared" ca="1" si="86"/>
        <v/>
      </c>
      <c r="C389" s="4" t="str">
        <f ca="1">IF(C388="","",IF(C388+(A389)/1440&lt;=$C$23+8/24,C388+(A389)/1440,""))</f>
        <v/>
      </c>
      <c r="D389" t="str">
        <f t="shared" ca="1" si="87"/>
        <v/>
      </c>
      <c r="E389" s="4" t="str">
        <f t="shared" ca="1" si="88"/>
        <v/>
      </c>
      <c r="F389" t="str">
        <f t="shared" ca="1" si="89"/>
        <v/>
      </c>
      <c r="G389" s="4" t="str">
        <f t="shared" ca="1" si="90"/>
        <v/>
      </c>
      <c r="H389" t="str">
        <f t="shared" ca="1" si="91"/>
        <v/>
      </c>
      <c r="I389" s="4" t="str">
        <f t="shared" ca="1" si="92"/>
        <v/>
      </c>
      <c r="J389" t="str">
        <f t="shared" ca="1" si="93"/>
        <v/>
      </c>
      <c r="K389" s="4" t="str">
        <f ca="1">IF(J389&lt;&gt;"",J389/1440,"")</f>
        <v/>
      </c>
      <c r="L389" s="55" t="str">
        <f t="shared" ca="1" si="94"/>
        <v/>
      </c>
      <c r="M389" s="4" t="str">
        <f t="shared" ca="1" si="95"/>
        <v/>
      </c>
      <c r="N389" s="3" t="str">
        <f ca="1">IF(C389&lt;&gt;"",SUM(COUNTIF($Q$24:$Q389,"&gt;"&amp;C389),COUNTIF($S$24:$S389,"&gt;"&amp;C389),COUNTIF($U$24:$U389,"&gt;"&amp;C389),COUNTIF($W$24:$W389,"&gt;"&amp;C389),COUNTIF($Y$24:$Y389,"&gt;"&amp;C389)),"")</f>
        <v/>
      </c>
      <c r="O389" s="4" t="str">
        <f t="shared" ca="1" si="96"/>
        <v/>
      </c>
      <c r="P389" s="4" t="str">
        <f ca="1">IF(AND(MAX(Q$23:Q388)&lt;=MAX(S$23:S388),C389&lt;&gt;"",MAX(Q$23:Q388)&lt;=MAX(U$23:U388),MAX(Q$23:Q388)&lt;=MAX(W$23:W388),MAX(Q$23:Q388)&lt;=MAX(Y$23:Y388),MAX(Q$23:Q388)&lt;=TIME(16,0,0)),MAX(Q$23:Q388,C389),"")</f>
        <v/>
      </c>
      <c r="Q389" s="4" t="str">
        <f t="shared" ca="1" si="97"/>
        <v/>
      </c>
      <c r="R389" s="4" t="str">
        <f ca="1">IF(AND(MAX(Q$23:Q388)&gt;MAX(S$23:S388),C389&lt;&gt;"",MAX(S$23:S388)&lt;=MAX(U$23:U388),MAX(S$23:S388)&lt;=MAX(W$23:W388),MAX(S$23:S388)&lt;=MAX(Y$23:Y388),MAX(S$23:S388)&lt;=TIME(16,0,0)),MAX(S$23:S388,C389),"")</f>
        <v/>
      </c>
      <c r="S389" s="4" t="str">
        <f t="shared" ca="1" si="98"/>
        <v/>
      </c>
      <c r="T389" s="4" t="str">
        <f ca="1">IF(AND(MAX(Q$23:Q388)&gt;MAX(U$23:U388),C389&lt;&gt;"",MAX(S$23:S388)&gt;MAX(U$23:U388),MAX(U$23:U388)&lt;=MAX(W$23:W388),MAX(U$23:U388)&lt;=MAX(Y$23:Y388),MAX(U$23:U388)&lt;=TIME(16,0,0)),MAX(U$23:U388,C389),"")</f>
        <v/>
      </c>
      <c r="U389" s="4" t="str">
        <f t="shared" ca="1" si="99"/>
        <v/>
      </c>
      <c r="V389" s="4" t="str">
        <f ca="1">IF(AND(MAX(Q$23:Q388)&gt;MAX(W$23:W388),C389&lt;&gt;"",MAX(S$23:S388)&gt;MAX(W$23:W388),MAX(U$23:U388)&gt;MAX(W$23:W388),MAX(W$23:W388)&lt;=MAX(Y$23:Y388),MAX(W$23:W388)&lt;=TIME(16,0,0)),MAX(W$23:W388,C389),"")</f>
        <v/>
      </c>
      <c r="W389" s="4" t="str">
        <f t="shared" ca="1" si="100"/>
        <v/>
      </c>
      <c r="X389" s="4" t="str">
        <f ca="1">IF(AND(MAX(Q$23:Q388)&gt;MAX(Y$23:Y388),C389&lt;&gt;"",MAX(S$23:S388)&gt;MAX(Y$23:Y388),MAX(U$23:U388)&gt;MAX(Y$23:Y388),MAX(W$23:W388)&gt;MAX(Y$23:Y388),MAX(Y$23:Y388)&lt;=TIME(16,0,0)),MAX(Y$23:Y388,C389),"")</f>
        <v/>
      </c>
      <c r="Y389" s="4" t="str">
        <f t="shared" ca="1" si="101"/>
        <v/>
      </c>
    </row>
    <row r="390" spans="1:25" x14ac:dyDescent="0.3">
      <c r="A390" s="3">
        <f t="shared" ca="1" si="85"/>
        <v>1.3254052298453716</v>
      </c>
      <c r="B390" s="23" t="str">
        <f t="shared" ca="1" si="86"/>
        <v/>
      </c>
      <c r="C390" s="4" t="str">
        <f ca="1">IF(C389="","",IF(C389+(A390)/1440&lt;=$C$23+8/24,C389+(A390)/1440,""))</f>
        <v/>
      </c>
      <c r="D390" t="str">
        <f t="shared" ca="1" si="87"/>
        <v/>
      </c>
      <c r="E390" s="4" t="str">
        <f t="shared" ca="1" si="88"/>
        <v/>
      </c>
      <c r="F390" t="str">
        <f t="shared" ca="1" si="89"/>
        <v/>
      </c>
      <c r="G390" s="4" t="str">
        <f t="shared" ca="1" si="90"/>
        <v/>
      </c>
      <c r="H390" t="str">
        <f t="shared" ca="1" si="91"/>
        <v/>
      </c>
      <c r="I390" s="4" t="str">
        <f t="shared" ca="1" si="92"/>
        <v/>
      </c>
      <c r="J390" t="str">
        <f t="shared" ca="1" si="93"/>
        <v/>
      </c>
      <c r="K390" s="4" t="str">
        <f ca="1">IF(J390&lt;&gt;"",J390/1440,"")</f>
        <v/>
      </c>
      <c r="L390" s="55" t="str">
        <f t="shared" ca="1" si="94"/>
        <v/>
      </c>
      <c r="M390" s="4" t="str">
        <f t="shared" ca="1" si="95"/>
        <v/>
      </c>
      <c r="N390" s="3" t="str">
        <f ca="1">IF(C390&lt;&gt;"",SUM(COUNTIF($Q$24:$Q390,"&gt;"&amp;C390),COUNTIF($S$24:$S390,"&gt;"&amp;C390),COUNTIF($U$24:$U390,"&gt;"&amp;C390),COUNTIF($W$24:$W390,"&gt;"&amp;C390),COUNTIF($Y$24:$Y390,"&gt;"&amp;C390)),"")</f>
        <v/>
      </c>
      <c r="O390" s="4" t="str">
        <f t="shared" ca="1" si="96"/>
        <v/>
      </c>
      <c r="P390" s="4" t="str">
        <f ca="1">IF(AND(MAX(Q$23:Q389)&lt;=MAX(S$23:S389),C390&lt;&gt;"",MAX(Q$23:Q389)&lt;=MAX(U$23:U389),MAX(Q$23:Q389)&lt;=MAX(W$23:W389),MAX(Q$23:Q389)&lt;=MAX(Y$23:Y389),MAX(Q$23:Q389)&lt;=TIME(16,0,0)),MAX(Q$23:Q389,C390),"")</f>
        <v/>
      </c>
      <c r="Q390" s="4" t="str">
        <f t="shared" ca="1" si="97"/>
        <v/>
      </c>
      <c r="R390" s="4" t="str">
        <f ca="1">IF(AND(MAX(Q$23:Q389)&gt;MAX(S$23:S389),C390&lt;&gt;"",MAX(S$23:S389)&lt;=MAX(U$23:U389),MAX(S$23:S389)&lt;=MAX(W$23:W389),MAX(S$23:S389)&lt;=MAX(Y$23:Y389),MAX(S$23:S389)&lt;=TIME(16,0,0)),MAX(S$23:S389,C390),"")</f>
        <v/>
      </c>
      <c r="S390" s="4" t="str">
        <f t="shared" ca="1" si="98"/>
        <v/>
      </c>
      <c r="T390" s="4" t="str">
        <f ca="1">IF(AND(MAX(Q$23:Q389)&gt;MAX(U$23:U389),C390&lt;&gt;"",MAX(S$23:S389)&gt;MAX(U$23:U389),MAX(U$23:U389)&lt;=MAX(W$23:W389),MAX(U$23:U389)&lt;=MAX(Y$23:Y389),MAX(U$23:U389)&lt;=TIME(16,0,0)),MAX(U$23:U389,C390),"")</f>
        <v/>
      </c>
      <c r="U390" s="4" t="str">
        <f t="shared" ca="1" si="99"/>
        <v/>
      </c>
      <c r="V390" s="4" t="str">
        <f ca="1">IF(AND(MAX(Q$23:Q389)&gt;MAX(W$23:W389),C390&lt;&gt;"",MAX(S$23:S389)&gt;MAX(W$23:W389),MAX(U$23:U389)&gt;MAX(W$23:W389),MAX(W$23:W389)&lt;=MAX(Y$23:Y389),MAX(W$23:W389)&lt;=TIME(16,0,0)),MAX(W$23:W389,C390),"")</f>
        <v/>
      </c>
      <c r="W390" s="4" t="str">
        <f t="shared" ca="1" si="100"/>
        <v/>
      </c>
      <c r="X390" s="4" t="str">
        <f ca="1">IF(AND(MAX(Q$23:Q389)&gt;MAX(Y$23:Y389),C390&lt;&gt;"",MAX(S$23:S389)&gt;MAX(Y$23:Y389),MAX(U$23:U389)&gt;MAX(Y$23:Y389),MAX(W$23:W389)&gt;MAX(Y$23:Y389),MAX(Y$23:Y389)&lt;=TIME(16,0,0)),MAX(Y$23:Y389,C390),"")</f>
        <v/>
      </c>
      <c r="Y390" s="4" t="str">
        <f t="shared" ca="1" si="101"/>
        <v/>
      </c>
    </row>
    <row r="391" spans="1:25" x14ac:dyDescent="0.3">
      <c r="A391" s="3">
        <f t="shared" ca="1" si="85"/>
        <v>2.8748390713437022</v>
      </c>
      <c r="B391" s="23" t="str">
        <f t="shared" ca="1" si="86"/>
        <v/>
      </c>
      <c r="C391" s="4" t="str">
        <f ca="1">IF(C390="","",IF(C390+(A391)/1440&lt;=$C$23+8/24,C390+(A391)/1440,""))</f>
        <v/>
      </c>
      <c r="D391" t="str">
        <f t="shared" ca="1" si="87"/>
        <v/>
      </c>
      <c r="E391" s="4" t="str">
        <f t="shared" ca="1" si="88"/>
        <v/>
      </c>
      <c r="F391" t="str">
        <f t="shared" ca="1" si="89"/>
        <v/>
      </c>
      <c r="G391" s="4" t="str">
        <f t="shared" ca="1" si="90"/>
        <v/>
      </c>
      <c r="H391" t="str">
        <f t="shared" ca="1" si="91"/>
        <v/>
      </c>
      <c r="I391" s="4" t="str">
        <f t="shared" ca="1" si="92"/>
        <v/>
      </c>
      <c r="J391" t="str">
        <f t="shared" ca="1" si="93"/>
        <v/>
      </c>
      <c r="K391" s="4" t="str">
        <f ca="1">IF(J391&lt;&gt;"",J391/1440,"")</f>
        <v/>
      </c>
      <c r="L391" s="55" t="str">
        <f t="shared" ca="1" si="94"/>
        <v/>
      </c>
      <c r="M391" s="4" t="str">
        <f t="shared" ca="1" si="95"/>
        <v/>
      </c>
      <c r="N391" s="3" t="str">
        <f ca="1">IF(C391&lt;&gt;"",SUM(COUNTIF($Q$24:$Q391,"&gt;"&amp;C391),COUNTIF($S$24:$S391,"&gt;"&amp;C391),COUNTIF($U$24:$U391,"&gt;"&amp;C391),COUNTIF($W$24:$W391,"&gt;"&amp;C391),COUNTIF($Y$24:$Y391,"&gt;"&amp;C391)),"")</f>
        <v/>
      </c>
      <c r="O391" s="4" t="str">
        <f t="shared" ca="1" si="96"/>
        <v/>
      </c>
      <c r="P391" s="4" t="str">
        <f ca="1">IF(AND(MAX(Q$23:Q390)&lt;=MAX(S$23:S390),C391&lt;&gt;"",MAX(Q$23:Q390)&lt;=MAX(U$23:U390),MAX(Q$23:Q390)&lt;=MAX(W$23:W390),MAX(Q$23:Q390)&lt;=MAX(Y$23:Y390),MAX(Q$23:Q390)&lt;=TIME(16,0,0)),MAX(Q$23:Q390,C391),"")</f>
        <v/>
      </c>
      <c r="Q391" s="4" t="str">
        <f t="shared" ca="1" si="97"/>
        <v/>
      </c>
      <c r="R391" s="4" t="str">
        <f ca="1">IF(AND(MAX(Q$23:Q390)&gt;MAX(S$23:S390),C391&lt;&gt;"",MAX(S$23:S390)&lt;=MAX(U$23:U390),MAX(S$23:S390)&lt;=MAX(W$23:W390),MAX(S$23:S390)&lt;=MAX(Y$23:Y390),MAX(S$23:S390)&lt;=TIME(16,0,0)),MAX(S$23:S390,C391),"")</f>
        <v/>
      </c>
      <c r="S391" s="4" t="str">
        <f t="shared" ca="1" si="98"/>
        <v/>
      </c>
      <c r="T391" s="4" t="str">
        <f ca="1">IF(AND(MAX(Q$23:Q390)&gt;MAX(U$23:U390),C391&lt;&gt;"",MAX(S$23:S390)&gt;MAX(U$23:U390),MAX(U$23:U390)&lt;=MAX(W$23:W390),MAX(U$23:U390)&lt;=MAX(Y$23:Y390),MAX(U$23:U390)&lt;=TIME(16,0,0)),MAX(U$23:U390,C391),"")</f>
        <v/>
      </c>
      <c r="U391" s="4" t="str">
        <f t="shared" ca="1" si="99"/>
        <v/>
      </c>
      <c r="V391" s="4" t="str">
        <f ca="1">IF(AND(MAX(Q$23:Q390)&gt;MAX(W$23:W390),C391&lt;&gt;"",MAX(S$23:S390)&gt;MAX(W$23:W390),MAX(U$23:U390)&gt;MAX(W$23:W390),MAX(W$23:W390)&lt;=MAX(Y$23:Y390),MAX(W$23:W390)&lt;=TIME(16,0,0)),MAX(W$23:W390,C391),"")</f>
        <v/>
      </c>
      <c r="W391" s="4" t="str">
        <f t="shared" ca="1" si="100"/>
        <v/>
      </c>
      <c r="X391" s="4" t="str">
        <f ca="1">IF(AND(MAX(Q$23:Q390)&gt;MAX(Y$23:Y390),C391&lt;&gt;"",MAX(S$23:S390)&gt;MAX(Y$23:Y390),MAX(U$23:U390)&gt;MAX(Y$23:Y390),MAX(W$23:W390)&gt;MAX(Y$23:Y390),MAX(Y$23:Y390)&lt;=TIME(16,0,0)),MAX(Y$23:Y390,C391),"")</f>
        <v/>
      </c>
      <c r="Y391" s="4" t="str">
        <f t="shared" ca="1" si="101"/>
        <v/>
      </c>
    </row>
    <row r="392" spans="1:25" x14ac:dyDescent="0.3">
      <c r="A392" s="3">
        <f t="shared" ca="1" si="85"/>
        <v>1.1853433355380552</v>
      </c>
      <c r="B392" s="23" t="str">
        <f t="shared" ca="1" si="86"/>
        <v/>
      </c>
      <c r="C392" s="4" t="str">
        <f ca="1">IF(C391="","",IF(C391+(A392)/1440&lt;=$C$23+8/24,C391+(A392)/1440,""))</f>
        <v/>
      </c>
      <c r="D392" t="str">
        <f t="shared" ca="1" si="87"/>
        <v/>
      </c>
      <c r="E392" s="4" t="str">
        <f t="shared" ca="1" si="88"/>
        <v/>
      </c>
      <c r="F392" t="str">
        <f t="shared" ca="1" si="89"/>
        <v/>
      </c>
      <c r="G392" s="4" t="str">
        <f t="shared" ca="1" si="90"/>
        <v/>
      </c>
      <c r="H392" t="str">
        <f t="shared" ca="1" si="91"/>
        <v/>
      </c>
      <c r="I392" s="4" t="str">
        <f t="shared" ca="1" si="92"/>
        <v/>
      </c>
      <c r="J392" t="str">
        <f t="shared" ca="1" si="93"/>
        <v/>
      </c>
      <c r="K392" s="4" t="str">
        <f ca="1">IF(J392&lt;&gt;"",J392/1440,"")</f>
        <v/>
      </c>
      <c r="L392" s="55" t="str">
        <f t="shared" ca="1" si="94"/>
        <v/>
      </c>
      <c r="M392" s="4" t="str">
        <f t="shared" ca="1" si="95"/>
        <v/>
      </c>
      <c r="N392" s="3" t="str">
        <f ca="1">IF(C392&lt;&gt;"",SUM(COUNTIF($Q$24:$Q392,"&gt;"&amp;C392),COUNTIF($S$24:$S392,"&gt;"&amp;C392),COUNTIF($U$24:$U392,"&gt;"&amp;C392),COUNTIF($W$24:$W392,"&gt;"&amp;C392),COUNTIF($Y$24:$Y392,"&gt;"&amp;C392)),"")</f>
        <v/>
      </c>
      <c r="O392" s="4" t="str">
        <f t="shared" ca="1" si="96"/>
        <v/>
      </c>
      <c r="P392" s="4" t="str">
        <f ca="1">IF(AND(MAX(Q$23:Q391)&lt;=MAX(S$23:S391),C392&lt;&gt;"",MAX(Q$23:Q391)&lt;=MAX(U$23:U391),MAX(Q$23:Q391)&lt;=MAX(W$23:W391),MAX(Q$23:Q391)&lt;=MAX(Y$23:Y391),MAX(Q$23:Q391)&lt;=TIME(16,0,0)),MAX(Q$23:Q391,C392),"")</f>
        <v/>
      </c>
      <c r="Q392" s="4" t="str">
        <f t="shared" ca="1" si="97"/>
        <v/>
      </c>
      <c r="R392" s="4" t="str">
        <f ca="1">IF(AND(MAX(Q$23:Q391)&gt;MAX(S$23:S391),C392&lt;&gt;"",MAX(S$23:S391)&lt;=MAX(U$23:U391),MAX(S$23:S391)&lt;=MAX(W$23:W391),MAX(S$23:S391)&lt;=MAX(Y$23:Y391),MAX(S$23:S391)&lt;=TIME(16,0,0)),MAX(S$23:S391,C392),"")</f>
        <v/>
      </c>
      <c r="S392" s="4" t="str">
        <f t="shared" ca="1" si="98"/>
        <v/>
      </c>
      <c r="T392" s="4" t="str">
        <f ca="1">IF(AND(MAX(Q$23:Q391)&gt;MAX(U$23:U391),C392&lt;&gt;"",MAX(S$23:S391)&gt;MAX(U$23:U391),MAX(U$23:U391)&lt;=MAX(W$23:W391),MAX(U$23:U391)&lt;=MAX(Y$23:Y391),MAX(U$23:U391)&lt;=TIME(16,0,0)),MAX(U$23:U391,C392),"")</f>
        <v/>
      </c>
      <c r="U392" s="4" t="str">
        <f t="shared" ca="1" si="99"/>
        <v/>
      </c>
      <c r="V392" s="4" t="str">
        <f ca="1">IF(AND(MAX(Q$23:Q391)&gt;MAX(W$23:W391),C392&lt;&gt;"",MAX(S$23:S391)&gt;MAX(W$23:W391),MAX(U$23:U391)&gt;MAX(W$23:W391),MAX(W$23:W391)&lt;=MAX(Y$23:Y391),MAX(W$23:W391)&lt;=TIME(16,0,0)),MAX(W$23:W391,C392),"")</f>
        <v/>
      </c>
      <c r="W392" s="4" t="str">
        <f t="shared" ca="1" si="100"/>
        <v/>
      </c>
      <c r="X392" s="4" t="str">
        <f ca="1">IF(AND(MAX(Q$23:Q391)&gt;MAX(Y$23:Y391),C392&lt;&gt;"",MAX(S$23:S391)&gt;MAX(Y$23:Y391),MAX(U$23:U391)&gt;MAX(Y$23:Y391),MAX(W$23:W391)&gt;MAX(Y$23:Y391),MAX(Y$23:Y391)&lt;=TIME(16,0,0)),MAX(Y$23:Y391,C392),"")</f>
        <v/>
      </c>
      <c r="Y392" s="4" t="str">
        <f t="shared" ca="1" si="101"/>
        <v/>
      </c>
    </row>
    <row r="393" spans="1:25" x14ac:dyDescent="0.3">
      <c r="A393" s="3">
        <f t="shared" ca="1" si="85"/>
        <v>2.2651774413234724</v>
      </c>
      <c r="B393" s="23" t="str">
        <f t="shared" ca="1" si="86"/>
        <v/>
      </c>
      <c r="C393" s="4" t="str">
        <f ca="1">IF(C392="","",IF(C392+(A393)/1440&lt;=$C$23+8/24,C392+(A393)/1440,""))</f>
        <v/>
      </c>
      <c r="D393" t="str">
        <f t="shared" ca="1" si="87"/>
        <v/>
      </c>
      <c r="E393" s="4" t="str">
        <f t="shared" ca="1" si="88"/>
        <v/>
      </c>
      <c r="F393" t="str">
        <f t="shared" ca="1" si="89"/>
        <v/>
      </c>
      <c r="G393" s="4" t="str">
        <f t="shared" ca="1" si="90"/>
        <v/>
      </c>
      <c r="H393" t="str">
        <f t="shared" ca="1" si="91"/>
        <v/>
      </c>
      <c r="I393" s="4" t="str">
        <f t="shared" ca="1" si="92"/>
        <v/>
      </c>
      <c r="J393" t="str">
        <f t="shared" ca="1" si="93"/>
        <v/>
      </c>
      <c r="K393" s="4" t="str">
        <f ca="1">IF(J393&lt;&gt;"",J393/1440,"")</f>
        <v/>
      </c>
      <c r="L393" s="55" t="str">
        <f t="shared" ca="1" si="94"/>
        <v/>
      </c>
      <c r="M393" s="4" t="str">
        <f t="shared" ca="1" si="95"/>
        <v/>
      </c>
      <c r="N393" s="3" t="str">
        <f ca="1">IF(C393&lt;&gt;"",SUM(COUNTIF($Q$24:$Q393,"&gt;"&amp;C393),COUNTIF($S$24:$S393,"&gt;"&amp;C393),COUNTIF($U$24:$U393,"&gt;"&amp;C393),COUNTIF($W$24:$W393,"&gt;"&amp;C393),COUNTIF($Y$24:$Y393,"&gt;"&amp;C393)),"")</f>
        <v/>
      </c>
      <c r="O393" s="4" t="str">
        <f t="shared" ca="1" si="96"/>
        <v/>
      </c>
      <c r="P393" s="4" t="str">
        <f ca="1">IF(AND(MAX(Q$23:Q392)&lt;=MAX(S$23:S392),C393&lt;&gt;"",MAX(Q$23:Q392)&lt;=MAX(U$23:U392),MAX(Q$23:Q392)&lt;=MAX(W$23:W392),MAX(Q$23:Q392)&lt;=MAX(Y$23:Y392),MAX(Q$23:Q392)&lt;=TIME(16,0,0)),MAX(Q$23:Q392,C393),"")</f>
        <v/>
      </c>
      <c r="Q393" s="4" t="str">
        <f t="shared" ca="1" si="97"/>
        <v/>
      </c>
      <c r="R393" s="4" t="str">
        <f ca="1">IF(AND(MAX(Q$23:Q392)&gt;MAX(S$23:S392),C393&lt;&gt;"",MAX(S$23:S392)&lt;=MAX(U$23:U392),MAX(S$23:S392)&lt;=MAX(W$23:W392),MAX(S$23:S392)&lt;=MAX(Y$23:Y392),MAX(S$23:S392)&lt;=TIME(16,0,0)),MAX(S$23:S392,C393),"")</f>
        <v/>
      </c>
      <c r="S393" s="4" t="str">
        <f t="shared" ca="1" si="98"/>
        <v/>
      </c>
      <c r="T393" s="4" t="str">
        <f ca="1">IF(AND(MAX(Q$23:Q392)&gt;MAX(U$23:U392),C393&lt;&gt;"",MAX(S$23:S392)&gt;MAX(U$23:U392),MAX(U$23:U392)&lt;=MAX(W$23:W392),MAX(U$23:U392)&lt;=MAX(Y$23:Y392),MAX(U$23:U392)&lt;=TIME(16,0,0)),MAX(U$23:U392,C393),"")</f>
        <v/>
      </c>
      <c r="U393" s="4" t="str">
        <f t="shared" ca="1" si="99"/>
        <v/>
      </c>
      <c r="V393" s="4" t="str">
        <f ca="1">IF(AND(MAX(Q$23:Q392)&gt;MAX(W$23:W392),C393&lt;&gt;"",MAX(S$23:S392)&gt;MAX(W$23:W392),MAX(U$23:U392)&gt;MAX(W$23:W392),MAX(W$23:W392)&lt;=MAX(Y$23:Y392),MAX(W$23:W392)&lt;=TIME(16,0,0)),MAX(W$23:W392,C393),"")</f>
        <v/>
      </c>
      <c r="W393" s="4" t="str">
        <f t="shared" ca="1" si="100"/>
        <v/>
      </c>
      <c r="X393" s="4" t="str">
        <f ca="1">IF(AND(MAX(Q$23:Q392)&gt;MAX(Y$23:Y392),C393&lt;&gt;"",MAX(S$23:S392)&gt;MAX(Y$23:Y392),MAX(U$23:U392)&gt;MAX(Y$23:Y392),MAX(W$23:W392)&gt;MAX(Y$23:Y392),MAX(Y$23:Y392)&lt;=TIME(16,0,0)),MAX(Y$23:Y392,C393),"")</f>
        <v/>
      </c>
      <c r="Y393" s="4" t="str">
        <f t="shared" ca="1" si="101"/>
        <v/>
      </c>
    </row>
    <row r="394" spans="1:25" x14ac:dyDescent="0.3">
      <c r="A394" s="3">
        <f t="shared" ca="1" si="85"/>
        <v>1.2311664474648834</v>
      </c>
      <c r="B394" s="23" t="str">
        <f t="shared" ca="1" si="86"/>
        <v/>
      </c>
      <c r="C394" s="4" t="str">
        <f ca="1">IF(C393="","",IF(C393+(A394)/1440&lt;=$C$23+8/24,C393+(A394)/1440,""))</f>
        <v/>
      </c>
      <c r="D394" t="str">
        <f t="shared" ca="1" si="87"/>
        <v/>
      </c>
      <c r="E394" s="4" t="str">
        <f t="shared" ca="1" si="88"/>
        <v/>
      </c>
      <c r="F394" t="str">
        <f t="shared" ca="1" si="89"/>
        <v/>
      </c>
      <c r="G394" s="4" t="str">
        <f t="shared" ca="1" si="90"/>
        <v/>
      </c>
      <c r="H394" t="str">
        <f t="shared" ca="1" si="91"/>
        <v/>
      </c>
      <c r="I394" s="4" t="str">
        <f t="shared" ca="1" si="92"/>
        <v/>
      </c>
      <c r="J394" t="str">
        <f t="shared" ca="1" si="93"/>
        <v/>
      </c>
      <c r="K394" s="4" t="str">
        <f ca="1">IF(J394&lt;&gt;"",J394/1440,"")</f>
        <v/>
      </c>
      <c r="L394" s="55" t="str">
        <f t="shared" ca="1" si="94"/>
        <v/>
      </c>
      <c r="M394" s="4" t="str">
        <f t="shared" ca="1" si="95"/>
        <v/>
      </c>
      <c r="N394" s="3" t="str">
        <f ca="1">IF(C394&lt;&gt;"",SUM(COUNTIF($Q$24:$Q394,"&gt;"&amp;C394),COUNTIF($S$24:$S394,"&gt;"&amp;C394),COUNTIF($U$24:$U394,"&gt;"&amp;C394),COUNTIF($W$24:$W394,"&gt;"&amp;C394),COUNTIF($Y$24:$Y394,"&gt;"&amp;C394)),"")</f>
        <v/>
      </c>
      <c r="O394" s="4" t="str">
        <f t="shared" ca="1" si="96"/>
        <v/>
      </c>
      <c r="P394" s="4" t="str">
        <f ca="1">IF(AND(MAX(Q$23:Q393)&lt;=MAX(S$23:S393),C394&lt;&gt;"",MAX(Q$23:Q393)&lt;=MAX(U$23:U393),MAX(Q$23:Q393)&lt;=MAX(W$23:W393),MAX(Q$23:Q393)&lt;=MAX(Y$23:Y393),MAX(Q$23:Q393)&lt;=TIME(16,0,0)),MAX(Q$23:Q393,C394),"")</f>
        <v/>
      </c>
      <c r="Q394" s="4" t="str">
        <f t="shared" ca="1" si="97"/>
        <v/>
      </c>
      <c r="R394" s="4" t="str">
        <f ca="1">IF(AND(MAX(Q$23:Q393)&gt;MAX(S$23:S393),C394&lt;&gt;"",MAX(S$23:S393)&lt;=MAX(U$23:U393),MAX(S$23:S393)&lt;=MAX(W$23:W393),MAX(S$23:S393)&lt;=MAX(Y$23:Y393),MAX(S$23:S393)&lt;=TIME(16,0,0)),MAX(S$23:S393,C394),"")</f>
        <v/>
      </c>
      <c r="S394" s="4" t="str">
        <f t="shared" ca="1" si="98"/>
        <v/>
      </c>
      <c r="T394" s="4" t="str">
        <f ca="1">IF(AND(MAX(Q$23:Q393)&gt;MAX(U$23:U393),C394&lt;&gt;"",MAX(S$23:S393)&gt;MAX(U$23:U393),MAX(U$23:U393)&lt;=MAX(W$23:W393),MAX(U$23:U393)&lt;=MAX(Y$23:Y393),MAX(U$23:U393)&lt;=TIME(16,0,0)),MAX(U$23:U393,C394),"")</f>
        <v/>
      </c>
      <c r="U394" s="4" t="str">
        <f t="shared" ca="1" si="99"/>
        <v/>
      </c>
      <c r="V394" s="4" t="str">
        <f ca="1">IF(AND(MAX(Q$23:Q393)&gt;MAX(W$23:W393),C394&lt;&gt;"",MAX(S$23:S393)&gt;MAX(W$23:W393),MAX(U$23:U393)&gt;MAX(W$23:W393),MAX(W$23:W393)&lt;=MAX(Y$23:Y393),MAX(W$23:W393)&lt;=TIME(16,0,0)),MAX(W$23:W393,C394),"")</f>
        <v/>
      </c>
      <c r="W394" s="4" t="str">
        <f t="shared" ca="1" si="100"/>
        <v/>
      </c>
      <c r="X394" s="4" t="str">
        <f ca="1">IF(AND(MAX(Q$23:Q393)&gt;MAX(Y$23:Y393),C394&lt;&gt;"",MAX(S$23:S393)&gt;MAX(Y$23:Y393),MAX(U$23:U393)&gt;MAX(Y$23:Y393),MAX(W$23:W393)&gt;MAX(Y$23:Y393),MAX(Y$23:Y393)&lt;=TIME(16,0,0)),MAX(Y$23:Y393,C394),"")</f>
        <v/>
      </c>
      <c r="Y394" s="4" t="str">
        <f t="shared" ca="1" si="101"/>
        <v/>
      </c>
    </row>
    <row r="395" spans="1:25" x14ac:dyDescent="0.3">
      <c r="A395" s="3">
        <f t="shared" ca="1" si="85"/>
        <v>1.2793831133887257</v>
      </c>
      <c r="B395" s="23" t="str">
        <f t="shared" ca="1" si="86"/>
        <v/>
      </c>
      <c r="C395" s="4" t="str">
        <f ca="1">IF(C394="","",IF(C394+(A395)/1440&lt;=$C$23+8/24,C394+(A395)/1440,""))</f>
        <v/>
      </c>
      <c r="D395" t="str">
        <f t="shared" ca="1" si="87"/>
        <v/>
      </c>
      <c r="E395" s="4" t="str">
        <f t="shared" ca="1" si="88"/>
        <v/>
      </c>
      <c r="F395" t="str">
        <f t="shared" ca="1" si="89"/>
        <v/>
      </c>
      <c r="G395" s="4" t="str">
        <f t="shared" ca="1" si="90"/>
        <v/>
      </c>
      <c r="H395" t="str">
        <f t="shared" ca="1" si="91"/>
        <v/>
      </c>
      <c r="I395" s="4" t="str">
        <f t="shared" ca="1" si="92"/>
        <v/>
      </c>
      <c r="J395" t="str">
        <f t="shared" ca="1" si="93"/>
        <v/>
      </c>
      <c r="K395" s="4" t="str">
        <f ca="1">IF(J395&lt;&gt;"",J395/1440,"")</f>
        <v/>
      </c>
      <c r="L395" s="55" t="str">
        <f t="shared" ca="1" si="94"/>
        <v/>
      </c>
      <c r="M395" s="4" t="str">
        <f t="shared" ca="1" si="95"/>
        <v/>
      </c>
      <c r="N395" s="3" t="str">
        <f ca="1">IF(C395&lt;&gt;"",SUM(COUNTIF($Q$24:$Q395,"&gt;"&amp;C395),COUNTIF($S$24:$S395,"&gt;"&amp;C395),COUNTIF($U$24:$U395,"&gt;"&amp;C395),COUNTIF($W$24:$W395,"&gt;"&amp;C395),COUNTIF($Y$24:$Y395,"&gt;"&amp;C395)),"")</f>
        <v/>
      </c>
      <c r="O395" s="4" t="str">
        <f t="shared" ca="1" si="96"/>
        <v/>
      </c>
      <c r="P395" s="4" t="str">
        <f ca="1">IF(AND(MAX(Q$23:Q394)&lt;=MAX(S$23:S394),C395&lt;&gt;"",MAX(Q$23:Q394)&lt;=MAX(U$23:U394),MAX(Q$23:Q394)&lt;=MAX(W$23:W394),MAX(Q$23:Q394)&lt;=MAX(Y$23:Y394),MAX(Q$23:Q394)&lt;=TIME(16,0,0)),MAX(Q$23:Q394,C395),"")</f>
        <v/>
      </c>
      <c r="Q395" s="4" t="str">
        <f t="shared" ca="1" si="97"/>
        <v/>
      </c>
      <c r="R395" s="4" t="str">
        <f ca="1">IF(AND(MAX(Q$23:Q394)&gt;MAX(S$23:S394),C395&lt;&gt;"",MAX(S$23:S394)&lt;=MAX(U$23:U394),MAX(S$23:S394)&lt;=MAX(W$23:W394),MAX(S$23:S394)&lt;=MAX(Y$23:Y394),MAX(S$23:S394)&lt;=TIME(16,0,0)),MAX(S$23:S394,C395),"")</f>
        <v/>
      </c>
      <c r="S395" s="4" t="str">
        <f t="shared" ca="1" si="98"/>
        <v/>
      </c>
      <c r="T395" s="4" t="str">
        <f ca="1">IF(AND(MAX(Q$23:Q394)&gt;MAX(U$23:U394),C395&lt;&gt;"",MAX(S$23:S394)&gt;MAX(U$23:U394),MAX(U$23:U394)&lt;=MAX(W$23:W394),MAX(U$23:U394)&lt;=MAX(Y$23:Y394),MAX(U$23:U394)&lt;=TIME(16,0,0)),MAX(U$23:U394,C395),"")</f>
        <v/>
      </c>
      <c r="U395" s="4" t="str">
        <f t="shared" ca="1" si="99"/>
        <v/>
      </c>
      <c r="V395" s="4" t="str">
        <f ca="1">IF(AND(MAX(Q$23:Q394)&gt;MAX(W$23:W394),C395&lt;&gt;"",MAX(S$23:S394)&gt;MAX(W$23:W394),MAX(U$23:U394)&gt;MAX(W$23:W394),MAX(W$23:W394)&lt;=MAX(Y$23:Y394),MAX(W$23:W394)&lt;=TIME(16,0,0)),MAX(W$23:W394,C395),"")</f>
        <v/>
      </c>
      <c r="W395" s="4" t="str">
        <f t="shared" ca="1" si="100"/>
        <v/>
      </c>
      <c r="X395" s="4" t="str">
        <f ca="1">IF(AND(MAX(Q$23:Q394)&gt;MAX(Y$23:Y394),C395&lt;&gt;"",MAX(S$23:S394)&gt;MAX(Y$23:Y394),MAX(U$23:U394)&gt;MAX(Y$23:Y394),MAX(W$23:W394)&gt;MAX(Y$23:Y394),MAX(Y$23:Y394)&lt;=TIME(16,0,0)),MAX(Y$23:Y394,C395),"")</f>
        <v/>
      </c>
      <c r="Y395" s="4" t="str">
        <f t="shared" ca="1" si="101"/>
        <v/>
      </c>
    </row>
    <row r="396" spans="1:25" x14ac:dyDescent="0.3">
      <c r="A396" s="3">
        <f t="shared" ca="1" si="85"/>
        <v>1.1314661376096906</v>
      </c>
      <c r="B396" s="23" t="str">
        <f t="shared" ca="1" si="86"/>
        <v/>
      </c>
      <c r="C396" s="4" t="str">
        <f ca="1">IF(C395="","",IF(C395+(A396)/1440&lt;=$C$23+8/24,C395+(A396)/1440,""))</f>
        <v/>
      </c>
      <c r="D396" t="str">
        <f t="shared" ca="1" si="87"/>
        <v/>
      </c>
      <c r="E396" s="4" t="str">
        <f t="shared" ca="1" si="88"/>
        <v/>
      </c>
      <c r="F396" t="str">
        <f t="shared" ca="1" si="89"/>
        <v/>
      </c>
      <c r="G396" s="4" t="str">
        <f t="shared" ca="1" si="90"/>
        <v/>
      </c>
      <c r="H396" t="str">
        <f t="shared" ca="1" si="91"/>
        <v/>
      </c>
      <c r="I396" s="4" t="str">
        <f t="shared" ca="1" si="92"/>
        <v/>
      </c>
      <c r="J396" t="str">
        <f t="shared" ca="1" si="93"/>
        <v/>
      </c>
      <c r="K396" s="4" t="str">
        <f ca="1">IF(J396&lt;&gt;"",J396/1440,"")</f>
        <v/>
      </c>
      <c r="L396" s="55" t="str">
        <f t="shared" ca="1" si="94"/>
        <v/>
      </c>
      <c r="M396" s="4" t="str">
        <f t="shared" ca="1" si="95"/>
        <v/>
      </c>
      <c r="N396" s="3" t="str">
        <f ca="1">IF(C396&lt;&gt;"",SUM(COUNTIF($Q$24:$Q396,"&gt;"&amp;C396),COUNTIF($S$24:$S396,"&gt;"&amp;C396),COUNTIF($U$24:$U396,"&gt;"&amp;C396),COUNTIF($W$24:$W396,"&gt;"&amp;C396),COUNTIF($Y$24:$Y396,"&gt;"&amp;C396)),"")</f>
        <v/>
      </c>
      <c r="O396" s="4" t="str">
        <f t="shared" ca="1" si="96"/>
        <v/>
      </c>
      <c r="P396" s="4" t="str">
        <f ca="1">IF(AND(MAX(Q$23:Q395)&lt;=MAX(S$23:S395),C396&lt;&gt;"",MAX(Q$23:Q395)&lt;=MAX(U$23:U395),MAX(Q$23:Q395)&lt;=MAX(W$23:W395),MAX(Q$23:Q395)&lt;=MAX(Y$23:Y395),MAX(Q$23:Q395)&lt;=TIME(16,0,0)),MAX(Q$23:Q395,C396),"")</f>
        <v/>
      </c>
      <c r="Q396" s="4" t="str">
        <f t="shared" ca="1" si="97"/>
        <v/>
      </c>
      <c r="R396" s="4" t="str">
        <f ca="1">IF(AND(MAX(Q$23:Q395)&gt;MAX(S$23:S395),C396&lt;&gt;"",MAX(S$23:S395)&lt;=MAX(U$23:U395),MAX(S$23:S395)&lt;=MAX(W$23:W395),MAX(S$23:S395)&lt;=MAX(Y$23:Y395),MAX(S$23:S395)&lt;=TIME(16,0,0)),MAX(S$23:S395,C396),"")</f>
        <v/>
      </c>
      <c r="S396" s="4" t="str">
        <f t="shared" ca="1" si="98"/>
        <v/>
      </c>
      <c r="T396" s="4" t="str">
        <f ca="1">IF(AND(MAX(Q$23:Q395)&gt;MAX(U$23:U395),C396&lt;&gt;"",MAX(S$23:S395)&gt;MAX(U$23:U395),MAX(U$23:U395)&lt;=MAX(W$23:W395),MAX(U$23:U395)&lt;=MAX(Y$23:Y395),MAX(U$23:U395)&lt;=TIME(16,0,0)),MAX(U$23:U395,C396),"")</f>
        <v/>
      </c>
      <c r="U396" s="4" t="str">
        <f t="shared" ca="1" si="99"/>
        <v/>
      </c>
      <c r="V396" s="4" t="str">
        <f ca="1">IF(AND(MAX(Q$23:Q395)&gt;MAX(W$23:W395),C396&lt;&gt;"",MAX(S$23:S395)&gt;MAX(W$23:W395),MAX(U$23:U395)&gt;MAX(W$23:W395),MAX(W$23:W395)&lt;=MAX(Y$23:Y395),MAX(W$23:W395)&lt;=TIME(16,0,0)),MAX(W$23:W395,C396),"")</f>
        <v/>
      </c>
      <c r="W396" s="4" t="str">
        <f t="shared" ca="1" si="100"/>
        <v/>
      </c>
      <c r="X396" s="4" t="str">
        <f ca="1">IF(AND(MAX(Q$23:Q395)&gt;MAX(Y$23:Y395),C396&lt;&gt;"",MAX(S$23:S395)&gt;MAX(Y$23:Y395),MAX(U$23:U395)&gt;MAX(Y$23:Y395),MAX(W$23:W395)&gt;MAX(Y$23:Y395),MAX(Y$23:Y395)&lt;=TIME(16,0,0)),MAX(Y$23:Y395,C396),"")</f>
        <v/>
      </c>
      <c r="Y396" s="4" t="str">
        <f t="shared" ca="1" si="101"/>
        <v/>
      </c>
    </row>
    <row r="397" spans="1:25" x14ac:dyDescent="0.3">
      <c r="A397" s="3">
        <f t="shared" ca="1" si="85"/>
        <v>1.2839798243684177</v>
      </c>
      <c r="B397" s="23" t="str">
        <f t="shared" ca="1" si="86"/>
        <v/>
      </c>
      <c r="C397" s="4" t="str">
        <f ca="1">IF(C396="","",IF(C396+(A397)/1440&lt;=$C$23+8/24,C396+(A397)/1440,""))</f>
        <v/>
      </c>
      <c r="D397" t="str">
        <f t="shared" ca="1" si="87"/>
        <v/>
      </c>
      <c r="E397" s="4" t="str">
        <f t="shared" ca="1" si="88"/>
        <v/>
      </c>
      <c r="F397" t="str">
        <f t="shared" ca="1" si="89"/>
        <v/>
      </c>
      <c r="G397" s="4" t="str">
        <f t="shared" ca="1" si="90"/>
        <v/>
      </c>
      <c r="H397" t="str">
        <f t="shared" ca="1" si="91"/>
        <v/>
      </c>
      <c r="I397" s="4" t="str">
        <f t="shared" ca="1" si="92"/>
        <v/>
      </c>
      <c r="J397" t="str">
        <f t="shared" ca="1" si="93"/>
        <v/>
      </c>
      <c r="K397" s="4" t="str">
        <f ca="1">IF(J397&lt;&gt;"",J397/1440,"")</f>
        <v/>
      </c>
      <c r="L397" s="55" t="str">
        <f t="shared" ca="1" si="94"/>
        <v/>
      </c>
      <c r="M397" s="4" t="str">
        <f t="shared" ca="1" si="95"/>
        <v/>
      </c>
      <c r="N397" s="3" t="str">
        <f ca="1">IF(C397&lt;&gt;"",SUM(COUNTIF($Q$24:$Q397,"&gt;"&amp;C397),COUNTIF($S$24:$S397,"&gt;"&amp;C397),COUNTIF($U$24:$U397,"&gt;"&amp;C397),COUNTIF($W$24:$W397,"&gt;"&amp;C397),COUNTIF($Y$24:$Y397,"&gt;"&amp;C397)),"")</f>
        <v/>
      </c>
      <c r="O397" s="4" t="str">
        <f t="shared" ca="1" si="96"/>
        <v/>
      </c>
      <c r="P397" s="4" t="str">
        <f ca="1">IF(AND(MAX(Q$23:Q396)&lt;=MAX(S$23:S396),C397&lt;&gt;"",MAX(Q$23:Q396)&lt;=MAX(U$23:U396),MAX(Q$23:Q396)&lt;=MAX(W$23:W396),MAX(Q$23:Q396)&lt;=MAX(Y$23:Y396),MAX(Q$23:Q396)&lt;=TIME(16,0,0)),MAX(Q$23:Q396,C397),"")</f>
        <v/>
      </c>
      <c r="Q397" s="4" t="str">
        <f t="shared" ca="1" si="97"/>
        <v/>
      </c>
      <c r="R397" s="4" t="str">
        <f ca="1">IF(AND(MAX(Q$23:Q396)&gt;MAX(S$23:S396),C397&lt;&gt;"",MAX(S$23:S396)&lt;=MAX(U$23:U396),MAX(S$23:S396)&lt;=MAX(W$23:W396),MAX(S$23:S396)&lt;=MAX(Y$23:Y396),MAX(S$23:S396)&lt;=TIME(16,0,0)),MAX(S$23:S396,C397),"")</f>
        <v/>
      </c>
      <c r="S397" s="4" t="str">
        <f t="shared" ca="1" si="98"/>
        <v/>
      </c>
      <c r="T397" s="4" t="str">
        <f ca="1">IF(AND(MAX(Q$23:Q396)&gt;MAX(U$23:U396),C397&lt;&gt;"",MAX(S$23:S396)&gt;MAX(U$23:U396),MAX(U$23:U396)&lt;=MAX(W$23:W396),MAX(U$23:U396)&lt;=MAX(Y$23:Y396),MAX(U$23:U396)&lt;=TIME(16,0,0)),MAX(U$23:U396,C397),"")</f>
        <v/>
      </c>
      <c r="U397" s="4" t="str">
        <f t="shared" ca="1" si="99"/>
        <v/>
      </c>
      <c r="V397" s="4" t="str">
        <f ca="1">IF(AND(MAX(Q$23:Q396)&gt;MAX(W$23:W396),C397&lt;&gt;"",MAX(S$23:S396)&gt;MAX(W$23:W396),MAX(U$23:U396)&gt;MAX(W$23:W396),MAX(W$23:W396)&lt;=MAX(Y$23:Y396),MAX(W$23:W396)&lt;=TIME(16,0,0)),MAX(W$23:W396,C397),"")</f>
        <v/>
      </c>
      <c r="W397" s="4" t="str">
        <f t="shared" ca="1" si="100"/>
        <v/>
      </c>
      <c r="X397" s="4" t="str">
        <f ca="1">IF(AND(MAX(Q$23:Q396)&gt;MAX(Y$23:Y396),C397&lt;&gt;"",MAX(S$23:S396)&gt;MAX(Y$23:Y396),MAX(U$23:U396)&gt;MAX(Y$23:Y396),MAX(W$23:W396)&gt;MAX(Y$23:Y396),MAX(Y$23:Y396)&lt;=TIME(16,0,0)),MAX(Y$23:Y396,C397),"")</f>
        <v/>
      </c>
      <c r="Y397" s="4" t="str">
        <f t="shared" ca="1" si="101"/>
        <v/>
      </c>
    </row>
    <row r="398" spans="1:25" x14ac:dyDescent="0.3">
      <c r="A398" s="3">
        <f t="shared" ca="1" si="85"/>
        <v>1.8307725720812291</v>
      </c>
      <c r="B398" s="23" t="str">
        <f t="shared" ca="1" si="86"/>
        <v/>
      </c>
      <c r="C398" s="4" t="str">
        <f ca="1">IF(C397="","",IF(C397+(A398)/1440&lt;=$C$23+8/24,C397+(A398)/1440,""))</f>
        <v/>
      </c>
      <c r="D398" t="str">
        <f t="shared" ca="1" si="87"/>
        <v/>
      </c>
      <c r="E398" s="4" t="str">
        <f t="shared" ca="1" si="88"/>
        <v/>
      </c>
      <c r="F398" t="str">
        <f t="shared" ca="1" si="89"/>
        <v/>
      </c>
      <c r="G398" s="4" t="str">
        <f t="shared" ca="1" si="90"/>
        <v/>
      </c>
      <c r="H398" t="str">
        <f t="shared" ca="1" si="91"/>
        <v/>
      </c>
      <c r="I398" s="4" t="str">
        <f t="shared" ca="1" si="92"/>
        <v/>
      </c>
      <c r="J398" t="str">
        <f t="shared" ca="1" si="93"/>
        <v/>
      </c>
      <c r="K398" s="4" t="str">
        <f ca="1">IF(J398&lt;&gt;"",J398/1440,"")</f>
        <v/>
      </c>
      <c r="L398" s="55" t="str">
        <f t="shared" ca="1" si="94"/>
        <v/>
      </c>
      <c r="M398" s="4" t="str">
        <f t="shared" ca="1" si="95"/>
        <v/>
      </c>
      <c r="N398" s="3" t="str">
        <f ca="1">IF(C398&lt;&gt;"",SUM(COUNTIF($Q$24:$Q398,"&gt;"&amp;C398),COUNTIF($S$24:$S398,"&gt;"&amp;C398),COUNTIF($U$24:$U398,"&gt;"&amp;C398),COUNTIF($W$24:$W398,"&gt;"&amp;C398),COUNTIF($Y$24:$Y398,"&gt;"&amp;C398)),"")</f>
        <v/>
      </c>
      <c r="O398" s="4" t="str">
        <f t="shared" ca="1" si="96"/>
        <v/>
      </c>
      <c r="P398" s="4" t="str">
        <f ca="1">IF(AND(MAX(Q$23:Q397)&lt;=MAX(S$23:S397),C398&lt;&gt;"",MAX(Q$23:Q397)&lt;=MAX(U$23:U397),MAX(Q$23:Q397)&lt;=MAX(W$23:W397),MAX(Q$23:Q397)&lt;=MAX(Y$23:Y397),MAX(Q$23:Q397)&lt;=TIME(16,0,0)),MAX(Q$23:Q397,C398),"")</f>
        <v/>
      </c>
      <c r="Q398" s="4" t="str">
        <f t="shared" ca="1" si="97"/>
        <v/>
      </c>
      <c r="R398" s="4" t="str">
        <f ca="1">IF(AND(MAX(Q$23:Q397)&gt;MAX(S$23:S397),C398&lt;&gt;"",MAX(S$23:S397)&lt;=MAX(U$23:U397),MAX(S$23:S397)&lt;=MAX(W$23:W397),MAX(S$23:S397)&lt;=MAX(Y$23:Y397),MAX(S$23:S397)&lt;=TIME(16,0,0)),MAX(S$23:S397,C398),"")</f>
        <v/>
      </c>
      <c r="S398" s="4" t="str">
        <f t="shared" ca="1" si="98"/>
        <v/>
      </c>
      <c r="T398" s="4" t="str">
        <f ca="1">IF(AND(MAX(Q$23:Q397)&gt;MAX(U$23:U397),C398&lt;&gt;"",MAX(S$23:S397)&gt;MAX(U$23:U397),MAX(U$23:U397)&lt;=MAX(W$23:W397),MAX(U$23:U397)&lt;=MAX(Y$23:Y397),MAX(U$23:U397)&lt;=TIME(16,0,0)),MAX(U$23:U397,C398),"")</f>
        <v/>
      </c>
      <c r="U398" s="4" t="str">
        <f t="shared" ca="1" si="99"/>
        <v/>
      </c>
      <c r="V398" s="4" t="str">
        <f ca="1">IF(AND(MAX(Q$23:Q397)&gt;MAX(W$23:W397),C398&lt;&gt;"",MAX(S$23:S397)&gt;MAX(W$23:W397),MAX(U$23:U397)&gt;MAX(W$23:W397),MAX(W$23:W397)&lt;=MAX(Y$23:Y397),MAX(W$23:W397)&lt;=TIME(16,0,0)),MAX(W$23:W397,C398),"")</f>
        <v/>
      </c>
      <c r="W398" s="4" t="str">
        <f t="shared" ca="1" si="100"/>
        <v/>
      </c>
      <c r="X398" s="4" t="str">
        <f ca="1">IF(AND(MAX(Q$23:Q397)&gt;MAX(Y$23:Y397),C398&lt;&gt;"",MAX(S$23:S397)&gt;MAX(Y$23:Y397),MAX(U$23:U397)&gt;MAX(Y$23:Y397),MAX(W$23:W397)&gt;MAX(Y$23:Y397),MAX(Y$23:Y397)&lt;=TIME(16,0,0)),MAX(Y$23:Y397,C398),"")</f>
        <v/>
      </c>
      <c r="Y398" s="4" t="str">
        <f t="shared" ca="1" si="101"/>
        <v/>
      </c>
    </row>
    <row r="399" spans="1:25" x14ac:dyDescent="0.3">
      <c r="A399" s="3">
        <f t="shared" ca="1" si="85"/>
        <v>1.9671784431991988</v>
      </c>
      <c r="B399" s="23" t="str">
        <f t="shared" ca="1" si="86"/>
        <v/>
      </c>
      <c r="C399" s="4" t="str">
        <f ca="1">IF(C398="","",IF(C398+(A399)/1440&lt;=$C$23+8/24,C398+(A399)/1440,""))</f>
        <v/>
      </c>
      <c r="D399" t="str">
        <f t="shared" ca="1" si="87"/>
        <v/>
      </c>
      <c r="E399" s="4" t="str">
        <f t="shared" ca="1" si="88"/>
        <v/>
      </c>
      <c r="F399" t="str">
        <f t="shared" ca="1" si="89"/>
        <v/>
      </c>
      <c r="G399" s="4" t="str">
        <f t="shared" ca="1" si="90"/>
        <v/>
      </c>
      <c r="H399" t="str">
        <f t="shared" ca="1" si="91"/>
        <v/>
      </c>
      <c r="I399" s="4" t="str">
        <f t="shared" ca="1" si="92"/>
        <v/>
      </c>
      <c r="J399" t="str">
        <f t="shared" ca="1" si="93"/>
        <v/>
      </c>
      <c r="K399" s="4" t="str">
        <f ca="1">IF(J399&lt;&gt;"",J399/1440,"")</f>
        <v/>
      </c>
      <c r="L399" s="55" t="str">
        <f t="shared" ca="1" si="94"/>
        <v/>
      </c>
      <c r="M399" s="4" t="str">
        <f t="shared" ca="1" si="95"/>
        <v/>
      </c>
      <c r="N399" s="3" t="str">
        <f ca="1">IF(C399&lt;&gt;"",SUM(COUNTIF($Q$24:$Q399,"&gt;"&amp;C399),COUNTIF($S$24:$S399,"&gt;"&amp;C399),COUNTIF($U$24:$U399,"&gt;"&amp;C399),COUNTIF($W$24:$W399,"&gt;"&amp;C399),COUNTIF($Y$24:$Y399,"&gt;"&amp;C399)),"")</f>
        <v/>
      </c>
      <c r="O399" s="4" t="str">
        <f t="shared" ca="1" si="96"/>
        <v/>
      </c>
      <c r="P399" s="4" t="str">
        <f ca="1">IF(AND(MAX(Q$23:Q398)&lt;=MAX(S$23:S398),C399&lt;&gt;"",MAX(Q$23:Q398)&lt;=MAX(U$23:U398),MAX(Q$23:Q398)&lt;=MAX(W$23:W398),MAX(Q$23:Q398)&lt;=MAX(Y$23:Y398),MAX(Q$23:Q398)&lt;=TIME(16,0,0)),MAX(Q$23:Q398,C399),"")</f>
        <v/>
      </c>
      <c r="Q399" s="4" t="str">
        <f t="shared" ca="1" si="97"/>
        <v/>
      </c>
      <c r="R399" s="4" t="str">
        <f ca="1">IF(AND(MAX(Q$23:Q398)&gt;MAX(S$23:S398),C399&lt;&gt;"",MAX(S$23:S398)&lt;=MAX(U$23:U398),MAX(S$23:S398)&lt;=MAX(W$23:W398),MAX(S$23:S398)&lt;=MAX(Y$23:Y398),MAX(S$23:S398)&lt;=TIME(16,0,0)),MAX(S$23:S398,C399),"")</f>
        <v/>
      </c>
      <c r="S399" s="4" t="str">
        <f t="shared" ca="1" si="98"/>
        <v/>
      </c>
      <c r="T399" s="4" t="str">
        <f ca="1">IF(AND(MAX(Q$23:Q398)&gt;MAX(U$23:U398),C399&lt;&gt;"",MAX(S$23:S398)&gt;MAX(U$23:U398),MAX(U$23:U398)&lt;=MAX(W$23:W398),MAX(U$23:U398)&lt;=MAX(Y$23:Y398),MAX(U$23:U398)&lt;=TIME(16,0,0)),MAX(U$23:U398,C399),"")</f>
        <v/>
      </c>
      <c r="U399" s="4" t="str">
        <f t="shared" ca="1" si="99"/>
        <v/>
      </c>
      <c r="V399" s="4" t="str">
        <f ca="1">IF(AND(MAX(Q$23:Q398)&gt;MAX(W$23:W398),C399&lt;&gt;"",MAX(S$23:S398)&gt;MAX(W$23:W398),MAX(U$23:U398)&gt;MAX(W$23:W398),MAX(W$23:W398)&lt;=MAX(Y$23:Y398),MAX(W$23:W398)&lt;=TIME(16,0,0)),MAX(W$23:W398,C399),"")</f>
        <v/>
      </c>
      <c r="W399" s="4" t="str">
        <f t="shared" ca="1" si="100"/>
        <v/>
      </c>
      <c r="X399" s="4" t="str">
        <f ca="1">IF(AND(MAX(Q$23:Q398)&gt;MAX(Y$23:Y398),C399&lt;&gt;"",MAX(S$23:S398)&gt;MAX(Y$23:Y398),MAX(U$23:U398)&gt;MAX(Y$23:Y398),MAX(W$23:W398)&gt;MAX(Y$23:Y398),MAX(Y$23:Y398)&lt;=TIME(16,0,0)),MAX(Y$23:Y398,C399),"")</f>
        <v/>
      </c>
      <c r="Y399" s="4" t="str">
        <f t="shared" ca="1" si="101"/>
        <v/>
      </c>
    </row>
    <row r="400" spans="1:25" x14ac:dyDescent="0.3">
      <c r="A400" s="3">
        <f t="shared" ca="1" si="85"/>
        <v>1.8612206949448713</v>
      </c>
      <c r="B400" s="23" t="str">
        <f t="shared" ca="1" si="86"/>
        <v/>
      </c>
      <c r="C400" s="4" t="str">
        <f ca="1">IF(C399="","",IF(C399+(A400)/1440&lt;=$C$23+8/24,C399+(A400)/1440,""))</f>
        <v/>
      </c>
      <c r="D400" t="str">
        <f t="shared" ca="1" si="87"/>
        <v/>
      </c>
      <c r="E400" s="4" t="str">
        <f t="shared" ca="1" si="88"/>
        <v/>
      </c>
      <c r="F400" t="str">
        <f t="shared" ca="1" si="89"/>
        <v/>
      </c>
      <c r="G400" s="4" t="str">
        <f t="shared" ca="1" si="90"/>
        <v/>
      </c>
      <c r="H400" t="str">
        <f t="shared" ca="1" si="91"/>
        <v/>
      </c>
      <c r="I400" s="4" t="str">
        <f t="shared" ca="1" si="92"/>
        <v/>
      </c>
      <c r="J400" t="str">
        <f t="shared" ca="1" si="93"/>
        <v/>
      </c>
      <c r="K400" s="4" t="str">
        <f ca="1">IF(J400&lt;&gt;"",J400/1440,"")</f>
        <v/>
      </c>
      <c r="L400" s="55" t="str">
        <f t="shared" ca="1" si="94"/>
        <v/>
      </c>
      <c r="M400" s="4" t="str">
        <f t="shared" ca="1" si="95"/>
        <v/>
      </c>
      <c r="N400" s="3" t="str">
        <f ca="1">IF(C400&lt;&gt;"",SUM(COUNTIF($Q$24:$Q400,"&gt;"&amp;C400),COUNTIF($S$24:$S400,"&gt;"&amp;C400),COUNTIF($U$24:$U400,"&gt;"&amp;C400),COUNTIF($W$24:$W400,"&gt;"&amp;C400),COUNTIF($Y$24:$Y400,"&gt;"&amp;C400)),"")</f>
        <v/>
      </c>
      <c r="O400" s="4" t="str">
        <f t="shared" ca="1" si="96"/>
        <v/>
      </c>
      <c r="P400" s="4" t="str">
        <f ca="1">IF(AND(MAX(Q$23:Q399)&lt;=MAX(S$23:S399),C400&lt;&gt;"",MAX(Q$23:Q399)&lt;=MAX(U$23:U399),MAX(Q$23:Q399)&lt;=MAX(W$23:W399),MAX(Q$23:Q399)&lt;=MAX(Y$23:Y399),MAX(Q$23:Q399)&lt;=TIME(16,0,0)),MAX(Q$23:Q399,C400),"")</f>
        <v/>
      </c>
      <c r="Q400" s="4" t="str">
        <f t="shared" ca="1" si="97"/>
        <v/>
      </c>
      <c r="R400" s="4" t="str">
        <f ca="1">IF(AND(MAX(Q$23:Q399)&gt;MAX(S$23:S399),C400&lt;&gt;"",MAX(S$23:S399)&lt;=MAX(U$23:U399),MAX(S$23:S399)&lt;=MAX(W$23:W399),MAX(S$23:S399)&lt;=MAX(Y$23:Y399),MAX(S$23:S399)&lt;=TIME(16,0,0)),MAX(S$23:S399,C400),"")</f>
        <v/>
      </c>
      <c r="S400" s="4" t="str">
        <f t="shared" ca="1" si="98"/>
        <v/>
      </c>
      <c r="T400" s="4" t="str">
        <f ca="1">IF(AND(MAX(Q$23:Q399)&gt;MAX(U$23:U399),C400&lt;&gt;"",MAX(S$23:S399)&gt;MAX(U$23:U399),MAX(U$23:U399)&lt;=MAX(W$23:W399),MAX(U$23:U399)&lt;=MAX(Y$23:Y399),MAX(U$23:U399)&lt;=TIME(16,0,0)),MAX(U$23:U399,C400),"")</f>
        <v/>
      </c>
      <c r="U400" s="4" t="str">
        <f t="shared" ca="1" si="99"/>
        <v/>
      </c>
      <c r="V400" s="4" t="str">
        <f ca="1">IF(AND(MAX(Q$23:Q399)&gt;MAX(W$23:W399),C400&lt;&gt;"",MAX(S$23:S399)&gt;MAX(W$23:W399),MAX(U$23:U399)&gt;MAX(W$23:W399),MAX(W$23:W399)&lt;=MAX(Y$23:Y399),MAX(W$23:W399)&lt;=TIME(16,0,0)),MAX(W$23:W399,C400),"")</f>
        <v/>
      </c>
      <c r="W400" s="4" t="str">
        <f t="shared" ca="1" si="100"/>
        <v/>
      </c>
      <c r="X400" s="4" t="str">
        <f ca="1">IF(AND(MAX(Q$23:Q399)&gt;MAX(Y$23:Y399),C400&lt;&gt;"",MAX(S$23:S399)&gt;MAX(Y$23:Y399),MAX(U$23:U399)&gt;MAX(Y$23:Y399),MAX(W$23:W399)&gt;MAX(Y$23:Y399),MAX(Y$23:Y399)&lt;=TIME(16,0,0)),MAX(Y$23:Y399,C400),"")</f>
        <v/>
      </c>
      <c r="Y400" s="4" t="str">
        <f t="shared" ca="1" si="101"/>
        <v/>
      </c>
    </row>
  </sheetData>
  <mergeCells count="21">
    <mergeCell ref="T21:U21"/>
    <mergeCell ref="V21:W21"/>
    <mergeCell ref="X21:Y21"/>
    <mergeCell ref="L21:L22"/>
    <mergeCell ref="M21:M22"/>
    <mergeCell ref="A1:L10"/>
    <mergeCell ref="J21:J22"/>
    <mergeCell ref="K21:K22"/>
    <mergeCell ref="N21:N22"/>
    <mergeCell ref="O21:O22"/>
    <mergeCell ref="P21:Q21"/>
    <mergeCell ref="R21:S21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25_начало</vt:lpstr>
      <vt:lpstr>25_с_добавлением_стажёра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Валяев</dc:creator>
  <cp:lastModifiedBy>Валяев Георгий Анатольевич</cp:lastModifiedBy>
  <dcterms:created xsi:type="dcterms:W3CDTF">2015-06-05T18:19:34Z</dcterms:created>
  <dcterms:modified xsi:type="dcterms:W3CDTF">2024-01-14T16:43:52Z</dcterms:modified>
</cp:coreProperties>
</file>